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ucileca/Desktop/Conversational_Agent/server_side/food/resources/data_collection/aamas/"/>
    </mc:Choice>
  </mc:AlternateContent>
  <xr:revisionPtr revIDLastSave="0" documentId="13_ncr:1_{F062C56C-71B6-104E-92EF-B1484AB84144}" xr6:coauthVersionLast="45" xr6:coauthVersionMax="45" xr10:uidLastSave="{00000000-0000-0000-0000-000000000000}"/>
  <bookViews>
    <workbookView xWindow="0" yWindow="1500" windowWidth="33600" windowHeight="19260" xr2:uid="{00000000-000D-0000-FFFF-FFFF00000000}"/>
  </bookViews>
  <sheets>
    <sheet name="data" sheetId="1" r:id="rId1"/>
    <sheet name="Native vs non natives" sheetId="6" r:id="rId2"/>
    <sheet name="Native vs non native 2" sheetId="7" r:id="rId3"/>
    <sheet name="Native and non n intention to c" sheetId="15" r:id="rId4"/>
    <sheet name="Natives and non n Task perf" sheetId="11" r:id="rId5"/>
    <sheet name="Natives and non n rapport " sheetId="8" r:id="rId6"/>
    <sheet name="Sheet3" sheetId="4" r:id="rId7"/>
    <sheet name="Sheet4" sheetId="5" r:id="rId8"/>
    <sheet name="Sheet2" sheetId="3" r:id="rId9"/>
    <sheet name="Sheet1" sheetId="2" r:id="rId10"/>
  </sheets>
  <definedNames>
    <definedName name="_xlnm._FilterDatabase" localSheetId="0" hidden="1">data!$N$3:$N$179</definedName>
    <definedName name="_xlnm._FilterDatabase" localSheetId="6" hidden="1">Sheet3!$A$1:$A$177</definedName>
    <definedName name="_xlchart.v5.0" hidden="1">Sheet4!$A$2</definedName>
    <definedName name="_xlchart.v5.1" hidden="1">Sheet4!$A$3:$A$31</definedName>
    <definedName name="_xlchart.v5.2" hidden="1">Sheet4!$B$3:$B$31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4" i="1" l="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230" i="1" s="1"/>
  <c r="AV52" i="1"/>
  <c r="AV222" i="1" s="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231" i="1" s="1"/>
  <c r="AV101" i="1"/>
  <c r="AV223" i="1" s="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224" i="1" s="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3" i="1"/>
  <c r="AV212" i="1" s="1"/>
  <c r="AV221" i="1" l="1"/>
  <c r="AV229" i="1"/>
  <c r="X3" i="1"/>
  <c r="Y3" i="1"/>
  <c r="X4" i="1"/>
  <c r="Y4"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X80" i="1"/>
  <c r="Y80" i="1"/>
  <c r="X81" i="1"/>
  <c r="Y81" i="1"/>
  <c r="X82" i="1"/>
  <c r="Y82" i="1"/>
  <c r="X83" i="1"/>
  <c r="Y83" i="1"/>
  <c r="X84" i="1"/>
  <c r="Y84" i="1"/>
  <c r="X85" i="1"/>
  <c r="Y85" i="1"/>
  <c r="X86" i="1"/>
  <c r="Y86" i="1"/>
  <c r="X87" i="1"/>
  <c r="Y87" i="1"/>
  <c r="X88" i="1"/>
  <c r="Y88" i="1"/>
  <c r="X89" i="1"/>
  <c r="Y89" i="1"/>
  <c r="X90" i="1"/>
  <c r="Y90" i="1"/>
  <c r="X91" i="1"/>
  <c r="Y91" i="1"/>
  <c r="X92" i="1"/>
  <c r="Y92" i="1"/>
  <c r="X93" i="1"/>
  <c r="Y93" i="1"/>
  <c r="X94" i="1"/>
  <c r="Y94" i="1"/>
  <c r="X95" i="1"/>
  <c r="Y95" i="1"/>
  <c r="X96" i="1"/>
  <c r="Y96" i="1"/>
  <c r="X97" i="1"/>
  <c r="Y97" i="1"/>
  <c r="X98" i="1"/>
  <c r="Y98" i="1"/>
  <c r="X99" i="1"/>
  <c r="Y99" i="1"/>
  <c r="X100" i="1"/>
  <c r="Y100" i="1"/>
  <c r="X101" i="1"/>
  <c r="Y101" i="1"/>
  <c r="X102" i="1"/>
  <c r="Y102" i="1"/>
  <c r="X103" i="1"/>
  <c r="Y103" i="1"/>
  <c r="X104" i="1"/>
  <c r="Y104" i="1"/>
  <c r="X105" i="1"/>
  <c r="Y105" i="1"/>
  <c r="X106" i="1"/>
  <c r="Y106" i="1"/>
  <c r="X107" i="1"/>
  <c r="Y107" i="1"/>
  <c r="X108" i="1"/>
  <c r="Y108" i="1"/>
  <c r="X109" i="1"/>
  <c r="Y109" i="1"/>
  <c r="X110" i="1"/>
  <c r="Y110" i="1"/>
  <c r="X111" i="1"/>
  <c r="Y111" i="1"/>
  <c r="X112" i="1"/>
  <c r="Y112" i="1"/>
  <c r="X113" i="1"/>
  <c r="Y113" i="1"/>
  <c r="X114" i="1"/>
  <c r="Y114" i="1"/>
  <c r="X115" i="1"/>
  <c r="Y115" i="1"/>
  <c r="X116" i="1"/>
  <c r="Y116" i="1"/>
  <c r="X117" i="1"/>
  <c r="Y117" i="1"/>
  <c r="X118" i="1"/>
  <c r="Y118" i="1"/>
  <c r="X119" i="1"/>
  <c r="Y119" i="1"/>
  <c r="X120" i="1"/>
  <c r="Y120" i="1"/>
  <c r="X121" i="1"/>
  <c r="Y121" i="1"/>
  <c r="X122" i="1"/>
  <c r="Y122" i="1"/>
  <c r="X123" i="1"/>
  <c r="Y123" i="1"/>
  <c r="X124" i="1"/>
  <c r="Y124" i="1"/>
  <c r="X125" i="1"/>
  <c r="Y125" i="1"/>
  <c r="X126" i="1"/>
  <c r="Y126" i="1"/>
  <c r="X127" i="1"/>
  <c r="Y127" i="1"/>
  <c r="X128" i="1"/>
  <c r="Y128" i="1"/>
  <c r="X129" i="1"/>
  <c r="Y129" i="1"/>
  <c r="X130" i="1"/>
  <c r="Y130" i="1"/>
  <c r="X131" i="1"/>
  <c r="Y131" i="1"/>
  <c r="X132" i="1"/>
  <c r="Y132" i="1"/>
  <c r="X133" i="1"/>
  <c r="Y133" i="1"/>
  <c r="X134" i="1"/>
  <c r="Y134" i="1"/>
  <c r="X135" i="1"/>
  <c r="Y135" i="1"/>
  <c r="X136" i="1"/>
  <c r="Y136" i="1"/>
  <c r="X137" i="1"/>
  <c r="Y137" i="1"/>
  <c r="X138" i="1"/>
  <c r="Y138" i="1"/>
  <c r="X139" i="1"/>
  <c r="Y139" i="1"/>
  <c r="X140" i="1"/>
  <c r="Y140" i="1"/>
  <c r="X141" i="1"/>
  <c r="Y141" i="1"/>
  <c r="X142" i="1"/>
  <c r="Y142" i="1"/>
  <c r="X143" i="1"/>
  <c r="Y143" i="1"/>
  <c r="X144" i="1"/>
  <c r="Y144" i="1"/>
  <c r="X145" i="1"/>
  <c r="Y145" i="1"/>
  <c r="X146" i="1"/>
  <c r="Y146" i="1"/>
  <c r="X147" i="1"/>
  <c r="Y147" i="1"/>
  <c r="X148" i="1"/>
  <c r="Y148" i="1"/>
  <c r="X149" i="1"/>
  <c r="Y149" i="1"/>
  <c r="X150" i="1"/>
  <c r="Y150" i="1"/>
  <c r="X151" i="1"/>
  <c r="Y151" i="1"/>
  <c r="X152" i="1"/>
  <c r="Y152" i="1"/>
  <c r="X153" i="1"/>
  <c r="Y153" i="1"/>
  <c r="X154" i="1"/>
  <c r="Y154" i="1"/>
  <c r="X155" i="1"/>
  <c r="Y155" i="1"/>
  <c r="X156" i="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X173" i="1"/>
  <c r="Y173" i="1"/>
  <c r="X174" i="1"/>
  <c r="Y174" i="1"/>
  <c r="X175" i="1"/>
  <c r="Y175" i="1"/>
  <c r="X176" i="1"/>
  <c r="Y176" i="1"/>
  <c r="X177" i="1"/>
  <c r="Y177" i="1"/>
  <c r="X178" i="1"/>
  <c r="Y178" i="1"/>
  <c r="X179" i="1"/>
  <c r="Y179" i="1"/>
  <c r="X180" i="1"/>
  <c r="Y180" i="1"/>
  <c r="X181" i="1"/>
  <c r="Y181" i="1"/>
  <c r="X182" i="1"/>
  <c r="Y182" i="1"/>
  <c r="X183" i="1"/>
  <c r="Y183" i="1"/>
  <c r="X184" i="1"/>
  <c r="Y184" i="1"/>
  <c r="X185" i="1"/>
  <c r="Y185" i="1"/>
  <c r="X186" i="1"/>
  <c r="Y186" i="1"/>
  <c r="X187" i="1"/>
  <c r="Y187" i="1"/>
  <c r="X188" i="1"/>
  <c r="Y188" i="1"/>
  <c r="X189" i="1"/>
  <c r="Y189" i="1"/>
  <c r="X190" i="1"/>
  <c r="Y190" i="1"/>
  <c r="X191" i="1"/>
  <c r="Y191" i="1"/>
  <c r="X192" i="1"/>
  <c r="Y192" i="1"/>
  <c r="X193" i="1"/>
  <c r="Y193" i="1"/>
  <c r="X194" i="1"/>
  <c r="Y194" i="1"/>
  <c r="X195" i="1"/>
  <c r="Y195" i="1"/>
  <c r="X196" i="1"/>
  <c r="Y196" i="1"/>
  <c r="X197" i="1"/>
  <c r="Y197" i="1"/>
  <c r="X198" i="1"/>
  <c r="Y198" i="1"/>
  <c r="X199" i="1"/>
  <c r="Y199" i="1"/>
  <c r="X200" i="1"/>
  <c r="Y200" i="1"/>
  <c r="X201" i="1"/>
  <c r="Y201" i="1"/>
  <c r="X202" i="1"/>
  <c r="Y202" i="1"/>
  <c r="X203" i="1"/>
  <c r="Y203" i="1"/>
  <c r="X204" i="1"/>
  <c r="Y204" i="1"/>
  <c r="X205" i="1"/>
  <c r="Y205" i="1"/>
  <c r="X206" i="1"/>
  <c r="Y206" i="1"/>
  <c r="X207" i="1"/>
  <c r="Y207" i="1"/>
  <c r="X208" i="1"/>
  <c r="Y208" i="1"/>
  <c r="X209" i="1"/>
  <c r="Y209" i="1"/>
  <c r="X210" i="1"/>
  <c r="Y210" i="1"/>
  <c r="Z221" i="1"/>
  <c r="Z222" i="1"/>
  <c r="Z223" i="1"/>
  <c r="Z224" i="1"/>
  <c r="Z229" i="1"/>
  <c r="Z230" i="1"/>
  <c r="Z231" i="1"/>
  <c r="R213" i="1"/>
  <c r="S213" i="1"/>
  <c r="T213" i="1"/>
  <c r="U213" i="1"/>
  <c r="V213" i="1"/>
  <c r="W213" i="1"/>
  <c r="Q213" i="1"/>
  <c r="R212" i="1"/>
  <c r="S212" i="1"/>
  <c r="T212" i="1"/>
  <c r="U212" i="1"/>
  <c r="V212" i="1"/>
  <c r="W212" i="1"/>
  <c r="Q212" i="1"/>
  <c r="W231" i="6" l="1"/>
  <c r="D59" i="15"/>
  <c r="C59" i="15"/>
  <c r="B59" i="15"/>
  <c r="D28" i="15"/>
  <c r="C28" i="15"/>
  <c r="B28" i="15"/>
  <c r="D62" i="11"/>
  <c r="C62" i="11"/>
  <c r="B62" i="11"/>
  <c r="D30" i="11"/>
  <c r="C30" i="11"/>
  <c r="B30" i="11"/>
  <c r="D62" i="8"/>
  <c r="C62" i="8"/>
  <c r="B62" i="8"/>
  <c r="D30" i="8"/>
  <c r="C30" i="8"/>
  <c r="B30" i="8"/>
  <c r="W232" i="7"/>
  <c r="X232" i="7"/>
  <c r="Y232" i="7"/>
  <c r="Z232" i="7"/>
  <c r="AA232" i="7"/>
  <c r="AB232" i="7"/>
  <c r="AC232" i="7"/>
  <c r="AD232" i="7"/>
  <c r="AF232" i="7"/>
  <c r="AG232" i="7"/>
  <c r="AH232" i="7"/>
  <c r="AI232" i="7"/>
  <c r="AJ232" i="7"/>
  <c r="AK232" i="7"/>
  <c r="AL232" i="7"/>
  <c r="AM232" i="7"/>
  <c r="AO232" i="7"/>
  <c r="AP232" i="7"/>
  <c r="AQ232" i="7"/>
  <c r="AR232" i="7"/>
  <c r="AS232" i="7"/>
  <c r="AT232" i="7"/>
  <c r="AV232" i="7"/>
  <c r="W233" i="7"/>
  <c r="X233" i="7"/>
  <c r="Y233" i="7"/>
  <c r="Z233" i="7"/>
  <c r="AA233" i="7"/>
  <c r="AB233" i="7"/>
  <c r="AC233" i="7"/>
  <c r="AD233" i="7"/>
  <c r="AF233" i="7"/>
  <c r="AG233" i="7"/>
  <c r="AH233" i="7"/>
  <c r="AI233" i="7"/>
  <c r="AJ233" i="7"/>
  <c r="AK233" i="7"/>
  <c r="AL233" i="7"/>
  <c r="AM233" i="7"/>
  <c r="AO233" i="7"/>
  <c r="AP233" i="7"/>
  <c r="AQ233" i="7"/>
  <c r="AR233" i="7"/>
  <c r="AS233" i="7"/>
  <c r="AT233" i="7"/>
  <c r="AV233" i="7"/>
  <c r="W234" i="7"/>
  <c r="X234" i="7"/>
  <c r="Y234" i="7"/>
  <c r="Z234" i="7"/>
  <c r="AA234" i="7"/>
  <c r="AB234" i="7"/>
  <c r="AC234" i="7"/>
  <c r="AD234" i="7"/>
  <c r="AF234" i="7"/>
  <c r="AG234" i="7"/>
  <c r="AH234" i="7"/>
  <c r="AI234" i="7"/>
  <c r="AJ234" i="7"/>
  <c r="AK234" i="7"/>
  <c r="AL234" i="7"/>
  <c r="AM234" i="7"/>
  <c r="AO234" i="7"/>
  <c r="AP234" i="7"/>
  <c r="AQ234" i="7"/>
  <c r="AR234" i="7"/>
  <c r="AS234" i="7"/>
  <c r="AT234" i="7"/>
  <c r="AV234" i="7"/>
  <c r="W235" i="7"/>
  <c r="X235" i="7"/>
  <c r="Y235" i="7"/>
  <c r="Z235" i="7"/>
  <c r="AA235" i="7"/>
  <c r="AB235" i="7"/>
  <c r="AC235" i="7"/>
  <c r="AD235" i="7"/>
  <c r="AF235" i="7"/>
  <c r="AG235" i="7"/>
  <c r="AH235" i="7"/>
  <c r="AI235" i="7"/>
  <c r="AJ235" i="7"/>
  <c r="AK235" i="7"/>
  <c r="AL235" i="7"/>
  <c r="AM235" i="7"/>
  <c r="AO235" i="7"/>
  <c r="AP235" i="7"/>
  <c r="AQ235" i="7"/>
  <c r="AR235" i="7"/>
  <c r="AS235" i="7"/>
  <c r="AT235" i="7"/>
  <c r="AV235" i="7"/>
  <c r="V235" i="7"/>
  <c r="W227" i="7"/>
  <c r="X227" i="7"/>
  <c r="Y227" i="7"/>
  <c r="Z227" i="7"/>
  <c r="AA227" i="7"/>
  <c r="AB227" i="7"/>
  <c r="AC227" i="7"/>
  <c r="AD227" i="7"/>
  <c r="AF227" i="7"/>
  <c r="AG227" i="7"/>
  <c r="AH227" i="7"/>
  <c r="AI227" i="7"/>
  <c r="AJ227" i="7"/>
  <c r="AK227" i="7"/>
  <c r="AL227" i="7"/>
  <c r="AM227" i="7"/>
  <c r="AO227" i="7"/>
  <c r="AP227" i="7"/>
  <c r="AQ227" i="7"/>
  <c r="AR227" i="7"/>
  <c r="AS227" i="7"/>
  <c r="AT227" i="7"/>
  <c r="AV227" i="7"/>
  <c r="W228" i="7"/>
  <c r="X228" i="7"/>
  <c r="Y228" i="7"/>
  <c r="Z228" i="7"/>
  <c r="AA228" i="7"/>
  <c r="AB228" i="7"/>
  <c r="AC228" i="7"/>
  <c r="AD228" i="7"/>
  <c r="AF228" i="7"/>
  <c r="AG228" i="7"/>
  <c r="AH228" i="7"/>
  <c r="AI228" i="7"/>
  <c r="AJ228" i="7"/>
  <c r="AK228" i="7"/>
  <c r="AL228" i="7"/>
  <c r="AM228" i="7"/>
  <c r="AO228" i="7"/>
  <c r="AP228" i="7"/>
  <c r="AQ228" i="7"/>
  <c r="AR228" i="7"/>
  <c r="AS228" i="7"/>
  <c r="AT228" i="7"/>
  <c r="AV228" i="7"/>
  <c r="W229" i="7"/>
  <c r="X229" i="7"/>
  <c r="Y229" i="7"/>
  <c r="Z229" i="7"/>
  <c r="AA229" i="7"/>
  <c r="AB229" i="7"/>
  <c r="AC229" i="7"/>
  <c r="AD229" i="7"/>
  <c r="AF229" i="7"/>
  <c r="AG229" i="7"/>
  <c r="AH229" i="7"/>
  <c r="AI229" i="7"/>
  <c r="AJ229" i="7"/>
  <c r="AK229" i="7"/>
  <c r="AL229" i="7"/>
  <c r="AM229" i="7"/>
  <c r="AO229" i="7"/>
  <c r="AP229" i="7"/>
  <c r="AQ229" i="7"/>
  <c r="AR229" i="7"/>
  <c r="AS229" i="7"/>
  <c r="AT229" i="7"/>
  <c r="AV229" i="7"/>
  <c r="W230" i="7"/>
  <c r="X230" i="7"/>
  <c r="Y230" i="7"/>
  <c r="Z230" i="7"/>
  <c r="AA230" i="7"/>
  <c r="AB230" i="7"/>
  <c r="AC230" i="7"/>
  <c r="AD230" i="7"/>
  <c r="AF230" i="7"/>
  <c r="AG230" i="7"/>
  <c r="AH230" i="7"/>
  <c r="AI230" i="7"/>
  <c r="AJ230" i="7"/>
  <c r="AK230" i="7"/>
  <c r="AL230" i="7"/>
  <c r="AM230" i="7"/>
  <c r="AO230" i="7"/>
  <c r="AP230" i="7"/>
  <c r="AQ230" i="7"/>
  <c r="AR230" i="7"/>
  <c r="AS230" i="7"/>
  <c r="AT230" i="7"/>
  <c r="AV230" i="7"/>
  <c r="V230" i="7"/>
  <c r="V229" i="7"/>
  <c r="V234" i="7"/>
  <c r="V233" i="7"/>
  <c r="V232" i="7"/>
  <c r="V228" i="7"/>
  <c r="V227" i="7"/>
  <c r="AT225" i="7"/>
  <c r="AO222" i="7"/>
  <c r="AP222" i="7"/>
  <c r="AQ222" i="7"/>
  <c r="AR222" i="7"/>
  <c r="AS222" i="7"/>
  <c r="AT222" i="7"/>
  <c r="AV222" i="7"/>
  <c r="AO223" i="7"/>
  <c r="AP223" i="7"/>
  <c r="AQ223" i="7"/>
  <c r="AR223" i="7"/>
  <c r="AS223" i="7"/>
  <c r="AT223" i="7"/>
  <c r="AV223" i="7"/>
  <c r="AU3" i="7"/>
  <c r="AU4" i="7"/>
  <c r="AU5" i="7"/>
  <c r="AU6" i="7"/>
  <c r="AU7" i="7"/>
  <c r="AU8" i="7"/>
  <c r="AU9" i="7"/>
  <c r="AU10" i="7"/>
  <c r="AU11" i="7"/>
  <c r="AU12" i="7"/>
  <c r="AU13" i="7"/>
  <c r="AU14" i="7"/>
  <c r="AU15" i="7"/>
  <c r="AU16" i="7"/>
  <c r="AU17" i="7"/>
  <c r="AU18" i="7"/>
  <c r="AU19" i="7"/>
  <c r="AU20" i="7"/>
  <c r="AU21" i="7"/>
  <c r="AU22" i="7"/>
  <c r="AU23" i="7"/>
  <c r="AU24" i="7"/>
  <c r="AU25" i="7"/>
  <c r="AU26" i="7"/>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53" i="7"/>
  <c r="AU54" i="7"/>
  <c r="AU55" i="7"/>
  <c r="AU56" i="7"/>
  <c r="AU57" i="7"/>
  <c r="AU58" i="7"/>
  <c r="AU59" i="7"/>
  <c r="AU60" i="7"/>
  <c r="AU61" i="7"/>
  <c r="AU62" i="7"/>
  <c r="AU63" i="7"/>
  <c r="AU64" i="7"/>
  <c r="AU65" i="7"/>
  <c r="AU66" i="7"/>
  <c r="AU67" i="7"/>
  <c r="AU68" i="7"/>
  <c r="AU69" i="7"/>
  <c r="AU70" i="7"/>
  <c r="AU71" i="7"/>
  <c r="AU72" i="7"/>
  <c r="AU73" i="7"/>
  <c r="AU74" i="7"/>
  <c r="AU75" i="7"/>
  <c r="AU76" i="7"/>
  <c r="AU77" i="7"/>
  <c r="AU78" i="7"/>
  <c r="AU79" i="7"/>
  <c r="AU80" i="7"/>
  <c r="AU81" i="7"/>
  <c r="AU82" i="7"/>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158" i="7"/>
  <c r="AU159" i="7"/>
  <c r="AU160" i="7"/>
  <c r="AU161" i="7"/>
  <c r="AU162" i="7"/>
  <c r="AU163" i="7"/>
  <c r="AU164" i="7"/>
  <c r="AU165" i="7"/>
  <c r="AU166" i="7"/>
  <c r="AU167" i="7"/>
  <c r="AU168" i="7"/>
  <c r="AU169" i="7"/>
  <c r="AU170" i="7"/>
  <c r="AU171" i="7"/>
  <c r="AU172" i="7"/>
  <c r="AU173" i="7"/>
  <c r="AU174" i="7"/>
  <c r="AU175" i="7"/>
  <c r="AU176" i="7"/>
  <c r="AU177" i="7"/>
  <c r="AU2" i="7"/>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4" i="7"/>
  <c r="AN165" i="7"/>
  <c r="AN166" i="7"/>
  <c r="AN167" i="7"/>
  <c r="AN168" i="7"/>
  <c r="AN169" i="7"/>
  <c r="AN170" i="7"/>
  <c r="AN171" i="7"/>
  <c r="AN172" i="7"/>
  <c r="AN173" i="7"/>
  <c r="AN174" i="7"/>
  <c r="AN175" i="7"/>
  <c r="AN176" i="7"/>
  <c r="AN177" i="7"/>
  <c r="AN2"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3" i="7"/>
  <c r="W225" i="7"/>
  <c r="X225" i="7"/>
  <c r="Y225" i="7"/>
  <c r="Z225" i="7"/>
  <c r="AA225" i="7"/>
  <c r="AB225" i="7"/>
  <c r="AC225" i="7"/>
  <c r="AD225" i="7"/>
  <c r="AF225" i="7"/>
  <c r="AG225" i="7"/>
  <c r="AH225" i="7"/>
  <c r="AI225" i="7"/>
  <c r="AJ225" i="7"/>
  <c r="AK225" i="7"/>
  <c r="AL225" i="7"/>
  <c r="AM225" i="7"/>
  <c r="AO225" i="7"/>
  <c r="AP225" i="7"/>
  <c r="AQ225" i="7"/>
  <c r="AR225" i="7"/>
  <c r="AS225" i="7"/>
  <c r="AV225" i="7"/>
  <c r="V225" i="7"/>
  <c r="W222" i="7"/>
  <c r="X222" i="7"/>
  <c r="Y222" i="7"/>
  <c r="Z222" i="7"/>
  <c r="AA222" i="7"/>
  <c r="AB222" i="7"/>
  <c r="AC222" i="7"/>
  <c r="AD222" i="7"/>
  <c r="AF222" i="7"/>
  <c r="AG222" i="7"/>
  <c r="AH222" i="7"/>
  <c r="AI222" i="7"/>
  <c r="AJ222" i="7"/>
  <c r="AK222" i="7"/>
  <c r="AL222" i="7"/>
  <c r="AM222" i="7"/>
  <c r="W223" i="7"/>
  <c r="X223" i="7"/>
  <c r="Y223" i="7"/>
  <c r="Z223" i="7"/>
  <c r="AA223" i="7"/>
  <c r="AB223" i="7"/>
  <c r="AC223" i="7"/>
  <c r="AD223" i="7"/>
  <c r="AF223" i="7"/>
  <c r="AG223" i="7"/>
  <c r="AH223" i="7"/>
  <c r="AI223" i="7"/>
  <c r="AJ223" i="7"/>
  <c r="AK223" i="7"/>
  <c r="AL223" i="7"/>
  <c r="AM223" i="7"/>
  <c r="V223" i="7"/>
  <c r="V222" i="7"/>
  <c r="D247" i="7"/>
  <c r="D245" i="7"/>
  <c r="D244" i="7"/>
  <c r="D243" i="7"/>
  <c r="D242" i="7"/>
  <c r="D241" i="7"/>
  <c r="BN240" i="7"/>
  <c r="D240" i="7"/>
  <c r="BN239" i="7"/>
  <c r="BN220" i="7"/>
  <c r="G220" i="7"/>
  <c r="BN219" i="7"/>
  <c r="G219" i="7"/>
  <c r="BN218" i="7"/>
  <c r="J218" i="7"/>
  <c r="G218" i="7"/>
  <c r="J217" i="7"/>
  <c r="G217" i="7"/>
  <c r="J216" i="7"/>
  <c r="G216" i="7"/>
  <c r="B216" i="7"/>
  <c r="D215" i="7"/>
  <c r="D218" i="7" s="1"/>
  <c r="D214" i="7"/>
  <c r="D217" i="7" s="1"/>
  <c r="D213" i="7"/>
  <c r="D216" i="7" s="1"/>
  <c r="U178" i="7"/>
  <c r="Y215" i="7" s="1"/>
  <c r="T178" i="7"/>
  <c r="T213" i="7" s="1"/>
  <c r="S178" i="7"/>
  <c r="S213" i="7" s="1"/>
  <c r="BY81" i="7"/>
  <c r="BF81" i="7"/>
  <c r="AY81" i="7"/>
  <c r="AZ81" i="7" s="1"/>
  <c r="AW81" i="7"/>
  <c r="AX81" i="7" s="1"/>
  <c r="I81" i="7"/>
  <c r="BY177" i="7"/>
  <c r="BF177" i="7"/>
  <c r="AY177" i="7"/>
  <c r="AZ177" i="7" s="1"/>
  <c r="AW177" i="7"/>
  <c r="AX177" i="7" s="1"/>
  <c r="I177" i="7"/>
  <c r="BY80" i="7"/>
  <c r="BF80" i="7"/>
  <c r="AY80" i="7"/>
  <c r="AZ80" i="7" s="1"/>
  <c r="AW80" i="7"/>
  <c r="AX80" i="7" s="1"/>
  <c r="I80" i="7"/>
  <c r="BY79" i="7"/>
  <c r="BF79" i="7"/>
  <c r="AY79" i="7"/>
  <c r="AZ79" i="7" s="1"/>
  <c r="AW79" i="7"/>
  <c r="AX79" i="7" s="1"/>
  <c r="I79" i="7"/>
  <c r="BY78" i="7"/>
  <c r="BF78" i="7"/>
  <c r="AY78" i="7"/>
  <c r="AZ78" i="7" s="1"/>
  <c r="AW78" i="7"/>
  <c r="AX78" i="7" s="1"/>
  <c r="I78" i="7"/>
  <c r="BY77" i="7"/>
  <c r="BF77" i="7"/>
  <c r="AY77" i="7"/>
  <c r="AZ77" i="7" s="1"/>
  <c r="AW77" i="7"/>
  <c r="AX77" i="7" s="1"/>
  <c r="I77" i="7"/>
  <c r="BY176" i="7"/>
  <c r="BF176" i="7"/>
  <c r="AY176" i="7"/>
  <c r="AZ176" i="7" s="1"/>
  <c r="AW176" i="7"/>
  <c r="AX176" i="7" s="1"/>
  <c r="I176" i="7"/>
  <c r="BY175" i="7"/>
  <c r="BF175" i="7"/>
  <c r="AY175" i="7"/>
  <c r="AZ175" i="7" s="1"/>
  <c r="AW175" i="7"/>
  <c r="AX175" i="7" s="1"/>
  <c r="I175" i="7"/>
  <c r="BY174" i="7"/>
  <c r="BF174" i="7"/>
  <c r="AY174" i="7"/>
  <c r="AZ174" i="7" s="1"/>
  <c r="AW174" i="7"/>
  <c r="AX174" i="7" s="1"/>
  <c r="I174" i="7"/>
  <c r="BY173" i="7"/>
  <c r="BF173" i="7"/>
  <c r="AY173" i="7"/>
  <c r="AZ173" i="7" s="1"/>
  <c r="AW173" i="7"/>
  <c r="AX173" i="7" s="1"/>
  <c r="I173" i="7"/>
  <c r="BY76" i="7"/>
  <c r="BF76" i="7"/>
  <c r="AY76" i="7"/>
  <c r="AZ76" i="7" s="1"/>
  <c r="AW76" i="7"/>
  <c r="AX76" i="7" s="1"/>
  <c r="I76" i="7"/>
  <c r="BY172" i="7"/>
  <c r="BF172" i="7"/>
  <c r="AY172" i="7"/>
  <c r="AZ172" i="7" s="1"/>
  <c r="AW172" i="7"/>
  <c r="AX172" i="7" s="1"/>
  <c r="I172" i="7"/>
  <c r="BY171" i="7"/>
  <c r="BF171" i="7"/>
  <c r="AY171" i="7"/>
  <c r="AZ171" i="7" s="1"/>
  <c r="AW171" i="7"/>
  <c r="AX171" i="7" s="1"/>
  <c r="I171" i="7"/>
  <c r="BY75" i="7"/>
  <c r="BF75" i="7"/>
  <c r="AY75" i="7"/>
  <c r="AZ75" i="7" s="1"/>
  <c r="AW75" i="7"/>
  <c r="AX75" i="7" s="1"/>
  <c r="I75" i="7"/>
  <c r="BY74" i="7"/>
  <c r="BF74" i="7"/>
  <c r="AY74" i="7"/>
  <c r="AZ74" i="7" s="1"/>
  <c r="AW74" i="7"/>
  <c r="AX74" i="7" s="1"/>
  <c r="I74" i="7"/>
  <c r="BY170" i="7"/>
  <c r="BF170" i="7"/>
  <c r="AY170" i="7"/>
  <c r="AZ170" i="7" s="1"/>
  <c r="AW170" i="7"/>
  <c r="AX170" i="7" s="1"/>
  <c r="I170" i="7"/>
  <c r="BY169" i="7"/>
  <c r="BF169" i="7"/>
  <c r="AY169" i="7"/>
  <c r="AZ169" i="7" s="1"/>
  <c r="AW169" i="7"/>
  <c r="AX169" i="7" s="1"/>
  <c r="I169" i="7"/>
  <c r="BY73" i="7"/>
  <c r="BF73" i="7"/>
  <c r="AY73" i="7"/>
  <c r="AZ73" i="7" s="1"/>
  <c r="AW73" i="7"/>
  <c r="AX73" i="7" s="1"/>
  <c r="I73" i="7"/>
  <c r="BY168" i="7"/>
  <c r="BF168" i="7"/>
  <c r="AY168" i="7"/>
  <c r="AZ168" i="7" s="1"/>
  <c r="AW168" i="7"/>
  <c r="AX168" i="7" s="1"/>
  <c r="I168" i="7"/>
  <c r="BY167" i="7"/>
  <c r="BF167" i="7"/>
  <c r="AY167" i="7"/>
  <c r="AZ167" i="7" s="1"/>
  <c r="AW167" i="7"/>
  <c r="AX167" i="7" s="1"/>
  <c r="I167" i="7"/>
  <c r="BY166" i="7"/>
  <c r="BF166" i="7"/>
  <c r="AY166" i="7"/>
  <c r="AZ166" i="7" s="1"/>
  <c r="AW166" i="7"/>
  <c r="AX166" i="7" s="1"/>
  <c r="I166" i="7"/>
  <c r="BY165" i="7"/>
  <c r="BF165" i="7"/>
  <c r="AY165" i="7"/>
  <c r="AZ165" i="7" s="1"/>
  <c r="AW165" i="7"/>
  <c r="AX165" i="7" s="1"/>
  <c r="I165" i="7"/>
  <c r="BY164" i="7"/>
  <c r="BF164" i="7"/>
  <c r="AY164" i="7"/>
  <c r="AZ164" i="7" s="1"/>
  <c r="AW164" i="7"/>
  <c r="AX164" i="7" s="1"/>
  <c r="I164" i="7"/>
  <c r="BY163" i="7"/>
  <c r="BF163" i="7"/>
  <c r="AY163" i="7"/>
  <c r="AZ163" i="7" s="1"/>
  <c r="AW163" i="7"/>
  <c r="AX163" i="7" s="1"/>
  <c r="I163" i="7"/>
  <c r="BY72" i="7"/>
  <c r="BF72" i="7"/>
  <c r="AY72" i="7"/>
  <c r="AZ72" i="7" s="1"/>
  <c r="AW72" i="7"/>
  <c r="AX72" i="7" s="1"/>
  <c r="I72" i="7"/>
  <c r="BY71" i="7"/>
  <c r="BF71" i="7"/>
  <c r="AY71" i="7"/>
  <c r="AZ71" i="7" s="1"/>
  <c r="AW71" i="7"/>
  <c r="AX71" i="7" s="1"/>
  <c r="I71" i="7"/>
  <c r="BY162" i="7"/>
  <c r="BF162" i="7"/>
  <c r="AY162" i="7"/>
  <c r="AZ162" i="7" s="1"/>
  <c r="AW162" i="7"/>
  <c r="AX162" i="7" s="1"/>
  <c r="I162" i="7"/>
  <c r="BY70" i="7"/>
  <c r="BF70" i="7"/>
  <c r="AY70" i="7"/>
  <c r="AZ70" i="7" s="1"/>
  <c r="AW70" i="7"/>
  <c r="AX70" i="7" s="1"/>
  <c r="I70" i="7"/>
  <c r="BY161" i="7"/>
  <c r="BF161" i="7"/>
  <c r="AY161" i="7"/>
  <c r="AZ161" i="7" s="1"/>
  <c r="AW161" i="7"/>
  <c r="AX161" i="7" s="1"/>
  <c r="I161" i="7"/>
  <c r="BY160" i="7"/>
  <c r="BF160" i="7"/>
  <c r="AY160" i="7"/>
  <c r="AZ160" i="7" s="1"/>
  <c r="AW160" i="7"/>
  <c r="AX160" i="7" s="1"/>
  <c r="I160" i="7"/>
  <c r="BY159" i="7"/>
  <c r="BF159" i="7"/>
  <c r="AY159" i="7"/>
  <c r="AZ159" i="7" s="1"/>
  <c r="AW159" i="7"/>
  <c r="AX159" i="7" s="1"/>
  <c r="I159" i="7"/>
  <c r="BY158" i="7"/>
  <c r="BF158" i="7"/>
  <c r="AY158" i="7"/>
  <c r="AZ158" i="7" s="1"/>
  <c r="AW158" i="7"/>
  <c r="AX158" i="7" s="1"/>
  <c r="I158" i="7"/>
  <c r="BY157" i="7"/>
  <c r="BF157" i="7"/>
  <c r="AY157" i="7"/>
  <c r="AZ157" i="7" s="1"/>
  <c r="AW157" i="7"/>
  <c r="AX157" i="7" s="1"/>
  <c r="I157" i="7"/>
  <c r="BY69" i="7"/>
  <c r="BF69" i="7"/>
  <c r="AY69" i="7"/>
  <c r="AZ69" i="7" s="1"/>
  <c r="AW69" i="7"/>
  <c r="AX69" i="7" s="1"/>
  <c r="I69" i="7"/>
  <c r="BY156" i="7"/>
  <c r="BI156" i="7"/>
  <c r="BF156" i="7"/>
  <c r="AY156" i="7"/>
  <c r="AZ156" i="7" s="1"/>
  <c r="AW156" i="7"/>
  <c r="AX156" i="7" s="1"/>
  <c r="I156" i="7"/>
  <c r="BY155" i="7"/>
  <c r="BI155" i="7"/>
  <c r="BF155" i="7"/>
  <c r="AY155" i="7"/>
  <c r="AZ155" i="7" s="1"/>
  <c r="AW155" i="7"/>
  <c r="AX155" i="7" s="1"/>
  <c r="I155" i="7"/>
  <c r="BY154" i="7"/>
  <c r="BI154" i="7"/>
  <c r="BF154" i="7"/>
  <c r="AY154" i="7"/>
  <c r="AZ154" i="7" s="1"/>
  <c r="AW154" i="7"/>
  <c r="AX154" i="7" s="1"/>
  <c r="I154" i="7"/>
  <c r="BY68" i="7"/>
  <c r="BI68" i="7"/>
  <c r="BF68" i="7"/>
  <c r="AY68" i="7"/>
  <c r="AZ68" i="7" s="1"/>
  <c r="AW68" i="7"/>
  <c r="AX68" i="7" s="1"/>
  <c r="I68" i="7"/>
  <c r="BY67" i="7"/>
  <c r="BI67" i="7"/>
  <c r="BF67" i="7"/>
  <c r="AY67" i="7"/>
  <c r="AZ67" i="7" s="1"/>
  <c r="AW67" i="7"/>
  <c r="AX67" i="7" s="1"/>
  <c r="I67" i="7"/>
  <c r="BY153" i="7"/>
  <c r="BI153" i="7"/>
  <c r="BF153" i="7"/>
  <c r="AY153" i="7"/>
  <c r="AZ153" i="7" s="1"/>
  <c r="AW153" i="7"/>
  <c r="AX153" i="7" s="1"/>
  <c r="I153" i="7"/>
  <c r="BY66" i="7"/>
  <c r="BI66" i="7"/>
  <c r="BF66" i="7"/>
  <c r="AY66" i="7"/>
  <c r="AZ66" i="7" s="1"/>
  <c r="AW66" i="7"/>
  <c r="AX66" i="7" s="1"/>
  <c r="I66" i="7"/>
  <c r="BY152" i="7"/>
  <c r="BI152" i="7"/>
  <c r="BF152" i="7"/>
  <c r="AY152" i="7"/>
  <c r="AZ152" i="7" s="1"/>
  <c r="AW152" i="7"/>
  <c r="AX152" i="7" s="1"/>
  <c r="I152" i="7"/>
  <c r="BY65" i="7"/>
  <c r="BI65" i="7"/>
  <c r="BF65" i="7"/>
  <c r="AY65" i="7"/>
  <c r="AZ65" i="7" s="1"/>
  <c r="AW65" i="7"/>
  <c r="AX65" i="7" s="1"/>
  <c r="I65" i="7"/>
  <c r="BY151" i="7"/>
  <c r="BI151" i="7"/>
  <c r="BF151" i="7"/>
  <c r="AY151" i="7"/>
  <c r="AZ151" i="7" s="1"/>
  <c r="AW151" i="7"/>
  <c r="AX151" i="7" s="1"/>
  <c r="I151" i="7"/>
  <c r="BY150" i="7"/>
  <c r="BI150" i="7"/>
  <c r="BF150" i="7"/>
  <c r="AY150" i="7"/>
  <c r="AZ150" i="7" s="1"/>
  <c r="AW150" i="7"/>
  <c r="AX150" i="7" s="1"/>
  <c r="I150" i="7"/>
  <c r="BY149" i="7"/>
  <c r="BI149" i="7"/>
  <c r="BF149" i="7"/>
  <c r="AY149" i="7"/>
  <c r="AZ149" i="7" s="1"/>
  <c r="AW149" i="7"/>
  <c r="AX149" i="7" s="1"/>
  <c r="I149" i="7"/>
  <c r="BY2" i="7"/>
  <c r="BI2" i="7"/>
  <c r="BF2" i="7"/>
  <c r="AY2" i="7"/>
  <c r="AZ2" i="7" s="1"/>
  <c r="AW2" i="7"/>
  <c r="AX2" i="7" s="1"/>
  <c r="I2" i="7"/>
  <c r="BY148" i="7"/>
  <c r="BI148" i="7"/>
  <c r="BF148" i="7"/>
  <c r="AY148" i="7"/>
  <c r="AZ148" i="7" s="1"/>
  <c r="AW148" i="7"/>
  <c r="AX148" i="7" s="1"/>
  <c r="I148" i="7"/>
  <c r="BY64" i="7"/>
  <c r="BI64" i="7"/>
  <c r="BF64" i="7"/>
  <c r="AY64" i="7"/>
  <c r="AZ64" i="7" s="1"/>
  <c r="AW64" i="7"/>
  <c r="AX64" i="7" s="1"/>
  <c r="I64" i="7"/>
  <c r="BY63" i="7"/>
  <c r="BI63" i="7"/>
  <c r="BF63" i="7"/>
  <c r="AY63" i="7"/>
  <c r="AZ63" i="7" s="1"/>
  <c r="AW63" i="7"/>
  <c r="AX63" i="7" s="1"/>
  <c r="I63" i="7"/>
  <c r="BY62" i="7"/>
  <c r="BI62" i="7"/>
  <c r="BF62" i="7"/>
  <c r="AY62" i="7"/>
  <c r="AZ62" i="7" s="1"/>
  <c r="AW62" i="7"/>
  <c r="AX62" i="7" s="1"/>
  <c r="I62" i="7"/>
  <c r="BY61" i="7"/>
  <c r="BI61" i="7"/>
  <c r="BF61" i="7"/>
  <c r="AY61" i="7"/>
  <c r="AZ61" i="7" s="1"/>
  <c r="AW61" i="7"/>
  <c r="AX61" i="7" s="1"/>
  <c r="I61" i="7"/>
  <c r="BY147" i="7"/>
  <c r="BI147" i="7"/>
  <c r="BF147" i="7"/>
  <c r="AY147" i="7"/>
  <c r="AZ147" i="7" s="1"/>
  <c r="AW147" i="7"/>
  <c r="AX147" i="7" s="1"/>
  <c r="I147" i="7"/>
  <c r="BY60" i="7"/>
  <c r="BI60" i="7"/>
  <c r="BF60" i="7"/>
  <c r="AY60" i="7"/>
  <c r="AZ60" i="7" s="1"/>
  <c r="AW60" i="7"/>
  <c r="AX60" i="7" s="1"/>
  <c r="I60" i="7"/>
  <c r="BY146" i="7"/>
  <c r="BI146" i="7"/>
  <c r="BF146" i="7"/>
  <c r="AY146" i="7"/>
  <c r="AZ146" i="7" s="1"/>
  <c r="AW146" i="7"/>
  <c r="AX146" i="7" s="1"/>
  <c r="I146" i="7"/>
  <c r="BY145" i="7"/>
  <c r="BI145" i="7"/>
  <c r="BF145" i="7"/>
  <c r="AY145" i="7"/>
  <c r="AZ145" i="7" s="1"/>
  <c r="AW145" i="7"/>
  <c r="AX145" i="7" s="1"/>
  <c r="I145" i="7"/>
  <c r="BY144" i="7"/>
  <c r="BI144" i="7"/>
  <c r="BF144" i="7"/>
  <c r="AY144" i="7"/>
  <c r="AZ144" i="7" s="1"/>
  <c r="AW144" i="7"/>
  <c r="AX144" i="7" s="1"/>
  <c r="I144" i="7"/>
  <c r="BY59" i="7"/>
  <c r="BI59" i="7"/>
  <c r="BF59" i="7"/>
  <c r="AY59" i="7"/>
  <c r="AZ59" i="7" s="1"/>
  <c r="AW59" i="7"/>
  <c r="AX59" i="7" s="1"/>
  <c r="I59" i="7"/>
  <c r="BY143" i="7"/>
  <c r="BI143" i="7"/>
  <c r="BF143" i="7"/>
  <c r="AY143" i="7"/>
  <c r="AZ143" i="7" s="1"/>
  <c r="AW143" i="7"/>
  <c r="AX143" i="7" s="1"/>
  <c r="I143" i="7"/>
  <c r="BY58" i="7"/>
  <c r="BI58" i="7"/>
  <c r="BF58" i="7"/>
  <c r="AY58" i="7"/>
  <c r="AZ58" i="7" s="1"/>
  <c r="AW58" i="7"/>
  <c r="AX58" i="7" s="1"/>
  <c r="I58" i="7"/>
  <c r="BY57" i="7"/>
  <c r="BI57" i="7"/>
  <c r="BF57" i="7"/>
  <c r="AY57" i="7"/>
  <c r="AZ57" i="7" s="1"/>
  <c r="AW57" i="7"/>
  <c r="AX57" i="7" s="1"/>
  <c r="I57" i="7"/>
  <c r="BY142" i="7"/>
  <c r="BI142" i="7"/>
  <c r="BF142" i="7"/>
  <c r="AY142" i="7"/>
  <c r="AZ142" i="7" s="1"/>
  <c r="AW142" i="7"/>
  <c r="AX142" i="7" s="1"/>
  <c r="I142" i="7"/>
  <c r="BY141" i="7"/>
  <c r="BI141" i="7"/>
  <c r="BF141" i="7"/>
  <c r="AY141" i="7"/>
  <c r="AZ141" i="7" s="1"/>
  <c r="AW141" i="7"/>
  <c r="AX141" i="7" s="1"/>
  <c r="I141" i="7"/>
  <c r="BY140" i="7"/>
  <c r="BI140" i="7"/>
  <c r="BF140" i="7"/>
  <c r="AY140" i="7"/>
  <c r="AZ140" i="7" s="1"/>
  <c r="AW140" i="7"/>
  <c r="AX140" i="7" s="1"/>
  <c r="I140" i="7"/>
  <c r="BY56" i="7"/>
  <c r="BI56" i="7"/>
  <c r="BF56" i="7"/>
  <c r="AY56" i="7"/>
  <c r="AZ56" i="7" s="1"/>
  <c r="AW56" i="7"/>
  <c r="AX56" i="7" s="1"/>
  <c r="I56" i="7"/>
  <c r="BY139" i="7"/>
  <c r="BI139" i="7"/>
  <c r="BF139" i="7"/>
  <c r="AY139" i="7"/>
  <c r="AZ139" i="7" s="1"/>
  <c r="AW139" i="7"/>
  <c r="AX139" i="7" s="1"/>
  <c r="I139" i="7"/>
  <c r="BY138" i="7"/>
  <c r="BI138" i="7"/>
  <c r="BF138" i="7"/>
  <c r="AY138" i="7"/>
  <c r="AZ138" i="7" s="1"/>
  <c r="AW138" i="7"/>
  <c r="AX138" i="7" s="1"/>
  <c r="I138" i="7"/>
  <c r="BY137" i="7"/>
  <c r="BI137" i="7"/>
  <c r="BF137" i="7"/>
  <c r="AY137" i="7"/>
  <c r="AZ137" i="7" s="1"/>
  <c r="AW137" i="7"/>
  <c r="AX137" i="7" s="1"/>
  <c r="I137" i="7"/>
  <c r="BY55" i="7"/>
  <c r="BI55" i="7"/>
  <c r="BF55" i="7"/>
  <c r="AY55" i="7"/>
  <c r="AZ55" i="7" s="1"/>
  <c r="AW55" i="7"/>
  <c r="AX55" i="7" s="1"/>
  <c r="I55" i="7"/>
  <c r="BY136" i="7"/>
  <c r="BI136" i="7"/>
  <c r="BF136" i="7"/>
  <c r="AY136" i="7"/>
  <c r="AZ136" i="7" s="1"/>
  <c r="AW136" i="7"/>
  <c r="AX136" i="7" s="1"/>
  <c r="I136" i="7"/>
  <c r="BY54" i="7"/>
  <c r="BI54" i="7"/>
  <c r="BF54" i="7"/>
  <c r="AY54" i="7"/>
  <c r="AZ54" i="7" s="1"/>
  <c r="AW54" i="7"/>
  <c r="AX54" i="7" s="1"/>
  <c r="I54" i="7"/>
  <c r="BY135" i="7"/>
  <c r="BI135" i="7"/>
  <c r="BF135" i="7"/>
  <c r="AY135" i="7"/>
  <c r="AZ135" i="7" s="1"/>
  <c r="AW135" i="7"/>
  <c r="AX135" i="7" s="1"/>
  <c r="I135" i="7"/>
  <c r="BY53" i="7"/>
  <c r="BI53" i="7"/>
  <c r="BF53" i="7"/>
  <c r="AY53" i="7"/>
  <c r="AZ53" i="7" s="1"/>
  <c r="AW53" i="7"/>
  <c r="AX53" i="7" s="1"/>
  <c r="I53" i="7"/>
  <c r="BY134" i="7"/>
  <c r="BI134" i="7"/>
  <c r="BF134" i="7"/>
  <c r="AY134" i="7"/>
  <c r="AZ134" i="7" s="1"/>
  <c r="AW134" i="7"/>
  <c r="AX134" i="7" s="1"/>
  <c r="I134" i="7"/>
  <c r="BY133" i="7"/>
  <c r="BI133" i="7"/>
  <c r="BF133" i="7"/>
  <c r="AY133" i="7"/>
  <c r="AZ133" i="7" s="1"/>
  <c r="AW133" i="7"/>
  <c r="AX133" i="7" s="1"/>
  <c r="I133" i="7"/>
  <c r="BY132" i="7"/>
  <c r="BI132" i="7"/>
  <c r="BF132" i="7"/>
  <c r="AY132" i="7"/>
  <c r="AZ132" i="7" s="1"/>
  <c r="AW132" i="7"/>
  <c r="AX132" i="7" s="1"/>
  <c r="I132" i="7"/>
  <c r="BY131" i="7"/>
  <c r="BI131" i="7"/>
  <c r="BF131" i="7"/>
  <c r="AY131" i="7"/>
  <c r="AZ131" i="7" s="1"/>
  <c r="AW131" i="7"/>
  <c r="AX131" i="7" s="1"/>
  <c r="I131" i="7"/>
  <c r="BY130" i="7"/>
  <c r="BI130" i="7"/>
  <c r="BF130" i="7"/>
  <c r="AY130" i="7"/>
  <c r="AZ130" i="7" s="1"/>
  <c r="AW130" i="7"/>
  <c r="AX130" i="7" s="1"/>
  <c r="I130" i="7"/>
  <c r="BY52" i="7"/>
  <c r="BI52" i="7"/>
  <c r="BF52" i="7"/>
  <c r="AY52" i="7"/>
  <c r="AZ52" i="7" s="1"/>
  <c r="AW52" i="7"/>
  <c r="AX52" i="7" s="1"/>
  <c r="I52" i="7"/>
  <c r="BY129" i="7"/>
  <c r="BI129" i="7"/>
  <c r="BF129" i="7"/>
  <c r="AY129" i="7"/>
  <c r="AZ129" i="7" s="1"/>
  <c r="AW129" i="7"/>
  <c r="AX129" i="7" s="1"/>
  <c r="I129" i="7"/>
  <c r="BY51" i="7"/>
  <c r="BI51" i="7"/>
  <c r="BF51" i="7"/>
  <c r="AY51" i="7"/>
  <c r="AZ51" i="7" s="1"/>
  <c r="AW51" i="7"/>
  <c r="AX51" i="7" s="1"/>
  <c r="I51" i="7"/>
  <c r="BY128" i="7"/>
  <c r="BI128" i="7"/>
  <c r="BF128" i="7"/>
  <c r="AY128" i="7"/>
  <c r="AZ128" i="7" s="1"/>
  <c r="AW128" i="7"/>
  <c r="AX128" i="7" s="1"/>
  <c r="I128" i="7"/>
  <c r="BY127" i="7"/>
  <c r="BI127" i="7"/>
  <c r="BF127" i="7"/>
  <c r="AY127" i="7"/>
  <c r="AZ127" i="7" s="1"/>
  <c r="AW127" i="7"/>
  <c r="AX127" i="7" s="1"/>
  <c r="I127" i="7"/>
  <c r="BY126" i="7"/>
  <c r="BI126" i="7"/>
  <c r="BF126" i="7"/>
  <c r="AY126" i="7"/>
  <c r="AZ126" i="7" s="1"/>
  <c r="AW126" i="7"/>
  <c r="AX126" i="7" s="1"/>
  <c r="I126" i="7"/>
  <c r="BY125" i="7"/>
  <c r="BI125" i="7"/>
  <c r="BF125" i="7"/>
  <c r="AY125" i="7"/>
  <c r="AZ125" i="7" s="1"/>
  <c r="AW125" i="7"/>
  <c r="AX125" i="7" s="1"/>
  <c r="I125" i="7"/>
  <c r="BY50" i="7"/>
  <c r="BI50" i="7"/>
  <c r="BF50" i="7"/>
  <c r="AY50" i="7"/>
  <c r="AZ50" i="7" s="1"/>
  <c r="AW50" i="7"/>
  <c r="AX50" i="7" s="1"/>
  <c r="I50" i="7"/>
  <c r="BY124" i="7"/>
  <c r="BI124" i="7"/>
  <c r="BF124" i="7"/>
  <c r="AY124" i="7"/>
  <c r="AZ124" i="7" s="1"/>
  <c r="AW124" i="7"/>
  <c r="AX124" i="7" s="1"/>
  <c r="I124" i="7"/>
  <c r="BY123" i="7"/>
  <c r="BI123" i="7"/>
  <c r="BF123" i="7"/>
  <c r="AY123" i="7"/>
  <c r="AZ123" i="7" s="1"/>
  <c r="AW123" i="7"/>
  <c r="AX123" i="7" s="1"/>
  <c r="I123" i="7"/>
  <c r="BY49" i="7"/>
  <c r="BI49" i="7"/>
  <c r="BF49" i="7"/>
  <c r="AY49" i="7"/>
  <c r="AZ49" i="7" s="1"/>
  <c r="AW49" i="7"/>
  <c r="AX49" i="7" s="1"/>
  <c r="I49" i="7"/>
  <c r="BY122" i="7"/>
  <c r="BI122" i="7"/>
  <c r="BF122" i="7"/>
  <c r="AY122" i="7"/>
  <c r="AZ122" i="7" s="1"/>
  <c r="AW122" i="7"/>
  <c r="AX122" i="7" s="1"/>
  <c r="I122" i="7"/>
  <c r="BY121" i="7"/>
  <c r="BI121" i="7"/>
  <c r="BF121" i="7"/>
  <c r="AY121" i="7"/>
  <c r="AZ121" i="7" s="1"/>
  <c r="AW121" i="7"/>
  <c r="AX121" i="7" s="1"/>
  <c r="I121" i="7"/>
  <c r="BY120" i="7"/>
  <c r="BI120" i="7"/>
  <c r="BF120" i="7"/>
  <c r="AY120" i="7"/>
  <c r="AZ120" i="7" s="1"/>
  <c r="AW120" i="7"/>
  <c r="AX120" i="7" s="1"/>
  <c r="I120" i="7"/>
  <c r="BY119" i="7"/>
  <c r="BI119" i="7"/>
  <c r="BF119" i="7"/>
  <c r="AY119" i="7"/>
  <c r="AZ119" i="7" s="1"/>
  <c r="AW119" i="7"/>
  <c r="AX119" i="7" s="1"/>
  <c r="I119" i="7"/>
  <c r="BY118" i="7"/>
  <c r="BI118" i="7"/>
  <c r="BF118" i="7"/>
  <c r="AY118" i="7"/>
  <c r="AZ118" i="7" s="1"/>
  <c r="AW118" i="7"/>
  <c r="AX118" i="7" s="1"/>
  <c r="I118" i="7"/>
  <c r="BY48" i="7"/>
  <c r="BI48" i="7"/>
  <c r="BF48" i="7"/>
  <c r="AY48" i="7"/>
  <c r="AZ48" i="7" s="1"/>
  <c r="AW48" i="7"/>
  <c r="AX48" i="7" s="1"/>
  <c r="I48" i="7"/>
  <c r="BY117" i="7"/>
  <c r="BI117" i="7"/>
  <c r="BF117" i="7"/>
  <c r="AY117" i="7"/>
  <c r="AZ117" i="7" s="1"/>
  <c r="AW117" i="7"/>
  <c r="AX117" i="7" s="1"/>
  <c r="I117" i="7"/>
  <c r="BY47" i="7"/>
  <c r="BI47" i="7"/>
  <c r="BF47" i="7"/>
  <c r="AY47" i="7"/>
  <c r="AZ47" i="7" s="1"/>
  <c r="AW47" i="7"/>
  <c r="AX47" i="7" s="1"/>
  <c r="I47" i="7"/>
  <c r="BY46" i="7"/>
  <c r="BI46" i="7"/>
  <c r="BF46" i="7"/>
  <c r="AY46" i="7"/>
  <c r="AZ46" i="7" s="1"/>
  <c r="AW46" i="7"/>
  <c r="AX46" i="7" s="1"/>
  <c r="I46" i="7"/>
  <c r="BY45" i="7"/>
  <c r="BI45" i="7"/>
  <c r="BF45" i="7"/>
  <c r="AY45" i="7"/>
  <c r="AZ45" i="7" s="1"/>
  <c r="AW45" i="7"/>
  <c r="AX45" i="7" s="1"/>
  <c r="I45" i="7"/>
  <c r="BY116" i="7"/>
  <c r="BI116" i="7"/>
  <c r="BF116" i="7"/>
  <c r="AY116" i="7"/>
  <c r="AZ116" i="7" s="1"/>
  <c r="AW116" i="7"/>
  <c r="AX116" i="7" s="1"/>
  <c r="I116" i="7"/>
  <c r="BY44" i="7"/>
  <c r="BI44" i="7"/>
  <c r="BF44" i="7"/>
  <c r="AY44" i="7"/>
  <c r="AZ44" i="7" s="1"/>
  <c r="AW44" i="7"/>
  <c r="AX44" i="7" s="1"/>
  <c r="I44" i="7"/>
  <c r="BY43" i="7"/>
  <c r="BI43" i="7"/>
  <c r="BF43" i="7"/>
  <c r="AY43" i="7"/>
  <c r="AZ43" i="7" s="1"/>
  <c r="AW43" i="7"/>
  <c r="AX43" i="7" s="1"/>
  <c r="I43" i="7"/>
  <c r="BY115" i="7"/>
  <c r="BI115" i="7"/>
  <c r="BF115" i="7"/>
  <c r="AY115" i="7"/>
  <c r="AZ115" i="7" s="1"/>
  <c r="AW115" i="7"/>
  <c r="AX115" i="7" s="1"/>
  <c r="I115" i="7"/>
  <c r="BY114" i="7"/>
  <c r="BI114" i="7"/>
  <c r="BF114" i="7"/>
  <c r="AY114" i="7"/>
  <c r="AZ114" i="7" s="1"/>
  <c r="AW114" i="7"/>
  <c r="AX114" i="7" s="1"/>
  <c r="I114" i="7"/>
  <c r="BY113" i="7"/>
  <c r="BI113" i="7"/>
  <c r="BF113" i="7"/>
  <c r="AY113" i="7"/>
  <c r="AZ113" i="7" s="1"/>
  <c r="AW113" i="7"/>
  <c r="AX113" i="7" s="1"/>
  <c r="I113" i="7"/>
  <c r="BY42" i="7"/>
  <c r="BI42" i="7"/>
  <c r="BF42" i="7"/>
  <c r="AY42" i="7"/>
  <c r="AZ42" i="7" s="1"/>
  <c r="AW42" i="7"/>
  <c r="AX42" i="7" s="1"/>
  <c r="I42" i="7"/>
  <c r="BY41" i="7"/>
  <c r="BI41" i="7"/>
  <c r="BF41" i="7"/>
  <c r="AY41" i="7"/>
  <c r="AZ41" i="7" s="1"/>
  <c r="AW41" i="7"/>
  <c r="AX41" i="7" s="1"/>
  <c r="I41" i="7"/>
  <c r="BY40" i="7"/>
  <c r="BI40" i="7"/>
  <c r="BF40" i="7"/>
  <c r="AY40" i="7"/>
  <c r="AZ40" i="7" s="1"/>
  <c r="AW40" i="7"/>
  <c r="AX40" i="7" s="1"/>
  <c r="I40" i="7"/>
  <c r="BY112" i="7"/>
  <c r="BI112" i="7"/>
  <c r="BF112" i="7"/>
  <c r="AY112" i="7"/>
  <c r="AZ112" i="7" s="1"/>
  <c r="AW112" i="7"/>
  <c r="AX112" i="7" s="1"/>
  <c r="I112" i="7"/>
  <c r="BY39" i="7"/>
  <c r="BI39" i="7"/>
  <c r="BF39" i="7"/>
  <c r="AY39" i="7"/>
  <c r="AZ39" i="7" s="1"/>
  <c r="AW39" i="7"/>
  <c r="AX39" i="7" s="1"/>
  <c r="I39" i="7"/>
  <c r="BY38" i="7"/>
  <c r="BI38" i="7"/>
  <c r="BF38" i="7"/>
  <c r="AY38" i="7"/>
  <c r="AZ38" i="7" s="1"/>
  <c r="AW38" i="7"/>
  <c r="AX38" i="7" s="1"/>
  <c r="I38" i="7"/>
  <c r="BY37" i="7"/>
  <c r="BI37" i="7"/>
  <c r="BF37" i="7"/>
  <c r="AY37" i="7"/>
  <c r="AZ37" i="7" s="1"/>
  <c r="AW37" i="7"/>
  <c r="AX37" i="7" s="1"/>
  <c r="I37" i="7"/>
  <c r="BY36" i="7"/>
  <c r="BI36" i="7"/>
  <c r="BF36" i="7"/>
  <c r="AY36" i="7"/>
  <c r="AZ36" i="7" s="1"/>
  <c r="AW36" i="7"/>
  <c r="AX36" i="7" s="1"/>
  <c r="I36" i="7"/>
  <c r="BY111" i="7"/>
  <c r="BI111" i="7"/>
  <c r="BF111" i="7"/>
  <c r="AY111" i="7"/>
  <c r="AZ111" i="7" s="1"/>
  <c r="AW111" i="7"/>
  <c r="AX111" i="7" s="1"/>
  <c r="I111" i="7"/>
  <c r="BY35" i="7"/>
  <c r="BI35" i="7"/>
  <c r="BF35" i="7"/>
  <c r="AY35" i="7"/>
  <c r="AZ35" i="7" s="1"/>
  <c r="AW35" i="7"/>
  <c r="AX35" i="7" s="1"/>
  <c r="I35" i="7"/>
  <c r="BY34" i="7"/>
  <c r="BI34" i="7"/>
  <c r="BF34" i="7"/>
  <c r="AY34" i="7"/>
  <c r="AZ34" i="7" s="1"/>
  <c r="AW34" i="7"/>
  <c r="AX34" i="7" s="1"/>
  <c r="I34" i="7"/>
  <c r="BY33" i="7"/>
  <c r="BI33" i="7"/>
  <c r="BF33" i="7"/>
  <c r="AY33" i="7"/>
  <c r="AZ33" i="7" s="1"/>
  <c r="AW33" i="7"/>
  <c r="AX33" i="7" s="1"/>
  <c r="I33" i="7"/>
  <c r="BY32" i="7"/>
  <c r="BI32" i="7"/>
  <c r="BF32" i="7"/>
  <c r="AY32" i="7"/>
  <c r="AZ32" i="7" s="1"/>
  <c r="AW32" i="7"/>
  <c r="AX32" i="7" s="1"/>
  <c r="I32" i="7"/>
  <c r="BY31" i="7"/>
  <c r="BI31" i="7"/>
  <c r="BF31" i="7"/>
  <c r="AY31" i="7"/>
  <c r="AZ31" i="7" s="1"/>
  <c r="AW31" i="7"/>
  <c r="AX31" i="7" s="1"/>
  <c r="I31" i="7"/>
  <c r="BY110" i="7"/>
  <c r="BI110" i="7"/>
  <c r="BF110" i="7"/>
  <c r="AY110" i="7"/>
  <c r="AZ110" i="7" s="1"/>
  <c r="AW110" i="7"/>
  <c r="AX110" i="7" s="1"/>
  <c r="I110" i="7"/>
  <c r="BY30" i="7"/>
  <c r="BI30" i="7"/>
  <c r="BF30" i="7"/>
  <c r="AY30" i="7"/>
  <c r="AZ30" i="7" s="1"/>
  <c r="AW30" i="7"/>
  <c r="AX30" i="7" s="1"/>
  <c r="I30" i="7"/>
  <c r="BY29" i="7"/>
  <c r="BI29" i="7"/>
  <c r="BF29" i="7"/>
  <c r="AY29" i="7"/>
  <c r="AZ29" i="7" s="1"/>
  <c r="AW29" i="7"/>
  <c r="AX29" i="7" s="1"/>
  <c r="I29" i="7"/>
  <c r="BY109" i="7"/>
  <c r="BI109" i="7"/>
  <c r="BF109" i="7"/>
  <c r="AY109" i="7"/>
  <c r="AZ109" i="7" s="1"/>
  <c r="AW109" i="7"/>
  <c r="AX109" i="7" s="1"/>
  <c r="I109" i="7"/>
  <c r="BY108" i="7"/>
  <c r="BI108" i="7"/>
  <c r="BF108" i="7"/>
  <c r="AY108" i="7"/>
  <c r="AZ108" i="7" s="1"/>
  <c r="AW108" i="7"/>
  <c r="AX108" i="7" s="1"/>
  <c r="I108" i="7"/>
  <c r="BY107" i="7"/>
  <c r="BI107" i="7"/>
  <c r="BF107" i="7"/>
  <c r="AY107" i="7"/>
  <c r="AZ107" i="7" s="1"/>
  <c r="AW107" i="7"/>
  <c r="AX107" i="7" s="1"/>
  <c r="I107" i="7"/>
  <c r="BY28" i="7"/>
  <c r="BI28" i="7"/>
  <c r="BF28" i="7"/>
  <c r="AY28" i="7"/>
  <c r="AZ28" i="7" s="1"/>
  <c r="AW28" i="7"/>
  <c r="AX28" i="7" s="1"/>
  <c r="I28" i="7"/>
  <c r="BY27" i="7"/>
  <c r="BI27" i="7"/>
  <c r="BF27" i="7"/>
  <c r="AY27" i="7"/>
  <c r="AZ27" i="7" s="1"/>
  <c r="AW27" i="7"/>
  <c r="AX27" i="7" s="1"/>
  <c r="I27" i="7"/>
  <c r="BY106" i="7"/>
  <c r="BI106" i="7"/>
  <c r="BF106" i="7"/>
  <c r="AY106" i="7"/>
  <c r="AZ106" i="7" s="1"/>
  <c r="AW106" i="7"/>
  <c r="AX106" i="7" s="1"/>
  <c r="I106" i="7"/>
  <c r="BY26" i="7"/>
  <c r="BI26" i="7"/>
  <c r="BF26" i="7"/>
  <c r="AY26" i="7"/>
  <c r="AZ26" i="7" s="1"/>
  <c r="AW26" i="7"/>
  <c r="AX26" i="7" s="1"/>
  <c r="I26" i="7"/>
  <c r="BY105" i="7"/>
  <c r="BI105" i="7"/>
  <c r="BF105" i="7"/>
  <c r="AY105" i="7"/>
  <c r="AZ105" i="7" s="1"/>
  <c r="AW105" i="7"/>
  <c r="AX105" i="7" s="1"/>
  <c r="I105" i="7"/>
  <c r="BY104" i="7"/>
  <c r="BI104" i="7"/>
  <c r="BF104" i="7"/>
  <c r="AY104" i="7"/>
  <c r="AZ104" i="7" s="1"/>
  <c r="AW104" i="7"/>
  <c r="AX104" i="7" s="1"/>
  <c r="I104" i="7"/>
  <c r="BY103" i="7"/>
  <c r="BI103" i="7"/>
  <c r="BF103" i="7"/>
  <c r="AY103" i="7"/>
  <c r="AZ103" i="7" s="1"/>
  <c r="AW103" i="7"/>
  <c r="AX103" i="7" s="1"/>
  <c r="I103" i="7"/>
  <c r="BY25" i="7"/>
  <c r="BI25" i="7"/>
  <c r="BF25" i="7"/>
  <c r="AY25" i="7"/>
  <c r="AZ25" i="7" s="1"/>
  <c r="AW25" i="7"/>
  <c r="AX25" i="7" s="1"/>
  <c r="I25" i="7"/>
  <c r="BY24" i="7"/>
  <c r="BI24" i="7"/>
  <c r="BF24" i="7"/>
  <c r="AY24" i="7"/>
  <c r="AZ24" i="7" s="1"/>
  <c r="AW24" i="7"/>
  <c r="AX24" i="7" s="1"/>
  <c r="I24" i="7"/>
  <c r="BY23" i="7"/>
  <c r="BI23" i="7"/>
  <c r="BF23" i="7"/>
  <c r="AZ23" i="7"/>
  <c r="AY23" i="7"/>
  <c r="AW23" i="7"/>
  <c r="AX23" i="7" s="1"/>
  <c r="I23" i="7"/>
  <c r="BY22" i="7"/>
  <c r="BI22" i="7"/>
  <c r="BF22" i="7"/>
  <c r="AY22" i="7"/>
  <c r="AZ22" i="7" s="1"/>
  <c r="AW22" i="7"/>
  <c r="AX22" i="7" s="1"/>
  <c r="I22" i="7"/>
  <c r="BY102" i="7"/>
  <c r="BI102" i="7"/>
  <c r="BF102" i="7"/>
  <c r="AY102" i="7"/>
  <c r="AZ102" i="7" s="1"/>
  <c r="AW102" i="7"/>
  <c r="AX102" i="7" s="1"/>
  <c r="I102" i="7"/>
  <c r="BY101" i="7"/>
  <c r="BI101" i="7"/>
  <c r="BF101" i="7"/>
  <c r="AY101" i="7"/>
  <c r="AZ101" i="7" s="1"/>
  <c r="AW101" i="7"/>
  <c r="AX101" i="7" s="1"/>
  <c r="I101" i="7"/>
  <c r="BY100" i="7"/>
  <c r="BI100" i="7"/>
  <c r="BF100" i="7"/>
  <c r="AY100" i="7"/>
  <c r="AZ100" i="7" s="1"/>
  <c r="AW100" i="7"/>
  <c r="AX100" i="7" s="1"/>
  <c r="I100" i="7"/>
  <c r="BY21" i="7"/>
  <c r="BI21" i="7"/>
  <c r="BF21" i="7"/>
  <c r="AY21" i="7"/>
  <c r="AZ21" i="7" s="1"/>
  <c r="AW21" i="7"/>
  <c r="AX21" i="7" s="1"/>
  <c r="I21" i="7"/>
  <c r="BY20" i="7"/>
  <c r="BI20" i="7"/>
  <c r="BF20" i="7"/>
  <c r="AY20" i="7"/>
  <c r="AZ20" i="7" s="1"/>
  <c r="AW20" i="7"/>
  <c r="AX20" i="7" s="1"/>
  <c r="I20" i="7"/>
  <c r="BY19" i="7"/>
  <c r="BI19" i="7"/>
  <c r="BF19" i="7"/>
  <c r="AY19" i="7"/>
  <c r="AZ19" i="7" s="1"/>
  <c r="AW19" i="7"/>
  <c r="AX19" i="7" s="1"/>
  <c r="I19" i="7"/>
  <c r="BY18" i="7"/>
  <c r="BI18" i="7"/>
  <c r="BF18" i="7"/>
  <c r="AY18" i="7"/>
  <c r="AZ18" i="7" s="1"/>
  <c r="AW18" i="7"/>
  <c r="AX18" i="7" s="1"/>
  <c r="I18" i="7"/>
  <c r="BY17" i="7"/>
  <c r="BI17" i="7"/>
  <c r="BF17" i="7"/>
  <c r="AY17" i="7"/>
  <c r="AZ17" i="7" s="1"/>
  <c r="AW17" i="7"/>
  <c r="AX17" i="7" s="1"/>
  <c r="I17" i="7"/>
  <c r="BY99" i="7"/>
  <c r="BI99" i="7"/>
  <c r="BF99" i="7"/>
  <c r="AY99" i="7"/>
  <c r="AZ99" i="7" s="1"/>
  <c r="AW99" i="7"/>
  <c r="AX99" i="7" s="1"/>
  <c r="I99" i="7"/>
  <c r="BY98" i="7"/>
  <c r="BI98" i="7"/>
  <c r="BF98" i="7"/>
  <c r="AY98" i="7"/>
  <c r="AZ98" i="7" s="1"/>
  <c r="AW98" i="7"/>
  <c r="AX98" i="7" s="1"/>
  <c r="I98" i="7"/>
  <c r="BY97" i="7"/>
  <c r="BI97" i="7"/>
  <c r="BF97" i="7"/>
  <c r="AY97" i="7"/>
  <c r="AZ97" i="7" s="1"/>
  <c r="AW97" i="7"/>
  <c r="AX97" i="7" s="1"/>
  <c r="I97" i="7"/>
  <c r="BY16" i="7"/>
  <c r="BI16" i="7"/>
  <c r="BF16" i="7"/>
  <c r="AY16" i="7"/>
  <c r="AZ16" i="7" s="1"/>
  <c r="AW16" i="7"/>
  <c r="AX16" i="7" s="1"/>
  <c r="I16" i="7"/>
  <c r="BY96" i="7"/>
  <c r="BI96" i="7"/>
  <c r="BF96" i="7"/>
  <c r="AY96" i="7"/>
  <c r="AZ96" i="7" s="1"/>
  <c r="AW96" i="7"/>
  <c r="AX96" i="7" s="1"/>
  <c r="I96" i="7"/>
  <c r="BY15" i="7"/>
  <c r="BI15" i="7"/>
  <c r="BF15" i="7"/>
  <c r="AY15" i="7"/>
  <c r="AZ15" i="7" s="1"/>
  <c r="AW15" i="7"/>
  <c r="AX15" i="7" s="1"/>
  <c r="I15" i="7"/>
  <c r="BY95" i="7"/>
  <c r="BI95" i="7"/>
  <c r="BF95" i="7"/>
  <c r="AY95" i="7"/>
  <c r="AZ95" i="7" s="1"/>
  <c r="AW95" i="7"/>
  <c r="AX95" i="7" s="1"/>
  <c r="I95" i="7"/>
  <c r="BY14" i="7"/>
  <c r="BI14" i="7"/>
  <c r="BF14" i="7"/>
  <c r="AY14" i="7"/>
  <c r="AZ14" i="7" s="1"/>
  <c r="AW14" i="7"/>
  <c r="AX14" i="7" s="1"/>
  <c r="I14" i="7"/>
  <c r="BY94" i="7"/>
  <c r="BI94" i="7"/>
  <c r="BF94" i="7"/>
  <c r="AY94" i="7"/>
  <c r="AZ94" i="7" s="1"/>
  <c r="AW94" i="7"/>
  <c r="AX94" i="7" s="1"/>
  <c r="I94" i="7"/>
  <c r="BY93" i="7"/>
  <c r="BI93" i="7"/>
  <c r="BF93" i="7"/>
  <c r="AY93" i="7"/>
  <c r="AZ93" i="7" s="1"/>
  <c r="AW93" i="7"/>
  <c r="AX93" i="7" s="1"/>
  <c r="I93" i="7"/>
  <c r="BY92" i="7"/>
  <c r="BI92" i="7"/>
  <c r="BF92" i="7"/>
  <c r="AY92" i="7"/>
  <c r="AZ92" i="7" s="1"/>
  <c r="AW92" i="7"/>
  <c r="AX92" i="7" s="1"/>
  <c r="I92" i="7"/>
  <c r="BY91" i="7"/>
  <c r="BI91" i="7"/>
  <c r="BF91" i="7"/>
  <c r="AY91" i="7"/>
  <c r="AZ91" i="7" s="1"/>
  <c r="AW91" i="7"/>
  <c r="AX91" i="7" s="1"/>
  <c r="I91" i="7"/>
  <c r="BY13" i="7"/>
  <c r="BI13" i="7"/>
  <c r="BF13" i="7"/>
  <c r="AY13" i="7"/>
  <c r="AZ13" i="7" s="1"/>
  <c r="AW13" i="7"/>
  <c r="AX13" i="7" s="1"/>
  <c r="I13" i="7"/>
  <c r="BY12" i="7"/>
  <c r="BI12" i="7"/>
  <c r="BF12" i="7"/>
  <c r="AY12" i="7"/>
  <c r="AZ12" i="7" s="1"/>
  <c r="AW12" i="7"/>
  <c r="AX12" i="7" s="1"/>
  <c r="I12" i="7"/>
  <c r="BY90" i="7"/>
  <c r="BI90" i="7"/>
  <c r="BF90" i="7"/>
  <c r="AY90" i="7"/>
  <c r="AZ90" i="7" s="1"/>
  <c r="AW90" i="7"/>
  <c r="AX90" i="7" s="1"/>
  <c r="I90" i="7"/>
  <c r="BY11" i="7"/>
  <c r="BI11" i="7"/>
  <c r="BF11" i="7"/>
  <c r="AY11" i="7"/>
  <c r="AZ11" i="7" s="1"/>
  <c r="AW11" i="7"/>
  <c r="AX11" i="7" s="1"/>
  <c r="I11" i="7"/>
  <c r="BY10" i="7"/>
  <c r="BI10" i="7"/>
  <c r="BF10" i="7"/>
  <c r="AY10" i="7"/>
  <c r="AZ10" i="7" s="1"/>
  <c r="AW10" i="7"/>
  <c r="AX10" i="7" s="1"/>
  <c r="I10" i="7"/>
  <c r="BY89" i="7"/>
  <c r="BI89" i="7"/>
  <c r="BF89" i="7"/>
  <c r="AY89" i="7"/>
  <c r="AZ89" i="7" s="1"/>
  <c r="AW89" i="7"/>
  <c r="AX89" i="7" s="1"/>
  <c r="I89" i="7"/>
  <c r="BY88" i="7"/>
  <c r="BI88" i="7"/>
  <c r="BF88" i="7"/>
  <c r="AY88" i="7"/>
  <c r="AZ88" i="7" s="1"/>
  <c r="AW88" i="7"/>
  <c r="AX88" i="7" s="1"/>
  <c r="I88" i="7"/>
  <c r="BY87" i="7"/>
  <c r="BI87" i="7"/>
  <c r="BF87" i="7"/>
  <c r="AY87" i="7"/>
  <c r="AZ87" i="7" s="1"/>
  <c r="AW87" i="7"/>
  <c r="AX87" i="7" s="1"/>
  <c r="I87" i="7"/>
  <c r="BY86" i="7"/>
  <c r="BI86" i="7"/>
  <c r="BF86" i="7"/>
  <c r="AY86" i="7"/>
  <c r="AZ86" i="7" s="1"/>
  <c r="AW86" i="7"/>
  <c r="AX86" i="7" s="1"/>
  <c r="I86" i="7"/>
  <c r="BY9" i="7"/>
  <c r="BI9" i="7"/>
  <c r="BF9" i="7"/>
  <c r="AY9" i="7"/>
  <c r="AZ9" i="7" s="1"/>
  <c r="AW9" i="7"/>
  <c r="AX9" i="7" s="1"/>
  <c r="I9" i="7"/>
  <c r="BY8" i="7"/>
  <c r="BI8" i="7"/>
  <c r="BF8" i="7"/>
  <c r="AY8" i="7"/>
  <c r="AZ8" i="7" s="1"/>
  <c r="AW8" i="7"/>
  <c r="AX8" i="7" s="1"/>
  <c r="I8" i="7"/>
  <c r="BY85" i="7"/>
  <c r="BI85" i="7"/>
  <c r="BF85" i="7"/>
  <c r="AY85" i="7"/>
  <c r="AZ85" i="7" s="1"/>
  <c r="AW85" i="7"/>
  <c r="AX85" i="7" s="1"/>
  <c r="I85" i="7"/>
  <c r="BY84" i="7"/>
  <c r="BI84" i="7"/>
  <c r="BF84" i="7"/>
  <c r="AY84" i="7"/>
  <c r="AZ84" i="7" s="1"/>
  <c r="AW84" i="7"/>
  <c r="AX84" i="7" s="1"/>
  <c r="I84" i="7"/>
  <c r="BY7" i="7"/>
  <c r="BI7" i="7"/>
  <c r="BF7" i="7"/>
  <c r="AY7" i="7"/>
  <c r="AZ7" i="7" s="1"/>
  <c r="AW7" i="7"/>
  <c r="AX7" i="7" s="1"/>
  <c r="I7" i="7"/>
  <c r="BY6" i="7"/>
  <c r="BI6" i="7"/>
  <c r="BF6" i="7"/>
  <c r="AY6" i="7"/>
  <c r="AZ6" i="7" s="1"/>
  <c r="AW6" i="7"/>
  <c r="AX6" i="7" s="1"/>
  <c r="I6" i="7"/>
  <c r="BY83" i="7"/>
  <c r="BI83" i="7"/>
  <c r="BF83" i="7"/>
  <c r="AY83" i="7"/>
  <c r="AZ83" i="7" s="1"/>
  <c r="AW83" i="7"/>
  <c r="AX83" i="7" s="1"/>
  <c r="I83" i="7"/>
  <c r="BY5" i="7"/>
  <c r="BI5" i="7"/>
  <c r="BF5" i="7"/>
  <c r="AY5" i="7"/>
  <c r="AZ5" i="7" s="1"/>
  <c r="AW5" i="7"/>
  <c r="AX5" i="7" s="1"/>
  <c r="I5" i="7"/>
  <c r="BY4" i="7"/>
  <c r="BI4" i="7"/>
  <c r="BF4" i="7"/>
  <c r="AY4" i="7"/>
  <c r="AZ4" i="7" s="1"/>
  <c r="AW4" i="7"/>
  <c r="AX4" i="7" s="1"/>
  <c r="I4" i="7"/>
  <c r="BY1" i="7"/>
  <c r="BI1" i="7"/>
  <c r="BF1" i="7"/>
  <c r="AY1" i="7"/>
  <c r="AZ1" i="7" s="1"/>
  <c r="AW1" i="7"/>
  <c r="AX1" i="7" s="1"/>
  <c r="I1" i="7"/>
  <c r="BY82" i="7"/>
  <c r="BI82" i="7"/>
  <c r="BF82" i="7"/>
  <c r="AY82" i="7"/>
  <c r="AZ82" i="7" s="1"/>
  <c r="AW82" i="7"/>
  <c r="AX82" i="7" s="1"/>
  <c r="I82" i="7"/>
  <c r="BY3" i="7"/>
  <c r="BI3" i="7"/>
  <c r="BF3" i="7"/>
  <c r="AY3" i="7"/>
  <c r="AZ3" i="7" s="1"/>
  <c r="AW3" i="7"/>
  <c r="AX3" i="7" s="1"/>
  <c r="I3" i="7"/>
  <c r="AR236" i="6"/>
  <c r="AS236" i="6"/>
  <c r="AR237" i="6"/>
  <c r="AS237" i="6"/>
  <c r="W236" i="6"/>
  <c r="X236" i="6"/>
  <c r="Y236" i="6"/>
  <c r="Z236" i="6"/>
  <c r="AA236" i="6"/>
  <c r="AB236" i="6"/>
  <c r="AC236" i="6"/>
  <c r="AD236" i="6"/>
  <c r="AE236" i="6"/>
  <c r="AF236" i="6"/>
  <c r="AG236" i="6"/>
  <c r="AH236" i="6"/>
  <c r="AI236" i="6"/>
  <c r="AJ236" i="6"/>
  <c r="AK236" i="6"/>
  <c r="AL236" i="6"/>
  <c r="AM236" i="6"/>
  <c r="AN236" i="6"/>
  <c r="AO236" i="6"/>
  <c r="AP236" i="6"/>
  <c r="AQ236" i="6"/>
  <c r="W237" i="6"/>
  <c r="X237" i="6"/>
  <c r="Y237" i="6"/>
  <c r="Z237" i="6"/>
  <c r="AA237" i="6"/>
  <c r="AB237" i="6"/>
  <c r="AC237" i="6"/>
  <c r="AD237" i="6"/>
  <c r="AE237" i="6"/>
  <c r="AF237" i="6"/>
  <c r="AG237" i="6"/>
  <c r="AH237" i="6"/>
  <c r="AI237" i="6"/>
  <c r="AJ237" i="6"/>
  <c r="AK237" i="6"/>
  <c r="AL237" i="6"/>
  <c r="AM237" i="6"/>
  <c r="AN237" i="6"/>
  <c r="AO237" i="6"/>
  <c r="AP237" i="6"/>
  <c r="AQ237" i="6"/>
  <c r="V237" i="6"/>
  <c r="V236" i="6"/>
  <c r="X231" i="6"/>
  <c r="Y231" i="6"/>
  <c r="Z231" i="6"/>
  <c r="AA231" i="6"/>
  <c r="AB231" i="6"/>
  <c r="AC231" i="6"/>
  <c r="AD231" i="6"/>
  <c r="AE231" i="6"/>
  <c r="AF231" i="6"/>
  <c r="AG231" i="6"/>
  <c r="AH231" i="6"/>
  <c r="AI231" i="6"/>
  <c r="AJ231" i="6"/>
  <c r="AK231" i="6"/>
  <c r="AL231" i="6"/>
  <c r="AM231" i="6"/>
  <c r="AN231" i="6"/>
  <c r="AO231" i="6"/>
  <c r="AP231" i="6"/>
  <c r="AQ231" i="6"/>
  <c r="AR231" i="6"/>
  <c r="AS231" i="6"/>
  <c r="W232" i="6"/>
  <c r="X232" i="6"/>
  <c r="Y232" i="6"/>
  <c r="Z232" i="6"/>
  <c r="AA232" i="6"/>
  <c r="AB232" i="6"/>
  <c r="AC232" i="6"/>
  <c r="AD232" i="6"/>
  <c r="AE232" i="6"/>
  <c r="AF232" i="6"/>
  <c r="AG232" i="6"/>
  <c r="AH232" i="6"/>
  <c r="AI232" i="6"/>
  <c r="AJ232" i="6"/>
  <c r="AK232" i="6"/>
  <c r="AL232" i="6"/>
  <c r="AM232" i="6"/>
  <c r="AN232" i="6"/>
  <c r="AO232" i="6"/>
  <c r="AP232" i="6"/>
  <c r="AQ232" i="6"/>
  <c r="AR232" i="6"/>
  <c r="AS232" i="6"/>
  <c r="W233" i="6"/>
  <c r="X233" i="6"/>
  <c r="Y233" i="6"/>
  <c r="Z233" i="6"/>
  <c r="AA233" i="6"/>
  <c r="AB233" i="6"/>
  <c r="AC233" i="6"/>
  <c r="AD233" i="6"/>
  <c r="AE233" i="6"/>
  <c r="AF233" i="6"/>
  <c r="AG233" i="6"/>
  <c r="AH233" i="6"/>
  <c r="AI233" i="6"/>
  <c r="AJ233" i="6"/>
  <c r="AK233" i="6"/>
  <c r="AL233" i="6"/>
  <c r="AM233" i="6"/>
  <c r="AN233" i="6"/>
  <c r="AO233" i="6"/>
  <c r="AP233" i="6"/>
  <c r="AQ233" i="6"/>
  <c r="AR233" i="6"/>
  <c r="AS233" i="6"/>
  <c r="W234" i="6"/>
  <c r="X234" i="6"/>
  <c r="Y234" i="6"/>
  <c r="Z234" i="6"/>
  <c r="AA234" i="6"/>
  <c r="AB234" i="6"/>
  <c r="AC234" i="6"/>
  <c r="AD234" i="6"/>
  <c r="AE234" i="6"/>
  <c r="AF234" i="6"/>
  <c r="AG234" i="6"/>
  <c r="AH234" i="6"/>
  <c r="AI234" i="6"/>
  <c r="AJ234" i="6"/>
  <c r="AK234" i="6"/>
  <c r="AL234" i="6"/>
  <c r="AM234" i="6"/>
  <c r="AN234" i="6"/>
  <c r="AO234" i="6"/>
  <c r="AP234" i="6"/>
  <c r="AQ234" i="6"/>
  <c r="AR234" i="6"/>
  <c r="AS234" i="6"/>
  <c r="V234" i="6"/>
  <c r="V233" i="6"/>
  <c r="V232" i="6"/>
  <c r="V231" i="6"/>
  <c r="W226" i="6"/>
  <c r="X226" i="6"/>
  <c r="Y226" i="6"/>
  <c r="Z226" i="6"/>
  <c r="AA226" i="6"/>
  <c r="AB226" i="6"/>
  <c r="AC226" i="6"/>
  <c r="AD226" i="6"/>
  <c r="AE226" i="6"/>
  <c r="AF226" i="6"/>
  <c r="AG226" i="6"/>
  <c r="AH226" i="6"/>
  <c r="AI226" i="6"/>
  <c r="AJ226" i="6"/>
  <c r="AK226" i="6"/>
  <c r="AL226" i="6"/>
  <c r="AM226" i="6"/>
  <c r="AN226" i="6"/>
  <c r="AO226" i="6"/>
  <c r="AP226" i="6"/>
  <c r="AQ226" i="6"/>
  <c r="AR226" i="6"/>
  <c r="AS226" i="6"/>
  <c r="W227" i="6"/>
  <c r="X227" i="6"/>
  <c r="Y227" i="6"/>
  <c r="Z227" i="6"/>
  <c r="AA227" i="6"/>
  <c r="AB227" i="6"/>
  <c r="AC227" i="6"/>
  <c r="AD227" i="6"/>
  <c r="AE227" i="6"/>
  <c r="AF227" i="6"/>
  <c r="AG227" i="6"/>
  <c r="AH227" i="6"/>
  <c r="AI227" i="6"/>
  <c r="AJ227" i="6"/>
  <c r="AK227" i="6"/>
  <c r="AL227" i="6"/>
  <c r="AM227" i="6"/>
  <c r="AN227" i="6"/>
  <c r="AO227" i="6"/>
  <c r="AP227" i="6"/>
  <c r="AQ227" i="6"/>
  <c r="AR227" i="6"/>
  <c r="AS227" i="6"/>
  <c r="W228" i="6"/>
  <c r="X228" i="6"/>
  <c r="Y228" i="6"/>
  <c r="Z228" i="6"/>
  <c r="AA228" i="6"/>
  <c r="AB228" i="6"/>
  <c r="AC228" i="6"/>
  <c r="AD228" i="6"/>
  <c r="AE228" i="6"/>
  <c r="AF228" i="6"/>
  <c r="AG228" i="6"/>
  <c r="AH228" i="6"/>
  <c r="AI228" i="6"/>
  <c r="AJ228" i="6"/>
  <c r="AK228" i="6"/>
  <c r="AL228" i="6"/>
  <c r="AM228" i="6"/>
  <c r="AN228" i="6"/>
  <c r="AO228" i="6"/>
  <c r="AP228" i="6"/>
  <c r="AQ228" i="6"/>
  <c r="AR228" i="6"/>
  <c r="AS228" i="6"/>
  <c r="W229" i="6"/>
  <c r="X229" i="6"/>
  <c r="Y229" i="6"/>
  <c r="Z229" i="6"/>
  <c r="AA229" i="6"/>
  <c r="AB229" i="6"/>
  <c r="AC229" i="6"/>
  <c r="AD229" i="6"/>
  <c r="AE229" i="6"/>
  <c r="AF229" i="6"/>
  <c r="AG229" i="6"/>
  <c r="AH229" i="6"/>
  <c r="AI229" i="6"/>
  <c r="AJ229" i="6"/>
  <c r="AK229" i="6"/>
  <c r="AL229" i="6"/>
  <c r="AM229" i="6"/>
  <c r="AN229" i="6"/>
  <c r="AO229" i="6"/>
  <c r="AP229" i="6"/>
  <c r="AQ229" i="6"/>
  <c r="AR229" i="6"/>
  <c r="AS229" i="6"/>
  <c r="V229" i="6"/>
  <c r="V228" i="6"/>
  <c r="V227" i="6"/>
  <c r="V226" i="6"/>
  <c r="Y215" i="6"/>
  <c r="Y214" i="6"/>
  <c r="U212" i="6"/>
  <c r="T213" i="6"/>
  <c r="T212" i="6"/>
  <c r="S213" i="6"/>
  <c r="S212" i="6"/>
  <c r="D254" i="6"/>
  <c r="D252" i="6"/>
  <c r="D251" i="6"/>
  <c r="D250" i="6"/>
  <c r="D249" i="6"/>
  <c r="D248" i="6"/>
  <c r="BK247" i="6"/>
  <c r="D247" i="6"/>
  <c r="BK246" i="6"/>
  <c r="BK245"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BK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AS224" i="6"/>
  <c r="AR224" i="6"/>
  <c r="AQ224" i="6"/>
  <c r="AP224" i="6"/>
  <c r="AO224" i="6"/>
  <c r="AN224" i="6"/>
  <c r="AM224" i="6"/>
  <c r="AL224" i="6"/>
  <c r="AK224" i="6"/>
  <c r="AJ224" i="6"/>
  <c r="AI224" i="6"/>
  <c r="AH224" i="6"/>
  <c r="AG224" i="6"/>
  <c r="AF224" i="6"/>
  <c r="AE224" i="6"/>
  <c r="AD224" i="6"/>
  <c r="AC224" i="6"/>
  <c r="AB224" i="6"/>
  <c r="AA224" i="6"/>
  <c r="Z224" i="6"/>
  <c r="Y224" i="6"/>
  <c r="X224" i="6"/>
  <c r="W224" i="6"/>
  <c r="V224" i="6"/>
  <c r="BK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BK221" i="6"/>
  <c r="AS221" i="6"/>
  <c r="AR221" i="6"/>
  <c r="AQ221" i="6"/>
  <c r="AP221" i="6"/>
  <c r="AO221" i="6"/>
  <c r="AN221" i="6"/>
  <c r="AM221" i="6"/>
  <c r="AL221" i="6"/>
  <c r="AK221" i="6"/>
  <c r="AJ221" i="6"/>
  <c r="AI221" i="6"/>
  <c r="AH221" i="6"/>
  <c r="AG221" i="6"/>
  <c r="AF221" i="6"/>
  <c r="AE221" i="6"/>
  <c r="AD221" i="6"/>
  <c r="AC221" i="6"/>
  <c r="AB221" i="6"/>
  <c r="AA221" i="6"/>
  <c r="Z221" i="6"/>
  <c r="Y221" i="6"/>
  <c r="X221" i="6"/>
  <c r="W221" i="6"/>
  <c r="V221" i="6"/>
  <c r="BK220" i="6"/>
  <c r="G220" i="6"/>
  <c r="BK219" i="6"/>
  <c r="G219" i="6"/>
  <c r="BK218" i="6"/>
  <c r="J218" i="6"/>
  <c r="G218" i="6"/>
  <c r="J217" i="6"/>
  <c r="G217" i="6"/>
  <c r="J216" i="6"/>
  <c r="K216" i="6" s="1"/>
  <c r="G216" i="6"/>
  <c r="B216" i="6"/>
  <c r="E248" i="6" s="1"/>
  <c r="D215" i="6"/>
  <c r="D218" i="6" s="1"/>
  <c r="D214" i="6"/>
  <c r="D217" i="6" s="1"/>
  <c r="D213" i="6"/>
  <c r="D216" i="6" s="1"/>
  <c r="CL179" i="6"/>
  <c r="CK179" i="6"/>
  <c r="CJ179" i="6"/>
  <c r="CI179" i="6"/>
  <c r="CH179" i="6"/>
  <c r="CG179" i="6"/>
  <c r="CF179" i="6"/>
  <c r="CE179" i="6"/>
  <c r="CD179" i="6"/>
  <c r="CC179" i="6"/>
  <c r="CB179" i="6"/>
  <c r="CA179" i="6"/>
  <c r="BZ179" i="6"/>
  <c r="BY179" i="6"/>
  <c r="BX179" i="6"/>
  <c r="BW179" i="6"/>
  <c r="BV179" i="6"/>
  <c r="BU179" i="6"/>
  <c r="BR179" i="6"/>
  <c r="BQ179" i="6"/>
  <c r="BP179" i="6"/>
  <c r="BO179" i="6"/>
  <c r="BN179" i="6"/>
  <c r="BM179" i="6"/>
  <c r="BC179" i="6"/>
  <c r="AV179" i="6"/>
  <c r="AW179" i="6" s="1"/>
  <c r="AT179" i="6"/>
  <c r="AU179" i="6" s="1"/>
  <c r="I179" i="6"/>
  <c r="CL178" i="6"/>
  <c r="CK178" i="6"/>
  <c r="CJ178" i="6"/>
  <c r="CI178" i="6"/>
  <c r="CH178" i="6"/>
  <c r="CG178" i="6"/>
  <c r="CF178" i="6"/>
  <c r="CE178" i="6"/>
  <c r="CD178" i="6"/>
  <c r="CC178" i="6"/>
  <c r="CB178" i="6"/>
  <c r="CA178" i="6"/>
  <c r="BZ178" i="6"/>
  <c r="BY178" i="6"/>
  <c r="BX178" i="6"/>
  <c r="BW178" i="6"/>
  <c r="BV178" i="6"/>
  <c r="BU178" i="6"/>
  <c r="BR178" i="6"/>
  <c r="BQ178" i="6"/>
  <c r="BP178" i="6"/>
  <c r="BO178" i="6"/>
  <c r="BN178" i="6"/>
  <c r="BM178" i="6"/>
  <c r="BC178" i="6"/>
  <c r="AV178" i="6"/>
  <c r="AW178" i="6" s="1"/>
  <c r="AT178" i="6"/>
  <c r="AU178" i="6" s="1"/>
  <c r="I178" i="6"/>
  <c r="CL177" i="6"/>
  <c r="CK177" i="6"/>
  <c r="CJ177" i="6"/>
  <c r="CI177" i="6"/>
  <c r="CH177" i="6"/>
  <c r="CG177" i="6"/>
  <c r="CF177" i="6"/>
  <c r="CE177" i="6"/>
  <c r="CD177" i="6"/>
  <c r="CC177" i="6"/>
  <c r="CB177" i="6"/>
  <c r="CA177" i="6"/>
  <c r="BZ177" i="6"/>
  <c r="BY177" i="6"/>
  <c r="BX177" i="6"/>
  <c r="BW177" i="6"/>
  <c r="BV177" i="6"/>
  <c r="BU177" i="6"/>
  <c r="BR177" i="6"/>
  <c r="BQ177" i="6"/>
  <c r="BP177" i="6"/>
  <c r="BO177" i="6"/>
  <c r="BN177" i="6"/>
  <c r="BM177" i="6"/>
  <c r="BC177" i="6"/>
  <c r="AW177" i="6"/>
  <c r="AV177" i="6"/>
  <c r="AT177" i="6"/>
  <c r="AU177" i="6" s="1"/>
  <c r="I177" i="6"/>
  <c r="CL176" i="6"/>
  <c r="CK176" i="6"/>
  <c r="CJ176" i="6"/>
  <c r="CI176" i="6"/>
  <c r="CH176" i="6"/>
  <c r="CG176" i="6"/>
  <c r="CF176" i="6"/>
  <c r="CE176" i="6"/>
  <c r="CD176" i="6"/>
  <c r="CC176" i="6"/>
  <c r="CB176" i="6"/>
  <c r="CA176" i="6"/>
  <c r="BZ176" i="6"/>
  <c r="BY176" i="6"/>
  <c r="BX176" i="6"/>
  <c r="BW176" i="6"/>
  <c r="BV176" i="6"/>
  <c r="BU176" i="6"/>
  <c r="BR176" i="6"/>
  <c r="BQ176" i="6"/>
  <c r="BP176" i="6"/>
  <c r="BO176" i="6"/>
  <c r="BN176" i="6"/>
  <c r="BM176" i="6"/>
  <c r="BC176" i="6"/>
  <c r="AV176" i="6"/>
  <c r="AW176" i="6" s="1"/>
  <c r="AT176" i="6"/>
  <c r="AU176" i="6" s="1"/>
  <c r="I176" i="6"/>
  <c r="CL175" i="6"/>
  <c r="CK175" i="6"/>
  <c r="CJ175" i="6"/>
  <c r="CI175" i="6"/>
  <c r="CH175" i="6"/>
  <c r="CG175" i="6"/>
  <c r="CF175" i="6"/>
  <c r="CE175" i="6"/>
  <c r="CD175" i="6"/>
  <c r="CC175" i="6"/>
  <c r="CB175" i="6"/>
  <c r="CA175" i="6"/>
  <c r="BZ175" i="6"/>
  <c r="BY175" i="6"/>
  <c r="BX175" i="6"/>
  <c r="BW175" i="6"/>
  <c r="BV175" i="6"/>
  <c r="BU175" i="6"/>
  <c r="BR175" i="6"/>
  <c r="BQ175" i="6"/>
  <c r="BP175" i="6"/>
  <c r="BO175" i="6"/>
  <c r="BN175" i="6"/>
  <c r="BM175" i="6"/>
  <c r="BC175" i="6"/>
  <c r="AV175" i="6"/>
  <c r="AW175" i="6" s="1"/>
  <c r="AT175" i="6"/>
  <c r="AU175" i="6" s="1"/>
  <c r="I175" i="6"/>
  <c r="CL174" i="6"/>
  <c r="CK174" i="6"/>
  <c r="CJ174" i="6"/>
  <c r="CI174" i="6"/>
  <c r="CH174" i="6"/>
  <c r="CG174" i="6"/>
  <c r="CF174" i="6"/>
  <c r="CE174" i="6"/>
  <c r="CD174" i="6"/>
  <c r="CC174" i="6"/>
  <c r="CB174" i="6"/>
  <c r="CA174" i="6"/>
  <c r="BZ174" i="6"/>
  <c r="BY174" i="6"/>
  <c r="BX174" i="6"/>
  <c r="BW174" i="6"/>
  <c r="BV174" i="6"/>
  <c r="BU174" i="6"/>
  <c r="BR174" i="6"/>
  <c r="BQ174" i="6"/>
  <c r="BP174" i="6"/>
  <c r="BO174" i="6"/>
  <c r="BN174" i="6"/>
  <c r="BM174" i="6"/>
  <c r="BC174" i="6"/>
  <c r="AV174" i="6"/>
  <c r="AW174" i="6" s="1"/>
  <c r="AT174" i="6"/>
  <c r="AU174" i="6" s="1"/>
  <c r="I174" i="6"/>
  <c r="CL173" i="6"/>
  <c r="CK173" i="6"/>
  <c r="CJ173" i="6"/>
  <c r="CI173" i="6"/>
  <c r="CH173" i="6"/>
  <c r="CG173" i="6"/>
  <c r="CF173" i="6"/>
  <c r="CE173" i="6"/>
  <c r="CD173" i="6"/>
  <c r="CC173" i="6"/>
  <c r="CB173" i="6"/>
  <c r="CA173" i="6"/>
  <c r="BZ173" i="6"/>
  <c r="BY173" i="6"/>
  <c r="BX173" i="6"/>
  <c r="BW173" i="6"/>
  <c r="BV173" i="6"/>
  <c r="BU173" i="6"/>
  <c r="BR173" i="6"/>
  <c r="BQ173" i="6"/>
  <c r="BP173" i="6"/>
  <c r="BO173" i="6"/>
  <c r="BN173" i="6"/>
  <c r="BM173" i="6"/>
  <c r="BC173" i="6"/>
  <c r="AV173" i="6"/>
  <c r="AW173" i="6" s="1"/>
  <c r="AT173" i="6"/>
  <c r="AU173" i="6" s="1"/>
  <c r="I173" i="6"/>
  <c r="CL172" i="6"/>
  <c r="CK172" i="6"/>
  <c r="CJ172" i="6"/>
  <c r="CI172" i="6"/>
  <c r="CH172" i="6"/>
  <c r="CG172" i="6"/>
  <c r="CF172" i="6"/>
  <c r="CE172" i="6"/>
  <c r="CD172" i="6"/>
  <c r="CC172" i="6"/>
  <c r="CB172" i="6"/>
  <c r="CA172" i="6"/>
  <c r="BZ172" i="6"/>
  <c r="BY172" i="6"/>
  <c r="BX172" i="6"/>
  <c r="BW172" i="6"/>
  <c r="BV172" i="6"/>
  <c r="BU172" i="6"/>
  <c r="BR172" i="6"/>
  <c r="BQ172" i="6"/>
  <c r="BP172" i="6"/>
  <c r="BO172" i="6"/>
  <c r="BN172" i="6"/>
  <c r="BM172" i="6"/>
  <c r="BC172" i="6"/>
  <c r="AV172" i="6"/>
  <c r="AW172" i="6" s="1"/>
  <c r="AT172" i="6"/>
  <c r="AU172" i="6" s="1"/>
  <c r="I172" i="6"/>
  <c r="CL171" i="6"/>
  <c r="CK171" i="6"/>
  <c r="CJ171" i="6"/>
  <c r="CI171" i="6"/>
  <c r="CH171" i="6"/>
  <c r="CG171" i="6"/>
  <c r="CF171" i="6"/>
  <c r="CE171" i="6"/>
  <c r="CD171" i="6"/>
  <c r="CC171" i="6"/>
  <c r="CB171" i="6"/>
  <c r="CA171" i="6"/>
  <c r="BZ171" i="6"/>
  <c r="BY171" i="6"/>
  <c r="BX171" i="6"/>
  <c r="BW171" i="6"/>
  <c r="BV171" i="6"/>
  <c r="BU171" i="6"/>
  <c r="BR171" i="6"/>
  <c r="BQ171" i="6"/>
  <c r="BP171" i="6"/>
  <c r="BO171" i="6"/>
  <c r="BN171" i="6"/>
  <c r="BM171" i="6"/>
  <c r="BC171" i="6"/>
  <c r="AV171" i="6"/>
  <c r="AW171" i="6" s="1"/>
  <c r="AT171" i="6"/>
  <c r="AU171" i="6" s="1"/>
  <c r="I171" i="6"/>
  <c r="CL170" i="6"/>
  <c r="CK170" i="6"/>
  <c r="CJ170" i="6"/>
  <c r="CI170" i="6"/>
  <c r="CH170" i="6"/>
  <c r="CG170" i="6"/>
  <c r="CF170" i="6"/>
  <c r="CE170" i="6"/>
  <c r="CD170" i="6"/>
  <c r="CC170" i="6"/>
  <c r="CB170" i="6"/>
  <c r="CA170" i="6"/>
  <c r="BZ170" i="6"/>
  <c r="BY170" i="6"/>
  <c r="BX170" i="6"/>
  <c r="BW170" i="6"/>
  <c r="BV170" i="6"/>
  <c r="BU170" i="6"/>
  <c r="BR170" i="6"/>
  <c r="BQ170" i="6"/>
  <c r="BP170" i="6"/>
  <c r="BO170" i="6"/>
  <c r="BN170" i="6"/>
  <c r="BM170" i="6"/>
  <c r="BC170" i="6"/>
  <c r="AV170" i="6"/>
  <c r="AW170" i="6" s="1"/>
  <c r="AT170" i="6"/>
  <c r="AU170" i="6" s="1"/>
  <c r="I170" i="6"/>
  <c r="CL169" i="6"/>
  <c r="CK169" i="6"/>
  <c r="CJ169" i="6"/>
  <c r="CI169" i="6"/>
  <c r="CH169" i="6"/>
  <c r="CG169" i="6"/>
  <c r="CF169" i="6"/>
  <c r="CE169" i="6"/>
  <c r="CD169" i="6"/>
  <c r="CC169" i="6"/>
  <c r="CB169" i="6"/>
  <c r="CA169" i="6"/>
  <c r="BZ169" i="6"/>
  <c r="BY169" i="6"/>
  <c r="BX169" i="6"/>
  <c r="BW169" i="6"/>
  <c r="BV169" i="6"/>
  <c r="BU169" i="6"/>
  <c r="BR169" i="6"/>
  <c r="BQ169" i="6"/>
  <c r="BP169" i="6"/>
  <c r="BO169" i="6"/>
  <c r="BN169" i="6"/>
  <c r="BM169" i="6"/>
  <c r="BC169" i="6"/>
  <c r="AV169" i="6"/>
  <c r="AW169" i="6" s="1"/>
  <c r="AT169" i="6"/>
  <c r="AU169" i="6" s="1"/>
  <c r="I169" i="6"/>
  <c r="CL168" i="6"/>
  <c r="CK168" i="6"/>
  <c r="CJ168" i="6"/>
  <c r="CI168" i="6"/>
  <c r="CH168" i="6"/>
  <c r="CG168" i="6"/>
  <c r="CF168" i="6"/>
  <c r="CE168" i="6"/>
  <c r="CD168" i="6"/>
  <c r="CC168" i="6"/>
  <c r="CB168" i="6"/>
  <c r="CA168" i="6"/>
  <c r="BZ168" i="6"/>
  <c r="BY168" i="6"/>
  <c r="BX168" i="6"/>
  <c r="BW168" i="6"/>
  <c r="BV168" i="6"/>
  <c r="BU168" i="6"/>
  <c r="BR168" i="6"/>
  <c r="BQ168" i="6"/>
  <c r="BP168" i="6"/>
  <c r="BO168" i="6"/>
  <c r="BN168" i="6"/>
  <c r="BM168" i="6"/>
  <c r="BC168" i="6"/>
  <c r="AV168" i="6"/>
  <c r="AW168" i="6" s="1"/>
  <c r="AT168" i="6"/>
  <c r="AU168" i="6" s="1"/>
  <c r="I168" i="6"/>
  <c r="CL167" i="6"/>
  <c r="CK167" i="6"/>
  <c r="CJ167" i="6"/>
  <c r="CI167" i="6"/>
  <c r="CH167" i="6"/>
  <c r="CG167" i="6"/>
  <c r="CF167" i="6"/>
  <c r="CE167" i="6"/>
  <c r="CD167" i="6"/>
  <c r="CC167" i="6"/>
  <c r="CB167" i="6"/>
  <c r="CA167" i="6"/>
  <c r="BZ167" i="6"/>
  <c r="BY167" i="6"/>
  <c r="BX167" i="6"/>
  <c r="BW167" i="6"/>
  <c r="BV167" i="6"/>
  <c r="BU167" i="6"/>
  <c r="BR167" i="6"/>
  <c r="BQ167" i="6"/>
  <c r="BP167" i="6"/>
  <c r="BO167" i="6"/>
  <c r="BN167" i="6"/>
  <c r="BM167" i="6"/>
  <c r="BC167" i="6"/>
  <c r="AV167" i="6"/>
  <c r="AW167" i="6" s="1"/>
  <c r="AT167" i="6"/>
  <c r="AU167" i="6" s="1"/>
  <c r="I167" i="6"/>
  <c r="CL166" i="6"/>
  <c r="CK166" i="6"/>
  <c r="CJ166" i="6"/>
  <c r="CI166" i="6"/>
  <c r="CH166" i="6"/>
  <c r="CG166" i="6"/>
  <c r="CF166" i="6"/>
  <c r="CE166" i="6"/>
  <c r="CD166" i="6"/>
  <c r="CC166" i="6"/>
  <c r="CB166" i="6"/>
  <c r="CA166" i="6"/>
  <c r="BZ166" i="6"/>
  <c r="BY166" i="6"/>
  <c r="BX166" i="6"/>
  <c r="BW166" i="6"/>
  <c r="BV166" i="6"/>
  <c r="BU166" i="6"/>
  <c r="BR166" i="6"/>
  <c r="BQ166" i="6"/>
  <c r="BP166" i="6"/>
  <c r="BO166" i="6"/>
  <c r="BN166" i="6"/>
  <c r="BM166" i="6"/>
  <c r="BC166" i="6"/>
  <c r="AV166" i="6"/>
  <c r="AW166" i="6" s="1"/>
  <c r="AT166" i="6"/>
  <c r="AU166" i="6" s="1"/>
  <c r="I166" i="6"/>
  <c r="CL165" i="6"/>
  <c r="CK165" i="6"/>
  <c r="CJ165" i="6"/>
  <c r="CI165" i="6"/>
  <c r="CH165" i="6"/>
  <c r="CG165" i="6"/>
  <c r="CF165" i="6"/>
  <c r="CE165" i="6"/>
  <c r="CD165" i="6"/>
  <c r="CC165" i="6"/>
  <c r="CB165" i="6"/>
  <c r="CA165" i="6"/>
  <c r="BZ165" i="6"/>
  <c r="BY165" i="6"/>
  <c r="BX165" i="6"/>
  <c r="BW165" i="6"/>
  <c r="BV165" i="6"/>
  <c r="BU165" i="6"/>
  <c r="BR165" i="6"/>
  <c r="BQ165" i="6"/>
  <c r="BP165" i="6"/>
  <c r="BO165" i="6"/>
  <c r="BN165" i="6"/>
  <c r="BM165" i="6"/>
  <c r="BC165" i="6"/>
  <c r="AV165" i="6"/>
  <c r="AW165" i="6" s="1"/>
  <c r="AT165" i="6"/>
  <c r="AU165" i="6" s="1"/>
  <c r="I165" i="6"/>
  <c r="CL164" i="6"/>
  <c r="CK164" i="6"/>
  <c r="CJ164" i="6"/>
  <c r="CI164" i="6"/>
  <c r="CH164" i="6"/>
  <c r="CG164" i="6"/>
  <c r="CF164" i="6"/>
  <c r="CE164" i="6"/>
  <c r="CD164" i="6"/>
  <c r="CC164" i="6"/>
  <c r="CB164" i="6"/>
  <c r="CA164" i="6"/>
  <c r="BZ164" i="6"/>
  <c r="BY164" i="6"/>
  <c r="BX164" i="6"/>
  <c r="BW164" i="6"/>
  <c r="BV164" i="6"/>
  <c r="BU164" i="6"/>
  <c r="BR164" i="6"/>
  <c r="BQ164" i="6"/>
  <c r="BP164" i="6"/>
  <c r="BO164" i="6"/>
  <c r="BN164" i="6"/>
  <c r="BM164" i="6"/>
  <c r="BC164" i="6"/>
  <c r="AV164" i="6"/>
  <c r="AW164" i="6" s="1"/>
  <c r="AT164" i="6"/>
  <c r="AU164" i="6" s="1"/>
  <c r="I164" i="6"/>
  <c r="CL163" i="6"/>
  <c r="CK163" i="6"/>
  <c r="CJ163" i="6"/>
  <c r="CI163" i="6"/>
  <c r="CH163" i="6"/>
  <c r="CG163" i="6"/>
  <c r="CF163" i="6"/>
  <c r="CE163" i="6"/>
  <c r="CD163" i="6"/>
  <c r="CC163" i="6"/>
  <c r="CB163" i="6"/>
  <c r="CA163" i="6"/>
  <c r="BZ163" i="6"/>
  <c r="BY163" i="6"/>
  <c r="BX163" i="6"/>
  <c r="BW163" i="6"/>
  <c r="BV163" i="6"/>
  <c r="BU163" i="6"/>
  <c r="BR163" i="6"/>
  <c r="BQ163" i="6"/>
  <c r="BP163" i="6"/>
  <c r="BO163" i="6"/>
  <c r="BN163" i="6"/>
  <c r="BM163" i="6"/>
  <c r="BC163" i="6"/>
  <c r="AV163" i="6"/>
  <c r="AW163" i="6" s="1"/>
  <c r="AT163" i="6"/>
  <c r="AU163" i="6" s="1"/>
  <c r="I163" i="6"/>
  <c r="CL162" i="6"/>
  <c r="CK162" i="6"/>
  <c r="CJ162" i="6"/>
  <c r="CI162" i="6"/>
  <c r="CH162" i="6"/>
  <c r="CG162" i="6"/>
  <c r="CF162" i="6"/>
  <c r="CE162" i="6"/>
  <c r="CD162" i="6"/>
  <c r="CC162" i="6"/>
  <c r="CB162" i="6"/>
  <c r="CA162" i="6"/>
  <c r="BZ162" i="6"/>
  <c r="BY162" i="6"/>
  <c r="BX162" i="6"/>
  <c r="BW162" i="6"/>
  <c r="BV162" i="6"/>
  <c r="BU162" i="6"/>
  <c r="BR162" i="6"/>
  <c r="BQ162" i="6"/>
  <c r="BP162" i="6"/>
  <c r="BO162" i="6"/>
  <c r="BN162" i="6"/>
  <c r="BM162" i="6"/>
  <c r="BC162" i="6"/>
  <c r="AV162" i="6"/>
  <c r="AW162" i="6" s="1"/>
  <c r="AT162" i="6"/>
  <c r="AU162" i="6" s="1"/>
  <c r="I162" i="6"/>
  <c r="CL161" i="6"/>
  <c r="CK161" i="6"/>
  <c r="CJ161" i="6"/>
  <c r="CI161" i="6"/>
  <c r="CH161" i="6"/>
  <c r="CG161" i="6"/>
  <c r="CF161" i="6"/>
  <c r="CE161" i="6"/>
  <c r="CD161" i="6"/>
  <c r="CC161" i="6"/>
  <c r="CB161" i="6"/>
  <c r="CA161" i="6"/>
  <c r="BZ161" i="6"/>
  <c r="BY161" i="6"/>
  <c r="BX161" i="6"/>
  <c r="BW161" i="6"/>
  <c r="BV161" i="6"/>
  <c r="BU161" i="6"/>
  <c r="BR161" i="6"/>
  <c r="BQ161" i="6"/>
  <c r="BP161" i="6"/>
  <c r="BO161" i="6"/>
  <c r="BN161" i="6"/>
  <c r="BM161" i="6"/>
  <c r="BC161" i="6"/>
  <c r="AV161" i="6"/>
  <c r="AW161" i="6" s="1"/>
  <c r="AT161" i="6"/>
  <c r="AU161" i="6" s="1"/>
  <c r="I161" i="6"/>
  <c r="CL160" i="6"/>
  <c r="CK160" i="6"/>
  <c r="CJ160" i="6"/>
  <c r="CI160" i="6"/>
  <c r="CH160" i="6"/>
  <c r="CG160" i="6"/>
  <c r="CF160" i="6"/>
  <c r="CE160" i="6"/>
  <c r="CD160" i="6"/>
  <c r="CC160" i="6"/>
  <c r="CB160" i="6"/>
  <c r="CA160" i="6"/>
  <c r="BZ160" i="6"/>
  <c r="BY160" i="6"/>
  <c r="BX160" i="6"/>
  <c r="BW160" i="6"/>
  <c r="BV160" i="6"/>
  <c r="BU160" i="6"/>
  <c r="BR160" i="6"/>
  <c r="BQ160" i="6"/>
  <c r="BP160" i="6"/>
  <c r="BO160" i="6"/>
  <c r="BN160" i="6"/>
  <c r="BM160" i="6"/>
  <c r="BC160" i="6"/>
  <c r="AW160" i="6"/>
  <c r="AV160" i="6"/>
  <c r="AT160" i="6"/>
  <c r="AU160" i="6" s="1"/>
  <c r="I160" i="6"/>
  <c r="CL159" i="6"/>
  <c r="CK159" i="6"/>
  <c r="CJ159" i="6"/>
  <c r="CI159" i="6"/>
  <c r="CH159" i="6"/>
  <c r="CG159" i="6"/>
  <c r="CF159" i="6"/>
  <c r="CE159" i="6"/>
  <c r="CD159" i="6"/>
  <c r="CC159" i="6"/>
  <c r="CB159" i="6"/>
  <c r="CA159" i="6"/>
  <c r="BZ159" i="6"/>
  <c r="BY159" i="6"/>
  <c r="BX159" i="6"/>
  <c r="BW159" i="6"/>
  <c r="BV159" i="6"/>
  <c r="BU159" i="6"/>
  <c r="BR159" i="6"/>
  <c r="BQ159" i="6"/>
  <c r="BP159" i="6"/>
  <c r="BO159" i="6"/>
  <c r="BN159" i="6"/>
  <c r="BM159" i="6"/>
  <c r="BC159" i="6"/>
  <c r="AV159" i="6"/>
  <c r="AW159" i="6" s="1"/>
  <c r="AT159" i="6"/>
  <c r="AU159" i="6" s="1"/>
  <c r="I159" i="6"/>
  <c r="CL158" i="6"/>
  <c r="CK158" i="6"/>
  <c r="CJ158" i="6"/>
  <c r="CI158" i="6"/>
  <c r="CH158" i="6"/>
  <c r="CG158" i="6"/>
  <c r="CF158" i="6"/>
  <c r="CE158" i="6"/>
  <c r="CD158" i="6"/>
  <c r="CC158" i="6"/>
  <c r="CB158" i="6"/>
  <c r="CA158" i="6"/>
  <c r="BZ158" i="6"/>
  <c r="BY158" i="6"/>
  <c r="BX158" i="6"/>
  <c r="BW158" i="6"/>
  <c r="BV158" i="6"/>
  <c r="BU158" i="6"/>
  <c r="BR158" i="6"/>
  <c r="BQ158" i="6"/>
  <c r="BP158" i="6"/>
  <c r="BO158" i="6"/>
  <c r="BN158" i="6"/>
  <c r="BM158" i="6"/>
  <c r="BC158" i="6"/>
  <c r="AV158" i="6"/>
  <c r="AW158" i="6" s="1"/>
  <c r="AT158" i="6"/>
  <c r="AU158" i="6" s="1"/>
  <c r="I158" i="6"/>
  <c r="CL157" i="6"/>
  <c r="CK157" i="6"/>
  <c r="CJ157" i="6"/>
  <c r="CI157" i="6"/>
  <c r="CH157" i="6"/>
  <c r="CG157" i="6"/>
  <c r="CF157" i="6"/>
  <c r="CE157" i="6"/>
  <c r="CD157" i="6"/>
  <c r="CC157" i="6"/>
  <c r="CB157" i="6"/>
  <c r="CA157" i="6"/>
  <c r="BZ157" i="6"/>
  <c r="BY157" i="6"/>
  <c r="BX157" i="6"/>
  <c r="BW157" i="6"/>
  <c r="BV157" i="6"/>
  <c r="BU157" i="6"/>
  <c r="BR157" i="6"/>
  <c r="BQ157" i="6"/>
  <c r="BP157" i="6"/>
  <c r="BO157" i="6"/>
  <c r="BN157" i="6"/>
  <c r="BM157" i="6"/>
  <c r="BC157" i="6"/>
  <c r="AV157" i="6"/>
  <c r="AW157" i="6" s="1"/>
  <c r="AT157" i="6"/>
  <c r="AU157" i="6" s="1"/>
  <c r="I157" i="6"/>
  <c r="CL156" i="6"/>
  <c r="CK156" i="6"/>
  <c r="CJ156" i="6"/>
  <c r="CI156" i="6"/>
  <c r="CH156" i="6"/>
  <c r="CG156" i="6"/>
  <c r="CF156" i="6"/>
  <c r="CE156" i="6"/>
  <c r="CD156" i="6"/>
  <c r="CC156" i="6"/>
  <c r="CB156" i="6"/>
  <c r="CA156" i="6"/>
  <c r="BZ156" i="6"/>
  <c r="BY156" i="6"/>
  <c r="BX156" i="6"/>
  <c r="BW156" i="6"/>
  <c r="BV156" i="6"/>
  <c r="BU156" i="6"/>
  <c r="BR156" i="6"/>
  <c r="BQ156" i="6"/>
  <c r="BP156" i="6"/>
  <c r="BO156" i="6"/>
  <c r="BN156" i="6"/>
  <c r="BM156" i="6"/>
  <c r="BC156" i="6"/>
  <c r="AV156" i="6"/>
  <c r="AW156" i="6" s="1"/>
  <c r="AT156" i="6"/>
  <c r="AU156" i="6" s="1"/>
  <c r="I156" i="6"/>
  <c r="CL155" i="6"/>
  <c r="CK155" i="6"/>
  <c r="CJ155" i="6"/>
  <c r="CI155" i="6"/>
  <c r="CH155" i="6"/>
  <c r="CG155" i="6"/>
  <c r="CF155" i="6"/>
  <c r="CE155" i="6"/>
  <c r="CD155" i="6"/>
  <c r="CC155" i="6"/>
  <c r="CB155" i="6"/>
  <c r="CA155" i="6"/>
  <c r="BZ155" i="6"/>
  <c r="BY155" i="6"/>
  <c r="BX155" i="6"/>
  <c r="BW155" i="6"/>
  <c r="BV155" i="6"/>
  <c r="BU155" i="6"/>
  <c r="BR155" i="6"/>
  <c r="BQ155" i="6"/>
  <c r="BP155" i="6"/>
  <c r="BO155" i="6"/>
  <c r="BN155" i="6"/>
  <c r="BM155" i="6"/>
  <c r="BC155" i="6"/>
  <c r="AV155" i="6"/>
  <c r="AW155" i="6" s="1"/>
  <c r="AT155" i="6"/>
  <c r="AU155" i="6" s="1"/>
  <c r="I155" i="6"/>
  <c r="CL154" i="6"/>
  <c r="CK154" i="6"/>
  <c r="CJ154" i="6"/>
  <c r="CI154" i="6"/>
  <c r="CH154" i="6"/>
  <c r="CG154" i="6"/>
  <c r="CF154" i="6"/>
  <c r="CE154" i="6"/>
  <c r="CD154" i="6"/>
  <c r="CC154" i="6"/>
  <c r="CB154" i="6"/>
  <c r="CA154" i="6"/>
  <c r="BZ154" i="6"/>
  <c r="BY154" i="6"/>
  <c r="BX154" i="6"/>
  <c r="BW154" i="6"/>
  <c r="BV154" i="6"/>
  <c r="BU154" i="6"/>
  <c r="BR154" i="6"/>
  <c r="BQ154" i="6"/>
  <c r="BP154" i="6"/>
  <c r="BO154" i="6"/>
  <c r="BN154" i="6"/>
  <c r="BM154" i="6"/>
  <c r="BC154" i="6"/>
  <c r="AV154" i="6"/>
  <c r="AW154" i="6" s="1"/>
  <c r="AT154" i="6"/>
  <c r="AU154" i="6" s="1"/>
  <c r="I154" i="6"/>
  <c r="CL153" i="6"/>
  <c r="CK153" i="6"/>
  <c r="CJ153" i="6"/>
  <c r="CI153" i="6"/>
  <c r="CH153" i="6"/>
  <c r="CG153" i="6"/>
  <c r="CF153" i="6"/>
  <c r="CE153" i="6"/>
  <c r="CD153" i="6"/>
  <c r="CC153" i="6"/>
  <c r="CB153" i="6"/>
  <c r="CA153" i="6"/>
  <c r="BZ153" i="6"/>
  <c r="BY153" i="6"/>
  <c r="BX153" i="6"/>
  <c r="BW153" i="6"/>
  <c r="BV153" i="6"/>
  <c r="BU153" i="6"/>
  <c r="BR153" i="6"/>
  <c r="BQ153" i="6"/>
  <c r="BP153" i="6"/>
  <c r="BO153" i="6"/>
  <c r="BN153" i="6"/>
  <c r="BM153" i="6"/>
  <c r="BC153" i="6"/>
  <c r="AV153" i="6"/>
  <c r="AW153" i="6" s="1"/>
  <c r="AT153" i="6"/>
  <c r="AU153" i="6" s="1"/>
  <c r="I153" i="6"/>
  <c r="CL152" i="6"/>
  <c r="CK152" i="6"/>
  <c r="CJ152" i="6"/>
  <c r="CI152" i="6"/>
  <c r="CH152" i="6"/>
  <c r="CG152" i="6"/>
  <c r="CF152" i="6"/>
  <c r="CE152" i="6"/>
  <c r="CD152" i="6"/>
  <c r="CC152" i="6"/>
  <c r="CB152" i="6"/>
  <c r="CA152" i="6"/>
  <c r="BZ152" i="6"/>
  <c r="BY152" i="6"/>
  <c r="BX152" i="6"/>
  <c r="BW152" i="6"/>
  <c r="BV152" i="6"/>
  <c r="BU152" i="6"/>
  <c r="BR152" i="6"/>
  <c r="BQ152" i="6"/>
  <c r="BP152" i="6"/>
  <c r="BO152" i="6"/>
  <c r="BN152" i="6"/>
  <c r="BM152" i="6"/>
  <c r="BC152" i="6"/>
  <c r="AV152" i="6"/>
  <c r="AW152" i="6" s="1"/>
  <c r="AT152" i="6"/>
  <c r="AU152" i="6" s="1"/>
  <c r="I152" i="6"/>
  <c r="CL151" i="6"/>
  <c r="CK151" i="6"/>
  <c r="CJ151" i="6"/>
  <c r="CI151" i="6"/>
  <c r="CH151" i="6"/>
  <c r="CG151" i="6"/>
  <c r="CF151" i="6"/>
  <c r="CE151" i="6"/>
  <c r="CD151" i="6"/>
  <c r="CC151" i="6"/>
  <c r="CB151" i="6"/>
  <c r="CA151" i="6"/>
  <c r="BZ151" i="6"/>
  <c r="BY151" i="6"/>
  <c r="BX151" i="6"/>
  <c r="BW151" i="6"/>
  <c r="BV151" i="6"/>
  <c r="BU151" i="6"/>
  <c r="BR151" i="6"/>
  <c r="BQ151" i="6"/>
  <c r="BP151" i="6"/>
  <c r="BO151" i="6"/>
  <c r="BN151" i="6"/>
  <c r="BM151" i="6"/>
  <c r="BC151" i="6"/>
  <c r="AV151" i="6"/>
  <c r="AW151" i="6" s="1"/>
  <c r="AT151" i="6"/>
  <c r="AU151" i="6" s="1"/>
  <c r="I151" i="6"/>
  <c r="CL150" i="6"/>
  <c r="CK150" i="6"/>
  <c r="CJ150" i="6"/>
  <c r="CI150" i="6"/>
  <c r="CH150" i="6"/>
  <c r="CG150" i="6"/>
  <c r="CF150" i="6"/>
  <c r="CE150" i="6"/>
  <c r="CD150" i="6"/>
  <c r="CC150" i="6"/>
  <c r="CB150" i="6"/>
  <c r="CA150" i="6"/>
  <c r="BZ150" i="6"/>
  <c r="BY150" i="6"/>
  <c r="BX150" i="6"/>
  <c r="BW150" i="6"/>
  <c r="BV150" i="6"/>
  <c r="BU150" i="6"/>
  <c r="BR150" i="6"/>
  <c r="BQ150" i="6"/>
  <c r="BP150" i="6"/>
  <c r="BO150" i="6"/>
  <c r="BN150" i="6"/>
  <c r="BM150" i="6"/>
  <c r="BC150" i="6"/>
  <c r="AV150" i="6"/>
  <c r="AW150" i="6" s="1"/>
  <c r="AT150" i="6"/>
  <c r="AU150" i="6" s="1"/>
  <c r="I150" i="6"/>
  <c r="CL149" i="6"/>
  <c r="CK149" i="6"/>
  <c r="CJ149" i="6"/>
  <c r="CI149" i="6"/>
  <c r="CH149" i="6"/>
  <c r="CG149" i="6"/>
  <c r="CF149" i="6"/>
  <c r="CE149" i="6"/>
  <c r="CD149" i="6"/>
  <c r="CC149" i="6"/>
  <c r="CB149" i="6"/>
  <c r="CA149" i="6"/>
  <c r="BZ149" i="6"/>
  <c r="BY149" i="6"/>
  <c r="BX149" i="6"/>
  <c r="BW149" i="6"/>
  <c r="BV149" i="6"/>
  <c r="BU149" i="6"/>
  <c r="BR149" i="6"/>
  <c r="BQ149" i="6"/>
  <c r="BP149" i="6"/>
  <c r="BO149" i="6"/>
  <c r="BN149" i="6"/>
  <c r="BM149" i="6"/>
  <c r="BC149" i="6"/>
  <c r="AV149" i="6"/>
  <c r="AW149" i="6" s="1"/>
  <c r="AT149" i="6"/>
  <c r="AU149" i="6" s="1"/>
  <c r="I149" i="6"/>
  <c r="CL148" i="6"/>
  <c r="CK148" i="6"/>
  <c r="CJ148" i="6"/>
  <c r="CI148" i="6"/>
  <c r="CH148" i="6"/>
  <c r="CG148" i="6"/>
  <c r="CF148" i="6"/>
  <c r="CE148" i="6"/>
  <c r="CD148" i="6"/>
  <c r="CC148" i="6"/>
  <c r="CB148" i="6"/>
  <c r="CA148" i="6"/>
  <c r="BZ148" i="6"/>
  <c r="BY148" i="6"/>
  <c r="BX148" i="6"/>
  <c r="BW148" i="6"/>
  <c r="BV148" i="6"/>
  <c r="BU148" i="6"/>
  <c r="BR148" i="6"/>
  <c r="BQ148" i="6"/>
  <c r="BP148" i="6"/>
  <c r="BO148" i="6"/>
  <c r="BN148" i="6"/>
  <c r="BM148" i="6"/>
  <c r="BC148" i="6"/>
  <c r="AV148" i="6"/>
  <c r="AW148" i="6" s="1"/>
  <c r="AT148" i="6"/>
  <c r="AU148" i="6" s="1"/>
  <c r="I148" i="6"/>
  <c r="CL147" i="6"/>
  <c r="CK147" i="6"/>
  <c r="CJ147" i="6"/>
  <c r="CI147" i="6"/>
  <c r="CH147" i="6"/>
  <c r="CG147" i="6"/>
  <c r="CF147" i="6"/>
  <c r="CE147" i="6"/>
  <c r="CD147" i="6"/>
  <c r="CC147" i="6"/>
  <c r="CB147" i="6"/>
  <c r="CA147" i="6"/>
  <c r="BZ147" i="6"/>
  <c r="BY147" i="6"/>
  <c r="BX147" i="6"/>
  <c r="BW147" i="6"/>
  <c r="BV147" i="6"/>
  <c r="BU147" i="6"/>
  <c r="BR147" i="6"/>
  <c r="BQ147" i="6"/>
  <c r="BP147" i="6"/>
  <c r="BO147" i="6"/>
  <c r="BN147" i="6"/>
  <c r="BM147" i="6"/>
  <c r="BC147" i="6"/>
  <c r="AV147" i="6"/>
  <c r="AW147" i="6" s="1"/>
  <c r="AT147" i="6"/>
  <c r="AU147" i="6" s="1"/>
  <c r="I147" i="6"/>
  <c r="CL146" i="6"/>
  <c r="CK146" i="6"/>
  <c r="CJ146" i="6"/>
  <c r="CI146" i="6"/>
  <c r="CH146" i="6"/>
  <c r="CG146" i="6"/>
  <c r="CF146" i="6"/>
  <c r="CE146" i="6"/>
  <c r="CD146" i="6"/>
  <c r="CC146" i="6"/>
  <c r="CB146" i="6"/>
  <c r="CA146" i="6"/>
  <c r="BZ146" i="6"/>
  <c r="BY146" i="6"/>
  <c r="BX146" i="6"/>
  <c r="BW146" i="6"/>
  <c r="BV146" i="6"/>
  <c r="BU146" i="6"/>
  <c r="BR146" i="6"/>
  <c r="BQ146" i="6"/>
  <c r="BP146" i="6"/>
  <c r="BO146" i="6"/>
  <c r="BN146" i="6"/>
  <c r="BM146" i="6"/>
  <c r="BC146" i="6"/>
  <c r="AV146" i="6"/>
  <c r="AW146" i="6" s="1"/>
  <c r="AT146" i="6"/>
  <c r="AU146" i="6" s="1"/>
  <c r="I146" i="6"/>
  <c r="CL145" i="6"/>
  <c r="CK145" i="6"/>
  <c r="CJ145" i="6"/>
  <c r="CI145" i="6"/>
  <c r="CH145" i="6"/>
  <c r="CG145" i="6"/>
  <c r="CF145" i="6"/>
  <c r="CE145" i="6"/>
  <c r="CD145" i="6"/>
  <c r="CC145" i="6"/>
  <c r="CB145" i="6"/>
  <c r="CA145" i="6"/>
  <c r="BZ145" i="6"/>
  <c r="BY145" i="6"/>
  <c r="BX145" i="6"/>
  <c r="BW145" i="6"/>
  <c r="BV145" i="6"/>
  <c r="BU145" i="6"/>
  <c r="BR145" i="6"/>
  <c r="BQ145" i="6"/>
  <c r="BP145" i="6"/>
  <c r="BO145" i="6"/>
  <c r="BN145" i="6"/>
  <c r="BM145" i="6"/>
  <c r="BF145" i="6"/>
  <c r="BC145" i="6"/>
  <c r="AV145" i="6"/>
  <c r="AW145" i="6" s="1"/>
  <c r="AT145" i="6"/>
  <c r="AU145" i="6" s="1"/>
  <c r="I145" i="6"/>
  <c r="CL144" i="6"/>
  <c r="CK144" i="6"/>
  <c r="CJ144" i="6"/>
  <c r="CI144" i="6"/>
  <c r="CH144" i="6"/>
  <c r="CG144" i="6"/>
  <c r="CF144" i="6"/>
  <c r="CE144" i="6"/>
  <c r="CD144" i="6"/>
  <c r="CC144" i="6"/>
  <c r="CB144" i="6"/>
  <c r="CA144" i="6"/>
  <c r="BZ144" i="6"/>
  <c r="BY144" i="6"/>
  <c r="BX144" i="6"/>
  <c r="BW144" i="6"/>
  <c r="BV144" i="6"/>
  <c r="BU144" i="6"/>
  <c r="BR144" i="6"/>
  <c r="BQ144" i="6"/>
  <c r="BP144" i="6"/>
  <c r="BO144" i="6"/>
  <c r="BN144" i="6"/>
  <c r="BM144" i="6"/>
  <c r="BF144" i="6"/>
  <c r="BC144" i="6"/>
  <c r="AV144" i="6"/>
  <c r="AW144" i="6" s="1"/>
  <c r="AU144" i="6"/>
  <c r="AT144" i="6"/>
  <c r="I144" i="6"/>
  <c r="CL143" i="6"/>
  <c r="CK143" i="6"/>
  <c r="CJ143" i="6"/>
  <c r="CI143" i="6"/>
  <c r="CH143" i="6"/>
  <c r="CG143" i="6"/>
  <c r="CF143" i="6"/>
  <c r="CE143" i="6"/>
  <c r="CD143" i="6"/>
  <c r="CC143" i="6"/>
  <c r="CB143" i="6"/>
  <c r="CA143" i="6"/>
  <c r="BZ143" i="6"/>
  <c r="BY143" i="6"/>
  <c r="BX143" i="6"/>
  <c r="BW143" i="6"/>
  <c r="BV143" i="6"/>
  <c r="BU143" i="6"/>
  <c r="BR143" i="6"/>
  <c r="BQ143" i="6"/>
  <c r="BP143" i="6"/>
  <c r="BO143" i="6"/>
  <c r="BN143" i="6"/>
  <c r="BM143" i="6"/>
  <c r="BF143" i="6"/>
  <c r="BC143" i="6"/>
  <c r="AV143" i="6"/>
  <c r="AW143" i="6" s="1"/>
  <c r="AT143" i="6"/>
  <c r="AU143" i="6" s="1"/>
  <c r="I143" i="6"/>
  <c r="CL142" i="6"/>
  <c r="CK142" i="6"/>
  <c r="CJ142" i="6"/>
  <c r="CI142" i="6"/>
  <c r="CH142" i="6"/>
  <c r="CG142" i="6"/>
  <c r="CF142" i="6"/>
  <c r="CE142" i="6"/>
  <c r="CD142" i="6"/>
  <c r="CC142" i="6"/>
  <c r="CB142" i="6"/>
  <c r="CA142" i="6"/>
  <c r="BZ142" i="6"/>
  <c r="BY142" i="6"/>
  <c r="BX142" i="6"/>
  <c r="BW142" i="6"/>
  <c r="BV142" i="6"/>
  <c r="BU142" i="6"/>
  <c r="BR142" i="6"/>
  <c r="BQ142" i="6"/>
  <c r="BP142" i="6"/>
  <c r="BO142" i="6"/>
  <c r="BN142" i="6"/>
  <c r="BM142" i="6"/>
  <c r="BF142" i="6"/>
  <c r="BC142" i="6"/>
  <c r="AV142" i="6"/>
  <c r="AW142" i="6" s="1"/>
  <c r="AU142" i="6"/>
  <c r="AT142" i="6"/>
  <c r="I142" i="6"/>
  <c r="CL141" i="6"/>
  <c r="CK141" i="6"/>
  <c r="CJ141" i="6"/>
  <c r="CI141" i="6"/>
  <c r="CH141" i="6"/>
  <c r="CG141" i="6"/>
  <c r="CF141" i="6"/>
  <c r="CE141" i="6"/>
  <c r="CD141" i="6"/>
  <c r="CC141" i="6"/>
  <c r="CB141" i="6"/>
  <c r="CA141" i="6"/>
  <c r="BZ141" i="6"/>
  <c r="BY141" i="6"/>
  <c r="BX141" i="6"/>
  <c r="BW141" i="6"/>
  <c r="BV141" i="6"/>
  <c r="BU141" i="6"/>
  <c r="BR141" i="6"/>
  <c r="BQ141" i="6"/>
  <c r="BP141" i="6"/>
  <c r="BO141" i="6"/>
  <c r="BN141" i="6"/>
  <c r="BM141" i="6"/>
  <c r="BF141" i="6"/>
  <c r="BC141" i="6"/>
  <c r="AV141" i="6"/>
  <c r="AW141" i="6" s="1"/>
  <c r="AT141" i="6"/>
  <c r="AU141" i="6" s="1"/>
  <c r="I141" i="6"/>
  <c r="CL140" i="6"/>
  <c r="CK140" i="6"/>
  <c r="CJ140" i="6"/>
  <c r="CI140" i="6"/>
  <c r="CH140" i="6"/>
  <c r="CG140" i="6"/>
  <c r="CF140" i="6"/>
  <c r="CE140" i="6"/>
  <c r="CD140" i="6"/>
  <c r="CC140" i="6"/>
  <c r="CB140" i="6"/>
  <c r="CA140" i="6"/>
  <c r="BZ140" i="6"/>
  <c r="BY140" i="6"/>
  <c r="BX140" i="6"/>
  <c r="BW140" i="6"/>
  <c r="BV140" i="6"/>
  <c r="BU140" i="6"/>
  <c r="BR140" i="6"/>
  <c r="BQ140" i="6"/>
  <c r="BP140" i="6"/>
  <c r="BO140" i="6"/>
  <c r="BN140" i="6"/>
  <c r="BM140" i="6"/>
  <c r="BF140" i="6"/>
  <c r="BC140" i="6"/>
  <c r="AV140" i="6"/>
  <c r="AW140" i="6" s="1"/>
  <c r="AT140" i="6"/>
  <c r="AU140" i="6" s="1"/>
  <c r="I140" i="6"/>
  <c r="CL139" i="6"/>
  <c r="CK139" i="6"/>
  <c r="CJ139" i="6"/>
  <c r="CI139" i="6"/>
  <c r="CH139" i="6"/>
  <c r="CG139" i="6"/>
  <c r="CF139" i="6"/>
  <c r="CE139" i="6"/>
  <c r="CD139" i="6"/>
  <c r="CC139" i="6"/>
  <c r="CB139" i="6"/>
  <c r="CA139" i="6"/>
  <c r="BZ139" i="6"/>
  <c r="BY139" i="6"/>
  <c r="BX139" i="6"/>
  <c r="BW139" i="6"/>
  <c r="BV139" i="6"/>
  <c r="BU139" i="6"/>
  <c r="BR139" i="6"/>
  <c r="BQ139" i="6"/>
  <c r="BP139" i="6"/>
  <c r="BO139" i="6"/>
  <c r="BN139" i="6"/>
  <c r="BM139" i="6"/>
  <c r="BF139" i="6"/>
  <c r="BC139" i="6"/>
  <c r="AV139" i="6"/>
  <c r="AW139" i="6" s="1"/>
  <c r="AT139" i="6"/>
  <c r="AU139" i="6" s="1"/>
  <c r="I139" i="6"/>
  <c r="CL138" i="6"/>
  <c r="CK138" i="6"/>
  <c r="CJ138" i="6"/>
  <c r="CI138" i="6"/>
  <c r="CH138" i="6"/>
  <c r="CG138" i="6"/>
  <c r="CF138" i="6"/>
  <c r="CE138" i="6"/>
  <c r="CD138" i="6"/>
  <c r="CC138" i="6"/>
  <c r="CB138" i="6"/>
  <c r="CA138" i="6"/>
  <c r="BZ138" i="6"/>
  <c r="BY138" i="6"/>
  <c r="BX138" i="6"/>
  <c r="BW138" i="6"/>
  <c r="BV138" i="6"/>
  <c r="BU138" i="6"/>
  <c r="BR138" i="6"/>
  <c r="BQ138" i="6"/>
  <c r="BP138" i="6"/>
  <c r="BO138" i="6"/>
  <c r="BN138" i="6"/>
  <c r="BM138" i="6"/>
  <c r="BF138" i="6"/>
  <c r="BC138" i="6"/>
  <c r="AV138" i="6"/>
  <c r="AW138" i="6" s="1"/>
  <c r="AT138" i="6"/>
  <c r="AU138" i="6" s="1"/>
  <c r="I138" i="6"/>
  <c r="CL137" i="6"/>
  <c r="CK137" i="6"/>
  <c r="CJ137" i="6"/>
  <c r="CI137" i="6"/>
  <c r="CH137" i="6"/>
  <c r="CG137" i="6"/>
  <c r="CF137" i="6"/>
  <c r="CE137" i="6"/>
  <c r="CD137" i="6"/>
  <c r="CC137" i="6"/>
  <c r="CB137" i="6"/>
  <c r="CA137" i="6"/>
  <c r="BZ137" i="6"/>
  <c r="BY137" i="6"/>
  <c r="BX137" i="6"/>
  <c r="BW137" i="6"/>
  <c r="BV137" i="6"/>
  <c r="BU137" i="6"/>
  <c r="BR137" i="6"/>
  <c r="BQ137" i="6"/>
  <c r="BP137" i="6"/>
  <c r="BO137" i="6"/>
  <c r="BN137" i="6"/>
  <c r="BM137" i="6"/>
  <c r="BF137" i="6"/>
  <c r="BC137" i="6"/>
  <c r="AV137" i="6"/>
  <c r="AW137" i="6" s="1"/>
  <c r="AT137" i="6"/>
  <c r="AU137" i="6" s="1"/>
  <c r="I137" i="6"/>
  <c r="CL136" i="6"/>
  <c r="CK136" i="6"/>
  <c r="CJ136" i="6"/>
  <c r="CI136" i="6"/>
  <c r="CH136" i="6"/>
  <c r="CG136" i="6"/>
  <c r="CF136" i="6"/>
  <c r="CE136" i="6"/>
  <c r="CD136" i="6"/>
  <c r="CC136" i="6"/>
  <c r="CB136" i="6"/>
  <c r="CA136" i="6"/>
  <c r="BZ136" i="6"/>
  <c r="BY136" i="6"/>
  <c r="BX136" i="6"/>
  <c r="BW136" i="6"/>
  <c r="BV136" i="6"/>
  <c r="BU136" i="6"/>
  <c r="BR136" i="6"/>
  <c r="BQ136" i="6"/>
  <c r="BP136" i="6"/>
  <c r="BO136" i="6"/>
  <c r="BN136" i="6"/>
  <c r="BM136" i="6"/>
  <c r="BF136" i="6"/>
  <c r="BC136" i="6"/>
  <c r="AV136" i="6"/>
  <c r="AW136" i="6" s="1"/>
  <c r="AU136" i="6"/>
  <c r="AT136" i="6"/>
  <c r="I136" i="6"/>
  <c r="CL135" i="6"/>
  <c r="CK135" i="6"/>
  <c r="CJ135" i="6"/>
  <c r="CI135" i="6"/>
  <c r="CH135" i="6"/>
  <c r="CG135" i="6"/>
  <c r="CF135" i="6"/>
  <c r="CE135" i="6"/>
  <c r="CD135" i="6"/>
  <c r="CC135" i="6"/>
  <c r="CB135" i="6"/>
  <c r="CA135" i="6"/>
  <c r="BZ135" i="6"/>
  <c r="BY135" i="6"/>
  <c r="BX135" i="6"/>
  <c r="BW135" i="6"/>
  <c r="BV135" i="6"/>
  <c r="BU135" i="6"/>
  <c r="BR135" i="6"/>
  <c r="BQ135" i="6"/>
  <c r="BP135" i="6"/>
  <c r="BO135" i="6"/>
  <c r="BN135" i="6"/>
  <c r="BM135" i="6"/>
  <c r="BF135" i="6"/>
  <c r="BC135" i="6"/>
  <c r="AV135" i="6"/>
  <c r="AW135" i="6" s="1"/>
  <c r="AT135" i="6"/>
  <c r="AU135" i="6" s="1"/>
  <c r="I135" i="6"/>
  <c r="CL134" i="6"/>
  <c r="CK134" i="6"/>
  <c r="CJ134" i="6"/>
  <c r="CI134" i="6"/>
  <c r="CH134" i="6"/>
  <c r="CG134" i="6"/>
  <c r="CF134" i="6"/>
  <c r="CE134" i="6"/>
  <c r="CD134" i="6"/>
  <c r="CC134" i="6"/>
  <c r="CB134" i="6"/>
  <c r="CA134" i="6"/>
  <c r="BZ134" i="6"/>
  <c r="BY134" i="6"/>
  <c r="BX134" i="6"/>
  <c r="BW134" i="6"/>
  <c r="BV134" i="6"/>
  <c r="BU134" i="6"/>
  <c r="BR134" i="6"/>
  <c r="BQ134" i="6"/>
  <c r="BP134" i="6"/>
  <c r="BO134" i="6"/>
  <c r="BN134" i="6"/>
  <c r="BM134" i="6"/>
  <c r="BF134" i="6"/>
  <c r="BC134" i="6"/>
  <c r="AV134" i="6"/>
  <c r="AW134" i="6" s="1"/>
  <c r="AT134" i="6"/>
  <c r="AU134" i="6" s="1"/>
  <c r="I134" i="6"/>
  <c r="CL133" i="6"/>
  <c r="CK133" i="6"/>
  <c r="CJ133" i="6"/>
  <c r="CI133" i="6"/>
  <c r="CH133" i="6"/>
  <c r="CG133" i="6"/>
  <c r="CF133" i="6"/>
  <c r="CE133" i="6"/>
  <c r="CD133" i="6"/>
  <c r="CC133" i="6"/>
  <c r="CB133" i="6"/>
  <c r="CA133" i="6"/>
  <c r="BZ133" i="6"/>
  <c r="BY133" i="6"/>
  <c r="BX133" i="6"/>
  <c r="BW133" i="6"/>
  <c r="BV133" i="6"/>
  <c r="BU133" i="6"/>
  <c r="BR133" i="6"/>
  <c r="BQ133" i="6"/>
  <c r="BP133" i="6"/>
  <c r="BO133" i="6"/>
  <c r="BN133" i="6"/>
  <c r="BM133" i="6"/>
  <c r="BF133" i="6"/>
  <c r="BC133" i="6"/>
  <c r="AV133" i="6"/>
  <c r="AW133" i="6" s="1"/>
  <c r="AT133" i="6"/>
  <c r="AU133" i="6" s="1"/>
  <c r="I133" i="6"/>
  <c r="CL132" i="6"/>
  <c r="CK132" i="6"/>
  <c r="CJ132" i="6"/>
  <c r="CI132" i="6"/>
  <c r="CH132" i="6"/>
  <c r="CG132" i="6"/>
  <c r="CF132" i="6"/>
  <c r="CE132" i="6"/>
  <c r="CD132" i="6"/>
  <c r="CC132" i="6"/>
  <c r="CB132" i="6"/>
  <c r="CA132" i="6"/>
  <c r="BZ132" i="6"/>
  <c r="BY132" i="6"/>
  <c r="BX132" i="6"/>
  <c r="BW132" i="6"/>
  <c r="BV132" i="6"/>
  <c r="BU132" i="6"/>
  <c r="BR132" i="6"/>
  <c r="BQ132" i="6"/>
  <c r="BP132" i="6"/>
  <c r="BO132" i="6"/>
  <c r="BN132" i="6"/>
  <c r="BM132" i="6"/>
  <c r="BF132" i="6"/>
  <c r="BC132" i="6"/>
  <c r="AV132" i="6"/>
  <c r="AW132" i="6" s="1"/>
  <c r="AU132" i="6"/>
  <c r="AT132" i="6"/>
  <c r="I132" i="6"/>
  <c r="CL131" i="6"/>
  <c r="CK131" i="6"/>
  <c r="CJ131" i="6"/>
  <c r="CI131" i="6"/>
  <c r="CH131" i="6"/>
  <c r="CG131" i="6"/>
  <c r="CF131" i="6"/>
  <c r="CE131" i="6"/>
  <c r="CD131" i="6"/>
  <c r="CC131" i="6"/>
  <c r="CB131" i="6"/>
  <c r="CA131" i="6"/>
  <c r="BZ131" i="6"/>
  <c r="BY131" i="6"/>
  <c r="BX131" i="6"/>
  <c r="BW131" i="6"/>
  <c r="BV131" i="6"/>
  <c r="BU131" i="6"/>
  <c r="BR131" i="6"/>
  <c r="BQ131" i="6"/>
  <c r="BP131" i="6"/>
  <c r="BO131" i="6"/>
  <c r="BN131" i="6"/>
  <c r="BM131" i="6"/>
  <c r="BF131" i="6"/>
  <c r="BC131" i="6"/>
  <c r="AV131" i="6"/>
  <c r="AW131" i="6" s="1"/>
  <c r="AT131" i="6"/>
  <c r="AU131" i="6" s="1"/>
  <c r="I131" i="6"/>
  <c r="CL130" i="6"/>
  <c r="CK130" i="6"/>
  <c r="CJ130" i="6"/>
  <c r="CI130" i="6"/>
  <c r="CH130" i="6"/>
  <c r="CG130" i="6"/>
  <c r="CF130" i="6"/>
  <c r="CE130" i="6"/>
  <c r="CD130" i="6"/>
  <c r="CC130" i="6"/>
  <c r="CB130" i="6"/>
  <c r="CA130" i="6"/>
  <c r="BZ130" i="6"/>
  <c r="BY130" i="6"/>
  <c r="BX130" i="6"/>
  <c r="BW130" i="6"/>
  <c r="BV130" i="6"/>
  <c r="BU130" i="6"/>
  <c r="BR130" i="6"/>
  <c r="BQ130" i="6"/>
  <c r="BP130" i="6"/>
  <c r="BO130" i="6"/>
  <c r="BN130" i="6"/>
  <c r="BM130" i="6"/>
  <c r="BF130" i="6"/>
  <c r="BC130" i="6"/>
  <c r="AV130" i="6"/>
  <c r="AW130" i="6" s="1"/>
  <c r="AU130" i="6"/>
  <c r="AT130" i="6"/>
  <c r="I130" i="6"/>
  <c r="CL129" i="6"/>
  <c r="CK129" i="6"/>
  <c r="CJ129" i="6"/>
  <c r="CI129" i="6"/>
  <c r="CH129" i="6"/>
  <c r="CG129" i="6"/>
  <c r="CF129" i="6"/>
  <c r="CE129" i="6"/>
  <c r="CD129" i="6"/>
  <c r="CC129" i="6"/>
  <c r="CB129" i="6"/>
  <c r="CA129" i="6"/>
  <c r="BZ129" i="6"/>
  <c r="BY129" i="6"/>
  <c r="BX129" i="6"/>
  <c r="BW129" i="6"/>
  <c r="BV129" i="6"/>
  <c r="BU129" i="6"/>
  <c r="BR129" i="6"/>
  <c r="BQ129" i="6"/>
  <c r="BP129" i="6"/>
  <c r="BO129" i="6"/>
  <c r="BN129" i="6"/>
  <c r="BM129" i="6"/>
  <c r="BF129" i="6"/>
  <c r="BC129" i="6"/>
  <c r="AV129" i="6"/>
  <c r="AW129" i="6" s="1"/>
  <c r="AT129" i="6"/>
  <c r="AU129" i="6" s="1"/>
  <c r="I129" i="6"/>
  <c r="CL128" i="6"/>
  <c r="CK128" i="6"/>
  <c r="CJ128" i="6"/>
  <c r="CI128" i="6"/>
  <c r="CH128" i="6"/>
  <c r="CG128" i="6"/>
  <c r="CF128" i="6"/>
  <c r="CE128" i="6"/>
  <c r="CD128" i="6"/>
  <c r="CC128" i="6"/>
  <c r="CB128" i="6"/>
  <c r="CA128" i="6"/>
  <c r="BZ128" i="6"/>
  <c r="BY128" i="6"/>
  <c r="BX128" i="6"/>
  <c r="BW128" i="6"/>
  <c r="BV128" i="6"/>
  <c r="BU128" i="6"/>
  <c r="BR128" i="6"/>
  <c r="BQ128" i="6"/>
  <c r="BP128" i="6"/>
  <c r="BO128" i="6"/>
  <c r="BN128" i="6"/>
  <c r="BM128" i="6"/>
  <c r="BF128" i="6"/>
  <c r="BC128" i="6"/>
  <c r="AV128" i="6"/>
  <c r="AW128" i="6" s="1"/>
  <c r="AU128" i="6"/>
  <c r="AT128" i="6"/>
  <c r="I128" i="6"/>
  <c r="CL127" i="6"/>
  <c r="CK127" i="6"/>
  <c r="CJ127" i="6"/>
  <c r="CI127" i="6"/>
  <c r="CH127" i="6"/>
  <c r="CG127" i="6"/>
  <c r="CF127" i="6"/>
  <c r="CE127" i="6"/>
  <c r="CD127" i="6"/>
  <c r="CC127" i="6"/>
  <c r="CB127" i="6"/>
  <c r="CA127" i="6"/>
  <c r="BZ127" i="6"/>
  <c r="BY127" i="6"/>
  <c r="BX127" i="6"/>
  <c r="BW127" i="6"/>
  <c r="BV127" i="6"/>
  <c r="BU127" i="6"/>
  <c r="BR127" i="6"/>
  <c r="BQ127" i="6"/>
  <c r="BP127" i="6"/>
  <c r="BO127" i="6"/>
  <c r="BN127" i="6"/>
  <c r="BM127" i="6"/>
  <c r="BF127" i="6"/>
  <c r="BC127" i="6"/>
  <c r="AV127" i="6"/>
  <c r="AW127" i="6" s="1"/>
  <c r="AT127" i="6"/>
  <c r="AU127" i="6" s="1"/>
  <c r="I127" i="6"/>
  <c r="CL126" i="6"/>
  <c r="CK126" i="6"/>
  <c r="CJ126" i="6"/>
  <c r="CI126" i="6"/>
  <c r="CH126" i="6"/>
  <c r="CG126" i="6"/>
  <c r="CF126" i="6"/>
  <c r="CE126" i="6"/>
  <c r="CD126" i="6"/>
  <c r="CC126" i="6"/>
  <c r="CB126" i="6"/>
  <c r="CA126" i="6"/>
  <c r="BZ126" i="6"/>
  <c r="BY126" i="6"/>
  <c r="BX126" i="6"/>
  <c r="BW126" i="6"/>
  <c r="BV126" i="6"/>
  <c r="BU126" i="6"/>
  <c r="BR126" i="6"/>
  <c r="BQ126" i="6"/>
  <c r="BP126" i="6"/>
  <c r="BO126" i="6"/>
  <c r="BN126" i="6"/>
  <c r="BM126" i="6"/>
  <c r="BF126" i="6"/>
  <c r="BC126" i="6"/>
  <c r="AV126" i="6"/>
  <c r="AW126" i="6" s="1"/>
  <c r="AT126" i="6"/>
  <c r="AU126" i="6" s="1"/>
  <c r="I126" i="6"/>
  <c r="CL125" i="6"/>
  <c r="CK125" i="6"/>
  <c r="CJ125" i="6"/>
  <c r="CI125" i="6"/>
  <c r="CH125" i="6"/>
  <c r="CG125" i="6"/>
  <c r="CF125" i="6"/>
  <c r="CE125" i="6"/>
  <c r="CD125" i="6"/>
  <c r="CC125" i="6"/>
  <c r="CB125" i="6"/>
  <c r="CA125" i="6"/>
  <c r="BZ125" i="6"/>
  <c r="BY125" i="6"/>
  <c r="BX125" i="6"/>
  <c r="BW125" i="6"/>
  <c r="BV125" i="6"/>
  <c r="BU125" i="6"/>
  <c r="BR125" i="6"/>
  <c r="BQ125" i="6"/>
  <c r="BP125" i="6"/>
  <c r="BO125" i="6"/>
  <c r="BN125" i="6"/>
  <c r="BM125" i="6"/>
  <c r="BF125" i="6"/>
  <c r="BC125" i="6"/>
  <c r="AV125" i="6"/>
  <c r="AW125" i="6" s="1"/>
  <c r="AT125" i="6"/>
  <c r="AU125" i="6" s="1"/>
  <c r="I125" i="6"/>
  <c r="CL124" i="6"/>
  <c r="CK124" i="6"/>
  <c r="CJ124" i="6"/>
  <c r="CI124" i="6"/>
  <c r="CH124" i="6"/>
  <c r="CG124" i="6"/>
  <c r="CF124" i="6"/>
  <c r="CE124" i="6"/>
  <c r="CD124" i="6"/>
  <c r="CC124" i="6"/>
  <c r="CB124" i="6"/>
  <c r="CA124" i="6"/>
  <c r="BZ124" i="6"/>
  <c r="BY124" i="6"/>
  <c r="BX124" i="6"/>
  <c r="BW124" i="6"/>
  <c r="BV124" i="6"/>
  <c r="BU124" i="6"/>
  <c r="BR124" i="6"/>
  <c r="BQ124" i="6"/>
  <c r="BP124" i="6"/>
  <c r="BO124" i="6"/>
  <c r="BN124" i="6"/>
  <c r="BM124" i="6"/>
  <c r="BF124" i="6"/>
  <c r="BC124" i="6"/>
  <c r="AV124" i="6"/>
  <c r="AW124" i="6" s="1"/>
  <c r="AT124" i="6"/>
  <c r="AU124" i="6" s="1"/>
  <c r="I124" i="6"/>
  <c r="CL123" i="6"/>
  <c r="CK123" i="6"/>
  <c r="CJ123" i="6"/>
  <c r="CI123" i="6"/>
  <c r="CH123" i="6"/>
  <c r="CG123" i="6"/>
  <c r="CF123" i="6"/>
  <c r="CE123" i="6"/>
  <c r="CD123" i="6"/>
  <c r="CC123" i="6"/>
  <c r="CB123" i="6"/>
  <c r="CA123" i="6"/>
  <c r="BZ123" i="6"/>
  <c r="BY123" i="6"/>
  <c r="BX123" i="6"/>
  <c r="BW123" i="6"/>
  <c r="BV123" i="6"/>
  <c r="BU123" i="6"/>
  <c r="BR123" i="6"/>
  <c r="BQ123" i="6"/>
  <c r="BP123" i="6"/>
  <c r="BO123" i="6"/>
  <c r="BN123" i="6"/>
  <c r="BM123" i="6"/>
  <c r="BF123" i="6"/>
  <c r="BC123" i="6"/>
  <c r="AV123" i="6"/>
  <c r="AW123" i="6" s="1"/>
  <c r="AT123" i="6"/>
  <c r="AU123" i="6" s="1"/>
  <c r="I123" i="6"/>
  <c r="CL122" i="6"/>
  <c r="CK122" i="6"/>
  <c r="CJ122" i="6"/>
  <c r="CI122" i="6"/>
  <c r="CH122" i="6"/>
  <c r="CG122" i="6"/>
  <c r="CF122" i="6"/>
  <c r="CE122" i="6"/>
  <c r="CD122" i="6"/>
  <c r="CC122" i="6"/>
  <c r="CB122" i="6"/>
  <c r="CA122" i="6"/>
  <c r="BZ122" i="6"/>
  <c r="BY122" i="6"/>
  <c r="BX122" i="6"/>
  <c r="BW122" i="6"/>
  <c r="BV122" i="6"/>
  <c r="BU122" i="6"/>
  <c r="BR122" i="6"/>
  <c r="BQ122" i="6"/>
  <c r="BP122" i="6"/>
  <c r="BO122" i="6"/>
  <c r="BN122" i="6"/>
  <c r="BM122" i="6"/>
  <c r="BF122" i="6"/>
  <c r="BC122" i="6"/>
  <c r="AV122" i="6"/>
  <c r="AW122" i="6" s="1"/>
  <c r="AT122" i="6"/>
  <c r="AU122" i="6" s="1"/>
  <c r="I122" i="6"/>
  <c r="CL121" i="6"/>
  <c r="CK121" i="6"/>
  <c r="CJ121" i="6"/>
  <c r="CI121" i="6"/>
  <c r="CH121" i="6"/>
  <c r="CG121" i="6"/>
  <c r="CF121" i="6"/>
  <c r="CE121" i="6"/>
  <c r="CD121" i="6"/>
  <c r="CC121" i="6"/>
  <c r="CB121" i="6"/>
  <c r="CA121" i="6"/>
  <c r="BZ121" i="6"/>
  <c r="BY121" i="6"/>
  <c r="BX121" i="6"/>
  <c r="BW121" i="6"/>
  <c r="BV121" i="6"/>
  <c r="BU121" i="6"/>
  <c r="BR121" i="6"/>
  <c r="BQ121" i="6"/>
  <c r="BP121" i="6"/>
  <c r="BO121" i="6"/>
  <c r="BN121" i="6"/>
  <c r="BM121" i="6"/>
  <c r="BF121" i="6"/>
  <c r="BC121" i="6"/>
  <c r="AV121" i="6"/>
  <c r="AW121" i="6" s="1"/>
  <c r="AT121" i="6"/>
  <c r="AU121" i="6" s="1"/>
  <c r="I121" i="6"/>
  <c r="CL120" i="6"/>
  <c r="CK120" i="6"/>
  <c r="CJ120" i="6"/>
  <c r="CI120" i="6"/>
  <c r="CH120" i="6"/>
  <c r="CG120" i="6"/>
  <c r="CF120" i="6"/>
  <c r="CE120" i="6"/>
  <c r="CD120" i="6"/>
  <c r="CC120" i="6"/>
  <c r="CB120" i="6"/>
  <c r="CA120" i="6"/>
  <c r="BZ120" i="6"/>
  <c r="BY120" i="6"/>
  <c r="BX120" i="6"/>
  <c r="BW120" i="6"/>
  <c r="BV120" i="6"/>
  <c r="BU120" i="6"/>
  <c r="BR120" i="6"/>
  <c r="BQ120" i="6"/>
  <c r="BP120" i="6"/>
  <c r="BO120" i="6"/>
  <c r="BN120" i="6"/>
  <c r="BM120" i="6"/>
  <c r="BF120" i="6"/>
  <c r="BC120" i="6"/>
  <c r="AV120" i="6"/>
  <c r="AW120" i="6" s="1"/>
  <c r="AU120" i="6"/>
  <c r="AT120" i="6"/>
  <c r="I120" i="6"/>
  <c r="CL119" i="6"/>
  <c r="CK119" i="6"/>
  <c r="CJ119" i="6"/>
  <c r="CI119" i="6"/>
  <c r="CH119" i="6"/>
  <c r="CG119" i="6"/>
  <c r="CF119" i="6"/>
  <c r="CE119" i="6"/>
  <c r="CD119" i="6"/>
  <c r="CC119" i="6"/>
  <c r="CB119" i="6"/>
  <c r="CA119" i="6"/>
  <c r="BZ119" i="6"/>
  <c r="BY119" i="6"/>
  <c r="BX119" i="6"/>
  <c r="BW119" i="6"/>
  <c r="BV119" i="6"/>
  <c r="BU119" i="6"/>
  <c r="BR119" i="6"/>
  <c r="BQ119" i="6"/>
  <c r="BP119" i="6"/>
  <c r="BO119" i="6"/>
  <c r="BN119" i="6"/>
  <c r="BM119" i="6"/>
  <c r="BF119" i="6"/>
  <c r="BC119" i="6"/>
  <c r="AV119" i="6"/>
  <c r="AW119" i="6" s="1"/>
  <c r="AT119" i="6"/>
  <c r="AU119" i="6" s="1"/>
  <c r="I119" i="6"/>
  <c r="CL118" i="6"/>
  <c r="CK118" i="6"/>
  <c r="CJ118" i="6"/>
  <c r="CI118" i="6"/>
  <c r="CH118" i="6"/>
  <c r="CG118" i="6"/>
  <c r="CF118" i="6"/>
  <c r="CE118" i="6"/>
  <c r="CD118" i="6"/>
  <c r="CC118" i="6"/>
  <c r="CB118" i="6"/>
  <c r="CA118" i="6"/>
  <c r="BZ118" i="6"/>
  <c r="BY118" i="6"/>
  <c r="BX118" i="6"/>
  <c r="BW118" i="6"/>
  <c r="BV118" i="6"/>
  <c r="BU118" i="6"/>
  <c r="BR118" i="6"/>
  <c r="BQ118" i="6"/>
  <c r="BP118" i="6"/>
  <c r="BO118" i="6"/>
  <c r="BN118" i="6"/>
  <c r="BM118" i="6"/>
  <c r="BF118" i="6"/>
  <c r="BC118" i="6"/>
  <c r="AV118" i="6"/>
  <c r="AW118" i="6" s="1"/>
  <c r="AU118" i="6"/>
  <c r="AT118" i="6"/>
  <c r="I118" i="6"/>
  <c r="CL117" i="6"/>
  <c r="CK117" i="6"/>
  <c r="CJ117" i="6"/>
  <c r="CI117" i="6"/>
  <c r="CH117" i="6"/>
  <c r="CG117" i="6"/>
  <c r="CF117" i="6"/>
  <c r="CE117" i="6"/>
  <c r="CD117" i="6"/>
  <c r="CC117" i="6"/>
  <c r="CB117" i="6"/>
  <c r="CA117" i="6"/>
  <c r="BZ117" i="6"/>
  <c r="BY117" i="6"/>
  <c r="BX117" i="6"/>
  <c r="BW117" i="6"/>
  <c r="BV117" i="6"/>
  <c r="BU117" i="6"/>
  <c r="BR117" i="6"/>
  <c r="BQ117" i="6"/>
  <c r="BP117" i="6"/>
  <c r="BO117" i="6"/>
  <c r="BN117" i="6"/>
  <c r="BM117" i="6"/>
  <c r="BF117" i="6"/>
  <c r="BC117" i="6"/>
  <c r="AV117" i="6"/>
  <c r="AW117" i="6" s="1"/>
  <c r="AT117" i="6"/>
  <c r="AU117" i="6" s="1"/>
  <c r="I117" i="6"/>
  <c r="CL116" i="6"/>
  <c r="CK116" i="6"/>
  <c r="CJ116" i="6"/>
  <c r="CI116" i="6"/>
  <c r="CH116" i="6"/>
  <c r="CG116" i="6"/>
  <c r="CF116" i="6"/>
  <c r="CE116" i="6"/>
  <c r="CD116" i="6"/>
  <c r="CC116" i="6"/>
  <c r="CB116" i="6"/>
  <c r="CA116" i="6"/>
  <c r="BZ116" i="6"/>
  <c r="BY116" i="6"/>
  <c r="BX116" i="6"/>
  <c r="BW116" i="6"/>
  <c r="BV116" i="6"/>
  <c r="BU116" i="6"/>
  <c r="BR116" i="6"/>
  <c r="BQ116" i="6"/>
  <c r="BP116" i="6"/>
  <c r="BO116" i="6"/>
  <c r="BN116" i="6"/>
  <c r="BM116" i="6"/>
  <c r="BF116" i="6"/>
  <c r="BC116" i="6"/>
  <c r="AV116" i="6"/>
  <c r="AW116" i="6" s="1"/>
  <c r="AT116" i="6"/>
  <c r="AU116" i="6" s="1"/>
  <c r="I116" i="6"/>
  <c r="CL115" i="6"/>
  <c r="CK115" i="6"/>
  <c r="CJ115" i="6"/>
  <c r="CI115" i="6"/>
  <c r="CH115" i="6"/>
  <c r="CG115" i="6"/>
  <c r="CF115" i="6"/>
  <c r="CE115" i="6"/>
  <c r="CD115" i="6"/>
  <c r="CC115" i="6"/>
  <c r="CB115" i="6"/>
  <c r="CA115" i="6"/>
  <c r="BZ115" i="6"/>
  <c r="BY115" i="6"/>
  <c r="BX115" i="6"/>
  <c r="BW115" i="6"/>
  <c r="BV115" i="6"/>
  <c r="BU115" i="6"/>
  <c r="BR115" i="6"/>
  <c r="BQ115" i="6"/>
  <c r="BP115" i="6"/>
  <c r="BO115" i="6"/>
  <c r="BN115" i="6"/>
  <c r="BM115" i="6"/>
  <c r="BF115" i="6"/>
  <c r="BC115" i="6"/>
  <c r="AV115" i="6"/>
  <c r="AW115" i="6" s="1"/>
  <c r="AT115" i="6"/>
  <c r="AU115" i="6" s="1"/>
  <c r="I115" i="6"/>
  <c r="CL114" i="6"/>
  <c r="CK114" i="6"/>
  <c r="CJ114" i="6"/>
  <c r="CI114" i="6"/>
  <c r="CH114" i="6"/>
  <c r="CG114" i="6"/>
  <c r="CF114" i="6"/>
  <c r="CE114" i="6"/>
  <c r="CD114" i="6"/>
  <c r="CC114" i="6"/>
  <c r="CB114" i="6"/>
  <c r="CA114" i="6"/>
  <c r="BZ114" i="6"/>
  <c r="BY114" i="6"/>
  <c r="BX114" i="6"/>
  <c r="BW114" i="6"/>
  <c r="BV114" i="6"/>
  <c r="BU114" i="6"/>
  <c r="BR114" i="6"/>
  <c r="BQ114" i="6"/>
  <c r="BP114" i="6"/>
  <c r="BO114" i="6"/>
  <c r="BN114" i="6"/>
  <c r="BM114" i="6"/>
  <c r="BF114" i="6"/>
  <c r="BC114" i="6"/>
  <c r="AV114" i="6"/>
  <c r="AW114" i="6" s="1"/>
  <c r="AU114" i="6"/>
  <c r="AT114" i="6"/>
  <c r="I114" i="6"/>
  <c r="CL113" i="6"/>
  <c r="CK113" i="6"/>
  <c r="CJ113" i="6"/>
  <c r="CI113" i="6"/>
  <c r="CH113" i="6"/>
  <c r="CG113" i="6"/>
  <c r="CF113" i="6"/>
  <c r="CE113" i="6"/>
  <c r="CD113" i="6"/>
  <c r="CC113" i="6"/>
  <c r="CB113" i="6"/>
  <c r="CA113" i="6"/>
  <c r="BZ113" i="6"/>
  <c r="BY113" i="6"/>
  <c r="BX113" i="6"/>
  <c r="BW113" i="6"/>
  <c r="BV113" i="6"/>
  <c r="BU113" i="6"/>
  <c r="BR113" i="6"/>
  <c r="BQ113" i="6"/>
  <c r="BP113" i="6"/>
  <c r="BO113" i="6"/>
  <c r="BN113" i="6"/>
  <c r="BM113" i="6"/>
  <c r="BF113" i="6"/>
  <c r="BC113" i="6"/>
  <c r="AV113" i="6"/>
  <c r="AW113" i="6" s="1"/>
  <c r="AT113" i="6"/>
  <c r="AU113" i="6" s="1"/>
  <c r="I113" i="6"/>
  <c r="CL112" i="6"/>
  <c r="CK112" i="6"/>
  <c r="CJ112" i="6"/>
  <c r="CI112" i="6"/>
  <c r="CH112" i="6"/>
  <c r="CG112" i="6"/>
  <c r="CF112" i="6"/>
  <c r="CE112" i="6"/>
  <c r="CD112" i="6"/>
  <c r="CC112" i="6"/>
  <c r="CB112" i="6"/>
  <c r="CA112" i="6"/>
  <c r="BZ112" i="6"/>
  <c r="BY112" i="6"/>
  <c r="BX112" i="6"/>
  <c r="BW112" i="6"/>
  <c r="BV112" i="6"/>
  <c r="BU112" i="6"/>
  <c r="BR112" i="6"/>
  <c r="BQ112" i="6"/>
  <c r="BP112" i="6"/>
  <c r="BO112" i="6"/>
  <c r="BN112" i="6"/>
  <c r="BM112" i="6"/>
  <c r="BF112" i="6"/>
  <c r="BC112" i="6"/>
  <c r="AV112" i="6"/>
  <c r="AW112" i="6" s="1"/>
  <c r="AT112" i="6"/>
  <c r="AU112" i="6" s="1"/>
  <c r="I112" i="6"/>
  <c r="CL111" i="6"/>
  <c r="CK111" i="6"/>
  <c r="CJ111" i="6"/>
  <c r="CI111" i="6"/>
  <c r="CH111" i="6"/>
  <c r="CG111" i="6"/>
  <c r="CF111" i="6"/>
  <c r="CE111" i="6"/>
  <c r="CD111" i="6"/>
  <c r="CC111" i="6"/>
  <c r="CB111" i="6"/>
  <c r="CA111" i="6"/>
  <c r="BZ111" i="6"/>
  <c r="BY111" i="6"/>
  <c r="BX111" i="6"/>
  <c r="BW111" i="6"/>
  <c r="BV111" i="6"/>
  <c r="BU111" i="6"/>
  <c r="BR111" i="6"/>
  <c r="BQ111" i="6"/>
  <c r="BP111" i="6"/>
  <c r="BO111" i="6"/>
  <c r="BN111" i="6"/>
  <c r="BM111" i="6"/>
  <c r="BF111" i="6"/>
  <c r="BC111" i="6"/>
  <c r="AV111" i="6"/>
  <c r="AW111" i="6" s="1"/>
  <c r="AT111" i="6"/>
  <c r="AU111" i="6" s="1"/>
  <c r="I111" i="6"/>
  <c r="CL110" i="6"/>
  <c r="CK110" i="6"/>
  <c r="CJ110" i="6"/>
  <c r="CI110" i="6"/>
  <c r="CH110" i="6"/>
  <c r="CG110" i="6"/>
  <c r="CF110" i="6"/>
  <c r="CE110" i="6"/>
  <c r="CD110" i="6"/>
  <c r="CC110" i="6"/>
  <c r="CB110" i="6"/>
  <c r="CA110" i="6"/>
  <c r="BZ110" i="6"/>
  <c r="BY110" i="6"/>
  <c r="BX110" i="6"/>
  <c r="BW110" i="6"/>
  <c r="BV110" i="6"/>
  <c r="BU110" i="6"/>
  <c r="BR110" i="6"/>
  <c r="BQ110" i="6"/>
  <c r="BP110" i="6"/>
  <c r="BO110" i="6"/>
  <c r="BN110" i="6"/>
  <c r="BM110" i="6"/>
  <c r="BF110" i="6"/>
  <c r="BC110" i="6"/>
  <c r="AV110" i="6"/>
  <c r="AW110" i="6" s="1"/>
  <c r="AT110" i="6"/>
  <c r="AU110" i="6" s="1"/>
  <c r="I110" i="6"/>
  <c r="CL109" i="6"/>
  <c r="CK109" i="6"/>
  <c r="CJ109" i="6"/>
  <c r="CI109" i="6"/>
  <c r="CH109" i="6"/>
  <c r="CG109" i="6"/>
  <c r="CF109" i="6"/>
  <c r="CE109" i="6"/>
  <c r="CD109" i="6"/>
  <c r="CC109" i="6"/>
  <c r="CB109" i="6"/>
  <c r="CA109" i="6"/>
  <c r="BZ109" i="6"/>
  <c r="BY109" i="6"/>
  <c r="BX109" i="6"/>
  <c r="BW109" i="6"/>
  <c r="BV109" i="6"/>
  <c r="BU109" i="6"/>
  <c r="BR109" i="6"/>
  <c r="BQ109" i="6"/>
  <c r="BP109" i="6"/>
  <c r="BO109" i="6"/>
  <c r="BN109" i="6"/>
  <c r="BM109" i="6"/>
  <c r="BF109" i="6"/>
  <c r="BC109" i="6"/>
  <c r="AV109" i="6"/>
  <c r="AW109" i="6" s="1"/>
  <c r="AT109" i="6"/>
  <c r="AU109" i="6" s="1"/>
  <c r="I109" i="6"/>
  <c r="CL108" i="6"/>
  <c r="CK108" i="6"/>
  <c r="CJ108" i="6"/>
  <c r="CI108" i="6"/>
  <c r="CH108" i="6"/>
  <c r="CG108" i="6"/>
  <c r="CF108" i="6"/>
  <c r="CE108" i="6"/>
  <c r="CD108" i="6"/>
  <c r="CC108" i="6"/>
  <c r="CB108" i="6"/>
  <c r="CA108" i="6"/>
  <c r="BZ108" i="6"/>
  <c r="BY108" i="6"/>
  <c r="BX108" i="6"/>
  <c r="BW108" i="6"/>
  <c r="BV108" i="6"/>
  <c r="BU108" i="6"/>
  <c r="BR108" i="6"/>
  <c r="BQ108" i="6"/>
  <c r="BP108" i="6"/>
  <c r="BO108" i="6"/>
  <c r="BN108" i="6"/>
  <c r="BM108" i="6"/>
  <c r="BF108" i="6"/>
  <c r="BC108" i="6"/>
  <c r="AV108" i="6"/>
  <c r="AW108" i="6" s="1"/>
  <c r="AU108" i="6"/>
  <c r="AT108" i="6"/>
  <c r="I108" i="6"/>
  <c r="CL107" i="6"/>
  <c r="CK107" i="6"/>
  <c r="CJ107" i="6"/>
  <c r="CI107" i="6"/>
  <c r="CH107" i="6"/>
  <c r="CG107" i="6"/>
  <c r="CF107" i="6"/>
  <c r="CE107" i="6"/>
  <c r="CD107" i="6"/>
  <c r="CC107" i="6"/>
  <c r="CB107" i="6"/>
  <c r="CA107" i="6"/>
  <c r="BZ107" i="6"/>
  <c r="BY107" i="6"/>
  <c r="BX107" i="6"/>
  <c r="BW107" i="6"/>
  <c r="BV107" i="6"/>
  <c r="BU107" i="6"/>
  <c r="BR107" i="6"/>
  <c r="BQ107" i="6"/>
  <c r="BP107" i="6"/>
  <c r="BO107" i="6"/>
  <c r="BN107" i="6"/>
  <c r="BM107" i="6"/>
  <c r="BF107" i="6"/>
  <c r="BC107" i="6"/>
  <c r="AV107" i="6"/>
  <c r="AW107" i="6" s="1"/>
  <c r="AT107" i="6"/>
  <c r="AU107" i="6" s="1"/>
  <c r="I107" i="6"/>
  <c r="CL106" i="6"/>
  <c r="CK106" i="6"/>
  <c r="CJ106" i="6"/>
  <c r="CI106" i="6"/>
  <c r="CH106" i="6"/>
  <c r="CG106" i="6"/>
  <c r="CF106" i="6"/>
  <c r="CE106" i="6"/>
  <c r="CD106" i="6"/>
  <c r="CC106" i="6"/>
  <c r="CB106" i="6"/>
  <c r="CA106" i="6"/>
  <c r="BZ106" i="6"/>
  <c r="BY106" i="6"/>
  <c r="BX106" i="6"/>
  <c r="BW106" i="6"/>
  <c r="BV106" i="6"/>
  <c r="BU106" i="6"/>
  <c r="BR106" i="6"/>
  <c r="BQ106" i="6"/>
  <c r="BP106" i="6"/>
  <c r="BO106" i="6"/>
  <c r="BN106" i="6"/>
  <c r="BM106" i="6"/>
  <c r="BF106" i="6"/>
  <c r="BC106" i="6"/>
  <c r="AV106" i="6"/>
  <c r="AW106" i="6" s="1"/>
  <c r="AT106" i="6"/>
  <c r="AU106" i="6" s="1"/>
  <c r="I106" i="6"/>
  <c r="CL105" i="6"/>
  <c r="CK105" i="6"/>
  <c r="CJ105" i="6"/>
  <c r="CI105" i="6"/>
  <c r="CH105" i="6"/>
  <c r="CG105" i="6"/>
  <c r="CF105" i="6"/>
  <c r="CE105" i="6"/>
  <c r="CD105" i="6"/>
  <c r="CC105" i="6"/>
  <c r="CB105" i="6"/>
  <c r="CA105" i="6"/>
  <c r="BZ105" i="6"/>
  <c r="BY105" i="6"/>
  <c r="BX105" i="6"/>
  <c r="BW105" i="6"/>
  <c r="BV105" i="6"/>
  <c r="BU105" i="6"/>
  <c r="BR105" i="6"/>
  <c r="BQ105" i="6"/>
  <c r="BP105" i="6"/>
  <c r="BO105" i="6"/>
  <c r="BN105" i="6"/>
  <c r="BM105" i="6"/>
  <c r="BF105" i="6"/>
  <c r="BC105" i="6"/>
  <c r="AV105" i="6"/>
  <c r="AW105" i="6" s="1"/>
  <c r="AT105" i="6"/>
  <c r="AU105" i="6" s="1"/>
  <c r="I105" i="6"/>
  <c r="CL104" i="6"/>
  <c r="CK104" i="6"/>
  <c r="CJ104" i="6"/>
  <c r="CI104" i="6"/>
  <c r="CH104" i="6"/>
  <c r="CG104" i="6"/>
  <c r="CF104" i="6"/>
  <c r="CE104" i="6"/>
  <c r="CD104" i="6"/>
  <c r="CC104" i="6"/>
  <c r="CB104" i="6"/>
  <c r="CA104" i="6"/>
  <c r="BZ104" i="6"/>
  <c r="BY104" i="6"/>
  <c r="BX104" i="6"/>
  <c r="BW104" i="6"/>
  <c r="BV104" i="6"/>
  <c r="BU104" i="6"/>
  <c r="BR104" i="6"/>
  <c r="BQ104" i="6"/>
  <c r="BP104" i="6"/>
  <c r="BO104" i="6"/>
  <c r="BN104" i="6"/>
  <c r="BM104" i="6"/>
  <c r="BF104" i="6"/>
  <c r="BC104" i="6"/>
  <c r="AV104" i="6"/>
  <c r="AW104" i="6" s="1"/>
  <c r="AU104" i="6"/>
  <c r="AT104" i="6"/>
  <c r="I104" i="6"/>
  <c r="CL103" i="6"/>
  <c r="CK103" i="6"/>
  <c r="CJ103" i="6"/>
  <c r="CI103" i="6"/>
  <c r="CH103" i="6"/>
  <c r="CG103" i="6"/>
  <c r="CF103" i="6"/>
  <c r="CE103" i="6"/>
  <c r="CD103" i="6"/>
  <c r="CC103" i="6"/>
  <c r="CB103" i="6"/>
  <c r="CA103" i="6"/>
  <c r="BZ103" i="6"/>
  <c r="BY103" i="6"/>
  <c r="BX103" i="6"/>
  <c r="BW103" i="6"/>
  <c r="BV103" i="6"/>
  <c r="BU103" i="6"/>
  <c r="BR103" i="6"/>
  <c r="BQ103" i="6"/>
  <c r="BP103" i="6"/>
  <c r="BO103" i="6"/>
  <c r="BN103" i="6"/>
  <c r="BM103" i="6"/>
  <c r="BF103" i="6"/>
  <c r="BC103" i="6"/>
  <c r="AV103" i="6"/>
  <c r="AW103" i="6" s="1"/>
  <c r="AT103" i="6"/>
  <c r="AU103" i="6" s="1"/>
  <c r="I103" i="6"/>
  <c r="CL102" i="6"/>
  <c r="CK102" i="6"/>
  <c r="CJ102" i="6"/>
  <c r="CI102" i="6"/>
  <c r="CH102" i="6"/>
  <c r="CG102" i="6"/>
  <c r="CF102" i="6"/>
  <c r="CE102" i="6"/>
  <c r="CD102" i="6"/>
  <c r="CC102" i="6"/>
  <c r="CB102" i="6"/>
  <c r="CA102" i="6"/>
  <c r="BZ102" i="6"/>
  <c r="BY102" i="6"/>
  <c r="BX102" i="6"/>
  <c r="BW102" i="6"/>
  <c r="BV102" i="6"/>
  <c r="BU102" i="6"/>
  <c r="BR102" i="6"/>
  <c r="BQ102" i="6"/>
  <c r="BP102" i="6"/>
  <c r="BO102" i="6"/>
  <c r="BN102" i="6"/>
  <c r="BM102" i="6"/>
  <c r="BF102" i="6"/>
  <c r="BC102" i="6"/>
  <c r="AV102" i="6"/>
  <c r="AW102" i="6" s="1"/>
  <c r="AT102" i="6"/>
  <c r="AU102" i="6" s="1"/>
  <c r="I102" i="6"/>
  <c r="CL101" i="6"/>
  <c r="CK101" i="6"/>
  <c r="CJ101" i="6"/>
  <c r="CI101" i="6"/>
  <c r="CH101" i="6"/>
  <c r="CG101" i="6"/>
  <c r="CF101" i="6"/>
  <c r="CE101" i="6"/>
  <c r="CD101" i="6"/>
  <c r="CC101" i="6"/>
  <c r="CB101" i="6"/>
  <c r="CA101" i="6"/>
  <c r="BZ101" i="6"/>
  <c r="BY101" i="6"/>
  <c r="BX101" i="6"/>
  <c r="BW101" i="6"/>
  <c r="BV101" i="6"/>
  <c r="BU101" i="6"/>
  <c r="BR101" i="6"/>
  <c r="BQ101" i="6"/>
  <c r="BP101" i="6"/>
  <c r="BO101" i="6"/>
  <c r="BN101" i="6"/>
  <c r="BM101" i="6"/>
  <c r="BF101" i="6"/>
  <c r="BC101" i="6"/>
  <c r="AV101" i="6"/>
  <c r="AW101" i="6" s="1"/>
  <c r="AT101" i="6"/>
  <c r="AU101" i="6" s="1"/>
  <c r="I101" i="6"/>
  <c r="CL100" i="6"/>
  <c r="CK100" i="6"/>
  <c r="CJ100" i="6"/>
  <c r="CI100" i="6"/>
  <c r="CH100" i="6"/>
  <c r="CG100" i="6"/>
  <c r="CF100" i="6"/>
  <c r="CE100" i="6"/>
  <c r="CD100" i="6"/>
  <c r="CC100" i="6"/>
  <c r="CB100" i="6"/>
  <c r="CA100" i="6"/>
  <c r="BZ100" i="6"/>
  <c r="BY100" i="6"/>
  <c r="BX100" i="6"/>
  <c r="BW100" i="6"/>
  <c r="BV100" i="6"/>
  <c r="BU100" i="6"/>
  <c r="BR100" i="6"/>
  <c r="BQ100" i="6"/>
  <c r="BP100" i="6"/>
  <c r="BO100" i="6"/>
  <c r="BN100" i="6"/>
  <c r="BM100" i="6"/>
  <c r="BF100" i="6"/>
  <c r="BC100" i="6"/>
  <c r="AV100" i="6"/>
  <c r="AW100" i="6" s="1"/>
  <c r="AT100" i="6"/>
  <c r="AU100" i="6" s="1"/>
  <c r="I100" i="6"/>
  <c r="CL99" i="6"/>
  <c r="CK99" i="6"/>
  <c r="CJ99" i="6"/>
  <c r="CI99" i="6"/>
  <c r="CH99" i="6"/>
  <c r="CG99" i="6"/>
  <c r="CF99" i="6"/>
  <c r="CE99" i="6"/>
  <c r="CD99" i="6"/>
  <c r="CC99" i="6"/>
  <c r="CB99" i="6"/>
  <c r="CA99" i="6"/>
  <c r="BZ99" i="6"/>
  <c r="BY99" i="6"/>
  <c r="BX99" i="6"/>
  <c r="BW99" i="6"/>
  <c r="BV99" i="6"/>
  <c r="BU99" i="6"/>
  <c r="BR99" i="6"/>
  <c r="BQ99" i="6"/>
  <c r="BP99" i="6"/>
  <c r="BO99" i="6"/>
  <c r="BN99" i="6"/>
  <c r="BM99" i="6"/>
  <c r="BF99" i="6"/>
  <c r="BC99" i="6"/>
  <c r="AV99" i="6"/>
  <c r="AW99" i="6" s="1"/>
  <c r="AT99" i="6"/>
  <c r="AU99" i="6" s="1"/>
  <c r="I99" i="6"/>
  <c r="CL98" i="6"/>
  <c r="CK98" i="6"/>
  <c r="CJ98" i="6"/>
  <c r="CI98" i="6"/>
  <c r="CH98" i="6"/>
  <c r="CG98" i="6"/>
  <c r="CF98" i="6"/>
  <c r="CE98" i="6"/>
  <c r="CD98" i="6"/>
  <c r="CC98" i="6"/>
  <c r="CB98" i="6"/>
  <c r="CA98" i="6"/>
  <c r="BZ98" i="6"/>
  <c r="BY98" i="6"/>
  <c r="BX98" i="6"/>
  <c r="BW98" i="6"/>
  <c r="BV98" i="6"/>
  <c r="BU98" i="6"/>
  <c r="BR98" i="6"/>
  <c r="BQ98" i="6"/>
  <c r="BP98" i="6"/>
  <c r="BO98" i="6"/>
  <c r="BN98" i="6"/>
  <c r="BM98" i="6"/>
  <c r="BF98" i="6"/>
  <c r="BC98" i="6"/>
  <c r="AV98" i="6"/>
  <c r="AW98" i="6" s="1"/>
  <c r="AT98" i="6"/>
  <c r="AU98" i="6" s="1"/>
  <c r="I98" i="6"/>
  <c r="CL97" i="6"/>
  <c r="CK97" i="6"/>
  <c r="CJ97" i="6"/>
  <c r="CI97" i="6"/>
  <c r="CH97" i="6"/>
  <c r="CG97" i="6"/>
  <c r="CF97" i="6"/>
  <c r="CE97" i="6"/>
  <c r="CD97" i="6"/>
  <c r="CC97" i="6"/>
  <c r="CB97" i="6"/>
  <c r="CA97" i="6"/>
  <c r="BZ97" i="6"/>
  <c r="BY97" i="6"/>
  <c r="BX97" i="6"/>
  <c r="BW97" i="6"/>
  <c r="BV97" i="6"/>
  <c r="BU97" i="6"/>
  <c r="BR97" i="6"/>
  <c r="BQ97" i="6"/>
  <c r="BP97" i="6"/>
  <c r="BO97" i="6"/>
  <c r="BN97" i="6"/>
  <c r="BM97" i="6"/>
  <c r="BF97" i="6"/>
  <c r="BC97" i="6"/>
  <c r="AV97" i="6"/>
  <c r="AW97" i="6" s="1"/>
  <c r="AT97" i="6"/>
  <c r="AU97" i="6" s="1"/>
  <c r="I97" i="6"/>
  <c r="CL96" i="6"/>
  <c r="CK96" i="6"/>
  <c r="CJ96" i="6"/>
  <c r="CI96" i="6"/>
  <c r="CH96" i="6"/>
  <c r="CG96" i="6"/>
  <c r="CF96" i="6"/>
  <c r="CE96" i="6"/>
  <c r="CD96" i="6"/>
  <c r="CC96" i="6"/>
  <c r="CB96" i="6"/>
  <c r="CA96" i="6"/>
  <c r="BZ96" i="6"/>
  <c r="BY96" i="6"/>
  <c r="BX96" i="6"/>
  <c r="BW96" i="6"/>
  <c r="BV96" i="6"/>
  <c r="BU96" i="6"/>
  <c r="BR96" i="6"/>
  <c r="BQ96" i="6"/>
  <c r="BP96" i="6"/>
  <c r="BO96" i="6"/>
  <c r="BN96" i="6"/>
  <c r="BM96" i="6"/>
  <c r="BF96" i="6"/>
  <c r="BC96" i="6"/>
  <c r="AV96" i="6"/>
  <c r="AW96" i="6" s="1"/>
  <c r="AU96" i="6"/>
  <c r="AT96" i="6"/>
  <c r="I96" i="6"/>
  <c r="CL95" i="6"/>
  <c r="CK95" i="6"/>
  <c r="CJ95" i="6"/>
  <c r="CI95" i="6"/>
  <c r="CH95" i="6"/>
  <c r="CG95" i="6"/>
  <c r="CF95" i="6"/>
  <c r="CE95" i="6"/>
  <c r="CD95" i="6"/>
  <c r="CC95" i="6"/>
  <c r="CB95" i="6"/>
  <c r="CA95" i="6"/>
  <c r="BZ95" i="6"/>
  <c r="BY95" i="6"/>
  <c r="BX95" i="6"/>
  <c r="BW95" i="6"/>
  <c r="BV95" i="6"/>
  <c r="BU95" i="6"/>
  <c r="BR95" i="6"/>
  <c r="BQ95" i="6"/>
  <c r="BP95" i="6"/>
  <c r="BO95" i="6"/>
  <c r="BN95" i="6"/>
  <c r="BM95" i="6"/>
  <c r="BF95" i="6"/>
  <c r="BC95" i="6"/>
  <c r="AV95" i="6"/>
  <c r="AW95" i="6" s="1"/>
  <c r="AT95" i="6"/>
  <c r="AU95" i="6" s="1"/>
  <c r="I95" i="6"/>
  <c r="CL94" i="6"/>
  <c r="CK94" i="6"/>
  <c r="CJ94" i="6"/>
  <c r="CI94" i="6"/>
  <c r="CH94" i="6"/>
  <c r="CG94" i="6"/>
  <c r="CF94" i="6"/>
  <c r="CE94" i="6"/>
  <c r="CD94" i="6"/>
  <c r="CC94" i="6"/>
  <c r="CB94" i="6"/>
  <c r="CA94" i="6"/>
  <c r="BZ94" i="6"/>
  <c r="BY94" i="6"/>
  <c r="BX94" i="6"/>
  <c r="BW94" i="6"/>
  <c r="BV94" i="6"/>
  <c r="BU94" i="6"/>
  <c r="BR94" i="6"/>
  <c r="BQ94" i="6"/>
  <c r="BP94" i="6"/>
  <c r="BO94" i="6"/>
  <c r="BN94" i="6"/>
  <c r="BM94" i="6"/>
  <c r="BF94" i="6"/>
  <c r="BC94" i="6"/>
  <c r="AV94" i="6"/>
  <c r="AW94" i="6" s="1"/>
  <c r="AU94" i="6"/>
  <c r="AT94" i="6"/>
  <c r="I94" i="6"/>
  <c r="CL93" i="6"/>
  <c r="CK93" i="6"/>
  <c r="CJ93" i="6"/>
  <c r="CI93" i="6"/>
  <c r="CH93" i="6"/>
  <c r="CG93" i="6"/>
  <c r="CF93" i="6"/>
  <c r="CE93" i="6"/>
  <c r="CD93" i="6"/>
  <c r="CC93" i="6"/>
  <c r="CB93" i="6"/>
  <c r="CA93" i="6"/>
  <c r="BZ93" i="6"/>
  <c r="BY93" i="6"/>
  <c r="BX93" i="6"/>
  <c r="BW93" i="6"/>
  <c r="BV93" i="6"/>
  <c r="BU93" i="6"/>
  <c r="BR93" i="6"/>
  <c r="BQ93" i="6"/>
  <c r="BP93" i="6"/>
  <c r="BO93" i="6"/>
  <c r="BN93" i="6"/>
  <c r="BM93" i="6"/>
  <c r="BF93" i="6"/>
  <c r="BC93" i="6"/>
  <c r="AV93" i="6"/>
  <c r="AW93" i="6" s="1"/>
  <c r="AT93" i="6"/>
  <c r="AU93" i="6" s="1"/>
  <c r="I93" i="6"/>
  <c r="CL92" i="6"/>
  <c r="CK92" i="6"/>
  <c r="CJ92" i="6"/>
  <c r="CI92" i="6"/>
  <c r="CH92" i="6"/>
  <c r="CG92" i="6"/>
  <c r="CF92" i="6"/>
  <c r="CE92" i="6"/>
  <c r="CD92" i="6"/>
  <c r="CC92" i="6"/>
  <c r="CB92" i="6"/>
  <c r="CA92" i="6"/>
  <c r="BZ92" i="6"/>
  <c r="BY92" i="6"/>
  <c r="BX92" i="6"/>
  <c r="BW92" i="6"/>
  <c r="BV92" i="6"/>
  <c r="BU92" i="6"/>
  <c r="BR92" i="6"/>
  <c r="BQ92" i="6"/>
  <c r="BP92" i="6"/>
  <c r="BO92" i="6"/>
  <c r="BN92" i="6"/>
  <c r="BM92" i="6"/>
  <c r="BF92" i="6"/>
  <c r="BC92" i="6"/>
  <c r="AV92" i="6"/>
  <c r="AW92" i="6" s="1"/>
  <c r="AT92" i="6"/>
  <c r="AU92" i="6" s="1"/>
  <c r="I92" i="6"/>
  <c r="CL91" i="6"/>
  <c r="CK91" i="6"/>
  <c r="CJ91" i="6"/>
  <c r="CI91" i="6"/>
  <c r="CH91" i="6"/>
  <c r="CG91" i="6"/>
  <c r="CF91" i="6"/>
  <c r="CE91" i="6"/>
  <c r="CD91" i="6"/>
  <c r="CC91" i="6"/>
  <c r="CB91" i="6"/>
  <c r="CA91" i="6"/>
  <c r="BZ91" i="6"/>
  <c r="BY91" i="6"/>
  <c r="BX91" i="6"/>
  <c r="BW91" i="6"/>
  <c r="BV91" i="6"/>
  <c r="BU91" i="6"/>
  <c r="BR91" i="6"/>
  <c r="BQ91" i="6"/>
  <c r="BP91" i="6"/>
  <c r="BO91" i="6"/>
  <c r="BN91" i="6"/>
  <c r="BM91" i="6"/>
  <c r="BF91" i="6"/>
  <c r="BC91" i="6"/>
  <c r="AV91" i="6"/>
  <c r="AW91" i="6" s="1"/>
  <c r="AT91" i="6"/>
  <c r="AU91" i="6" s="1"/>
  <c r="I91" i="6"/>
  <c r="CL90" i="6"/>
  <c r="CK90" i="6"/>
  <c r="CJ90" i="6"/>
  <c r="CI90" i="6"/>
  <c r="CH90" i="6"/>
  <c r="CG90" i="6"/>
  <c r="CF90" i="6"/>
  <c r="CE90" i="6"/>
  <c r="CD90" i="6"/>
  <c r="CC90" i="6"/>
  <c r="CB90" i="6"/>
  <c r="CA90" i="6"/>
  <c r="BZ90" i="6"/>
  <c r="BY90" i="6"/>
  <c r="BX90" i="6"/>
  <c r="BW90" i="6"/>
  <c r="BV90" i="6"/>
  <c r="BU90" i="6"/>
  <c r="BR90" i="6"/>
  <c r="BQ90" i="6"/>
  <c r="BP90" i="6"/>
  <c r="BO90" i="6"/>
  <c r="BN90" i="6"/>
  <c r="BM90" i="6"/>
  <c r="BF90" i="6"/>
  <c r="BC90" i="6"/>
  <c r="AV90" i="6"/>
  <c r="AW90" i="6" s="1"/>
  <c r="AU90" i="6"/>
  <c r="AT90" i="6"/>
  <c r="I90" i="6"/>
  <c r="CL89" i="6"/>
  <c r="CK89" i="6"/>
  <c r="CJ89" i="6"/>
  <c r="CI89" i="6"/>
  <c r="CH89" i="6"/>
  <c r="CG89" i="6"/>
  <c r="CF89" i="6"/>
  <c r="CE89" i="6"/>
  <c r="CD89" i="6"/>
  <c r="CC89" i="6"/>
  <c r="CB89" i="6"/>
  <c r="CA89" i="6"/>
  <c r="BZ89" i="6"/>
  <c r="BY89" i="6"/>
  <c r="BX89" i="6"/>
  <c r="BW89" i="6"/>
  <c r="BV89" i="6"/>
  <c r="BU89" i="6"/>
  <c r="BR89" i="6"/>
  <c r="BQ89" i="6"/>
  <c r="BP89" i="6"/>
  <c r="BO89" i="6"/>
  <c r="BN89" i="6"/>
  <c r="BM89" i="6"/>
  <c r="BF89" i="6"/>
  <c r="BC89" i="6"/>
  <c r="AV89" i="6"/>
  <c r="AW89" i="6" s="1"/>
  <c r="AT89" i="6"/>
  <c r="AU89" i="6" s="1"/>
  <c r="I89" i="6"/>
  <c r="CL88" i="6"/>
  <c r="CK88" i="6"/>
  <c r="CJ88" i="6"/>
  <c r="CI88" i="6"/>
  <c r="CH88" i="6"/>
  <c r="CG88" i="6"/>
  <c r="CF88" i="6"/>
  <c r="CE88" i="6"/>
  <c r="CD88" i="6"/>
  <c r="CC88" i="6"/>
  <c r="CB88" i="6"/>
  <c r="CA88" i="6"/>
  <c r="BZ88" i="6"/>
  <c r="BY88" i="6"/>
  <c r="BX88" i="6"/>
  <c r="BW88" i="6"/>
  <c r="BV88" i="6"/>
  <c r="BU88" i="6"/>
  <c r="BR88" i="6"/>
  <c r="BQ88" i="6"/>
  <c r="BP88" i="6"/>
  <c r="BO88" i="6"/>
  <c r="BN88" i="6"/>
  <c r="BM88" i="6"/>
  <c r="BF88" i="6"/>
  <c r="BC88" i="6"/>
  <c r="AV88" i="6"/>
  <c r="AW88" i="6" s="1"/>
  <c r="AT88" i="6"/>
  <c r="AU88" i="6" s="1"/>
  <c r="I88" i="6"/>
  <c r="CL87" i="6"/>
  <c r="CK87" i="6"/>
  <c r="CJ87" i="6"/>
  <c r="CI87" i="6"/>
  <c r="CH87" i="6"/>
  <c r="CG87" i="6"/>
  <c r="CF87" i="6"/>
  <c r="CE87" i="6"/>
  <c r="CD87" i="6"/>
  <c r="CC87" i="6"/>
  <c r="CB87" i="6"/>
  <c r="CA87" i="6"/>
  <c r="BZ87" i="6"/>
  <c r="BY87" i="6"/>
  <c r="BX87" i="6"/>
  <c r="BW87" i="6"/>
  <c r="BV87" i="6"/>
  <c r="BU87" i="6"/>
  <c r="BR87" i="6"/>
  <c r="BQ87" i="6"/>
  <c r="BP87" i="6"/>
  <c r="BO87" i="6"/>
  <c r="BN87" i="6"/>
  <c r="BM87" i="6"/>
  <c r="BF87" i="6"/>
  <c r="BC87" i="6"/>
  <c r="AV87" i="6"/>
  <c r="AW87" i="6" s="1"/>
  <c r="AT87" i="6"/>
  <c r="AU87" i="6" s="1"/>
  <c r="I87" i="6"/>
  <c r="CL86" i="6"/>
  <c r="CK86" i="6"/>
  <c r="CJ86" i="6"/>
  <c r="CI86" i="6"/>
  <c r="CH86" i="6"/>
  <c r="CG86" i="6"/>
  <c r="CF86" i="6"/>
  <c r="CE86" i="6"/>
  <c r="CD86" i="6"/>
  <c r="CC86" i="6"/>
  <c r="CB86" i="6"/>
  <c r="CA86" i="6"/>
  <c r="BZ86" i="6"/>
  <c r="BY86" i="6"/>
  <c r="BX86" i="6"/>
  <c r="BW86" i="6"/>
  <c r="BV86" i="6"/>
  <c r="BU86" i="6"/>
  <c r="BR86" i="6"/>
  <c r="BQ86" i="6"/>
  <c r="BP86" i="6"/>
  <c r="BO86" i="6"/>
  <c r="BN86" i="6"/>
  <c r="BM86" i="6"/>
  <c r="BF86" i="6"/>
  <c r="BC86" i="6"/>
  <c r="AV86" i="6"/>
  <c r="AW86" i="6" s="1"/>
  <c r="AT86" i="6"/>
  <c r="AU86" i="6" s="1"/>
  <c r="I86" i="6"/>
  <c r="CL85" i="6"/>
  <c r="CK85" i="6"/>
  <c r="CJ85" i="6"/>
  <c r="CI85" i="6"/>
  <c r="CH85" i="6"/>
  <c r="CG85" i="6"/>
  <c r="CF85" i="6"/>
  <c r="CE85" i="6"/>
  <c r="CD85" i="6"/>
  <c r="CC85" i="6"/>
  <c r="CB85" i="6"/>
  <c r="CA85" i="6"/>
  <c r="BZ85" i="6"/>
  <c r="BY85" i="6"/>
  <c r="BX85" i="6"/>
  <c r="BW85" i="6"/>
  <c r="BV85" i="6"/>
  <c r="BU85" i="6"/>
  <c r="BR85" i="6"/>
  <c r="BQ85" i="6"/>
  <c r="BP85" i="6"/>
  <c r="BO85" i="6"/>
  <c r="BN85" i="6"/>
  <c r="BM85" i="6"/>
  <c r="BF85" i="6"/>
  <c r="BC85" i="6"/>
  <c r="AV85" i="6"/>
  <c r="AW85" i="6" s="1"/>
  <c r="AT85" i="6"/>
  <c r="AU85" i="6" s="1"/>
  <c r="I85" i="6"/>
  <c r="CL84" i="6"/>
  <c r="CK84" i="6"/>
  <c r="CJ84" i="6"/>
  <c r="CI84" i="6"/>
  <c r="CH84" i="6"/>
  <c r="CG84" i="6"/>
  <c r="CF84" i="6"/>
  <c r="CE84" i="6"/>
  <c r="CD84" i="6"/>
  <c r="CC84" i="6"/>
  <c r="CB84" i="6"/>
  <c r="CA84" i="6"/>
  <c r="BZ84" i="6"/>
  <c r="BY84" i="6"/>
  <c r="BX84" i="6"/>
  <c r="BW84" i="6"/>
  <c r="BV84" i="6"/>
  <c r="BU84" i="6"/>
  <c r="BR84" i="6"/>
  <c r="BQ84" i="6"/>
  <c r="BP84" i="6"/>
  <c r="BO84" i="6"/>
  <c r="BN84" i="6"/>
  <c r="BM84" i="6"/>
  <c r="BF84" i="6"/>
  <c r="BC84" i="6"/>
  <c r="AV84" i="6"/>
  <c r="AW84" i="6" s="1"/>
  <c r="AU84" i="6"/>
  <c r="AT84" i="6"/>
  <c r="I84" i="6"/>
  <c r="CL83" i="6"/>
  <c r="CK83" i="6"/>
  <c r="CJ83" i="6"/>
  <c r="CI83" i="6"/>
  <c r="CH83" i="6"/>
  <c r="CG83" i="6"/>
  <c r="CF83" i="6"/>
  <c r="CE83" i="6"/>
  <c r="CD83" i="6"/>
  <c r="CC83" i="6"/>
  <c r="CB83" i="6"/>
  <c r="CA83" i="6"/>
  <c r="BZ83" i="6"/>
  <c r="BY83" i="6"/>
  <c r="BX83" i="6"/>
  <c r="BW83" i="6"/>
  <c r="BV83" i="6"/>
  <c r="BU83" i="6"/>
  <c r="BR83" i="6"/>
  <c r="BQ83" i="6"/>
  <c r="BP83" i="6"/>
  <c r="BO83" i="6"/>
  <c r="BN83" i="6"/>
  <c r="BM83" i="6"/>
  <c r="BF83" i="6"/>
  <c r="BC83" i="6"/>
  <c r="AV83" i="6"/>
  <c r="AW83" i="6" s="1"/>
  <c r="AT83" i="6"/>
  <c r="AU83" i="6" s="1"/>
  <c r="I83" i="6"/>
  <c r="CL82" i="6"/>
  <c r="CK82" i="6"/>
  <c r="CJ82" i="6"/>
  <c r="CI82" i="6"/>
  <c r="CH82" i="6"/>
  <c r="CG82" i="6"/>
  <c r="CF82" i="6"/>
  <c r="CE82" i="6"/>
  <c r="CD82" i="6"/>
  <c r="CC82" i="6"/>
  <c r="CB82" i="6"/>
  <c r="CA82" i="6"/>
  <c r="BZ82" i="6"/>
  <c r="BY82" i="6"/>
  <c r="BX82" i="6"/>
  <c r="BW82" i="6"/>
  <c r="BV82" i="6"/>
  <c r="BU82" i="6"/>
  <c r="BR82" i="6"/>
  <c r="BQ82" i="6"/>
  <c r="BP82" i="6"/>
  <c r="BO82" i="6"/>
  <c r="BN82" i="6"/>
  <c r="BM82" i="6"/>
  <c r="BF82" i="6"/>
  <c r="BC82" i="6"/>
  <c r="AV82" i="6"/>
  <c r="AW82" i="6" s="1"/>
  <c r="AT82" i="6"/>
  <c r="AU82" i="6" s="1"/>
  <c r="I82" i="6"/>
  <c r="CL81" i="6"/>
  <c r="CK81" i="6"/>
  <c r="CJ81" i="6"/>
  <c r="CI81" i="6"/>
  <c r="CH81" i="6"/>
  <c r="CG81" i="6"/>
  <c r="CF81" i="6"/>
  <c r="CE81" i="6"/>
  <c r="CD81" i="6"/>
  <c r="CC81" i="6"/>
  <c r="CB81" i="6"/>
  <c r="CA81" i="6"/>
  <c r="BZ81" i="6"/>
  <c r="BY81" i="6"/>
  <c r="BX81" i="6"/>
  <c r="BW81" i="6"/>
  <c r="BV81" i="6"/>
  <c r="BU81" i="6"/>
  <c r="BR81" i="6"/>
  <c r="BQ81" i="6"/>
  <c r="BP81" i="6"/>
  <c r="BO81" i="6"/>
  <c r="BN81" i="6"/>
  <c r="BM81" i="6"/>
  <c r="BF81" i="6"/>
  <c r="BC81" i="6"/>
  <c r="AV81" i="6"/>
  <c r="AW81" i="6" s="1"/>
  <c r="AT81" i="6"/>
  <c r="AU81" i="6" s="1"/>
  <c r="I81" i="6"/>
  <c r="CL80" i="6"/>
  <c r="CK80" i="6"/>
  <c r="CJ80" i="6"/>
  <c r="CI80" i="6"/>
  <c r="CH80" i="6"/>
  <c r="CG80" i="6"/>
  <c r="CF80" i="6"/>
  <c r="CE80" i="6"/>
  <c r="CD80" i="6"/>
  <c r="CC80" i="6"/>
  <c r="CB80" i="6"/>
  <c r="CA80" i="6"/>
  <c r="BZ80" i="6"/>
  <c r="BY80" i="6"/>
  <c r="BX80" i="6"/>
  <c r="BW80" i="6"/>
  <c r="BV80" i="6"/>
  <c r="BU80" i="6"/>
  <c r="BR80" i="6"/>
  <c r="BQ80" i="6"/>
  <c r="BP80" i="6"/>
  <c r="BO80" i="6"/>
  <c r="BN80" i="6"/>
  <c r="BM80" i="6"/>
  <c r="BF80" i="6"/>
  <c r="BC80" i="6"/>
  <c r="AV80" i="6"/>
  <c r="AW80" i="6" s="1"/>
  <c r="AU80" i="6"/>
  <c r="AT80" i="6"/>
  <c r="I80" i="6"/>
  <c r="CL79" i="6"/>
  <c r="CK79" i="6"/>
  <c r="CJ79" i="6"/>
  <c r="CI79" i="6"/>
  <c r="CH79" i="6"/>
  <c r="CG79" i="6"/>
  <c r="CF79" i="6"/>
  <c r="CE79" i="6"/>
  <c r="CD79" i="6"/>
  <c r="CC79" i="6"/>
  <c r="CB79" i="6"/>
  <c r="CA79" i="6"/>
  <c r="BZ79" i="6"/>
  <c r="BY79" i="6"/>
  <c r="BX79" i="6"/>
  <c r="BW79" i="6"/>
  <c r="BV79" i="6"/>
  <c r="BU79" i="6"/>
  <c r="BR79" i="6"/>
  <c r="BQ79" i="6"/>
  <c r="BP79" i="6"/>
  <c r="BO79" i="6"/>
  <c r="BN79" i="6"/>
  <c r="BM79" i="6"/>
  <c r="BF79" i="6"/>
  <c r="BC79" i="6"/>
  <c r="AV79" i="6"/>
  <c r="AW79" i="6" s="1"/>
  <c r="AT79" i="6"/>
  <c r="AU79" i="6" s="1"/>
  <c r="I79" i="6"/>
  <c r="CL78" i="6"/>
  <c r="CK78" i="6"/>
  <c r="CJ78" i="6"/>
  <c r="CI78" i="6"/>
  <c r="CH78" i="6"/>
  <c r="CG78" i="6"/>
  <c r="CF78" i="6"/>
  <c r="CE78" i="6"/>
  <c r="CD78" i="6"/>
  <c r="CC78" i="6"/>
  <c r="CB78" i="6"/>
  <c r="CA78" i="6"/>
  <c r="BZ78" i="6"/>
  <c r="BY78" i="6"/>
  <c r="BX78" i="6"/>
  <c r="BW78" i="6"/>
  <c r="BV78" i="6"/>
  <c r="BU78" i="6"/>
  <c r="BR78" i="6"/>
  <c r="BQ78" i="6"/>
  <c r="BP78" i="6"/>
  <c r="BO78" i="6"/>
  <c r="BN78" i="6"/>
  <c r="BM78" i="6"/>
  <c r="BF78" i="6"/>
  <c r="BC78" i="6"/>
  <c r="AV78" i="6"/>
  <c r="AW78" i="6" s="1"/>
  <c r="AT78" i="6"/>
  <c r="AU78" i="6" s="1"/>
  <c r="I78" i="6"/>
  <c r="CL77" i="6"/>
  <c r="CK77" i="6"/>
  <c r="CJ77" i="6"/>
  <c r="CI77" i="6"/>
  <c r="CH77" i="6"/>
  <c r="CG77" i="6"/>
  <c r="CF77" i="6"/>
  <c r="CE77" i="6"/>
  <c r="CD77" i="6"/>
  <c r="CC77" i="6"/>
  <c r="CB77" i="6"/>
  <c r="CA77" i="6"/>
  <c r="BZ77" i="6"/>
  <c r="BY77" i="6"/>
  <c r="BX77" i="6"/>
  <c r="BW77" i="6"/>
  <c r="BV77" i="6"/>
  <c r="BU77" i="6"/>
  <c r="BR77" i="6"/>
  <c r="BQ77" i="6"/>
  <c r="BP77" i="6"/>
  <c r="BO77" i="6"/>
  <c r="BN77" i="6"/>
  <c r="BM77" i="6"/>
  <c r="BF77" i="6"/>
  <c r="BC77" i="6"/>
  <c r="AV77" i="6"/>
  <c r="AW77" i="6" s="1"/>
  <c r="AT77" i="6"/>
  <c r="AU77" i="6" s="1"/>
  <c r="I77" i="6"/>
  <c r="CL76" i="6"/>
  <c r="CK76" i="6"/>
  <c r="CJ76" i="6"/>
  <c r="CI76" i="6"/>
  <c r="CH76" i="6"/>
  <c r="CG76" i="6"/>
  <c r="CF76" i="6"/>
  <c r="CE76" i="6"/>
  <c r="CD76" i="6"/>
  <c r="CC76" i="6"/>
  <c r="CB76" i="6"/>
  <c r="CA76" i="6"/>
  <c r="BZ76" i="6"/>
  <c r="BY76" i="6"/>
  <c r="BX76" i="6"/>
  <c r="BW76" i="6"/>
  <c r="BV76" i="6"/>
  <c r="BU76" i="6"/>
  <c r="BR76" i="6"/>
  <c r="BQ76" i="6"/>
  <c r="BP76" i="6"/>
  <c r="BO76" i="6"/>
  <c r="BN76" i="6"/>
  <c r="BM76" i="6"/>
  <c r="BF76" i="6"/>
  <c r="BC76" i="6"/>
  <c r="AV76" i="6"/>
  <c r="AW76" i="6" s="1"/>
  <c r="AT76" i="6"/>
  <c r="AU76" i="6" s="1"/>
  <c r="I76" i="6"/>
  <c r="CL75" i="6"/>
  <c r="CK75" i="6"/>
  <c r="CJ75" i="6"/>
  <c r="CI75" i="6"/>
  <c r="CH75" i="6"/>
  <c r="CG75" i="6"/>
  <c r="CF75" i="6"/>
  <c r="CE75" i="6"/>
  <c r="CD75" i="6"/>
  <c r="CC75" i="6"/>
  <c r="CB75" i="6"/>
  <c r="CA75" i="6"/>
  <c r="BZ75" i="6"/>
  <c r="BY75" i="6"/>
  <c r="BX75" i="6"/>
  <c r="BW75" i="6"/>
  <c r="BV75" i="6"/>
  <c r="BU75" i="6"/>
  <c r="BR75" i="6"/>
  <c r="BQ75" i="6"/>
  <c r="BP75" i="6"/>
  <c r="BO75" i="6"/>
  <c r="BN75" i="6"/>
  <c r="BM75" i="6"/>
  <c r="BF75" i="6"/>
  <c r="BC75" i="6"/>
  <c r="AV75" i="6"/>
  <c r="AW75" i="6" s="1"/>
  <c r="AT75" i="6"/>
  <c r="AU75" i="6" s="1"/>
  <c r="I75" i="6"/>
  <c r="CL74" i="6"/>
  <c r="CK74" i="6"/>
  <c r="CJ74" i="6"/>
  <c r="CI74" i="6"/>
  <c r="CH74" i="6"/>
  <c r="CG74" i="6"/>
  <c r="CF74" i="6"/>
  <c r="CE74" i="6"/>
  <c r="CD74" i="6"/>
  <c r="CC74" i="6"/>
  <c r="CB74" i="6"/>
  <c r="CA74" i="6"/>
  <c r="BZ74" i="6"/>
  <c r="BY74" i="6"/>
  <c r="BX74" i="6"/>
  <c r="BW74" i="6"/>
  <c r="BV74" i="6"/>
  <c r="BU74" i="6"/>
  <c r="BR74" i="6"/>
  <c r="BQ74" i="6"/>
  <c r="BP74" i="6"/>
  <c r="BO74" i="6"/>
  <c r="BN74" i="6"/>
  <c r="BM74" i="6"/>
  <c r="BF74" i="6"/>
  <c r="BC74" i="6"/>
  <c r="AV74" i="6"/>
  <c r="AW74" i="6" s="1"/>
  <c r="AT74" i="6"/>
  <c r="AU74" i="6" s="1"/>
  <c r="I74" i="6"/>
  <c r="CL73" i="6"/>
  <c r="CK73" i="6"/>
  <c r="CJ73" i="6"/>
  <c r="CI73" i="6"/>
  <c r="CH73" i="6"/>
  <c r="CG73" i="6"/>
  <c r="CF73" i="6"/>
  <c r="CE73" i="6"/>
  <c r="CD73" i="6"/>
  <c r="CC73" i="6"/>
  <c r="CB73" i="6"/>
  <c r="CA73" i="6"/>
  <c r="BZ73" i="6"/>
  <c r="BY73" i="6"/>
  <c r="BX73" i="6"/>
  <c r="BW73" i="6"/>
  <c r="BV73" i="6"/>
  <c r="BU73" i="6"/>
  <c r="BR73" i="6"/>
  <c r="BQ73" i="6"/>
  <c r="BP73" i="6"/>
  <c r="BO73" i="6"/>
  <c r="BN73" i="6"/>
  <c r="BM73" i="6"/>
  <c r="BF73" i="6"/>
  <c r="BC73" i="6"/>
  <c r="AV73" i="6"/>
  <c r="AW73" i="6" s="1"/>
  <c r="AT73" i="6"/>
  <c r="AU73" i="6" s="1"/>
  <c r="I73" i="6"/>
  <c r="CL72" i="6"/>
  <c r="CK72" i="6"/>
  <c r="CJ72" i="6"/>
  <c r="CI72" i="6"/>
  <c r="CH72" i="6"/>
  <c r="CG72" i="6"/>
  <c r="CF72" i="6"/>
  <c r="CE72" i="6"/>
  <c r="CD72" i="6"/>
  <c r="CC72" i="6"/>
  <c r="CB72" i="6"/>
  <c r="CA72" i="6"/>
  <c r="BZ72" i="6"/>
  <c r="BY72" i="6"/>
  <c r="BX72" i="6"/>
  <c r="BW72" i="6"/>
  <c r="BV72" i="6"/>
  <c r="BU72" i="6"/>
  <c r="BR72" i="6"/>
  <c r="BQ72" i="6"/>
  <c r="BP72" i="6"/>
  <c r="BO72" i="6"/>
  <c r="BN72" i="6"/>
  <c r="BM72" i="6"/>
  <c r="BF72" i="6"/>
  <c r="BC72" i="6"/>
  <c r="AV72" i="6"/>
  <c r="AW72" i="6" s="1"/>
  <c r="AU72" i="6"/>
  <c r="AT72" i="6"/>
  <c r="I72" i="6"/>
  <c r="CL71" i="6"/>
  <c r="CK71" i="6"/>
  <c r="CJ71" i="6"/>
  <c r="CI71" i="6"/>
  <c r="CH71" i="6"/>
  <c r="CG71" i="6"/>
  <c r="CF71" i="6"/>
  <c r="CE71" i="6"/>
  <c r="CD71" i="6"/>
  <c r="CC71" i="6"/>
  <c r="CB71" i="6"/>
  <c r="CA71" i="6"/>
  <c r="BZ71" i="6"/>
  <c r="BY71" i="6"/>
  <c r="BX71" i="6"/>
  <c r="BW71" i="6"/>
  <c r="BV71" i="6"/>
  <c r="BU71" i="6"/>
  <c r="BR71" i="6"/>
  <c r="BQ71" i="6"/>
  <c r="BP71" i="6"/>
  <c r="BO71" i="6"/>
  <c r="BN71" i="6"/>
  <c r="BM71" i="6"/>
  <c r="BF71" i="6"/>
  <c r="BC71" i="6"/>
  <c r="AV71" i="6"/>
  <c r="AW71" i="6" s="1"/>
  <c r="AT71" i="6"/>
  <c r="AU71" i="6" s="1"/>
  <c r="I71" i="6"/>
  <c r="CL70" i="6"/>
  <c r="CK70" i="6"/>
  <c r="CJ70" i="6"/>
  <c r="CI70" i="6"/>
  <c r="CH70" i="6"/>
  <c r="CG70" i="6"/>
  <c r="CF70" i="6"/>
  <c r="CE70" i="6"/>
  <c r="CD70" i="6"/>
  <c r="CC70" i="6"/>
  <c r="CB70" i="6"/>
  <c r="CA70" i="6"/>
  <c r="BZ70" i="6"/>
  <c r="BY70" i="6"/>
  <c r="BX70" i="6"/>
  <c r="BW70" i="6"/>
  <c r="BV70" i="6"/>
  <c r="BU70" i="6"/>
  <c r="BR70" i="6"/>
  <c r="BQ70" i="6"/>
  <c r="BP70" i="6"/>
  <c r="BO70" i="6"/>
  <c r="BN70" i="6"/>
  <c r="BM70" i="6"/>
  <c r="BF70" i="6"/>
  <c r="BC70" i="6"/>
  <c r="AV70" i="6"/>
  <c r="AW70" i="6" s="1"/>
  <c r="AT70" i="6"/>
  <c r="AU70" i="6" s="1"/>
  <c r="I70" i="6"/>
  <c r="CL69" i="6"/>
  <c r="CK69" i="6"/>
  <c r="CJ69" i="6"/>
  <c r="CI69" i="6"/>
  <c r="CH69" i="6"/>
  <c r="CG69" i="6"/>
  <c r="CF69" i="6"/>
  <c r="CE69" i="6"/>
  <c r="CD69" i="6"/>
  <c r="CC69" i="6"/>
  <c r="CB69" i="6"/>
  <c r="CA69" i="6"/>
  <c r="BZ69" i="6"/>
  <c r="BY69" i="6"/>
  <c r="BX69" i="6"/>
  <c r="BW69" i="6"/>
  <c r="BV69" i="6"/>
  <c r="BU69" i="6"/>
  <c r="BR69" i="6"/>
  <c r="BQ69" i="6"/>
  <c r="BP69" i="6"/>
  <c r="BO69" i="6"/>
  <c r="BN69" i="6"/>
  <c r="BM69" i="6"/>
  <c r="BF69" i="6"/>
  <c r="BC69" i="6"/>
  <c r="AV69" i="6"/>
  <c r="AW69" i="6" s="1"/>
  <c r="AT69" i="6"/>
  <c r="AU69" i="6" s="1"/>
  <c r="I69" i="6"/>
  <c r="CL68" i="6"/>
  <c r="CK68" i="6"/>
  <c r="CJ68" i="6"/>
  <c r="CI68" i="6"/>
  <c r="CH68" i="6"/>
  <c r="CG68" i="6"/>
  <c r="CF68" i="6"/>
  <c r="CE68" i="6"/>
  <c r="CD68" i="6"/>
  <c r="CC68" i="6"/>
  <c r="CB68" i="6"/>
  <c r="CA68" i="6"/>
  <c r="BZ68" i="6"/>
  <c r="BY68" i="6"/>
  <c r="BX68" i="6"/>
  <c r="BW68" i="6"/>
  <c r="BV68" i="6"/>
  <c r="BU68" i="6"/>
  <c r="BR68" i="6"/>
  <c r="BQ68" i="6"/>
  <c r="BP68" i="6"/>
  <c r="BO68" i="6"/>
  <c r="BN68" i="6"/>
  <c r="BM68" i="6"/>
  <c r="BF68" i="6"/>
  <c r="BC68" i="6"/>
  <c r="AV68" i="6"/>
  <c r="AW68" i="6" s="1"/>
  <c r="AT68" i="6"/>
  <c r="AU68" i="6" s="1"/>
  <c r="I68" i="6"/>
  <c r="CL67" i="6"/>
  <c r="CK67" i="6"/>
  <c r="CJ67" i="6"/>
  <c r="CI67" i="6"/>
  <c r="CH67" i="6"/>
  <c r="CG67" i="6"/>
  <c r="CF67" i="6"/>
  <c r="CE67" i="6"/>
  <c r="CD67" i="6"/>
  <c r="CC67" i="6"/>
  <c r="CB67" i="6"/>
  <c r="CA67" i="6"/>
  <c r="BZ67" i="6"/>
  <c r="BY67" i="6"/>
  <c r="BX67" i="6"/>
  <c r="BW67" i="6"/>
  <c r="BV67" i="6"/>
  <c r="BU67" i="6"/>
  <c r="BR67" i="6"/>
  <c r="BQ67" i="6"/>
  <c r="BP67" i="6"/>
  <c r="BO67" i="6"/>
  <c r="BN67" i="6"/>
  <c r="BM67" i="6"/>
  <c r="BF67" i="6"/>
  <c r="BC67" i="6"/>
  <c r="AV67" i="6"/>
  <c r="AW67" i="6" s="1"/>
  <c r="AT67" i="6"/>
  <c r="AU67" i="6" s="1"/>
  <c r="I67" i="6"/>
  <c r="CL66" i="6"/>
  <c r="CK66" i="6"/>
  <c r="CJ66" i="6"/>
  <c r="CI66" i="6"/>
  <c r="CH66" i="6"/>
  <c r="CG66" i="6"/>
  <c r="CF66" i="6"/>
  <c r="CE66" i="6"/>
  <c r="CD66" i="6"/>
  <c r="CC66" i="6"/>
  <c r="CB66" i="6"/>
  <c r="CA66" i="6"/>
  <c r="BZ66" i="6"/>
  <c r="BY66" i="6"/>
  <c r="BX66" i="6"/>
  <c r="BW66" i="6"/>
  <c r="BV66" i="6"/>
  <c r="BU66" i="6"/>
  <c r="BR66" i="6"/>
  <c r="BQ66" i="6"/>
  <c r="BP66" i="6"/>
  <c r="BO66" i="6"/>
  <c r="BN66" i="6"/>
  <c r="BM66" i="6"/>
  <c r="BF66" i="6"/>
  <c r="BC66" i="6"/>
  <c r="AV66" i="6"/>
  <c r="AW66" i="6" s="1"/>
  <c r="AT66" i="6"/>
  <c r="AU66" i="6" s="1"/>
  <c r="I66" i="6"/>
  <c r="CL65" i="6"/>
  <c r="CK65" i="6"/>
  <c r="CJ65" i="6"/>
  <c r="CI65" i="6"/>
  <c r="CH65" i="6"/>
  <c r="CG65" i="6"/>
  <c r="CF65" i="6"/>
  <c r="CE65" i="6"/>
  <c r="CD65" i="6"/>
  <c r="CC65" i="6"/>
  <c r="CB65" i="6"/>
  <c r="CA65" i="6"/>
  <c r="BZ65" i="6"/>
  <c r="BY65" i="6"/>
  <c r="BX65" i="6"/>
  <c r="BW65" i="6"/>
  <c r="BV65" i="6"/>
  <c r="BU65" i="6"/>
  <c r="BR65" i="6"/>
  <c r="BQ65" i="6"/>
  <c r="BP65" i="6"/>
  <c r="BO65" i="6"/>
  <c r="BN65" i="6"/>
  <c r="BM65" i="6"/>
  <c r="BF65" i="6"/>
  <c r="BC65" i="6"/>
  <c r="AV65" i="6"/>
  <c r="AW65" i="6" s="1"/>
  <c r="AT65" i="6"/>
  <c r="AU65" i="6" s="1"/>
  <c r="I65" i="6"/>
  <c r="CL64" i="6"/>
  <c r="CK64" i="6"/>
  <c r="CJ64" i="6"/>
  <c r="CI64" i="6"/>
  <c r="CH64" i="6"/>
  <c r="CG64" i="6"/>
  <c r="CF64" i="6"/>
  <c r="CE64" i="6"/>
  <c r="CD64" i="6"/>
  <c r="CC64" i="6"/>
  <c r="CB64" i="6"/>
  <c r="CA64" i="6"/>
  <c r="BZ64" i="6"/>
  <c r="BY64" i="6"/>
  <c r="BX64" i="6"/>
  <c r="BW64" i="6"/>
  <c r="BV64" i="6"/>
  <c r="BU64" i="6"/>
  <c r="BR64" i="6"/>
  <c r="BQ64" i="6"/>
  <c r="BP64" i="6"/>
  <c r="BO64" i="6"/>
  <c r="BN64" i="6"/>
  <c r="BM64" i="6"/>
  <c r="BF64" i="6"/>
  <c r="BC64" i="6"/>
  <c r="AV64" i="6"/>
  <c r="AW64" i="6" s="1"/>
  <c r="AT64" i="6"/>
  <c r="AU64" i="6" s="1"/>
  <c r="I64" i="6"/>
  <c r="CL63" i="6"/>
  <c r="CK63" i="6"/>
  <c r="CJ63" i="6"/>
  <c r="CI63" i="6"/>
  <c r="CH63" i="6"/>
  <c r="CG63" i="6"/>
  <c r="CF63" i="6"/>
  <c r="CE63" i="6"/>
  <c r="CD63" i="6"/>
  <c r="CC63" i="6"/>
  <c r="CB63" i="6"/>
  <c r="CA63" i="6"/>
  <c r="BZ63" i="6"/>
  <c r="BY63" i="6"/>
  <c r="BX63" i="6"/>
  <c r="BW63" i="6"/>
  <c r="BV63" i="6"/>
  <c r="BU63" i="6"/>
  <c r="BR63" i="6"/>
  <c r="BQ63" i="6"/>
  <c r="BP63" i="6"/>
  <c r="BO63" i="6"/>
  <c r="BN63" i="6"/>
  <c r="BM63" i="6"/>
  <c r="BF63" i="6"/>
  <c r="BC63" i="6"/>
  <c r="AV63" i="6"/>
  <c r="AW63" i="6" s="1"/>
  <c r="AT63" i="6"/>
  <c r="AU63" i="6" s="1"/>
  <c r="I63" i="6"/>
  <c r="CL62" i="6"/>
  <c r="CK62" i="6"/>
  <c r="CJ62" i="6"/>
  <c r="CI62" i="6"/>
  <c r="CH62" i="6"/>
  <c r="CG62" i="6"/>
  <c r="CF62" i="6"/>
  <c r="CE62" i="6"/>
  <c r="CD62" i="6"/>
  <c r="CC62" i="6"/>
  <c r="CB62" i="6"/>
  <c r="CA62" i="6"/>
  <c r="BZ62" i="6"/>
  <c r="BY62" i="6"/>
  <c r="BX62" i="6"/>
  <c r="BW62" i="6"/>
  <c r="BV62" i="6"/>
  <c r="BU62" i="6"/>
  <c r="BR62" i="6"/>
  <c r="BQ62" i="6"/>
  <c r="BP62" i="6"/>
  <c r="BO62" i="6"/>
  <c r="BN62" i="6"/>
  <c r="BM62" i="6"/>
  <c r="BF62" i="6"/>
  <c r="BC62" i="6"/>
  <c r="AV62" i="6"/>
  <c r="AW62" i="6" s="1"/>
  <c r="AT62" i="6"/>
  <c r="AU62" i="6" s="1"/>
  <c r="I62" i="6"/>
  <c r="CL61" i="6"/>
  <c r="CK61" i="6"/>
  <c r="CJ61" i="6"/>
  <c r="CI61" i="6"/>
  <c r="CH61" i="6"/>
  <c r="CG61" i="6"/>
  <c r="CF61" i="6"/>
  <c r="CE61" i="6"/>
  <c r="CD61" i="6"/>
  <c r="CC61" i="6"/>
  <c r="CB61" i="6"/>
  <c r="CA61" i="6"/>
  <c r="BZ61" i="6"/>
  <c r="BY61" i="6"/>
  <c r="BX61" i="6"/>
  <c r="BW61" i="6"/>
  <c r="BV61" i="6"/>
  <c r="BU61" i="6"/>
  <c r="BR61" i="6"/>
  <c r="BQ61" i="6"/>
  <c r="BP61" i="6"/>
  <c r="BO61" i="6"/>
  <c r="BN61" i="6"/>
  <c r="BM61" i="6"/>
  <c r="BF61" i="6"/>
  <c r="BC61" i="6"/>
  <c r="AV61" i="6"/>
  <c r="AW61" i="6" s="1"/>
  <c r="AT61" i="6"/>
  <c r="AU61" i="6" s="1"/>
  <c r="I61" i="6"/>
  <c r="CL60" i="6"/>
  <c r="CK60" i="6"/>
  <c r="CJ60" i="6"/>
  <c r="CI60" i="6"/>
  <c r="CH60" i="6"/>
  <c r="CG60" i="6"/>
  <c r="CF60" i="6"/>
  <c r="CE60" i="6"/>
  <c r="CD60" i="6"/>
  <c r="CC60" i="6"/>
  <c r="CB60" i="6"/>
  <c r="CA60" i="6"/>
  <c r="BZ60" i="6"/>
  <c r="BY60" i="6"/>
  <c r="BX60" i="6"/>
  <c r="BW60" i="6"/>
  <c r="BV60" i="6"/>
  <c r="BU60" i="6"/>
  <c r="BR60" i="6"/>
  <c r="BQ60" i="6"/>
  <c r="BP60" i="6"/>
  <c r="BO60" i="6"/>
  <c r="BN60" i="6"/>
  <c r="BM60" i="6"/>
  <c r="BF60" i="6"/>
  <c r="BC60" i="6"/>
  <c r="AV60" i="6"/>
  <c r="AW60" i="6" s="1"/>
  <c r="AT60" i="6"/>
  <c r="AU60" i="6" s="1"/>
  <c r="I60" i="6"/>
  <c r="CL59" i="6"/>
  <c r="CK59" i="6"/>
  <c r="CJ59" i="6"/>
  <c r="CI59" i="6"/>
  <c r="CH59" i="6"/>
  <c r="CG59" i="6"/>
  <c r="CF59" i="6"/>
  <c r="CE59" i="6"/>
  <c r="CD59" i="6"/>
  <c r="CC59" i="6"/>
  <c r="CB59" i="6"/>
  <c r="CA59" i="6"/>
  <c r="BZ59" i="6"/>
  <c r="BY59" i="6"/>
  <c r="BX59" i="6"/>
  <c r="BW59" i="6"/>
  <c r="BV59" i="6"/>
  <c r="BU59" i="6"/>
  <c r="BR59" i="6"/>
  <c r="BQ59" i="6"/>
  <c r="BP59" i="6"/>
  <c r="BO59" i="6"/>
  <c r="BN59" i="6"/>
  <c r="BM59" i="6"/>
  <c r="BF59" i="6"/>
  <c r="BC59" i="6"/>
  <c r="AV59" i="6"/>
  <c r="AW59" i="6" s="1"/>
  <c r="AT59" i="6"/>
  <c r="AU59" i="6" s="1"/>
  <c r="I59" i="6"/>
  <c r="CL58" i="6"/>
  <c r="CK58" i="6"/>
  <c r="CJ58" i="6"/>
  <c r="CI58" i="6"/>
  <c r="CH58" i="6"/>
  <c r="CG58" i="6"/>
  <c r="CF58" i="6"/>
  <c r="CE58" i="6"/>
  <c r="CD58" i="6"/>
  <c r="CC58" i="6"/>
  <c r="CB58" i="6"/>
  <c r="CA58" i="6"/>
  <c r="BZ58" i="6"/>
  <c r="BY58" i="6"/>
  <c r="BX58" i="6"/>
  <c r="BW58" i="6"/>
  <c r="BV58" i="6"/>
  <c r="BU58" i="6"/>
  <c r="BR58" i="6"/>
  <c r="BQ58" i="6"/>
  <c r="BP58" i="6"/>
  <c r="BO58" i="6"/>
  <c r="BN58" i="6"/>
  <c r="BM58" i="6"/>
  <c r="BF58" i="6"/>
  <c r="BC58" i="6"/>
  <c r="AV58" i="6"/>
  <c r="AW58" i="6" s="1"/>
  <c r="AT58" i="6"/>
  <c r="AU58" i="6" s="1"/>
  <c r="I58" i="6"/>
  <c r="CL57" i="6"/>
  <c r="CK57" i="6"/>
  <c r="CJ57" i="6"/>
  <c r="CI57" i="6"/>
  <c r="CH57" i="6"/>
  <c r="CG57" i="6"/>
  <c r="CF57" i="6"/>
  <c r="CE57" i="6"/>
  <c r="CD57" i="6"/>
  <c r="CC57" i="6"/>
  <c r="CB57" i="6"/>
  <c r="CA57" i="6"/>
  <c r="BZ57" i="6"/>
  <c r="BY57" i="6"/>
  <c r="BX57" i="6"/>
  <c r="BW57" i="6"/>
  <c r="BV57" i="6"/>
  <c r="BU57" i="6"/>
  <c r="BR57" i="6"/>
  <c r="BQ57" i="6"/>
  <c r="BP57" i="6"/>
  <c r="BO57" i="6"/>
  <c r="BN57" i="6"/>
  <c r="BM57" i="6"/>
  <c r="BF57" i="6"/>
  <c r="BC57" i="6"/>
  <c r="AV57" i="6"/>
  <c r="AW57" i="6" s="1"/>
  <c r="AT57" i="6"/>
  <c r="AU57" i="6" s="1"/>
  <c r="I57" i="6"/>
  <c r="CL56" i="6"/>
  <c r="CK56" i="6"/>
  <c r="CJ56" i="6"/>
  <c r="CI56" i="6"/>
  <c r="CH56" i="6"/>
  <c r="CG56" i="6"/>
  <c r="CF56" i="6"/>
  <c r="CE56" i="6"/>
  <c r="CD56" i="6"/>
  <c r="CC56" i="6"/>
  <c r="CB56" i="6"/>
  <c r="CA56" i="6"/>
  <c r="BZ56" i="6"/>
  <c r="BY56" i="6"/>
  <c r="BX56" i="6"/>
  <c r="BW56" i="6"/>
  <c r="BV56" i="6"/>
  <c r="BU56" i="6"/>
  <c r="BR56" i="6"/>
  <c r="BQ56" i="6"/>
  <c r="BP56" i="6"/>
  <c r="BO56" i="6"/>
  <c r="BN56" i="6"/>
  <c r="BM56" i="6"/>
  <c r="BF56" i="6"/>
  <c r="BC56" i="6"/>
  <c r="AV56" i="6"/>
  <c r="AW56" i="6" s="1"/>
  <c r="AT56" i="6"/>
  <c r="AU56" i="6" s="1"/>
  <c r="I56" i="6"/>
  <c r="CL55" i="6"/>
  <c r="CK55" i="6"/>
  <c r="CJ55" i="6"/>
  <c r="CI55" i="6"/>
  <c r="CH55" i="6"/>
  <c r="CG55" i="6"/>
  <c r="CF55" i="6"/>
  <c r="CE55" i="6"/>
  <c r="CD55" i="6"/>
  <c r="CC55" i="6"/>
  <c r="CB55" i="6"/>
  <c r="CA55" i="6"/>
  <c r="BZ55" i="6"/>
  <c r="BY55" i="6"/>
  <c r="BX55" i="6"/>
  <c r="BW55" i="6"/>
  <c r="BV55" i="6"/>
  <c r="BU55" i="6"/>
  <c r="BR55" i="6"/>
  <c r="BQ55" i="6"/>
  <c r="BP55" i="6"/>
  <c r="BO55" i="6"/>
  <c r="BN55" i="6"/>
  <c r="BM55" i="6"/>
  <c r="BF55" i="6"/>
  <c r="BC55" i="6"/>
  <c r="AV55" i="6"/>
  <c r="AW55" i="6" s="1"/>
  <c r="AT55" i="6"/>
  <c r="AU55" i="6" s="1"/>
  <c r="I55" i="6"/>
  <c r="CL54" i="6"/>
  <c r="CK54" i="6"/>
  <c r="CJ54" i="6"/>
  <c r="CI54" i="6"/>
  <c r="CH54" i="6"/>
  <c r="CG54" i="6"/>
  <c r="CF54" i="6"/>
  <c r="CE54" i="6"/>
  <c r="CD54" i="6"/>
  <c r="CC54" i="6"/>
  <c r="CB54" i="6"/>
  <c r="CA54" i="6"/>
  <c r="BZ54" i="6"/>
  <c r="BY54" i="6"/>
  <c r="BX54" i="6"/>
  <c r="BW54" i="6"/>
  <c r="BV54" i="6"/>
  <c r="BU54" i="6"/>
  <c r="BR54" i="6"/>
  <c r="BQ54" i="6"/>
  <c r="BP54" i="6"/>
  <c r="BO54" i="6"/>
  <c r="BN54" i="6"/>
  <c r="BM54" i="6"/>
  <c r="BF54" i="6"/>
  <c r="BC54" i="6"/>
  <c r="AV54" i="6"/>
  <c r="AW54" i="6" s="1"/>
  <c r="AT54" i="6"/>
  <c r="AU54" i="6" s="1"/>
  <c r="I54" i="6"/>
  <c r="CL53" i="6"/>
  <c r="CK53" i="6"/>
  <c r="CJ53" i="6"/>
  <c r="CI53" i="6"/>
  <c r="CH53" i="6"/>
  <c r="CG53" i="6"/>
  <c r="CF53" i="6"/>
  <c r="CE53" i="6"/>
  <c r="CD53" i="6"/>
  <c r="CC53" i="6"/>
  <c r="CB53" i="6"/>
  <c r="CA53" i="6"/>
  <c r="BZ53" i="6"/>
  <c r="BY53" i="6"/>
  <c r="BX53" i="6"/>
  <c r="BW53" i="6"/>
  <c r="BV53" i="6"/>
  <c r="BU53" i="6"/>
  <c r="BR53" i="6"/>
  <c r="BQ53" i="6"/>
  <c r="BP53" i="6"/>
  <c r="BO53" i="6"/>
  <c r="BN53" i="6"/>
  <c r="BM53" i="6"/>
  <c r="BF53" i="6"/>
  <c r="BC53" i="6"/>
  <c r="AV53" i="6"/>
  <c r="AW53" i="6" s="1"/>
  <c r="AT53" i="6"/>
  <c r="AU53" i="6" s="1"/>
  <c r="I53" i="6"/>
  <c r="CL52" i="6"/>
  <c r="CK52" i="6"/>
  <c r="CJ52" i="6"/>
  <c r="CI52" i="6"/>
  <c r="CH52" i="6"/>
  <c r="CG52" i="6"/>
  <c r="CF52" i="6"/>
  <c r="CE52" i="6"/>
  <c r="CD52" i="6"/>
  <c r="CC52" i="6"/>
  <c r="CB52" i="6"/>
  <c r="CA52" i="6"/>
  <c r="BZ52" i="6"/>
  <c r="BY52" i="6"/>
  <c r="BX52" i="6"/>
  <c r="BW52" i="6"/>
  <c r="BV52" i="6"/>
  <c r="BU52" i="6"/>
  <c r="BR52" i="6"/>
  <c r="BQ52" i="6"/>
  <c r="BP52" i="6"/>
  <c r="BO52" i="6"/>
  <c r="BN52" i="6"/>
  <c r="BM52" i="6"/>
  <c r="BF52" i="6"/>
  <c r="BC52" i="6"/>
  <c r="AV52" i="6"/>
  <c r="AW52" i="6" s="1"/>
  <c r="AT52" i="6"/>
  <c r="AU52" i="6" s="1"/>
  <c r="I52" i="6"/>
  <c r="CL51" i="6"/>
  <c r="CK51" i="6"/>
  <c r="CJ51" i="6"/>
  <c r="CI51" i="6"/>
  <c r="CH51" i="6"/>
  <c r="CG51" i="6"/>
  <c r="CF51" i="6"/>
  <c r="CE51" i="6"/>
  <c r="CD51" i="6"/>
  <c r="CC51" i="6"/>
  <c r="CB51" i="6"/>
  <c r="CA51" i="6"/>
  <c r="BZ51" i="6"/>
  <c r="BY51" i="6"/>
  <c r="BX51" i="6"/>
  <c r="BW51" i="6"/>
  <c r="BV51" i="6"/>
  <c r="BU51" i="6"/>
  <c r="BR51" i="6"/>
  <c r="BQ51" i="6"/>
  <c r="BP51" i="6"/>
  <c r="BO51" i="6"/>
  <c r="BN51" i="6"/>
  <c r="BM51" i="6"/>
  <c r="BF51" i="6"/>
  <c r="BC51" i="6"/>
  <c r="AV51" i="6"/>
  <c r="AW51" i="6" s="1"/>
  <c r="AT51" i="6"/>
  <c r="AU51" i="6" s="1"/>
  <c r="I51" i="6"/>
  <c r="CL50" i="6"/>
  <c r="CK50" i="6"/>
  <c r="CJ50" i="6"/>
  <c r="CI50" i="6"/>
  <c r="CH50" i="6"/>
  <c r="CG50" i="6"/>
  <c r="CF50" i="6"/>
  <c r="CE50" i="6"/>
  <c r="CD50" i="6"/>
  <c r="CC50" i="6"/>
  <c r="CB50" i="6"/>
  <c r="CA50" i="6"/>
  <c r="BZ50" i="6"/>
  <c r="BY50" i="6"/>
  <c r="BX50" i="6"/>
  <c r="BW50" i="6"/>
  <c r="BV50" i="6"/>
  <c r="BU50" i="6"/>
  <c r="BR50" i="6"/>
  <c r="BQ50" i="6"/>
  <c r="BP50" i="6"/>
  <c r="BO50" i="6"/>
  <c r="BN50" i="6"/>
  <c r="BM50" i="6"/>
  <c r="BF50" i="6"/>
  <c r="BC50" i="6"/>
  <c r="AV50" i="6"/>
  <c r="AW50" i="6" s="1"/>
  <c r="AT50" i="6"/>
  <c r="AU50" i="6" s="1"/>
  <c r="I50" i="6"/>
  <c r="CL49" i="6"/>
  <c r="CK49" i="6"/>
  <c r="CJ49" i="6"/>
  <c r="CI49" i="6"/>
  <c r="CH49" i="6"/>
  <c r="CG49" i="6"/>
  <c r="CF49" i="6"/>
  <c r="CE49" i="6"/>
  <c r="CD49" i="6"/>
  <c r="CC49" i="6"/>
  <c r="CB49" i="6"/>
  <c r="CA49" i="6"/>
  <c r="BZ49" i="6"/>
  <c r="BY49" i="6"/>
  <c r="BX49" i="6"/>
  <c r="BW49" i="6"/>
  <c r="BV49" i="6"/>
  <c r="BU49" i="6"/>
  <c r="BR49" i="6"/>
  <c r="BQ49" i="6"/>
  <c r="BP49" i="6"/>
  <c r="BO49" i="6"/>
  <c r="BN49" i="6"/>
  <c r="BM49" i="6"/>
  <c r="BF49" i="6"/>
  <c r="BC49" i="6"/>
  <c r="AV49" i="6"/>
  <c r="AW49" i="6" s="1"/>
  <c r="AT49" i="6"/>
  <c r="AU49" i="6" s="1"/>
  <c r="I49" i="6"/>
  <c r="CL48" i="6"/>
  <c r="CK48" i="6"/>
  <c r="CJ48" i="6"/>
  <c r="CI48" i="6"/>
  <c r="CH48" i="6"/>
  <c r="CG48" i="6"/>
  <c r="CF48" i="6"/>
  <c r="CE48" i="6"/>
  <c r="CD48" i="6"/>
  <c r="CC48" i="6"/>
  <c r="CB48" i="6"/>
  <c r="CA48" i="6"/>
  <c r="BZ48" i="6"/>
  <c r="BY48" i="6"/>
  <c r="BX48" i="6"/>
  <c r="BW48" i="6"/>
  <c r="BV48" i="6"/>
  <c r="BU48" i="6"/>
  <c r="BR48" i="6"/>
  <c r="BQ48" i="6"/>
  <c r="BP48" i="6"/>
  <c r="BO48" i="6"/>
  <c r="BN48" i="6"/>
  <c r="BM48" i="6"/>
  <c r="BF48" i="6"/>
  <c r="BC48" i="6"/>
  <c r="AV48" i="6"/>
  <c r="AW48" i="6" s="1"/>
  <c r="AT48" i="6"/>
  <c r="AU48" i="6" s="1"/>
  <c r="I48" i="6"/>
  <c r="CL47" i="6"/>
  <c r="CK47" i="6"/>
  <c r="CJ47" i="6"/>
  <c r="CI47" i="6"/>
  <c r="CH47" i="6"/>
  <c r="CG47" i="6"/>
  <c r="CF47" i="6"/>
  <c r="CE47" i="6"/>
  <c r="CD47" i="6"/>
  <c r="CC47" i="6"/>
  <c r="CB47" i="6"/>
  <c r="CA47" i="6"/>
  <c r="BZ47" i="6"/>
  <c r="BY47" i="6"/>
  <c r="BX47" i="6"/>
  <c r="BW47" i="6"/>
  <c r="BV47" i="6"/>
  <c r="BU47" i="6"/>
  <c r="BR47" i="6"/>
  <c r="BQ47" i="6"/>
  <c r="BP47" i="6"/>
  <c r="BO47" i="6"/>
  <c r="BN47" i="6"/>
  <c r="BM47" i="6"/>
  <c r="BF47" i="6"/>
  <c r="BC47" i="6"/>
  <c r="AV47" i="6"/>
  <c r="AW47" i="6" s="1"/>
  <c r="AT47" i="6"/>
  <c r="AU47" i="6" s="1"/>
  <c r="I47" i="6"/>
  <c r="CL46" i="6"/>
  <c r="CK46" i="6"/>
  <c r="CJ46" i="6"/>
  <c r="CI46" i="6"/>
  <c r="CH46" i="6"/>
  <c r="CG46" i="6"/>
  <c r="CF46" i="6"/>
  <c r="CE46" i="6"/>
  <c r="CD46" i="6"/>
  <c r="CC46" i="6"/>
  <c r="CB46" i="6"/>
  <c r="CA46" i="6"/>
  <c r="BZ46" i="6"/>
  <c r="BY46" i="6"/>
  <c r="BX46" i="6"/>
  <c r="BW46" i="6"/>
  <c r="BV46" i="6"/>
  <c r="BU46" i="6"/>
  <c r="BR46" i="6"/>
  <c r="BQ46" i="6"/>
  <c r="BP46" i="6"/>
  <c r="BO46" i="6"/>
  <c r="BN46" i="6"/>
  <c r="BM46" i="6"/>
  <c r="BF46" i="6"/>
  <c r="BC46" i="6"/>
  <c r="AV46" i="6"/>
  <c r="AW46" i="6" s="1"/>
  <c r="AT46" i="6"/>
  <c r="AU46" i="6" s="1"/>
  <c r="I46" i="6"/>
  <c r="CL45" i="6"/>
  <c r="CK45" i="6"/>
  <c r="CJ45" i="6"/>
  <c r="CI45" i="6"/>
  <c r="CH45" i="6"/>
  <c r="CG45" i="6"/>
  <c r="CF45" i="6"/>
  <c r="CE45" i="6"/>
  <c r="CD45" i="6"/>
  <c r="CC45" i="6"/>
  <c r="CB45" i="6"/>
  <c r="CA45" i="6"/>
  <c r="BZ45" i="6"/>
  <c r="BY45" i="6"/>
  <c r="BX45" i="6"/>
  <c r="BW45" i="6"/>
  <c r="BV45" i="6"/>
  <c r="BU45" i="6"/>
  <c r="BR45" i="6"/>
  <c r="BQ45" i="6"/>
  <c r="BP45" i="6"/>
  <c r="BO45" i="6"/>
  <c r="BN45" i="6"/>
  <c r="BM45" i="6"/>
  <c r="BF45" i="6"/>
  <c r="BC45" i="6"/>
  <c r="AV45" i="6"/>
  <c r="AW45" i="6" s="1"/>
  <c r="AT45" i="6"/>
  <c r="AU45" i="6" s="1"/>
  <c r="I45" i="6"/>
  <c r="CL44" i="6"/>
  <c r="CK44" i="6"/>
  <c r="CJ44" i="6"/>
  <c r="CI44" i="6"/>
  <c r="CH44" i="6"/>
  <c r="CG44" i="6"/>
  <c r="CF44" i="6"/>
  <c r="CE44" i="6"/>
  <c r="CD44" i="6"/>
  <c r="CC44" i="6"/>
  <c r="CB44" i="6"/>
  <c r="CA44" i="6"/>
  <c r="BZ44" i="6"/>
  <c r="BY44" i="6"/>
  <c r="BX44" i="6"/>
  <c r="BW44" i="6"/>
  <c r="BV44" i="6"/>
  <c r="BU44" i="6"/>
  <c r="BR44" i="6"/>
  <c r="BQ44" i="6"/>
  <c r="BP44" i="6"/>
  <c r="BO44" i="6"/>
  <c r="BN44" i="6"/>
  <c r="BM44" i="6"/>
  <c r="BF44" i="6"/>
  <c r="BC44" i="6"/>
  <c r="AV44" i="6"/>
  <c r="AW44" i="6" s="1"/>
  <c r="AT44" i="6"/>
  <c r="AU44" i="6" s="1"/>
  <c r="I44" i="6"/>
  <c r="CL43" i="6"/>
  <c r="CK43" i="6"/>
  <c r="CJ43" i="6"/>
  <c r="CI43" i="6"/>
  <c r="CH43" i="6"/>
  <c r="CG43" i="6"/>
  <c r="CF43" i="6"/>
  <c r="CE43" i="6"/>
  <c r="CD43" i="6"/>
  <c r="CC43" i="6"/>
  <c r="CB43" i="6"/>
  <c r="CA43" i="6"/>
  <c r="BZ43" i="6"/>
  <c r="BY43" i="6"/>
  <c r="BX43" i="6"/>
  <c r="BW43" i="6"/>
  <c r="BV43" i="6"/>
  <c r="BU43" i="6"/>
  <c r="BR43" i="6"/>
  <c r="BQ43" i="6"/>
  <c r="BP43" i="6"/>
  <c r="BO43" i="6"/>
  <c r="BN43" i="6"/>
  <c r="BM43" i="6"/>
  <c r="BF43" i="6"/>
  <c r="BC43" i="6"/>
  <c r="AV43" i="6"/>
  <c r="AW43" i="6" s="1"/>
  <c r="AT43" i="6"/>
  <c r="AU43" i="6" s="1"/>
  <c r="I43" i="6"/>
  <c r="CL42" i="6"/>
  <c r="CK42" i="6"/>
  <c r="CJ42" i="6"/>
  <c r="CI42" i="6"/>
  <c r="CH42" i="6"/>
  <c r="CG42" i="6"/>
  <c r="CF42" i="6"/>
  <c r="CE42" i="6"/>
  <c r="CD42" i="6"/>
  <c r="CC42" i="6"/>
  <c r="CB42" i="6"/>
  <c r="CA42" i="6"/>
  <c r="BZ42" i="6"/>
  <c r="BY42" i="6"/>
  <c r="BX42" i="6"/>
  <c r="BW42" i="6"/>
  <c r="BV42" i="6"/>
  <c r="BU42" i="6"/>
  <c r="BR42" i="6"/>
  <c r="BQ42" i="6"/>
  <c r="BP42" i="6"/>
  <c r="BO42" i="6"/>
  <c r="BN42" i="6"/>
  <c r="BM42" i="6"/>
  <c r="BF42" i="6"/>
  <c r="BC42" i="6"/>
  <c r="AV42" i="6"/>
  <c r="AW42" i="6" s="1"/>
  <c r="AT42" i="6"/>
  <c r="AU42" i="6" s="1"/>
  <c r="I42" i="6"/>
  <c r="CL41" i="6"/>
  <c r="CK41" i="6"/>
  <c r="CJ41" i="6"/>
  <c r="CI41" i="6"/>
  <c r="CH41" i="6"/>
  <c r="CG41" i="6"/>
  <c r="CF41" i="6"/>
  <c r="CE41" i="6"/>
  <c r="CD41" i="6"/>
  <c r="CC41" i="6"/>
  <c r="CB41" i="6"/>
  <c r="CA41" i="6"/>
  <c r="BZ41" i="6"/>
  <c r="BY41" i="6"/>
  <c r="BX41" i="6"/>
  <c r="BW41" i="6"/>
  <c r="BV41" i="6"/>
  <c r="BU41" i="6"/>
  <c r="BR41" i="6"/>
  <c r="BQ41" i="6"/>
  <c r="BP41" i="6"/>
  <c r="BO41" i="6"/>
  <c r="BN41" i="6"/>
  <c r="BM41" i="6"/>
  <c r="BF41" i="6"/>
  <c r="BC41" i="6"/>
  <c r="AV41" i="6"/>
  <c r="AW41" i="6" s="1"/>
  <c r="AT41" i="6"/>
  <c r="AU41" i="6" s="1"/>
  <c r="I41" i="6"/>
  <c r="CL40" i="6"/>
  <c r="CK40" i="6"/>
  <c r="CJ40" i="6"/>
  <c r="CI40" i="6"/>
  <c r="CH40" i="6"/>
  <c r="CG40" i="6"/>
  <c r="CF40" i="6"/>
  <c r="CE40" i="6"/>
  <c r="CD40" i="6"/>
  <c r="CC40" i="6"/>
  <c r="CB40" i="6"/>
  <c r="CA40" i="6"/>
  <c r="BZ40" i="6"/>
  <c r="BY40" i="6"/>
  <c r="BX40" i="6"/>
  <c r="BW40" i="6"/>
  <c r="BV40" i="6"/>
  <c r="BU40" i="6"/>
  <c r="BR40" i="6"/>
  <c r="BQ40" i="6"/>
  <c r="BP40" i="6"/>
  <c r="BO40" i="6"/>
  <c r="BN40" i="6"/>
  <c r="BM40" i="6"/>
  <c r="BF40" i="6"/>
  <c r="BC40" i="6"/>
  <c r="AV40" i="6"/>
  <c r="AW40" i="6" s="1"/>
  <c r="AT40" i="6"/>
  <c r="AU40" i="6" s="1"/>
  <c r="I40" i="6"/>
  <c r="CL39" i="6"/>
  <c r="CK39" i="6"/>
  <c r="CJ39" i="6"/>
  <c r="CI39" i="6"/>
  <c r="CH39" i="6"/>
  <c r="CG39" i="6"/>
  <c r="CF39" i="6"/>
  <c r="CE39" i="6"/>
  <c r="CD39" i="6"/>
  <c r="CC39" i="6"/>
  <c r="CB39" i="6"/>
  <c r="CA39" i="6"/>
  <c r="BZ39" i="6"/>
  <c r="BY39" i="6"/>
  <c r="BX39" i="6"/>
  <c r="BW39" i="6"/>
  <c r="BV39" i="6"/>
  <c r="BU39" i="6"/>
  <c r="BR39" i="6"/>
  <c r="BQ39" i="6"/>
  <c r="BP39" i="6"/>
  <c r="BO39" i="6"/>
  <c r="BN39" i="6"/>
  <c r="BM39" i="6"/>
  <c r="BF39" i="6"/>
  <c r="BC39" i="6"/>
  <c r="AV39" i="6"/>
  <c r="AW39" i="6" s="1"/>
  <c r="AT39" i="6"/>
  <c r="AU39" i="6" s="1"/>
  <c r="I39" i="6"/>
  <c r="CL38" i="6"/>
  <c r="CK38" i="6"/>
  <c r="CJ38" i="6"/>
  <c r="CI38" i="6"/>
  <c r="CH38" i="6"/>
  <c r="CG38" i="6"/>
  <c r="CF38" i="6"/>
  <c r="CE38" i="6"/>
  <c r="CD38" i="6"/>
  <c r="CC38" i="6"/>
  <c r="CB38" i="6"/>
  <c r="CA38" i="6"/>
  <c r="BZ38" i="6"/>
  <c r="BY38" i="6"/>
  <c r="BX38" i="6"/>
  <c r="BW38" i="6"/>
  <c r="BV38" i="6"/>
  <c r="BU38" i="6"/>
  <c r="BR38" i="6"/>
  <c r="BQ38" i="6"/>
  <c r="BP38" i="6"/>
  <c r="BO38" i="6"/>
  <c r="BN38" i="6"/>
  <c r="BM38" i="6"/>
  <c r="BF38" i="6"/>
  <c r="BC38" i="6"/>
  <c r="AV38" i="6"/>
  <c r="AW38" i="6" s="1"/>
  <c r="AT38" i="6"/>
  <c r="AU38" i="6" s="1"/>
  <c r="I38" i="6"/>
  <c r="CL37" i="6"/>
  <c r="CK37" i="6"/>
  <c r="CJ37" i="6"/>
  <c r="CI37" i="6"/>
  <c r="CH37" i="6"/>
  <c r="CG37" i="6"/>
  <c r="CF37" i="6"/>
  <c r="CE37" i="6"/>
  <c r="CD37" i="6"/>
  <c r="CC37" i="6"/>
  <c r="CB37" i="6"/>
  <c r="CA37" i="6"/>
  <c r="BZ37" i="6"/>
  <c r="BY37" i="6"/>
  <c r="BX37" i="6"/>
  <c r="BW37" i="6"/>
  <c r="BV37" i="6"/>
  <c r="BU37" i="6"/>
  <c r="BR37" i="6"/>
  <c r="BQ37" i="6"/>
  <c r="BP37" i="6"/>
  <c r="BO37" i="6"/>
  <c r="BN37" i="6"/>
  <c r="BM37" i="6"/>
  <c r="BF37" i="6"/>
  <c r="BC37" i="6"/>
  <c r="AV37" i="6"/>
  <c r="AW37" i="6" s="1"/>
  <c r="AT37" i="6"/>
  <c r="AU37" i="6" s="1"/>
  <c r="I37" i="6"/>
  <c r="CL36" i="6"/>
  <c r="CK36" i="6"/>
  <c r="CJ36" i="6"/>
  <c r="CI36" i="6"/>
  <c r="CH36" i="6"/>
  <c r="CG36" i="6"/>
  <c r="CF36" i="6"/>
  <c r="CE36" i="6"/>
  <c r="CD36" i="6"/>
  <c r="CC36" i="6"/>
  <c r="CB36" i="6"/>
  <c r="CA36" i="6"/>
  <c r="BZ36" i="6"/>
  <c r="BY36" i="6"/>
  <c r="BX36" i="6"/>
  <c r="BW36" i="6"/>
  <c r="BV36" i="6"/>
  <c r="BU36" i="6"/>
  <c r="BR36" i="6"/>
  <c r="BQ36" i="6"/>
  <c r="BP36" i="6"/>
  <c r="BO36" i="6"/>
  <c r="BN36" i="6"/>
  <c r="BM36" i="6"/>
  <c r="BF36" i="6"/>
  <c r="BC36" i="6"/>
  <c r="AV36" i="6"/>
  <c r="AW36" i="6" s="1"/>
  <c r="AT36" i="6"/>
  <c r="AU36" i="6" s="1"/>
  <c r="I36" i="6"/>
  <c r="CL35" i="6"/>
  <c r="CK35" i="6"/>
  <c r="CJ35" i="6"/>
  <c r="CI35" i="6"/>
  <c r="CH35" i="6"/>
  <c r="CG35" i="6"/>
  <c r="CF35" i="6"/>
  <c r="CE35" i="6"/>
  <c r="CD35" i="6"/>
  <c r="CC35" i="6"/>
  <c r="CB35" i="6"/>
  <c r="CA35" i="6"/>
  <c r="BZ35" i="6"/>
  <c r="BY35" i="6"/>
  <c r="BX35" i="6"/>
  <c r="BW35" i="6"/>
  <c r="BV35" i="6"/>
  <c r="BU35" i="6"/>
  <c r="BR35" i="6"/>
  <c r="BQ35" i="6"/>
  <c r="BP35" i="6"/>
  <c r="BO35" i="6"/>
  <c r="BN35" i="6"/>
  <c r="BM35" i="6"/>
  <c r="BF35" i="6"/>
  <c r="BC35" i="6"/>
  <c r="AV35" i="6"/>
  <c r="AW35" i="6" s="1"/>
  <c r="AT35" i="6"/>
  <c r="AU35" i="6" s="1"/>
  <c r="I35" i="6"/>
  <c r="CL34" i="6"/>
  <c r="CK34" i="6"/>
  <c r="CJ34" i="6"/>
  <c r="CI34" i="6"/>
  <c r="CH34" i="6"/>
  <c r="CG34" i="6"/>
  <c r="CF34" i="6"/>
  <c r="CE34" i="6"/>
  <c r="CD34" i="6"/>
  <c r="CC34" i="6"/>
  <c r="CB34" i="6"/>
  <c r="CA34" i="6"/>
  <c r="BZ34" i="6"/>
  <c r="BY34" i="6"/>
  <c r="BX34" i="6"/>
  <c r="BW34" i="6"/>
  <c r="BV34" i="6"/>
  <c r="BU34" i="6"/>
  <c r="BR34" i="6"/>
  <c r="BQ34" i="6"/>
  <c r="BP34" i="6"/>
  <c r="BO34" i="6"/>
  <c r="BN34" i="6"/>
  <c r="BM34" i="6"/>
  <c r="BF34" i="6"/>
  <c r="BC34" i="6"/>
  <c r="AV34" i="6"/>
  <c r="AW34" i="6" s="1"/>
  <c r="AT34" i="6"/>
  <c r="AU34" i="6" s="1"/>
  <c r="I34" i="6"/>
  <c r="CL33" i="6"/>
  <c r="CK33" i="6"/>
  <c r="CJ33" i="6"/>
  <c r="CI33" i="6"/>
  <c r="CH33" i="6"/>
  <c r="CG33" i="6"/>
  <c r="CF33" i="6"/>
  <c r="CE33" i="6"/>
  <c r="CD33" i="6"/>
  <c r="CC33" i="6"/>
  <c r="CB33" i="6"/>
  <c r="CA33" i="6"/>
  <c r="BZ33" i="6"/>
  <c r="BY33" i="6"/>
  <c r="BX33" i="6"/>
  <c r="BW33" i="6"/>
  <c r="BV33" i="6"/>
  <c r="BU33" i="6"/>
  <c r="BR33" i="6"/>
  <c r="BQ33" i="6"/>
  <c r="BP33" i="6"/>
  <c r="BO33" i="6"/>
  <c r="BN33" i="6"/>
  <c r="BM33" i="6"/>
  <c r="BF33" i="6"/>
  <c r="BC33" i="6"/>
  <c r="AV33" i="6"/>
  <c r="AW33" i="6" s="1"/>
  <c r="AT33" i="6"/>
  <c r="AU33" i="6" s="1"/>
  <c r="I33" i="6"/>
  <c r="CL32" i="6"/>
  <c r="CK32" i="6"/>
  <c r="CJ32" i="6"/>
  <c r="CI32" i="6"/>
  <c r="CH32" i="6"/>
  <c r="CG32" i="6"/>
  <c r="CF32" i="6"/>
  <c r="CE32" i="6"/>
  <c r="CD32" i="6"/>
  <c r="CC32" i="6"/>
  <c r="CB32" i="6"/>
  <c r="CA32" i="6"/>
  <c r="BZ32" i="6"/>
  <c r="BY32" i="6"/>
  <c r="BX32" i="6"/>
  <c r="BW32" i="6"/>
  <c r="BV32" i="6"/>
  <c r="BU32" i="6"/>
  <c r="BR32" i="6"/>
  <c r="BQ32" i="6"/>
  <c r="BP32" i="6"/>
  <c r="BO32" i="6"/>
  <c r="BN32" i="6"/>
  <c r="BM32" i="6"/>
  <c r="BF32" i="6"/>
  <c r="BC32" i="6"/>
  <c r="AV32" i="6"/>
  <c r="AW32" i="6" s="1"/>
  <c r="AT32" i="6"/>
  <c r="AU32" i="6" s="1"/>
  <c r="I32" i="6"/>
  <c r="CL31" i="6"/>
  <c r="CK31" i="6"/>
  <c r="CJ31" i="6"/>
  <c r="CI31" i="6"/>
  <c r="CH31" i="6"/>
  <c r="CG31" i="6"/>
  <c r="CF31" i="6"/>
  <c r="CE31" i="6"/>
  <c r="CD31" i="6"/>
  <c r="CC31" i="6"/>
  <c r="CB31" i="6"/>
  <c r="CA31" i="6"/>
  <c r="BZ31" i="6"/>
  <c r="BY31" i="6"/>
  <c r="BX31" i="6"/>
  <c r="BW31" i="6"/>
  <c r="BV31" i="6"/>
  <c r="BU31" i="6"/>
  <c r="BR31" i="6"/>
  <c r="BQ31" i="6"/>
  <c r="BP31" i="6"/>
  <c r="BO31" i="6"/>
  <c r="BN31" i="6"/>
  <c r="BM31" i="6"/>
  <c r="BF31" i="6"/>
  <c r="BC31" i="6"/>
  <c r="AV31" i="6"/>
  <c r="AW31" i="6" s="1"/>
  <c r="AT31" i="6"/>
  <c r="AU31" i="6" s="1"/>
  <c r="I31" i="6"/>
  <c r="CL30" i="6"/>
  <c r="CK30" i="6"/>
  <c r="CJ30" i="6"/>
  <c r="CI30" i="6"/>
  <c r="CH30" i="6"/>
  <c r="CG30" i="6"/>
  <c r="CF30" i="6"/>
  <c r="CE30" i="6"/>
  <c r="CD30" i="6"/>
  <c r="CC30" i="6"/>
  <c r="CB30" i="6"/>
  <c r="CA30" i="6"/>
  <c r="BZ30" i="6"/>
  <c r="BY30" i="6"/>
  <c r="BX30" i="6"/>
  <c r="BW30" i="6"/>
  <c r="BV30" i="6"/>
  <c r="BU30" i="6"/>
  <c r="BR30" i="6"/>
  <c r="BQ30" i="6"/>
  <c r="BP30" i="6"/>
  <c r="BO30" i="6"/>
  <c r="BN30" i="6"/>
  <c r="BM30" i="6"/>
  <c r="BF30" i="6"/>
  <c r="BC30" i="6"/>
  <c r="AV30" i="6"/>
  <c r="AW30" i="6" s="1"/>
  <c r="AT30" i="6"/>
  <c r="AU30" i="6" s="1"/>
  <c r="I30" i="6"/>
  <c r="CL29" i="6"/>
  <c r="CK29" i="6"/>
  <c r="CJ29" i="6"/>
  <c r="CI29" i="6"/>
  <c r="CH29" i="6"/>
  <c r="CG29" i="6"/>
  <c r="CF29" i="6"/>
  <c r="CE29" i="6"/>
  <c r="CD29" i="6"/>
  <c r="CC29" i="6"/>
  <c r="CB29" i="6"/>
  <c r="CA29" i="6"/>
  <c r="BZ29" i="6"/>
  <c r="BY29" i="6"/>
  <c r="BX29" i="6"/>
  <c r="BW29" i="6"/>
  <c r="BV29" i="6"/>
  <c r="BU29" i="6"/>
  <c r="BR29" i="6"/>
  <c r="BQ29" i="6"/>
  <c r="BP29" i="6"/>
  <c r="BO29" i="6"/>
  <c r="BN29" i="6"/>
  <c r="BM29" i="6"/>
  <c r="BF29" i="6"/>
  <c r="BC29" i="6"/>
  <c r="AV29" i="6"/>
  <c r="AW29" i="6" s="1"/>
  <c r="AT29" i="6"/>
  <c r="AU29" i="6" s="1"/>
  <c r="I29" i="6"/>
  <c r="CL28" i="6"/>
  <c r="CK28" i="6"/>
  <c r="CJ28" i="6"/>
  <c r="CI28" i="6"/>
  <c r="CH28" i="6"/>
  <c r="CG28" i="6"/>
  <c r="CF28" i="6"/>
  <c r="CE28" i="6"/>
  <c r="CD28" i="6"/>
  <c r="CC28" i="6"/>
  <c r="CB28" i="6"/>
  <c r="CA28" i="6"/>
  <c r="BZ28" i="6"/>
  <c r="BY28" i="6"/>
  <c r="BX28" i="6"/>
  <c r="BW28" i="6"/>
  <c r="BV28" i="6"/>
  <c r="BU28" i="6"/>
  <c r="BR28" i="6"/>
  <c r="BQ28" i="6"/>
  <c r="BP28" i="6"/>
  <c r="BO28" i="6"/>
  <c r="BN28" i="6"/>
  <c r="BM28" i="6"/>
  <c r="BF28" i="6"/>
  <c r="BC28" i="6"/>
  <c r="AV28" i="6"/>
  <c r="AW28" i="6" s="1"/>
  <c r="AT28" i="6"/>
  <c r="AU28" i="6" s="1"/>
  <c r="I28" i="6"/>
  <c r="CL27" i="6"/>
  <c r="CK27" i="6"/>
  <c r="CJ27" i="6"/>
  <c r="CI27" i="6"/>
  <c r="CH27" i="6"/>
  <c r="CG27" i="6"/>
  <c r="CF27" i="6"/>
  <c r="CE27" i="6"/>
  <c r="CD27" i="6"/>
  <c r="CC27" i="6"/>
  <c r="CB27" i="6"/>
  <c r="CA27" i="6"/>
  <c r="BZ27" i="6"/>
  <c r="BY27" i="6"/>
  <c r="BX27" i="6"/>
  <c r="BW27" i="6"/>
  <c r="BV27" i="6"/>
  <c r="BU27" i="6"/>
  <c r="BR27" i="6"/>
  <c r="BQ27" i="6"/>
  <c r="BP27" i="6"/>
  <c r="BO27" i="6"/>
  <c r="BN27" i="6"/>
  <c r="BM27" i="6"/>
  <c r="BF27" i="6"/>
  <c r="BC27" i="6"/>
  <c r="AV27" i="6"/>
  <c r="AW27" i="6" s="1"/>
  <c r="AT27" i="6"/>
  <c r="AU27" i="6" s="1"/>
  <c r="I27" i="6"/>
  <c r="CL26" i="6"/>
  <c r="CK26" i="6"/>
  <c r="CJ26" i="6"/>
  <c r="CI26" i="6"/>
  <c r="CH26" i="6"/>
  <c r="CG26" i="6"/>
  <c r="CF26" i="6"/>
  <c r="CE26" i="6"/>
  <c r="CD26" i="6"/>
  <c r="CC26" i="6"/>
  <c r="CB26" i="6"/>
  <c r="CA26" i="6"/>
  <c r="BZ26" i="6"/>
  <c r="BY26" i="6"/>
  <c r="BX26" i="6"/>
  <c r="BW26" i="6"/>
  <c r="BV26" i="6"/>
  <c r="BU26" i="6"/>
  <c r="BR26" i="6"/>
  <c r="BQ26" i="6"/>
  <c r="BP26" i="6"/>
  <c r="BO26" i="6"/>
  <c r="BN26" i="6"/>
  <c r="BM26" i="6"/>
  <c r="BF26" i="6"/>
  <c r="BC26" i="6"/>
  <c r="AV26" i="6"/>
  <c r="AW26" i="6" s="1"/>
  <c r="AT26" i="6"/>
  <c r="AU26" i="6" s="1"/>
  <c r="I26" i="6"/>
  <c r="CL25" i="6"/>
  <c r="CK25" i="6"/>
  <c r="CJ25" i="6"/>
  <c r="CI25" i="6"/>
  <c r="CH25" i="6"/>
  <c r="CG25" i="6"/>
  <c r="CF25" i="6"/>
  <c r="CE25" i="6"/>
  <c r="CD25" i="6"/>
  <c r="CC25" i="6"/>
  <c r="CB25" i="6"/>
  <c r="CA25" i="6"/>
  <c r="BZ25" i="6"/>
  <c r="BY25" i="6"/>
  <c r="BX25" i="6"/>
  <c r="BW25" i="6"/>
  <c r="BV25" i="6"/>
  <c r="BU25" i="6"/>
  <c r="BR25" i="6"/>
  <c r="BQ25" i="6"/>
  <c r="BP25" i="6"/>
  <c r="BO25" i="6"/>
  <c r="BN25" i="6"/>
  <c r="BM25" i="6"/>
  <c r="BF25" i="6"/>
  <c r="BC25" i="6"/>
  <c r="AV25" i="6"/>
  <c r="AW25" i="6" s="1"/>
  <c r="AT25" i="6"/>
  <c r="AU25" i="6" s="1"/>
  <c r="I25" i="6"/>
  <c r="CL24" i="6"/>
  <c r="CK24" i="6"/>
  <c r="CJ24" i="6"/>
  <c r="CI24" i="6"/>
  <c r="CH24" i="6"/>
  <c r="CG24" i="6"/>
  <c r="CF24" i="6"/>
  <c r="CE24" i="6"/>
  <c r="CD24" i="6"/>
  <c r="CC24" i="6"/>
  <c r="CB24" i="6"/>
  <c r="CA24" i="6"/>
  <c r="BZ24" i="6"/>
  <c r="BY24" i="6"/>
  <c r="BX24" i="6"/>
  <c r="BW24" i="6"/>
  <c r="BV24" i="6"/>
  <c r="BU24" i="6"/>
  <c r="BR24" i="6"/>
  <c r="BQ24" i="6"/>
  <c r="BP24" i="6"/>
  <c r="BO24" i="6"/>
  <c r="BN24" i="6"/>
  <c r="BM24" i="6"/>
  <c r="BF24" i="6"/>
  <c r="BC24" i="6"/>
  <c r="AV24" i="6"/>
  <c r="AW24" i="6" s="1"/>
  <c r="AT24" i="6"/>
  <c r="AU24" i="6" s="1"/>
  <c r="I24" i="6"/>
  <c r="CL23" i="6"/>
  <c r="CK23" i="6"/>
  <c r="CJ23" i="6"/>
  <c r="CI23" i="6"/>
  <c r="CH23" i="6"/>
  <c r="CG23" i="6"/>
  <c r="CF23" i="6"/>
  <c r="CE23" i="6"/>
  <c r="CD23" i="6"/>
  <c r="CC23" i="6"/>
  <c r="CB23" i="6"/>
  <c r="CA23" i="6"/>
  <c r="BZ23" i="6"/>
  <c r="BY23" i="6"/>
  <c r="BX23" i="6"/>
  <c r="BW23" i="6"/>
  <c r="BV23" i="6"/>
  <c r="BU23" i="6"/>
  <c r="BR23" i="6"/>
  <c r="BQ23" i="6"/>
  <c r="BP23" i="6"/>
  <c r="BO23" i="6"/>
  <c r="BN23" i="6"/>
  <c r="BM23" i="6"/>
  <c r="BF23" i="6"/>
  <c r="BC23" i="6"/>
  <c r="AV23" i="6"/>
  <c r="AW23" i="6" s="1"/>
  <c r="AT23" i="6"/>
  <c r="AU23" i="6" s="1"/>
  <c r="I23" i="6"/>
  <c r="CL22" i="6"/>
  <c r="CK22" i="6"/>
  <c r="CJ22" i="6"/>
  <c r="CI22" i="6"/>
  <c r="CH22" i="6"/>
  <c r="CG22" i="6"/>
  <c r="CF22" i="6"/>
  <c r="CE22" i="6"/>
  <c r="CD22" i="6"/>
  <c r="CC22" i="6"/>
  <c r="CB22" i="6"/>
  <c r="CA22" i="6"/>
  <c r="BZ22" i="6"/>
  <c r="BY22" i="6"/>
  <c r="BX22" i="6"/>
  <c r="BW22" i="6"/>
  <c r="BV22" i="6"/>
  <c r="BU22" i="6"/>
  <c r="BR22" i="6"/>
  <c r="BQ22" i="6"/>
  <c r="BP22" i="6"/>
  <c r="BO22" i="6"/>
  <c r="BN22" i="6"/>
  <c r="BM22" i="6"/>
  <c r="BF22" i="6"/>
  <c r="BC22" i="6"/>
  <c r="AV22" i="6"/>
  <c r="AW22" i="6" s="1"/>
  <c r="AT22" i="6"/>
  <c r="AU22" i="6" s="1"/>
  <c r="I22" i="6"/>
  <c r="CL21" i="6"/>
  <c r="CK21" i="6"/>
  <c r="CJ21" i="6"/>
  <c r="CI21" i="6"/>
  <c r="CH21" i="6"/>
  <c r="CG21" i="6"/>
  <c r="CF21" i="6"/>
  <c r="CE21" i="6"/>
  <c r="CD21" i="6"/>
  <c r="CC21" i="6"/>
  <c r="CB21" i="6"/>
  <c r="CA21" i="6"/>
  <c r="BZ21" i="6"/>
  <c r="BY21" i="6"/>
  <c r="BX21" i="6"/>
  <c r="BW21" i="6"/>
  <c r="BV21" i="6"/>
  <c r="BU21" i="6"/>
  <c r="BR21" i="6"/>
  <c r="BQ21" i="6"/>
  <c r="BP21" i="6"/>
  <c r="BO21" i="6"/>
  <c r="BN21" i="6"/>
  <c r="BM21" i="6"/>
  <c r="BF21" i="6"/>
  <c r="BC21" i="6"/>
  <c r="AV21" i="6"/>
  <c r="AW21" i="6" s="1"/>
  <c r="AT21" i="6"/>
  <c r="AU21" i="6" s="1"/>
  <c r="I21" i="6"/>
  <c r="CL20" i="6"/>
  <c r="CK20" i="6"/>
  <c r="CJ20" i="6"/>
  <c r="CI20" i="6"/>
  <c r="CH20" i="6"/>
  <c r="CG20" i="6"/>
  <c r="CF20" i="6"/>
  <c r="CE20" i="6"/>
  <c r="CD20" i="6"/>
  <c r="CC20" i="6"/>
  <c r="CB20" i="6"/>
  <c r="CA20" i="6"/>
  <c r="BZ20" i="6"/>
  <c r="BY20" i="6"/>
  <c r="BX20" i="6"/>
  <c r="BW20" i="6"/>
  <c r="BV20" i="6"/>
  <c r="BU20" i="6"/>
  <c r="BR20" i="6"/>
  <c r="BQ20" i="6"/>
  <c r="BP20" i="6"/>
  <c r="BO20" i="6"/>
  <c r="BN20" i="6"/>
  <c r="BM20" i="6"/>
  <c r="BF20" i="6"/>
  <c r="BC20" i="6"/>
  <c r="AV20" i="6"/>
  <c r="AW20" i="6" s="1"/>
  <c r="AT20" i="6"/>
  <c r="AU20" i="6" s="1"/>
  <c r="I20" i="6"/>
  <c r="CL19" i="6"/>
  <c r="CK19" i="6"/>
  <c r="CJ19" i="6"/>
  <c r="CI19" i="6"/>
  <c r="CH19" i="6"/>
  <c r="CG19" i="6"/>
  <c r="CF19" i="6"/>
  <c r="CE19" i="6"/>
  <c r="CD19" i="6"/>
  <c r="CC19" i="6"/>
  <c r="CB19" i="6"/>
  <c r="CA19" i="6"/>
  <c r="BZ19" i="6"/>
  <c r="BY19" i="6"/>
  <c r="BX19" i="6"/>
  <c r="BW19" i="6"/>
  <c r="BV19" i="6"/>
  <c r="BU19" i="6"/>
  <c r="BR19" i="6"/>
  <c r="BQ19" i="6"/>
  <c r="BP19" i="6"/>
  <c r="BO19" i="6"/>
  <c r="BN19" i="6"/>
  <c r="BM19" i="6"/>
  <c r="BF19" i="6"/>
  <c r="BC19" i="6"/>
  <c r="AV19" i="6"/>
  <c r="AW19" i="6" s="1"/>
  <c r="AT19" i="6"/>
  <c r="AU19" i="6" s="1"/>
  <c r="I19" i="6"/>
  <c r="CL18" i="6"/>
  <c r="CK18" i="6"/>
  <c r="CJ18" i="6"/>
  <c r="CI18" i="6"/>
  <c r="CH18" i="6"/>
  <c r="CG18" i="6"/>
  <c r="CF18" i="6"/>
  <c r="CE18" i="6"/>
  <c r="CD18" i="6"/>
  <c r="CC18" i="6"/>
  <c r="CB18" i="6"/>
  <c r="CA18" i="6"/>
  <c r="BZ18" i="6"/>
  <c r="BY18" i="6"/>
  <c r="BX18" i="6"/>
  <c r="BW18" i="6"/>
  <c r="BV18" i="6"/>
  <c r="BU18" i="6"/>
  <c r="BR18" i="6"/>
  <c r="BQ18" i="6"/>
  <c r="BP18" i="6"/>
  <c r="BO18" i="6"/>
  <c r="BN18" i="6"/>
  <c r="BM18" i="6"/>
  <c r="BF18" i="6"/>
  <c r="BC18" i="6"/>
  <c r="AV18" i="6"/>
  <c r="AW18" i="6" s="1"/>
  <c r="AT18" i="6"/>
  <c r="AU18" i="6" s="1"/>
  <c r="I18" i="6"/>
  <c r="CL17" i="6"/>
  <c r="CK17" i="6"/>
  <c r="CJ17" i="6"/>
  <c r="CI17" i="6"/>
  <c r="CH17" i="6"/>
  <c r="CG17" i="6"/>
  <c r="CF17" i="6"/>
  <c r="CE17" i="6"/>
  <c r="CD17" i="6"/>
  <c r="CC17" i="6"/>
  <c r="CB17" i="6"/>
  <c r="CA17" i="6"/>
  <c r="BZ17" i="6"/>
  <c r="BY17" i="6"/>
  <c r="BX17" i="6"/>
  <c r="BW17" i="6"/>
  <c r="BV17" i="6"/>
  <c r="BU17" i="6"/>
  <c r="BR17" i="6"/>
  <c r="BQ17" i="6"/>
  <c r="BP17" i="6"/>
  <c r="BO17" i="6"/>
  <c r="BN17" i="6"/>
  <c r="BM17" i="6"/>
  <c r="BF17" i="6"/>
  <c r="BC17" i="6"/>
  <c r="AV17" i="6"/>
  <c r="AW17" i="6" s="1"/>
  <c r="AT17" i="6"/>
  <c r="AU17" i="6" s="1"/>
  <c r="I17" i="6"/>
  <c r="CL16" i="6"/>
  <c r="CK16" i="6"/>
  <c r="CJ16" i="6"/>
  <c r="CI16" i="6"/>
  <c r="CH16" i="6"/>
  <c r="CG16" i="6"/>
  <c r="CF16" i="6"/>
  <c r="CE16" i="6"/>
  <c r="CD16" i="6"/>
  <c r="CC16" i="6"/>
  <c r="CB16" i="6"/>
  <c r="CA16" i="6"/>
  <c r="BZ16" i="6"/>
  <c r="BY16" i="6"/>
  <c r="BX16" i="6"/>
  <c r="BW16" i="6"/>
  <c r="BV16" i="6"/>
  <c r="BU16" i="6"/>
  <c r="BR16" i="6"/>
  <c r="BQ16" i="6"/>
  <c r="BP16" i="6"/>
  <c r="BO16" i="6"/>
  <c r="BN16" i="6"/>
  <c r="BM16" i="6"/>
  <c r="BF16" i="6"/>
  <c r="BC16" i="6"/>
  <c r="AV16" i="6"/>
  <c r="AW16" i="6" s="1"/>
  <c r="AT16" i="6"/>
  <c r="AU16" i="6" s="1"/>
  <c r="I16" i="6"/>
  <c r="CL15" i="6"/>
  <c r="CK15" i="6"/>
  <c r="CJ15" i="6"/>
  <c r="CI15" i="6"/>
  <c r="CH15" i="6"/>
  <c r="CG15" i="6"/>
  <c r="CF15" i="6"/>
  <c r="CE15" i="6"/>
  <c r="CD15" i="6"/>
  <c r="CC15" i="6"/>
  <c r="CB15" i="6"/>
  <c r="CA15" i="6"/>
  <c r="BZ15" i="6"/>
  <c r="BY15" i="6"/>
  <c r="BX15" i="6"/>
  <c r="BW15" i="6"/>
  <c r="BV15" i="6"/>
  <c r="BU15" i="6"/>
  <c r="BR15" i="6"/>
  <c r="BQ15" i="6"/>
  <c r="BP15" i="6"/>
  <c r="BO15" i="6"/>
  <c r="BN15" i="6"/>
  <c r="BM15" i="6"/>
  <c r="BF15" i="6"/>
  <c r="BC15" i="6"/>
  <c r="AV15" i="6"/>
  <c r="AW15" i="6" s="1"/>
  <c r="AT15" i="6"/>
  <c r="AU15" i="6" s="1"/>
  <c r="I15" i="6"/>
  <c r="CL14" i="6"/>
  <c r="CK14" i="6"/>
  <c r="CJ14" i="6"/>
  <c r="CI14" i="6"/>
  <c r="CH14" i="6"/>
  <c r="CG14" i="6"/>
  <c r="CF14" i="6"/>
  <c r="CE14" i="6"/>
  <c r="CD14" i="6"/>
  <c r="CC14" i="6"/>
  <c r="CB14" i="6"/>
  <c r="CA14" i="6"/>
  <c r="BZ14" i="6"/>
  <c r="BY14" i="6"/>
  <c r="BX14" i="6"/>
  <c r="BW14" i="6"/>
  <c r="BV14" i="6"/>
  <c r="BU14" i="6"/>
  <c r="BR14" i="6"/>
  <c r="BQ14" i="6"/>
  <c r="BP14" i="6"/>
  <c r="BO14" i="6"/>
  <c r="BN14" i="6"/>
  <c r="BM14" i="6"/>
  <c r="BF14" i="6"/>
  <c r="BC14" i="6"/>
  <c r="AV14" i="6"/>
  <c r="AW14" i="6" s="1"/>
  <c r="AT14" i="6"/>
  <c r="AU14" i="6" s="1"/>
  <c r="I14" i="6"/>
  <c r="CL13" i="6"/>
  <c r="CK13" i="6"/>
  <c r="CJ13" i="6"/>
  <c r="CI13" i="6"/>
  <c r="CH13" i="6"/>
  <c r="CG13" i="6"/>
  <c r="CF13" i="6"/>
  <c r="CE13" i="6"/>
  <c r="CD13" i="6"/>
  <c r="CC13" i="6"/>
  <c r="CB13" i="6"/>
  <c r="CA13" i="6"/>
  <c r="BZ13" i="6"/>
  <c r="BY13" i="6"/>
  <c r="BX13" i="6"/>
  <c r="BW13" i="6"/>
  <c r="BV13" i="6"/>
  <c r="BU13" i="6"/>
  <c r="BR13" i="6"/>
  <c r="BQ13" i="6"/>
  <c r="BP13" i="6"/>
  <c r="BO13" i="6"/>
  <c r="BN13" i="6"/>
  <c r="BM13" i="6"/>
  <c r="BF13" i="6"/>
  <c r="BC13" i="6"/>
  <c r="AV13" i="6"/>
  <c r="AW13" i="6" s="1"/>
  <c r="AT13" i="6"/>
  <c r="AU13" i="6" s="1"/>
  <c r="I13" i="6"/>
  <c r="CL12" i="6"/>
  <c r="CK12" i="6"/>
  <c r="CJ12" i="6"/>
  <c r="CI12" i="6"/>
  <c r="CH12" i="6"/>
  <c r="CG12" i="6"/>
  <c r="CF12" i="6"/>
  <c r="CE12" i="6"/>
  <c r="CD12" i="6"/>
  <c r="CC12" i="6"/>
  <c r="CB12" i="6"/>
  <c r="CA12" i="6"/>
  <c r="BZ12" i="6"/>
  <c r="BY12" i="6"/>
  <c r="BX12" i="6"/>
  <c r="BW12" i="6"/>
  <c r="BV12" i="6"/>
  <c r="BU12" i="6"/>
  <c r="BR12" i="6"/>
  <c r="BQ12" i="6"/>
  <c r="BP12" i="6"/>
  <c r="BO12" i="6"/>
  <c r="BN12" i="6"/>
  <c r="BM12" i="6"/>
  <c r="BF12" i="6"/>
  <c r="BC12" i="6"/>
  <c r="AV12" i="6"/>
  <c r="AW12" i="6" s="1"/>
  <c r="AT12" i="6"/>
  <c r="AU12" i="6" s="1"/>
  <c r="I12" i="6"/>
  <c r="CL11" i="6"/>
  <c r="CK11" i="6"/>
  <c r="CJ11" i="6"/>
  <c r="CI11" i="6"/>
  <c r="CH11" i="6"/>
  <c r="CG11" i="6"/>
  <c r="CF11" i="6"/>
  <c r="CE11" i="6"/>
  <c r="CD11" i="6"/>
  <c r="CC11" i="6"/>
  <c r="CB11" i="6"/>
  <c r="CA11" i="6"/>
  <c r="BZ11" i="6"/>
  <c r="BY11" i="6"/>
  <c r="BX11" i="6"/>
  <c r="BW11" i="6"/>
  <c r="BV11" i="6"/>
  <c r="BU11" i="6"/>
  <c r="BR11" i="6"/>
  <c r="BQ11" i="6"/>
  <c r="BP11" i="6"/>
  <c r="BO11" i="6"/>
  <c r="BN11" i="6"/>
  <c r="BM11" i="6"/>
  <c r="BF11" i="6"/>
  <c r="BC11" i="6"/>
  <c r="AV11" i="6"/>
  <c r="AW11" i="6" s="1"/>
  <c r="AT11" i="6"/>
  <c r="AU11" i="6" s="1"/>
  <c r="I11" i="6"/>
  <c r="CL10" i="6"/>
  <c r="CK10" i="6"/>
  <c r="CJ10" i="6"/>
  <c r="CI10" i="6"/>
  <c r="CH10" i="6"/>
  <c r="CG10" i="6"/>
  <c r="CF10" i="6"/>
  <c r="CE10" i="6"/>
  <c r="CD10" i="6"/>
  <c r="CC10" i="6"/>
  <c r="CB10" i="6"/>
  <c r="CA10" i="6"/>
  <c r="BZ10" i="6"/>
  <c r="BY10" i="6"/>
  <c r="BX10" i="6"/>
  <c r="BW10" i="6"/>
  <c r="BV10" i="6"/>
  <c r="BU10" i="6"/>
  <c r="BR10" i="6"/>
  <c r="BQ10" i="6"/>
  <c r="BP10" i="6"/>
  <c r="BO10" i="6"/>
  <c r="BN10" i="6"/>
  <c r="BM10" i="6"/>
  <c r="BF10" i="6"/>
  <c r="BC10" i="6"/>
  <c r="AV10" i="6"/>
  <c r="AW10" i="6" s="1"/>
  <c r="AT10" i="6"/>
  <c r="AU10" i="6" s="1"/>
  <c r="I10" i="6"/>
  <c r="CL9" i="6"/>
  <c r="CK9" i="6"/>
  <c r="CJ9" i="6"/>
  <c r="CI9" i="6"/>
  <c r="CH9" i="6"/>
  <c r="CG9" i="6"/>
  <c r="CF9" i="6"/>
  <c r="CE9" i="6"/>
  <c r="CD9" i="6"/>
  <c r="CC9" i="6"/>
  <c r="CB9" i="6"/>
  <c r="CA9" i="6"/>
  <c r="BZ9" i="6"/>
  <c r="BY9" i="6"/>
  <c r="BX9" i="6"/>
  <c r="BW9" i="6"/>
  <c r="BV9" i="6"/>
  <c r="BU9" i="6"/>
  <c r="BR9" i="6"/>
  <c r="BQ9" i="6"/>
  <c r="BP9" i="6"/>
  <c r="BO9" i="6"/>
  <c r="BN9" i="6"/>
  <c r="BM9" i="6"/>
  <c r="BF9" i="6"/>
  <c r="BC9" i="6"/>
  <c r="AV9" i="6"/>
  <c r="AW9" i="6" s="1"/>
  <c r="AT9" i="6"/>
  <c r="AU9" i="6" s="1"/>
  <c r="I9" i="6"/>
  <c r="CL8" i="6"/>
  <c r="CK8" i="6"/>
  <c r="CJ8" i="6"/>
  <c r="CI8" i="6"/>
  <c r="CH8" i="6"/>
  <c r="CG8" i="6"/>
  <c r="CF8" i="6"/>
  <c r="CE8" i="6"/>
  <c r="CD8" i="6"/>
  <c r="CC8" i="6"/>
  <c r="CB8" i="6"/>
  <c r="CA8" i="6"/>
  <c r="BZ8" i="6"/>
  <c r="BY8" i="6"/>
  <c r="BX8" i="6"/>
  <c r="BW8" i="6"/>
  <c r="BV8" i="6"/>
  <c r="BU8" i="6"/>
  <c r="BR8" i="6"/>
  <c r="BQ8" i="6"/>
  <c r="BP8" i="6"/>
  <c r="BO8" i="6"/>
  <c r="BN8" i="6"/>
  <c r="BM8" i="6"/>
  <c r="BF8" i="6"/>
  <c r="BC8" i="6"/>
  <c r="AV8" i="6"/>
  <c r="AW8" i="6" s="1"/>
  <c r="AT8" i="6"/>
  <c r="AU8" i="6" s="1"/>
  <c r="I8" i="6"/>
  <c r="CL7" i="6"/>
  <c r="CK7" i="6"/>
  <c r="CJ7" i="6"/>
  <c r="CI7" i="6"/>
  <c r="CH7" i="6"/>
  <c r="CG7" i="6"/>
  <c r="CF7" i="6"/>
  <c r="CE7" i="6"/>
  <c r="CD7" i="6"/>
  <c r="CC7" i="6"/>
  <c r="CB7" i="6"/>
  <c r="CA7" i="6"/>
  <c r="BZ7" i="6"/>
  <c r="BY7" i="6"/>
  <c r="BX7" i="6"/>
  <c r="BW7" i="6"/>
  <c r="BV7" i="6"/>
  <c r="BU7" i="6"/>
  <c r="BR7" i="6"/>
  <c r="BQ7" i="6"/>
  <c r="BP7" i="6"/>
  <c r="BO7" i="6"/>
  <c r="BN7" i="6"/>
  <c r="BM7" i="6"/>
  <c r="BF7" i="6"/>
  <c r="BC7" i="6"/>
  <c r="AV7" i="6"/>
  <c r="AW7" i="6" s="1"/>
  <c r="AT7" i="6"/>
  <c r="AU7" i="6" s="1"/>
  <c r="I7" i="6"/>
  <c r="CL6" i="6"/>
  <c r="CK6" i="6"/>
  <c r="CJ6" i="6"/>
  <c r="CI6" i="6"/>
  <c r="CH6" i="6"/>
  <c r="CG6" i="6"/>
  <c r="CF6" i="6"/>
  <c r="CE6" i="6"/>
  <c r="CD6" i="6"/>
  <c r="CC6" i="6"/>
  <c r="CB6" i="6"/>
  <c r="CA6" i="6"/>
  <c r="BZ6" i="6"/>
  <c r="BY6" i="6"/>
  <c r="BX6" i="6"/>
  <c r="BW6" i="6"/>
  <c r="BV6" i="6"/>
  <c r="BU6" i="6"/>
  <c r="BR6" i="6"/>
  <c r="BQ6" i="6"/>
  <c r="BP6" i="6"/>
  <c r="BO6" i="6"/>
  <c r="BN6" i="6"/>
  <c r="BM6" i="6"/>
  <c r="BF6" i="6"/>
  <c r="BC6" i="6"/>
  <c r="AV6" i="6"/>
  <c r="AW6" i="6" s="1"/>
  <c r="AT6" i="6"/>
  <c r="AU6" i="6" s="1"/>
  <c r="I6" i="6"/>
  <c r="CL5" i="6"/>
  <c r="CK5" i="6"/>
  <c r="CJ5" i="6"/>
  <c r="CI5" i="6"/>
  <c r="CH5" i="6"/>
  <c r="CG5" i="6"/>
  <c r="CF5" i="6"/>
  <c r="CE5" i="6"/>
  <c r="CD5" i="6"/>
  <c r="CC5" i="6"/>
  <c r="CB5" i="6"/>
  <c r="CA5" i="6"/>
  <c r="BZ5" i="6"/>
  <c r="BY5" i="6"/>
  <c r="BX5" i="6"/>
  <c r="BW5" i="6"/>
  <c r="BV5" i="6"/>
  <c r="BU5" i="6"/>
  <c r="BR5" i="6"/>
  <c r="BQ5" i="6"/>
  <c r="BP5" i="6"/>
  <c r="BO5" i="6"/>
  <c r="BN5" i="6"/>
  <c r="BM5" i="6"/>
  <c r="BF5" i="6"/>
  <c r="BC5" i="6"/>
  <c r="AV5" i="6"/>
  <c r="AW5" i="6" s="1"/>
  <c r="AT5" i="6"/>
  <c r="AU5" i="6" s="1"/>
  <c r="I5" i="6"/>
  <c r="CL4" i="6"/>
  <c r="CK4" i="6"/>
  <c r="CJ4" i="6"/>
  <c r="CI4" i="6"/>
  <c r="CH4" i="6"/>
  <c r="CG4" i="6"/>
  <c r="CF4" i="6"/>
  <c r="CE4" i="6"/>
  <c r="CD4" i="6"/>
  <c r="CC4" i="6"/>
  <c r="CB4" i="6"/>
  <c r="CA4" i="6"/>
  <c r="BZ4" i="6"/>
  <c r="BY4" i="6"/>
  <c r="BX4" i="6"/>
  <c r="BW4" i="6"/>
  <c r="BV4" i="6"/>
  <c r="BU4" i="6"/>
  <c r="BR4" i="6"/>
  <c r="BQ4" i="6"/>
  <c r="BP4" i="6"/>
  <c r="BO4" i="6"/>
  <c r="BN4" i="6"/>
  <c r="BM4" i="6"/>
  <c r="BF4" i="6"/>
  <c r="BC4" i="6"/>
  <c r="AV4" i="6"/>
  <c r="AW4" i="6" s="1"/>
  <c r="AT4" i="6"/>
  <c r="AU4" i="6" s="1"/>
  <c r="I4" i="6"/>
  <c r="CL3" i="6"/>
  <c r="CK3" i="6"/>
  <c r="CJ3" i="6"/>
  <c r="CI3" i="6"/>
  <c r="CH3" i="6"/>
  <c r="CG3" i="6"/>
  <c r="CF3" i="6"/>
  <c r="CE3" i="6"/>
  <c r="CD3" i="6"/>
  <c r="CC3" i="6"/>
  <c r="CB3" i="6"/>
  <c r="CA3" i="6"/>
  <c r="BZ3" i="6"/>
  <c r="BY3" i="6"/>
  <c r="BX3" i="6"/>
  <c r="BW3" i="6"/>
  <c r="BU3" i="6"/>
  <c r="BR3" i="6"/>
  <c r="BQ3" i="6"/>
  <c r="BP3" i="6"/>
  <c r="BO3" i="6"/>
  <c r="BN3" i="6"/>
  <c r="BM3" i="6"/>
  <c r="BF3" i="6"/>
  <c r="BC3" i="6"/>
  <c r="AV3" i="6"/>
  <c r="AW3" i="6" s="1"/>
  <c r="AT3" i="6"/>
  <c r="AU3" i="6" s="1"/>
  <c r="I3" i="6"/>
  <c r="B216" i="1"/>
  <c r="O218" i="1"/>
  <c r="O217" i="1"/>
  <c r="O216" i="1"/>
  <c r="B28" i="5"/>
  <c r="B33" i="5" s="1"/>
  <c r="AE235" i="7" l="1"/>
  <c r="AU229" i="7"/>
  <c r="AU227" i="7"/>
  <c r="AU228" i="7"/>
  <c r="AE227" i="7"/>
  <c r="AE233" i="7"/>
  <c r="AE232" i="7"/>
  <c r="AU235" i="7"/>
  <c r="AE234" i="7"/>
  <c r="AE230" i="7"/>
  <c r="AN229" i="7"/>
  <c r="AN227" i="7"/>
  <c r="AU234" i="7"/>
  <c r="AU233" i="7"/>
  <c r="AU230" i="7"/>
  <c r="AN228" i="7"/>
  <c r="Y214" i="7"/>
  <c r="AU232" i="7"/>
  <c r="AN235" i="7"/>
  <c r="AE229" i="7"/>
  <c r="H217" i="6"/>
  <c r="AN233" i="7"/>
  <c r="AE228" i="7"/>
  <c r="AN234" i="7"/>
  <c r="AN230" i="7"/>
  <c r="P216" i="1"/>
  <c r="P217" i="1"/>
  <c r="P218" i="1"/>
  <c r="AU222" i="7"/>
  <c r="AN225" i="7"/>
  <c r="AU223" i="7"/>
  <c r="AN223" i="7"/>
  <c r="AN232" i="7"/>
  <c r="AE223" i="7"/>
  <c r="AE222" i="7"/>
  <c r="AN222" i="7"/>
  <c r="AE225" i="7"/>
  <c r="AU225" i="7"/>
  <c r="H220" i="7"/>
  <c r="K216" i="7"/>
  <c r="H217" i="7"/>
  <c r="E241" i="7"/>
  <c r="E240" i="7"/>
  <c r="H218" i="7"/>
  <c r="K218" i="7"/>
  <c r="H219" i="7"/>
  <c r="E242" i="7"/>
  <c r="E243" i="7"/>
  <c r="E244" i="7"/>
  <c r="E245" i="7"/>
  <c r="H216" i="7"/>
  <c r="BN241" i="7"/>
  <c r="K217" i="7"/>
  <c r="K217" i="6"/>
  <c r="H218" i="6"/>
  <c r="E247" i="6"/>
  <c r="K218" i="6"/>
  <c r="H219" i="6"/>
  <c r="E249" i="6"/>
  <c r="E250" i="6"/>
  <c r="H220" i="6"/>
  <c r="E251" i="6"/>
  <c r="BQ181" i="6"/>
  <c r="E252" i="6"/>
  <c r="H216" i="6"/>
  <c r="BV3" i="6"/>
  <c r="BO181" i="6"/>
  <c r="BM181" i="6"/>
  <c r="BN181" i="6"/>
  <c r="BP181" i="6"/>
  <c r="CJ217" i="6"/>
  <c r="BX217" i="6"/>
  <c r="BX218" i="6" s="1"/>
  <c r="CI217" i="6"/>
  <c r="BW217" i="6"/>
  <c r="CH217" i="6"/>
  <c r="BV217" i="6"/>
  <c r="CG217" i="6"/>
  <c r="CF217" i="6"/>
  <c r="CE217" i="6"/>
  <c r="CD217" i="6"/>
  <c r="CC217" i="6"/>
  <c r="CB217" i="6"/>
  <c r="CA217" i="6"/>
  <c r="CL217" i="6"/>
  <c r="CL218" i="6" s="1"/>
  <c r="BZ217" i="6"/>
  <c r="CK217" i="6"/>
  <c r="BY217" i="6"/>
  <c r="BQ182" i="6"/>
  <c r="BR181" i="6"/>
  <c r="BK244" i="6"/>
  <c r="BK222" i="6"/>
  <c r="D165" i="4"/>
  <c r="D144" i="4"/>
  <c r="D121" i="4"/>
  <c r="D95" i="4"/>
  <c r="D94" i="4"/>
  <c r="D93" i="4"/>
  <c r="D91" i="4"/>
  <c r="D90" i="4"/>
  <c r="D89" i="4"/>
  <c r="D87" i="4"/>
  <c r="D66" i="4"/>
  <c r="D55" i="4"/>
  <c r="D54" i="4"/>
  <c r="D53" i="4"/>
  <c r="D52" i="4"/>
  <c r="D51" i="4"/>
  <c r="D50" i="4"/>
  <c r="D49" i="4"/>
  <c r="D48" i="4"/>
  <c r="D45" i="4"/>
  <c r="D41" i="4"/>
  <c r="D40" i="4"/>
  <c r="D38" i="4"/>
  <c r="D37" i="4"/>
  <c r="D36" i="4"/>
  <c r="D33" i="4"/>
  <c r="D29" i="4"/>
  <c r="D28" i="4"/>
  <c r="D27" i="4"/>
  <c r="D23" i="4"/>
  <c r="D22" i="4"/>
  <c r="D20" i="4"/>
  <c r="D16" i="4"/>
  <c r="D15" i="4"/>
  <c r="D14" i="4"/>
  <c r="D12" i="4"/>
  <c r="D11" i="4"/>
  <c r="D10" i="4"/>
  <c r="D8" i="4"/>
  <c r="D7" i="4"/>
  <c r="D6" i="4"/>
  <c r="D4" i="4"/>
  <c r="D3" i="4"/>
  <c r="D2" i="4"/>
  <c r="D1" i="4"/>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3" i="1"/>
  <c r="L220" i="1"/>
  <c r="M220" i="1" s="1"/>
  <c r="L219" i="1"/>
  <c r="M219" i="1" s="1"/>
  <c r="L218" i="1"/>
  <c r="M218" i="1" s="1"/>
  <c r="L217" i="1"/>
  <c r="M217" i="1" s="1"/>
  <c r="L216" i="1"/>
  <c r="M216" i="1" s="1"/>
  <c r="G6" i="1"/>
  <c r="H6" i="1"/>
  <c r="I6" i="1"/>
  <c r="J6" i="1"/>
  <c r="G7" i="1"/>
  <c r="H7" i="1"/>
  <c r="I7" i="1"/>
  <c r="J7" i="1"/>
  <c r="G8" i="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K18" i="1" s="1"/>
  <c r="H18" i="1"/>
  <c r="I18" i="1"/>
  <c r="J18" i="1"/>
  <c r="G19" i="1"/>
  <c r="H19" i="1"/>
  <c r="I19" i="1"/>
  <c r="J19" i="1"/>
  <c r="G20" i="1"/>
  <c r="H20" i="1"/>
  <c r="I20" i="1"/>
  <c r="J20" i="1"/>
  <c r="G21" i="1"/>
  <c r="K21" i="1" s="1"/>
  <c r="H21" i="1"/>
  <c r="I21" i="1"/>
  <c r="J21" i="1"/>
  <c r="G22" i="1"/>
  <c r="H22" i="1"/>
  <c r="I22" i="1"/>
  <c r="J22" i="1"/>
  <c r="G23" i="1"/>
  <c r="H23" i="1"/>
  <c r="I23" i="1"/>
  <c r="J23" i="1"/>
  <c r="G24" i="1"/>
  <c r="K24" i="1" s="1"/>
  <c r="H24" i="1"/>
  <c r="I24" i="1"/>
  <c r="J24" i="1"/>
  <c r="G25" i="1"/>
  <c r="H25" i="1"/>
  <c r="I25" i="1"/>
  <c r="J25" i="1"/>
  <c r="G26" i="1"/>
  <c r="H26" i="1"/>
  <c r="I26" i="1"/>
  <c r="J26" i="1"/>
  <c r="G27" i="1"/>
  <c r="K27" i="1" s="1"/>
  <c r="H27" i="1"/>
  <c r="I27" i="1"/>
  <c r="J27" i="1"/>
  <c r="G28" i="1"/>
  <c r="H28" i="1"/>
  <c r="I28" i="1"/>
  <c r="J28" i="1"/>
  <c r="G29" i="1"/>
  <c r="H29" i="1"/>
  <c r="I29" i="1"/>
  <c r="J29" i="1"/>
  <c r="G30" i="1"/>
  <c r="K30" i="1" s="1"/>
  <c r="H30" i="1"/>
  <c r="I30" i="1"/>
  <c r="J30" i="1"/>
  <c r="G31" i="1"/>
  <c r="H31" i="1"/>
  <c r="I31" i="1"/>
  <c r="J31" i="1"/>
  <c r="G32" i="1"/>
  <c r="H32" i="1"/>
  <c r="I32" i="1"/>
  <c r="J32" i="1"/>
  <c r="G33" i="1"/>
  <c r="K33" i="1" s="1"/>
  <c r="H33" i="1"/>
  <c r="I33" i="1"/>
  <c r="J33" i="1"/>
  <c r="G34" i="1"/>
  <c r="H34" i="1"/>
  <c r="I34" i="1"/>
  <c r="J34" i="1"/>
  <c r="G35" i="1"/>
  <c r="H35" i="1"/>
  <c r="I35" i="1"/>
  <c r="J35" i="1"/>
  <c r="G36" i="1"/>
  <c r="K36" i="1" s="1"/>
  <c r="H36" i="1"/>
  <c r="I36" i="1"/>
  <c r="J36" i="1"/>
  <c r="G37" i="1"/>
  <c r="H37" i="1"/>
  <c r="I37" i="1"/>
  <c r="J37" i="1"/>
  <c r="G38" i="1"/>
  <c r="H38" i="1"/>
  <c r="I38" i="1"/>
  <c r="J38" i="1"/>
  <c r="G39" i="1"/>
  <c r="K39" i="1" s="1"/>
  <c r="H39" i="1"/>
  <c r="I39" i="1"/>
  <c r="J39" i="1"/>
  <c r="G40" i="1"/>
  <c r="H40" i="1"/>
  <c r="I40" i="1"/>
  <c r="J40" i="1"/>
  <c r="G41" i="1"/>
  <c r="H41" i="1"/>
  <c r="I41" i="1"/>
  <c r="J41" i="1"/>
  <c r="G42" i="1"/>
  <c r="K42" i="1" s="1"/>
  <c r="H42" i="1"/>
  <c r="I42" i="1"/>
  <c r="J42" i="1"/>
  <c r="G43" i="1"/>
  <c r="H43" i="1"/>
  <c r="I43" i="1"/>
  <c r="J43" i="1"/>
  <c r="G44" i="1"/>
  <c r="H44" i="1"/>
  <c r="I44" i="1"/>
  <c r="J44" i="1"/>
  <c r="G45" i="1"/>
  <c r="K45" i="1" s="1"/>
  <c r="H45" i="1"/>
  <c r="I45" i="1"/>
  <c r="J45" i="1"/>
  <c r="G46" i="1"/>
  <c r="H46" i="1"/>
  <c r="I46" i="1"/>
  <c r="J46" i="1"/>
  <c r="G47" i="1"/>
  <c r="H47" i="1"/>
  <c r="I47" i="1"/>
  <c r="J47" i="1"/>
  <c r="G48" i="1"/>
  <c r="K48" i="1" s="1"/>
  <c r="H48" i="1"/>
  <c r="I48" i="1"/>
  <c r="J48" i="1"/>
  <c r="G49" i="1"/>
  <c r="H49" i="1"/>
  <c r="I49" i="1"/>
  <c r="J49" i="1"/>
  <c r="G50" i="1"/>
  <c r="H50" i="1"/>
  <c r="I50" i="1"/>
  <c r="J50" i="1"/>
  <c r="G51" i="1"/>
  <c r="K51" i="1" s="1"/>
  <c r="H51" i="1"/>
  <c r="I51" i="1"/>
  <c r="J51" i="1"/>
  <c r="G52" i="1"/>
  <c r="H52" i="1"/>
  <c r="I52" i="1"/>
  <c r="J52" i="1"/>
  <c r="G53" i="1"/>
  <c r="H53" i="1"/>
  <c r="I53" i="1"/>
  <c r="J53" i="1"/>
  <c r="G54" i="1"/>
  <c r="K54" i="1" s="1"/>
  <c r="H54" i="1"/>
  <c r="I54" i="1"/>
  <c r="J54" i="1"/>
  <c r="G55" i="1"/>
  <c r="H55" i="1"/>
  <c r="I55" i="1"/>
  <c r="J55" i="1"/>
  <c r="G56" i="1"/>
  <c r="H56" i="1"/>
  <c r="I56" i="1"/>
  <c r="J56" i="1"/>
  <c r="G57" i="1"/>
  <c r="K57" i="1" s="1"/>
  <c r="H57" i="1"/>
  <c r="I57" i="1"/>
  <c r="J57" i="1"/>
  <c r="G58" i="1"/>
  <c r="H58" i="1"/>
  <c r="I58" i="1"/>
  <c r="J58" i="1"/>
  <c r="G59" i="1"/>
  <c r="H59" i="1"/>
  <c r="I59" i="1"/>
  <c r="J59" i="1"/>
  <c r="G60" i="1"/>
  <c r="K60" i="1" s="1"/>
  <c r="H60" i="1"/>
  <c r="I60" i="1"/>
  <c r="J60" i="1"/>
  <c r="G61" i="1"/>
  <c r="H61" i="1"/>
  <c r="I61" i="1"/>
  <c r="J61" i="1"/>
  <c r="G62" i="1"/>
  <c r="H62" i="1"/>
  <c r="I62" i="1"/>
  <c r="J62" i="1"/>
  <c r="G63" i="1"/>
  <c r="K63" i="1" s="1"/>
  <c r="H63" i="1"/>
  <c r="I63" i="1"/>
  <c r="J63" i="1"/>
  <c r="G64" i="1"/>
  <c r="H64" i="1"/>
  <c r="I64" i="1"/>
  <c r="J64" i="1"/>
  <c r="G65" i="1"/>
  <c r="H65" i="1"/>
  <c r="I65" i="1"/>
  <c r="J65" i="1"/>
  <c r="G66" i="1"/>
  <c r="K66" i="1" s="1"/>
  <c r="H66" i="1"/>
  <c r="I66" i="1"/>
  <c r="J66" i="1"/>
  <c r="G67" i="1"/>
  <c r="H67" i="1"/>
  <c r="I67" i="1"/>
  <c r="J67" i="1"/>
  <c r="G68" i="1"/>
  <c r="H68" i="1"/>
  <c r="I68" i="1"/>
  <c r="J68" i="1"/>
  <c r="G69" i="1"/>
  <c r="K69" i="1" s="1"/>
  <c r="H69" i="1"/>
  <c r="I69" i="1"/>
  <c r="J69" i="1"/>
  <c r="G70" i="1"/>
  <c r="H70" i="1"/>
  <c r="I70" i="1"/>
  <c r="J70" i="1"/>
  <c r="G71" i="1"/>
  <c r="H71" i="1"/>
  <c r="I71" i="1"/>
  <c r="J71" i="1"/>
  <c r="G72" i="1"/>
  <c r="K72" i="1" s="1"/>
  <c r="H72" i="1"/>
  <c r="I72" i="1"/>
  <c r="J72" i="1"/>
  <c r="G73" i="1"/>
  <c r="H73" i="1"/>
  <c r="I73" i="1"/>
  <c r="J73" i="1"/>
  <c r="G74" i="1"/>
  <c r="H74" i="1"/>
  <c r="I74" i="1"/>
  <c r="J74" i="1"/>
  <c r="G75" i="1"/>
  <c r="K75" i="1" s="1"/>
  <c r="H75" i="1"/>
  <c r="I75" i="1"/>
  <c r="J75" i="1"/>
  <c r="G76" i="1"/>
  <c r="H76" i="1"/>
  <c r="I76" i="1"/>
  <c r="J76" i="1"/>
  <c r="G77" i="1"/>
  <c r="H77" i="1"/>
  <c r="I77" i="1"/>
  <c r="J77" i="1"/>
  <c r="G78" i="1"/>
  <c r="K78" i="1" s="1"/>
  <c r="H78" i="1"/>
  <c r="I78" i="1"/>
  <c r="J78" i="1"/>
  <c r="G79" i="1"/>
  <c r="H79" i="1"/>
  <c r="I79" i="1"/>
  <c r="J79" i="1"/>
  <c r="G80" i="1"/>
  <c r="H80" i="1"/>
  <c r="I80" i="1"/>
  <c r="J80" i="1"/>
  <c r="G81" i="1"/>
  <c r="K81" i="1" s="1"/>
  <c r="H81" i="1"/>
  <c r="I81" i="1"/>
  <c r="J81" i="1"/>
  <c r="G82" i="1"/>
  <c r="H82" i="1"/>
  <c r="I82" i="1"/>
  <c r="J82" i="1"/>
  <c r="G83" i="1"/>
  <c r="H83" i="1"/>
  <c r="I83" i="1"/>
  <c r="J83" i="1"/>
  <c r="G84" i="1"/>
  <c r="K84" i="1" s="1"/>
  <c r="H84" i="1"/>
  <c r="I84" i="1"/>
  <c r="J84" i="1"/>
  <c r="G85" i="1"/>
  <c r="H85" i="1"/>
  <c r="I85" i="1"/>
  <c r="J85" i="1"/>
  <c r="G86" i="1"/>
  <c r="H86" i="1"/>
  <c r="I86" i="1"/>
  <c r="J86" i="1"/>
  <c r="G87" i="1"/>
  <c r="K87" i="1" s="1"/>
  <c r="H87" i="1"/>
  <c r="I87" i="1"/>
  <c r="J87" i="1"/>
  <c r="G88" i="1"/>
  <c r="H88" i="1"/>
  <c r="I88" i="1"/>
  <c r="J88" i="1"/>
  <c r="G89" i="1"/>
  <c r="H89" i="1"/>
  <c r="I89" i="1"/>
  <c r="J89" i="1"/>
  <c r="G90" i="1"/>
  <c r="K90" i="1" s="1"/>
  <c r="H90" i="1"/>
  <c r="I90" i="1"/>
  <c r="J90" i="1"/>
  <c r="G91" i="1"/>
  <c r="H91" i="1"/>
  <c r="I91" i="1"/>
  <c r="J91" i="1"/>
  <c r="G92" i="1"/>
  <c r="H92" i="1"/>
  <c r="I92" i="1"/>
  <c r="J92" i="1"/>
  <c r="G93" i="1"/>
  <c r="K93" i="1" s="1"/>
  <c r="H93" i="1"/>
  <c r="I93" i="1"/>
  <c r="J93" i="1"/>
  <c r="G94" i="1"/>
  <c r="H94" i="1"/>
  <c r="I94" i="1"/>
  <c r="J94" i="1"/>
  <c r="G95" i="1"/>
  <c r="H95" i="1"/>
  <c r="I95" i="1"/>
  <c r="J95" i="1"/>
  <c r="G96" i="1"/>
  <c r="K96" i="1" s="1"/>
  <c r="H96" i="1"/>
  <c r="I96" i="1"/>
  <c r="J96" i="1"/>
  <c r="G97" i="1"/>
  <c r="H97" i="1"/>
  <c r="I97" i="1"/>
  <c r="J97" i="1"/>
  <c r="G98" i="1"/>
  <c r="H98" i="1"/>
  <c r="I98" i="1"/>
  <c r="J98" i="1"/>
  <c r="G99" i="1"/>
  <c r="K99" i="1" s="1"/>
  <c r="H99" i="1"/>
  <c r="I99" i="1"/>
  <c r="J99" i="1"/>
  <c r="G100" i="1"/>
  <c r="H100" i="1"/>
  <c r="I100" i="1"/>
  <c r="J100" i="1"/>
  <c r="G101" i="1"/>
  <c r="H101" i="1"/>
  <c r="I101" i="1"/>
  <c r="J101" i="1"/>
  <c r="G102" i="1"/>
  <c r="K102" i="1" s="1"/>
  <c r="H102" i="1"/>
  <c r="I102" i="1"/>
  <c r="J102" i="1"/>
  <c r="G103" i="1"/>
  <c r="H103" i="1"/>
  <c r="I103" i="1"/>
  <c r="J103" i="1"/>
  <c r="G104" i="1"/>
  <c r="H104" i="1"/>
  <c r="I104" i="1"/>
  <c r="J104" i="1"/>
  <c r="G105" i="1"/>
  <c r="K105" i="1" s="1"/>
  <c r="H105" i="1"/>
  <c r="I105" i="1"/>
  <c r="J105" i="1"/>
  <c r="G106" i="1"/>
  <c r="H106" i="1"/>
  <c r="I106" i="1"/>
  <c r="J106" i="1"/>
  <c r="G107" i="1"/>
  <c r="H107" i="1"/>
  <c r="I107" i="1"/>
  <c r="J107" i="1"/>
  <c r="G108" i="1"/>
  <c r="K108" i="1" s="1"/>
  <c r="H108" i="1"/>
  <c r="I108" i="1"/>
  <c r="J108" i="1"/>
  <c r="G109" i="1"/>
  <c r="H109" i="1"/>
  <c r="I109" i="1"/>
  <c r="J109" i="1"/>
  <c r="G110" i="1"/>
  <c r="H110" i="1"/>
  <c r="I110" i="1"/>
  <c r="J110" i="1"/>
  <c r="G111" i="1"/>
  <c r="K111" i="1" s="1"/>
  <c r="H111" i="1"/>
  <c r="I111" i="1"/>
  <c r="J111" i="1"/>
  <c r="G112" i="1"/>
  <c r="H112" i="1"/>
  <c r="I112" i="1"/>
  <c r="J112" i="1"/>
  <c r="G113" i="1"/>
  <c r="H113" i="1"/>
  <c r="I113" i="1"/>
  <c r="J113" i="1"/>
  <c r="G114" i="1"/>
  <c r="K114" i="1" s="1"/>
  <c r="H114" i="1"/>
  <c r="I114" i="1"/>
  <c r="J114" i="1"/>
  <c r="G115" i="1"/>
  <c r="H115" i="1"/>
  <c r="I115" i="1"/>
  <c r="J115" i="1"/>
  <c r="G116" i="1"/>
  <c r="H116" i="1"/>
  <c r="I116" i="1"/>
  <c r="J116" i="1"/>
  <c r="G117" i="1"/>
  <c r="K117" i="1" s="1"/>
  <c r="H117" i="1"/>
  <c r="I117" i="1"/>
  <c r="J117" i="1"/>
  <c r="G118" i="1"/>
  <c r="H118" i="1"/>
  <c r="I118" i="1"/>
  <c r="J118" i="1"/>
  <c r="G119" i="1"/>
  <c r="H119" i="1"/>
  <c r="I119" i="1"/>
  <c r="J119" i="1"/>
  <c r="G120" i="1"/>
  <c r="K120" i="1" s="1"/>
  <c r="H120" i="1"/>
  <c r="I120" i="1"/>
  <c r="J120" i="1"/>
  <c r="G121" i="1"/>
  <c r="H121" i="1"/>
  <c r="I121" i="1"/>
  <c r="J121" i="1"/>
  <c r="G122" i="1"/>
  <c r="H122" i="1"/>
  <c r="I122" i="1"/>
  <c r="J122" i="1"/>
  <c r="G123" i="1"/>
  <c r="K123" i="1" s="1"/>
  <c r="H123" i="1"/>
  <c r="I123" i="1"/>
  <c r="J123" i="1"/>
  <c r="G124" i="1"/>
  <c r="H124" i="1"/>
  <c r="I124" i="1"/>
  <c r="J124" i="1"/>
  <c r="G125" i="1"/>
  <c r="H125" i="1"/>
  <c r="I125" i="1"/>
  <c r="J125" i="1"/>
  <c r="G126" i="1"/>
  <c r="K126" i="1" s="1"/>
  <c r="H126" i="1"/>
  <c r="I126" i="1"/>
  <c r="J126" i="1"/>
  <c r="G127" i="1"/>
  <c r="H127" i="1"/>
  <c r="I127" i="1"/>
  <c r="J127" i="1"/>
  <c r="G128" i="1"/>
  <c r="H128" i="1"/>
  <c r="I128" i="1"/>
  <c r="J128" i="1"/>
  <c r="G129" i="1"/>
  <c r="K129" i="1" s="1"/>
  <c r="H129" i="1"/>
  <c r="I129" i="1"/>
  <c r="J129" i="1"/>
  <c r="G130" i="1"/>
  <c r="H130" i="1"/>
  <c r="I130" i="1"/>
  <c r="J130" i="1"/>
  <c r="G131" i="1"/>
  <c r="H131" i="1"/>
  <c r="I131" i="1"/>
  <c r="J131" i="1"/>
  <c r="G132" i="1"/>
  <c r="K132" i="1" s="1"/>
  <c r="H132" i="1"/>
  <c r="I132" i="1"/>
  <c r="J132" i="1"/>
  <c r="G133" i="1"/>
  <c r="H133" i="1"/>
  <c r="I133" i="1"/>
  <c r="J133" i="1"/>
  <c r="G134" i="1"/>
  <c r="H134" i="1"/>
  <c r="I134" i="1"/>
  <c r="J134" i="1"/>
  <c r="G135" i="1"/>
  <c r="K135" i="1" s="1"/>
  <c r="H135" i="1"/>
  <c r="I135" i="1"/>
  <c r="J135" i="1"/>
  <c r="G136" i="1"/>
  <c r="H136" i="1"/>
  <c r="I136" i="1"/>
  <c r="J136" i="1"/>
  <c r="G137" i="1"/>
  <c r="H137" i="1"/>
  <c r="I137" i="1"/>
  <c r="J137" i="1"/>
  <c r="G138" i="1"/>
  <c r="K138" i="1" s="1"/>
  <c r="H138" i="1"/>
  <c r="I138" i="1"/>
  <c r="J138" i="1"/>
  <c r="G139" i="1"/>
  <c r="H139" i="1"/>
  <c r="I139" i="1"/>
  <c r="J139" i="1"/>
  <c r="G140" i="1"/>
  <c r="H140" i="1"/>
  <c r="I140" i="1"/>
  <c r="J140" i="1"/>
  <c r="G141" i="1"/>
  <c r="K141" i="1" s="1"/>
  <c r="H141" i="1"/>
  <c r="I141" i="1"/>
  <c r="J141" i="1"/>
  <c r="G142" i="1"/>
  <c r="H142" i="1"/>
  <c r="I142" i="1"/>
  <c r="J142" i="1"/>
  <c r="G143" i="1"/>
  <c r="H143" i="1"/>
  <c r="I143" i="1"/>
  <c r="J143" i="1"/>
  <c r="G144" i="1"/>
  <c r="K144" i="1" s="1"/>
  <c r="H144" i="1"/>
  <c r="I144" i="1"/>
  <c r="J144" i="1"/>
  <c r="G145" i="1"/>
  <c r="H145" i="1"/>
  <c r="I145" i="1"/>
  <c r="J145" i="1"/>
  <c r="G146" i="1"/>
  <c r="H146" i="1"/>
  <c r="I146" i="1"/>
  <c r="J146" i="1"/>
  <c r="G147" i="1"/>
  <c r="K147" i="1" s="1"/>
  <c r="H147" i="1"/>
  <c r="I147" i="1"/>
  <c r="J147" i="1"/>
  <c r="G148" i="1"/>
  <c r="H148" i="1"/>
  <c r="I148" i="1"/>
  <c r="J148" i="1"/>
  <c r="G149" i="1"/>
  <c r="H149" i="1"/>
  <c r="I149" i="1"/>
  <c r="J149" i="1"/>
  <c r="G150" i="1"/>
  <c r="K150" i="1" s="1"/>
  <c r="H150" i="1"/>
  <c r="I150" i="1"/>
  <c r="J150" i="1"/>
  <c r="G151" i="1"/>
  <c r="H151" i="1"/>
  <c r="I151" i="1"/>
  <c r="J151" i="1"/>
  <c r="G152" i="1"/>
  <c r="H152" i="1"/>
  <c r="I152" i="1"/>
  <c r="J152" i="1"/>
  <c r="G153" i="1"/>
  <c r="K153" i="1" s="1"/>
  <c r="H153" i="1"/>
  <c r="I153" i="1"/>
  <c r="J153" i="1"/>
  <c r="G154" i="1"/>
  <c r="H154" i="1"/>
  <c r="I154" i="1"/>
  <c r="J154" i="1"/>
  <c r="G155" i="1"/>
  <c r="H155" i="1"/>
  <c r="I155" i="1"/>
  <c r="J155" i="1"/>
  <c r="G156" i="1"/>
  <c r="K156" i="1" s="1"/>
  <c r="H156" i="1"/>
  <c r="I156" i="1"/>
  <c r="J156" i="1"/>
  <c r="G157" i="1"/>
  <c r="H157" i="1"/>
  <c r="I157" i="1"/>
  <c r="J157" i="1"/>
  <c r="G158" i="1"/>
  <c r="H158" i="1"/>
  <c r="I158" i="1"/>
  <c r="J158" i="1"/>
  <c r="G159" i="1"/>
  <c r="K159" i="1" s="1"/>
  <c r="H159" i="1"/>
  <c r="I159" i="1"/>
  <c r="J159" i="1"/>
  <c r="G160" i="1"/>
  <c r="H160" i="1"/>
  <c r="I160" i="1"/>
  <c r="J160" i="1"/>
  <c r="G161" i="1"/>
  <c r="H161" i="1"/>
  <c r="I161" i="1"/>
  <c r="J161" i="1"/>
  <c r="G162" i="1"/>
  <c r="K162" i="1" s="1"/>
  <c r="H162" i="1"/>
  <c r="I162" i="1"/>
  <c r="J162" i="1"/>
  <c r="G163" i="1"/>
  <c r="H163" i="1"/>
  <c r="I163" i="1"/>
  <c r="J163" i="1"/>
  <c r="G164" i="1"/>
  <c r="H164" i="1"/>
  <c r="I164" i="1"/>
  <c r="J164" i="1"/>
  <c r="G165" i="1"/>
  <c r="K165" i="1" s="1"/>
  <c r="H165" i="1"/>
  <c r="I165" i="1"/>
  <c r="J165" i="1"/>
  <c r="G166" i="1"/>
  <c r="H166" i="1"/>
  <c r="I166" i="1"/>
  <c r="J166" i="1"/>
  <c r="G167" i="1"/>
  <c r="H167" i="1"/>
  <c r="I167" i="1"/>
  <c r="J167" i="1"/>
  <c r="G168" i="1"/>
  <c r="K168" i="1" s="1"/>
  <c r="H168" i="1"/>
  <c r="I168" i="1"/>
  <c r="J168" i="1"/>
  <c r="G169" i="1"/>
  <c r="H169" i="1"/>
  <c r="I169" i="1"/>
  <c r="J169" i="1"/>
  <c r="G170" i="1"/>
  <c r="H170" i="1"/>
  <c r="I170" i="1"/>
  <c r="J170" i="1"/>
  <c r="G171" i="1"/>
  <c r="K171" i="1" s="1"/>
  <c r="H171" i="1"/>
  <c r="I171" i="1"/>
  <c r="J171" i="1"/>
  <c r="G172" i="1"/>
  <c r="H172" i="1"/>
  <c r="I172" i="1"/>
  <c r="J172" i="1"/>
  <c r="G173" i="1"/>
  <c r="H173" i="1"/>
  <c r="I173" i="1"/>
  <c r="J173" i="1"/>
  <c r="G174" i="1"/>
  <c r="K174" i="1" s="1"/>
  <c r="H174" i="1"/>
  <c r="I174" i="1"/>
  <c r="J174" i="1"/>
  <c r="G175" i="1"/>
  <c r="H175" i="1"/>
  <c r="I175" i="1"/>
  <c r="J175" i="1"/>
  <c r="G176" i="1"/>
  <c r="H176" i="1"/>
  <c r="I176" i="1"/>
  <c r="J176" i="1"/>
  <c r="G177" i="1"/>
  <c r="K177" i="1" s="1"/>
  <c r="H177" i="1"/>
  <c r="I177" i="1"/>
  <c r="J177" i="1"/>
  <c r="G178" i="1"/>
  <c r="H178" i="1"/>
  <c r="I178" i="1"/>
  <c r="J178" i="1"/>
  <c r="G179" i="1"/>
  <c r="H179" i="1"/>
  <c r="I179" i="1"/>
  <c r="J179" i="1"/>
  <c r="G5" i="1"/>
  <c r="K5" i="1" s="1"/>
  <c r="H5" i="1"/>
  <c r="I5" i="1"/>
  <c r="J5" i="1"/>
  <c r="G4" i="1"/>
  <c r="H4" i="1"/>
  <c r="I4" i="1"/>
  <c r="J4" i="1"/>
  <c r="H3" i="1"/>
  <c r="I3" i="1"/>
  <c r="J3" i="1"/>
  <c r="G3" i="1"/>
  <c r="CA3" i="1" s="1"/>
  <c r="D241" i="1"/>
  <c r="D239" i="1"/>
  <c r="E239" i="1" s="1"/>
  <c r="D238" i="1"/>
  <c r="E238" i="1" s="1"/>
  <c r="D237" i="1"/>
  <c r="E237" i="1" s="1"/>
  <c r="D236" i="1"/>
  <c r="E236" i="1" s="1"/>
  <c r="D235" i="1"/>
  <c r="E235" i="1" s="1"/>
  <c r="D234" i="1"/>
  <c r="E234" i="1" s="1"/>
  <c r="D215" i="1"/>
  <c r="D218" i="1" s="1"/>
  <c r="D214" i="1"/>
  <c r="D217" i="1" s="1"/>
  <c r="D213" i="1"/>
  <c r="D216" i="1" s="1"/>
  <c r="BV4" i="1"/>
  <c r="BW4" i="1"/>
  <c r="BV5" i="1"/>
  <c r="BW5" i="1"/>
  <c r="BV6" i="1"/>
  <c r="BW6" i="1"/>
  <c r="BV7" i="1"/>
  <c r="BW7" i="1"/>
  <c r="BV8" i="1"/>
  <c r="BW8" i="1"/>
  <c r="BV9" i="1"/>
  <c r="BW9" i="1"/>
  <c r="BV10" i="1"/>
  <c r="BW10" i="1"/>
  <c r="BV11" i="1"/>
  <c r="BW11" i="1"/>
  <c r="BV12" i="1"/>
  <c r="BW12" i="1"/>
  <c r="BV13" i="1"/>
  <c r="BW13" i="1"/>
  <c r="BV14" i="1"/>
  <c r="BW14" i="1"/>
  <c r="BV15" i="1"/>
  <c r="BW15" i="1"/>
  <c r="BV16" i="1"/>
  <c r="BW16" i="1"/>
  <c r="BV17" i="1"/>
  <c r="BW17" i="1"/>
  <c r="BV18" i="1"/>
  <c r="BW18" i="1"/>
  <c r="BV19" i="1"/>
  <c r="BW19" i="1"/>
  <c r="BV20" i="1"/>
  <c r="BW20" i="1"/>
  <c r="BV21" i="1"/>
  <c r="BW21" i="1"/>
  <c r="BV22" i="1"/>
  <c r="BW22" i="1"/>
  <c r="BV23" i="1"/>
  <c r="BW23" i="1"/>
  <c r="BV24" i="1"/>
  <c r="BW24" i="1"/>
  <c r="BV25" i="1"/>
  <c r="BW25" i="1"/>
  <c r="BV26" i="1"/>
  <c r="BW26" i="1"/>
  <c r="BV27" i="1"/>
  <c r="BW27" i="1"/>
  <c r="BV28" i="1"/>
  <c r="BW28" i="1"/>
  <c r="BV29" i="1"/>
  <c r="BW29" i="1"/>
  <c r="BV30" i="1"/>
  <c r="BW30" i="1"/>
  <c r="BV31" i="1"/>
  <c r="BW31" i="1"/>
  <c r="BV32" i="1"/>
  <c r="BW32" i="1"/>
  <c r="BV33" i="1"/>
  <c r="BW33" i="1"/>
  <c r="BV34" i="1"/>
  <c r="BW34" i="1"/>
  <c r="BV35" i="1"/>
  <c r="BW35" i="1"/>
  <c r="BV36" i="1"/>
  <c r="BW36" i="1"/>
  <c r="BV37" i="1"/>
  <c r="BW37" i="1"/>
  <c r="BV38" i="1"/>
  <c r="BW38" i="1"/>
  <c r="BV39" i="1"/>
  <c r="BW39" i="1"/>
  <c r="BV40" i="1"/>
  <c r="BW40" i="1"/>
  <c r="BV41" i="1"/>
  <c r="BW41" i="1"/>
  <c r="BV42" i="1"/>
  <c r="BW42" i="1"/>
  <c r="BV43" i="1"/>
  <c r="BW43" i="1"/>
  <c r="BV44" i="1"/>
  <c r="BW44" i="1"/>
  <c r="BV45" i="1"/>
  <c r="BW45" i="1"/>
  <c r="BV46" i="1"/>
  <c r="BW46" i="1"/>
  <c r="BV47" i="1"/>
  <c r="BW47" i="1"/>
  <c r="BV48" i="1"/>
  <c r="BW48" i="1"/>
  <c r="BV49" i="1"/>
  <c r="BW49" i="1"/>
  <c r="BV50" i="1"/>
  <c r="BW50" i="1"/>
  <c r="BV51" i="1"/>
  <c r="BW51" i="1"/>
  <c r="BV52" i="1"/>
  <c r="BW52" i="1"/>
  <c r="BV53" i="1"/>
  <c r="BW53" i="1"/>
  <c r="BV54" i="1"/>
  <c r="BW54" i="1"/>
  <c r="BV55" i="1"/>
  <c r="BW55" i="1"/>
  <c r="BV56" i="1"/>
  <c r="BW56" i="1"/>
  <c r="BV57" i="1"/>
  <c r="BW57" i="1"/>
  <c r="BV58" i="1"/>
  <c r="BW58" i="1"/>
  <c r="BV59" i="1"/>
  <c r="BW59" i="1"/>
  <c r="BV60" i="1"/>
  <c r="BW60" i="1"/>
  <c r="BV61" i="1"/>
  <c r="BW61" i="1"/>
  <c r="BV62" i="1"/>
  <c r="BW62" i="1"/>
  <c r="BV63" i="1"/>
  <c r="BW63" i="1"/>
  <c r="BV64" i="1"/>
  <c r="BW64" i="1"/>
  <c r="BV65" i="1"/>
  <c r="BW65" i="1"/>
  <c r="BV66" i="1"/>
  <c r="BW66" i="1"/>
  <c r="BV67" i="1"/>
  <c r="BW67" i="1"/>
  <c r="BV68" i="1"/>
  <c r="BW68" i="1"/>
  <c r="BV69" i="1"/>
  <c r="BW69" i="1"/>
  <c r="BV70" i="1"/>
  <c r="BW70" i="1"/>
  <c r="BV71" i="1"/>
  <c r="BW71" i="1"/>
  <c r="BV72" i="1"/>
  <c r="BW72" i="1"/>
  <c r="BV73" i="1"/>
  <c r="BW73" i="1"/>
  <c r="BV74" i="1"/>
  <c r="BW74" i="1"/>
  <c r="BV75" i="1"/>
  <c r="BW75" i="1"/>
  <c r="BV76" i="1"/>
  <c r="BW76" i="1"/>
  <c r="BV77" i="1"/>
  <c r="BW77" i="1"/>
  <c r="BV78" i="1"/>
  <c r="BW78" i="1"/>
  <c r="BV79" i="1"/>
  <c r="BW79" i="1"/>
  <c r="BV80" i="1"/>
  <c r="BW80" i="1"/>
  <c r="BV81" i="1"/>
  <c r="BW81" i="1"/>
  <c r="BV82" i="1"/>
  <c r="BW82" i="1"/>
  <c r="BV83" i="1"/>
  <c r="BW83" i="1"/>
  <c r="BV84" i="1"/>
  <c r="BW84" i="1"/>
  <c r="BV85" i="1"/>
  <c r="BW85" i="1"/>
  <c r="BV86" i="1"/>
  <c r="BW86" i="1"/>
  <c r="BV87" i="1"/>
  <c r="BW87" i="1"/>
  <c r="BV88" i="1"/>
  <c r="BW88" i="1"/>
  <c r="BV89" i="1"/>
  <c r="BW89" i="1"/>
  <c r="BV90" i="1"/>
  <c r="BW90" i="1"/>
  <c r="BV91" i="1"/>
  <c r="BW91" i="1"/>
  <c r="BV92" i="1"/>
  <c r="BW92" i="1"/>
  <c r="BV93" i="1"/>
  <c r="BW93" i="1"/>
  <c r="BV94" i="1"/>
  <c r="BW94" i="1"/>
  <c r="BV95" i="1"/>
  <c r="BW95" i="1"/>
  <c r="BV96" i="1"/>
  <c r="BW96" i="1"/>
  <c r="BV97" i="1"/>
  <c r="BW97" i="1"/>
  <c r="BV98" i="1"/>
  <c r="BW98" i="1"/>
  <c r="BV99" i="1"/>
  <c r="BW99" i="1"/>
  <c r="BV100" i="1"/>
  <c r="BW100" i="1"/>
  <c r="BV101" i="1"/>
  <c r="BW101" i="1"/>
  <c r="BV102" i="1"/>
  <c r="BW102" i="1"/>
  <c r="BV103" i="1"/>
  <c r="BW103" i="1"/>
  <c r="BV104" i="1"/>
  <c r="BW104" i="1"/>
  <c r="BV105" i="1"/>
  <c r="BW105" i="1"/>
  <c r="BV106" i="1"/>
  <c r="BW106" i="1"/>
  <c r="BV107" i="1"/>
  <c r="BW107" i="1"/>
  <c r="BV108" i="1"/>
  <c r="BW108" i="1"/>
  <c r="BV109" i="1"/>
  <c r="BW109" i="1"/>
  <c r="BV110" i="1"/>
  <c r="BW110" i="1"/>
  <c r="BV111" i="1"/>
  <c r="BW111" i="1"/>
  <c r="BV112" i="1"/>
  <c r="BW112" i="1"/>
  <c r="BV113" i="1"/>
  <c r="BW113" i="1"/>
  <c r="BV114" i="1"/>
  <c r="BW114" i="1"/>
  <c r="BV115" i="1"/>
  <c r="BW115" i="1"/>
  <c r="BV116" i="1"/>
  <c r="BW116" i="1"/>
  <c r="BV117" i="1"/>
  <c r="BW117" i="1"/>
  <c r="BV118" i="1"/>
  <c r="BW118" i="1"/>
  <c r="BV119" i="1"/>
  <c r="BW119" i="1"/>
  <c r="BV120" i="1"/>
  <c r="BW120" i="1"/>
  <c r="BV121" i="1"/>
  <c r="BW121" i="1"/>
  <c r="BV122" i="1"/>
  <c r="BW122" i="1"/>
  <c r="BV123" i="1"/>
  <c r="BW123" i="1"/>
  <c r="BV124" i="1"/>
  <c r="BW124" i="1"/>
  <c r="BV125" i="1"/>
  <c r="BW125" i="1"/>
  <c r="BV126" i="1"/>
  <c r="BW126" i="1"/>
  <c r="BV127" i="1"/>
  <c r="BW127" i="1"/>
  <c r="BV128" i="1"/>
  <c r="BW128" i="1"/>
  <c r="BV129" i="1"/>
  <c r="BW129" i="1"/>
  <c r="BV130" i="1"/>
  <c r="BW130" i="1"/>
  <c r="BV131" i="1"/>
  <c r="BW131" i="1"/>
  <c r="BV132" i="1"/>
  <c r="BW132" i="1"/>
  <c r="BV133" i="1"/>
  <c r="BW133" i="1"/>
  <c r="BV134" i="1"/>
  <c r="BW134" i="1"/>
  <c r="BV135" i="1"/>
  <c r="BW135" i="1"/>
  <c r="BV136" i="1"/>
  <c r="BW136" i="1"/>
  <c r="BV137" i="1"/>
  <c r="BW137" i="1"/>
  <c r="BV138" i="1"/>
  <c r="BW138" i="1"/>
  <c r="BV139" i="1"/>
  <c r="BW139" i="1"/>
  <c r="BV140" i="1"/>
  <c r="BW140" i="1"/>
  <c r="BV141" i="1"/>
  <c r="BW141" i="1"/>
  <c r="BV142" i="1"/>
  <c r="BW142" i="1"/>
  <c r="BV143" i="1"/>
  <c r="BW143" i="1"/>
  <c r="BV144" i="1"/>
  <c r="BW144" i="1"/>
  <c r="BV145" i="1"/>
  <c r="BW145" i="1"/>
  <c r="BV146" i="1"/>
  <c r="BW146" i="1"/>
  <c r="BV147" i="1"/>
  <c r="BW147" i="1"/>
  <c r="BV148" i="1"/>
  <c r="BW148" i="1"/>
  <c r="BV149" i="1"/>
  <c r="BW149" i="1"/>
  <c r="BV150" i="1"/>
  <c r="BW150" i="1"/>
  <c r="BV151" i="1"/>
  <c r="BW151" i="1"/>
  <c r="BV152" i="1"/>
  <c r="BW152" i="1"/>
  <c r="BV153" i="1"/>
  <c r="BW153" i="1"/>
  <c r="BV154" i="1"/>
  <c r="BW154" i="1"/>
  <c r="BV155" i="1"/>
  <c r="BW155" i="1"/>
  <c r="BV156" i="1"/>
  <c r="BW156" i="1"/>
  <c r="BV157" i="1"/>
  <c r="BW157" i="1"/>
  <c r="BV158" i="1"/>
  <c r="BW158" i="1"/>
  <c r="BV159" i="1"/>
  <c r="BW159" i="1"/>
  <c r="BV160" i="1"/>
  <c r="BW160" i="1"/>
  <c r="BV161" i="1"/>
  <c r="BW161" i="1"/>
  <c r="BV162" i="1"/>
  <c r="BW162" i="1"/>
  <c r="BV163" i="1"/>
  <c r="BW163" i="1"/>
  <c r="BV164" i="1"/>
  <c r="BW164" i="1"/>
  <c r="BV165" i="1"/>
  <c r="BW165" i="1"/>
  <c r="BV166" i="1"/>
  <c r="BW166" i="1"/>
  <c r="BV167" i="1"/>
  <c r="BW167" i="1"/>
  <c r="BV168" i="1"/>
  <c r="BW168" i="1"/>
  <c r="BV169" i="1"/>
  <c r="BW169" i="1"/>
  <c r="BV170" i="1"/>
  <c r="BW170" i="1"/>
  <c r="BV171" i="1"/>
  <c r="BW171" i="1"/>
  <c r="BV172" i="1"/>
  <c r="BW172" i="1"/>
  <c r="BV173" i="1"/>
  <c r="BW173" i="1"/>
  <c r="BV174" i="1"/>
  <c r="BW174" i="1"/>
  <c r="BV175" i="1"/>
  <c r="BW175" i="1"/>
  <c r="BV176" i="1"/>
  <c r="BW176" i="1"/>
  <c r="BV177" i="1"/>
  <c r="BW177" i="1"/>
  <c r="BV178" i="1"/>
  <c r="BW178" i="1"/>
  <c r="BV179" i="1"/>
  <c r="BW179" i="1"/>
  <c r="BW3" i="1"/>
  <c r="BR7" i="1"/>
  <c r="BS7" i="1"/>
  <c r="BT7" i="1"/>
  <c r="BU7" i="1"/>
  <c r="BR8" i="1"/>
  <c r="BS8" i="1"/>
  <c r="BT8" i="1"/>
  <c r="BU8" i="1"/>
  <c r="BR9" i="1"/>
  <c r="BS9" i="1"/>
  <c r="BT9" i="1"/>
  <c r="BU9" i="1"/>
  <c r="BR10" i="1"/>
  <c r="BS10" i="1"/>
  <c r="BT10" i="1"/>
  <c r="BU10" i="1"/>
  <c r="BR11" i="1"/>
  <c r="BS11" i="1"/>
  <c r="BT11" i="1"/>
  <c r="BU11" i="1"/>
  <c r="BR12" i="1"/>
  <c r="BS12" i="1"/>
  <c r="BT12" i="1"/>
  <c r="BU12" i="1"/>
  <c r="BR13" i="1"/>
  <c r="BS13" i="1"/>
  <c r="BT13" i="1"/>
  <c r="BU13" i="1"/>
  <c r="BR14" i="1"/>
  <c r="BS14" i="1"/>
  <c r="BT14" i="1"/>
  <c r="BU14" i="1"/>
  <c r="BR15" i="1"/>
  <c r="BS15" i="1"/>
  <c r="BT15" i="1"/>
  <c r="BU15" i="1"/>
  <c r="BR16" i="1"/>
  <c r="BS16" i="1"/>
  <c r="BT16" i="1"/>
  <c r="BU16" i="1"/>
  <c r="BR17" i="1"/>
  <c r="BS17" i="1"/>
  <c r="BT17" i="1"/>
  <c r="BU17" i="1"/>
  <c r="BR18" i="1"/>
  <c r="BS18" i="1"/>
  <c r="BT18" i="1"/>
  <c r="BU18" i="1"/>
  <c r="BR19" i="1"/>
  <c r="BS19" i="1"/>
  <c r="BT19" i="1"/>
  <c r="BU19" i="1"/>
  <c r="BR20" i="1"/>
  <c r="BS20" i="1"/>
  <c r="BT20" i="1"/>
  <c r="BU20" i="1"/>
  <c r="BR21" i="1"/>
  <c r="BS21" i="1"/>
  <c r="BT21" i="1"/>
  <c r="BU21" i="1"/>
  <c r="BR22" i="1"/>
  <c r="BS22" i="1"/>
  <c r="BT22" i="1"/>
  <c r="BU22" i="1"/>
  <c r="BR23" i="1"/>
  <c r="BS23" i="1"/>
  <c r="BT23" i="1"/>
  <c r="BU23" i="1"/>
  <c r="BR24" i="1"/>
  <c r="BS24" i="1"/>
  <c r="BT24" i="1"/>
  <c r="BU24" i="1"/>
  <c r="BR25" i="1"/>
  <c r="BS25" i="1"/>
  <c r="BT25" i="1"/>
  <c r="BU25" i="1"/>
  <c r="BR26" i="1"/>
  <c r="BS26" i="1"/>
  <c r="BT26" i="1"/>
  <c r="BU26" i="1"/>
  <c r="BR27" i="1"/>
  <c r="BS27" i="1"/>
  <c r="BT27" i="1"/>
  <c r="BU27" i="1"/>
  <c r="BR28" i="1"/>
  <c r="BS28" i="1"/>
  <c r="BT28" i="1"/>
  <c r="BU28" i="1"/>
  <c r="BR29" i="1"/>
  <c r="BS29" i="1"/>
  <c r="BT29" i="1"/>
  <c r="BU29" i="1"/>
  <c r="BR30" i="1"/>
  <c r="BS30" i="1"/>
  <c r="BT30" i="1"/>
  <c r="BU30" i="1"/>
  <c r="BR31" i="1"/>
  <c r="BS31" i="1"/>
  <c r="BT31" i="1"/>
  <c r="BU31" i="1"/>
  <c r="BR32" i="1"/>
  <c r="BS32" i="1"/>
  <c r="BT32" i="1"/>
  <c r="BU32" i="1"/>
  <c r="BR33" i="1"/>
  <c r="BS33" i="1"/>
  <c r="BT33" i="1"/>
  <c r="BU33" i="1"/>
  <c r="BR34" i="1"/>
  <c r="BS34" i="1"/>
  <c r="BT34" i="1"/>
  <c r="BU34" i="1"/>
  <c r="BR35" i="1"/>
  <c r="BS35" i="1"/>
  <c r="BT35" i="1"/>
  <c r="BU35" i="1"/>
  <c r="BR36" i="1"/>
  <c r="BS36" i="1"/>
  <c r="BT36" i="1"/>
  <c r="BU36" i="1"/>
  <c r="BR37" i="1"/>
  <c r="BS37" i="1"/>
  <c r="BT37" i="1"/>
  <c r="BU37" i="1"/>
  <c r="BR38" i="1"/>
  <c r="BS38" i="1"/>
  <c r="BT38" i="1"/>
  <c r="BU38" i="1"/>
  <c r="BR39" i="1"/>
  <c r="BS39" i="1"/>
  <c r="BT39" i="1"/>
  <c r="BU39" i="1"/>
  <c r="BR40" i="1"/>
  <c r="BS40" i="1"/>
  <c r="BT40" i="1"/>
  <c r="BU40" i="1"/>
  <c r="BR41" i="1"/>
  <c r="BS41" i="1"/>
  <c r="BT41" i="1"/>
  <c r="BU41" i="1"/>
  <c r="BR42" i="1"/>
  <c r="BS42" i="1"/>
  <c r="BT42" i="1"/>
  <c r="BU42" i="1"/>
  <c r="BR43" i="1"/>
  <c r="BS43" i="1"/>
  <c r="BT43" i="1"/>
  <c r="BU43" i="1"/>
  <c r="BR44" i="1"/>
  <c r="BS44" i="1"/>
  <c r="BT44" i="1"/>
  <c r="BU44" i="1"/>
  <c r="BR45" i="1"/>
  <c r="BS45" i="1"/>
  <c r="BT45" i="1"/>
  <c r="BU45" i="1"/>
  <c r="BR46" i="1"/>
  <c r="BS46" i="1"/>
  <c r="BT46" i="1"/>
  <c r="BU46" i="1"/>
  <c r="BR47" i="1"/>
  <c r="BS47" i="1"/>
  <c r="BT47" i="1"/>
  <c r="BU47" i="1"/>
  <c r="BR48" i="1"/>
  <c r="BS48" i="1"/>
  <c r="BT48" i="1"/>
  <c r="BU48" i="1"/>
  <c r="BR49" i="1"/>
  <c r="BS49" i="1"/>
  <c r="BT49" i="1"/>
  <c r="BU49" i="1"/>
  <c r="BR50" i="1"/>
  <c r="BS50" i="1"/>
  <c r="BT50" i="1"/>
  <c r="BU50" i="1"/>
  <c r="BR51" i="1"/>
  <c r="BS51" i="1"/>
  <c r="BT51" i="1"/>
  <c r="BU51" i="1"/>
  <c r="BR52" i="1"/>
  <c r="BS52" i="1"/>
  <c r="BT52" i="1"/>
  <c r="BU52" i="1"/>
  <c r="BR53" i="1"/>
  <c r="BS53" i="1"/>
  <c r="BT53" i="1"/>
  <c r="BU53" i="1"/>
  <c r="BR54" i="1"/>
  <c r="BS54" i="1"/>
  <c r="BT54" i="1"/>
  <c r="BU54" i="1"/>
  <c r="BR55" i="1"/>
  <c r="BS55" i="1"/>
  <c r="BT55" i="1"/>
  <c r="BU55" i="1"/>
  <c r="BR56" i="1"/>
  <c r="BS56" i="1"/>
  <c r="BT56" i="1"/>
  <c r="BU56" i="1"/>
  <c r="BR57" i="1"/>
  <c r="BS57" i="1"/>
  <c r="BT57" i="1"/>
  <c r="BU57" i="1"/>
  <c r="BR58" i="1"/>
  <c r="BS58" i="1"/>
  <c r="BT58" i="1"/>
  <c r="BU58" i="1"/>
  <c r="BR59" i="1"/>
  <c r="BS59" i="1"/>
  <c r="BT59" i="1"/>
  <c r="BU59" i="1"/>
  <c r="BR60" i="1"/>
  <c r="BS60" i="1"/>
  <c r="BT60" i="1"/>
  <c r="BU60" i="1"/>
  <c r="BR61" i="1"/>
  <c r="BS61" i="1"/>
  <c r="BT61" i="1"/>
  <c r="BU61" i="1"/>
  <c r="BR62" i="1"/>
  <c r="BS62" i="1"/>
  <c r="BT62" i="1"/>
  <c r="BU62" i="1"/>
  <c r="BR63" i="1"/>
  <c r="BS63" i="1"/>
  <c r="BT63" i="1"/>
  <c r="BU63" i="1"/>
  <c r="BR64" i="1"/>
  <c r="BS64" i="1"/>
  <c r="BT64" i="1"/>
  <c r="BU64" i="1"/>
  <c r="BR65" i="1"/>
  <c r="BS65" i="1"/>
  <c r="BT65" i="1"/>
  <c r="BU65" i="1"/>
  <c r="BR66" i="1"/>
  <c r="BS66" i="1"/>
  <c r="BT66" i="1"/>
  <c r="BU66" i="1"/>
  <c r="BR67" i="1"/>
  <c r="BS67" i="1"/>
  <c r="BT67" i="1"/>
  <c r="BU67" i="1"/>
  <c r="BR68" i="1"/>
  <c r="BS68" i="1"/>
  <c r="BT68" i="1"/>
  <c r="BU68" i="1"/>
  <c r="BR69" i="1"/>
  <c r="BS69" i="1"/>
  <c r="BT69" i="1"/>
  <c r="BU69" i="1"/>
  <c r="BR70" i="1"/>
  <c r="BS70" i="1"/>
  <c r="BT70" i="1"/>
  <c r="BU70" i="1"/>
  <c r="BR71" i="1"/>
  <c r="BS71" i="1"/>
  <c r="BT71" i="1"/>
  <c r="BU71" i="1"/>
  <c r="BR72" i="1"/>
  <c r="BS72" i="1"/>
  <c r="BT72" i="1"/>
  <c r="BU72" i="1"/>
  <c r="BR73" i="1"/>
  <c r="BS73" i="1"/>
  <c r="BT73" i="1"/>
  <c r="BU73" i="1"/>
  <c r="BR74" i="1"/>
  <c r="BS74" i="1"/>
  <c r="BT74" i="1"/>
  <c r="BU74" i="1"/>
  <c r="BR75" i="1"/>
  <c r="BS75" i="1"/>
  <c r="BT75" i="1"/>
  <c r="BU75" i="1"/>
  <c r="BR76" i="1"/>
  <c r="BS76" i="1"/>
  <c r="BT76" i="1"/>
  <c r="BU76" i="1"/>
  <c r="BR77" i="1"/>
  <c r="BS77" i="1"/>
  <c r="BT77" i="1"/>
  <c r="BU77" i="1"/>
  <c r="BR78" i="1"/>
  <c r="BS78" i="1"/>
  <c r="BT78" i="1"/>
  <c r="BU78" i="1"/>
  <c r="BR79" i="1"/>
  <c r="BS79" i="1"/>
  <c r="BT79" i="1"/>
  <c r="BU79" i="1"/>
  <c r="BR80" i="1"/>
  <c r="BS80" i="1"/>
  <c r="BT80" i="1"/>
  <c r="BU80" i="1"/>
  <c r="BR81" i="1"/>
  <c r="BS81" i="1"/>
  <c r="BT81" i="1"/>
  <c r="BU81" i="1"/>
  <c r="BR82" i="1"/>
  <c r="BS82" i="1"/>
  <c r="BT82" i="1"/>
  <c r="BU82" i="1"/>
  <c r="BR83" i="1"/>
  <c r="BS83" i="1"/>
  <c r="BT83" i="1"/>
  <c r="BU83" i="1"/>
  <c r="BR84" i="1"/>
  <c r="BS84" i="1"/>
  <c r="BT84" i="1"/>
  <c r="BU84" i="1"/>
  <c r="BR85" i="1"/>
  <c r="BS85" i="1"/>
  <c r="BT85" i="1"/>
  <c r="BU85" i="1"/>
  <c r="BR86" i="1"/>
  <c r="BS86" i="1"/>
  <c r="BT86" i="1"/>
  <c r="BU86" i="1"/>
  <c r="BR87" i="1"/>
  <c r="BS87" i="1"/>
  <c r="BT87" i="1"/>
  <c r="BU87" i="1"/>
  <c r="BR88" i="1"/>
  <c r="BS88" i="1"/>
  <c r="BT88" i="1"/>
  <c r="BU88" i="1"/>
  <c r="BR89" i="1"/>
  <c r="BS89" i="1"/>
  <c r="BT89" i="1"/>
  <c r="BU89" i="1"/>
  <c r="BR90" i="1"/>
  <c r="BS90" i="1"/>
  <c r="BT90" i="1"/>
  <c r="BU90" i="1"/>
  <c r="BR91" i="1"/>
  <c r="BS91" i="1"/>
  <c r="BT91" i="1"/>
  <c r="BU91" i="1"/>
  <c r="BR92" i="1"/>
  <c r="BS92" i="1"/>
  <c r="BT92" i="1"/>
  <c r="BU92" i="1"/>
  <c r="BR93" i="1"/>
  <c r="BS93" i="1"/>
  <c r="BT93" i="1"/>
  <c r="BU93" i="1"/>
  <c r="BR94" i="1"/>
  <c r="BS94" i="1"/>
  <c r="BT94" i="1"/>
  <c r="BU94" i="1"/>
  <c r="BR95" i="1"/>
  <c r="BS95" i="1"/>
  <c r="BT95" i="1"/>
  <c r="BU95" i="1"/>
  <c r="BR96" i="1"/>
  <c r="BS96" i="1"/>
  <c r="BT96" i="1"/>
  <c r="BU96" i="1"/>
  <c r="BR97" i="1"/>
  <c r="BS97" i="1"/>
  <c r="BT97" i="1"/>
  <c r="BU97" i="1"/>
  <c r="BR98" i="1"/>
  <c r="BS98" i="1"/>
  <c r="BT98" i="1"/>
  <c r="BU98" i="1"/>
  <c r="BR99" i="1"/>
  <c r="BS99" i="1"/>
  <c r="BT99" i="1"/>
  <c r="BU99" i="1"/>
  <c r="BR100" i="1"/>
  <c r="BS100" i="1"/>
  <c r="BT100" i="1"/>
  <c r="BU100" i="1"/>
  <c r="BR101" i="1"/>
  <c r="BS101" i="1"/>
  <c r="BT101" i="1"/>
  <c r="BU101" i="1"/>
  <c r="BR102" i="1"/>
  <c r="BS102" i="1"/>
  <c r="BT102" i="1"/>
  <c r="BU102" i="1"/>
  <c r="BR103" i="1"/>
  <c r="BS103" i="1"/>
  <c r="BT103" i="1"/>
  <c r="BU103" i="1"/>
  <c r="BR104" i="1"/>
  <c r="BS104" i="1"/>
  <c r="BT104" i="1"/>
  <c r="BU104" i="1"/>
  <c r="BR105" i="1"/>
  <c r="BS105" i="1"/>
  <c r="BT105" i="1"/>
  <c r="BU105" i="1"/>
  <c r="BR106" i="1"/>
  <c r="BS106" i="1"/>
  <c r="BT106" i="1"/>
  <c r="BU106" i="1"/>
  <c r="BR107" i="1"/>
  <c r="BS107" i="1"/>
  <c r="BT107" i="1"/>
  <c r="BU107" i="1"/>
  <c r="BR108" i="1"/>
  <c r="BS108" i="1"/>
  <c r="BT108" i="1"/>
  <c r="BU108" i="1"/>
  <c r="BR109" i="1"/>
  <c r="BS109" i="1"/>
  <c r="BT109" i="1"/>
  <c r="BU109" i="1"/>
  <c r="BR110" i="1"/>
  <c r="BS110" i="1"/>
  <c r="BT110" i="1"/>
  <c r="BU110" i="1"/>
  <c r="BR111" i="1"/>
  <c r="BS111" i="1"/>
  <c r="BT111" i="1"/>
  <c r="BU111" i="1"/>
  <c r="BR112" i="1"/>
  <c r="BS112" i="1"/>
  <c r="BT112" i="1"/>
  <c r="BU112" i="1"/>
  <c r="BR113" i="1"/>
  <c r="BS113" i="1"/>
  <c r="BT113" i="1"/>
  <c r="BU113" i="1"/>
  <c r="BR114" i="1"/>
  <c r="BS114" i="1"/>
  <c r="BT114" i="1"/>
  <c r="BU114" i="1"/>
  <c r="BR115" i="1"/>
  <c r="BS115" i="1"/>
  <c r="BT115" i="1"/>
  <c r="BU115" i="1"/>
  <c r="BR116" i="1"/>
  <c r="BS116" i="1"/>
  <c r="BT116" i="1"/>
  <c r="BU116" i="1"/>
  <c r="BR117" i="1"/>
  <c r="BS117" i="1"/>
  <c r="BT117" i="1"/>
  <c r="BU117" i="1"/>
  <c r="BR118" i="1"/>
  <c r="BS118" i="1"/>
  <c r="BT118" i="1"/>
  <c r="BU118" i="1"/>
  <c r="BR119" i="1"/>
  <c r="BS119" i="1"/>
  <c r="BT119" i="1"/>
  <c r="BU119" i="1"/>
  <c r="BR120" i="1"/>
  <c r="BS120" i="1"/>
  <c r="BT120" i="1"/>
  <c r="BU120" i="1"/>
  <c r="BR121" i="1"/>
  <c r="BS121" i="1"/>
  <c r="BT121" i="1"/>
  <c r="BU121" i="1"/>
  <c r="BR122" i="1"/>
  <c r="BS122" i="1"/>
  <c r="BT122" i="1"/>
  <c r="BU122" i="1"/>
  <c r="BR123" i="1"/>
  <c r="BS123" i="1"/>
  <c r="BT123" i="1"/>
  <c r="BU123" i="1"/>
  <c r="BR124" i="1"/>
  <c r="BS124" i="1"/>
  <c r="BT124" i="1"/>
  <c r="BU124" i="1"/>
  <c r="BR125" i="1"/>
  <c r="BS125" i="1"/>
  <c r="BT125" i="1"/>
  <c r="BU125" i="1"/>
  <c r="BR126" i="1"/>
  <c r="BS126" i="1"/>
  <c r="BT126" i="1"/>
  <c r="BU126" i="1"/>
  <c r="BR127" i="1"/>
  <c r="BS127" i="1"/>
  <c r="BT127" i="1"/>
  <c r="BU127" i="1"/>
  <c r="BR128" i="1"/>
  <c r="BS128" i="1"/>
  <c r="BT128" i="1"/>
  <c r="BU128" i="1"/>
  <c r="BR129" i="1"/>
  <c r="BS129" i="1"/>
  <c r="BT129" i="1"/>
  <c r="BU129" i="1"/>
  <c r="BR130" i="1"/>
  <c r="BS130" i="1"/>
  <c r="BT130" i="1"/>
  <c r="BU130" i="1"/>
  <c r="BR131" i="1"/>
  <c r="BS131" i="1"/>
  <c r="BT131" i="1"/>
  <c r="BU131" i="1"/>
  <c r="BR132" i="1"/>
  <c r="BS132" i="1"/>
  <c r="BT132" i="1"/>
  <c r="BU132" i="1"/>
  <c r="BR133" i="1"/>
  <c r="BS133" i="1"/>
  <c r="BT133" i="1"/>
  <c r="BU133" i="1"/>
  <c r="BR134" i="1"/>
  <c r="BS134" i="1"/>
  <c r="BT134" i="1"/>
  <c r="BU134" i="1"/>
  <c r="BR135" i="1"/>
  <c r="BS135" i="1"/>
  <c r="BT135" i="1"/>
  <c r="BU135" i="1"/>
  <c r="BR136" i="1"/>
  <c r="BS136" i="1"/>
  <c r="BT136" i="1"/>
  <c r="BU136" i="1"/>
  <c r="BR137" i="1"/>
  <c r="BS137" i="1"/>
  <c r="BT137" i="1"/>
  <c r="BU137" i="1"/>
  <c r="BR138" i="1"/>
  <c r="BS138" i="1"/>
  <c r="BT138" i="1"/>
  <c r="BU138" i="1"/>
  <c r="BR139" i="1"/>
  <c r="BS139" i="1"/>
  <c r="BT139" i="1"/>
  <c r="BU139" i="1"/>
  <c r="BR140" i="1"/>
  <c r="BS140" i="1"/>
  <c r="BT140" i="1"/>
  <c r="BU140" i="1"/>
  <c r="BR141" i="1"/>
  <c r="BS141" i="1"/>
  <c r="BT141" i="1"/>
  <c r="BU141" i="1"/>
  <c r="BR142" i="1"/>
  <c r="BS142" i="1"/>
  <c r="BT142" i="1"/>
  <c r="BU142" i="1"/>
  <c r="BR143" i="1"/>
  <c r="BS143" i="1"/>
  <c r="BT143" i="1"/>
  <c r="BU143" i="1"/>
  <c r="BR144" i="1"/>
  <c r="BS144" i="1"/>
  <c r="BT144" i="1"/>
  <c r="BU144" i="1"/>
  <c r="BR145" i="1"/>
  <c r="BS145" i="1"/>
  <c r="BT145" i="1"/>
  <c r="BU145" i="1"/>
  <c r="BR146" i="1"/>
  <c r="BS146" i="1"/>
  <c r="BT146" i="1"/>
  <c r="BU146" i="1"/>
  <c r="BR147" i="1"/>
  <c r="BS147" i="1"/>
  <c r="BT147" i="1"/>
  <c r="BU147" i="1"/>
  <c r="BR148" i="1"/>
  <c r="BS148" i="1"/>
  <c r="BT148" i="1"/>
  <c r="BU148" i="1"/>
  <c r="BR149" i="1"/>
  <c r="BS149" i="1"/>
  <c r="BT149" i="1"/>
  <c r="BU149" i="1"/>
  <c r="BR150" i="1"/>
  <c r="BS150" i="1"/>
  <c r="BT150" i="1"/>
  <c r="BU150" i="1"/>
  <c r="BR151" i="1"/>
  <c r="BS151" i="1"/>
  <c r="BT151" i="1"/>
  <c r="BU151" i="1"/>
  <c r="BR152" i="1"/>
  <c r="BS152" i="1"/>
  <c r="BT152" i="1"/>
  <c r="BU152" i="1"/>
  <c r="BR153" i="1"/>
  <c r="BS153" i="1"/>
  <c r="BT153" i="1"/>
  <c r="BU153" i="1"/>
  <c r="BR154" i="1"/>
  <c r="BS154" i="1"/>
  <c r="BT154" i="1"/>
  <c r="BU154" i="1"/>
  <c r="BR155" i="1"/>
  <c r="BS155" i="1"/>
  <c r="BT155" i="1"/>
  <c r="BU155" i="1"/>
  <c r="BR156" i="1"/>
  <c r="BS156" i="1"/>
  <c r="BT156" i="1"/>
  <c r="BU156" i="1"/>
  <c r="BR157" i="1"/>
  <c r="BS157" i="1"/>
  <c r="BT157" i="1"/>
  <c r="BU157" i="1"/>
  <c r="BR158" i="1"/>
  <c r="BS158" i="1"/>
  <c r="BT158" i="1"/>
  <c r="BU158" i="1"/>
  <c r="BR159" i="1"/>
  <c r="BS159" i="1"/>
  <c r="BT159" i="1"/>
  <c r="BU159" i="1"/>
  <c r="BR160" i="1"/>
  <c r="BS160" i="1"/>
  <c r="BT160" i="1"/>
  <c r="BU160" i="1"/>
  <c r="BR161" i="1"/>
  <c r="BS161" i="1"/>
  <c r="BT161" i="1"/>
  <c r="BU161" i="1"/>
  <c r="BR162" i="1"/>
  <c r="BS162" i="1"/>
  <c r="BT162" i="1"/>
  <c r="BU162" i="1"/>
  <c r="BR163" i="1"/>
  <c r="BS163" i="1"/>
  <c r="BT163" i="1"/>
  <c r="BU163" i="1"/>
  <c r="BR164" i="1"/>
  <c r="BS164" i="1"/>
  <c r="BT164" i="1"/>
  <c r="BU164" i="1"/>
  <c r="BR165" i="1"/>
  <c r="BS165" i="1"/>
  <c r="BT165" i="1"/>
  <c r="BU165" i="1"/>
  <c r="BR166" i="1"/>
  <c r="BS166" i="1"/>
  <c r="BT166" i="1"/>
  <c r="BU166" i="1"/>
  <c r="BR167" i="1"/>
  <c r="BS167" i="1"/>
  <c r="BT167" i="1"/>
  <c r="BU167" i="1"/>
  <c r="BR168" i="1"/>
  <c r="BS168" i="1"/>
  <c r="BT168" i="1"/>
  <c r="BU168" i="1"/>
  <c r="BR169" i="1"/>
  <c r="BS169" i="1"/>
  <c r="BT169" i="1"/>
  <c r="BU169" i="1"/>
  <c r="BR170" i="1"/>
  <c r="BS170" i="1"/>
  <c r="BT170" i="1"/>
  <c r="BU170" i="1"/>
  <c r="BR171" i="1"/>
  <c r="BS171" i="1"/>
  <c r="BT171" i="1"/>
  <c r="BU171" i="1"/>
  <c r="BR172" i="1"/>
  <c r="BS172" i="1"/>
  <c r="BT172" i="1"/>
  <c r="BU172" i="1"/>
  <c r="BR173" i="1"/>
  <c r="BS173" i="1"/>
  <c r="BT173" i="1"/>
  <c r="BU173" i="1"/>
  <c r="BR174" i="1"/>
  <c r="BS174" i="1"/>
  <c r="BT174" i="1"/>
  <c r="BU174" i="1"/>
  <c r="BR175" i="1"/>
  <c r="BS175" i="1"/>
  <c r="BT175" i="1"/>
  <c r="BU175" i="1"/>
  <c r="BR176" i="1"/>
  <c r="BS176" i="1"/>
  <c r="BT176" i="1"/>
  <c r="BU176" i="1"/>
  <c r="BR177" i="1"/>
  <c r="BS177" i="1"/>
  <c r="BT177" i="1"/>
  <c r="BU177" i="1"/>
  <c r="BR178" i="1"/>
  <c r="BS178" i="1"/>
  <c r="BT178" i="1"/>
  <c r="BU178" i="1"/>
  <c r="BR179" i="1"/>
  <c r="BS179" i="1"/>
  <c r="BT179" i="1"/>
  <c r="BU179" i="1"/>
  <c r="BR4" i="1"/>
  <c r="BS4" i="1"/>
  <c r="BT4" i="1"/>
  <c r="BU4" i="1"/>
  <c r="BR5" i="1"/>
  <c r="BS5" i="1"/>
  <c r="BT5" i="1"/>
  <c r="BU5" i="1"/>
  <c r="BR6" i="1"/>
  <c r="BS6" i="1"/>
  <c r="BT6" i="1"/>
  <c r="BU6" i="1"/>
  <c r="BS3" i="1"/>
  <c r="BT3" i="1"/>
  <c r="BU3" i="1"/>
  <c r="BV3" i="1"/>
  <c r="BR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3" i="1"/>
  <c r="CP3"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B8" i="1"/>
  <c r="CC8" i="1"/>
  <c r="CD8" i="1"/>
  <c r="CE8" i="1"/>
  <c r="CF8" i="1"/>
  <c r="CG8" i="1"/>
  <c r="CH8" i="1"/>
  <c r="CI8" i="1"/>
  <c r="CJ8" i="1"/>
  <c r="CK8" i="1"/>
  <c r="CL8" i="1"/>
  <c r="CM8" i="1"/>
  <c r="CN8" i="1"/>
  <c r="CB9" i="1"/>
  <c r="CC9" i="1"/>
  <c r="CD9" i="1"/>
  <c r="CE9" i="1"/>
  <c r="CF9" i="1"/>
  <c r="CG9" i="1"/>
  <c r="CH9" i="1"/>
  <c r="CI9" i="1"/>
  <c r="CJ9" i="1"/>
  <c r="CK9" i="1"/>
  <c r="CL9" i="1"/>
  <c r="CM9" i="1"/>
  <c r="CN9" i="1"/>
  <c r="CB10" i="1"/>
  <c r="CC10" i="1"/>
  <c r="CD10" i="1"/>
  <c r="CE10" i="1"/>
  <c r="CF10" i="1"/>
  <c r="CG10" i="1"/>
  <c r="CH10" i="1"/>
  <c r="CI10" i="1"/>
  <c r="CJ10" i="1"/>
  <c r="CK10" i="1"/>
  <c r="CL10" i="1"/>
  <c r="CM10" i="1"/>
  <c r="CN10" i="1"/>
  <c r="CB11" i="1"/>
  <c r="CC11" i="1"/>
  <c r="CD11" i="1"/>
  <c r="CE11" i="1"/>
  <c r="CF11" i="1"/>
  <c r="CG11" i="1"/>
  <c r="CH11" i="1"/>
  <c r="CI11" i="1"/>
  <c r="CJ11" i="1"/>
  <c r="CK11" i="1"/>
  <c r="CL11" i="1"/>
  <c r="CM11" i="1"/>
  <c r="CN11" i="1"/>
  <c r="CB12" i="1"/>
  <c r="CC12" i="1"/>
  <c r="CD12" i="1"/>
  <c r="CE12" i="1"/>
  <c r="CF12" i="1"/>
  <c r="CG12" i="1"/>
  <c r="CH12" i="1"/>
  <c r="CI12" i="1"/>
  <c r="CJ12" i="1"/>
  <c r="CK12" i="1"/>
  <c r="CL12" i="1"/>
  <c r="CM12" i="1"/>
  <c r="CN12" i="1"/>
  <c r="CB13" i="1"/>
  <c r="CC13" i="1"/>
  <c r="CD13" i="1"/>
  <c r="CE13" i="1"/>
  <c r="CF13" i="1"/>
  <c r="CG13" i="1"/>
  <c r="CH13" i="1"/>
  <c r="CI13" i="1"/>
  <c r="CJ13" i="1"/>
  <c r="CK13" i="1"/>
  <c r="CL13" i="1"/>
  <c r="CM13" i="1"/>
  <c r="CN13" i="1"/>
  <c r="CB14" i="1"/>
  <c r="CC14" i="1"/>
  <c r="CD14" i="1"/>
  <c r="CE14" i="1"/>
  <c r="CF14" i="1"/>
  <c r="CG14" i="1"/>
  <c r="CH14" i="1"/>
  <c r="CI14" i="1"/>
  <c r="CJ14" i="1"/>
  <c r="CK14" i="1"/>
  <c r="CL14" i="1"/>
  <c r="CM14" i="1"/>
  <c r="CN14" i="1"/>
  <c r="CB15" i="1"/>
  <c r="CC15" i="1"/>
  <c r="CD15" i="1"/>
  <c r="CE15" i="1"/>
  <c r="CF15" i="1"/>
  <c r="CG15" i="1"/>
  <c r="CH15" i="1"/>
  <c r="CI15" i="1"/>
  <c r="CJ15" i="1"/>
  <c r="CK15" i="1"/>
  <c r="CL15" i="1"/>
  <c r="CM15" i="1"/>
  <c r="CN15" i="1"/>
  <c r="CB16" i="1"/>
  <c r="CC16" i="1"/>
  <c r="CD16" i="1"/>
  <c r="CE16" i="1"/>
  <c r="CF16" i="1"/>
  <c r="CG16" i="1"/>
  <c r="CH16" i="1"/>
  <c r="CI16" i="1"/>
  <c r="CJ16" i="1"/>
  <c r="CK16" i="1"/>
  <c r="CL16" i="1"/>
  <c r="CM16" i="1"/>
  <c r="CN16" i="1"/>
  <c r="CB17" i="1"/>
  <c r="CC17" i="1"/>
  <c r="CD17" i="1"/>
  <c r="CE17" i="1"/>
  <c r="CF17" i="1"/>
  <c r="CG17" i="1"/>
  <c r="CH17" i="1"/>
  <c r="CI17" i="1"/>
  <c r="CJ17" i="1"/>
  <c r="CK17" i="1"/>
  <c r="CL17" i="1"/>
  <c r="CM17" i="1"/>
  <c r="CN17" i="1"/>
  <c r="CB18" i="1"/>
  <c r="CC18" i="1"/>
  <c r="CD18" i="1"/>
  <c r="CE18" i="1"/>
  <c r="CF18" i="1"/>
  <c r="CG18" i="1"/>
  <c r="CH18" i="1"/>
  <c r="CI18" i="1"/>
  <c r="CJ18" i="1"/>
  <c r="CK18" i="1"/>
  <c r="CL18" i="1"/>
  <c r="CM18" i="1"/>
  <c r="CN18" i="1"/>
  <c r="CB19" i="1"/>
  <c r="CC19" i="1"/>
  <c r="CD19" i="1"/>
  <c r="CE19" i="1"/>
  <c r="CF19" i="1"/>
  <c r="CG19" i="1"/>
  <c r="CH19" i="1"/>
  <c r="CI19" i="1"/>
  <c r="CJ19" i="1"/>
  <c r="CK19" i="1"/>
  <c r="CL19" i="1"/>
  <c r="CM19" i="1"/>
  <c r="CN19" i="1"/>
  <c r="CB20" i="1"/>
  <c r="CC20" i="1"/>
  <c r="CD20" i="1"/>
  <c r="CE20" i="1"/>
  <c r="CF20" i="1"/>
  <c r="CG20" i="1"/>
  <c r="CH20" i="1"/>
  <c r="CI20" i="1"/>
  <c r="CJ20" i="1"/>
  <c r="CK20" i="1"/>
  <c r="CL20" i="1"/>
  <c r="CM20" i="1"/>
  <c r="CN20" i="1"/>
  <c r="CB21" i="1"/>
  <c r="CC21" i="1"/>
  <c r="CD21" i="1"/>
  <c r="CE21" i="1"/>
  <c r="CF21" i="1"/>
  <c r="CG21" i="1"/>
  <c r="CH21" i="1"/>
  <c r="CI21" i="1"/>
  <c r="CJ21" i="1"/>
  <c r="CK21" i="1"/>
  <c r="CL21" i="1"/>
  <c r="CM21" i="1"/>
  <c r="CN21" i="1"/>
  <c r="CB22" i="1"/>
  <c r="CC22" i="1"/>
  <c r="CD22" i="1"/>
  <c r="CE22" i="1"/>
  <c r="CF22" i="1"/>
  <c r="CG22" i="1"/>
  <c r="CH22" i="1"/>
  <c r="CI22" i="1"/>
  <c r="CJ22" i="1"/>
  <c r="CK22" i="1"/>
  <c r="CL22" i="1"/>
  <c r="CM22" i="1"/>
  <c r="CN22" i="1"/>
  <c r="CB23" i="1"/>
  <c r="CC23" i="1"/>
  <c r="CD23" i="1"/>
  <c r="CE23" i="1"/>
  <c r="CF23" i="1"/>
  <c r="CG23" i="1"/>
  <c r="CH23" i="1"/>
  <c r="CI23" i="1"/>
  <c r="CJ23" i="1"/>
  <c r="CK23" i="1"/>
  <c r="CL23" i="1"/>
  <c r="CM23" i="1"/>
  <c r="CN23" i="1"/>
  <c r="CB24" i="1"/>
  <c r="CC24" i="1"/>
  <c r="CD24" i="1"/>
  <c r="CE24" i="1"/>
  <c r="CF24" i="1"/>
  <c r="CG24" i="1"/>
  <c r="CH24" i="1"/>
  <c r="CI24" i="1"/>
  <c r="CJ24" i="1"/>
  <c r="CK24" i="1"/>
  <c r="CL24" i="1"/>
  <c r="CM24" i="1"/>
  <c r="CN24" i="1"/>
  <c r="CB25" i="1"/>
  <c r="CC25" i="1"/>
  <c r="CD25" i="1"/>
  <c r="CE25" i="1"/>
  <c r="CF25" i="1"/>
  <c r="CG25" i="1"/>
  <c r="CH25" i="1"/>
  <c r="CI25" i="1"/>
  <c r="CJ25" i="1"/>
  <c r="CK25" i="1"/>
  <c r="CL25" i="1"/>
  <c r="CM25" i="1"/>
  <c r="CN25" i="1"/>
  <c r="CB26" i="1"/>
  <c r="CC26" i="1"/>
  <c r="CD26" i="1"/>
  <c r="CE26" i="1"/>
  <c r="CF26" i="1"/>
  <c r="CG26" i="1"/>
  <c r="CH26" i="1"/>
  <c r="CI26" i="1"/>
  <c r="CJ26" i="1"/>
  <c r="CK26" i="1"/>
  <c r="CL26" i="1"/>
  <c r="CM26" i="1"/>
  <c r="CN26" i="1"/>
  <c r="CB27" i="1"/>
  <c r="CC27" i="1"/>
  <c r="CD27" i="1"/>
  <c r="CE27" i="1"/>
  <c r="CF27" i="1"/>
  <c r="CG27" i="1"/>
  <c r="CH27" i="1"/>
  <c r="CI27" i="1"/>
  <c r="CJ27" i="1"/>
  <c r="CK27" i="1"/>
  <c r="CL27" i="1"/>
  <c r="CM27" i="1"/>
  <c r="CN27" i="1"/>
  <c r="CB28" i="1"/>
  <c r="CC28" i="1"/>
  <c r="CD28" i="1"/>
  <c r="CE28" i="1"/>
  <c r="CF28" i="1"/>
  <c r="CG28" i="1"/>
  <c r="CH28" i="1"/>
  <c r="CI28" i="1"/>
  <c r="CJ28" i="1"/>
  <c r="CK28" i="1"/>
  <c r="CL28" i="1"/>
  <c r="CM28" i="1"/>
  <c r="CN28" i="1"/>
  <c r="CB29" i="1"/>
  <c r="CC29" i="1"/>
  <c r="CD29" i="1"/>
  <c r="CE29" i="1"/>
  <c r="CF29" i="1"/>
  <c r="CG29" i="1"/>
  <c r="CH29" i="1"/>
  <c r="CI29" i="1"/>
  <c r="CJ29" i="1"/>
  <c r="CK29" i="1"/>
  <c r="CL29" i="1"/>
  <c r="CM29" i="1"/>
  <c r="CN29" i="1"/>
  <c r="CB30" i="1"/>
  <c r="CC30" i="1"/>
  <c r="CD30" i="1"/>
  <c r="CE30" i="1"/>
  <c r="CF30" i="1"/>
  <c r="CG30" i="1"/>
  <c r="CH30" i="1"/>
  <c r="CI30" i="1"/>
  <c r="CJ30" i="1"/>
  <c r="CK30" i="1"/>
  <c r="CL30" i="1"/>
  <c r="CM30" i="1"/>
  <c r="CN30" i="1"/>
  <c r="CB31" i="1"/>
  <c r="CC31" i="1"/>
  <c r="CD31" i="1"/>
  <c r="CE31" i="1"/>
  <c r="CF31" i="1"/>
  <c r="CG31" i="1"/>
  <c r="CH31" i="1"/>
  <c r="CI31" i="1"/>
  <c r="CJ31" i="1"/>
  <c r="CK31" i="1"/>
  <c r="CL31" i="1"/>
  <c r="CM31" i="1"/>
  <c r="CN31" i="1"/>
  <c r="CB32" i="1"/>
  <c r="CC32" i="1"/>
  <c r="CD32" i="1"/>
  <c r="CE32" i="1"/>
  <c r="CF32" i="1"/>
  <c r="CG32" i="1"/>
  <c r="CH32" i="1"/>
  <c r="CI32" i="1"/>
  <c r="CJ32" i="1"/>
  <c r="CK32" i="1"/>
  <c r="CL32" i="1"/>
  <c r="CM32" i="1"/>
  <c r="CN32" i="1"/>
  <c r="CB33" i="1"/>
  <c r="CC33" i="1"/>
  <c r="CD33" i="1"/>
  <c r="CE33" i="1"/>
  <c r="CF33" i="1"/>
  <c r="CG33" i="1"/>
  <c r="CH33" i="1"/>
  <c r="CI33" i="1"/>
  <c r="CJ33" i="1"/>
  <c r="CK33" i="1"/>
  <c r="CL33" i="1"/>
  <c r="CM33" i="1"/>
  <c r="CN33" i="1"/>
  <c r="CB34" i="1"/>
  <c r="CC34" i="1"/>
  <c r="CD34" i="1"/>
  <c r="CE34" i="1"/>
  <c r="CF34" i="1"/>
  <c r="CG34" i="1"/>
  <c r="CH34" i="1"/>
  <c r="CI34" i="1"/>
  <c r="CJ34" i="1"/>
  <c r="CK34" i="1"/>
  <c r="CL34" i="1"/>
  <c r="CM34" i="1"/>
  <c r="CN34" i="1"/>
  <c r="CB35" i="1"/>
  <c r="CC35" i="1"/>
  <c r="CD35" i="1"/>
  <c r="CE35" i="1"/>
  <c r="CF35" i="1"/>
  <c r="CG35" i="1"/>
  <c r="CH35" i="1"/>
  <c r="CI35" i="1"/>
  <c r="CJ35" i="1"/>
  <c r="CK35" i="1"/>
  <c r="CL35" i="1"/>
  <c r="CM35" i="1"/>
  <c r="CN35" i="1"/>
  <c r="CB36" i="1"/>
  <c r="CC36" i="1"/>
  <c r="CD36" i="1"/>
  <c r="CE36" i="1"/>
  <c r="CF36" i="1"/>
  <c r="CG36" i="1"/>
  <c r="CH36" i="1"/>
  <c r="CI36" i="1"/>
  <c r="CJ36" i="1"/>
  <c r="CK36" i="1"/>
  <c r="CL36" i="1"/>
  <c r="CM36" i="1"/>
  <c r="CN36" i="1"/>
  <c r="CB37" i="1"/>
  <c r="CC37" i="1"/>
  <c r="CD37" i="1"/>
  <c r="CE37" i="1"/>
  <c r="CF37" i="1"/>
  <c r="CG37" i="1"/>
  <c r="CH37" i="1"/>
  <c r="CI37" i="1"/>
  <c r="CJ37" i="1"/>
  <c r="CK37" i="1"/>
  <c r="CL37" i="1"/>
  <c r="CM37" i="1"/>
  <c r="CN37" i="1"/>
  <c r="CB38" i="1"/>
  <c r="CC38" i="1"/>
  <c r="CD38" i="1"/>
  <c r="CE38" i="1"/>
  <c r="CF38" i="1"/>
  <c r="CG38" i="1"/>
  <c r="CH38" i="1"/>
  <c r="CI38" i="1"/>
  <c r="CJ38" i="1"/>
  <c r="CK38" i="1"/>
  <c r="CL38" i="1"/>
  <c r="CM38" i="1"/>
  <c r="CN38" i="1"/>
  <c r="CB39" i="1"/>
  <c r="CC39" i="1"/>
  <c r="CD39" i="1"/>
  <c r="CE39" i="1"/>
  <c r="CF39" i="1"/>
  <c r="CG39" i="1"/>
  <c r="CH39" i="1"/>
  <c r="CI39" i="1"/>
  <c r="CJ39" i="1"/>
  <c r="CK39" i="1"/>
  <c r="CL39" i="1"/>
  <c r="CM39" i="1"/>
  <c r="CN39" i="1"/>
  <c r="CB40" i="1"/>
  <c r="CC40" i="1"/>
  <c r="CD40" i="1"/>
  <c r="CE40" i="1"/>
  <c r="CF40" i="1"/>
  <c r="CG40" i="1"/>
  <c r="CH40" i="1"/>
  <c r="CI40" i="1"/>
  <c r="CJ40" i="1"/>
  <c r="CK40" i="1"/>
  <c r="CL40" i="1"/>
  <c r="CM40" i="1"/>
  <c r="CN40" i="1"/>
  <c r="CB41" i="1"/>
  <c r="CC41" i="1"/>
  <c r="CD41" i="1"/>
  <c r="CE41" i="1"/>
  <c r="CF41" i="1"/>
  <c r="CG41" i="1"/>
  <c r="CH41" i="1"/>
  <c r="CI41" i="1"/>
  <c r="CJ41" i="1"/>
  <c r="CK41" i="1"/>
  <c r="CL41" i="1"/>
  <c r="CM41" i="1"/>
  <c r="CN41" i="1"/>
  <c r="CB42" i="1"/>
  <c r="CC42" i="1"/>
  <c r="CD42" i="1"/>
  <c r="CE42" i="1"/>
  <c r="CF42" i="1"/>
  <c r="CG42" i="1"/>
  <c r="CH42" i="1"/>
  <c r="CI42" i="1"/>
  <c r="CJ42" i="1"/>
  <c r="CK42" i="1"/>
  <c r="CL42" i="1"/>
  <c r="CM42" i="1"/>
  <c r="CN42" i="1"/>
  <c r="CB43" i="1"/>
  <c r="CC43" i="1"/>
  <c r="CD43" i="1"/>
  <c r="CE43" i="1"/>
  <c r="CF43" i="1"/>
  <c r="CG43" i="1"/>
  <c r="CH43" i="1"/>
  <c r="CI43" i="1"/>
  <c r="CJ43" i="1"/>
  <c r="CK43" i="1"/>
  <c r="CL43" i="1"/>
  <c r="CM43" i="1"/>
  <c r="CN43" i="1"/>
  <c r="CB44" i="1"/>
  <c r="CC44" i="1"/>
  <c r="CD44" i="1"/>
  <c r="CE44" i="1"/>
  <c r="CF44" i="1"/>
  <c r="CG44" i="1"/>
  <c r="CH44" i="1"/>
  <c r="CI44" i="1"/>
  <c r="CJ44" i="1"/>
  <c r="CK44" i="1"/>
  <c r="CL44" i="1"/>
  <c r="CM44" i="1"/>
  <c r="CN44" i="1"/>
  <c r="CB45" i="1"/>
  <c r="CC45" i="1"/>
  <c r="CD45" i="1"/>
  <c r="CE45" i="1"/>
  <c r="CF45" i="1"/>
  <c r="CG45" i="1"/>
  <c r="CH45" i="1"/>
  <c r="CI45" i="1"/>
  <c r="CJ45" i="1"/>
  <c r="CK45" i="1"/>
  <c r="CL45" i="1"/>
  <c r="CM45" i="1"/>
  <c r="CN45" i="1"/>
  <c r="CB46" i="1"/>
  <c r="CC46" i="1"/>
  <c r="CD46" i="1"/>
  <c r="CE46" i="1"/>
  <c r="CF46" i="1"/>
  <c r="CG46" i="1"/>
  <c r="CH46" i="1"/>
  <c r="CI46" i="1"/>
  <c r="CJ46" i="1"/>
  <c r="CK46" i="1"/>
  <c r="CL46" i="1"/>
  <c r="CM46" i="1"/>
  <c r="CN46" i="1"/>
  <c r="CB47" i="1"/>
  <c r="CC47" i="1"/>
  <c r="CD47" i="1"/>
  <c r="CE47" i="1"/>
  <c r="CF47" i="1"/>
  <c r="CG47" i="1"/>
  <c r="CH47" i="1"/>
  <c r="CI47" i="1"/>
  <c r="CJ47" i="1"/>
  <c r="CK47" i="1"/>
  <c r="CL47" i="1"/>
  <c r="CM47" i="1"/>
  <c r="CN47" i="1"/>
  <c r="CB48" i="1"/>
  <c r="CC48" i="1"/>
  <c r="CD48" i="1"/>
  <c r="CE48" i="1"/>
  <c r="CF48" i="1"/>
  <c r="CG48" i="1"/>
  <c r="CH48" i="1"/>
  <c r="CI48" i="1"/>
  <c r="CJ48" i="1"/>
  <c r="CK48" i="1"/>
  <c r="CL48" i="1"/>
  <c r="CM48" i="1"/>
  <c r="CN48" i="1"/>
  <c r="CB49" i="1"/>
  <c r="CC49" i="1"/>
  <c r="CD49" i="1"/>
  <c r="CE49" i="1"/>
  <c r="CF49" i="1"/>
  <c r="CG49" i="1"/>
  <c r="CH49" i="1"/>
  <c r="CI49" i="1"/>
  <c r="CJ49" i="1"/>
  <c r="CK49" i="1"/>
  <c r="CL49" i="1"/>
  <c r="CM49" i="1"/>
  <c r="CN49" i="1"/>
  <c r="CB50" i="1"/>
  <c r="CC50" i="1"/>
  <c r="CD50" i="1"/>
  <c r="CE50" i="1"/>
  <c r="CF50" i="1"/>
  <c r="CG50" i="1"/>
  <c r="CH50" i="1"/>
  <c r="CI50" i="1"/>
  <c r="CJ50" i="1"/>
  <c r="CK50" i="1"/>
  <c r="CL50" i="1"/>
  <c r="CM50" i="1"/>
  <c r="CN50" i="1"/>
  <c r="CB51" i="1"/>
  <c r="CC51" i="1"/>
  <c r="CD51" i="1"/>
  <c r="CE51" i="1"/>
  <c r="CF51" i="1"/>
  <c r="CG51" i="1"/>
  <c r="CH51" i="1"/>
  <c r="CI51" i="1"/>
  <c r="CJ51" i="1"/>
  <c r="CK51" i="1"/>
  <c r="CL51" i="1"/>
  <c r="CM51" i="1"/>
  <c r="CN51" i="1"/>
  <c r="CB52" i="1"/>
  <c r="CC52" i="1"/>
  <c r="CD52" i="1"/>
  <c r="CE52" i="1"/>
  <c r="CF52" i="1"/>
  <c r="CG52" i="1"/>
  <c r="CH52" i="1"/>
  <c r="CI52" i="1"/>
  <c r="CJ52" i="1"/>
  <c r="CK52" i="1"/>
  <c r="CL52" i="1"/>
  <c r="CM52" i="1"/>
  <c r="CN52" i="1"/>
  <c r="CB53" i="1"/>
  <c r="CC53" i="1"/>
  <c r="CD53" i="1"/>
  <c r="CE53" i="1"/>
  <c r="CF53" i="1"/>
  <c r="CG53" i="1"/>
  <c r="CH53" i="1"/>
  <c r="CI53" i="1"/>
  <c r="CJ53" i="1"/>
  <c r="CK53" i="1"/>
  <c r="CL53" i="1"/>
  <c r="CM53" i="1"/>
  <c r="CN53" i="1"/>
  <c r="CB54" i="1"/>
  <c r="CC54" i="1"/>
  <c r="CD54" i="1"/>
  <c r="CE54" i="1"/>
  <c r="CF54" i="1"/>
  <c r="CG54" i="1"/>
  <c r="CH54" i="1"/>
  <c r="CI54" i="1"/>
  <c r="CJ54" i="1"/>
  <c r="CK54" i="1"/>
  <c r="CL54" i="1"/>
  <c r="CM54" i="1"/>
  <c r="CN54" i="1"/>
  <c r="CB55" i="1"/>
  <c r="CC55" i="1"/>
  <c r="CD55" i="1"/>
  <c r="CE55" i="1"/>
  <c r="CF55" i="1"/>
  <c r="CG55" i="1"/>
  <c r="CH55" i="1"/>
  <c r="CI55" i="1"/>
  <c r="CJ55" i="1"/>
  <c r="CK55" i="1"/>
  <c r="CL55" i="1"/>
  <c r="CM55" i="1"/>
  <c r="CN55" i="1"/>
  <c r="CB56" i="1"/>
  <c r="CC56" i="1"/>
  <c r="CD56" i="1"/>
  <c r="CE56" i="1"/>
  <c r="CF56" i="1"/>
  <c r="CG56" i="1"/>
  <c r="CH56" i="1"/>
  <c r="CI56" i="1"/>
  <c r="CJ56" i="1"/>
  <c r="CK56" i="1"/>
  <c r="CL56" i="1"/>
  <c r="CM56" i="1"/>
  <c r="CN56" i="1"/>
  <c r="CB57" i="1"/>
  <c r="CC57" i="1"/>
  <c r="CD57" i="1"/>
  <c r="CE57" i="1"/>
  <c r="CF57" i="1"/>
  <c r="CG57" i="1"/>
  <c r="CH57" i="1"/>
  <c r="CI57" i="1"/>
  <c r="CJ57" i="1"/>
  <c r="CK57" i="1"/>
  <c r="CL57" i="1"/>
  <c r="CM57" i="1"/>
  <c r="CN57" i="1"/>
  <c r="CB58" i="1"/>
  <c r="CC58" i="1"/>
  <c r="CD58" i="1"/>
  <c r="CE58" i="1"/>
  <c r="CF58" i="1"/>
  <c r="CG58" i="1"/>
  <c r="CH58" i="1"/>
  <c r="CI58" i="1"/>
  <c r="CJ58" i="1"/>
  <c r="CK58" i="1"/>
  <c r="CL58" i="1"/>
  <c r="CM58" i="1"/>
  <c r="CN58" i="1"/>
  <c r="CB59" i="1"/>
  <c r="CC59" i="1"/>
  <c r="CD59" i="1"/>
  <c r="CE59" i="1"/>
  <c r="CF59" i="1"/>
  <c r="CG59" i="1"/>
  <c r="CH59" i="1"/>
  <c r="CI59" i="1"/>
  <c r="CJ59" i="1"/>
  <c r="CK59" i="1"/>
  <c r="CL59" i="1"/>
  <c r="CM59" i="1"/>
  <c r="CN59" i="1"/>
  <c r="CB60" i="1"/>
  <c r="CC60" i="1"/>
  <c r="CD60" i="1"/>
  <c r="CE60" i="1"/>
  <c r="CF60" i="1"/>
  <c r="CG60" i="1"/>
  <c r="CH60" i="1"/>
  <c r="CI60" i="1"/>
  <c r="CJ60" i="1"/>
  <c r="CK60" i="1"/>
  <c r="CL60" i="1"/>
  <c r="CM60" i="1"/>
  <c r="CN60" i="1"/>
  <c r="CB61" i="1"/>
  <c r="CC61" i="1"/>
  <c r="CD61" i="1"/>
  <c r="CE61" i="1"/>
  <c r="CF61" i="1"/>
  <c r="CG61" i="1"/>
  <c r="CH61" i="1"/>
  <c r="CI61" i="1"/>
  <c r="CJ61" i="1"/>
  <c r="CK61" i="1"/>
  <c r="CL61" i="1"/>
  <c r="CM61" i="1"/>
  <c r="CN61" i="1"/>
  <c r="CB62" i="1"/>
  <c r="CC62" i="1"/>
  <c r="CD62" i="1"/>
  <c r="CE62" i="1"/>
  <c r="CF62" i="1"/>
  <c r="CG62" i="1"/>
  <c r="CH62" i="1"/>
  <c r="CI62" i="1"/>
  <c r="CJ62" i="1"/>
  <c r="CK62" i="1"/>
  <c r="CL62" i="1"/>
  <c r="CM62" i="1"/>
  <c r="CN62" i="1"/>
  <c r="CB63" i="1"/>
  <c r="CC63" i="1"/>
  <c r="CD63" i="1"/>
  <c r="CE63" i="1"/>
  <c r="CF63" i="1"/>
  <c r="CG63" i="1"/>
  <c r="CH63" i="1"/>
  <c r="CI63" i="1"/>
  <c r="CJ63" i="1"/>
  <c r="CK63" i="1"/>
  <c r="CL63" i="1"/>
  <c r="CM63" i="1"/>
  <c r="CN63" i="1"/>
  <c r="CB64" i="1"/>
  <c r="CC64" i="1"/>
  <c r="CD64" i="1"/>
  <c r="CE64" i="1"/>
  <c r="CF64" i="1"/>
  <c r="CG64" i="1"/>
  <c r="CH64" i="1"/>
  <c r="CI64" i="1"/>
  <c r="CJ64" i="1"/>
  <c r="CK64" i="1"/>
  <c r="CL64" i="1"/>
  <c r="CM64" i="1"/>
  <c r="CN64" i="1"/>
  <c r="CB65" i="1"/>
  <c r="CC65" i="1"/>
  <c r="CD65" i="1"/>
  <c r="CE65" i="1"/>
  <c r="CF65" i="1"/>
  <c r="CG65" i="1"/>
  <c r="CH65" i="1"/>
  <c r="CI65" i="1"/>
  <c r="CJ65" i="1"/>
  <c r="CK65" i="1"/>
  <c r="CL65" i="1"/>
  <c r="CM65" i="1"/>
  <c r="CN65" i="1"/>
  <c r="CB66" i="1"/>
  <c r="CC66" i="1"/>
  <c r="CD66" i="1"/>
  <c r="CE66" i="1"/>
  <c r="CF66" i="1"/>
  <c r="CG66" i="1"/>
  <c r="CH66" i="1"/>
  <c r="CI66" i="1"/>
  <c r="CJ66" i="1"/>
  <c r="CK66" i="1"/>
  <c r="CL66" i="1"/>
  <c r="CM66" i="1"/>
  <c r="CN66" i="1"/>
  <c r="CB67" i="1"/>
  <c r="CC67" i="1"/>
  <c r="CD67" i="1"/>
  <c r="CE67" i="1"/>
  <c r="CF67" i="1"/>
  <c r="CG67" i="1"/>
  <c r="CH67" i="1"/>
  <c r="CI67" i="1"/>
  <c r="CJ67" i="1"/>
  <c r="CK67" i="1"/>
  <c r="CL67" i="1"/>
  <c r="CM67" i="1"/>
  <c r="CN67" i="1"/>
  <c r="CB68" i="1"/>
  <c r="CC68" i="1"/>
  <c r="CD68" i="1"/>
  <c r="CE68" i="1"/>
  <c r="CF68" i="1"/>
  <c r="CG68" i="1"/>
  <c r="CH68" i="1"/>
  <c r="CI68" i="1"/>
  <c r="CJ68" i="1"/>
  <c r="CK68" i="1"/>
  <c r="CL68" i="1"/>
  <c r="CM68" i="1"/>
  <c r="CN68" i="1"/>
  <c r="CB69" i="1"/>
  <c r="CC69" i="1"/>
  <c r="CD69" i="1"/>
  <c r="CE69" i="1"/>
  <c r="CF69" i="1"/>
  <c r="CG69" i="1"/>
  <c r="CH69" i="1"/>
  <c r="CI69" i="1"/>
  <c r="CJ69" i="1"/>
  <c r="CK69" i="1"/>
  <c r="CL69" i="1"/>
  <c r="CM69" i="1"/>
  <c r="CN69" i="1"/>
  <c r="CB70" i="1"/>
  <c r="CC70" i="1"/>
  <c r="CD70" i="1"/>
  <c r="CE70" i="1"/>
  <c r="CF70" i="1"/>
  <c r="CG70" i="1"/>
  <c r="CH70" i="1"/>
  <c r="CI70" i="1"/>
  <c r="CJ70" i="1"/>
  <c r="CK70" i="1"/>
  <c r="CL70" i="1"/>
  <c r="CM70" i="1"/>
  <c r="CN70" i="1"/>
  <c r="CB71" i="1"/>
  <c r="CC71" i="1"/>
  <c r="CD71" i="1"/>
  <c r="CE71" i="1"/>
  <c r="CF71" i="1"/>
  <c r="CG71" i="1"/>
  <c r="CH71" i="1"/>
  <c r="CI71" i="1"/>
  <c r="CJ71" i="1"/>
  <c r="CK71" i="1"/>
  <c r="CL71" i="1"/>
  <c r="CM71" i="1"/>
  <c r="CN71" i="1"/>
  <c r="CB72" i="1"/>
  <c r="CC72" i="1"/>
  <c r="CD72" i="1"/>
  <c r="CE72" i="1"/>
  <c r="CF72" i="1"/>
  <c r="CG72" i="1"/>
  <c r="CH72" i="1"/>
  <c r="CI72" i="1"/>
  <c r="CJ72" i="1"/>
  <c r="CK72" i="1"/>
  <c r="CL72" i="1"/>
  <c r="CM72" i="1"/>
  <c r="CN72" i="1"/>
  <c r="CB73" i="1"/>
  <c r="CC73" i="1"/>
  <c r="CD73" i="1"/>
  <c r="CE73" i="1"/>
  <c r="CF73" i="1"/>
  <c r="CG73" i="1"/>
  <c r="CH73" i="1"/>
  <c r="CI73" i="1"/>
  <c r="CJ73" i="1"/>
  <c r="CK73" i="1"/>
  <c r="CL73" i="1"/>
  <c r="CM73" i="1"/>
  <c r="CN73" i="1"/>
  <c r="CB74" i="1"/>
  <c r="CC74" i="1"/>
  <c r="CD74" i="1"/>
  <c r="CE74" i="1"/>
  <c r="CF74" i="1"/>
  <c r="CG74" i="1"/>
  <c r="CH74" i="1"/>
  <c r="CI74" i="1"/>
  <c r="CJ74" i="1"/>
  <c r="CK74" i="1"/>
  <c r="CL74" i="1"/>
  <c r="CM74" i="1"/>
  <c r="CN74" i="1"/>
  <c r="CB75" i="1"/>
  <c r="CC75" i="1"/>
  <c r="CD75" i="1"/>
  <c r="CE75" i="1"/>
  <c r="CF75" i="1"/>
  <c r="CG75" i="1"/>
  <c r="CH75" i="1"/>
  <c r="CI75" i="1"/>
  <c r="CJ75" i="1"/>
  <c r="CK75" i="1"/>
  <c r="CL75" i="1"/>
  <c r="CM75" i="1"/>
  <c r="CN75" i="1"/>
  <c r="CB76" i="1"/>
  <c r="CC76" i="1"/>
  <c r="CD76" i="1"/>
  <c r="CE76" i="1"/>
  <c r="CF76" i="1"/>
  <c r="CG76" i="1"/>
  <c r="CH76" i="1"/>
  <c r="CI76" i="1"/>
  <c r="CJ76" i="1"/>
  <c r="CK76" i="1"/>
  <c r="CL76" i="1"/>
  <c r="CM76" i="1"/>
  <c r="CN76" i="1"/>
  <c r="CB77" i="1"/>
  <c r="CC77" i="1"/>
  <c r="CD77" i="1"/>
  <c r="CE77" i="1"/>
  <c r="CF77" i="1"/>
  <c r="CG77" i="1"/>
  <c r="CH77" i="1"/>
  <c r="CI77" i="1"/>
  <c r="CJ77" i="1"/>
  <c r="CK77" i="1"/>
  <c r="CL77" i="1"/>
  <c r="CM77" i="1"/>
  <c r="CN77" i="1"/>
  <c r="CB78" i="1"/>
  <c r="CC78" i="1"/>
  <c r="CD78" i="1"/>
  <c r="CE78" i="1"/>
  <c r="CF78" i="1"/>
  <c r="CG78" i="1"/>
  <c r="CH78" i="1"/>
  <c r="CI78" i="1"/>
  <c r="CJ78" i="1"/>
  <c r="CK78" i="1"/>
  <c r="CL78" i="1"/>
  <c r="CM78" i="1"/>
  <c r="CN78" i="1"/>
  <c r="CB79" i="1"/>
  <c r="CC79" i="1"/>
  <c r="CD79" i="1"/>
  <c r="CE79" i="1"/>
  <c r="CF79" i="1"/>
  <c r="CG79" i="1"/>
  <c r="CH79" i="1"/>
  <c r="CI79" i="1"/>
  <c r="CJ79" i="1"/>
  <c r="CK79" i="1"/>
  <c r="CL79" i="1"/>
  <c r="CM79" i="1"/>
  <c r="CN79" i="1"/>
  <c r="CB80" i="1"/>
  <c r="CC80" i="1"/>
  <c r="CD80" i="1"/>
  <c r="CE80" i="1"/>
  <c r="CF80" i="1"/>
  <c r="CG80" i="1"/>
  <c r="CH80" i="1"/>
  <c r="CI80" i="1"/>
  <c r="CJ80" i="1"/>
  <c r="CK80" i="1"/>
  <c r="CL80" i="1"/>
  <c r="CM80" i="1"/>
  <c r="CN80" i="1"/>
  <c r="CB81" i="1"/>
  <c r="CC81" i="1"/>
  <c r="CD81" i="1"/>
  <c r="CE81" i="1"/>
  <c r="CF81" i="1"/>
  <c r="CG81" i="1"/>
  <c r="CH81" i="1"/>
  <c r="CI81" i="1"/>
  <c r="CJ81" i="1"/>
  <c r="CK81" i="1"/>
  <c r="CL81" i="1"/>
  <c r="CM81" i="1"/>
  <c r="CN81" i="1"/>
  <c r="CB82" i="1"/>
  <c r="CC82" i="1"/>
  <c r="CD82" i="1"/>
  <c r="CE82" i="1"/>
  <c r="CF82" i="1"/>
  <c r="CG82" i="1"/>
  <c r="CH82" i="1"/>
  <c r="CI82" i="1"/>
  <c r="CJ82" i="1"/>
  <c r="CK82" i="1"/>
  <c r="CL82" i="1"/>
  <c r="CM82" i="1"/>
  <c r="CN82" i="1"/>
  <c r="CB83" i="1"/>
  <c r="CC83" i="1"/>
  <c r="CD83" i="1"/>
  <c r="CE83" i="1"/>
  <c r="CF83" i="1"/>
  <c r="CG83" i="1"/>
  <c r="CH83" i="1"/>
  <c r="CI83" i="1"/>
  <c r="CJ83" i="1"/>
  <c r="CK83" i="1"/>
  <c r="CL83" i="1"/>
  <c r="CM83" i="1"/>
  <c r="CN83" i="1"/>
  <c r="CB84" i="1"/>
  <c r="CC84" i="1"/>
  <c r="CD84" i="1"/>
  <c r="CE84" i="1"/>
  <c r="CF84" i="1"/>
  <c r="CG84" i="1"/>
  <c r="CH84" i="1"/>
  <c r="CI84" i="1"/>
  <c r="CJ84" i="1"/>
  <c r="CK84" i="1"/>
  <c r="CL84" i="1"/>
  <c r="CM84" i="1"/>
  <c r="CN84" i="1"/>
  <c r="CB85" i="1"/>
  <c r="CC85" i="1"/>
  <c r="CD85" i="1"/>
  <c r="CE85" i="1"/>
  <c r="CF85" i="1"/>
  <c r="CG85" i="1"/>
  <c r="CH85" i="1"/>
  <c r="CI85" i="1"/>
  <c r="CJ85" i="1"/>
  <c r="CK85" i="1"/>
  <c r="CL85" i="1"/>
  <c r="CM85" i="1"/>
  <c r="CN85" i="1"/>
  <c r="CB86" i="1"/>
  <c r="CC86" i="1"/>
  <c r="CD86" i="1"/>
  <c r="CE86" i="1"/>
  <c r="CF86" i="1"/>
  <c r="CG86" i="1"/>
  <c r="CH86" i="1"/>
  <c r="CI86" i="1"/>
  <c r="CJ86" i="1"/>
  <c r="CK86" i="1"/>
  <c r="CL86" i="1"/>
  <c r="CM86" i="1"/>
  <c r="CN86" i="1"/>
  <c r="CB87" i="1"/>
  <c r="CC87" i="1"/>
  <c r="CD87" i="1"/>
  <c r="CE87" i="1"/>
  <c r="CF87" i="1"/>
  <c r="CG87" i="1"/>
  <c r="CH87" i="1"/>
  <c r="CI87" i="1"/>
  <c r="CJ87" i="1"/>
  <c r="CK87" i="1"/>
  <c r="CL87" i="1"/>
  <c r="CM87" i="1"/>
  <c r="CN87" i="1"/>
  <c r="CB88" i="1"/>
  <c r="CC88" i="1"/>
  <c r="CD88" i="1"/>
  <c r="CE88" i="1"/>
  <c r="CF88" i="1"/>
  <c r="CG88" i="1"/>
  <c r="CH88" i="1"/>
  <c r="CI88" i="1"/>
  <c r="CJ88" i="1"/>
  <c r="CK88" i="1"/>
  <c r="CL88" i="1"/>
  <c r="CM88" i="1"/>
  <c r="CN88" i="1"/>
  <c r="CB89" i="1"/>
  <c r="CC89" i="1"/>
  <c r="CD89" i="1"/>
  <c r="CE89" i="1"/>
  <c r="CF89" i="1"/>
  <c r="CG89" i="1"/>
  <c r="CH89" i="1"/>
  <c r="CI89" i="1"/>
  <c r="CJ89" i="1"/>
  <c r="CK89" i="1"/>
  <c r="CL89" i="1"/>
  <c r="CM89" i="1"/>
  <c r="CN89" i="1"/>
  <c r="CB90" i="1"/>
  <c r="CC90" i="1"/>
  <c r="CD90" i="1"/>
  <c r="CE90" i="1"/>
  <c r="CF90" i="1"/>
  <c r="CG90" i="1"/>
  <c r="CH90" i="1"/>
  <c r="CI90" i="1"/>
  <c r="CJ90" i="1"/>
  <c r="CK90" i="1"/>
  <c r="CL90" i="1"/>
  <c r="CM90" i="1"/>
  <c r="CN90" i="1"/>
  <c r="CB91" i="1"/>
  <c r="CC91" i="1"/>
  <c r="CD91" i="1"/>
  <c r="CE91" i="1"/>
  <c r="CF91" i="1"/>
  <c r="CG91" i="1"/>
  <c r="CH91" i="1"/>
  <c r="CI91" i="1"/>
  <c r="CJ91" i="1"/>
  <c r="CK91" i="1"/>
  <c r="CL91" i="1"/>
  <c r="CM91" i="1"/>
  <c r="CN91" i="1"/>
  <c r="CB92" i="1"/>
  <c r="CC92" i="1"/>
  <c r="CD92" i="1"/>
  <c r="CE92" i="1"/>
  <c r="CF92" i="1"/>
  <c r="CG92" i="1"/>
  <c r="CH92" i="1"/>
  <c r="CI92" i="1"/>
  <c r="CJ92" i="1"/>
  <c r="CK92" i="1"/>
  <c r="CL92" i="1"/>
  <c r="CM92" i="1"/>
  <c r="CN92" i="1"/>
  <c r="CB93" i="1"/>
  <c r="CC93" i="1"/>
  <c r="CD93" i="1"/>
  <c r="CE93" i="1"/>
  <c r="CF93" i="1"/>
  <c r="CG93" i="1"/>
  <c r="CH93" i="1"/>
  <c r="CI93" i="1"/>
  <c r="CJ93" i="1"/>
  <c r="CK93" i="1"/>
  <c r="CL93" i="1"/>
  <c r="CM93" i="1"/>
  <c r="CN93" i="1"/>
  <c r="CB94" i="1"/>
  <c r="CC94" i="1"/>
  <c r="CD94" i="1"/>
  <c r="CE94" i="1"/>
  <c r="CF94" i="1"/>
  <c r="CG94" i="1"/>
  <c r="CH94" i="1"/>
  <c r="CI94" i="1"/>
  <c r="CJ94" i="1"/>
  <c r="CK94" i="1"/>
  <c r="CL94" i="1"/>
  <c r="CM94" i="1"/>
  <c r="CN94" i="1"/>
  <c r="CB95" i="1"/>
  <c r="CC95" i="1"/>
  <c r="CD95" i="1"/>
  <c r="CE95" i="1"/>
  <c r="CF95" i="1"/>
  <c r="CG95" i="1"/>
  <c r="CH95" i="1"/>
  <c r="CI95" i="1"/>
  <c r="CJ95" i="1"/>
  <c r="CK95" i="1"/>
  <c r="CL95" i="1"/>
  <c r="CM95" i="1"/>
  <c r="CN95" i="1"/>
  <c r="CB96" i="1"/>
  <c r="CC96" i="1"/>
  <c r="CD96" i="1"/>
  <c r="CE96" i="1"/>
  <c r="CF96" i="1"/>
  <c r="CG96" i="1"/>
  <c r="CH96" i="1"/>
  <c r="CI96" i="1"/>
  <c r="CJ96" i="1"/>
  <c r="CK96" i="1"/>
  <c r="CL96" i="1"/>
  <c r="CM96" i="1"/>
  <c r="CN96" i="1"/>
  <c r="CB97" i="1"/>
  <c r="CC97" i="1"/>
  <c r="CD97" i="1"/>
  <c r="CE97" i="1"/>
  <c r="CF97" i="1"/>
  <c r="CG97" i="1"/>
  <c r="CH97" i="1"/>
  <c r="CI97" i="1"/>
  <c r="CJ97" i="1"/>
  <c r="CK97" i="1"/>
  <c r="CL97" i="1"/>
  <c r="CM97" i="1"/>
  <c r="CN97" i="1"/>
  <c r="CB98" i="1"/>
  <c r="CC98" i="1"/>
  <c r="CD98" i="1"/>
  <c r="CE98" i="1"/>
  <c r="CF98" i="1"/>
  <c r="CG98" i="1"/>
  <c r="CH98" i="1"/>
  <c r="CI98" i="1"/>
  <c r="CJ98" i="1"/>
  <c r="CK98" i="1"/>
  <c r="CL98" i="1"/>
  <c r="CM98" i="1"/>
  <c r="CN98" i="1"/>
  <c r="CB99" i="1"/>
  <c r="CC99" i="1"/>
  <c r="CD99" i="1"/>
  <c r="CE99" i="1"/>
  <c r="CF99" i="1"/>
  <c r="CG99" i="1"/>
  <c r="CH99" i="1"/>
  <c r="CI99" i="1"/>
  <c r="CJ99" i="1"/>
  <c r="CK99" i="1"/>
  <c r="CL99" i="1"/>
  <c r="CM99" i="1"/>
  <c r="CN99" i="1"/>
  <c r="CB100" i="1"/>
  <c r="CC100" i="1"/>
  <c r="CD100" i="1"/>
  <c r="CE100" i="1"/>
  <c r="CF100" i="1"/>
  <c r="CG100" i="1"/>
  <c r="CH100" i="1"/>
  <c r="CI100" i="1"/>
  <c r="CJ100" i="1"/>
  <c r="CK100" i="1"/>
  <c r="CL100" i="1"/>
  <c r="CM100" i="1"/>
  <c r="CN100" i="1"/>
  <c r="CB101" i="1"/>
  <c r="CC101" i="1"/>
  <c r="CD101" i="1"/>
  <c r="CE101" i="1"/>
  <c r="CF101" i="1"/>
  <c r="CG101" i="1"/>
  <c r="CH101" i="1"/>
  <c r="CI101" i="1"/>
  <c r="CJ101" i="1"/>
  <c r="CK101" i="1"/>
  <c r="CL101" i="1"/>
  <c r="CM101" i="1"/>
  <c r="CN101" i="1"/>
  <c r="CB102" i="1"/>
  <c r="CC102" i="1"/>
  <c r="CD102" i="1"/>
  <c r="CE102" i="1"/>
  <c r="CF102" i="1"/>
  <c r="CG102" i="1"/>
  <c r="CH102" i="1"/>
  <c r="CI102" i="1"/>
  <c r="CJ102" i="1"/>
  <c r="CK102" i="1"/>
  <c r="CL102" i="1"/>
  <c r="CM102" i="1"/>
  <c r="CN102" i="1"/>
  <c r="CB103" i="1"/>
  <c r="CC103" i="1"/>
  <c r="CD103" i="1"/>
  <c r="CE103" i="1"/>
  <c r="CF103" i="1"/>
  <c r="CG103" i="1"/>
  <c r="CH103" i="1"/>
  <c r="CI103" i="1"/>
  <c r="CJ103" i="1"/>
  <c r="CK103" i="1"/>
  <c r="CL103" i="1"/>
  <c r="CM103" i="1"/>
  <c r="CN103" i="1"/>
  <c r="CB104" i="1"/>
  <c r="CC104" i="1"/>
  <c r="CD104" i="1"/>
  <c r="CE104" i="1"/>
  <c r="CF104" i="1"/>
  <c r="CG104" i="1"/>
  <c r="CH104" i="1"/>
  <c r="CI104" i="1"/>
  <c r="CJ104" i="1"/>
  <c r="CK104" i="1"/>
  <c r="CL104" i="1"/>
  <c r="CM104" i="1"/>
  <c r="CN104" i="1"/>
  <c r="CB105" i="1"/>
  <c r="CC105" i="1"/>
  <c r="CD105" i="1"/>
  <c r="CE105" i="1"/>
  <c r="CF105" i="1"/>
  <c r="CG105" i="1"/>
  <c r="CH105" i="1"/>
  <c r="CI105" i="1"/>
  <c r="CJ105" i="1"/>
  <c r="CK105" i="1"/>
  <c r="CL105" i="1"/>
  <c r="CM105" i="1"/>
  <c r="CN105" i="1"/>
  <c r="CB106" i="1"/>
  <c r="CC106" i="1"/>
  <c r="CD106" i="1"/>
  <c r="CE106" i="1"/>
  <c r="CF106" i="1"/>
  <c r="CG106" i="1"/>
  <c r="CH106" i="1"/>
  <c r="CI106" i="1"/>
  <c r="CJ106" i="1"/>
  <c r="CK106" i="1"/>
  <c r="CL106" i="1"/>
  <c r="CM106" i="1"/>
  <c r="CN106" i="1"/>
  <c r="CB107" i="1"/>
  <c r="CC107" i="1"/>
  <c r="CD107" i="1"/>
  <c r="CE107" i="1"/>
  <c r="CF107" i="1"/>
  <c r="CG107" i="1"/>
  <c r="CH107" i="1"/>
  <c r="CI107" i="1"/>
  <c r="CJ107" i="1"/>
  <c r="CK107" i="1"/>
  <c r="CL107" i="1"/>
  <c r="CM107" i="1"/>
  <c r="CN107" i="1"/>
  <c r="CB108" i="1"/>
  <c r="CC108" i="1"/>
  <c r="CD108" i="1"/>
  <c r="CE108" i="1"/>
  <c r="CF108" i="1"/>
  <c r="CG108" i="1"/>
  <c r="CH108" i="1"/>
  <c r="CI108" i="1"/>
  <c r="CJ108" i="1"/>
  <c r="CK108" i="1"/>
  <c r="CL108" i="1"/>
  <c r="CM108" i="1"/>
  <c r="CN108" i="1"/>
  <c r="CB109" i="1"/>
  <c r="CC109" i="1"/>
  <c r="CD109" i="1"/>
  <c r="CE109" i="1"/>
  <c r="CF109" i="1"/>
  <c r="CG109" i="1"/>
  <c r="CH109" i="1"/>
  <c r="CI109" i="1"/>
  <c r="CJ109" i="1"/>
  <c r="CK109" i="1"/>
  <c r="CL109" i="1"/>
  <c r="CM109" i="1"/>
  <c r="CN109" i="1"/>
  <c r="CB110" i="1"/>
  <c r="CC110" i="1"/>
  <c r="CD110" i="1"/>
  <c r="CE110" i="1"/>
  <c r="CF110" i="1"/>
  <c r="CG110" i="1"/>
  <c r="CH110" i="1"/>
  <c r="CI110" i="1"/>
  <c r="CJ110" i="1"/>
  <c r="CK110" i="1"/>
  <c r="CL110" i="1"/>
  <c r="CM110" i="1"/>
  <c r="CN110" i="1"/>
  <c r="CB111" i="1"/>
  <c r="CC111" i="1"/>
  <c r="CD111" i="1"/>
  <c r="CE111" i="1"/>
  <c r="CF111" i="1"/>
  <c r="CG111" i="1"/>
  <c r="CH111" i="1"/>
  <c r="CI111" i="1"/>
  <c r="CJ111" i="1"/>
  <c r="CK111" i="1"/>
  <c r="CL111" i="1"/>
  <c r="CM111" i="1"/>
  <c r="CN111" i="1"/>
  <c r="CB112" i="1"/>
  <c r="CC112" i="1"/>
  <c r="CD112" i="1"/>
  <c r="CE112" i="1"/>
  <c r="CF112" i="1"/>
  <c r="CG112" i="1"/>
  <c r="CH112" i="1"/>
  <c r="CI112" i="1"/>
  <c r="CJ112" i="1"/>
  <c r="CK112" i="1"/>
  <c r="CL112" i="1"/>
  <c r="CM112" i="1"/>
  <c r="CN112" i="1"/>
  <c r="CB113" i="1"/>
  <c r="CC113" i="1"/>
  <c r="CD113" i="1"/>
  <c r="CE113" i="1"/>
  <c r="CF113" i="1"/>
  <c r="CG113" i="1"/>
  <c r="CH113" i="1"/>
  <c r="CI113" i="1"/>
  <c r="CJ113" i="1"/>
  <c r="CK113" i="1"/>
  <c r="CL113" i="1"/>
  <c r="CM113" i="1"/>
  <c r="CN113" i="1"/>
  <c r="CB114" i="1"/>
  <c r="CC114" i="1"/>
  <c r="CD114" i="1"/>
  <c r="CE114" i="1"/>
  <c r="CF114" i="1"/>
  <c r="CG114" i="1"/>
  <c r="CH114" i="1"/>
  <c r="CI114" i="1"/>
  <c r="CJ114" i="1"/>
  <c r="CK114" i="1"/>
  <c r="CL114" i="1"/>
  <c r="CM114" i="1"/>
  <c r="CN114" i="1"/>
  <c r="CB115" i="1"/>
  <c r="CC115" i="1"/>
  <c r="CD115" i="1"/>
  <c r="CE115" i="1"/>
  <c r="CF115" i="1"/>
  <c r="CG115" i="1"/>
  <c r="CH115" i="1"/>
  <c r="CI115" i="1"/>
  <c r="CJ115" i="1"/>
  <c r="CK115" i="1"/>
  <c r="CL115" i="1"/>
  <c r="CM115" i="1"/>
  <c r="CN115" i="1"/>
  <c r="CB116" i="1"/>
  <c r="CC116" i="1"/>
  <c r="CD116" i="1"/>
  <c r="CE116" i="1"/>
  <c r="CF116" i="1"/>
  <c r="CG116" i="1"/>
  <c r="CH116" i="1"/>
  <c r="CI116" i="1"/>
  <c r="CJ116" i="1"/>
  <c r="CK116" i="1"/>
  <c r="CL116" i="1"/>
  <c r="CM116" i="1"/>
  <c r="CN116" i="1"/>
  <c r="CB117" i="1"/>
  <c r="CC117" i="1"/>
  <c r="CD117" i="1"/>
  <c r="CE117" i="1"/>
  <c r="CF117" i="1"/>
  <c r="CG117" i="1"/>
  <c r="CH117" i="1"/>
  <c r="CI117" i="1"/>
  <c r="CJ117" i="1"/>
  <c r="CK117" i="1"/>
  <c r="CL117" i="1"/>
  <c r="CM117" i="1"/>
  <c r="CN117" i="1"/>
  <c r="CB118" i="1"/>
  <c r="CC118" i="1"/>
  <c r="CD118" i="1"/>
  <c r="CE118" i="1"/>
  <c r="CF118" i="1"/>
  <c r="CG118" i="1"/>
  <c r="CH118" i="1"/>
  <c r="CI118" i="1"/>
  <c r="CJ118" i="1"/>
  <c r="CK118" i="1"/>
  <c r="CL118" i="1"/>
  <c r="CM118" i="1"/>
  <c r="CN118" i="1"/>
  <c r="CB119" i="1"/>
  <c r="CC119" i="1"/>
  <c r="CD119" i="1"/>
  <c r="CE119" i="1"/>
  <c r="CF119" i="1"/>
  <c r="CG119" i="1"/>
  <c r="CH119" i="1"/>
  <c r="CI119" i="1"/>
  <c r="CJ119" i="1"/>
  <c r="CK119" i="1"/>
  <c r="CL119" i="1"/>
  <c r="CM119" i="1"/>
  <c r="CN119" i="1"/>
  <c r="CB120" i="1"/>
  <c r="CC120" i="1"/>
  <c r="CD120" i="1"/>
  <c r="CE120" i="1"/>
  <c r="CF120" i="1"/>
  <c r="CG120" i="1"/>
  <c r="CH120" i="1"/>
  <c r="CI120" i="1"/>
  <c r="CJ120" i="1"/>
  <c r="CK120" i="1"/>
  <c r="CL120" i="1"/>
  <c r="CM120" i="1"/>
  <c r="CN120" i="1"/>
  <c r="CB121" i="1"/>
  <c r="CC121" i="1"/>
  <c r="CD121" i="1"/>
  <c r="CE121" i="1"/>
  <c r="CF121" i="1"/>
  <c r="CG121" i="1"/>
  <c r="CH121" i="1"/>
  <c r="CI121" i="1"/>
  <c r="CJ121" i="1"/>
  <c r="CK121" i="1"/>
  <c r="CL121" i="1"/>
  <c r="CM121" i="1"/>
  <c r="CN121" i="1"/>
  <c r="CB122" i="1"/>
  <c r="CC122" i="1"/>
  <c r="CD122" i="1"/>
  <c r="CE122" i="1"/>
  <c r="CF122" i="1"/>
  <c r="CG122" i="1"/>
  <c r="CH122" i="1"/>
  <c r="CI122" i="1"/>
  <c r="CJ122" i="1"/>
  <c r="CK122" i="1"/>
  <c r="CL122" i="1"/>
  <c r="CM122" i="1"/>
  <c r="CN122" i="1"/>
  <c r="CB123" i="1"/>
  <c r="CC123" i="1"/>
  <c r="CD123" i="1"/>
  <c r="CE123" i="1"/>
  <c r="CF123" i="1"/>
  <c r="CG123" i="1"/>
  <c r="CH123" i="1"/>
  <c r="CI123" i="1"/>
  <c r="CJ123" i="1"/>
  <c r="CK123" i="1"/>
  <c r="CL123" i="1"/>
  <c r="CM123" i="1"/>
  <c r="CN123" i="1"/>
  <c r="CB124" i="1"/>
  <c r="CC124" i="1"/>
  <c r="CD124" i="1"/>
  <c r="CE124" i="1"/>
  <c r="CF124" i="1"/>
  <c r="CG124" i="1"/>
  <c r="CH124" i="1"/>
  <c r="CI124" i="1"/>
  <c r="CJ124" i="1"/>
  <c r="CK124" i="1"/>
  <c r="CL124" i="1"/>
  <c r="CM124" i="1"/>
  <c r="CN124" i="1"/>
  <c r="CB125" i="1"/>
  <c r="CC125" i="1"/>
  <c r="CD125" i="1"/>
  <c r="CE125" i="1"/>
  <c r="CF125" i="1"/>
  <c r="CG125" i="1"/>
  <c r="CH125" i="1"/>
  <c r="CI125" i="1"/>
  <c r="CJ125" i="1"/>
  <c r="CK125" i="1"/>
  <c r="CL125" i="1"/>
  <c r="CM125" i="1"/>
  <c r="CN125" i="1"/>
  <c r="CB126" i="1"/>
  <c r="CC126" i="1"/>
  <c r="CD126" i="1"/>
  <c r="CE126" i="1"/>
  <c r="CF126" i="1"/>
  <c r="CG126" i="1"/>
  <c r="CH126" i="1"/>
  <c r="CI126" i="1"/>
  <c r="CJ126" i="1"/>
  <c r="CK126" i="1"/>
  <c r="CL126" i="1"/>
  <c r="CM126" i="1"/>
  <c r="CN126" i="1"/>
  <c r="CB127" i="1"/>
  <c r="CC127" i="1"/>
  <c r="CD127" i="1"/>
  <c r="CE127" i="1"/>
  <c r="CF127" i="1"/>
  <c r="CG127" i="1"/>
  <c r="CH127" i="1"/>
  <c r="CI127" i="1"/>
  <c r="CJ127" i="1"/>
  <c r="CK127" i="1"/>
  <c r="CL127" i="1"/>
  <c r="CM127" i="1"/>
  <c r="CN127" i="1"/>
  <c r="CB128" i="1"/>
  <c r="CC128" i="1"/>
  <c r="CD128" i="1"/>
  <c r="CE128" i="1"/>
  <c r="CF128" i="1"/>
  <c r="CG128" i="1"/>
  <c r="CH128" i="1"/>
  <c r="CI128" i="1"/>
  <c r="CJ128" i="1"/>
  <c r="CK128" i="1"/>
  <c r="CL128" i="1"/>
  <c r="CM128" i="1"/>
  <c r="CN128" i="1"/>
  <c r="CB129" i="1"/>
  <c r="CC129" i="1"/>
  <c r="CD129" i="1"/>
  <c r="CE129" i="1"/>
  <c r="CF129" i="1"/>
  <c r="CG129" i="1"/>
  <c r="CH129" i="1"/>
  <c r="CI129" i="1"/>
  <c r="CJ129" i="1"/>
  <c r="CK129" i="1"/>
  <c r="CL129" i="1"/>
  <c r="CM129" i="1"/>
  <c r="CN129" i="1"/>
  <c r="CB130" i="1"/>
  <c r="CC130" i="1"/>
  <c r="CD130" i="1"/>
  <c r="CE130" i="1"/>
  <c r="CF130" i="1"/>
  <c r="CG130" i="1"/>
  <c r="CH130" i="1"/>
  <c r="CI130" i="1"/>
  <c r="CJ130" i="1"/>
  <c r="CK130" i="1"/>
  <c r="CL130" i="1"/>
  <c r="CM130" i="1"/>
  <c r="CN130" i="1"/>
  <c r="CB131" i="1"/>
  <c r="CC131" i="1"/>
  <c r="CD131" i="1"/>
  <c r="CE131" i="1"/>
  <c r="CF131" i="1"/>
  <c r="CG131" i="1"/>
  <c r="CH131" i="1"/>
  <c r="CI131" i="1"/>
  <c r="CJ131" i="1"/>
  <c r="CK131" i="1"/>
  <c r="CL131" i="1"/>
  <c r="CM131" i="1"/>
  <c r="CN131" i="1"/>
  <c r="CB132" i="1"/>
  <c r="CC132" i="1"/>
  <c r="CD132" i="1"/>
  <c r="CE132" i="1"/>
  <c r="CF132" i="1"/>
  <c r="CG132" i="1"/>
  <c r="CH132" i="1"/>
  <c r="CI132" i="1"/>
  <c r="CJ132" i="1"/>
  <c r="CK132" i="1"/>
  <c r="CL132" i="1"/>
  <c r="CM132" i="1"/>
  <c r="CN132" i="1"/>
  <c r="CB133" i="1"/>
  <c r="CC133" i="1"/>
  <c r="CD133" i="1"/>
  <c r="CE133" i="1"/>
  <c r="CF133" i="1"/>
  <c r="CG133" i="1"/>
  <c r="CH133" i="1"/>
  <c r="CI133" i="1"/>
  <c r="CJ133" i="1"/>
  <c r="CK133" i="1"/>
  <c r="CL133" i="1"/>
  <c r="CM133" i="1"/>
  <c r="CN133" i="1"/>
  <c r="CB134" i="1"/>
  <c r="CC134" i="1"/>
  <c r="CD134" i="1"/>
  <c r="CE134" i="1"/>
  <c r="CF134" i="1"/>
  <c r="CG134" i="1"/>
  <c r="CH134" i="1"/>
  <c r="CI134" i="1"/>
  <c r="CJ134" i="1"/>
  <c r="CK134" i="1"/>
  <c r="CL134" i="1"/>
  <c r="CM134" i="1"/>
  <c r="CN134" i="1"/>
  <c r="CB135" i="1"/>
  <c r="CC135" i="1"/>
  <c r="CD135" i="1"/>
  <c r="CE135" i="1"/>
  <c r="CF135" i="1"/>
  <c r="CG135" i="1"/>
  <c r="CH135" i="1"/>
  <c r="CI135" i="1"/>
  <c r="CJ135" i="1"/>
  <c r="CK135" i="1"/>
  <c r="CL135" i="1"/>
  <c r="CM135" i="1"/>
  <c r="CN135" i="1"/>
  <c r="CB136" i="1"/>
  <c r="CC136" i="1"/>
  <c r="CD136" i="1"/>
  <c r="CE136" i="1"/>
  <c r="CF136" i="1"/>
  <c r="CG136" i="1"/>
  <c r="CH136" i="1"/>
  <c r="CI136" i="1"/>
  <c r="CJ136" i="1"/>
  <c r="CK136" i="1"/>
  <c r="CL136" i="1"/>
  <c r="CM136" i="1"/>
  <c r="CN136" i="1"/>
  <c r="CB137" i="1"/>
  <c r="CC137" i="1"/>
  <c r="CD137" i="1"/>
  <c r="CE137" i="1"/>
  <c r="CF137" i="1"/>
  <c r="CG137" i="1"/>
  <c r="CH137" i="1"/>
  <c r="CI137" i="1"/>
  <c r="CJ137" i="1"/>
  <c r="CK137" i="1"/>
  <c r="CL137" i="1"/>
  <c r="CM137" i="1"/>
  <c r="CN137" i="1"/>
  <c r="CB138" i="1"/>
  <c r="CC138" i="1"/>
  <c r="CD138" i="1"/>
  <c r="CE138" i="1"/>
  <c r="CF138" i="1"/>
  <c r="CG138" i="1"/>
  <c r="CH138" i="1"/>
  <c r="CI138" i="1"/>
  <c r="CJ138" i="1"/>
  <c r="CK138" i="1"/>
  <c r="CL138" i="1"/>
  <c r="CM138" i="1"/>
  <c r="CN138" i="1"/>
  <c r="CB139" i="1"/>
  <c r="CC139" i="1"/>
  <c r="CD139" i="1"/>
  <c r="CE139" i="1"/>
  <c r="CF139" i="1"/>
  <c r="CG139" i="1"/>
  <c r="CH139" i="1"/>
  <c r="CI139" i="1"/>
  <c r="CJ139" i="1"/>
  <c r="CK139" i="1"/>
  <c r="CL139" i="1"/>
  <c r="CM139" i="1"/>
  <c r="CN139" i="1"/>
  <c r="CB140" i="1"/>
  <c r="CC140" i="1"/>
  <c r="CD140" i="1"/>
  <c r="CE140" i="1"/>
  <c r="CF140" i="1"/>
  <c r="CG140" i="1"/>
  <c r="CH140" i="1"/>
  <c r="CI140" i="1"/>
  <c r="CJ140" i="1"/>
  <c r="CK140" i="1"/>
  <c r="CL140" i="1"/>
  <c r="CM140" i="1"/>
  <c r="CN140" i="1"/>
  <c r="CB141" i="1"/>
  <c r="CC141" i="1"/>
  <c r="CD141" i="1"/>
  <c r="CE141" i="1"/>
  <c r="CF141" i="1"/>
  <c r="CG141" i="1"/>
  <c r="CH141" i="1"/>
  <c r="CI141" i="1"/>
  <c r="CJ141" i="1"/>
  <c r="CK141" i="1"/>
  <c r="CL141" i="1"/>
  <c r="CM141" i="1"/>
  <c r="CN141" i="1"/>
  <c r="CB142" i="1"/>
  <c r="CC142" i="1"/>
  <c r="CD142" i="1"/>
  <c r="CE142" i="1"/>
  <c r="CF142" i="1"/>
  <c r="CG142" i="1"/>
  <c r="CH142" i="1"/>
  <c r="CI142" i="1"/>
  <c r="CJ142" i="1"/>
  <c r="CK142" i="1"/>
  <c r="CL142" i="1"/>
  <c r="CM142" i="1"/>
  <c r="CN142" i="1"/>
  <c r="CB143" i="1"/>
  <c r="CC143" i="1"/>
  <c r="CD143" i="1"/>
  <c r="CE143" i="1"/>
  <c r="CF143" i="1"/>
  <c r="CG143" i="1"/>
  <c r="CH143" i="1"/>
  <c r="CI143" i="1"/>
  <c r="CJ143" i="1"/>
  <c r="CK143" i="1"/>
  <c r="CL143" i="1"/>
  <c r="CM143" i="1"/>
  <c r="CN143" i="1"/>
  <c r="CB144" i="1"/>
  <c r="CC144" i="1"/>
  <c r="CD144" i="1"/>
  <c r="CE144" i="1"/>
  <c r="CF144" i="1"/>
  <c r="CG144" i="1"/>
  <c r="CH144" i="1"/>
  <c r="CI144" i="1"/>
  <c r="CJ144" i="1"/>
  <c r="CK144" i="1"/>
  <c r="CL144" i="1"/>
  <c r="CM144" i="1"/>
  <c r="CN144" i="1"/>
  <c r="CB145" i="1"/>
  <c r="CC145" i="1"/>
  <c r="CD145" i="1"/>
  <c r="CE145" i="1"/>
  <c r="CF145" i="1"/>
  <c r="CG145" i="1"/>
  <c r="CH145" i="1"/>
  <c r="CI145" i="1"/>
  <c r="CJ145" i="1"/>
  <c r="CK145" i="1"/>
  <c r="CL145" i="1"/>
  <c r="CM145" i="1"/>
  <c r="CN145" i="1"/>
  <c r="CB146" i="1"/>
  <c r="CC146" i="1"/>
  <c r="CD146" i="1"/>
  <c r="CE146" i="1"/>
  <c r="CF146" i="1"/>
  <c r="CG146" i="1"/>
  <c r="CH146" i="1"/>
  <c r="CI146" i="1"/>
  <c r="CJ146" i="1"/>
  <c r="CK146" i="1"/>
  <c r="CL146" i="1"/>
  <c r="CM146" i="1"/>
  <c r="CN146" i="1"/>
  <c r="CB147" i="1"/>
  <c r="CC147" i="1"/>
  <c r="CD147" i="1"/>
  <c r="CE147" i="1"/>
  <c r="CF147" i="1"/>
  <c r="CG147" i="1"/>
  <c r="CH147" i="1"/>
  <c r="CI147" i="1"/>
  <c r="CJ147" i="1"/>
  <c r="CK147" i="1"/>
  <c r="CL147" i="1"/>
  <c r="CM147" i="1"/>
  <c r="CN147" i="1"/>
  <c r="CB148" i="1"/>
  <c r="CC148" i="1"/>
  <c r="CD148" i="1"/>
  <c r="CE148" i="1"/>
  <c r="CF148" i="1"/>
  <c r="CG148" i="1"/>
  <c r="CH148" i="1"/>
  <c r="CI148" i="1"/>
  <c r="CJ148" i="1"/>
  <c r="CK148" i="1"/>
  <c r="CL148" i="1"/>
  <c r="CM148" i="1"/>
  <c r="CN148" i="1"/>
  <c r="CB149" i="1"/>
  <c r="CC149" i="1"/>
  <c r="CD149" i="1"/>
  <c r="CE149" i="1"/>
  <c r="CF149" i="1"/>
  <c r="CG149" i="1"/>
  <c r="CH149" i="1"/>
  <c r="CI149" i="1"/>
  <c r="CJ149" i="1"/>
  <c r="CK149" i="1"/>
  <c r="CL149" i="1"/>
  <c r="CM149" i="1"/>
  <c r="CN149" i="1"/>
  <c r="CB150" i="1"/>
  <c r="CC150" i="1"/>
  <c r="CD150" i="1"/>
  <c r="CE150" i="1"/>
  <c r="CF150" i="1"/>
  <c r="CG150" i="1"/>
  <c r="CH150" i="1"/>
  <c r="CI150" i="1"/>
  <c r="CJ150" i="1"/>
  <c r="CK150" i="1"/>
  <c r="CL150" i="1"/>
  <c r="CM150" i="1"/>
  <c r="CN150" i="1"/>
  <c r="CB151" i="1"/>
  <c r="CC151" i="1"/>
  <c r="CD151" i="1"/>
  <c r="CE151" i="1"/>
  <c r="CF151" i="1"/>
  <c r="CG151" i="1"/>
  <c r="CH151" i="1"/>
  <c r="CI151" i="1"/>
  <c r="CJ151" i="1"/>
  <c r="CK151" i="1"/>
  <c r="CL151" i="1"/>
  <c r="CM151" i="1"/>
  <c r="CN151" i="1"/>
  <c r="CB152" i="1"/>
  <c r="CC152" i="1"/>
  <c r="CD152" i="1"/>
  <c r="CE152" i="1"/>
  <c r="CF152" i="1"/>
  <c r="CG152" i="1"/>
  <c r="CH152" i="1"/>
  <c r="CI152" i="1"/>
  <c r="CJ152" i="1"/>
  <c r="CK152" i="1"/>
  <c r="CL152" i="1"/>
  <c r="CM152" i="1"/>
  <c r="CN152" i="1"/>
  <c r="CB153" i="1"/>
  <c r="CC153" i="1"/>
  <c r="CD153" i="1"/>
  <c r="CE153" i="1"/>
  <c r="CF153" i="1"/>
  <c r="CG153" i="1"/>
  <c r="CH153" i="1"/>
  <c r="CI153" i="1"/>
  <c r="CJ153" i="1"/>
  <c r="CK153" i="1"/>
  <c r="CL153" i="1"/>
  <c r="CM153" i="1"/>
  <c r="CN153" i="1"/>
  <c r="CB154" i="1"/>
  <c r="CC154" i="1"/>
  <c r="CD154" i="1"/>
  <c r="CE154" i="1"/>
  <c r="CF154" i="1"/>
  <c r="CG154" i="1"/>
  <c r="CH154" i="1"/>
  <c r="CI154" i="1"/>
  <c r="CJ154" i="1"/>
  <c r="CK154" i="1"/>
  <c r="CL154" i="1"/>
  <c r="CM154" i="1"/>
  <c r="CN154" i="1"/>
  <c r="CB155" i="1"/>
  <c r="CC155" i="1"/>
  <c r="CD155" i="1"/>
  <c r="CE155" i="1"/>
  <c r="CF155" i="1"/>
  <c r="CG155" i="1"/>
  <c r="CH155" i="1"/>
  <c r="CI155" i="1"/>
  <c r="CJ155" i="1"/>
  <c r="CK155" i="1"/>
  <c r="CL155" i="1"/>
  <c r="CM155" i="1"/>
  <c r="CN155" i="1"/>
  <c r="CB156" i="1"/>
  <c r="CC156" i="1"/>
  <c r="CD156" i="1"/>
  <c r="CE156" i="1"/>
  <c r="CF156" i="1"/>
  <c r="CG156" i="1"/>
  <c r="CH156" i="1"/>
  <c r="CI156" i="1"/>
  <c r="CJ156" i="1"/>
  <c r="CK156" i="1"/>
  <c r="CL156" i="1"/>
  <c r="CM156" i="1"/>
  <c r="CN156" i="1"/>
  <c r="CB157" i="1"/>
  <c r="CC157" i="1"/>
  <c r="CD157" i="1"/>
  <c r="CE157" i="1"/>
  <c r="CF157" i="1"/>
  <c r="CG157" i="1"/>
  <c r="CH157" i="1"/>
  <c r="CI157" i="1"/>
  <c r="CJ157" i="1"/>
  <c r="CK157" i="1"/>
  <c r="CL157" i="1"/>
  <c r="CM157" i="1"/>
  <c r="CN157" i="1"/>
  <c r="CB158" i="1"/>
  <c r="CC158" i="1"/>
  <c r="CD158" i="1"/>
  <c r="CE158" i="1"/>
  <c r="CF158" i="1"/>
  <c r="CG158" i="1"/>
  <c r="CH158" i="1"/>
  <c r="CI158" i="1"/>
  <c r="CJ158" i="1"/>
  <c r="CK158" i="1"/>
  <c r="CL158" i="1"/>
  <c r="CM158" i="1"/>
  <c r="CN158" i="1"/>
  <c r="CB159" i="1"/>
  <c r="CC159" i="1"/>
  <c r="CD159" i="1"/>
  <c r="CE159" i="1"/>
  <c r="CF159" i="1"/>
  <c r="CG159" i="1"/>
  <c r="CH159" i="1"/>
  <c r="CI159" i="1"/>
  <c r="CJ159" i="1"/>
  <c r="CK159" i="1"/>
  <c r="CL159" i="1"/>
  <c r="CM159" i="1"/>
  <c r="CN159" i="1"/>
  <c r="CB160" i="1"/>
  <c r="CC160" i="1"/>
  <c r="CD160" i="1"/>
  <c r="CE160" i="1"/>
  <c r="CF160" i="1"/>
  <c r="CG160" i="1"/>
  <c r="CH160" i="1"/>
  <c r="CI160" i="1"/>
  <c r="CJ160" i="1"/>
  <c r="CK160" i="1"/>
  <c r="CL160" i="1"/>
  <c r="CM160" i="1"/>
  <c r="CN160" i="1"/>
  <c r="CB161" i="1"/>
  <c r="CC161" i="1"/>
  <c r="CD161" i="1"/>
  <c r="CE161" i="1"/>
  <c r="CF161" i="1"/>
  <c r="CG161" i="1"/>
  <c r="CH161" i="1"/>
  <c r="CI161" i="1"/>
  <c r="CJ161" i="1"/>
  <c r="CK161" i="1"/>
  <c r="CL161" i="1"/>
  <c r="CM161" i="1"/>
  <c r="CN161" i="1"/>
  <c r="CB162" i="1"/>
  <c r="CC162" i="1"/>
  <c r="CD162" i="1"/>
  <c r="CE162" i="1"/>
  <c r="CF162" i="1"/>
  <c r="CG162" i="1"/>
  <c r="CH162" i="1"/>
  <c r="CI162" i="1"/>
  <c r="CJ162" i="1"/>
  <c r="CK162" i="1"/>
  <c r="CL162" i="1"/>
  <c r="CM162" i="1"/>
  <c r="CN162" i="1"/>
  <c r="CB163" i="1"/>
  <c r="CC163" i="1"/>
  <c r="CD163" i="1"/>
  <c r="CE163" i="1"/>
  <c r="CF163" i="1"/>
  <c r="CG163" i="1"/>
  <c r="CH163" i="1"/>
  <c r="CI163" i="1"/>
  <c r="CJ163" i="1"/>
  <c r="CK163" i="1"/>
  <c r="CL163" i="1"/>
  <c r="CM163" i="1"/>
  <c r="CN163" i="1"/>
  <c r="CB164" i="1"/>
  <c r="CC164" i="1"/>
  <c r="CD164" i="1"/>
  <c r="CE164" i="1"/>
  <c r="CF164" i="1"/>
  <c r="CG164" i="1"/>
  <c r="CH164" i="1"/>
  <c r="CI164" i="1"/>
  <c r="CJ164" i="1"/>
  <c r="CK164" i="1"/>
  <c r="CL164" i="1"/>
  <c r="CM164" i="1"/>
  <c r="CN164" i="1"/>
  <c r="CB165" i="1"/>
  <c r="CC165" i="1"/>
  <c r="CD165" i="1"/>
  <c r="CE165" i="1"/>
  <c r="CF165" i="1"/>
  <c r="CG165" i="1"/>
  <c r="CH165" i="1"/>
  <c r="CI165" i="1"/>
  <c r="CJ165" i="1"/>
  <c r="CK165" i="1"/>
  <c r="CL165" i="1"/>
  <c r="CM165" i="1"/>
  <c r="CN165" i="1"/>
  <c r="CB166" i="1"/>
  <c r="CC166" i="1"/>
  <c r="CD166" i="1"/>
  <c r="CE166" i="1"/>
  <c r="CF166" i="1"/>
  <c r="CG166" i="1"/>
  <c r="CH166" i="1"/>
  <c r="CI166" i="1"/>
  <c r="CJ166" i="1"/>
  <c r="CK166" i="1"/>
  <c r="CL166" i="1"/>
  <c r="CM166" i="1"/>
  <c r="CN166" i="1"/>
  <c r="CB167" i="1"/>
  <c r="CC167" i="1"/>
  <c r="CD167" i="1"/>
  <c r="CE167" i="1"/>
  <c r="CF167" i="1"/>
  <c r="CG167" i="1"/>
  <c r="CH167" i="1"/>
  <c r="CI167" i="1"/>
  <c r="CJ167" i="1"/>
  <c r="CK167" i="1"/>
  <c r="CL167" i="1"/>
  <c r="CM167" i="1"/>
  <c r="CN167" i="1"/>
  <c r="CB168" i="1"/>
  <c r="CC168" i="1"/>
  <c r="CD168" i="1"/>
  <c r="CE168" i="1"/>
  <c r="CF168" i="1"/>
  <c r="CG168" i="1"/>
  <c r="CH168" i="1"/>
  <c r="CI168" i="1"/>
  <c r="CJ168" i="1"/>
  <c r="CK168" i="1"/>
  <c r="CL168" i="1"/>
  <c r="CM168" i="1"/>
  <c r="CN168" i="1"/>
  <c r="CB169" i="1"/>
  <c r="CC169" i="1"/>
  <c r="CD169" i="1"/>
  <c r="CE169" i="1"/>
  <c r="CF169" i="1"/>
  <c r="CG169" i="1"/>
  <c r="CH169" i="1"/>
  <c r="CI169" i="1"/>
  <c r="CJ169" i="1"/>
  <c r="CK169" i="1"/>
  <c r="CL169" i="1"/>
  <c r="CM169" i="1"/>
  <c r="CN169" i="1"/>
  <c r="CB170" i="1"/>
  <c r="CC170" i="1"/>
  <c r="CD170" i="1"/>
  <c r="CE170" i="1"/>
  <c r="CF170" i="1"/>
  <c r="CG170" i="1"/>
  <c r="CH170" i="1"/>
  <c r="CI170" i="1"/>
  <c r="CJ170" i="1"/>
  <c r="CK170" i="1"/>
  <c r="CL170" i="1"/>
  <c r="CM170" i="1"/>
  <c r="CN170" i="1"/>
  <c r="CB171" i="1"/>
  <c r="CC171" i="1"/>
  <c r="CD171" i="1"/>
  <c r="CE171" i="1"/>
  <c r="CF171" i="1"/>
  <c r="CG171" i="1"/>
  <c r="CH171" i="1"/>
  <c r="CI171" i="1"/>
  <c r="CJ171" i="1"/>
  <c r="CK171" i="1"/>
  <c r="CL171" i="1"/>
  <c r="CM171" i="1"/>
  <c r="CN171" i="1"/>
  <c r="CB172" i="1"/>
  <c r="CC172" i="1"/>
  <c r="CD172" i="1"/>
  <c r="CE172" i="1"/>
  <c r="CF172" i="1"/>
  <c r="CG172" i="1"/>
  <c r="CH172" i="1"/>
  <c r="CI172" i="1"/>
  <c r="CJ172" i="1"/>
  <c r="CK172" i="1"/>
  <c r="CL172" i="1"/>
  <c r="CM172" i="1"/>
  <c r="CN172" i="1"/>
  <c r="CB173" i="1"/>
  <c r="CC173" i="1"/>
  <c r="CD173" i="1"/>
  <c r="CE173" i="1"/>
  <c r="CF173" i="1"/>
  <c r="CG173" i="1"/>
  <c r="CH173" i="1"/>
  <c r="CI173" i="1"/>
  <c r="CJ173" i="1"/>
  <c r="CK173" i="1"/>
  <c r="CL173" i="1"/>
  <c r="CM173" i="1"/>
  <c r="CN173" i="1"/>
  <c r="CB174" i="1"/>
  <c r="CC174" i="1"/>
  <c r="CD174" i="1"/>
  <c r="CE174" i="1"/>
  <c r="CF174" i="1"/>
  <c r="CG174" i="1"/>
  <c r="CH174" i="1"/>
  <c r="CI174" i="1"/>
  <c r="CJ174" i="1"/>
  <c r="CK174" i="1"/>
  <c r="CL174" i="1"/>
  <c r="CM174" i="1"/>
  <c r="CN174" i="1"/>
  <c r="CB175" i="1"/>
  <c r="CC175" i="1"/>
  <c r="CD175" i="1"/>
  <c r="CE175" i="1"/>
  <c r="CF175" i="1"/>
  <c r="CG175" i="1"/>
  <c r="CH175" i="1"/>
  <c r="CI175" i="1"/>
  <c r="CJ175" i="1"/>
  <c r="CK175" i="1"/>
  <c r="CL175" i="1"/>
  <c r="CM175" i="1"/>
  <c r="CN175" i="1"/>
  <c r="CB176" i="1"/>
  <c r="CC176" i="1"/>
  <c r="CD176" i="1"/>
  <c r="CE176" i="1"/>
  <c r="CF176" i="1"/>
  <c r="CG176" i="1"/>
  <c r="CH176" i="1"/>
  <c r="CI176" i="1"/>
  <c r="CJ176" i="1"/>
  <c r="CK176" i="1"/>
  <c r="CL176" i="1"/>
  <c r="CM176" i="1"/>
  <c r="CN176" i="1"/>
  <c r="CB177" i="1"/>
  <c r="CC177" i="1"/>
  <c r="CD177" i="1"/>
  <c r="CE177" i="1"/>
  <c r="CF177" i="1"/>
  <c r="CG177" i="1"/>
  <c r="CH177" i="1"/>
  <c r="CI177" i="1"/>
  <c r="CJ177" i="1"/>
  <c r="CK177" i="1"/>
  <c r="CL177" i="1"/>
  <c r="CM177" i="1"/>
  <c r="CN177" i="1"/>
  <c r="CB178" i="1"/>
  <c r="CC178" i="1"/>
  <c r="CD178" i="1"/>
  <c r="CE178" i="1"/>
  <c r="CF178" i="1"/>
  <c r="CG178" i="1"/>
  <c r="CH178" i="1"/>
  <c r="CI178" i="1"/>
  <c r="CJ178" i="1"/>
  <c r="CK178" i="1"/>
  <c r="CL178" i="1"/>
  <c r="CM178" i="1"/>
  <c r="CN178" i="1"/>
  <c r="CB179" i="1"/>
  <c r="CC179" i="1"/>
  <c r="CD179" i="1"/>
  <c r="CE179" i="1"/>
  <c r="CF179" i="1"/>
  <c r="CG179" i="1"/>
  <c r="CH179" i="1"/>
  <c r="CI179" i="1"/>
  <c r="CJ179" i="1"/>
  <c r="CK179" i="1"/>
  <c r="CL179" i="1"/>
  <c r="CM179" i="1"/>
  <c r="CN179" i="1"/>
  <c r="CI4" i="1"/>
  <c r="CG3" i="1"/>
  <c r="CH3" i="1"/>
  <c r="CI3" i="1"/>
  <c r="CJ3" i="1"/>
  <c r="CK3" i="1"/>
  <c r="CL3" i="1"/>
  <c r="CM3" i="1"/>
  <c r="CN3" i="1"/>
  <c r="CO3" i="1"/>
  <c r="CG4" i="1"/>
  <c r="CH4" i="1"/>
  <c r="CJ4" i="1"/>
  <c r="CK4" i="1"/>
  <c r="CL4" i="1"/>
  <c r="CM4" i="1"/>
  <c r="CN4" i="1"/>
  <c r="CG5" i="1"/>
  <c r="CH5" i="1"/>
  <c r="CI5" i="1"/>
  <c r="CJ5" i="1"/>
  <c r="CK5" i="1"/>
  <c r="CL5" i="1"/>
  <c r="CM5" i="1"/>
  <c r="CN5" i="1"/>
  <c r="CG6" i="1"/>
  <c r="CH6" i="1"/>
  <c r="CI6" i="1"/>
  <c r="CJ6" i="1"/>
  <c r="CK6" i="1"/>
  <c r="CL6" i="1"/>
  <c r="CM6" i="1"/>
  <c r="CN6" i="1"/>
  <c r="CG7" i="1"/>
  <c r="CH7" i="1"/>
  <c r="CI7" i="1"/>
  <c r="CJ7" i="1"/>
  <c r="CK7" i="1"/>
  <c r="CL7" i="1"/>
  <c r="CM7" i="1"/>
  <c r="CN7" i="1"/>
  <c r="CD3" i="1"/>
  <c r="CE3" i="1"/>
  <c r="CF3" i="1"/>
  <c r="CD4" i="1"/>
  <c r="CE4" i="1"/>
  <c r="CF4" i="1"/>
  <c r="CD5" i="1"/>
  <c r="CE5" i="1"/>
  <c r="CF5" i="1"/>
  <c r="CD6" i="1"/>
  <c r="CE6" i="1"/>
  <c r="CF6" i="1"/>
  <c r="CD7" i="1"/>
  <c r="CE7" i="1"/>
  <c r="CF7" i="1"/>
  <c r="CC3" i="1"/>
  <c r="CC4" i="1"/>
  <c r="CC5" i="1"/>
  <c r="CC6" i="1"/>
  <c r="CC7" i="1"/>
  <c r="CB4" i="1"/>
  <c r="CB5" i="1"/>
  <c r="CB6" i="1"/>
  <c r="CB7" i="1"/>
  <c r="CB3"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 i="1"/>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BP234" i="1"/>
  <c r="BP233" i="1"/>
  <c r="BP232" i="1"/>
  <c r="BP230" i="1"/>
  <c r="BP218" i="1"/>
  <c r="AQ224" i="1"/>
  <c r="AQ222" i="1"/>
  <c r="BP219" i="1"/>
  <c r="BP220" i="1"/>
  <c r="AQ221" i="1"/>
  <c r="AR221" i="1"/>
  <c r="AS221" i="1"/>
  <c r="AA221" i="1"/>
  <c r="AX221" i="1"/>
  <c r="AB221" i="1"/>
  <c r="AC221" i="1"/>
  <c r="AD221" i="1"/>
  <c r="AE221" i="1"/>
  <c r="AF221" i="1"/>
  <c r="AG221" i="1"/>
  <c r="AH221" i="1"/>
  <c r="AJ221" i="1"/>
  <c r="AK221" i="1"/>
  <c r="AL221" i="1"/>
  <c r="AM221" i="1"/>
  <c r="AN221" i="1"/>
  <c r="AO221" i="1"/>
  <c r="AP221" i="1"/>
  <c r="AT221" i="1"/>
  <c r="AU221" i="1"/>
  <c r="AW221" i="1"/>
  <c r="AI221" i="1"/>
  <c r="BP221" i="1"/>
  <c r="AR222" i="1"/>
  <c r="AS222" i="1"/>
  <c r="AA222" i="1"/>
  <c r="AX222" i="1"/>
  <c r="AB222" i="1"/>
  <c r="AC222" i="1"/>
  <c r="AD222" i="1"/>
  <c r="AE222" i="1"/>
  <c r="AF222" i="1"/>
  <c r="AG222" i="1"/>
  <c r="AH222" i="1"/>
  <c r="AJ222" i="1"/>
  <c r="AK222" i="1"/>
  <c r="AL222" i="1"/>
  <c r="AM222" i="1"/>
  <c r="AN222" i="1"/>
  <c r="AO222" i="1"/>
  <c r="AP222" i="1"/>
  <c r="AT222" i="1"/>
  <c r="AU222" i="1"/>
  <c r="AW222" i="1"/>
  <c r="AI222" i="1"/>
  <c r="AQ223" i="1"/>
  <c r="AR223" i="1"/>
  <c r="AS223" i="1"/>
  <c r="AA223" i="1"/>
  <c r="AX223" i="1"/>
  <c r="AB223" i="1"/>
  <c r="AC223" i="1"/>
  <c r="AD223" i="1"/>
  <c r="AE223" i="1"/>
  <c r="AF223" i="1"/>
  <c r="AG223" i="1"/>
  <c r="AH223" i="1"/>
  <c r="AJ223" i="1"/>
  <c r="AK223" i="1"/>
  <c r="AL223" i="1"/>
  <c r="AM223" i="1"/>
  <c r="AN223" i="1"/>
  <c r="AO223" i="1"/>
  <c r="AP223" i="1"/>
  <c r="AT223" i="1"/>
  <c r="AU223" i="1"/>
  <c r="AW223" i="1"/>
  <c r="AI223" i="1"/>
  <c r="BP223" i="1"/>
  <c r="AR224" i="1"/>
  <c r="AS224" i="1"/>
  <c r="AA224" i="1"/>
  <c r="AX224" i="1"/>
  <c r="AB224" i="1"/>
  <c r="AC224" i="1"/>
  <c r="AD224" i="1"/>
  <c r="AE224" i="1"/>
  <c r="AF224" i="1"/>
  <c r="AG224" i="1"/>
  <c r="AH224" i="1"/>
  <c r="AJ224" i="1"/>
  <c r="AK224" i="1"/>
  <c r="AL224" i="1"/>
  <c r="AM224" i="1"/>
  <c r="AN224" i="1"/>
  <c r="AO224" i="1"/>
  <c r="AP224" i="1"/>
  <c r="AT224" i="1"/>
  <c r="AU224" i="1"/>
  <c r="AW224" i="1"/>
  <c r="AI224" i="1"/>
  <c r="AQ229" i="1"/>
  <c r="AR229" i="1"/>
  <c r="AS229" i="1"/>
  <c r="AA229" i="1"/>
  <c r="AX229" i="1"/>
  <c r="AB229" i="1"/>
  <c r="AC229" i="1"/>
  <c r="AD229" i="1"/>
  <c r="AE229" i="1"/>
  <c r="AF229" i="1"/>
  <c r="AG229" i="1"/>
  <c r="AH229" i="1"/>
  <c r="AJ229" i="1"/>
  <c r="AK229" i="1"/>
  <c r="AL229" i="1"/>
  <c r="AM229" i="1"/>
  <c r="AN229" i="1"/>
  <c r="AO229" i="1"/>
  <c r="AP229" i="1"/>
  <c r="AT229" i="1"/>
  <c r="AU229" i="1"/>
  <c r="AW229" i="1"/>
  <c r="AI229" i="1"/>
  <c r="AQ230" i="1"/>
  <c r="AR230" i="1"/>
  <c r="AS230" i="1"/>
  <c r="AA230" i="1"/>
  <c r="AX230" i="1"/>
  <c r="AB230" i="1"/>
  <c r="AC230" i="1"/>
  <c r="AD230" i="1"/>
  <c r="AE230" i="1"/>
  <c r="AF230" i="1"/>
  <c r="AG230" i="1"/>
  <c r="AH230" i="1"/>
  <c r="AJ230" i="1"/>
  <c r="AK230" i="1"/>
  <c r="AL230" i="1"/>
  <c r="AM230" i="1"/>
  <c r="AN230" i="1"/>
  <c r="AO230" i="1"/>
  <c r="AP230" i="1"/>
  <c r="AT230" i="1"/>
  <c r="AU230" i="1"/>
  <c r="AW230" i="1"/>
  <c r="AI230" i="1"/>
  <c r="AQ231" i="1"/>
  <c r="AR231" i="1"/>
  <c r="AS231" i="1"/>
  <c r="AA231" i="1"/>
  <c r="AX231" i="1"/>
  <c r="AB231" i="1"/>
  <c r="AC231" i="1"/>
  <c r="AD231" i="1"/>
  <c r="AE231" i="1"/>
  <c r="AF231" i="1"/>
  <c r="AG231" i="1"/>
  <c r="AH231" i="1"/>
  <c r="AJ231" i="1"/>
  <c r="AK231" i="1"/>
  <c r="AL231" i="1"/>
  <c r="AM231" i="1"/>
  <c r="AN231" i="1"/>
  <c r="AO231" i="1"/>
  <c r="AP231" i="1"/>
  <c r="AT231" i="1"/>
  <c r="AU231" i="1"/>
  <c r="AW231" i="1"/>
  <c r="AI231" i="1"/>
  <c r="K15" i="1" l="1"/>
  <c r="K178" i="1"/>
  <c r="K175" i="1"/>
  <c r="K172" i="1"/>
  <c r="K169" i="1"/>
  <c r="BW181" i="1"/>
  <c r="BW182" i="1" s="1"/>
  <c r="BS181" i="1"/>
  <c r="BS182" i="1" s="1"/>
  <c r="K17" i="1"/>
  <c r="K11" i="1"/>
  <c r="H213" i="1"/>
  <c r="H214" i="1" s="1"/>
  <c r="K176" i="1"/>
  <c r="K170" i="1"/>
  <c r="K164" i="1"/>
  <c r="K158" i="1"/>
  <c r="K152" i="1"/>
  <c r="K146" i="1"/>
  <c r="K140" i="1"/>
  <c r="K134" i="1"/>
  <c r="K128" i="1"/>
  <c r="K122" i="1"/>
  <c r="K116" i="1"/>
  <c r="K110" i="1"/>
  <c r="K104" i="1"/>
  <c r="K98" i="1"/>
  <c r="K92" i="1"/>
  <c r="K86" i="1"/>
  <c r="K80" i="1"/>
  <c r="K74" i="1"/>
  <c r="K68" i="1"/>
  <c r="K62" i="1"/>
  <c r="K56" i="1"/>
  <c r="K50" i="1"/>
  <c r="K44" i="1"/>
  <c r="K32" i="1"/>
  <c r="K20" i="1"/>
  <c r="K8" i="1"/>
  <c r="K4" i="1"/>
  <c r="BR181" i="1"/>
  <c r="K166" i="1"/>
  <c r="K163" i="1"/>
  <c r="K160" i="1"/>
  <c r="K157" i="1"/>
  <c r="K154" i="1"/>
  <c r="K151" i="1"/>
  <c r="K148" i="1"/>
  <c r="K145" i="1"/>
  <c r="K142" i="1"/>
  <c r="K139" i="1"/>
  <c r="K136" i="1"/>
  <c r="K133" i="1"/>
  <c r="K130" i="1"/>
  <c r="K127" i="1"/>
  <c r="K124" i="1"/>
  <c r="K121" i="1"/>
  <c r="K118" i="1"/>
  <c r="K115" i="1"/>
  <c r="K112" i="1"/>
  <c r="K109" i="1"/>
  <c r="K106" i="1"/>
  <c r="K103" i="1"/>
  <c r="K100" i="1"/>
  <c r="K97" i="1"/>
  <c r="K94" i="1"/>
  <c r="K91" i="1"/>
  <c r="K88" i="1"/>
  <c r="K85" i="1"/>
  <c r="K82" i="1"/>
  <c r="K79" i="1"/>
  <c r="K76" i="1"/>
  <c r="K73" i="1"/>
  <c r="K70" i="1"/>
  <c r="K67" i="1"/>
  <c r="K64" i="1"/>
  <c r="K61" i="1"/>
  <c r="K58" i="1"/>
  <c r="K55" i="1"/>
  <c r="K52" i="1"/>
  <c r="K49" i="1"/>
  <c r="K46" i="1"/>
  <c r="K43" i="1"/>
  <c r="K40" i="1"/>
  <c r="K37" i="1"/>
  <c r="K34" i="1"/>
  <c r="K31" i="1"/>
  <c r="K28" i="1"/>
  <c r="K25" i="1"/>
  <c r="K22" i="1"/>
  <c r="K19" i="1"/>
  <c r="K16" i="1"/>
  <c r="K13" i="1"/>
  <c r="K10" i="1"/>
  <c r="K7" i="1"/>
  <c r="K12" i="1"/>
  <c r="K9" i="1"/>
  <c r="K6" i="1"/>
  <c r="J213" i="1"/>
  <c r="J214" i="1" s="1"/>
  <c r="K179" i="1"/>
  <c r="K173" i="1"/>
  <c r="K167" i="1"/>
  <c r="K161" i="1"/>
  <c r="K155" i="1"/>
  <c r="K149" i="1"/>
  <c r="K143" i="1"/>
  <c r="K137" i="1"/>
  <c r="K131" i="1"/>
  <c r="K125" i="1"/>
  <c r="K119" i="1"/>
  <c r="K113" i="1"/>
  <c r="K107" i="1"/>
  <c r="K101" i="1"/>
  <c r="K95" i="1"/>
  <c r="K89" i="1"/>
  <c r="K83" i="1"/>
  <c r="K77" i="1"/>
  <c r="K71" i="1"/>
  <c r="K65" i="1"/>
  <c r="K59" i="1"/>
  <c r="K53" i="1"/>
  <c r="K47" i="1"/>
  <c r="K41" i="1"/>
  <c r="K35" i="1"/>
  <c r="K29" i="1"/>
  <c r="K23" i="1"/>
  <c r="I213" i="1"/>
  <c r="I214" i="1" s="1"/>
  <c r="K38" i="1"/>
  <c r="K26" i="1"/>
  <c r="K14" i="1"/>
  <c r="BO241" i="7"/>
  <c r="BP219" i="7"/>
  <c r="BP218" i="7"/>
  <c r="BP220" i="7"/>
  <c r="BO240" i="7"/>
  <c r="BO239" i="7"/>
  <c r="BM182" i="6"/>
  <c r="BM183" i="6"/>
  <c r="BK224" i="6"/>
  <c r="BM219" i="6"/>
  <c r="BM222" i="6"/>
  <c r="BL222" i="6"/>
  <c r="BM221" i="6"/>
  <c r="BM220" i="6"/>
  <c r="CA218" i="6"/>
  <c r="CJ218" i="6"/>
  <c r="BL244" i="6"/>
  <c r="CB218" i="6"/>
  <c r="BO182" i="6"/>
  <c r="BO183" i="6"/>
  <c r="CC218" i="6"/>
  <c r="CD218" i="6"/>
  <c r="BM218" i="6"/>
  <c r="BR183" i="6"/>
  <c r="BR182" i="6"/>
  <c r="CE218" i="6"/>
  <c r="CF218" i="6"/>
  <c r="BP183" i="6"/>
  <c r="BP182" i="6"/>
  <c r="BQ183" i="6"/>
  <c r="CG218" i="6"/>
  <c r="BK248" i="6"/>
  <c r="BV218" i="6"/>
  <c r="BN182" i="6"/>
  <c r="BN183" i="6"/>
  <c r="BY218" i="6"/>
  <c r="CH218" i="6"/>
  <c r="CK218" i="6"/>
  <c r="BW218" i="6"/>
  <c r="BZ218" i="6"/>
  <c r="CI218" i="6"/>
  <c r="G213" i="1"/>
  <c r="G214" i="1" s="1"/>
  <c r="K3" i="1"/>
  <c r="BU181" i="1"/>
  <c r="BT181" i="1"/>
  <c r="BV181" i="1"/>
  <c r="CP217" i="1"/>
  <c r="CQ217" i="1"/>
  <c r="CA217" i="1"/>
  <c r="CA218" i="1" s="1"/>
  <c r="CK217" i="1"/>
  <c r="CM217" i="1"/>
  <c r="CM218" i="1" s="1"/>
  <c r="CF217" i="1"/>
  <c r="CF218" i="1" s="1"/>
  <c r="CL217" i="1"/>
  <c r="CG217" i="1"/>
  <c r="CO217" i="1"/>
  <c r="CC217" i="1"/>
  <c r="CE217" i="1"/>
  <c r="CE218" i="1" s="1"/>
  <c r="CB217" i="1"/>
  <c r="CB218" i="1" s="1"/>
  <c r="CD217" i="1"/>
  <c r="CD218" i="1" s="1"/>
  <c r="CI217" i="1"/>
  <c r="CI218" i="1" s="1"/>
  <c r="CN217" i="1"/>
  <c r="CN218" i="1" s="1"/>
  <c r="CH217" i="1"/>
  <c r="CH218" i="1" s="1"/>
  <c r="CJ217" i="1"/>
  <c r="CJ218" i="1" s="1"/>
  <c r="BP231" i="1"/>
  <c r="BP235" i="1" s="1"/>
  <c r="BP222" i="1"/>
  <c r="BR222" i="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2" i="2"/>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14" i="1"/>
  <c r="CK218" i="1" l="1"/>
  <c r="CQ218" i="1"/>
  <c r="CP218" i="1"/>
  <c r="CC218" i="1"/>
  <c r="CO218" i="1"/>
  <c r="K213" i="1"/>
  <c r="K214" i="1" s="1"/>
  <c r="BR183" i="1"/>
  <c r="BR182" i="1"/>
  <c r="BS183" i="1"/>
  <c r="BR218" i="1"/>
  <c r="BW183" i="1"/>
  <c r="BR221" i="1"/>
  <c r="CG218" i="1"/>
  <c r="BR219" i="1"/>
  <c r="CL218" i="1"/>
  <c r="BR220" i="1"/>
  <c r="BO220" i="7"/>
  <c r="BO218" i="7"/>
  <c r="BO219" i="7"/>
  <c r="BL220" i="6"/>
  <c r="BL224" i="6"/>
  <c r="BL223" i="6"/>
  <c r="BL218" i="6"/>
  <c r="BL221" i="6"/>
  <c r="BL219" i="6"/>
  <c r="BL248" i="6"/>
  <c r="BL247" i="6"/>
  <c r="BL245" i="6"/>
  <c r="BL243" i="6"/>
  <c r="BL246" i="6"/>
  <c r="BV182" i="1"/>
  <c r="BV183" i="1"/>
  <c r="BT182" i="1"/>
  <c r="BT183" i="1"/>
  <c r="BU182" i="1"/>
  <c r="BU183" i="1"/>
  <c r="BQ235" i="1"/>
  <c r="BQ230" i="1"/>
  <c r="BQ232" i="1"/>
  <c r="BQ233" i="1"/>
  <c r="BQ234" i="1"/>
  <c r="BQ231" i="1"/>
  <c r="BP224" i="1"/>
  <c r="BQ222" i="1" s="1"/>
  <c r="BA175" i="1"/>
  <c r="BB175" i="1" s="1"/>
  <c r="BA176" i="1"/>
  <c r="BB176" i="1" s="1"/>
  <c r="AY146" i="1"/>
  <c r="AZ146" i="1" s="1"/>
  <c r="BA146" i="1"/>
  <c r="BB146" i="1" s="1"/>
  <c r="AY147" i="1"/>
  <c r="AZ147" i="1" s="1"/>
  <c r="BA147" i="1"/>
  <c r="BB147" i="1" s="1"/>
  <c r="AY148" i="1"/>
  <c r="AZ148" i="1" s="1"/>
  <c r="BA148" i="1"/>
  <c r="BB148" i="1" s="1"/>
  <c r="AY149" i="1"/>
  <c r="AZ149" i="1" s="1"/>
  <c r="BA149" i="1"/>
  <c r="BB149" i="1" s="1"/>
  <c r="AY150" i="1"/>
  <c r="AZ150" i="1" s="1"/>
  <c r="BA150" i="1"/>
  <c r="BB150" i="1" s="1"/>
  <c r="AY151" i="1"/>
  <c r="AZ151" i="1" s="1"/>
  <c r="BA151" i="1"/>
  <c r="BB151" i="1" s="1"/>
  <c r="AY152" i="1"/>
  <c r="AZ152" i="1" s="1"/>
  <c r="BA152" i="1"/>
  <c r="BB152" i="1" s="1"/>
  <c r="AY153" i="1"/>
  <c r="AZ153" i="1" s="1"/>
  <c r="BA153" i="1"/>
  <c r="BB153" i="1" s="1"/>
  <c r="AY154" i="1"/>
  <c r="AZ154" i="1" s="1"/>
  <c r="BA154" i="1"/>
  <c r="BB154" i="1" s="1"/>
  <c r="AY155" i="1"/>
  <c r="AZ155" i="1" s="1"/>
  <c r="BA155" i="1"/>
  <c r="BB155" i="1" s="1"/>
  <c r="AY156" i="1"/>
  <c r="AZ156" i="1" s="1"/>
  <c r="BA156" i="1"/>
  <c r="BB156" i="1" s="1"/>
  <c r="AY157" i="1"/>
  <c r="AZ157" i="1" s="1"/>
  <c r="BA157" i="1"/>
  <c r="BB157" i="1" s="1"/>
  <c r="AY158" i="1"/>
  <c r="AZ158" i="1" s="1"/>
  <c r="BA158" i="1"/>
  <c r="BB158" i="1" s="1"/>
  <c r="AY159" i="1"/>
  <c r="AZ159" i="1" s="1"/>
  <c r="BA159" i="1"/>
  <c r="BB159" i="1" s="1"/>
  <c r="AY160" i="1"/>
  <c r="AZ160" i="1" s="1"/>
  <c r="BA160" i="1"/>
  <c r="BB160" i="1" s="1"/>
  <c r="AY161" i="1"/>
  <c r="AZ161" i="1" s="1"/>
  <c r="BA161" i="1"/>
  <c r="BB161" i="1" s="1"/>
  <c r="AY162" i="1"/>
  <c r="AZ162" i="1" s="1"/>
  <c r="BA162" i="1"/>
  <c r="BB162" i="1" s="1"/>
  <c r="AY163" i="1"/>
  <c r="AZ163" i="1" s="1"/>
  <c r="BA163" i="1"/>
  <c r="BB163" i="1" s="1"/>
  <c r="AY164" i="1"/>
  <c r="AZ164" i="1" s="1"/>
  <c r="BA164" i="1"/>
  <c r="BB164" i="1" s="1"/>
  <c r="AY165" i="1"/>
  <c r="AZ165" i="1" s="1"/>
  <c r="BA165" i="1"/>
  <c r="BB165" i="1" s="1"/>
  <c r="AY166" i="1"/>
  <c r="AZ166" i="1" s="1"/>
  <c r="BA166" i="1"/>
  <c r="BB166" i="1" s="1"/>
  <c r="AY167" i="1"/>
  <c r="AZ167" i="1" s="1"/>
  <c r="BA167" i="1"/>
  <c r="BB167" i="1" s="1"/>
  <c r="AY168" i="1"/>
  <c r="AZ168" i="1" s="1"/>
  <c r="BA168" i="1"/>
  <c r="BB168" i="1" s="1"/>
  <c r="AY169" i="1"/>
  <c r="AZ169" i="1" s="1"/>
  <c r="BA169" i="1"/>
  <c r="BB169" i="1" s="1"/>
  <c r="AY170" i="1"/>
  <c r="AZ170" i="1" s="1"/>
  <c r="BA170" i="1"/>
  <c r="BB170" i="1" s="1"/>
  <c r="AY171" i="1"/>
  <c r="AZ171" i="1" s="1"/>
  <c r="BA171" i="1"/>
  <c r="BB171" i="1" s="1"/>
  <c r="AY172" i="1"/>
  <c r="AZ172" i="1" s="1"/>
  <c r="BA172" i="1"/>
  <c r="BB172" i="1" s="1"/>
  <c r="AY173" i="1"/>
  <c r="AZ173" i="1" s="1"/>
  <c r="BA173" i="1"/>
  <c r="BB173" i="1" s="1"/>
  <c r="AY174" i="1"/>
  <c r="AZ174" i="1" s="1"/>
  <c r="BA174" i="1"/>
  <c r="BB174" i="1" s="1"/>
  <c r="AY175" i="1"/>
  <c r="AZ175" i="1" s="1"/>
  <c r="AY176" i="1"/>
  <c r="AZ176" i="1" s="1"/>
  <c r="AY177" i="1"/>
  <c r="AZ177" i="1" s="1"/>
  <c r="BA177" i="1"/>
  <c r="BB177" i="1" s="1"/>
  <c r="AY178" i="1"/>
  <c r="AZ178" i="1" s="1"/>
  <c r="BA178" i="1"/>
  <c r="BB178" i="1" s="1"/>
  <c r="AY179" i="1"/>
  <c r="AZ179" i="1" s="1"/>
  <c r="BA179" i="1"/>
  <c r="BB179" i="1" s="1"/>
  <c r="BK145" i="1"/>
  <c r="BA145" i="1"/>
  <c r="BB145" i="1" s="1"/>
  <c r="AY145" i="1"/>
  <c r="AZ145" i="1" s="1"/>
  <c r="BK144" i="1"/>
  <c r="BA144" i="1"/>
  <c r="BB144" i="1" s="1"/>
  <c r="AY144" i="1"/>
  <c r="AZ144" i="1" s="1"/>
  <c r="BK143" i="1"/>
  <c r="BA143" i="1"/>
  <c r="BB143" i="1" s="1"/>
  <c r="AY143" i="1"/>
  <c r="AZ143" i="1" s="1"/>
  <c r="BK142" i="1"/>
  <c r="BA142" i="1"/>
  <c r="BB142" i="1" s="1"/>
  <c r="AY142" i="1"/>
  <c r="AZ142" i="1" s="1"/>
  <c r="BK141" i="1"/>
  <c r="BA141" i="1"/>
  <c r="BB141" i="1" s="1"/>
  <c r="AY141" i="1"/>
  <c r="AZ141" i="1" s="1"/>
  <c r="BK140" i="1"/>
  <c r="BA140" i="1"/>
  <c r="BB140" i="1" s="1"/>
  <c r="AY140" i="1"/>
  <c r="AZ140" i="1" s="1"/>
  <c r="BK139" i="1"/>
  <c r="BA139" i="1"/>
  <c r="BB139" i="1" s="1"/>
  <c r="AY139" i="1"/>
  <c r="AZ139" i="1" s="1"/>
  <c r="BK138" i="1"/>
  <c r="BA138" i="1"/>
  <c r="BB138" i="1" s="1"/>
  <c r="AY138" i="1"/>
  <c r="AZ138" i="1" s="1"/>
  <c r="BK137" i="1"/>
  <c r="BA137" i="1"/>
  <c r="BB137" i="1" s="1"/>
  <c r="AY137" i="1"/>
  <c r="AZ137" i="1" s="1"/>
  <c r="BK136" i="1"/>
  <c r="BA136" i="1"/>
  <c r="BB136" i="1" s="1"/>
  <c r="AY136" i="1"/>
  <c r="AZ136" i="1" s="1"/>
  <c r="BK135" i="1"/>
  <c r="BA135" i="1"/>
  <c r="BB135" i="1" s="1"/>
  <c r="AY135" i="1"/>
  <c r="AZ135" i="1" s="1"/>
  <c r="BK134" i="1"/>
  <c r="BA134" i="1"/>
  <c r="BB134" i="1" s="1"/>
  <c r="AY134" i="1"/>
  <c r="AZ134" i="1" s="1"/>
  <c r="BK133" i="1"/>
  <c r="BA133" i="1"/>
  <c r="BB133" i="1" s="1"/>
  <c r="AY133" i="1"/>
  <c r="AZ133" i="1" s="1"/>
  <c r="BK132" i="1"/>
  <c r="BA132" i="1"/>
  <c r="BB132" i="1" s="1"/>
  <c r="AY132" i="1"/>
  <c r="AZ132" i="1" s="1"/>
  <c r="BK131" i="1"/>
  <c r="BA131" i="1"/>
  <c r="BB131" i="1" s="1"/>
  <c r="AY131" i="1"/>
  <c r="AZ131" i="1" s="1"/>
  <c r="BK130" i="1"/>
  <c r="BA130" i="1"/>
  <c r="BB130" i="1" s="1"/>
  <c r="AY130" i="1"/>
  <c r="AZ130" i="1" s="1"/>
  <c r="BK129" i="1"/>
  <c r="BA129" i="1"/>
  <c r="BB129" i="1" s="1"/>
  <c r="AY129" i="1"/>
  <c r="AZ129" i="1" s="1"/>
  <c r="BK128" i="1"/>
  <c r="BA128" i="1"/>
  <c r="BB128" i="1" s="1"/>
  <c r="AY128" i="1"/>
  <c r="AZ128" i="1" s="1"/>
  <c r="BK127" i="1"/>
  <c r="BA127" i="1"/>
  <c r="BB127" i="1" s="1"/>
  <c r="AY127" i="1"/>
  <c r="AZ127" i="1" s="1"/>
  <c r="BK126" i="1"/>
  <c r="BA126" i="1"/>
  <c r="BB126" i="1" s="1"/>
  <c r="AY126" i="1"/>
  <c r="AZ126" i="1" s="1"/>
  <c r="BK125" i="1"/>
  <c r="BA125" i="1"/>
  <c r="BB125" i="1" s="1"/>
  <c r="AY125" i="1"/>
  <c r="AZ125" i="1" s="1"/>
  <c r="BK124" i="1"/>
  <c r="BA124" i="1"/>
  <c r="BB124" i="1" s="1"/>
  <c r="AY124" i="1"/>
  <c r="AZ124" i="1" s="1"/>
  <c r="BK123" i="1"/>
  <c r="BA123" i="1"/>
  <c r="BB123" i="1" s="1"/>
  <c r="AY123" i="1"/>
  <c r="AZ123" i="1" s="1"/>
  <c r="BK122" i="1"/>
  <c r="BA122" i="1"/>
  <c r="BB122" i="1" s="1"/>
  <c r="AY122" i="1"/>
  <c r="AZ122" i="1" s="1"/>
  <c r="BK121" i="1"/>
  <c r="BA121" i="1"/>
  <c r="BB121" i="1" s="1"/>
  <c r="AY121" i="1"/>
  <c r="AZ121" i="1" s="1"/>
  <c r="BK120" i="1"/>
  <c r="BA120" i="1"/>
  <c r="BB120" i="1" s="1"/>
  <c r="AY120" i="1"/>
  <c r="AZ120" i="1" s="1"/>
  <c r="BK119" i="1"/>
  <c r="BA119" i="1"/>
  <c r="BB119" i="1" s="1"/>
  <c r="AY119" i="1"/>
  <c r="AZ119" i="1" s="1"/>
  <c r="BK118" i="1"/>
  <c r="BA118" i="1"/>
  <c r="BB118" i="1" s="1"/>
  <c r="AY118" i="1"/>
  <c r="AZ118" i="1" s="1"/>
  <c r="BK117" i="1"/>
  <c r="BA117" i="1"/>
  <c r="BB117" i="1" s="1"/>
  <c r="AY117" i="1"/>
  <c r="AZ117" i="1" s="1"/>
  <c r="BK116" i="1"/>
  <c r="BA116" i="1"/>
  <c r="BB116" i="1" s="1"/>
  <c r="AY116" i="1"/>
  <c r="AZ116" i="1" s="1"/>
  <c r="BK115" i="1"/>
  <c r="BA115" i="1"/>
  <c r="BB115" i="1" s="1"/>
  <c r="AY115" i="1"/>
  <c r="AZ115" i="1" s="1"/>
  <c r="BK114" i="1"/>
  <c r="BA114" i="1"/>
  <c r="BB114" i="1" s="1"/>
  <c r="AY114" i="1"/>
  <c r="AZ114" i="1" s="1"/>
  <c r="BK113" i="1"/>
  <c r="BA113" i="1"/>
  <c r="BB113" i="1" s="1"/>
  <c r="AY113" i="1"/>
  <c r="AZ113" i="1" s="1"/>
  <c r="BK112" i="1"/>
  <c r="BA112" i="1"/>
  <c r="BB112" i="1" s="1"/>
  <c r="AY112" i="1"/>
  <c r="AZ112" i="1" s="1"/>
  <c r="BK111" i="1"/>
  <c r="BA111" i="1"/>
  <c r="BB111" i="1" s="1"/>
  <c r="AY111" i="1"/>
  <c r="AZ111" i="1" s="1"/>
  <c r="BK110" i="1"/>
  <c r="BA110" i="1"/>
  <c r="BB110" i="1" s="1"/>
  <c r="AY110" i="1"/>
  <c r="AZ110" i="1" s="1"/>
  <c r="BK109" i="1"/>
  <c r="BA109" i="1"/>
  <c r="BB109" i="1" s="1"/>
  <c r="AY109" i="1"/>
  <c r="AZ109" i="1" s="1"/>
  <c r="BK108" i="1"/>
  <c r="BA108" i="1"/>
  <c r="BB108" i="1" s="1"/>
  <c r="AY108" i="1"/>
  <c r="AZ108" i="1" s="1"/>
  <c r="BK107" i="1"/>
  <c r="BA107" i="1"/>
  <c r="BB107" i="1" s="1"/>
  <c r="AY107" i="1"/>
  <c r="AZ107" i="1" s="1"/>
  <c r="BK106" i="1"/>
  <c r="BA106" i="1"/>
  <c r="BB106" i="1" s="1"/>
  <c r="AY106" i="1"/>
  <c r="AZ106" i="1" s="1"/>
  <c r="BK105" i="1"/>
  <c r="BA105" i="1"/>
  <c r="BB105" i="1" s="1"/>
  <c r="AY105" i="1"/>
  <c r="AZ105" i="1" s="1"/>
  <c r="BK104" i="1"/>
  <c r="BA104" i="1"/>
  <c r="BB104" i="1" s="1"/>
  <c r="AY104" i="1"/>
  <c r="AZ104" i="1" s="1"/>
  <c r="BK103" i="1"/>
  <c r="BA103" i="1"/>
  <c r="BB103" i="1" s="1"/>
  <c r="AY103" i="1"/>
  <c r="AZ103" i="1" s="1"/>
  <c r="BK102" i="1"/>
  <c r="BA102" i="1"/>
  <c r="BB102" i="1" s="1"/>
  <c r="AY102" i="1"/>
  <c r="AZ102" i="1" s="1"/>
  <c r="BK101" i="1"/>
  <c r="BA101" i="1"/>
  <c r="BB101" i="1" s="1"/>
  <c r="AY101" i="1"/>
  <c r="AZ101" i="1" s="1"/>
  <c r="BK100" i="1"/>
  <c r="BA100" i="1"/>
  <c r="BB100" i="1" s="1"/>
  <c r="AY100" i="1"/>
  <c r="AZ100" i="1" s="1"/>
  <c r="BK99" i="1"/>
  <c r="BA99" i="1"/>
  <c r="BB99" i="1" s="1"/>
  <c r="AY99" i="1"/>
  <c r="AZ99" i="1" s="1"/>
  <c r="BK98" i="1"/>
  <c r="BA98" i="1"/>
  <c r="BB98" i="1" s="1"/>
  <c r="AY98" i="1"/>
  <c r="AZ98" i="1" s="1"/>
  <c r="BK97" i="1"/>
  <c r="BA97" i="1"/>
  <c r="BB97" i="1" s="1"/>
  <c r="AY97" i="1"/>
  <c r="AZ97" i="1" s="1"/>
  <c r="BK96" i="1"/>
  <c r="BA96" i="1"/>
  <c r="BB96" i="1" s="1"/>
  <c r="AY96" i="1"/>
  <c r="AZ96" i="1" s="1"/>
  <c r="BK95" i="1"/>
  <c r="BA95" i="1"/>
  <c r="BB95" i="1" s="1"/>
  <c r="AY95" i="1"/>
  <c r="AZ95" i="1" s="1"/>
  <c r="BK94" i="1"/>
  <c r="BA94" i="1"/>
  <c r="BB94" i="1" s="1"/>
  <c r="AY94" i="1"/>
  <c r="AZ94" i="1" s="1"/>
  <c r="BK93" i="1"/>
  <c r="BA93" i="1"/>
  <c r="BB93" i="1" s="1"/>
  <c r="AY93" i="1"/>
  <c r="AZ93" i="1" s="1"/>
  <c r="BK92" i="1"/>
  <c r="BA92" i="1"/>
  <c r="BB92" i="1" s="1"/>
  <c r="AY92" i="1"/>
  <c r="AZ92" i="1" s="1"/>
  <c r="BK91" i="1"/>
  <c r="BA91" i="1"/>
  <c r="BB91" i="1" s="1"/>
  <c r="AY91" i="1"/>
  <c r="AZ91" i="1" s="1"/>
  <c r="BK90" i="1"/>
  <c r="BA90" i="1"/>
  <c r="BB90" i="1" s="1"/>
  <c r="AY90" i="1"/>
  <c r="AZ90" i="1" s="1"/>
  <c r="BK89" i="1"/>
  <c r="BA89" i="1"/>
  <c r="BB89" i="1" s="1"/>
  <c r="AY89" i="1"/>
  <c r="AZ89" i="1" s="1"/>
  <c r="BK88" i="1"/>
  <c r="BA88" i="1"/>
  <c r="BB88" i="1" s="1"/>
  <c r="AY88" i="1"/>
  <c r="AZ88" i="1" s="1"/>
  <c r="BK87" i="1"/>
  <c r="BA87" i="1"/>
  <c r="BB87" i="1" s="1"/>
  <c r="AY87" i="1"/>
  <c r="AZ87" i="1" s="1"/>
  <c r="BK86" i="1"/>
  <c r="BA86" i="1"/>
  <c r="BB86" i="1" s="1"/>
  <c r="AY86" i="1"/>
  <c r="AZ86" i="1" s="1"/>
  <c r="BK85" i="1"/>
  <c r="BA85" i="1"/>
  <c r="BB85" i="1" s="1"/>
  <c r="AY85" i="1"/>
  <c r="AZ85" i="1" s="1"/>
  <c r="BK84" i="1"/>
  <c r="BA84" i="1"/>
  <c r="BB84" i="1" s="1"/>
  <c r="AY84" i="1"/>
  <c r="AZ84" i="1" s="1"/>
  <c r="BK83" i="1"/>
  <c r="BA83" i="1"/>
  <c r="BB83" i="1" s="1"/>
  <c r="AY83" i="1"/>
  <c r="AZ83" i="1" s="1"/>
  <c r="BK82" i="1"/>
  <c r="BA82" i="1"/>
  <c r="BB82" i="1" s="1"/>
  <c r="AY82" i="1"/>
  <c r="AZ82" i="1" s="1"/>
  <c r="BK81" i="1"/>
  <c r="BA81" i="1"/>
  <c r="BB81" i="1" s="1"/>
  <c r="AY81" i="1"/>
  <c r="AZ81" i="1" s="1"/>
  <c r="BK80" i="1"/>
  <c r="BA80" i="1"/>
  <c r="BB80" i="1" s="1"/>
  <c r="AY80" i="1"/>
  <c r="AZ80" i="1" s="1"/>
  <c r="BK79" i="1"/>
  <c r="BA79" i="1"/>
  <c r="BB79" i="1" s="1"/>
  <c r="AY79" i="1"/>
  <c r="AZ79" i="1" s="1"/>
  <c r="BK78" i="1"/>
  <c r="BA78" i="1"/>
  <c r="BB78" i="1" s="1"/>
  <c r="AY78" i="1"/>
  <c r="AZ78" i="1" s="1"/>
  <c r="BK77" i="1"/>
  <c r="BA77" i="1"/>
  <c r="BB77" i="1" s="1"/>
  <c r="AY77" i="1"/>
  <c r="AZ77" i="1" s="1"/>
  <c r="BK76" i="1"/>
  <c r="BA76" i="1"/>
  <c r="BB76" i="1" s="1"/>
  <c r="AY76" i="1"/>
  <c r="AZ76" i="1" s="1"/>
  <c r="BK75" i="1"/>
  <c r="BA75" i="1"/>
  <c r="BB75" i="1" s="1"/>
  <c r="AY75" i="1"/>
  <c r="AZ75" i="1" s="1"/>
  <c r="BK74" i="1"/>
  <c r="BA74" i="1"/>
  <c r="BB74" i="1" s="1"/>
  <c r="AY74" i="1"/>
  <c r="AZ74" i="1" s="1"/>
  <c r="BK73" i="1"/>
  <c r="BA73" i="1"/>
  <c r="BB73" i="1" s="1"/>
  <c r="AY73" i="1"/>
  <c r="AZ73" i="1" s="1"/>
  <c r="BK72" i="1"/>
  <c r="BA72" i="1"/>
  <c r="BB72" i="1" s="1"/>
  <c r="AY72" i="1"/>
  <c r="AZ72" i="1" s="1"/>
  <c r="BK71" i="1"/>
  <c r="BA71" i="1"/>
  <c r="BB71" i="1" s="1"/>
  <c r="AY71" i="1"/>
  <c r="AZ71" i="1" s="1"/>
  <c r="BK70" i="1"/>
  <c r="BA70" i="1"/>
  <c r="BB70" i="1" s="1"/>
  <c r="AY70" i="1"/>
  <c r="AZ70" i="1" s="1"/>
  <c r="BK69" i="1"/>
  <c r="BA69" i="1"/>
  <c r="BB69" i="1" s="1"/>
  <c r="AY69" i="1"/>
  <c r="AZ69" i="1" s="1"/>
  <c r="BK68" i="1"/>
  <c r="BA68" i="1"/>
  <c r="BB68" i="1" s="1"/>
  <c r="AY68" i="1"/>
  <c r="AZ68" i="1" s="1"/>
  <c r="BK67" i="1"/>
  <c r="BA67" i="1"/>
  <c r="BB67" i="1" s="1"/>
  <c r="AY67" i="1"/>
  <c r="AZ67" i="1" s="1"/>
  <c r="BK66" i="1"/>
  <c r="BA66" i="1"/>
  <c r="BB66" i="1" s="1"/>
  <c r="AY66" i="1"/>
  <c r="AZ66" i="1" s="1"/>
  <c r="BK65" i="1"/>
  <c r="BA65" i="1"/>
  <c r="BB65" i="1" s="1"/>
  <c r="AY65" i="1"/>
  <c r="AZ65" i="1" s="1"/>
  <c r="BK64" i="1"/>
  <c r="BA64" i="1"/>
  <c r="BB64" i="1" s="1"/>
  <c r="AY64" i="1"/>
  <c r="AZ64" i="1" s="1"/>
  <c r="BK63" i="1"/>
  <c r="BA63" i="1"/>
  <c r="BB63" i="1" s="1"/>
  <c r="AY63" i="1"/>
  <c r="AZ63" i="1" s="1"/>
  <c r="BK62" i="1"/>
  <c r="BA62" i="1"/>
  <c r="BB62" i="1" s="1"/>
  <c r="AY62" i="1"/>
  <c r="AZ62" i="1" s="1"/>
  <c r="BK61" i="1"/>
  <c r="BA61" i="1"/>
  <c r="BB61" i="1" s="1"/>
  <c r="AY61" i="1"/>
  <c r="AZ61" i="1" s="1"/>
  <c r="BK60" i="1"/>
  <c r="BA60" i="1"/>
  <c r="BB60" i="1" s="1"/>
  <c r="AY60" i="1"/>
  <c r="AZ60" i="1" s="1"/>
  <c r="BK59" i="1"/>
  <c r="BA59" i="1"/>
  <c r="BB59" i="1" s="1"/>
  <c r="AY59" i="1"/>
  <c r="AZ59" i="1" s="1"/>
  <c r="BK58" i="1"/>
  <c r="BA58" i="1"/>
  <c r="BB58" i="1" s="1"/>
  <c r="AY58" i="1"/>
  <c r="AZ58" i="1" s="1"/>
  <c r="BK57" i="1"/>
  <c r="BA57" i="1"/>
  <c r="BB57" i="1" s="1"/>
  <c r="AY57" i="1"/>
  <c r="AZ57" i="1" s="1"/>
  <c r="BK56" i="1"/>
  <c r="BA56" i="1"/>
  <c r="BB56" i="1" s="1"/>
  <c r="AY56" i="1"/>
  <c r="AZ56" i="1" s="1"/>
  <c r="BK55" i="1"/>
  <c r="BA55" i="1"/>
  <c r="BB55" i="1" s="1"/>
  <c r="AY55" i="1"/>
  <c r="AZ55" i="1" s="1"/>
  <c r="BK54" i="1"/>
  <c r="BA54" i="1"/>
  <c r="BB54" i="1" s="1"/>
  <c r="AY54" i="1"/>
  <c r="AZ54" i="1" s="1"/>
  <c r="BK53" i="1"/>
  <c r="BA53" i="1"/>
  <c r="BB53" i="1" s="1"/>
  <c r="AY53" i="1"/>
  <c r="AZ53" i="1" s="1"/>
  <c r="BK52" i="1"/>
  <c r="BA52" i="1"/>
  <c r="BB52" i="1" s="1"/>
  <c r="AY52" i="1"/>
  <c r="AZ52" i="1" s="1"/>
  <c r="BK51" i="1"/>
  <c r="BA51" i="1"/>
  <c r="BB51" i="1" s="1"/>
  <c r="AY51" i="1"/>
  <c r="AZ51" i="1" s="1"/>
  <c r="BK50" i="1"/>
  <c r="BA50" i="1"/>
  <c r="BB50" i="1" s="1"/>
  <c r="AY50" i="1"/>
  <c r="AZ50" i="1" s="1"/>
  <c r="BK49" i="1"/>
  <c r="BA49" i="1"/>
  <c r="BB49" i="1" s="1"/>
  <c r="AY49" i="1"/>
  <c r="AZ49" i="1" s="1"/>
  <c r="BK48" i="1"/>
  <c r="BA48" i="1"/>
  <c r="BB48" i="1" s="1"/>
  <c r="AY48" i="1"/>
  <c r="AZ48" i="1" s="1"/>
  <c r="BK47" i="1"/>
  <c r="BA47" i="1"/>
  <c r="BB47" i="1" s="1"/>
  <c r="AY47" i="1"/>
  <c r="AZ47" i="1" s="1"/>
  <c r="BK46" i="1"/>
  <c r="BA46" i="1"/>
  <c r="BB46" i="1" s="1"/>
  <c r="AY46" i="1"/>
  <c r="AZ46" i="1" s="1"/>
  <c r="BK45" i="1"/>
  <c r="BA45" i="1"/>
  <c r="BB45" i="1" s="1"/>
  <c r="AY45" i="1"/>
  <c r="AZ45" i="1" s="1"/>
  <c r="BK44" i="1"/>
  <c r="BA44" i="1"/>
  <c r="BB44" i="1" s="1"/>
  <c r="AY44" i="1"/>
  <c r="AZ44" i="1" s="1"/>
  <c r="BK43" i="1"/>
  <c r="BA43" i="1"/>
  <c r="BB43" i="1" s="1"/>
  <c r="AY43" i="1"/>
  <c r="AZ43" i="1" s="1"/>
  <c r="BK42" i="1"/>
  <c r="BA42" i="1"/>
  <c r="BB42" i="1" s="1"/>
  <c r="AY42" i="1"/>
  <c r="AZ42" i="1" s="1"/>
  <c r="BK41" i="1"/>
  <c r="BA41" i="1"/>
  <c r="BB41" i="1" s="1"/>
  <c r="AY41" i="1"/>
  <c r="AZ41" i="1" s="1"/>
  <c r="BK40" i="1"/>
  <c r="BA40" i="1"/>
  <c r="BB40" i="1" s="1"/>
  <c r="AY40" i="1"/>
  <c r="AZ40" i="1" s="1"/>
  <c r="BK39" i="1"/>
  <c r="BA39" i="1"/>
  <c r="BB39" i="1" s="1"/>
  <c r="AY39" i="1"/>
  <c r="AZ39" i="1" s="1"/>
  <c r="BK38" i="1"/>
  <c r="BA38" i="1"/>
  <c r="BB38" i="1" s="1"/>
  <c r="AY38" i="1"/>
  <c r="AZ38" i="1" s="1"/>
  <c r="BK37" i="1"/>
  <c r="BA37" i="1"/>
  <c r="BB37" i="1" s="1"/>
  <c r="AY37" i="1"/>
  <c r="AZ37" i="1" s="1"/>
  <c r="BK36" i="1"/>
  <c r="BA36" i="1"/>
  <c r="BB36" i="1" s="1"/>
  <c r="AY36" i="1"/>
  <c r="AZ36" i="1" s="1"/>
  <c r="BK35" i="1"/>
  <c r="BA35" i="1"/>
  <c r="BB35" i="1" s="1"/>
  <c r="AY35" i="1"/>
  <c r="AZ35" i="1" s="1"/>
  <c r="BK34" i="1"/>
  <c r="BA34" i="1"/>
  <c r="BB34" i="1" s="1"/>
  <c r="AY34" i="1"/>
  <c r="AZ34" i="1" s="1"/>
  <c r="BK33" i="1"/>
  <c r="BA33" i="1"/>
  <c r="BB33" i="1" s="1"/>
  <c r="AY33" i="1"/>
  <c r="AZ33" i="1" s="1"/>
  <c r="BK32" i="1"/>
  <c r="BA32" i="1"/>
  <c r="BB32" i="1" s="1"/>
  <c r="AY32" i="1"/>
  <c r="AZ32" i="1" s="1"/>
  <c r="BK31" i="1"/>
  <c r="BA31" i="1"/>
  <c r="BB31" i="1" s="1"/>
  <c r="AY31" i="1"/>
  <c r="AZ31" i="1" s="1"/>
  <c r="BK30" i="1"/>
  <c r="BA30" i="1"/>
  <c r="BB30" i="1" s="1"/>
  <c r="AY30" i="1"/>
  <c r="AZ30" i="1" s="1"/>
  <c r="BK29" i="1"/>
  <c r="BA29" i="1"/>
  <c r="BB29" i="1" s="1"/>
  <c r="AY29" i="1"/>
  <c r="AZ29" i="1" s="1"/>
  <c r="BK28" i="1"/>
  <c r="BA28" i="1"/>
  <c r="BB28" i="1" s="1"/>
  <c r="AY28" i="1"/>
  <c r="AZ28" i="1" s="1"/>
  <c r="BK27" i="1"/>
  <c r="BA27" i="1"/>
  <c r="BB27" i="1" s="1"/>
  <c r="AY27" i="1"/>
  <c r="AZ27" i="1" s="1"/>
  <c r="BK26" i="1"/>
  <c r="BA26" i="1"/>
  <c r="BB26" i="1" s="1"/>
  <c r="AY26" i="1"/>
  <c r="AZ26" i="1" s="1"/>
  <c r="BK25" i="1"/>
  <c r="BA25" i="1"/>
  <c r="BB25" i="1" s="1"/>
  <c r="AY25" i="1"/>
  <c r="AZ25" i="1" s="1"/>
  <c r="BK24" i="1"/>
  <c r="BA24" i="1"/>
  <c r="BB24" i="1" s="1"/>
  <c r="AY24" i="1"/>
  <c r="AZ24" i="1" s="1"/>
  <c r="BK23" i="1"/>
  <c r="BA23" i="1"/>
  <c r="BB23" i="1" s="1"/>
  <c r="AY23" i="1"/>
  <c r="AZ23" i="1" s="1"/>
  <c r="BK22" i="1"/>
  <c r="BA22" i="1"/>
  <c r="BB22" i="1" s="1"/>
  <c r="AY22" i="1"/>
  <c r="AZ22" i="1" s="1"/>
  <c r="BK21" i="1"/>
  <c r="BA21" i="1"/>
  <c r="BB21" i="1" s="1"/>
  <c r="AY21" i="1"/>
  <c r="AZ21" i="1" s="1"/>
  <c r="BK20" i="1"/>
  <c r="BA20" i="1"/>
  <c r="BB20" i="1" s="1"/>
  <c r="AY20" i="1"/>
  <c r="AZ20" i="1" s="1"/>
  <c r="BK19" i="1"/>
  <c r="BA19" i="1"/>
  <c r="BB19" i="1" s="1"/>
  <c r="AY19" i="1"/>
  <c r="AZ19" i="1" s="1"/>
  <c r="BK18" i="1"/>
  <c r="BA18" i="1"/>
  <c r="BB18" i="1" s="1"/>
  <c r="AY18" i="1"/>
  <c r="AZ18" i="1" s="1"/>
  <c r="BK17" i="1"/>
  <c r="BA17" i="1"/>
  <c r="BB17" i="1" s="1"/>
  <c r="AY17" i="1"/>
  <c r="AZ17" i="1" s="1"/>
  <c r="BK16" i="1"/>
  <c r="BA16" i="1"/>
  <c r="BB16" i="1" s="1"/>
  <c r="AY16" i="1"/>
  <c r="AZ16" i="1" s="1"/>
  <c r="BK15" i="1"/>
  <c r="BA15" i="1"/>
  <c r="BB15" i="1" s="1"/>
  <c r="AY15" i="1"/>
  <c r="AZ15" i="1" s="1"/>
  <c r="BK14" i="1"/>
  <c r="BA14" i="1"/>
  <c r="BB14" i="1" s="1"/>
  <c r="AY14" i="1"/>
  <c r="AZ14" i="1" s="1"/>
  <c r="BK13" i="1"/>
  <c r="BA13" i="1"/>
  <c r="BB13" i="1" s="1"/>
  <c r="AY13" i="1"/>
  <c r="AZ13" i="1" s="1"/>
  <c r="BK12" i="1"/>
  <c r="BA12" i="1"/>
  <c r="BB12" i="1" s="1"/>
  <c r="AY12" i="1"/>
  <c r="AZ12" i="1" s="1"/>
  <c r="BK11" i="1"/>
  <c r="BA11" i="1"/>
  <c r="BB11" i="1" s="1"/>
  <c r="AY11" i="1"/>
  <c r="AZ11" i="1" s="1"/>
  <c r="BK10" i="1"/>
  <c r="BA10" i="1"/>
  <c r="BB10" i="1" s="1"/>
  <c r="AY10" i="1"/>
  <c r="AZ10" i="1" s="1"/>
  <c r="BK9" i="1"/>
  <c r="BA9" i="1"/>
  <c r="BB9" i="1" s="1"/>
  <c r="AY9" i="1"/>
  <c r="AZ9" i="1" s="1"/>
  <c r="BK8" i="1"/>
  <c r="BA8" i="1"/>
  <c r="BB8" i="1" s="1"/>
  <c r="AY8" i="1"/>
  <c r="AZ8" i="1" s="1"/>
  <c r="BK7" i="1"/>
  <c r="BA7" i="1"/>
  <c r="BB7" i="1" s="1"/>
  <c r="AY7" i="1"/>
  <c r="AZ7" i="1" s="1"/>
  <c r="BK6" i="1"/>
  <c r="BA6" i="1"/>
  <c r="BB6" i="1" s="1"/>
  <c r="AY6" i="1"/>
  <c r="AZ6" i="1" s="1"/>
  <c r="BK5" i="1"/>
  <c r="BA5" i="1"/>
  <c r="BB5" i="1" s="1"/>
  <c r="AY5" i="1"/>
  <c r="AZ5" i="1" s="1"/>
  <c r="BK4" i="1"/>
  <c r="BA4" i="1"/>
  <c r="BB4" i="1" s="1"/>
  <c r="AY4" i="1"/>
  <c r="AZ4" i="1" s="1"/>
  <c r="BK3" i="1"/>
  <c r="BA3" i="1"/>
  <c r="BB3" i="1" s="1"/>
  <c r="AY3" i="1"/>
  <c r="AZ3" i="1" s="1"/>
  <c r="BQ224" i="1" l="1"/>
  <c r="BQ223" i="1"/>
  <c r="BQ221" i="1"/>
  <c r="BQ220" i="1"/>
  <c r="BQ219" i="1"/>
  <c r="BQ218" i="1"/>
  <c r="CK218" i="7"/>
  <c r="CK217" i="7"/>
  <c r="CH218" i="7"/>
  <c r="CH217" i="7"/>
  <c r="BZ218" i="7"/>
  <c r="BZ217" i="7"/>
  <c r="CJ3" i="7"/>
  <c r="CJ20" i="7"/>
  <c r="CJ23" i="7"/>
  <c r="CJ121" i="7"/>
  <c r="CJ145" i="7"/>
  <c r="CJ8" i="7"/>
  <c r="CJ42" i="7"/>
  <c r="CJ110" i="7"/>
  <c r="CJ11" i="7"/>
  <c r="CJ65" i="7"/>
  <c r="CJ64" i="7"/>
  <c r="CJ139" i="7"/>
  <c r="CJ79" i="7"/>
  <c r="CJ51" i="7"/>
  <c r="CJ160" i="7"/>
  <c r="CJ78" i="7"/>
  <c r="CJ157" i="7"/>
  <c r="CJ141" i="7"/>
  <c r="CJ40" i="7"/>
  <c r="CJ43" i="7"/>
  <c r="CJ67" i="7"/>
  <c r="CJ50" i="7"/>
  <c r="CJ113" i="7"/>
  <c r="CJ81" i="7"/>
  <c r="CJ89" i="7"/>
  <c r="CJ130" i="7"/>
  <c r="CJ57" i="7"/>
  <c r="CJ175" i="7"/>
  <c r="CJ83" i="7"/>
  <c r="CJ24" i="7"/>
  <c r="CJ55" i="7"/>
  <c r="CJ73" i="7"/>
  <c r="CJ170" i="7"/>
  <c r="CJ12" i="7"/>
  <c r="CJ142" i="7"/>
  <c r="CJ30" i="7"/>
  <c r="CJ169" i="7"/>
  <c r="CJ100" i="7"/>
  <c r="CJ96" i="7"/>
  <c r="CJ129" i="7"/>
  <c r="CJ94" i="7"/>
  <c r="CJ172" i="7"/>
  <c r="CJ21" i="7"/>
  <c r="CJ91" i="7"/>
  <c r="CJ84" i="7"/>
  <c r="CJ134" i="7"/>
  <c r="CJ102" i="7"/>
  <c r="CJ98" i="7"/>
  <c r="CJ136" i="7"/>
  <c r="CJ31" i="7"/>
  <c r="CJ109" i="7"/>
  <c r="CJ119" i="7"/>
  <c r="CJ138" i="7"/>
  <c r="CJ125" i="7"/>
  <c r="CJ90" i="7"/>
  <c r="CJ174" i="7"/>
  <c r="CJ33" i="7"/>
  <c r="CJ59" i="7"/>
  <c r="CJ168" i="7"/>
  <c r="CJ153" i="7"/>
  <c r="CJ126" i="7"/>
  <c r="CJ137" i="7"/>
  <c r="CJ87" i="7"/>
  <c r="CJ68" i="7"/>
  <c r="CJ25" i="7"/>
  <c r="CJ18" i="7"/>
  <c r="CJ28" i="7"/>
  <c r="CJ146" i="7"/>
  <c r="CJ60" i="7"/>
  <c r="CJ75" i="7"/>
  <c r="CJ173" i="7"/>
  <c r="CJ19" i="7"/>
  <c r="CJ53" i="7"/>
  <c r="CJ156" i="7"/>
  <c r="CJ41" i="7"/>
  <c r="CJ167" i="7"/>
  <c r="CJ103" i="7"/>
  <c r="CJ127" i="7"/>
  <c r="CJ80" i="7"/>
  <c r="CJ95" i="7"/>
  <c r="CJ88" i="7"/>
  <c r="CJ132" i="7"/>
  <c r="CJ71" i="7"/>
  <c r="CJ162" i="7"/>
  <c r="CJ115" i="7"/>
  <c r="CJ161" i="7"/>
  <c r="CJ166" i="7"/>
  <c r="CJ37" i="7"/>
  <c r="CJ1" i="7"/>
  <c r="CJ163" i="7"/>
  <c r="CJ16" i="7"/>
  <c r="CJ111" i="7"/>
  <c r="CJ61" i="7"/>
  <c r="CJ92" i="7"/>
  <c r="CJ35" i="7"/>
  <c r="CJ117" i="7"/>
  <c r="CJ17" i="7"/>
  <c r="CJ99" i="7"/>
  <c r="CJ39" i="7"/>
  <c r="CJ56" i="7"/>
  <c r="CJ151" i="7"/>
  <c r="CJ176" i="7"/>
  <c r="CJ52" i="7"/>
  <c r="CJ112" i="7"/>
  <c r="CJ74" i="7"/>
  <c r="CJ120" i="7"/>
  <c r="CJ105" i="7"/>
  <c r="CJ62" i="7"/>
  <c r="CJ154" i="7"/>
  <c r="CJ159" i="7"/>
  <c r="CJ101" i="7"/>
  <c r="CJ85" i="7"/>
  <c r="CJ72" i="7"/>
  <c r="CJ86" i="7"/>
  <c r="CJ150" i="7"/>
  <c r="CJ164" i="7"/>
  <c r="CJ133" i="7"/>
  <c r="CJ29" i="7"/>
  <c r="CJ49" i="7"/>
  <c r="CJ114" i="7"/>
  <c r="CJ66" i="7"/>
  <c r="CJ97" i="7"/>
  <c r="CJ27" i="7"/>
  <c r="CJ118" i="7"/>
  <c r="CJ32" i="7"/>
  <c r="CJ76" i="7"/>
  <c r="CJ116" i="7"/>
  <c r="CJ14" i="7"/>
  <c r="CJ4" i="7"/>
  <c r="CJ165" i="7"/>
  <c r="CJ158" i="7"/>
  <c r="CJ140" i="7"/>
  <c r="CJ77" i="7"/>
  <c r="CJ155" i="7"/>
  <c r="CJ45" i="7"/>
  <c r="CJ123" i="7"/>
  <c r="CJ106" i="7"/>
  <c r="CJ108" i="7"/>
  <c r="CJ34" i="7"/>
  <c r="CJ47" i="7"/>
  <c r="CJ152" i="7"/>
  <c r="CJ63" i="7"/>
  <c r="CJ9" i="7"/>
  <c r="CJ13" i="7"/>
  <c r="CJ26" i="7"/>
  <c r="CJ69" i="7"/>
  <c r="CJ171" i="7"/>
  <c r="CJ147" i="7"/>
  <c r="CJ44" i="7"/>
  <c r="CJ177" i="7"/>
  <c r="CJ107" i="7"/>
  <c r="CJ36" i="7"/>
  <c r="CJ6" i="7"/>
  <c r="CJ131" i="7"/>
  <c r="CJ135" i="7"/>
  <c r="CJ144" i="7"/>
  <c r="CJ122" i="7"/>
  <c r="CJ38" i="7"/>
  <c r="CJ70" i="7"/>
  <c r="CJ93" i="7"/>
  <c r="CJ5" i="7"/>
  <c r="CJ104" i="7"/>
  <c r="CJ7" i="7"/>
  <c r="CJ22" i="7"/>
  <c r="CJ124" i="7"/>
  <c r="CJ149" i="7"/>
  <c r="CJ128" i="7"/>
  <c r="CJ148" i="7"/>
  <c r="CJ143" i="7"/>
  <c r="CJ15" i="7"/>
  <c r="CJ58" i="7"/>
  <c r="CJ46" i="7"/>
  <c r="CJ82" i="7"/>
  <c r="CJ10" i="7"/>
  <c r="CJ54" i="7"/>
  <c r="CJ2" i="7"/>
  <c r="CJ48" i="7"/>
  <c r="CN55" i="7"/>
  <c r="CN63" i="7"/>
  <c r="CN146" i="7"/>
  <c r="CN121" i="7"/>
  <c r="CN74" i="7"/>
  <c r="CN103" i="7"/>
  <c r="CN22" i="7"/>
  <c r="CN124" i="7"/>
  <c r="CN69" i="7"/>
  <c r="CN111" i="7"/>
  <c r="CN44" i="7"/>
  <c r="CN136" i="7"/>
  <c r="CN88" i="7"/>
  <c r="CN66" i="7"/>
  <c r="CN161" i="7"/>
  <c r="CN78" i="7"/>
  <c r="CN25" i="7"/>
  <c r="CN171" i="7"/>
  <c r="CN57" i="7"/>
  <c r="CN131" i="7"/>
  <c r="CN164" i="7"/>
  <c r="CN68" i="7"/>
  <c r="CN116" i="7"/>
  <c r="CN67" i="7"/>
  <c r="CN77" i="7"/>
  <c r="CN127" i="7"/>
  <c r="CN26" i="7"/>
  <c r="CN76" i="7"/>
  <c r="CN49" i="7"/>
  <c r="CN37" i="7"/>
  <c r="CN80" i="7"/>
  <c r="CN94" i="7"/>
  <c r="CN92" i="7"/>
  <c r="CN48" i="7"/>
  <c r="CN17" i="7"/>
  <c r="CN75" i="7"/>
  <c r="CN110" i="7"/>
  <c r="CN159" i="7"/>
  <c r="CN112" i="7"/>
  <c r="CN150" i="7"/>
  <c r="CN113" i="7"/>
  <c r="CN19" i="7"/>
  <c r="CN58" i="7"/>
  <c r="CN16" i="7"/>
  <c r="CN134" i="7"/>
  <c r="CN128" i="7"/>
  <c r="CN152" i="7"/>
  <c r="CN135" i="7"/>
  <c r="CN34" i="7"/>
  <c r="CN85" i="7"/>
  <c r="CN123" i="7"/>
  <c r="CN104" i="7"/>
  <c r="CN56" i="7"/>
  <c r="CN36" i="7"/>
  <c r="CN157" i="7"/>
  <c r="CN8" i="7"/>
  <c r="CN155" i="7"/>
  <c r="CN27" i="7"/>
  <c r="CN10" i="7"/>
  <c r="CN129" i="7"/>
  <c r="CN163" i="7"/>
  <c r="CN143" i="7"/>
  <c r="CN31" i="7"/>
  <c r="CN118" i="7"/>
  <c r="CN38" i="7"/>
  <c r="CN120" i="7"/>
  <c r="CN13" i="7"/>
  <c r="CN130" i="7"/>
  <c r="CN115" i="7"/>
  <c r="CN82" i="7"/>
  <c r="CN170" i="7"/>
  <c r="CN174" i="7"/>
  <c r="CN59" i="7"/>
  <c r="CN140" i="7"/>
  <c r="CN32" i="7"/>
  <c r="CN145" i="7"/>
  <c r="CN1" i="7"/>
  <c r="CN73" i="7"/>
  <c r="CN139" i="7"/>
  <c r="CN70" i="7"/>
  <c r="CN98" i="7"/>
  <c r="CN137" i="7"/>
  <c r="CN105" i="7"/>
  <c r="CN133" i="7"/>
  <c r="CN28" i="7"/>
  <c r="CN30" i="7"/>
  <c r="CN172" i="7"/>
  <c r="CN51" i="7"/>
  <c r="CN177" i="7"/>
  <c r="CN125" i="7"/>
  <c r="CN15" i="7"/>
  <c r="CN53" i="7"/>
  <c r="CN4" i="7"/>
  <c r="CN60" i="7"/>
  <c r="CN153" i="7"/>
  <c r="CN158" i="7"/>
  <c r="CN173" i="7"/>
  <c r="CN141" i="7"/>
  <c r="CN154" i="7"/>
  <c r="CN79" i="7"/>
  <c r="CN71" i="7"/>
  <c r="CN162" i="7"/>
  <c r="CN52" i="7"/>
  <c r="CN14" i="7"/>
  <c r="CN46" i="7"/>
  <c r="CN119" i="7"/>
  <c r="CN72" i="7"/>
  <c r="CN45" i="7"/>
  <c r="CN21" i="7"/>
  <c r="CN168" i="7"/>
  <c r="CN107" i="7"/>
  <c r="CN122" i="7"/>
  <c r="CN90" i="7"/>
  <c r="CN12" i="7"/>
  <c r="CN5" i="7"/>
  <c r="CN42" i="7"/>
  <c r="CN147" i="7"/>
  <c r="CN87" i="7"/>
  <c r="CN18" i="7"/>
  <c r="CN114" i="7"/>
  <c r="CN84" i="7"/>
  <c r="CN144" i="7"/>
  <c r="CN99" i="7"/>
  <c r="CN20" i="7"/>
  <c r="CN6" i="7"/>
  <c r="CN167" i="7"/>
  <c r="CN176" i="7"/>
  <c r="CN149" i="7"/>
  <c r="CN101" i="7"/>
  <c r="CN23" i="7"/>
  <c r="CN132" i="7"/>
  <c r="CN62" i="7"/>
  <c r="CN83" i="7"/>
  <c r="CN100" i="7"/>
  <c r="CN9" i="7"/>
  <c r="CN166" i="7"/>
  <c r="CN50" i="7"/>
  <c r="CN165" i="7"/>
  <c r="CN109" i="7"/>
  <c r="CN54" i="7"/>
  <c r="CN117" i="7"/>
  <c r="CN40" i="7"/>
  <c r="CN11" i="7"/>
  <c r="CN43" i="7"/>
  <c r="CN138" i="7"/>
  <c r="CN35" i="7"/>
  <c r="CN86" i="7"/>
  <c r="CN3" i="7"/>
  <c r="CN97" i="7"/>
  <c r="CN33" i="7"/>
  <c r="CN108" i="7"/>
  <c r="CN61" i="7"/>
  <c r="CN169" i="7"/>
  <c r="CN39" i="7"/>
  <c r="CN7" i="7"/>
  <c r="CN41" i="7"/>
  <c r="CN81" i="7"/>
  <c r="CN160" i="7"/>
  <c r="CN96" i="7"/>
  <c r="CN93" i="7"/>
  <c r="CN29" i="7"/>
  <c r="CN47" i="7"/>
  <c r="CN148" i="7"/>
  <c r="CN91" i="7"/>
  <c r="CN106" i="7"/>
  <c r="CN24" i="7"/>
  <c r="CN151" i="7"/>
  <c r="CN102" i="7"/>
  <c r="CN175" i="7"/>
  <c r="CN126" i="7"/>
  <c r="CN65" i="7"/>
  <c r="CN89" i="7"/>
  <c r="CN156" i="7"/>
  <c r="CN95" i="7"/>
  <c r="CN142" i="7"/>
  <c r="CN2" i="7"/>
  <c r="CN64" i="7"/>
  <c r="CD218" i="7"/>
  <c r="CD217" i="7"/>
  <c r="CA218" i="7"/>
  <c r="CA217" i="7"/>
  <c r="CC218" i="7"/>
  <c r="CC217" i="7"/>
  <c r="BY218" i="7"/>
  <c r="BY217" i="7"/>
  <c r="BQ184" i="7"/>
  <c r="BQ4" i="7"/>
  <c r="BQ182" i="7"/>
  <c r="BQ183" i="7"/>
  <c r="BP183" i="7"/>
  <c r="BP4" i="7"/>
  <c r="BP182" i="7"/>
  <c r="BP184" i="7"/>
  <c r="BT184" i="7"/>
  <c r="BT4" i="7"/>
  <c r="BT182" i="7"/>
  <c r="BT183" i="7"/>
  <c r="CB83" i="7"/>
  <c r="CB134" i="7"/>
  <c r="CB168" i="7"/>
  <c r="CB125" i="7"/>
  <c r="CB93" i="7"/>
  <c r="CB3" i="7"/>
  <c r="CB36" i="7"/>
  <c r="CB130" i="7"/>
  <c r="CB4" i="7"/>
  <c r="CB116" i="7"/>
  <c r="CB175" i="7"/>
  <c r="CB176" i="7"/>
  <c r="CB157" i="7"/>
  <c r="CB45" i="7"/>
  <c r="CB106" i="7"/>
  <c r="CB132" i="7"/>
  <c r="CB51" i="7"/>
  <c r="CB104" i="7"/>
  <c r="CB73" i="7"/>
  <c r="CB80" i="7"/>
  <c r="CB81" i="7"/>
  <c r="CB85" i="7"/>
  <c r="CB131" i="7"/>
  <c r="CB138" i="7"/>
  <c r="CB120" i="7"/>
  <c r="CB67" i="7"/>
  <c r="CB72" i="7"/>
  <c r="CB42" i="7"/>
  <c r="CB27" i="7"/>
  <c r="CB15" i="7"/>
  <c r="CB52" i="7"/>
  <c r="CB114" i="7"/>
  <c r="CB17" i="7"/>
  <c r="CB107" i="7"/>
  <c r="CB140" i="7"/>
  <c r="CB172" i="7"/>
  <c r="CB7" i="7"/>
  <c r="CB110" i="7"/>
  <c r="CB89" i="7"/>
  <c r="CB129" i="7"/>
  <c r="CB41" i="7"/>
  <c r="CB12" i="7"/>
  <c r="CB122" i="7"/>
  <c r="CB79" i="7"/>
  <c r="CB50" i="7"/>
  <c r="CB167" i="7"/>
  <c r="CB16" i="7"/>
  <c r="CB62" i="7"/>
  <c r="CB154" i="7"/>
  <c r="CB23" i="7"/>
  <c r="CB59" i="7"/>
  <c r="CB11" i="7"/>
  <c r="CB5" i="7"/>
  <c r="CB119" i="7"/>
  <c r="CB34" i="7"/>
  <c r="CB30" i="7"/>
  <c r="CB60" i="7"/>
  <c r="CB10" i="7"/>
  <c r="CB66" i="7"/>
  <c r="CB9" i="7"/>
  <c r="CB123" i="7"/>
  <c r="CB33" i="7"/>
  <c r="CB169" i="7"/>
  <c r="CB115" i="7"/>
  <c r="CB166" i="7"/>
  <c r="CB158" i="7"/>
  <c r="CB149" i="7"/>
  <c r="CB142" i="7"/>
  <c r="CB8" i="7"/>
  <c r="CB174" i="7"/>
  <c r="CB92" i="7"/>
  <c r="CB53" i="7"/>
  <c r="CB148" i="7"/>
  <c r="CB99" i="7"/>
  <c r="CB21" i="7"/>
  <c r="CB38" i="7"/>
  <c r="CB76" i="7"/>
  <c r="CB145" i="7"/>
  <c r="CB20" i="7"/>
  <c r="CB46" i="7"/>
  <c r="CB68" i="7"/>
  <c r="CB156" i="7"/>
  <c r="CB139" i="7"/>
  <c r="CB133" i="7"/>
  <c r="CB165" i="7"/>
  <c r="CB144" i="7"/>
  <c r="CB126" i="7"/>
  <c r="CB64" i="7"/>
  <c r="CB163" i="7"/>
  <c r="CB108" i="7"/>
  <c r="CB113" i="7"/>
  <c r="CB141" i="7"/>
  <c r="CB128" i="7"/>
  <c r="CB54" i="7"/>
  <c r="CB164" i="7"/>
  <c r="CB97" i="7"/>
  <c r="CB31" i="7"/>
  <c r="CB32" i="7"/>
  <c r="CB150" i="7"/>
  <c r="CB87" i="7"/>
  <c r="CB112" i="7"/>
  <c r="CB96" i="7"/>
  <c r="CB161" i="7"/>
  <c r="CB90" i="7"/>
  <c r="CB55" i="7"/>
  <c r="CB77" i="7"/>
  <c r="CB48" i="7"/>
  <c r="CB37" i="7"/>
  <c r="CB94" i="7"/>
  <c r="CB26" i="7"/>
  <c r="CB63" i="7"/>
  <c r="CB78" i="7"/>
  <c r="CB98" i="7"/>
  <c r="CB14" i="7"/>
  <c r="CB40" i="7"/>
  <c r="CB153" i="7"/>
  <c r="CB24" i="7"/>
  <c r="CB58" i="7"/>
  <c r="CB162" i="7"/>
  <c r="CB177" i="7"/>
  <c r="CB109" i="7"/>
  <c r="CB82" i="7"/>
  <c r="CB13" i="7"/>
  <c r="CB28" i="7"/>
  <c r="CB135" i="7"/>
  <c r="CB29" i="7"/>
  <c r="CB57" i="7"/>
  <c r="CB49" i="7"/>
  <c r="CB25" i="7"/>
  <c r="CB22" i="7"/>
  <c r="CB69" i="7"/>
  <c r="CB137" i="7"/>
  <c r="CB152" i="7"/>
  <c r="CB1" i="7"/>
  <c r="CB95" i="7"/>
  <c r="CB75" i="7"/>
  <c r="CB102" i="7"/>
  <c r="CB91" i="7"/>
  <c r="CB171" i="7"/>
  <c r="CB101" i="7"/>
  <c r="CB39" i="7"/>
  <c r="CB35" i="7"/>
  <c r="CB105" i="7"/>
  <c r="CB146" i="7"/>
  <c r="CB19" i="7"/>
  <c r="CB6" i="7"/>
  <c r="CB100" i="7"/>
  <c r="CB111" i="7"/>
  <c r="CB151" i="7"/>
  <c r="CB155" i="7"/>
  <c r="CB136" i="7"/>
  <c r="CB160" i="7"/>
  <c r="CB121" i="7"/>
  <c r="CB117" i="7"/>
  <c r="CB44" i="7"/>
  <c r="CB71" i="7"/>
  <c r="CB84" i="7"/>
  <c r="CB147" i="7"/>
  <c r="CB173" i="7"/>
  <c r="CB74" i="7"/>
  <c r="CB70" i="7"/>
  <c r="CB18" i="7"/>
  <c r="CB143" i="7"/>
  <c r="CB170" i="7"/>
  <c r="CB65" i="7"/>
  <c r="CB103" i="7"/>
  <c r="CB159" i="7"/>
  <c r="CB61" i="7"/>
  <c r="CB56" i="7"/>
  <c r="CB47" i="7"/>
  <c r="CB124" i="7"/>
  <c r="CB118" i="7"/>
  <c r="CB86" i="7"/>
  <c r="CB43" i="7"/>
  <c r="CB127" i="7"/>
  <c r="CB2" i="7"/>
  <c r="CB88" i="7"/>
  <c r="CF91" i="7"/>
  <c r="CF55" i="7"/>
  <c r="CF54" i="7"/>
  <c r="CF174" i="7"/>
  <c r="CF28" i="7"/>
  <c r="CF23" i="7"/>
  <c r="CF154" i="7"/>
  <c r="CF132" i="7"/>
  <c r="CF16" i="7"/>
  <c r="CF129" i="7"/>
  <c r="CF61" i="7"/>
  <c r="CF65" i="7"/>
  <c r="CF142" i="7"/>
  <c r="CF73" i="7"/>
  <c r="CF59" i="7"/>
  <c r="CF134" i="7"/>
  <c r="CF29" i="7"/>
  <c r="CF135" i="7"/>
  <c r="CF27" i="7"/>
  <c r="CF70" i="7"/>
  <c r="CF97" i="7"/>
  <c r="CF90" i="7"/>
  <c r="CF146" i="7"/>
  <c r="CF74" i="7"/>
  <c r="CF43" i="7"/>
  <c r="CF63" i="7"/>
  <c r="CF6" i="7"/>
  <c r="CF8" i="7"/>
  <c r="CF177" i="7"/>
  <c r="CF81" i="7"/>
  <c r="CF101" i="7"/>
  <c r="CF4" i="7"/>
  <c r="CF158" i="7"/>
  <c r="CF5" i="7"/>
  <c r="CF117" i="7"/>
  <c r="CF69" i="7"/>
  <c r="CF130" i="7"/>
  <c r="CF75" i="7"/>
  <c r="CF56" i="7"/>
  <c r="CF118" i="7"/>
  <c r="CF48" i="7"/>
  <c r="CF128" i="7"/>
  <c r="CF112" i="7"/>
  <c r="CF171" i="7"/>
  <c r="CF124" i="7"/>
  <c r="CF17" i="7"/>
  <c r="CF80" i="7"/>
  <c r="CF121" i="7"/>
  <c r="CF13" i="7"/>
  <c r="CF84" i="7"/>
  <c r="CF106" i="7"/>
  <c r="CF111" i="7"/>
  <c r="CF1" i="7"/>
  <c r="CF18" i="7"/>
  <c r="CF172" i="7"/>
  <c r="CF126" i="7"/>
  <c r="CF157" i="7"/>
  <c r="CF50" i="7"/>
  <c r="CF136" i="7"/>
  <c r="CF7" i="7"/>
  <c r="CF78" i="7"/>
  <c r="CF110" i="7"/>
  <c r="CF145" i="7"/>
  <c r="CF166" i="7"/>
  <c r="CF38" i="7"/>
  <c r="CF98" i="7"/>
  <c r="CF138" i="7"/>
  <c r="CF103" i="7"/>
  <c r="CF60" i="7"/>
  <c r="CF14" i="7"/>
  <c r="CF159" i="7"/>
  <c r="CF87" i="7"/>
  <c r="CF163" i="7"/>
  <c r="CF21" i="7"/>
  <c r="CF76" i="7"/>
  <c r="CF83" i="7"/>
  <c r="CF20" i="7"/>
  <c r="CF42" i="7"/>
  <c r="CF160" i="7"/>
  <c r="CF122" i="7"/>
  <c r="CF9" i="7"/>
  <c r="CF44" i="7"/>
  <c r="CF25" i="7"/>
  <c r="CF108" i="7"/>
  <c r="CF71" i="7"/>
  <c r="CF156" i="7"/>
  <c r="CF120" i="7"/>
  <c r="CF72" i="7"/>
  <c r="CF131" i="7"/>
  <c r="CF170" i="7"/>
  <c r="CF89" i="7"/>
  <c r="CF113" i="7"/>
  <c r="CF24" i="7"/>
  <c r="CF153" i="7"/>
  <c r="CF133" i="7"/>
  <c r="CF119" i="7"/>
  <c r="CF107" i="7"/>
  <c r="CF22" i="7"/>
  <c r="CF64" i="7"/>
  <c r="CF53" i="7"/>
  <c r="CF82" i="7"/>
  <c r="CF93" i="7"/>
  <c r="CF52" i="7"/>
  <c r="CF15" i="7"/>
  <c r="CF114" i="7"/>
  <c r="CF104" i="7"/>
  <c r="CF165" i="7"/>
  <c r="CF96" i="7"/>
  <c r="CF143" i="7"/>
  <c r="CF167" i="7"/>
  <c r="CF105" i="7"/>
  <c r="CF34" i="7"/>
  <c r="CF51" i="7"/>
  <c r="CF66" i="7"/>
  <c r="CF39" i="7"/>
  <c r="CF123" i="7"/>
  <c r="CF85" i="7"/>
  <c r="CF151" i="7"/>
  <c r="CF12" i="7"/>
  <c r="CF68" i="7"/>
  <c r="CF175" i="7"/>
  <c r="CF116" i="7"/>
  <c r="CF88" i="7"/>
  <c r="CF100" i="7"/>
  <c r="CF109" i="7"/>
  <c r="CF176" i="7"/>
  <c r="CF127" i="7"/>
  <c r="CF30" i="7"/>
  <c r="CF31" i="7"/>
  <c r="CF49" i="7"/>
  <c r="CF148" i="7"/>
  <c r="CF19" i="7"/>
  <c r="CF141" i="7"/>
  <c r="CF147" i="7"/>
  <c r="CF58" i="7"/>
  <c r="CF46" i="7"/>
  <c r="CF32" i="7"/>
  <c r="CF62" i="7"/>
  <c r="CF99" i="7"/>
  <c r="CF10" i="7"/>
  <c r="CF102" i="7"/>
  <c r="CF150" i="7"/>
  <c r="CF168" i="7"/>
  <c r="CF86" i="7"/>
  <c r="CF137" i="7"/>
  <c r="CF92" i="7"/>
  <c r="CF164" i="7"/>
  <c r="CF77" i="7"/>
  <c r="CF94" i="7"/>
  <c r="CF144" i="7"/>
  <c r="CF57" i="7"/>
  <c r="CF67" i="7"/>
  <c r="CF173" i="7"/>
  <c r="CF95" i="7"/>
  <c r="CF169" i="7"/>
  <c r="CF162" i="7"/>
  <c r="CF140" i="7"/>
  <c r="CF125" i="7"/>
  <c r="CF40" i="7"/>
  <c r="CF36" i="7"/>
  <c r="CF155" i="7"/>
  <c r="CF79" i="7"/>
  <c r="CF161" i="7"/>
  <c r="CF149" i="7"/>
  <c r="CF41" i="7"/>
  <c r="CF115" i="7"/>
  <c r="CF3" i="7"/>
  <c r="CF152" i="7"/>
  <c r="CF37" i="7"/>
  <c r="CF45" i="7"/>
  <c r="CF26" i="7"/>
  <c r="CF11" i="7"/>
  <c r="CF35" i="7"/>
  <c r="CF47" i="7"/>
  <c r="CF139" i="7"/>
  <c r="CF2" i="7"/>
  <c r="CF33" i="7"/>
  <c r="CI39" i="7"/>
  <c r="CI23" i="7"/>
  <c r="CI11" i="7"/>
  <c r="CI117" i="7"/>
  <c r="CI58" i="7"/>
  <c r="CI61" i="7"/>
  <c r="CI48" i="7"/>
  <c r="CI159" i="7"/>
  <c r="CI149" i="7"/>
  <c r="CI99" i="7"/>
  <c r="CI93" i="7"/>
  <c r="CI116" i="7"/>
  <c r="CI97" i="7"/>
  <c r="CI115" i="7"/>
  <c r="CI56" i="7"/>
  <c r="CI84" i="7"/>
  <c r="CI133" i="7"/>
  <c r="CI143" i="7"/>
  <c r="CI130" i="7"/>
  <c r="CI173" i="7"/>
  <c r="CI86" i="7"/>
  <c r="CI59" i="7"/>
  <c r="CI177" i="7"/>
  <c r="CI87" i="7"/>
  <c r="CI120" i="7"/>
  <c r="CI74" i="7"/>
  <c r="CI45" i="7"/>
  <c r="CI144" i="7"/>
  <c r="CI118" i="7"/>
  <c r="CI85" i="7"/>
  <c r="CI65" i="7"/>
  <c r="CI150" i="7"/>
  <c r="CI31" i="7"/>
  <c r="CI167" i="7"/>
  <c r="CI160" i="7"/>
  <c r="CI51" i="7"/>
  <c r="CI96" i="7"/>
  <c r="CI7" i="7"/>
  <c r="CI155" i="7"/>
  <c r="CI76" i="7"/>
  <c r="CI135" i="7"/>
  <c r="CI122" i="7"/>
  <c r="CI27" i="7"/>
  <c r="CI164" i="7"/>
  <c r="CI158" i="7"/>
  <c r="CI77" i="7"/>
  <c r="CI112" i="7"/>
  <c r="CI94" i="7"/>
  <c r="CI119" i="7"/>
  <c r="CI34" i="7"/>
  <c r="CI88" i="7"/>
  <c r="CI30" i="7"/>
  <c r="CI15" i="7"/>
  <c r="CI18" i="7"/>
  <c r="CI20" i="7"/>
  <c r="CI128" i="7"/>
  <c r="CI68" i="7"/>
  <c r="CI146" i="7"/>
  <c r="CI174" i="7"/>
  <c r="CI26" i="7"/>
  <c r="CI22" i="7"/>
  <c r="CI172" i="7"/>
  <c r="CI153" i="7"/>
  <c r="CI91" i="7"/>
  <c r="CI108" i="7"/>
  <c r="CI98" i="7"/>
  <c r="CI62" i="7"/>
  <c r="CI10" i="7"/>
  <c r="CI29" i="7"/>
  <c r="CI151" i="7"/>
  <c r="CI5" i="7"/>
  <c r="CI1" i="7"/>
  <c r="CI131" i="7"/>
  <c r="CI92" i="7"/>
  <c r="CI100" i="7"/>
  <c r="CI107" i="7"/>
  <c r="CI50" i="7"/>
  <c r="CI73" i="7"/>
  <c r="CI14" i="7"/>
  <c r="CI138" i="7"/>
  <c r="CI9" i="7"/>
  <c r="CI170" i="7"/>
  <c r="CI103" i="7"/>
  <c r="CI157" i="7"/>
  <c r="CI36" i="7"/>
  <c r="CI127" i="7"/>
  <c r="CI140" i="7"/>
  <c r="CI139" i="7"/>
  <c r="CI147" i="7"/>
  <c r="CI168" i="7"/>
  <c r="CI106" i="7"/>
  <c r="CI69" i="7"/>
  <c r="CI32" i="7"/>
  <c r="CI33" i="7"/>
  <c r="CI176" i="7"/>
  <c r="CI129" i="7"/>
  <c r="CI6" i="7"/>
  <c r="CI72" i="7"/>
  <c r="CI35" i="7"/>
  <c r="CI165" i="7"/>
  <c r="CI163" i="7"/>
  <c r="CI41" i="7"/>
  <c r="CI125" i="7"/>
  <c r="CI55" i="7"/>
  <c r="CI38" i="7"/>
  <c r="CI28" i="7"/>
  <c r="CI109" i="7"/>
  <c r="CI113" i="7"/>
  <c r="CI70" i="7"/>
  <c r="CI16" i="7"/>
  <c r="CI104" i="7"/>
  <c r="CI42" i="7"/>
  <c r="CI3" i="7"/>
  <c r="CI52" i="7"/>
  <c r="CI54" i="7"/>
  <c r="CI171" i="7"/>
  <c r="CI66" i="7"/>
  <c r="CI21" i="7"/>
  <c r="CI37" i="7"/>
  <c r="CI19" i="7"/>
  <c r="CI134" i="7"/>
  <c r="CI114" i="7"/>
  <c r="CI123" i="7"/>
  <c r="CI43" i="7"/>
  <c r="CI57" i="7"/>
  <c r="CI142" i="7"/>
  <c r="CI95" i="7"/>
  <c r="CI79" i="7"/>
  <c r="CI137" i="7"/>
  <c r="CI24" i="7"/>
  <c r="CI141" i="7"/>
  <c r="CI126" i="7"/>
  <c r="CI161" i="7"/>
  <c r="CI82" i="7"/>
  <c r="CI25" i="7"/>
  <c r="CI102" i="7"/>
  <c r="CI53" i="7"/>
  <c r="CI156" i="7"/>
  <c r="CI49" i="7"/>
  <c r="CI4" i="7"/>
  <c r="CI17" i="7"/>
  <c r="CI75" i="7"/>
  <c r="CI60" i="7"/>
  <c r="CI105" i="7"/>
  <c r="CI175" i="7"/>
  <c r="CI67" i="7"/>
  <c r="CI12" i="7"/>
  <c r="CI8" i="7"/>
  <c r="CI166" i="7"/>
  <c r="CI40" i="7"/>
  <c r="CI89" i="7"/>
  <c r="CI121" i="7"/>
  <c r="CI64" i="7"/>
  <c r="CI124" i="7"/>
  <c r="CI148" i="7"/>
  <c r="CI169" i="7"/>
  <c r="CI162" i="7"/>
  <c r="CI154" i="7"/>
  <c r="CI83" i="7"/>
  <c r="CI110" i="7"/>
  <c r="CI47" i="7"/>
  <c r="CI132" i="7"/>
  <c r="CI81" i="7"/>
  <c r="CI145" i="7"/>
  <c r="CI80" i="7"/>
  <c r="CI90" i="7"/>
  <c r="CI63" i="7"/>
  <c r="CI71" i="7"/>
  <c r="CI101" i="7"/>
  <c r="CI46" i="7"/>
  <c r="CI111" i="7"/>
  <c r="CI13" i="7"/>
  <c r="CI44" i="7"/>
  <c r="CI136" i="7"/>
  <c r="CI78" i="7"/>
  <c r="CI2" i="7"/>
  <c r="CI152" i="7"/>
  <c r="BP174" i="7"/>
  <c r="BP143" i="7"/>
  <c r="BP41" i="7"/>
  <c r="BP109" i="7"/>
  <c r="BP55" i="7"/>
  <c r="BP34" i="7"/>
  <c r="BP152" i="7"/>
  <c r="BP123" i="7"/>
  <c r="BP157" i="7"/>
  <c r="BP92" i="7"/>
  <c r="BP160" i="7"/>
  <c r="BP88" i="7"/>
  <c r="BP166" i="7"/>
  <c r="BP131" i="7"/>
  <c r="BP87" i="7"/>
  <c r="BP77" i="7"/>
  <c r="BP71" i="7"/>
  <c r="BP156" i="7"/>
  <c r="BP170" i="7"/>
  <c r="BP76" i="7"/>
  <c r="BP145" i="7"/>
  <c r="BP11" i="7"/>
  <c r="BP149" i="7"/>
  <c r="BP21" i="7"/>
  <c r="BP13" i="7"/>
  <c r="BP94" i="7"/>
  <c r="BP54" i="7"/>
  <c r="BP130" i="7"/>
  <c r="BP120" i="7"/>
  <c r="BP57" i="7"/>
  <c r="BP75" i="7"/>
  <c r="BP161" i="7"/>
  <c r="BP78" i="7"/>
  <c r="BP113" i="7"/>
  <c r="BP134" i="7"/>
  <c r="BP73" i="7"/>
  <c r="BP15" i="7"/>
  <c r="BP60" i="7"/>
  <c r="BP81" i="7"/>
  <c r="BP150" i="7"/>
  <c r="BP101" i="7"/>
  <c r="BP104" i="7"/>
  <c r="BP108" i="7"/>
  <c r="BP175" i="7"/>
  <c r="BP52" i="7"/>
  <c r="BP100" i="7"/>
  <c r="BP5" i="7"/>
  <c r="BP8" i="7"/>
  <c r="BP97" i="7"/>
  <c r="BP90" i="7"/>
  <c r="BP164" i="7"/>
  <c r="BP47" i="7"/>
  <c r="BP141" i="7"/>
  <c r="BP64" i="7"/>
  <c r="BP151" i="7"/>
  <c r="BP168" i="7"/>
  <c r="BP46" i="7"/>
  <c r="BP40" i="7"/>
  <c r="BP69" i="7"/>
  <c r="BP44" i="7"/>
  <c r="BP39" i="7"/>
  <c r="BP154" i="7"/>
  <c r="BP105" i="7"/>
  <c r="BP129" i="7"/>
  <c r="BP159" i="7"/>
  <c r="BP111" i="7"/>
  <c r="BP80" i="7"/>
  <c r="BP173" i="7"/>
  <c r="BP63" i="7"/>
  <c r="BP136" i="7"/>
  <c r="BP124" i="7"/>
  <c r="BP96" i="7"/>
  <c r="BP18" i="7"/>
  <c r="BP59" i="7"/>
  <c r="BP155" i="7"/>
  <c r="BP142" i="7"/>
  <c r="BP144" i="7"/>
  <c r="BP70" i="7"/>
  <c r="BP122" i="7"/>
  <c r="BP115" i="7"/>
  <c r="BP50" i="7"/>
  <c r="BP67" i="7"/>
  <c r="BP139" i="7"/>
  <c r="BP26" i="7"/>
  <c r="BP137" i="7"/>
  <c r="BP98" i="7"/>
  <c r="BP107" i="7"/>
  <c r="BP147" i="7"/>
  <c r="BP62" i="7"/>
  <c r="BP117" i="7"/>
  <c r="BP32" i="7"/>
  <c r="BP43" i="7"/>
  <c r="BP19" i="7"/>
  <c r="BP53" i="7"/>
  <c r="BP112" i="7"/>
  <c r="BP45" i="7"/>
  <c r="BP86" i="7"/>
  <c r="BP127" i="7"/>
  <c r="BP165" i="7"/>
  <c r="BP3" i="7"/>
  <c r="BP163" i="7"/>
  <c r="BP28" i="7"/>
  <c r="BP162" i="7"/>
  <c r="BP17" i="7"/>
  <c r="BP119" i="7"/>
  <c r="BP121" i="7"/>
  <c r="BP66" i="7"/>
  <c r="BP56" i="7"/>
  <c r="BP89" i="7"/>
  <c r="BP27" i="7"/>
  <c r="BP61" i="7"/>
  <c r="BP128" i="7"/>
  <c r="BP25" i="7"/>
  <c r="BP42" i="7"/>
  <c r="BP167" i="7"/>
  <c r="BP171" i="7"/>
  <c r="BP106" i="7"/>
  <c r="BP110" i="7"/>
  <c r="BP116" i="7"/>
  <c r="BP79" i="7"/>
  <c r="BP125" i="7"/>
  <c r="BP93" i="7"/>
  <c r="BP58" i="7"/>
  <c r="BP153" i="7"/>
  <c r="BP1" i="7"/>
  <c r="BP20" i="7"/>
  <c r="BP35" i="7"/>
  <c r="BP12" i="7"/>
  <c r="BP7" i="7"/>
  <c r="BP6" i="7"/>
  <c r="BP99" i="7"/>
  <c r="BP169" i="7"/>
  <c r="BP82" i="7"/>
  <c r="BP49" i="7"/>
  <c r="BP114" i="7"/>
  <c r="BP74" i="7"/>
  <c r="BP126" i="7"/>
  <c r="BP51" i="7"/>
  <c r="BP9" i="7"/>
  <c r="BP91" i="7"/>
  <c r="BP172" i="7"/>
  <c r="BP65" i="7"/>
  <c r="BP135" i="7"/>
  <c r="BP68" i="7"/>
  <c r="BP10" i="7"/>
  <c r="BP102" i="7"/>
  <c r="BP138" i="7"/>
  <c r="BP133" i="7"/>
  <c r="BP176" i="7"/>
  <c r="BP30" i="7"/>
  <c r="BP16" i="7"/>
  <c r="BP14" i="7"/>
  <c r="BP85" i="7"/>
  <c r="BP23" i="7"/>
  <c r="BP83" i="7"/>
  <c r="BP140" i="7"/>
  <c r="BP84" i="7"/>
  <c r="BP38" i="7"/>
  <c r="BP177" i="7"/>
  <c r="BP37" i="7"/>
  <c r="BP48" i="7"/>
  <c r="BP95" i="7"/>
  <c r="BP29" i="7"/>
  <c r="BP146" i="7"/>
  <c r="BP33" i="7"/>
  <c r="BP22" i="7"/>
  <c r="BP103" i="7"/>
  <c r="BP36" i="7"/>
  <c r="BP132" i="7"/>
  <c r="BP118" i="7"/>
  <c r="BP24" i="7"/>
  <c r="BP148" i="7"/>
  <c r="BP31" i="7"/>
  <c r="BP72" i="7"/>
  <c r="BP2" i="7"/>
  <c r="BP158" i="7"/>
  <c r="BS184" i="7"/>
  <c r="BS4" i="7"/>
  <c r="BS182" i="7"/>
  <c r="BS183" i="7"/>
  <c r="CO218" i="7"/>
  <c r="CO217" i="7"/>
  <c r="BT125" i="7"/>
  <c r="BT155" i="7"/>
  <c r="BT127" i="7"/>
  <c r="BT92" i="7"/>
  <c r="BT162" i="7"/>
  <c r="BT23" i="7"/>
  <c r="BT18" i="7"/>
  <c r="BT47" i="7"/>
  <c r="BT100" i="7"/>
  <c r="BT66" i="7"/>
  <c r="BT169" i="7"/>
  <c r="BT163" i="7"/>
  <c r="BT24" i="7"/>
  <c r="BT67" i="7"/>
  <c r="BT12" i="7"/>
  <c r="BT145" i="7"/>
  <c r="BT174" i="7"/>
  <c r="BT150" i="7"/>
  <c r="BT160" i="7"/>
  <c r="BT171" i="7"/>
  <c r="BT69" i="7"/>
  <c r="BT54" i="7"/>
  <c r="BT53" i="7"/>
  <c r="BT42" i="7"/>
  <c r="BT80" i="7"/>
  <c r="BT96" i="7"/>
  <c r="BT108" i="7"/>
  <c r="BT57" i="7"/>
  <c r="BT141" i="7"/>
  <c r="BT164" i="7"/>
  <c r="BT126" i="7"/>
  <c r="BT21" i="7"/>
  <c r="BT33" i="7"/>
  <c r="BT138" i="7"/>
  <c r="BT63" i="7"/>
  <c r="BT64" i="7"/>
  <c r="BT149" i="7"/>
  <c r="BT161" i="7"/>
  <c r="BT10" i="7"/>
  <c r="BT81" i="7"/>
  <c r="BT17" i="7"/>
  <c r="BT35" i="7"/>
  <c r="BT151" i="7"/>
  <c r="BT123" i="7"/>
  <c r="BT89" i="7"/>
  <c r="BT137" i="7"/>
  <c r="BT99" i="7"/>
  <c r="BT168" i="7"/>
  <c r="BT7" i="7"/>
  <c r="BT26" i="7"/>
  <c r="BT146" i="7"/>
  <c r="BT156" i="7"/>
  <c r="BT3" i="7"/>
  <c r="BT45" i="7"/>
  <c r="BT62" i="7"/>
  <c r="BT115" i="7"/>
  <c r="BT30" i="7"/>
  <c r="BT124" i="7"/>
  <c r="BT27" i="7"/>
  <c r="BT6" i="7"/>
  <c r="BT34" i="7"/>
  <c r="BT76" i="7"/>
  <c r="BT38" i="7"/>
  <c r="BT111" i="7"/>
  <c r="BT148" i="7"/>
  <c r="BT131" i="7"/>
  <c r="BT58" i="7"/>
  <c r="BT172" i="7"/>
  <c r="BT129" i="7"/>
  <c r="BT104" i="7"/>
  <c r="BT135" i="7"/>
  <c r="BT78" i="7"/>
  <c r="BT84" i="7"/>
  <c r="BT85" i="7"/>
  <c r="BT133" i="7"/>
  <c r="BT39" i="7"/>
  <c r="BT37" i="7"/>
  <c r="BT122" i="7"/>
  <c r="BT28" i="7"/>
  <c r="BT65" i="7"/>
  <c r="BT102" i="7"/>
  <c r="BT136" i="7"/>
  <c r="BT118" i="7"/>
  <c r="BT79" i="7"/>
  <c r="BT11" i="7"/>
  <c r="BT13" i="7"/>
  <c r="BT9" i="7"/>
  <c r="BT95" i="7"/>
  <c r="BT170" i="7"/>
  <c r="BT143" i="7"/>
  <c r="BT159" i="7"/>
  <c r="BT119" i="7"/>
  <c r="BT50" i="7"/>
  <c r="BT106" i="7"/>
  <c r="BT110" i="7"/>
  <c r="BT117" i="7"/>
  <c r="BT75" i="7"/>
  <c r="BT56" i="7"/>
  <c r="BT98" i="7"/>
  <c r="BT142" i="7"/>
  <c r="BT177" i="7"/>
  <c r="BT130" i="7"/>
  <c r="BT52" i="7"/>
  <c r="BT44" i="7"/>
  <c r="BT97" i="7"/>
  <c r="BT15" i="7"/>
  <c r="BT86" i="7"/>
  <c r="BT55" i="7"/>
  <c r="BT140" i="7"/>
  <c r="BT128" i="7"/>
  <c r="BT5" i="7"/>
  <c r="BT16" i="7"/>
  <c r="BT19" i="7"/>
  <c r="BT20" i="7"/>
  <c r="BT1" i="7"/>
  <c r="BT90" i="7"/>
  <c r="BT59" i="7"/>
  <c r="BT94" i="7"/>
  <c r="BT51" i="7"/>
  <c r="BT109" i="7"/>
  <c r="BT121" i="7"/>
  <c r="BT73" i="7"/>
  <c r="BT82" i="7"/>
  <c r="BT72" i="7"/>
  <c r="BT132" i="7"/>
  <c r="BT40" i="7"/>
  <c r="BT70" i="7"/>
  <c r="BT83" i="7"/>
  <c r="BT173" i="7"/>
  <c r="BT31" i="7"/>
  <c r="BT144" i="7"/>
  <c r="BT112" i="7"/>
  <c r="BT74" i="7"/>
  <c r="BT71" i="7"/>
  <c r="BT147" i="7"/>
  <c r="BT46" i="7"/>
  <c r="BT153" i="7"/>
  <c r="BT8" i="7"/>
  <c r="BT91" i="7"/>
  <c r="BT158" i="7"/>
  <c r="BT175" i="7"/>
  <c r="BT48" i="7"/>
  <c r="BT103" i="7"/>
  <c r="BT41" i="7"/>
  <c r="BT120" i="7"/>
  <c r="BT36" i="7"/>
  <c r="BT88" i="7"/>
  <c r="BT167" i="7"/>
  <c r="BT105" i="7"/>
  <c r="BT113" i="7"/>
  <c r="BT107" i="7"/>
  <c r="BT25" i="7"/>
  <c r="BT101" i="7"/>
  <c r="BT29" i="7"/>
  <c r="BT43" i="7"/>
  <c r="BT22" i="7"/>
  <c r="BT93" i="7"/>
  <c r="BT176" i="7"/>
  <c r="BT139" i="7"/>
  <c r="BT157" i="7"/>
  <c r="BT61" i="7"/>
  <c r="BT116" i="7"/>
  <c r="BT49" i="7"/>
  <c r="BT68" i="7"/>
  <c r="BT114" i="7"/>
  <c r="BT154" i="7"/>
  <c r="BT87" i="7"/>
  <c r="BT77" i="7"/>
  <c r="BT32" i="7"/>
  <c r="BT134" i="7"/>
  <c r="BT166" i="7"/>
  <c r="BT60" i="7"/>
  <c r="BT152" i="7"/>
  <c r="BT14" i="7"/>
  <c r="BT2" i="7"/>
  <c r="BT165" i="7"/>
  <c r="BQ52" i="7"/>
  <c r="BQ147" i="7"/>
  <c r="BQ96" i="7"/>
  <c r="BQ175" i="7"/>
  <c r="BQ56" i="7"/>
  <c r="BQ44" i="7"/>
  <c r="BQ149" i="7"/>
  <c r="BQ32" i="7"/>
  <c r="BQ69" i="7"/>
  <c r="BQ124" i="7"/>
  <c r="BQ142" i="7"/>
  <c r="BQ67" i="7"/>
  <c r="BQ91" i="7"/>
  <c r="BQ30" i="7"/>
  <c r="BQ92" i="7"/>
  <c r="BQ94" i="7"/>
  <c r="BQ74" i="7"/>
  <c r="BQ49" i="7"/>
  <c r="BQ55" i="7"/>
  <c r="BQ136" i="7"/>
  <c r="BQ151" i="7"/>
  <c r="BQ108" i="7"/>
  <c r="BQ137" i="7"/>
  <c r="BQ138" i="7"/>
  <c r="BQ22" i="7"/>
  <c r="BQ123" i="7"/>
  <c r="BQ17" i="7"/>
  <c r="BQ121" i="7"/>
  <c r="BQ65" i="7"/>
  <c r="BQ88" i="7"/>
  <c r="BQ5" i="7"/>
  <c r="BQ59" i="7"/>
  <c r="BQ7" i="7"/>
  <c r="BQ82" i="7"/>
  <c r="BQ72" i="7"/>
  <c r="BQ3" i="7"/>
  <c r="BQ156" i="7"/>
  <c r="BQ140" i="7"/>
  <c r="BQ174" i="7"/>
  <c r="BQ116" i="7"/>
  <c r="BQ58" i="7"/>
  <c r="BQ54" i="7"/>
  <c r="BQ33" i="7"/>
  <c r="BQ50" i="7"/>
  <c r="BQ155" i="7"/>
  <c r="BQ28" i="7"/>
  <c r="BQ150" i="7"/>
  <c r="BQ158" i="7"/>
  <c r="BQ111" i="7"/>
  <c r="BQ165" i="7"/>
  <c r="BQ97" i="7"/>
  <c r="BQ148" i="7"/>
  <c r="BQ152" i="7"/>
  <c r="BQ120" i="7"/>
  <c r="BQ27" i="7"/>
  <c r="BQ61" i="7"/>
  <c r="BQ132" i="7"/>
  <c r="BQ114" i="7"/>
  <c r="BQ46" i="7"/>
  <c r="BQ62" i="7"/>
  <c r="BQ126" i="7"/>
  <c r="BQ75" i="7"/>
  <c r="BQ34" i="7"/>
  <c r="BQ106" i="7"/>
  <c r="BQ110" i="7"/>
  <c r="BQ107" i="7"/>
  <c r="BQ118" i="7"/>
  <c r="BQ161" i="7"/>
  <c r="BQ64" i="7"/>
  <c r="BQ53" i="7"/>
  <c r="BQ8" i="7"/>
  <c r="BQ86" i="7"/>
  <c r="BQ169" i="7"/>
  <c r="BQ79" i="7"/>
  <c r="BQ135" i="7"/>
  <c r="BQ103" i="7"/>
  <c r="BQ177" i="7"/>
  <c r="BQ172" i="7"/>
  <c r="BQ125" i="7"/>
  <c r="BQ31" i="7"/>
  <c r="BQ70" i="7"/>
  <c r="BQ105" i="7"/>
  <c r="BQ90" i="7"/>
  <c r="BQ160" i="7"/>
  <c r="BQ112" i="7"/>
  <c r="BQ113" i="7"/>
  <c r="BQ25" i="7"/>
  <c r="BQ68" i="7"/>
  <c r="BQ48" i="7"/>
  <c r="BQ159" i="7"/>
  <c r="BQ143" i="7"/>
  <c r="BQ109" i="7"/>
  <c r="BQ163" i="7"/>
  <c r="BQ153" i="7"/>
  <c r="BQ104" i="7"/>
  <c r="BQ16" i="7"/>
  <c r="BQ84" i="7"/>
  <c r="BQ15" i="7"/>
  <c r="BQ93" i="7"/>
  <c r="BQ131" i="7"/>
  <c r="BQ119" i="7"/>
  <c r="BQ14" i="7"/>
  <c r="BQ141" i="7"/>
  <c r="BQ134" i="7"/>
  <c r="BQ146" i="7"/>
  <c r="BQ29" i="7"/>
  <c r="BQ171" i="7"/>
  <c r="BQ39" i="7"/>
  <c r="BQ133" i="7"/>
  <c r="BQ36" i="7"/>
  <c r="BQ83" i="7"/>
  <c r="BQ87" i="7"/>
  <c r="BQ20" i="7"/>
  <c r="BQ35" i="7"/>
  <c r="BQ10" i="7"/>
  <c r="BQ45" i="7"/>
  <c r="BQ115" i="7"/>
  <c r="BQ78" i="7"/>
  <c r="BQ81" i="7"/>
  <c r="BQ26" i="7"/>
  <c r="BQ164" i="7"/>
  <c r="BQ40" i="7"/>
  <c r="BQ57" i="7"/>
  <c r="BQ100" i="7"/>
  <c r="BQ162" i="7"/>
  <c r="BQ37" i="7"/>
  <c r="BQ129" i="7"/>
  <c r="BQ176" i="7"/>
  <c r="BQ73" i="7"/>
  <c r="BQ18" i="7"/>
  <c r="BQ85" i="7"/>
  <c r="BQ42" i="7"/>
  <c r="BQ99" i="7"/>
  <c r="BQ23" i="7"/>
  <c r="BQ9" i="7"/>
  <c r="BQ24" i="7"/>
  <c r="BQ117" i="7"/>
  <c r="BQ127" i="7"/>
  <c r="BQ168" i="7"/>
  <c r="BQ166" i="7"/>
  <c r="BQ139" i="7"/>
  <c r="BQ41" i="7"/>
  <c r="BQ145" i="7"/>
  <c r="BQ77" i="7"/>
  <c r="BQ167" i="7"/>
  <c r="BQ21" i="7"/>
  <c r="BQ12" i="7"/>
  <c r="BQ80" i="7"/>
  <c r="BQ38" i="7"/>
  <c r="BQ11" i="7"/>
  <c r="BQ43" i="7"/>
  <c r="BQ130" i="7"/>
  <c r="BQ128" i="7"/>
  <c r="BQ47" i="7"/>
  <c r="BQ19" i="7"/>
  <c r="BQ76" i="7"/>
  <c r="BQ66" i="7"/>
  <c r="BQ170" i="7"/>
  <c r="BQ102" i="7"/>
  <c r="BQ6" i="7"/>
  <c r="BQ144" i="7"/>
  <c r="BQ51" i="7"/>
  <c r="BQ13" i="7"/>
  <c r="BQ154" i="7"/>
  <c r="BQ89" i="7"/>
  <c r="BQ101" i="7"/>
  <c r="BQ60" i="7"/>
  <c r="BQ173" i="7"/>
  <c r="BQ98" i="7"/>
  <c r="BQ71" i="7"/>
  <c r="BQ122" i="7"/>
  <c r="BQ63" i="7"/>
  <c r="BQ157" i="7"/>
  <c r="BQ1" i="7"/>
  <c r="BQ2" i="7"/>
  <c r="BQ95" i="7"/>
  <c r="CM218" i="7"/>
  <c r="CM217" i="7"/>
  <c r="BR183" i="7"/>
  <c r="BR4" i="7"/>
  <c r="BR182" i="7"/>
  <c r="BR184" i="7"/>
  <c r="CM13" i="7"/>
  <c r="CM49" i="7"/>
  <c r="CM46" i="7"/>
  <c r="CM117" i="7"/>
  <c r="CM115" i="7"/>
  <c r="CM10" i="7"/>
  <c r="CM8" i="7"/>
  <c r="CM177" i="7"/>
  <c r="CM176" i="7"/>
  <c r="CM126" i="7"/>
  <c r="CM95" i="7"/>
  <c r="CM162" i="7"/>
  <c r="CM43" i="7"/>
  <c r="CM83" i="7"/>
  <c r="CM141" i="7"/>
  <c r="CM142" i="7"/>
  <c r="CM27" i="7"/>
  <c r="CM11" i="7"/>
  <c r="CM153" i="7"/>
  <c r="CM5" i="7"/>
  <c r="CM92" i="7"/>
  <c r="CM66" i="7"/>
  <c r="CM23" i="7"/>
  <c r="CM28" i="7"/>
  <c r="CM161" i="7"/>
  <c r="CM36" i="7"/>
  <c r="CM72" i="7"/>
  <c r="CM6" i="7"/>
  <c r="CM139" i="7"/>
  <c r="CM143" i="7"/>
  <c r="CM116" i="7"/>
  <c r="CM77" i="7"/>
  <c r="CM155" i="7"/>
  <c r="CM56" i="7"/>
  <c r="CM68" i="7"/>
  <c r="CM65" i="7"/>
  <c r="CM150" i="7"/>
  <c r="CM119" i="7"/>
  <c r="CM44" i="7"/>
  <c r="CM76" i="7"/>
  <c r="CM19" i="7"/>
  <c r="CM12" i="7"/>
  <c r="CM127" i="7"/>
  <c r="CM50" i="7"/>
  <c r="CM136" i="7"/>
  <c r="CM145" i="7"/>
  <c r="CM40" i="7"/>
  <c r="CM160" i="7"/>
  <c r="CM154" i="7"/>
  <c r="CM55" i="7"/>
  <c r="CM99" i="7"/>
  <c r="CM107" i="7"/>
  <c r="CM146" i="7"/>
  <c r="CM169" i="7"/>
  <c r="CM144" i="7"/>
  <c r="CM135" i="7"/>
  <c r="CM71" i="7"/>
  <c r="CM167" i="7"/>
  <c r="CM106" i="7"/>
  <c r="CM29" i="7"/>
  <c r="CM64" i="7"/>
  <c r="CM31" i="7"/>
  <c r="CM70" i="7"/>
  <c r="CM51" i="7"/>
  <c r="CM156" i="7"/>
  <c r="CM75" i="7"/>
  <c r="CM118" i="7"/>
  <c r="CM105" i="7"/>
  <c r="CM86" i="7"/>
  <c r="CM104" i="7"/>
  <c r="CM30" i="7"/>
  <c r="CM157" i="7"/>
  <c r="CM103" i="7"/>
  <c r="CM174" i="7"/>
  <c r="CM175" i="7"/>
  <c r="CM121" i="7"/>
  <c r="CM74" i="7"/>
  <c r="CM9" i="7"/>
  <c r="CM148" i="7"/>
  <c r="CM94" i="7"/>
  <c r="CM173" i="7"/>
  <c r="CM101" i="7"/>
  <c r="CM111" i="7"/>
  <c r="CM82" i="7"/>
  <c r="CM42" i="7"/>
  <c r="CM45" i="7"/>
  <c r="CM93" i="7"/>
  <c r="CM108" i="7"/>
  <c r="CM138" i="7"/>
  <c r="CM152" i="7"/>
  <c r="CM131" i="7"/>
  <c r="CM88" i="7"/>
  <c r="CM35" i="7"/>
  <c r="CM34" i="7"/>
  <c r="CM163" i="7"/>
  <c r="CM3" i="7"/>
  <c r="CM149" i="7"/>
  <c r="CM78" i="7"/>
  <c r="CM20" i="7"/>
  <c r="CM18" i="7"/>
  <c r="CM172" i="7"/>
  <c r="CM137" i="7"/>
  <c r="CM85" i="7"/>
  <c r="CM128" i="7"/>
  <c r="CM39" i="7"/>
  <c r="CM158" i="7"/>
  <c r="CM151" i="7"/>
  <c r="CM113" i="7"/>
  <c r="CM57" i="7"/>
  <c r="CM60" i="7"/>
  <c r="CM87" i="7"/>
  <c r="CM69" i="7"/>
  <c r="CM90" i="7"/>
  <c r="CM168" i="7"/>
  <c r="CM80" i="7"/>
  <c r="CM24" i="7"/>
  <c r="CM166" i="7"/>
  <c r="CM170" i="7"/>
  <c r="CM147" i="7"/>
  <c r="CM62" i="7"/>
  <c r="CM21" i="7"/>
  <c r="CM171" i="7"/>
  <c r="CM38" i="7"/>
  <c r="CM22" i="7"/>
  <c r="CM140" i="7"/>
  <c r="CM133" i="7"/>
  <c r="CM97" i="7"/>
  <c r="CM91" i="7"/>
  <c r="CM134" i="7"/>
  <c r="CM130" i="7"/>
  <c r="CM33" i="7"/>
  <c r="CM37" i="7"/>
  <c r="CM53" i="7"/>
  <c r="CM164" i="7"/>
  <c r="CM123" i="7"/>
  <c r="CM125" i="7"/>
  <c r="CM16" i="7"/>
  <c r="CM102" i="7"/>
  <c r="CM129" i="7"/>
  <c r="CM165" i="7"/>
  <c r="CM112" i="7"/>
  <c r="CM67" i="7"/>
  <c r="CM124" i="7"/>
  <c r="CM122" i="7"/>
  <c r="CM54" i="7"/>
  <c r="CM79" i="7"/>
  <c r="CM52" i="7"/>
  <c r="CM32" i="7"/>
  <c r="CM109" i="7"/>
  <c r="CM26" i="7"/>
  <c r="CM84" i="7"/>
  <c r="CM61" i="7"/>
  <c r="CM100" i="7"/>
  <c r="CM110" i="7"/>
  <c r="CM14" i="7"/>
  <c r="CM73" i="7"/>
  <c r="CM159" i="7"/>
  <c r="CM114" i="7"/>
  <c r="CM132" i="7"/>
  <c r="CM47" i="7"/>
  <c r="CM120" i="7"/>
  <c r="CM25" i="7"/>
  <c r="CM96" i="7"/>
  <c r="CM7" i="7"/>
  <c r="CM17" i="7"/>
  <c r="CM41" i="7"/>
  <c r="CM59" i="7"/>
  <c r="CM89" i="7"/>
  <c r="CM98" i="7"/>
  <c r="CM4" i="7"/>
  <c r="CM15" i="7"/>
  <c r="CM48" i="7"/>
  <c r="CM58" i="7"/>
  <c r="CM1" i="7"/>
  <c r="CM81" i="7"/>
  <c r="CM2" i="7"/>
  <c r="CM63" i="7"/>
  <c r="BR172" i="7"/>
  <c r="BR95" i="7"/>
  <c r="BR167" i="7"/>
  <c r="BR154" i="7"/>
  <c r="BR70" i="7"/>
  <c r="BR145" i="7"/>
  <c r="BR109" i="7"/>
  <c r="BR55" i="7"/>
  <c r="BR90" i="7"/>
  <c r="BR76" i="7"/>
  <c r="BR34" i="7"/>
  <c r="BR151" i="7"/>
  <c r="BR65" i="7"/>
  <c r="BR54" i="7"/>
  <c r="BR52" i="7"/>
  <c r="BR101" i="7"/>
  <c r="BR111" i="7"/>
  <c r="BR120" i="7"/>
  <c r="BR132" i="7"/>
  <c r="BR33" i="7"/>
  <c r="BR141" i="7"/>
  <c r="BR39" i="7"/>
  <c r="BR116" i="7"/>
  <c r="BR114" i="7"/>
  <c r="BR175" i="7"/>
  <c r="BR9" i="7"/>
  <c r="BR36" i="7"/>
  <c r="BR158" i="7"/>
  <c r="BR170" i="7"/>
  <c r="BR169" i="7"/>
  <c r="BR92" i="7"/>
  <c r="BR147" i="7"/>
  <c r="BR88" i="7"/>
  <c r="BR85" i="7"/>
  <c r="BR11" i="7"/>
  <c r="BR17" i="7"/>
  <c r="BR75" i="7"/>
  <c r="BR176" i="7"/>
  <c r="BR69" i="7"/>
  <c r="BR78" i="7"/>
  <c r="BR140" i="7"/>
  <c r="BR8" i="7"/>
  <c r="BR98" i="7"/>
  <c r="BR14" i="7"/>
  <c r="BR174" i="7"/>
  <c r="BR87" i="7"/>
  <c r="BR71" i="7"/>
  <c r="BR97" i="7"/>
  <c r="BR21" i="7"/>
  <c r="BR43" i="7"/>
  <c r="BR51" i="7"/>
  <c r="BR138" i="7"/>
  <c r="BR127" i="7"/>
  <c r="BR16" i="7"/>
  <c r="BR126" i="7"/>
  <c r="BR102" i="7"/>
  <c r="BR86" i="7"/>
  <c r="BR63" i="7"/>
  <c r="BR125" i="7"/>
  <c r="BR38" i="7"/>
  <c r="BR162" i="7"/>
  <c r="BR41" i="7"/>
  <c r="BR58" i="7"/>
  <c r="BR47" i="7"/>
  <c r="BR93" i="7"/>
  <c r="BR100" i="7"/>
  <c r="BR110" i="7"/>
  <c r="BR160" i="7"/>
  <c r="BR104" i="7"/>
  <c r="BR137" i="7"/>
  <c r="BR19" i="7"/>
  <c r="BR15" i="7"/>
  <c r="BR108" i="7"/>
  <c r="BR168" i="7"/>
  <c r="BR49" i="7"/>
  <c r="BR37" i="7"/>
  <c r="BR1" i="7"/>
  <c r="BR143" i="7"/>
  <c r="BR82" i="7"/>
  <c r="BR122" i="7"/>
  <c r="BR112" i="7"/>
  <c r="BR74" i="7"/>
  <c r="BR66" i="7"/>
  <c r="BR157" i="7"/>
  <c r="BR18" i="7"/>
  <c r="BR44" i="7"/>
  <c r="BR73" i="7"/>
  <c r="BR22" i="7"/>
  <c r="BR91" i="7"/>
  <c r="BR177" i="7"/>
  <c r="BR166" i="7"/>
  <c r="BR56" i="7"/>
  <c r="BR128" i="7"/>
  <c r="BR133" i="7"/>
  <c r="BR155" i="7"/>
  <c r="BR64" i="7"/>
  <c r="BR121" i="7"/>
  <c r="BR171" i="7"/>
  <c r="BR103" i="7"/>
  <c r="BR53" i="7"/>
  <c r="BR129" i="7"/>
  <c r="BR146" i="7"/>
  <c r="BR83" i="7"/>
  <c r="BR46" i="7"/>
  <c r="BR135" i="7"/>
  <c r="BR84" i="7"/>
  <c r="BR94" i="7"/>
  <c r="BR149" i="7"/>
  <c r="BR148" i="7"/>
  <c r="BR136" i="7"/>
  <c r="BR27" i="7"/>
  <c r="BR6" i="7"/>
  <c r="BR99" i="7"/>
  <c r="BR123" i="7"/>
  <c r="BR165" i="7"/>
  <c r="BR156" i="7"/>
  <c r="BR26" i="7"/>
  <c r="BR57" i="7"/>
  <c r="BR159" i="7"/>
  <c r="BR23" i="7"/>
  <c r="BR12" i="7"/>
  <c r="BR68" i="7"/>
  <c r="BR28" i="7"/>
  <c r="BR48" i="7"/>
  <c r="BR80" i="7"/>
  <c r="BR118" i="7"/>
  <c r="BR119" i="7"/>
  <c r="BR5" i="7"/>
  <c r="BR124" i="7"/>
  <c r="BR67" i="7"/>
  <c r="BR134" i="7"/>
  <c r="BR29" i="7"/>
  <c r="BR13" i="7"/>
  <c r="BR131" i="7"/>
  <c r="BR20" i="7"/>
  <c r="BR7" i="7"/>
  <c r="BR173" i="7"/>
  <c r="BR45" i="7"/>
  <c r="BR144" i="7"/>
  <c r="BR81" i="7"/>
  <c r="BR96" i="7"/>
  <c r="BR79" i="7"/>
  <c r="BR163" i="7"/>
  <c r="BR139" i="7"/>
  <c r="BR106" i="7"/>
  <c r="BR161" i="7"/>
  <c r="BR142" i="7"/>
  <c r="BR62" i="7"/>
  <c r="BR115" i="7"/>
  <c r="BR3" i="7"/>
  <c r="BR32" i="7"/>
  <c r="BR153" i="7"/>
  <c r="BR61" i="7"/>
  <c r="BR30" i="7"/>
  <c r="BR31" i="7"/>
  <c r="BR152" i="7"/>
  <c r="BR117" i="7"/>
  <c r="BR24" i="7"/>
  <c r="BR50" i="7"/>
  <c r="BR89" i="7"/>
  <c r="BR59" i="7"/>
  <c r="BR35" i="7"/>
  <c r="BR113" i="7"/>
  <c r="BR105" i="7"/>
  <c r="BR77" i="7"/>
  <c r="BR164" i="7"/>
  <c r="BR107" i="7"/>
  <c r="BR150" i="7"/>
  <c r="BR72" i="7"/>
  <c r="BR130" i="7"/>
  <c r="BR40" i="7"/>
  <c r="BR25" i="7"/>
  <c r="BR42" i="7"/>
  <c r="BR60" i="7"/>
  <c r="BR2" i="7"/>
  <c r="BR10" i="7"/>
  <c r="CG218" i="7"/>
  <c r="CG217" i="7"/>
  <c r="CA129" i="7"/>
  <c r="CA70" i="7"/>
  <c r="CA14" i="7"/>
  <c r="CA84" i="7"/>
  <c r="CA97" i="7"/>
  <c r="CA145" i="7"/>
  <c r="CA164" i="7"/>
  <c r="CA148" i="7"/>
  <c r="CA161" i="7"/>
  <c r="CA134" i="7"/>
  <c r="CA61" i="7"/>
  <c r="CA19" i="7"/>
  <c r="CA82" i="7"/>
  <c r="CA63" i="7"/>
  <c r="CA21" i="7"/>
  <c r="CA108" i="7"/>
  <c r="CA18" i="7"/>
  <c r="CA37" i="7"/>
  <c r="CA150" i="7"/>
  <c r="CA35" i="7"/>
  <c r="CA135" i="7"/>
  <c r="CA38" i="7"/>
  <c r="CA3" i="7"/>
  <c r="CA98" i="7"/>
  <c r="CA106" i="7"/>
  <c r="CA22" i="7"/>
  <c r="CA62" i="7"/>
  <c r="CA141" i="7"/>
  <c r="CA91" i="7"/>
  <c r="CA169" i="7"/>
  <c r="CA40" i="7"/>
  <c r="CA83" i="7"/>
  <c r="CA23" i="7"/>
  <c r="CA123" i="7"/>
  <c r="CA130" i="7"/>
  <c r="CA43" i="7"/>
  <c r="CA107" i="7"/>
  <c r="CA87" i="7"/>
  <c r="CA15" i="7"/>
  <c r="CA17" i="7"/>
  <c r="CA64" i="7"/>
  <c r="CA16" i="7"/>
  <c r="CA113" i="7"/>
  <c r="CA73" i="7"/>
  <c r="CA119" i="7"/>
  <c r="CA171" i="7"/>
  <c r="CA45" i="7"/>
  <c r="CA124" i="7"/>
  <c r="CA54" i="7"/>
  <c r="CA90" i="7"/>
  <c r="CA117" i="7"/>
  <c r="CA132" i="7"/>
  <c r="CA27" i="7"/>
  <c r="CA36" i="7"/>
  <c r="CA30" i="7"/>
  <c r="CA28" i="7"/>
  <c r="CA85" i="7"/>
  <c r="CA160" i="7"/>
  <c r="CA139" i="7"/>
  <c r="CA118" i="7"/>
  <c r="CA114" i="7"/>
  <c r="CA39" i="7"/>
  <c r="CA168" i="7"/>
  <c r="CA24" i="7"/>
  <c r="CA56" i="7"/>
  <c r="CA1" i="7"/>
  <c r="CA143" i="7"/>
  <c r="CA99" i="7"/>
  <c r="CA92" i="7"/>
  <c r="CA170" i="7"/>
  <c r="CA159" i="7"/>
  <c r="CA104" i="7"/>
  <c r="CA110" i="7"/>
  <c r="CA26" i="7"/>
  <c r="CA89" i="7"/>
  <c r="CA48" i="7"/>
  <c r="CA155" i="7"/>
  <c r="CA167" i="7"/>
  <c r="CA80" i="7"/>
  <c r="CA116" i="7"/>
  <c r="CA57" i="7"/>
  <c r="CA131" i="7"/>
  <c r="CA166" i="7"/>
  <c r="CA156" i="7"/>
  <c r="CA4" i="7"/>
  <c r="CA165" i="7"/>
  <c r="CA100" i="7"/>
  <c r="CA65" i="7"/>
  <c r="CA81" i="7"/>
  <c r="CA9" i="7"/>
  <c r="CA7" i="7"/>
  <c r="CA95" i="7"/>
  <c r="CA158" i="7"/>
  <c r="CA78" i="7"/>
  <c r="CA68" i="7"/>
  <c r="CA176" i="7"/>
  <c r="CA76" i="7"/>
  <c r="CA121" i="7"/>
  <c r="CA50" i="7"/>
  <c r="CA51" i="7"/>
  <c r="CA151" i="7"/>
  <c r="CA20" i="7"/>
  <c r="CA58" i="7"/>
  <c r="CA140" i="7"/>
  <c r="CA12" i="7"/>
  <c r="CA147" i="7"/>
  <c r="CA94" i="7"/>
  <c r="CA41" i="7"/>
  <c r="CA31" i="7"/>
  <c r="CA72" i="7"/>
  <c r="CA172" i="7"/>
  <c r="CA144" i="7"/>
  <c r="CA122" i="7"/>
  <c r="CA154" i="7"/>
  <c r="CA157" i="7"/>
  <c r="CA137" i="7"/>
  <c r="CA146" i="7"/>
  <c r="CA136" i="7"/>
  <c r="CA93" i="7"/>
  <c r="CA163" i="7"/>
  <c r="CA125" i="7"/>
  <c r="CA25" i="7"/>
  <c r="CA5" i="7"/>
  <c r="CA142" i="7"/>
  <c r="CA126" i="7"/>
  <c r="CA105" i="7"/>
  <c r="CA10" i="7"/>
  <c r="CA74" i="7"/>
  <c r="CA71" i="7"/>
  <c r="CA77" i="7"/>
  <c r="CA59" i="7"/>
  <c r="CA115" i="7"/>
  <c r="CA6" i="7"/>
  <c r="CA177" i="7"/>
  <c r="CA52" i="7"/>
  <c r="CA46" i="7"/>
  <c r="CA138" i="7"/>
  <c r="CA53" i="7"/>
  <c r="CA102" i="7"/>
  <c r="CA42" i="7"/>
  <c r="CA69" i="7"/>
  <c r="CA79" i="7"/>
  <c r="CA174" i="7"/>
  <c r="CA175" i="7"/>
  <c r="CA49" i="7"/>
  <c r="CA152" i="7"/>
  <c r="CA44" i="7"/>
  <c r="CA109" i="7"/>
  <c r="CA13" i="7"/>
  <c r="CA67" i="7"/>
  <c r="CA103" i="7"/>
  <c r="CA112" i="7"/>
  <c r="CA96" i="7"/>
  <c r="CA88" i="7"/>
  <c r="CA11" i="7"/>
  <c r="CA75" i="7"/>
  <c r="CA55" i="7"/>
  <c r="CA111" i="7"/>
  <c r="CA34" i="7"/>
  <c r="CA149" i="7"/>
  <c r="CA133" i="7"/>
  <c r="CA153" i="7"/>
  <c r="CA32" i="7"/>
  <c r="CA33" i="7"/>
  <c r="CA162" i="7"/>
  <c r="CA8" i="7"/>
  <c r="CA66" i="7"/>
  <c r="CA173" i="7"/>
  <c r="CA47" i="7"/>
  <c r="CA60" i="7"/>
  <c r="CA101" i="7"/>
  <c r="CA128" i="7"/>
  <c r="CA29" i="7"/>
  <c r="CA120" i="7"/>
  <c r="CA86" i="7"/>
  <c r="CA2" i="7"/>
  <c r="CA127" i="7"/>
  <c r="BS79" i="7"/>
  <c r="BS84" i="7"/>
  <c r="BS60" i="7"/>
  <c r="BS134" i="7"/>
  <c r="BS26" i="7"/>
  <c r="BS91" i="7"/>
  <c r="BS104" i="7"/>
  <c r="BS64" i="7"/>
  <c r="BS20" i="7"/>
  <c r="BS168" i="7"/>
  <c r="BS118" i="7"/>
  <c r="BS62" i="7"/>
  <c r="BS127" i="7"/>
  <c r="BS96" i="7"/>
  <c r="BS61" i="7"/>
  <c r="BS116" i="7"/>
  <c r="BS81" i="7"/>
  <c r="BS3" i="7"/>
  <c r="BS27" i="7"/>
  <c r="BS97" i="7"/>
  <c r="BS55" i="7"/>
  <c r="BS59" i="7"/>
  <c r="BS35" i="7"/>
  <c r="BS149" i="7"/>
  <c r="BS166" i="7"/>
  <c r="BS100" i="7"/>
  <c r="BS111" i="7"/>
  <c r="BS160" i="7"/>
  <c r="BS51" i="7"/>
  <c r="BS75" i="7"/>
  <c r="BS70" i="7"/>
  <c r="BS123" i="7"/>
  <c r="BS56" i="7"/>
  <c r="BS131" i="7"/>
  <c r="BS165" i="7"/>
  <c r="BS157" i="7"/>
  <c r="BS133" i="7"/>
  <c r="BS141" i="7"/>
  <c r="BS120" i="7"/>
  <c r="BS73" i="7"/>
  <c r="BS124" i="7"/>
  <c r="BS34" i="7"/>
  <c r="BS175" i="7"/>
  <c r="BS167" i="7"/>
  <c r="BS86" i="7"/>
  <c r="BS77" i="7"/>
  <c r="BS12" i="7"/>
  <c r="BS74" i="7"/>
  <c r="BS98" i="7"/>
  <c r="BS115" i="7"/>
  <c r="BS119" i="7"/>
  <c r="BS140" i="7"/>
  <c r="BS53" i="7"/>
  <c r="BS16" i="7"/>
  <c r="BS102" i="7"/>
  <c r="BS108" i="7"/>
  <c r="BS28" i="7"/>
  <c r="BS63" i="7"/>
  <c r="BS93" i="7"/>
  <c r="BS174" i="7"/>
  <c r="BS44" i="7"/>
  <c r="BS52" i="7"/>
  <c r="BS32" i="7"/>
  <c r="BS1" i="7"/>
  <c r="BS11" i="7"/>
  <c r="BS71" i="7"/>
  <c r="BS36" i="7"/>
  <c r="BS80" i="7"/>
  <c r="BS25" i="7"/>
  <c r="BS14" i="7"/>
  <c r="BS83" i="7"/>
  <c r="BS50" i="7"/>
  <c r="BS48" i="7"/>
  <c r="BS31" i="7"/>
  <c r="BS159" i="7"/>
  <c r="BS176" i="7"/>
  <c r="BS5" i="7"/>
  <c r="BS40" i="7"/>
  <c r="BS148" i="7"/>
  <c r="BS114" i="7"/>
  <c r="BS68" i="7"/>
  <c r="BS113" i="7"/>
  <c r="BS177" i="7"/>
  <c r="BS22" i="7"/>
  <c r="BS8" i="7"/>
  <c r="BS163" i="7"/>
  <c r="BS144" i="7"/>
  <c r="BS171" i="7"/>
  <c r="BS49" i="7"/>
  <c r="BS126" i="7"/>
  <c r="BS76" i="7"/>
  <c r="BS143" i="7"/>
  <c r="BS151" i="7"/>
  <c r="BS170" i="7"/>
  <c r="BS45" i="7"/>
  <c r="BS155" i="7"/>
  <c r="BS65" i="7"/>
  <c r="BS117" i="7"/>
  <c r="BS87" i="7"/>
  <c r="BS146" i="7"/>
  <c r="BS107" i="7"/>
  <c r="BS7" i="7"/>
  <c r="BS156" i="7"/>
  <c r="BS29" i="7"/>
  <c r="BS139" i="7"/>
  <c r="BS24" i="7"/>
  <c r="BS21" i="7"/>
  <c r="BS89" i="7"/>
  <c r="BS137" i="7"/>
  <c r="BS47" i="7"/>
  <c r="BS67" i="7"/>
  <c r="BS110" i="7"/>
  <c r="BS72" i="7"/>
  <c r="BS82" i="7"/>
  <c r="BS43" i="7"/>
  <c r="BS161" i="7"/>
  <c r="BS101" i="7"/>
  <c r="BS132" i="7"/>
  <c r="BS85" i="7"/>
  <c r="BS128" i="7"/>
  <c r="BS23" i="7"/>
  <c r="BS154" i="7"/>
  <c r="BS145" i="7"/>
  <c r="BS42" i="7"/>
  <c r="BS18" i="7"/>
  <c r="BS125" i="7"/>
  <c r="BS90" i="7"/>
  <c r="BS112" i="7"/>
  <c r="BS147" i="7"/>
  <c r="BS58" i="7"/>
  <c r="BS46" i="7"/>
  <c r="BS135" i="7"/>
  <c r="BS30" i="7"/>
  <c r="BS158" i="7"/>
  <c r="BS9" i="7"/>
  <c r="BS13" i="7"/>
  <c r="BS33" i="7"/>
  <c r="BS94" i="7"/>
  <c r="BS57" i="7"/>
  <c r="BS150" i="7"/>
  <c r="BS109" i="7"/>
  <c r="BS10" i="7"/>
  <c r="BS121" i="7"/>
  <c r="BS152" i="7"/>
  <c r="BS38" i="7"/>
  <c r="BS66" i="7"/>
  <c r="BS173" i="7"/>
  <c r="BS99" i="7"/>
  <c r="BS19" i="7"/>
  <c r="BS103" i="7"/>
  <c r="BS17" i="7"/>
  <c r="BS15" i="7"/>
  <c r="BS92" i="7"/>
  <c r="BS130" i="7"/>
  <c r="BS169" i="7"/>
  <c r="BS162" i="7"/>
  <c r="BS6" i="7"/>
  <c r="BS164" i="7"/>
  <c r="BS136" i="7"/>
  <c r="BS37" i="7"/>
  <c r="BS105" i="7"/>
  <c r="BS138" i="7"/>
  <c r="BS78" i="7"/>
  <c r="BS41" i="7"/>
  <c r="BS122" i="7"/>
  <c r="BS153" i="7"/>
  <c r="BS106" i="7"/>
  <c r="BS172" i="7"/>
  <c r="BS39" i="7"/>
  <c r="BS95" i="7"/>
  <c r="BS142" i="7"/>
  <c r="BS129" i="7"/>
  <c r="BS54" i="7"/>
  <c r="BS69" i="7"/>
  <c r="BS2" i="7"/>
  <c r="BS88" i="7"/>
  <c r="CH147" i="7"/>
  <c r="CH70" i="7"/>
  <c r="CH155" i="7"/>
  <c r="CH48" i="7"/>
  <c r="CH96" i="7"/>
  <c r="CH157" i="7"/>
  <c r="CH160" i="7"/>
  <c r="CH49" i="7"/>
  <c r="CH116" i="7"/>
  <c r="CH29" i="7"/>
  <c r="CH103" i="7"/>
  <c r="CH137" i="7"/>
  <c r="CH156" i="7"/>
  <c r="CH146" i="7"/>
  <c r="CH44" i="7"/>
  <c r="CH80" i="7"/>
  <c r="CH119" i="7"/>
  <c r="CH84" i="7"/>
  <c r="CH37" i="7"/>
  <c r="CH7" i="7"/>
  <c r="CH35" i="7"/>
  <c r="CH85" i="7"/>
  <c r="CH127" i="7"/>
  <c r="CH16" i="7"/>
  <c r="CH39" i="7"/>
  <c r="CH117" i="7"/>
  <c r="CH45" i="7"/>
  <c r="CH61" i="7"/>
  <c r="CH149" i="7"/>
  <c r="CH104" i="7"/>
  <c r="CH168" i="7"/>
  <c r="CH98" i="7"/>
  <c r="CH132" i="7"/>
  <c r="CH65" i="7"/>
  <c r="CH106" i="7"/>
  <c r="CH144" i="7"/>
  <c r="CH169" i="7"/>
  <c r="CH67" i="7"/>
  <c r="CH12" i="7"/>
  <c r="CH79" i="7"/>
  <c r="CH162" i="7"/>
  <c r="CH111" i="7"/>
  <c r="CH28" i="7"/>
  <c r="CH91" i="7"/>
  <c r="CH87" i="7"/>
  <c r="CH161" i="7"/>
  <c r="CH11" i="7"/>
  <c r="CH113" i="7"/>
  <c r="CH174" i="7"/>
  <c r="CH38" i="7"/>
  <c r="CH13" i="7"/>
  <c r="CH93" i="7"/>
  <c r="CH166" i="7"/>
  <c r="CH19" i="7"/>
  <c r="CH123" i="7"/>
  <c r="CH129" i="7"/>
  <c r="CH22" i="7"/>
  <c r="CH53" i="7"/>
  <c r="CH148" i="7"/>
  <c r="CH55" i="7"/>
  <c r="CH173" i="7"/>
  <c r="CH64" i="7"/>
  <c r="CH121" i="7"/>
  <c r="CH88" i="7"/>
  <c r="CH143" i="7"/>
  <c r="CH109" i="7"/>
  <c r="CH151" i="7"/>
  <c r="CH108" i="7"/>
  <c r="CH97" i="7"/>
  <c r="CH10" i="7"/>
  <c r="CH33" i="7"/>
  <c r="CH6" i="7"/>
  <c r="CH142" i="7"/>
  <c r="CH130" i="7"/>
  <c r="CH126" i="7"/>
  <c r="CH60" i="7"/>
  <c r="CH159" i="7"/>
  <c r="CH5" i="7"/>
  <c r="CH74" i="7"/>
  <c r="CH163" i="7"/>
  <c r="CH125" i="7"/>
  <c r="CH15" i="7"/>
  <c r="CH118" i="7"/>
  <c r="CH4" i="7"/>
  <c r="CH114" i="7"/>
  <c r="CH3" i="7"/>
  <c r="CH167" i="7"/>
  <c r="CH99" i="7"/>
  <c r="CH20" i="7"/>
  <c r="CH54" i="7"/>
  <c r="CH63" i="7"/>
  <c r="CH136" i="7"/>
  <c r="CH112" i="7"/>
  <c r="CH172" i="7"/>
  <c r="CH153" i="7"/>
  <c r="CH34" i="7"/>
  <c r="CH24" i="7"/>
  <c r="CH27" i="7"/>
  <c r="CH21" i="7"/>
  <c r="CH170" i="7"/>
  <c r="CH57" i="7"/>
  <c r="CH68" i="7"/>
  <c r="CH140" i="7"/>
  <c r="CH18" i="7"/>
  <c r="CH133" i="7"/>
  <c r="CH58" i="7"/>
  <c r="CH42" i="7"/>
  <c r="CH107" i="7"/>
  <c r="CH78" i="7"/>
  <c r="CH32" i="7"/>
  <c r="CH83" i="7"/>
  <c r="CH122" i="7"/>
  <c r="CH90" i="7"/>
  <c r="CH8" i="7"/>
  <c r="CH165" i="7"/>
  <c r="CH51" i="7"/>
  <c r="CH131" i="7"/>
  <c r="CH40" i="7"/>
  <c r="CH52" i="7"/>
  <c r="CH25" i="7"/>
  <c r="CH102" i="7"/>
  <c r="CH176" i="7"/>
  <c r="CH71" i="7"/>
  <c r="CH75" i="7"/>
  <c r="CH145" i="7"/>
  <c r="CH171" i="7"/>
  <c r="CH150" i="7"/>
  <c r="CH154" i="7"/>
  <c r="CH86" i="7"/>
  <c r="CH115" i="7"/>
  <c r="CH41" i="7"/>
  <c r="CH124" i="7"/>
  <c r="CH23" i="7"/>
  <c r="CH56" i="7"/>
  <c r="CH110" i="7"/>
  <c r="CH46" i="7"/>
  <c r="CH30" i="7"/>
  <c r="CH50" i="7"/>
  <c r="CH128" i="7"/>
  <c r="CH177" i="7"/>
  <c r="CH77" i="7"/>
  <c r="CH31" i="7"/>
  <c r="CH105" i="7"/>
  <c r="CH73" i="7"/>
  <c r="CH72" i="7"/>
  <c r="CH92" i="7"/>
  <c r="CH120" i="7"/>
  <c r="CH47" i="7"/>
  <c r="CH26" i="7"/>
  <c r="CH76" i="7"/>
  <c r="CH101" i="7"/>
  <c r="CH14" i="7"/>
  <c r="CH36" i="7"/>
  <c r="CH1" i="7"/>
  <c r="CH59" i="7"/>
  <c r="CH82" i="7"/>
  <c r="CH94" i="7"/>
  <c r="CH152" i="7"/>
  <c r="CH134" i="7"/>
  <c r="CH100" i="7"/>
  <c r="CH175" i="7"/>
  <c r="CH62" i="7"/>
  <c r="CH158" i="7"/>
  <c r="CH17" i="7"/>
  <c r="CH135" i="7"/>
  <c r="CH66" i="7"/>
  <c r="CH95" i="7"/>
  <c r="CH43" i="7"/>
  <c r="CH81" i="7"/>
  <c r="CH138" i="7"/>
  <c r="CH9" i="7"/>
  <c r="CH164" i="7"/>
  <c r="CH69" i="7"/>
  <c r="CH141" i="7"/>
  <c r="CH89" i="7"/>
  <c r="CH2" i="7"/>
  <c r="CH139" i="7"/>
  <c r="CN218" i="7"/>
  <c r="CN217" i="7"/>
  <c r="CB218" i="7"/>
  <c r="CB217" i="7"/>
  <c r="CL113" i="7"/>
  <c r="CL67" i="7"/>
  <c r="CL122" i="7"/>
  <c r="CL76" i="7"/>
  <c r="CL17" i="7"/>
  <c r="CL95" i="7"/>
  <c r="CL170" i="7"/>
  <c r="CL101" i="7"/>
  <c r="CL29" i="7"/>
  <c r="CL58" i="7"/>
  <c r="CL132" i="7"/>
  <c r="CL139" i="7"/>
  <c r="CL89" i="7"/>
  <c r="CL45" i="7"/>
  <c r="CL24" i="7"/>
  <c r="CL88" i="7"/>
  <c r="CL41" i="7"/>
  <c r="CL155" i="7"/>
  <c r="CL81" i="7"/>
  <c r="CL30" i="7"/>
  <c r="CL1" i="7"/>
  <c r="CL110" i="7"/>
  <c r="CL16" i="7"/>
  <c r="CL6" i="7"/>
  <c r="CL127" i="7"/>
  <c r="CL77" i="7"/>
  <c r="CL144" i="7"/>
  <c r="CL13" i="7"/>
  <c r="CL147" i="7"/>
  <c r="CL69" i="7"/>
  <c r="CL159" i="7"/>
  <c r="CL175" i="7"/>
  <c r="CL176" i="7"/>
  <c r="CL15" i="7"/>
  <c r="CL104" i="7"/>
  <c r="CL14" i="7"/>
  <c r="CL124" i="7"/>
  <c r="CL59" i="7"/>
  <c r="CL35" i="7"/>
  <c r="CL63" i="7"/>
  <c r="CL79" i="7"/>
  <c r="CL68" i="7"/>
  <c r="CL87" i="7"/>
  <c r="CL71" i="7"/>
  <c r="CL82" i="7"/>
  <c r="CL36" i="7"/>
  <c r="CL140" i="7"/>
  <c r="CL55" i="7"/>
  <c r="CL161" i="7"/>
  <c r="CL32" i="7"/>
  <c r="CL44" i="7"/>
  <c r="CL120" i="7"/>
  <c r="CL80" i="7"/>
  <c r="CL4" i="7"/>
  <c r="CL142" i="7"/>
  <c r="CL150" i="7"/>
  <c r="CL60" i="7"/>
  <c r="CL66" i="7"/>
  <c r="CL146" i="7"/>
  <c r="CL151" i="7"/>
  <c r="CL37" i="7"/>
  <c r="CL50" i="7"/>
  <c r="CL111" i="7"/>
  <c r="CL49" i="7"/>
  <c r="CL74" i="7"/>
  <c r="CL12" i="7"/>
  <c r="CL130" i="7"/>
  <c r="CL172" i="7"/>
  <c r="CL117" i="7"/>
  <c r="CL133" i="7"/>
  <c r="CL47" i="7"/>
  <c r="CL26" i="7"/>
  <c r="CL112" i="7"/>
  <c r="CL54" i="7"/>
  <c r="CL158" i="7"/>
  <c r="CL102" i="7"/>
  <c r="CL93" i="7"/>
  <c r="CL61" i="7"/>
  <c r="CL174" i="7"/>
  <c r="CL163" i="7"/>
  <c r="CL118" i="7"/>
  <c r="CL86" i="7"/>
  <c r="CL129" i="7"/>
  <c r="CL128" i="7"/>
  <c r="CL31" i="7"/>
  <c r="CL141" i="7"/>
  <c r="CL25" i="7"/>
  <c r="CL20" i="7"/>
  <c r="CL167" i="7"/>
  <c r="CL10" i="7"/>
  <c r="CL115" i="7"/>
  <c r="CL173" i="7"/>
  <c r="CL125" i="7"/>
  <c r="CL51" i="7"/>
  <c r="CL48" i="7"/>
  <c r="CL100" i="7"/>
  <c r="CL96" i="7"/>
  <c r="CL21" i="7"/>
  <c r="CL149" i="7"/>
  <c r="CL42" i="7"/>
  <c r="CL34" i="7"/>
  <c r="CL28" i="7"/>
  <c r="CL84" i="7"/>
  <c r="CL107" i="7"/>
  <c r="CL65" i="7"/>
  <c r="CL106" i="7"/>
  <c r="CL114" i="7"/>
  <c r="CL108" i="7"/>
  <c r="CL23" i="7"/>
  <c r="CL27" i="7"/>
  <c r="CL57" i="7"/>
  <c r="CL121" i="7"/>
  <c r="CL154" i="7"/>
  <c r="CL143" i="7"/>
  <c r="CL73" i="7"/>
  <c r="CL99" i="7"/>
  <c r="CL98" i="7"/>
  <c r="CL177" i="7"/>
  <c r="CL53" i="7"/>
  <c r="CL7" i="7"/>
  <c r="CL52" i="7"/>
  <c r="CL39" i="7"/>
  <c r="CL138" i="7"/>
  <c r="CL162" i="7"/>
  <c r="CL135" i="7"/>
  <c r="CL3" i="7"/>
  <c r="CL33" i="7"/>
  <c r="CL152" i="7"/>
  <c r="CL166" i="7"/>
  <c r="CL164" i="7"/>
  <c r="CL18" i="7"/>
  <c r="CL137" i="7"/>
  <c r="CL171" i="7"/>
  <c r="CL109" i="7"/>
  <c r="CL116" i="7"/>
  <c r="CL19" i="7"/>
  <c r="CL90" i="7"/>
  <c r="CL75" i="7"/>
  <c r="CL70" i="7"/>
  <c r="CL119" i="7"/>
  <c r="CL94" i="7"/>
  <c r="CL46" i="7"/>
  <c r="CL148" i="7"/>
  <c r="CL38" i="7"/>
  <c r="CL105" i="7"/>
  <c r="CL9" i="7"/>
  <c r="CL78" i="7"/>
  <c r="CL136" i="7"/>
  <c r="CL131" i="7"/>
  <c r="CL103" i="7"/>
  <c r="CL97" i="7"/>
  <c r="CL64" i="7"/>
  <c r="CL165" i="7"/>
  <c r="CL168" i="7"/>
  <c r="CL8" i="7"/>
  <c r="CL40" i="7"/>
  <c r="CL153" i="7"/>
  <c r="CL126" i="7"/>
  <c r="CL22" i="7"/>
  <c r="CL145" i="7"/>
  <c r="CL156" i="7"/>
  <c r="CL160" i="7"/>
  <c r="CL157" i="7"/>
  <c r="CL134" i="7"/>
  <c r="CL123" i="7"/>
  <c r="CL11" i="7"/>
  <c r="CL91" i="7"/>
  <c r="CL83" i="7"/>
  <c r="CL169" i="7"/>
  <c r="CL85" i="7"/>
  <c r="CL43" i="7"/>
  <c r="CL5" i="7"/>
  <c r="CL56" i="7"/>
  <c r="CL92" i="7"/>
  <c r="CL72" i="7"/>
  <c r="CL2" i="7"/>
  <c r="CL62" i="7"/>
  <c r="BZ88" i="7"/>
  <c r="BZ100" i="7"/>
  <c r="BZ133" i="7"/>
  <c r="BZ110" i="7"/>
  <c r="BZ31" i="7"/>
  <c r="BZ104" i="7"/>
  <c r="BZ115" i="7"/>
  <c r="BZ125" i="7"/>
  <c r="BZ43" i="7"/>
  <c r="BZ24" i="7"/>
  <c r="BZ135" i="7"/>
  <c r="BZ39" i="7"/>
  <c r="BZ177" i="7"/>
  <c r="BZ124" i="7"/>
  <c r="BZ82" i="7"/>
  <c r="BZ145" i="7"/>
  <c r="BZ105" i="7"/>
  <c r="BZ155" i="7"/>
  <c r="BZ47" i="7"/>
  <c r="BZ28" i="7"/>
  <c r="BZ89" i="7"/>
  <c r="BZ58" i="7"/>
  <c r="BZ134" i="7"/>
  <c r="BZ1" i="7"/>
  <c r="BZ159" i="7"/>
  <c r="BZ23" i="7"/>
  <c r="BZ120" i="7"/>
  <c r="BZ6" i="7"/>
  <c r="BZ62" i="7"/>
  <c r="BZ32" i="7"/>
  <c r="BZ36" i="7"/>
  <c r="BZ103" i="7"/>
  <c r="BZ118" i="7"/>
  <c r="BZ113" i="7"/>
  <c r="BZ60" i="7"/>
  <c r="BZ69" i="7"/>
  <c r="BZ83" i="7"/>
  <c r="BZ99" i="7"/>
  <c r="BZ51" i="7"/>
  <c r="BZ164" i="7"/>
  <c r="BZ98" i="7"/>
  <c r="BZ170" i="7"/>
  <c r="BZ158" i="7"/>
  <c r="BZ54" i="7"/>
  <c r="BZ45" i="7"/>
  <c r="BZ148" i="7"/>
  <c r="BZ22" i="7"/>
  <c r="BZ41" i="7"/>
  <c r="BZ138" i="7"/>
  <c r="BZ72" i="7"/>
  <c r="BZ122" i="7"/>
  <c r="BZ42" i="7"/>
  <c r="BZ77" i="7"/>
  <c r="BZ87" i="7"/>
  <c r="BZ90" i="7"/>
  <c r="BZ53" i="7"/>
  <c r="BZ166" i="7"/>
  <c r="BZ129" i="7"/>
  <c r="BZ157" i="7"/>
  <c r="BZ74" i="7"/>
  <c r="BZ176" i="7"/>
  <c r="BZ149" i="7"/>
  <c r="BZ33" i="7"/>
  <c r="BZ86" i="7"/>
  <c r="BZ160" i="7"/>
  <c r="BZ93" i="7"/>
  <c r="BZ84" i="7"/>
  <c r="BZ94" i="7"/>
  <c r="BZ130" i="7"/>
  <c r="BZ137" i="7"/>
  <c r="BZ91" i="7"/>
  <c r="BZ132" i="7"/>
  <c r="BZ70" i="7"/>
  <c r="BZ101" i="7"/>
  <c r="BZ52" i="7"/>
  <c r="BZ81" i="7"/>
  <c r="BZ30" i="7"/>
  <c r="BZ46" i="7"/>
  <c r="BZ150" i="7"/>
  <c r="BZ161" i="7"/>
  <c r="BZ109" i="7"/>
  <c r="BZ38" i="7"/>
  <c r="BZ114" i="7"/>
  <c r="BZ78" i="7"/>
  <c r="BZ139" i="7"/>
  <c r="BZ119" i="7"/>
  <c r="BZ5" i="7"/>
  <c r="BZ102" i="7"/>
  <c r="BZ16" i="7"/>
  <c r="BZ68" i="7"/>
  <c r="BZ128" i="7"/>
  <c r="BZ97" i="7"/>
  <c r="BZ57" i="7"/>
  <c r="BZ162" i="7"/>
  <c r="BZ167" i="7"/>
  <c r="BZ108" i="7"/>
  <c r="BZ154" i="7"/>
  <c r="BZ165" i="7"/>
  <c r="BZ64" i="7"/>
  <c r="BZ10" i="7"/>
  <c r="BZ112" i="7"/>
  <c r="BZ173" i="7"/>
  <c r="BZ48" i="7"/>
  <c r="BZ8" i="7"/>
  <c r="BZ95" i="7"/>
  <c r="BZ49" i="7"/>
  <c r="BZ18" i="7"/>
  <c r="BZ107" i="7"/>
  <c r="BZ116" i="7"/>
  <c r="BZ4" i="7"/>
  <c r="BZ172" i="7"/>
  <c r="BZ136" i="7"/>
  <c r="BZ175" i="7"/>
  <c r="BZ11" i="7"/>
  <c r="BZ9" i="7"/>
  <c r="BZ65" i="7"/>
  <c r="BZ7" i="7"/>
  <c r="BZ34" i="7"/>
  <c r="BZ20" i="7"/>
  <c r="BZ12" i="7"/>
  <c r="BZ73" i="7"/>
  <c r="BZ127" i="7"/>
  <c r="BZ13" i="7"/>
  <c r="BZ121" i="7"/>
  <c r="BZ140" i="7"/>
  <c r="BZ61" i="7"/>
  <c r="BZ75" i="7"/>
  <c r="BZ117" i="7"/>
  <c r="BZ44" i="7"/>
  <c r="BZ131" i="7"/>
  <c r="BZ174" i="7"/>
  <c r="BZ169" i="7"/>
  <c r="BZ85" i="7"/>
  <c r="BZ141" i="7"/>
  <c r="BZ25" i="7"/>
  <c r="BZ3" i="7"/>
  <c r="BZ37" i="7"/>
  <c r="BZ63" i="7"/>
  <c r="BZ35" i="7"/>
  <c r="BZ142" i="7"/>
  <c r="BZ40" i="7"/>
  <c r="BZ67" i="7"/>
  <c r="BZ14" i="7"/>
  <c r="BZ143" i="7"/>
  <c r="BZ27" i="7"/>
  <c r="BZ15" i="7"/>
  <c r="BZ56" i="7"/>
  <c r="BZ152" i="7"/>
  <c r="BZ168" i="7"/>
  <c r="BZ163" i="7"/>
  <c r="BZ147" i="7"/>
  <c r="BZ156" i="7"/>
  <c r="BZ26" i="7"/>
  <c r="BZ146" i="7"/>
  <c r="BZ29" i="7"/>
  <c r="BZ126" i="7"/>
  <c r="BZ106" i="7"/>
  <c r="BZ50" i="7"/>
  <c r="BZ153" i="7"/>
  <c r="BZ80" i="7"/>
  <c r="BZ111" i="7"/>
  <c r="BZ123" i="7"/>
  <c r="BZ144" i="7"/>
  <c r="BZ171" i="7"/>
  <c r="BZ92" i="7"/>
  <c r="BZ59" i="7"/>
  <c r="BZ66" i="7"/>
  <c r="BZ19" i="7"/>
  <c r="BZ55" i="7"/>
  <c r="BZ79" i="7"/>
  <c r="BZ151" i="7"/>
  <c r="BZ21" i="7"/>
  <c r="BZ71" i="7"/>
  <c r="BZ17" i="7"/>
  <c r="BZ76" i="7"/>
  <c r="BZ2" i="7"/>
  <c r="BZ96" i="7"/>
  <c r="CD130" i="7"/>
  <c r="CD157" i="7"/>
  <c r="CD48" i="7"/>
  <c r="CD176" i="7"/>
  <c r="CD141" i="7"/>
  <c r="CD119" i="7"/>
  <c r="CD163" i="7"/>
  <c r="CD1" i="7"/>
  <c r="CD174" i="7"/>
  <c r="CD64" i="7"/>
  <c r="CD10" i="7"/>
  <c r="CD44" i="7"/>
  <c r="CD116" i="7"/>
  <c r="CD75" i="7"/>
  <c r="CD45" i="7"/>
  <c r="CD97" i="7"/>
  <c r="CD175" i="7"/>
  <c r="CD63" i="7"/>
  <c r="CD92" i="7"/>
  <c r="CD160" i="7"/>
  <c r="CD167" i="7"/>
  <c r="CD37" i="7"/>
  <c r="CD177" i="7"/>
  <c r="CD102" i="7"/>
  <c r="CD21" i="7"/>
  <c r="CD112" i="7"/>
  <c r="CD111" i="7"/>
  <c r="CD113" i="7"/>
  <c r="CD13" i="7"/>
  <c r="CD22" i="7"/>
  <c r="CD143" i="7"/>
  <c r="CD142" i="7"/>
  <c r="CD107" i="7"/>
  <c r="CD144" i="7"/>
  <c r="CD67" i="7"/>
  <c r="CD31" i="7"/>
  <c r="CD106" i="7"/>
  <c r="CD30" i="7"/>
  <c r="CD46" i="7"/>
  <c r="CD40" i="7"/>
  <c r="CD61" i="7"/>
  <c r="CD35" i="7"/>
  <c r="CD139" i="7"/>
  <c r="CD56" i="7"/>
  <c r="CD53" i="7"/>
  <c r="CD25" i="7"/>
  <c r="CD103" i="7"/>
  <c r="CD126" i="7"/>
  <c r="CD150" i="7"/>
  <c r="CD60" i="7"/>
  <c r="CD135" i="7"/>
  <c r="CD17" i="7"/>
  <c r="CD89" i="7"/>
  <c r="CD76" i="7"/>
  <c r="CD6" i="7"/>
  <c r="CD77" i="7"/>
  <c r="CD172" i="7"/>
  <c r="CD154" i="7"/>
  <c r="CD99" i="7"/>
  <c r="CD159" i="7"/>
  <c r="CD34" i="7"/>
  <c r="CD140" i="7"/>
  <c r="CD36" i="7"/>
  <c r="CD151" i="7"/>
  <c r="CD38" i="7"/>
  <c r="CD147" i="7"/>
  <c r="CD94" i="7"/>
  <c r="CD168" i="7"/>
  <c r="CD122" i="7"/>
  <c r="CD3" i="7"/>
  <c r="CD59" i="7"/>
  <c r="CD69" i="7"/>
  <c r="CD115" i="7"/>
  <c r="CD47" i="7"/>
  <c r="CD58" i="7"/>
  <c r="CD78" i="7"/>
  <c r="CD7" i="7"/>
  <c r="CD9" i="7"/>
  <c r="CD148" i="7"/>
  <c r="CD12" i="7"/>
  <c r="CD133" i="7"/>
  <c r="CD28" i="7"/>
  <c r="CD91" i="7"/>
  <c r="CD173" i="7"/>
  <c r="CD158" i="7"/>
  <c r="CD146" i="7"/>
  <c r="CD132" i="7"/>
  <c r="CD42" i="7"/>
  <c r="CD41" i="7"/>
  <c r="CD4" i="7"/>
  <c r="CD155" i="7"/>
  <c r="CD50" i="7"/>
  <c r="CD5" i="7"/>
  <c r="CD27" i="7"/>
  <c r="CD33" i="7"/>
  <c r="CD57" i="7"/>
  <c r="CD26" i="7"/>
  <c r="CD171" i="7"/>
  <c r="CD8" i="7"/>
  <c r="CD70" i="7"/>
  <c r="CD108" i="7"/>
  <c r="CD84" i="7"/>
  <c r="CD123" i="7"/>
  <c r="CD16" i="7"/>
  <c r="CD117" i="7"/>
  <c r="CD127" i="7"/>
  <c r="CD125" i="7"/>
  <c r="CD14" i="7"/>
  <c r="CD83" i="7"/>
  <c r="CD93" i="7"/>
  <c r="CD68" i="7"/>
  <c r="CD118" i="7"/>
  <c r="CD82" i="7"/>
  <c r="CD71" i="7"/>
  <c r="CD98" i="7"/>
  <c r="CD156" i="7"/>
  <c r="CD162" i="7"/>
  <c r="CD101" i="7"/>
  <c r="CD24" i="7"/>
  <c r="CD52" i="7"/>
  <c r="CD165" i="7"/>
  <c r="CD88" i="7"/>
  <c r="CD138" i="7"/>
  <c r="CD170" i="7"/>
  <c r="CD79" i="7"/>
  <c r="CD49" i="7"/>
  <c r="CD136" i="7"/>
  <c r="CD153" i="7"/>
  <c r="CD66" i="7"/>
  <c r="CD43" i="7"/>
  <c r="CD32" i="7"/>
  <c r="CD129" i="7"/>
  <c r="CD95" i="7"/>
  <c r="CD120" i="7"/>
  <c r="CD105" i="7"/>
  <c r="CD54" i="7"/>
  <c r="CD166" i="7"/>
  <c r="CD114" i="7"/>
  <c r="CD18" i="7"/>
  <c r="CD96" i="7"/>
  <c r="CD134" i="7"/>
  <c r="CD15" i="7"/>
  <c r="CD131" i="7"/>
  <c r="CD152" i="7"/>
  <c r="CD11" i="7"/>
  <c r="CD73" i="7"/>
  <c r="CD104" i="7"/>
  <c r="CD145" i="7"/>
  <c r="CD72" i="7"/>
  <c r="CD87" i="7"/>
  <c r="CD65" i="7"/>
  <c r="CD110" i="7"/>
  <c r="CD29" i="7"/>
  <c r="CD90" i="7"/>
  <c r="CD19" i="7"/>
  <c r="CD137" i="7"/>
  <c r="CD109" i="7"/>
  <c r="CD164" i="7"/>
  <c r="CD100" i="7"/>
  <c r="CD169" i="7"/>
  <c r="CD62" i="7"/>
  <c r="CD80" i="7"/>
  <c r="CD55" i="7"/>
  <c r="CD121" i="7"/>
  <c r="CD85" i="7"/>
  <c r="CD128" i="7"/>
  <c r="CD74" i="7"/>
  <c r="CD86" i="7"/>
  <c r="CD149" i="7"/>
  <c r="CD161" i="7"/>
  <c r="CD124" i="7"/>
  <c r="CD39" i="7"/>
  <c r="CD20" i="7"/>
  <c r="CD81" i="7"/>
  <c r="CD51" i="7"/>
  <c r="CD2" i="7"/>
  <c r="CD23" i="7"/>
  <c r="CJ218" i="7"/>
  <c r="CJ217" i="7"/>
  <c r="CI218" i="7"/>
  <c r="CI217" i="7"/>
  <c r="BX76" i="7"/>
  <c r="BX105" i="7"/>
  <c r="BX83" i="7"/>
  <c r="BX40" i="7"/>
  <c r="BX151" i="7"/>
  <c r="BX110" i="7"/>
  <c r="BX143" i="7"/>
  <c r="BX101" i="7"/>
  <c r="BX132" i="7"/>
  <c r="BX77" i="7"/>
  <c r="BX34" i="7"/>
  <c r="BX94" i="7"/>
  <c r="BX49" i="7"/>
  <c r="BX99" i="7"/>
  <c r="BX123" i="7"/>
  <c r="BX176" i="7"/>
  <c r="BX138" i="7"/>
  <c r="BX43" i="7"/>
  <c r="BX155" i="7"/>
  <c r="BX147" i="7"/>
  <c r="BX157" i="7"/>
  <c r="BX127" i="7"/>
  <c r="BX13" i="7"/>
  <c r="BX152" i="7"/>
  <c r="BX48" i="7"/>
  <c r="BX108" i="7"/>
  <c r="BX79" i="7"/>
  <c r="BX160" i="7"/>
  <c r="BX168" i="7"/>
  <c r="BX14" i="7"/>
  <c r="BX6" i="7"/>
  <c r="BX25" i="7"/>
  <c r="BX1" i="7"/>
  <c r="BX119" i="7"/>
  <c r="BX95" i="7"/>
  <c r="BX117" i="7"/>
  <c r="BX169" i="7"/>
  <c r="BX37" i="7"/>
  <c r="BX115" i="7"/>
  <c r="BX35" i="7"/>
  <c r="BX64" i="7"/>
  <c r="BX124" i="7"/>
  <c r="BX57" i="7"/>
  <c r="BX148" i="7"/>
  <c r="BX59" i="7"/>
  <c r="BX113" i="7"/>
  <c r="BX26" i="7"/>
  <c r="BX17" i="7"/>
  <c r="BX28" i="7"/>
  <c r="BX162" i="7"/>
  <c r="BX30" i="7"/>
  <c r="BX118" i="7"/>
  <c r="BX165" i="7"/>
  <c r="BX104" i="7"/>
  <c r="BX175" i="7"/>
  <c r="BX139" i="7"/>
  <c r="BX19" i="7"/>
  <c r="BX87" i="7"/>
  <c r="BX146" i="7"/>
  <c r="BX47" i="7"/>
  <c r="BX171" i="7"/>
  <c r="BX7" i="7"/>
  <c r="BX72" i="7"/>
  <c r="BX65" i="7"/>
  <c r="BX84" i="7"/>
  <c r="BX153" i="7"/>
  <c r="BX44" i="7"/>
  <c r="BX106" i="7"/>
  <c r="BX135" i="7"/>
  <c r="BX16" i="7"/>
  <c r="BX158" i="7"/>
  <c r="BX45" i="7"/>
  <c r="BX82" i="7"/>
  <c r="BX46" i="7"/>
  <c r="BX20" i="7"/>
  <c r="BX32" i="7"/>
  <c r="BX150" i="7"/>
  <c r="BX163" i="7"/>
  <c r="BX174" i="7"/>
  <c r="BX74" i="7"/>
  <c r="BX170" i="7"/>
  <c r="BX100" i="7"/>
  <c r="BX136" i="7"/>
  <c r="BX116" i="7"/>
  <c r="BX125" i="7"/>
  <c r="BX70" i="7"/>
  <c r="BX91" i="7"/>
  <c r="BX50" i="7"/>
  <c r="BX140" i="7"/>
  <c r="BX172" i="7"/>
  <c r="BX131" i="7"/>
  <c r="BX107" i="7"/>
  <c r="BX27" i="7"/>
  <c r="BX21" i="7"/>
  <c r="BX71" i="7"/>
  <c r="BX164" i="7"/>
  <c r="BX38" i="7"/>
  <c r="BX129" i="7"/>
  <c r="BX8" i="7"/>
  <c r="BX89" i="7"/>
  <c r="BX173" i="7"/>
  <c r="BX33" i="7"/>
  <c r="BX130" i="7"/>
  <c r="BX67" i="7"/>
  <c r="BX134" i="7"/>
  <c r="BX39" i="7"/>
  <c r="BX142" i="7"/>
  <c r="BX73" i="7"/>
  <c r="BX111" i="7"/>
  <c r="BX93" i="7"/>
  <c r="BX102" i="7"/>
  <c r="BX68" i="7"/>
  <c r="BX161" i="7"/>
  <c r="BX5" i="7"/>
  <c r="BX53" i="7"/>
  <c r="BX92" i="7"/>
  <c r="BX52" i="7"/>
  <c r="BX177" i="7"/>
  <c r="BX114" i="7"/>
  <c r="BX80" i="7"/>
  <c r="BX81" i="7"/>
  <c r="BX22" i="7"/>
  <c r="BX144" i="7"/>
  <c r="BX167" i="7"/>
  <c r="BX56" i="7"/>
  <c r="BX15" i="7"/>
  <c r="BX54" i="7"/>
  <c r="BX86" i="7"/>
  <c r="BX78" i="7"/>
  <c r="BX137" i="7"/>
  <c r="BX29" i="7"/>
  <c r="BX12" i="7"/>
  <c r="BX103" i="7"/>
  <c r="BX31" i="7"/>
  <c r="BX85" i="7"/>
  <c r="BX109" i="7"/>
  <c r="BX75" i="7"/>
  <c r="BX120" i="7"/>
  <c r="BX112" i="7"/>
  <c r="BX23" i="7"/>
  <c r="BX166" i="7"/>
  <c r="BX133" i="7"/>
  <c r="BX128" i="7"/>
  <c r="BX36" i="7"/>
  <c r="BX55" i="7"/>
  <c r="BX4" i="7"/>
  <c r="BX156" i="7"/>
  <c r="BX24" i="7"/>
  <c r="BX121" i="7"/>
  <c r="BX51" i="7"/>
  <c r="BX58" i="7"/>
  <c r="BX60" i="7"/>
  <c r="BX141" i="7"/>
  <c r="BX154" i="7"/>
  <c r="BX11" i="7"/>
  <c r="BX41" i="7"/>
  <c r="BX145" i="7"/>
  <c r="BX88" i="7"/>
  <c r="BX69" i="7"/>
  <c r="BX10" i="7"/>
  <c r="BX98" i="7"/>
  <c r="BX9" i="7"/>
  <c r="BX122" i="7"/>
  <c r="BX97" i="7"/>
  <c r="BX149" i="7"/>
  <c r="BX63" i="7"/>
  <c r="BX61" i="7"/>
  <c r="BX96" i="7"/>
  <c r="BX159" i="7"/>
  <c r="BX62" i="7"/>
  <c r="BX18" i="7"/>
  <c r="BX126" i="7"/>
  <c r="BX42" i="7"/>
  <c r="BX90" i="7"/>
  <c r="BX66" i="7"/>
  <c r="BU183" i="7"/>
  <c r="BU4" i="7"/>
  <c r="BU182" i="7"/>
  <c r="BU184" i="7"/>
  <c r="BU98" i="7"/>
  <c r="BU130" i="7"/>
  <c r="BU120" i="7"/>
  <c r="BU116" i="7"/>
  <c r="BU156" i="7"/>
  <c r="BU129" i="7"/>
  <c r="BU13" i="7"/>
  <c r="BU76" i="7"/>
  <c r="BU104" i="7"/>
  <c r="BU79" i="7"/>
  <c r="BU72" i="7"/>
  <c r="BU35" i="7"/>
  <c r="BU82" i="7"/>
  <c r="BU133" i="7"/>
  <c r="BU160" i="7"/>
  <c r="BU56" i="7"/>
  <c r="BU173" i="7"/>
  <c r="BU177" i="7"/>
  <c r="BU155" i="7"/>
  <c r="BU168" i="7"/>
  <c r="BU61" i="7"/>
  <c r="BU40" i="7"/>
  <c r="BU121" i="7"/>
  <c r="BU80" i="7"/>
  <c r="BU27" i="7"/>
  <c r="BU172" i="7"/>
  <c r="BU8" i="7"/>
  <c r="BU73" i="7"/>
  <c r="BU24" i="7"/>
  <c r="BU170" i="7"/>
  <c r="BU66" i="7"/>
  <c r="BU142" i="7"/>
  <c r="BU45" i="7"/>
  <c r="BU49" i="7"/>
  <c r="BU70" i="7"/>
  <c r="BU125" i="7"/>
  <c r="BU69" i="7"/>
  <c r="BU111" i="7"/>
  <c r="BU122" i="7"/>
  <c r="BU147" i="7"/>
  <c r="BU44" i="7"/>
  <c r="BU146" i="7"/>
  <c r="BU150" i="7"/>
  <c r="BU136" i="7"/>
  <c r="BU106" i="7"/>
  <c r="BU28" i="7"/>
  <c r="BU153" i="7"/>
  <c r="BU166" i="7"/>
  <c r="BU118" i="7"/>
  <c r="BU109" i="7"/>
  <c r="BU83" i="7"/>
  <c r="BU85" i="7"/>
  <c r="BU30" i="7"/>
  <c r="BU108" i="7"/>
  <c r="BU115" i="7"/>
  <c r="BU113" i="7"/>
  <c r="BU176" i="7"/>
  <c r="BU52" i="7"/>
  <c r="BU158" i="7"/>
  <c r="BU64" i="7"/>
  <c r="BU65" i="7"/>
  <c r="BU95" i="7"/>
  <c r="BU14" i="7"/>
  <c r="BU151" i="7"/>
  <c r="BU124" i="7"/>
  <c r="BU81" i="7"/>
  <c r="BU103" i="7"/>
  <c r="BU114" i="7"/>
  <c r="BU47" i="7"/>
  <c r="BU43" i="7"/>
  <c r="BU123" i="7"/>
  <c r="BU18" i="7"/>
  <c r="BU23" i="7"/>
  <c r="BU145" i="7"/>
  <c r="BU90" i="7"/>
  <c r="BU149" i="7"/>
  <c r="BU75" i="7"/>
  <c r="BU140" i="7"/>
  <c r="BU154" i="7"/>
  <c r="BU110" i="7"/>
  <c r="BU36" i="7"/>
  <c r="BU17" i="7"/>
  <c r="BU132" i="7"/>
  <c r="BU39" i="7"/>
  <c r="BU128" i="7"/>
  <c r="BU25" i="7"/>
  <c r="BU143" i="7"/>
  <c r="BU60" i="7"/>
  <c r="BU78" i="7"/>
  <c r="BU26" i="7"/>
  <c r="BU57" i="7"/>
  <c r="BU71" i="7"/>
  <c r="BU137" i="7"/>
  <c r="BU67" i="7"/>
  <c r="BU141" i="7"/>
  <c r="BU99" i="7"/>
  <c r="BU29" i="7"/>
  <c r="BU19" i="7"/>
  <c r="BU42" i="7"/>
  <c r="BU94" i="7"/>
  <c r="BU59" i="7"/>
  <c r="BU74" i="7"/>
  <c r="BU20" i="7"/>
  <c r="BU139" i="7"/>
  <c r="BU55" i="7"/>
  <c r="BU144" i="7"/>
  <c r="BU100" i="7"/>
  <c r="BU134" i="7"/>
  <c r="BU165" i="7"/>
  <c r="BU50" i="7"/>
  <c r="BU84" i="7"/>
  <c r="BU62" i="7"/>
  <c r="BU163" i="7"/>
  <c r="BU3" i="7"/>
  <c r="BU31" i="7"/>
  <c r="BU131" i="7"/>
  <c r="BU101" i="7"/>
  <c r="BU68" i="7"/>
  <c r="BU138" i="7"/>
  <c r="BU105" i="7"/>
  <c r="BU162" i="7"/>
  <c r="BU161" i="7"/>
  <c r="BU96" i="7"/>
  <c r="BU93" i="7"/>
  <c r="BU12" i="7"/>
  <c r="BU6" i="7"/>
  <c r="BU34" i="7"/>
  <c r="BU171" i="7"/>
  <c r="BU63" i="7"/>
  <c r="BU88" i="7"/>
  <c r="BU152" i="7"/>
  <c r="BU32" i="7"/>
  <c r="BU5" i="7"/>
  <c r="BU175" i="7"/>
  <c r="BU126" i="7"/>
  <c r="BU10" i="7"/>
  <c r="BU41" i="7"/>
  <c r="BU15" i="7"/>
  <c r="BU86" i="7"/>
  <c r="BU7" i="7"/>
  <c r="BU89" i="7"/>
  <c r="BU91" i="7"/>
  <c r="BU51" i="7"/>
  <c r="BU117" i="7"/>
  <c r="BU37" i="7"/>
  <c r="BU119" i="7"/>
  <c r="BU164" i="7"/>
  <c r="BU169" i="7"/>
  <c r="BU33" i="7"/>
  <c r="BU46" i="7"/>
  <c r="BU77" i="7"/>
  <c r="BU135" i="7"/>
  <c r="BU127" i="7"/>
  <c r="BU107" i="7"/>
  <c r="BU38" i="7"/>
  <c r="BU21" i="7"/>
  <c r="BU11" i="7"/>
  <c r="BU9" i="7"/>
  <c r="BU112" i="7"/>
  <c r="BU92" i="7"/>
  <c r="BU167" i="7"/>
  <c r="BU1" i="7"/>
  <c r="BU48" i="7"/>
  <c r="BU102" i="7"/>
  <c r="BU16" i="7"/>
  <c r="BU22" i="7"/>
  <c r="BU54" i="7"/>
  <c r="BU148" i="7"/>
  <c r="BU87" i="7"/>
  <c r="BU157" i="7"/>
  <c r="BU174" i="7"/>
  <c r="BU58" i="7"/>
  <c r="BU53" i="7"/>
  <c r="BU159" i="7"/>
  <c r="BU2" i="7"/>
  <c r="BU97" i="7"/>
  <c r="CL218" i="7"/>
  <c r="CL217" i="7"/>
  <c r="CE218" i="7"/>
  <c r="CE217" i="7"/>
  <c r="CK98" i="7"/>
  <c r="CK66" i="7"/>
  <c r="CK141" i="7"/>
  <c r="CK125" i="7"/>
  <c r="CK29" i="7"/>
  <c r="CK38" i="7"/>
  <c r="CK126" i="7"/>
  <c r="CK145" i="7"/>
  <c r="CK154" i="7"/>
  <c r="CK64" i="7"/>
  <c r="CK100" i="7"/>
  <c r="CK134" i="7"/>
  <c r="CK89" i="7"/>
  <c r="CK92" i="7"/>
  <c r="CK94" i="7"/>
  <c r="CK20" i="7"/>
  <c r="CK26" i="7"/>
  <c r="CK47" i="7"/>
  <c r="CK136" i="7"/>
  <c r="CK21" i="7"/>
  <c r="CK22" i="7"/>
  <c r="CK27" i="7"/>
  <c r="CK102" i="7"/>
  <c r="CK155" i="7"/>
  <c r="CK71" i="7"/>
  <c r="CK140" i="7"/>
  <c r="CK128" i="7"/>
  <c r="CK93" i="7"/>
  <c r="CK99" i="7"/>
  <c r="CK91" i="7"/>
  <c r="CK32" i="7"/>
  <c r="CK101" i="7"/>
  <c r="CK106" i="7"/>
  <c r="CK57" i="7"/>
  <c r="CK13" i="7"/>
  <c r="CK129" i="7"/>
  <c r="CK150" i="7"/>
  <c r="CK171" i="7"/>
  <c r="CK68" i="7"/>
  <c r="CK53" i="7"/>
  <c r="CK103" i="7"/>
  <c r="CK163" i="7"/>
  <c r="CK11" i="7"/>
  <c r="CK72" i="7"/>
  <c r="CK6" i="7"/>
  <c r="CK75" i="7"/>
  <c r="CK124" i="7"/>
  <c r="CK84" i="7"/>
  <c r="CK43" i="7"/>
  <c r="CK151" i="7"/>
  <c r="CK116" i="7"/>
  <c r="CK172" i="7"/>
  <c r="CK173" i="7"/>
  <c r="CK130" i="7"/>
  <c r="CK149" i="7"/>
  <c r="CK108" i="7"/>
  <c r="CK176" i="7"/>
  <c r="CK87" i="7"/>
  <c r="CK81" i="7"/>
  <c r="CK147" i="7"/>
  <c r="CK76" i="7"/>
  <c r="CK58" i="7"/>
  <c r="CK51" i="7"/>
  <c r="CK83" i="7"/>
  <c r="CK1" i="7"/>
  <c r="CK69" i="7"/>
  <c r="CK131" i="7"/>
  <c r="CK133" i="7"/>
  <c r="CK45" i="7"/>
  <c r="CK161" i="7"/>
  <c r="CK50" i="7"/>
  <c r="CK49" i="7"/>
  <c r="CK19" i="7"/>
  <c r="CK158" i="7"/>
  <c r="CK152" i="7"/>
  <c r="CK107" i="7"/>
  <c r="CK9" i="7"/>
  <c r="CK167" i="7"/>
  <c r="CK60" i="7"/>
  <c r="CK120" i="7"/>
  <c r="CK132" i="7"/>
  <c r="CK113" i="7"/>
  <c r="CK5" i="7"/>
  <c r="CK104" i="7"/>
  <c r="CK175" i="7"/>
  <c r="CK35" i="7"/>
  <c r="CK137" i="7"/>
  <c r="CK177" i="7"/>
  <c r="CK73" i="7"/>
  <c r="CK85" i="7"/>
  <c r="CK3" i="7"/>
  <c r="CK95" i="7"/>
  <c r="CK70" i="7"/>
  <c r="CK122" i="7"/>
  <c r="CK157" i="7"/>
  <c r="CK8" i="7"/>
  <c r="CK168" i="7"/>
  <c r="CK115" i="7"/>
  <c r="CK42" i="7"/>
  <c r="CK90" i="7"/>
  <c r="CK77" i="7"/>
  <c r="CK39" i="7"/>
  <c r="CK46" i="7"/>
  <c r="CK97" i="7"/>
  <c r="CK59" i="7"/>
  <c r="CK63" i="7"/>
  <c r="CK41" i="7"/>
  <c r="CK14" i="7"/>
  <c r="CK119" i="7"/>
  <c r="CK114" i="7"/>
  <c r="CK139" i="7"/>
  <c r="CK28" i="7"/>
  <c r="CK127" i="7"/>
  <c r="CK56" i="7"/>
  <c r="CK111" i="7"/>
  <c r="CK110" i="7"/>
  <c r="CK37" i="7"/>
  <c r="CK82" i="7"/>
  <c r="CK148" i="7"/>
  <c r="CK105" i="7"/>
  <c r="CK142" i="7"/>
  <c r="CK44" i="7"/>
  <c r="CK121" i="7"/>
  <c r="CK135" i="7"/>
  <c r="CK48" i="7"/>
  <c r="CK25" i="7"/>
  <c r="CK109" i="7"/>
  <c r="CK164" i="7"/>
  <c r="CK30" i="7"/>
  <c r="CK7" i="7"/>
  <c r="CK96" i="7"/>
  <c r="CK160" i="7"/>
  <c r="CK4" i="7"/>
  <c r="CK40" i="7"/>
  <c r="CK144" i="7"/>
  <c r="CK15" i="7"/>
  <c r="CK159" i="7"/>
  <c r="CK34" i="7"/>
  <c r="CK65" i="7"/>
  <c r="CK123" i="7"/>
  <c r="CK23" i="7"/>
  <c r="CK88" i="7"/>
  <c r="CK146" i="7"/>
  <c r="CK156" i="7"/>
  <c r="CK117" i="7"/>
  <c r="CK169" i="7"/>
  <c r="CK74" i="7"/>
  <c r="CK12" i="7"/>
  <c r="CK61" i="7"/>
  <c r="CK79" i="7"/>
  <c r="CK54" i="7"/>
  <c r="CK55" i="7"/>
  <c r="CK33" i="7"/>
  <c r="CK170" i="7"/>
  <c r="CK118" i="7"/>
  <c r="CK10" i="7"/>
  <c r="CK166" i="7"/>
  <c r="CK153" i="7"/>
  <c r="CK112" i="7"/>
  <c r="CK16" i="7"/>
  <c r="CK67" i="7"/>
  <c r="CK62" i="7"/>
  <c r="CK31" i="7"/>
  <c r="CK18" i="7"/>
  <c r="CK80" i="7"/>
  <c r="CK52" i="7"/>
  <c r="CK143" i="7"/>
  <c r="CK138" i="7"/>
  <c r="CK162" i="7"/>
  <c r="CK24" i="7"/>
  <c r="CK174" i="7"/>
  <c r="CK17" i="7"/>
  <c r="CK78" i="7"/>
  <c r="CK165" i="7"/>
  <c r="CK86" i="7"/>
  <c r="CK2" i="7"/>
  <c r="CK36" i="7"/>
  <c r="CE48" i="7"/>
  <c r="CE79" i="7"/>
  <c r="CE90" i="7"/>
  <c r="CE29" i="7"/>
  <c r="CE50" i="7"/>
  <c r="CE19" i="7"/>
  <c r="CE155" i="7"/>
  <c r="CE126" i="7"/>
  <c r="CE118" i="7"/>
  <c r="CE96" i="7"/>
  <c r="CE55" i="7"/>
  <c r="CE175" i="7"/>
  <c r="CE63" i="7"/>
  <c r="CE129" i="7"/>
  <c r="CE100" i="7"/>
  <c r="CE77" i="7"/>
  <c r="CE28" i="7"/>
  <c r="CE56" i="7"/>
  <c r="CE165" i="7"/>
  <c r="CE133" i="7"/>
  <c r="CE83" i="7"/>
  <c r="CE105" i="7"/>
  <c r="CE58" i="7"/>
  <c r="CE47" i="7"/>
  <c r="CE163" i="7"/>
  <c r="CE11" i="7"/>
  <c r="CE110" i="7"/>
  <c r="CE172" i="7"/>
  <c r="CE46" i="7"/>
  <c r="CE162" i="7"/>
  <c r="CE149" i="7"/>
  <c r="CE45" i="7"/>
  <c r="CE72" i="7"/>
  <c r="CE64" i="7"/>
  <c r="CE127" i="7"/>
  <c r="CE153" i="7"/>
  <c r="CE114" i="7"/>
  <c r="CE142" i="7"/>
  <c r="CE146" i="7"/>
  <c r="CE54" i="7"/>
  <c r="CE71" i="7"/>
  <c r="CE51" i="7"/>
  <c r="CE97" i="7"/>
  <c r="CE137" i="7"/>
  <c r="CE161" i="7"/>
  <c r="CE81" i="7"/>
  <c r="CE61" i="7"/>
  <c r="CE44" i="7"/>
  <c r="CE103" i="7"/>
  <c r="CE85" i="7"/>
  <c r="CE49" i="7"/>
  <c r="CE82" i="7"/>
  <c r="CE93" i="7"/>
  <c r="CE115" i="7"/>
  <c r="CE171" i="7"/>
  <c r="CE36" i="7"/>
  <c r="CE43" i="7"/>
  <c r="CE106" i="7"/>
  <c r="CE139" i="7"/>
  <c r="CE23" i="7"/>
  <c r="CE140" i="7"/>
  <c r="CE148" i="7"/>
  <c r="CE119" i="7"/>
  <c r="CE86" i="7"/>
  <c r="CE5" i="7"/>
  <c r="CE177" i="7"/>
  <c r="CE168" i="7"/>
  <c r="CE26" i="7"/>
  <c r="CE141" i="7"/>
  <c r="CE170" i="7"/>
  <c r="CE160" i="7"/>
  <c r="CE65" i="7"/>
  <c r="CE39" i="7"/>
  <c r="CE135" i="7"/>
  <c r="CE84" i="7"/>
  <c r="CE27" i="7"/>
  <c r="CE8" i="7"/>
  <c r="CE30" i="7"/>
  <c r="CE76" i="7"/>
  <c r="CE59" i="7"/>
  <c r="CE6" i="7"/>
  <c r="CE7" i="7"/>
  <c r="CE42" i="7"/>
  <c r="CE132" i="7"/>
  <c r="CE74" i="7"/>
  <c r="CE73" i="7"/>
  <c r="CE169" i="7"/>
  <c r="CE125" i="7"/>
  <c r="CE176" i="7"/>
  <c r="CE37" i="7"/>
  <c r="CE116" i="7"/>
  <c r="CE108" i="7"/>
  <c r="CE158" i="7"/>
  <c r="CE16" i="7"/>
  <c r="CE34" i="7"/>
  <c r="CE32" i="7"/>
  <c r="CE94" i="7"/>
  <c r="CE14" i="7"/>
  <c r="CE122" i="7"/>
  <c r="CE87" i="7"/>
  <c r="CE67" i="7"/>
  <c r="CE22" i="7"/>
  <c r="CE89" i="7"/>
  <c r="CE134" i="7"/>
  <c r="CE78" i="7"/>
  <c r="CE10" i="7"/>
  <c r="CE98" i="7"/>
  <c r="CE173" i="7"/>
  <c r="CE174" i="7"/>
  <c r="CE159" i="7"/>
  <c r="CE150" i="7"/>
  <c r="CE136" i="7"/>
  <c r="CE62" i="7"/>
  <c r="CE104" i="7"/>
  <c r="CE111" i="7"/>
  <c r="CE152" i="7"/>
  <c r="CE109" i="7"/>
  <c r="CE69" i="7"/>
  <c r="CE21" i="7"/>
  <c r="CE60" i="7"/>
  <c r="CE120" i="7"/>
  <c r="CE143" i="7"/>
  <c r="CE121" i="7"/>
  <c r="CE147" i="7"/>
  <c r="CE38" i="7"/>
  <c r="CE167" i="7"/>
  <c r="CE107" i="7"/>
  <c r="CE4" i="7"/>
  <c r="CE99" i="7"/>
  <c r="CE130" i="7"/>
  <c r="CE154" i="7"/>
  <c r="CE156" i="7"/>
  <c r="CE66" i="7"/>
  <c r="CE128" i="7"/>
  <c r="CE53" i="7"/>
  <c r="CE52" i="7"/>
  <c r="CE20" i="7"/>
  <c r="CE41" i="7"/>
  <c r="CE131" i="7"/>
  <c r="CE166" i="7"/>
  <c r="CE101" i="7"/>
  <c r="CE124" i="7"/>
  <c r="CE18" i="7"/>
  <c r="CE164" i="7"/>
  <c r="CE68" i="7"/>
  <c r="CE123" i="7"/>
  <c r="CE145" i="7"/>
  <c r="CE9" i="7"/>
  <c r="CE92" i="7"/>
  <c r="CE31" i="7"/>
  <c r="CE138" i="7"/>
  <c r="CE113" i="7"/>
  <c r="CE91" i="7"/>
  <c r="CE151" i="7"/>
  <c r="CE1" i="7"/>
  <c r="CE112" i="7"/>
  <c r="CE17" i="7"/>
  <c r="CE24" i="7"/>
  <c r="CE88" i="7"/>
  <c r="CE15" i="7"/>
  <c r="CE80" i="7"/>
  <c r="CE157" i="7"/>
  <c r="CE40" i="7"/>
  <c r="CE33" i="7"/>
  <c r="CE3" i="7"/>
  <c r="CE12" i="7"/>
  <c r="CE35" i="7"/>
  <c r="CE70" i="7"/>
  <c r="CE95" i="7"/>
  <c r="CE117" i="7"/>
  <c r="CE144" i="7"/>
  <c r="CE13" i="7"/>
  <c r="CE57" i="7"/>
  <c r="CE75" i="7"/>
  <c r="CE102" i="7"/>
  <c r="CE2" i="7"/>
  <c r="CE25" i="7"/>
  <c r="CO68" i="7"/>
  <c r="CO19" i="7"/>
  <c r="CO134" i="7"/>
  <c r="CO54" i="7"/>
  <c r="CO104" i="7"/>
  <c r="CO30" i="7"/>
  <c r="CO164" i="7"/>
  <c r="CO79" i="7"/>
  <c r="CO5" i="7"/>
  <c r="CO114" i="7"/>
  <c r="CO152" i="7"/>
  <c r="CO63" i="7"/>
  <c r="CO168" i="7"/>
  <c r="CO98" i="7"/>
  <c r="CO162" i="7"/>
  <c r="CO37" i="7"/>
  <c r="CO1" i="7"/>
  <c r="CO120" i="7"/>
  <c r="CO62" i="7"/>
  <c r="CO100" i="7"/>
  <c r="CO141" i="7"/>
  <c r="CO156" i="7"/>
  <c r="CO176" i="7"/>
  <c r="CO102" i="7"/>
  <c r="CO140" i="7"/>
  <c r="CO132" i="7"/>
  <c r="CO52" i="7"/>
  <c r="CO87" i="7"/>
  <c r="CO8" i="7"/>
  <c r="CO137" i="7"/>
  <c r="CO61" i="7"/>
  <c r="CO145" i="7"/>
  <c r="CO69" i="7"/>
  <c r="CO23" i="7"/>
  <c r="CO85" i="7"/>
  <c r="CO91" i="7"/>
  <c r="CO77" i="7"/>
  <c r="CO167" i="7"/>
  <c r="CO119" i="7"/>
  <c r="CO96" i="7"/>
  <c r="CO46" i="7"/>
  <c r="CO59" i="7"/>
  <c r="CO139" i="7"/>
  <c r="CO153" i="7"/>
  <c r="CO103" i="7"/>
  <c r="CO175" i="7"/>
  <c r="CO92" i="7"/>
  <c r="CO159" i="7"/>
  <c r="CO16" i="7"/>
  <c r="CO117" i="7"/>
  <c r="CO131" i="7"/>
  <c r="CO29" i="7"/>
  <c r="CO136" i="7"/>
  <c r="CO15" i="7"/>
  <c r="CO10" i="7"/>
  <c r="CO76" i="7"/>
  <c r="CO25" i="7"/>
  <c r="CO148" i="7"/>
  <c r="CO160" i="7"/>
  <c r="CO133" i="7"/>
  <c r="CO44" i="7"/>
  <c r="CO149" i="7"/>
  <c r="CO157" i="7"/>
  <c r="CO60" i="7"/>
  <c r="CO174" i="7"/>
  <c r="CO123" i="7"/>
  <c r="CO31" i="7"/>
  <c r="CO58" i="7"/>
  <c r="CO170" i="7"/>
  <c r="CO107" i="7"/>
  <c r="CO146" i="7"/>
  <c r="CO173" i="7"/>
  <c r="CO163" i="7"/>
  <c r="CO89" i="7"/>
  <c r="CO18" i="7"/>
  <c r="CO6" i="7"/>
  <c r="CO84" i="7"/>
  <c r="CO177" i="7"/>
  <c r="CO50" i="7"/>
  <c r="CO147" i="7"/>
  <c r="CO86" i="7"/>
  <c r="CO166" i="7"/>
  <c r="CO72" i="7"/>
  <c r="CO82" i="7"/>
  <c r="CO41" i="7"/>
  <c r="CO81" i="7"/>
  <c r="CO39" i="7"/>
  <c r="CO129" i="7"/>
  <c r="CO122" i="7"/>
  <c r="CO124" i="7"/>
  <c r="CO7" i="7"/>
  <c r="CO112" i="7"/>
  <c r="CO3" i="7"/>
  <c r="CO17" i="7"/>
  <c r="CO21" i="7"/>
  <c r="CO80" i="7"/>
  <c r="CO53" i="7"/>
  <c r="CO154" i="7"/>
  <c r="CO90" i="7"/>
  <c r="CO99" i="7"/>
  <c r="CO143" i="7"/>
  <c r="CO66" i="7"/>
  <c r="CO135" i="7"/>
  <c r="CO67" i="7"/>
  <c r="CO22" i="7"/>
  <c r="CO128" i="7"/>
  <c r="CO88" i="7"/>
  <c r="CO111" i="7"/>
  <c r="CO108" i="7"/>
  <c r="CO115" i="7"/>
  <c r="CO24" i="7"/>
  <c r="CO35" i="7"/>
  <c r="CO43" i="7"/>
  <c r="CO34" i="7"/>
  <c r="CO13" i="7"/>
  <c r="CO40" i="7"/>
  <c r="CO57" i="7"/>
  <c r="CO27" i="7"/>
  <c r="CO65" i="7"/>
  <c r="CO9" i="7"/>
  <c r="CO130" i="7"/>
  <c r="CO4" i="7"/>
  <c r="CO12" i="7"/>
  <c r="CO165" i="7"/>
  <c r="CO113" i="7"/>
  <c r="CO155" i="7"/>
  <c r="CO71" i="7"/>
  <c r="CO106" i="7"/>
  <c r="CO74" i="7"/>
  <c r="CO26" i="7"/>
  <c r="CO78" i="7"/>
  <c r="CO55" i="7"/>
  <c r="CO142" i="7"/>
  <c r="CO158" i="7"/>
  <c r="CO11" i="7"/>
  <c r="CO121" i="7"/>
  <c r="CO94" i="7"/>
  <c r="CO42" i="7"/>
  <c r="CO64" i="7"/>
  <c r="CO138" i="7"/>
  <c r="CO32" i="7"/>
  <c r="CO150" i="7"/>
  <c r="CO95" i="7"/>
  <c r="CO70" i="7"/>
  <c r="CO118" i="7"/>
  <c r="CO101" i="7"/>
  <c r="CO127" i="7"/>
  <c r="CO75" i="7"/>
  <c r="CO125" i="7"/>
  <c r="CO56" i="7"/>
  <c r="CO33" i="7"/>
  <c r="CO36" i="7"/>
  <c r="CO28" i="7"/>
  <c r="CO93" i="7"/>
  <c r="CO169" i="7"/>
  <c r="CO47" i="7"/>
  <c r="CO97" i="7"/>
  <c r="CO172" i="7"/>
  <c r="CO105" i="7"/>
  <c r="CO48" i="7"/>
  <c r="CO49" i="7"/>
  <c r="CO126" i="7"/>
  <c r="CO144" i="7"/>
  <c r="CO161" i="7"/>
  <c r="CO83" i="7"/>
  <c r="CO110" i="7"/>
  <c r="CO151" i="7"/>
  <c r="CO116" i="7"/>
  <c r="CO14" i="7"/>
  <c r="CO73" i="7"/>
  <c r="CO38" i="7"/>
  <c r="CO109" i="7"/>
  <c r="CO171" i="7"/>
  <c r="CO51" i="7"/>
  <c r="CO45" i="7"/>
  <c r="CO2" i="7"/>
  <c r="CO20" i="7"/>
  <c r="CC81" i="7"/>
  <c r="CC71" i="7"/>
  <c r="CC15" i="7"/>
  <c r="CC122" i="7"/>
  <c r="CC16" i="7"/>
  <c r="CC17" i="7"/>
  <c r="CC162" i="7"/>
  <c r="CC92" i="7"/>
  <c r="CC22" i="7"/>
  <c r="CC136" i="7"/>
  <c r="CC161" i="7"/>
  <c r="CC160" i="7"/>
  <c r="CC25" i="7"/>
  <c r="CC154" i="7"/>
  <c r="CC78" i="7"/>
  <c r="CC139" i="7"/>
  <c r="CC68" i="7"/>
  <c r="CC3" i="7"/>
  <c r="CC36" i="7"/>
  <c r="CC96" i="7"/>
  <c r="CC129" i="7"/>
  <c r="CC46" i="7"/>
  <c r="CC70" i="7"/>
  <c r="CC173" i="7"/>
  <c r="CC11" i="7"/>
  <c r="CC176" i="7"/>
  <c r="CC40" i="7"/>
  <c r="CC107" i="7"/>
  <c r="CC99" i="7"/>
  <c r="CC118" i="7"/>
  <c r="CC30" i="7"/>
  <c r="CC102" i="7"/>
  <c r="CC157" i="7"/>
  <c r="CC24" i="7"/>
  <c r="CC62" i="7"/>
  <c r="CC128" i="7"/>
  <c r="CC152" i="7"/>
  <c r="CC144" i="7"/>
  <c r="CC4" i="7"/>
  <c r="CC58" i="7"/>
  <c r="CC132" i="7"/>
  <c r="CC110" i="7"/>
  <c r="CC171" i="7"/>
  <c r="CC155" i="7"/>
  <c r="CC104" i="7"/>
  <c r="CC142" i="7"/>
  <c r="CC85" i="7"/>
  <c r="CC172" i="7"/>
  <c r="CC98" i="7"/>
  <c r="CC137" i="7"/>
  <c r="CC86" i="7"/>
  <c r="CC93" i="7"/>
  <c r="CC80" i="7"/>
  <c r="CC169" i="7"/>
  <c r="CC90" i="7"/>
  <c r="CC131" i="7"/>
  <c r="CC83" i="7"/>
  <c r="CC153" i="7"/>
  <c r="CC44" i="7"/>
  <c r="CC59" i="7"/>
  <c r="CC10" i="7"/>
  <c r="CC69" i="7"/>
  <c r="CC116" i="7"/>
  <c r="CC6" i="7"/>
  <c r="CC164" i="7"/>
  <c r="CC125" i="7"/>
  <c r="CC134" i="7"/>
  <c r="CC106" i="7"/>
  <c r="CC126" i="7"/>
  <c r="CC123" i="7"/>
  <c r="CC37" i="7"/>
  <c r="CC114" i="7"/>
  <c r="CC67" i="7"/>
  <c r="CC35" i="7"/>
  <c r="CC143" i="7"/>
  <c r="CC1" i="7"/>
  <c r="CC147" i="7"/>
  <c r="CC82" i="7"/>
  <c r="CC95" i="7"/>
  <c r="CC72" i="7"/>
  <c r="CC159" i="7"/>
  <c r="CC45" i="7"/>
  <c r="CC135" i="7"/>
  <c r="CC119" i="7"/>
  <c r="CC167" i="7"/>
  <c r="CC84" i="7"/>
  <c r="CC151" i="7"/>
  <c r="CC146" i="7"/>
  <c r="CC117" i="7"/>
  <c r="CC166" i="7"/>
  <c r="CC141" i="7"/>
  <c r="CC87" i="7"/>
  <c r="CC77" i="7"/>
  <c r="CC76" i="7"/>
  <c r="CC66" i="7"/>
  <c r="CC52" i="7"/>
  <c r="CC105" i="7"/>
  <c r="CC43" i="7"/>
  <c r="CC18" i="7"/>
  <c r="CC34" i="7"/>
  <c r="CC27" i="7"/>
  <c r="CC47" i="7"/>
  <c r="CC177" i="7"/>
  <c r="CC9" i="7"/>
  <c r="CC65" i="7"/>
  <c r="CC50" i="7"/>
  <c r="CC170" i="7"/>
  <c r="CC109" i="7"/>
  <c r="CC94" i="7"/>
  <c r="CC64" i="7"/>
  <c r="CC130" i="7"/>
  <c r="CC112" i="7"/>
  <c r="CC55" i="7"/>
  <c r="CC12" i="7"/>
  <c r="CC150" i="7"/>
  <c r="CC127" i="7"/>
  <c r="CC29" i="7"/>
  <c r="CC26" i="7"/>
  <c r="CC89" i="7"/>
  <c r="CC113" i="7"/>
  <c r="CC140" i="7"/>
  <c r="CC39" i="7"/>
  <c r="CC41" i="7"/>
  <c r="CC149" i="7"/>
  <c r="CC42" i="7"/>
  <c r="CC156" i="7"/>
  <c r="CC57" i="7"/>
  <c r="CC79" i="7"/>
  <c r="CC121" i="7"/>
  <c r="CC165" i="7"/>
  <c r="CC158" i="7"/>
  <c r="CC20" i="7"/>
  <c r="CC133" i="7"/>
  <c r="CC75" i="7"/>
  <c r="CC100" i="7"/>
  <c r="CC33" i="7"/>
  <c r="CC120" i="7"/>
  <c r="CC13" i="7"/>
  <c r="CC7" i="7"/>
  <c r="CC97" i="7"/>
  <c r="CC145" i="7"/>
  <c r="CC60" i="7"/>
  <c r="CC101" i="7"/>
  <c r="CC74" i="7"/>
  <c r="CC54" i="7"/>
  <c r="CC48" i="7"/>
  <c r="CC108" i="7"/>
  <c r="CC56" i="7"/>
  <c r="CC49" i="7"/>
  <c r="CC168" i="7"/>
  <c r="CC115" i="7"/>
  <c r="CC124" i="7"/>
  <c r="CC53" i="7"/>
  <c r="CC174" i="7"/>
  <c r="CC63" i="7"/>
  <c r="CC51" i="7"/>
  <c r="CC8" i="7"/>
  <c r="CC138" i="7"/>
  <c r="CC88" i="7"/>
  <c r="CC148" i="7"/>
  <c r="CC111" i="7"/>
  <c r="CC14" i="7"/>
  <c r="CC28" i="7"/>
  <c r="CC103" i="7"/>
  <c r="CC32" i="7"/>
  <c r="CC91" i="7"/>
  <c r="CC163" i="7"/>
  <c r="CC31" i="7"/>
  <c r="CC38" i="7"/>
  <c r="CC23" i="7"/>
  <c r="CC73" i="7"/>
  <c r="CC61" i="7"/>
  <c r="CC175" i="7"/>
  <c r="CC5" i="7"/>
  <c r="CC21" i="7"/>
  <c r="CC2" i="7"/>
  <c r="CC19" i="7"/>
  <c r="CG1" i="7"/>
  <c r="CG101" i="7"/>
  <c r="CG32" i="7"/>
  <c r="CG75" i="7"/>
  <c r="CG74" i="7"/>
  <c r="CG31" i="7"/>
  <c r="CG19" i="7"/>
  <c r="CG12" i="7"/>
  <c r="CG122" i="7"/>
  <c r="CG22" i="7"/>
  <c r="CG67" i="7"/>
  <c r="CG48" i="7"/>
  <c r="CG132" i="7"/>
  <c r="CG118" i="7"/>
  <c r="CG149" i="7"/>
  <c r="CG135" i="7"/>
  <c r="CG134" i="7"/>
  <c r="CG146" i="7"/>
  <c r="CG56" i="7"/>
  <c r="CG58" i="7"/>
  <c r="CG80" i="7"/>
  <c r="CG131" i="7"/>
  <c r="CG87" i="7"/>
  <c r="CG168" i="7"/>
  <c r="CG105" i="7"/>
  <c r="CG15" i="7"/>
  <c r="CG53" i="7"/>
  <c r="CG81" i="7"/>
  <c r="CG29" i="7"/>
  <c r="CG60" i="7"/>
  <c r="CG116" i="7"/>
  <c r="CG66" i="7"/>
  <c r="CG9" i="7"/>
  <c r="CG160" i="7"/>
  <c r="CG59" i="7"/>
  <c r="CG176" i="7"/>
  <c r="CG113" i="7"/>
  <c r="CG13" i="7"/>
  <c r="CG47" i="7"/>
  <c r="CG4" i="7"/>
  <c r="CG110" i="7"/>
  <c r="CG86" i="7"/>
  <c r="CG77" i="7"/>
  <c r="CG46" i="7"/>
  <c r="CG25" i="7"/>
  <c r="CG23" i="7"/>
  <c r="CG51" i="7"/>
  <c r="CG72" i="7"/>
  <c r="CG171" i="7"/>
  <c r="CG21" i="7"/>
  <c r="CG84" i="7"/>
  <c r="CG163" i="7"/>
  <c r="CG169" i="7"/>
  <c r="CG62" i="7"/>
  <c r="CG125" i="7"/>
  <c r="CG104" i="7"/>
  <c r="CG69" i="7"/>
  <c r="CG24" i="7"/>
  <c r="CG141" i="7"/>
  <c r="CG173" i="7"/>
  <c r="CG57" i="7"/>
  <c r="CG78" i="7"/>
  <c r="CG102" i="7"/>
  <c r="CG143" i="7"/>
  <c r="CG136" i="7"/>
  <c r="CG43" i="7"/>
  <c r="CG164" i="7"/>
  <c r="CG91" i="7"/>
  <c r="CG82" i="7"/>
  <c r="CG98" i="7"/>
  <c r="CG42" i="7"/>
  <c r="CG115" i="7"/>
  <c r="CG129" i="7"/>
  <c r="CG156" i="7"/>
  <c r="CG151" i="7"/>
  <c r="CG107" i="7"/>
  <c r="CG36" i="7"/>
  <c r="CG50" i="7"/>
  <c r="CG93" i="7"/>
  <c r="CG26" i="7"/>
  <c r="CG71" i="7"/>
  <c r="CG16" i="7"/>
  <c r="CG106" i="7"/>
  <c r="CG117" i="7"/>
  <c r="CG10" i="7"/>
  <c r="CG28" i="7"/>
  <c r="CG145" i="7"/>
  <c r="CG33" i="7"/>
  <c r="CG63" i="7"/>
  <c r="CG159" i="7"/>
  <c r="CG27" i="7"/>
  <c r="CG6" i="7"/>
  <c r="CG55" i="7"/>
  <c r="CG18" i="7"/>
  <c r="CG14" i="7"/>
  <c r="CG95" i="7"/>
  <c r="CG130" i="7"/>
  <c r="CG100" i="7"/>
  <c r="CG85" i="7"/>
  <c r="CG152" i="7"/>
  <c r="CG76" i="7"/>
  <c r="CG54" i="7"/>
  <c r="CG140" i="7"/>
  <c r="CG172" i="7"/>
  <c r="CG52" i="7"/>
  <c r="CG167" i="7"/>
  <c r="CG126" i="7"/>
  <c r="CG111" i="7"/>
  <c r="CG120" i="7"/>
  <c r="CG158" i="7"/>
  <c r="CG64" i="7"/>
  <c r="CG124" i="7"/>
  <c r="CG128" i="7"/>
  <c r="CG150" i="7"/>
  <c r="CG108" i="7"/>
  <c r="CG142" i="7"/>
  <c r="CG139" i="7"/>
  <c r="CG114" i="7"/>
  <c r="CG109" i="7"/>
  <c r="CG153" i="7"/>
  <c r="CG20" i="7"/>
  <c r="CG49" i="7"/>
  <c r="CG30" i="7"/>
  <c r="CG5" i="7"/>
  <c r="CG90" i="7"/>
  <c r="CG40" i="7"/>
  <c r="CG96" i="7"/>
  <c r="CG157" i="7"/>
  <c r="CG119" i="7"/>
  <c r="CG94" i="7"/>
  <c r="CG166" i="7"/>
  <c r="CG92" i="7"/>
  <c r="CG68" i="7"/>
  <c r="CG97" i="7"/>
  <c r="CG154" i="7"/>
  <c r="CG39" i="7"/>
  <c r="CG88" i="7"/>
  <c r="CG112" i="7"/>
  <c r="CG133" i="7"/>
  <c r="CG17" i="7"/>
  <c r="CG37" i="7"/>
  <c r="CG161" i="7"/>
  <c r="CG41" i="7"/>
  <c r="CG11" i="7"/>
  <c r="CG137" i="7"/>
  <c r="CG174" i="7"/>
  <c r="CG45" i="7"/>
  <c r="CG162" i="7"/>
  <c r="CG177" i="7"/>
  <c r="CG83" i="7"/>
  <c r="CG79" i="7"/>
  <c r="CG138" i="7"/>
  <c r="CG7" i="7"/>
  <c r="CG8" i="7"/>
  <c r="CG127" i="7"/>
  <c r="CG3" i="7"/>
  <c r="CG38" i="7"/>
  <c r="CG89" i="7"/>
  <c r="CG144" i="7"/>
  <c r="CG73" i="7"/>
  <c r="CG147" i="7"/>
  <c r="CG99" i="7"/>
  <c r="CG148" i="7"/>
  <c r="CG103" i="7"/>
  <c r="CG35" i="7"/>
  <c r="CG121" i="7"/>
  <c r="CG175" i="7"/>
  <c r="CG123" i="7"/>
  <c r="CG165" i="7"/>
  <c r="CG61" i="7"/>
  <c r="CG170" i="7"/>
  <c r="CG65" i="7"/>
  <c r="CG155" i="7"/>
  <c r="CG70" i="7"/>
  <c r="CG34" i="7"/>
  <c r="CG2" i="7"/>
  <c r="CG44" i="7"/>
  <c r="BX2" i="7"/>
  <c r="BX3" i="7"/>
  <c r="CF217" i="7"/>
  <c r="CF218" i="7"/>
</calcChain>
</file>

<file path=xl/sharedStrings.xml><?xml version="1.0" encoding="utf-8"?>
<sst xmlns="http://schemas.openxmlformats.org/spreadsheetml/2006/main" count="12055" uniqueCount="1376">
  <si>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</si>
  <si>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</si>
  <si>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</si>
  <si>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</si>
  <si>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</si>
  <si>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</si>
  <si>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</si>
  <si>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</si>
  <si>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</si>
  <si>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</si>
  <si>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</si>
  <si>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</si>
  <si>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</si>
  <si>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</si>
  <si>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</si>
  <si>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</si>
  <si>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</si>
  <si>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</si>
  <si>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</si>
  <si>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</si>
  <si>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</si>
  <si>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</si>
  <si>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</si>
  <si>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</si>
  <si>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</si>
  <si>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</si>
  <si>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</si>
  <si>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</si>
  <si>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</si>
  <si>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</si>
  <si>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</si>
  <si>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</si>
  <si>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</si>
  <si>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</si>
  <si>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</si>
  <si>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</si>
  <si>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</si>
  <si>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</si>
  <si>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</si>
  <si>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</si>
  <si>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</si>
  <si>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</si>
  <si>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</si>
  <si>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</si>
  <si>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</si>
  <si>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</si>
  <si>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</si>
  <si>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</si>
  <si>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</si>
  <si>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</si>
  <si>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</si>
  <si>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</si>
  <si>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</si>
  <si>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</si>
  <si>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</si>
  <si>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</si>
  <si>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</si>
  <si>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</si>
  <si>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</si>
  <si>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</si>
  <si>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</si>
  <si>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</si>
  <si>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</si>
  <si>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</si>
  <si>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</si>
  <si>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</si>
  <si>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</si>
  <si>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</si>
  <si>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</si>
  <si>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</si>
  <si>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</si>
  <si>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</si>
  <si>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</si>
  <si>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</si>
  <si>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</si>
  <si>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</si>
  <si>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</si>
  <si>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</si>
  <si>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</si>
  <si>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</si>
  <si>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</si>
  <si>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</si>
  <si>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</si>
  <si>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</si>
  <si>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</si>
  <si>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</si>
  <si>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</si>
  <si>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</si>
  <si>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</si>
  <si>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</si>
  <si>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</si>
  <si>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</si>
  <si>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</si>
  <si>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</si>
  <si>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</si>
  <si>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</si>
  <si>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</si>
  <si>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</si>
  <si>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</si>
  <si>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</si>
  <si>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</si>
  <si>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</si>
  <si>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</si>
  <si>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</si>
  <si>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</si>
  <si>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</si>
  <si>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</si>
  <si>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</si>
  <si>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</si>
  <si>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</si>
  <si>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</si>
  <si>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</si>
  <si>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</si>
  <si>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</si>
  <si>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</si>
  <si>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</si>
  <si>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</si>
  <si>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</si>
  <si>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</si>
  <si>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</si>
  <si>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</si>
  <si>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</si>
  <si>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</si>
  <si>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</si>
  <si>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</si>
  <si>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</si>
  <si>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</si>
  <si>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</si>
  <si>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</si>
  <si>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</si>
  <si>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</si>
  <si>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</si>
  <si>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</si>
  <si>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</si>
  <si>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</si>
  <si>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</si>
  <si>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</si>
  <si>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</si>
  <si>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</si>
  <si>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</si>
  <si>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</si>
  <si>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</si>
  <si>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</si>
  <si>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</si>
  <si>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</si>
  <si>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</si>
  <si>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</si>
  <si>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</si>
  <si>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</si>
  <si>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</si>
  <si>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</si>
  <si>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</si>
  <si>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</si>
  <si>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</si>
  <si>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</si>
  <si>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</si>
  <si>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</si>
  <si>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</si>
  <si>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</si>
  <si>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</si>
  <si>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</si>
  <si>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</si>
  <si>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</si>
  <si>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</si>
  <si>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</si>
  <si>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</si>
  <si>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</si>
  <si>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</si>
  <si>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</si>
  <si>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</si>
  <si>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</si>
  <si>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</si>
  <si>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</si>
  <si>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</si>
  <si>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</si>
  <si>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</si>
  <si>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</si>
  <si>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</si>
  <si>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</si>
  <si>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</si>
  <si>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</si>
  <si>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</si>
  <si>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</si>
  <si>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</si>
  <si>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</si>
  <si>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</si>
  <si>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</si>
  <si>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</si>
  <si>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</si>
  <si>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</si>
  <si>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</si>
  <si>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</si>
  <si>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</si>
  <si>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</si>
  <si>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</si>
  <si>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</si>
  <si>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</si>
  <si>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</si>
  <si>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</si>
  <si>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</si>
  <si>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</si>
  <si>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</si>
  <si>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</si>
  <si>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</si>
  <si>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</si>
  <si>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</si>
  <si>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</si>
  <si>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</si>
  <si>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</si>
  <si>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</si>
  <si>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</si>
  <si>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</si>
  <si>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</si>
  <si>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</si>
  <si>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</si>
  <si>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</si>
  <si>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</si>
  <si>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</si>
  <si>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</si>
  <si>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</si>
  <si>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</si>
  <si>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</si>
  <si>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</si>
  <si>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</si>
  <si>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</si>
  <si>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</si>
  <si>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</si>
  <si>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</si>
  <si>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</si>
  <si>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</si>
  <si>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</si>
  <si>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</si>
  <si>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</si>
  <si>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</si>
  <si>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</si>
  <si>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</si>
  <si>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</si>
  <si>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</si>
  <si>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</si>
  <si>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</si>
  <si>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</si>
  <si>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</si>
  <si>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</si>
  <si>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</si>
  <si>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</si>
  <si>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</si>
  <si>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</si>
  <si>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</si>
  <si>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</si>
  <si>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</si>
  <si>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</si>
  <si>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</si>
  <si>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</si>
  <si>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</si>
  <si>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</si>
  <si>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</si>
  <si>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</si>
  <si>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</si>
  <si>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</si>
  <si>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</si>
  <si>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</si>
  <si>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</si>
  <si>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</si>
  <si>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</si>
  <si>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</si>
  <si>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</si>
  <si>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</si>
  <si>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</si>
  <si>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</si>
  <si>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</si>
  <si>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</si>
  <si>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</si>
  <si>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</si>
  <si>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</si>
  <si>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</si>
  <si>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</si>
  <si>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</si>
  <si>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</si>
  <si>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</si>
  <si>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</si>
  <si>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</si>
  <si>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</si>
  <si>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</si>
  <si>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</si>
  <si>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</si>
  <si>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</si>
  <si>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</si>
  <si>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</si>
  <si>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</si>
  <si>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</si>
  <si>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</si>
  <si>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</si>
  <si>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</si>
  <si>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</si>
  <si>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</si>
  <si>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</si>
  <si>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</si>
  <si>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</si>
  <si>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</si>
  <si>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</si>
  <si>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</si>
  <si>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</si>
  <si>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</si>
  <si>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</si>
  <si>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</si>
  <si>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</si>
  <si>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</si>
  <si>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</si>
  <si>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</si>
  <si>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</si>
  <si>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</si>
  <si>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</si>
  <si>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</si>
  <si>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</si>
  <si>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</si>
  <si>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</si>
  <si>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</si>
  <si>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</si>
  <si>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</si>
  <si>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</si>
  <si>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</si>
  <si>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</si>
  <si>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</si>
  <si>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</si>
  <si>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</si>
  <si>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</si>
  <si>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</si>
  <si>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</si>
  <si>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</si>
  <si>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</si>
  <si>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</si>
  <si>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</si>
  <si>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</si>
  <si>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</si>
  <si>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</si>
  <si>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</si>
  <si>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</si>
  <si>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</si>
  <si>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</si>
  <si>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</si>
  <si>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</si>
  <si>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</si>
  <si>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</si>
  <si>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</si>
  <si>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</si>
  <si>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</si>
  <si>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</si>
  <si>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</si>
  <si>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</si>
  <si>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</si>
  <si>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</si>
  <si>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</si>
  <si>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</si>
  <si>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</si>
  <si>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</si>
  <si>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</si>
  <si>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</si>
  <si>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</si>
  <si>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</si>
  <si>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</si>
  <si>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</si>
  <si>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</si>
  <si>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</si>
  <si>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</si>
  <si>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</si>
  <si>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</si>
  <si>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</si>
  <si>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</si>
  <si>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</si>
  <si>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</si>
  <si>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</si>
  <si>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</si>
  <si>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</si>
  <si>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</si>
  <si>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</si>
  <si>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</si>
  <si>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</si>
  <si>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</si>
  <si>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</si>
  <si>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</si>
  <si>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</si>
  <si>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</si>
  <si>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</si>
  <si>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</si>
  <si>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</si>
  <si>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</si>
  <si>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</si>
  <si>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</si>
  <si>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</si>
  <si>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</si>
  <si>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</si>
  <si>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</si>
  <si>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</si>
  <si>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</si>
  <si>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</si>
  <si>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</si>
  <si>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</si>
  <si>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</si>
  <si>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</si>
  <si>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</si>
  <si>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</si>
  <si>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</si>
  <si>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</si>
  <si>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</si>
  <si>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</si>
  <si>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</si>
  <si>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</si>
  <si>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</si>
  <si>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</si>
  <si>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</si>
  <si>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</si>
  <si>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</si>
  <si>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</si>
  <si>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</si>
  <si>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</si>
  <si>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</si>
  <si>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</si>
  <si>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</si>
  <si>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</si>
  <si>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</si>
  <si>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</si>
  <si>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</si>
  <si>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</si>
  <si>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</si>
  <si>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</si>
  <si>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</si>
  <si>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</si>
  <si>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</si>
  <si>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</si>
  <si>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</si>
  <si>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</si>
  <si>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</si>
  <si>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</si>
  <si>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</si>
  <si>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</si>
  <si>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</si>
  <si>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</si>
  <si>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</si>
  <si>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</si>
  <si>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</si>
  <si>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</si>
  <si>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</si>
  <si>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</si>
  <si>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</si>
  <si>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</si>
  <si>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</si>
  <si>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</si>
  <si>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</si>
  <si>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</si>
  <si>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</si>
  <si>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</si>
  <si>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</si>
  <si>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</si>
  <si>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</si>
  <si>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</si>
  <si>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</si>
  <si>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</si>
  <si>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</si>
  <si>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</si>
  <si>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</si>
  <si>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</si>
  <si>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</si>
  <si>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</si>
  <si>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</si>
  <si>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</si>
  <si>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</si>
  <si>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</si>
  <si>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</si>
  <si>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</si>
  <si>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</si>
  <si>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</si>
  <si>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</si>
  <si>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</si>
  <si>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</si>
  <si>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</si>
  <si>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</si>
  <si>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</si>
  <si>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</si>
  <si>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</si>
  <si>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</si>
  <si>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</si>
  <si>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</si>
  <si>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</si>
  <si>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</si>
  <si>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</si>
  <si>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</si>
  <si>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</si>
  <si>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</si>
  <si>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</si>
  <si>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</si>
  <si>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</si>
  <si>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</si>
  <si>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</si>
  <si>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</si>
  <si>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</si>
  <si>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</si>
  <si>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</si>
  <si>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</si>
  <si>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</si>
  <si>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</si>
  <si>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</si>
  <si>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</si>
  <si>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</si>
  <si>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</si>
  <si>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</si>
  <si>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</si>
  <si>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</si>
  <si>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</si>
  <si>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</si>
  <si>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</si>
  <si>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</si>
  <si>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</si>
  <si>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</si>
  <si>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</si>
  <si>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</si>
  <si>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</si>
  <si>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</si>
  <si>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</si>
  <si>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</si>
  <si>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</si>
  <si>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</si>
  <si>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</si>
  <si>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</si>
  <si>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</si>
  <si>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</si>
  <si>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</si>
  <si>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</si>
  <si>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</si>
  <si>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</si>
  <si>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</si>
  <si>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</si>
  <si>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</si>
  <si>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</si>
  <si>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</si>
  <si>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</si>
  <si>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</si>
  <si>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</si>
  <si>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</si>
  <si>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</si>
  <si>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</si>
  <si>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</si>
  <si>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</si>
  <si>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</si>
  <si>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</si>
  <si>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</si>
  <si>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</si>
  <si>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</si>
  <si>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</si>
  <si>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</si>
  <si>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</si>
  <si>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</si>
  <si>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</si>
  <si>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</si>
  <si>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</si>
  <si>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</si>
  <si>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</si>
  <si>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</si>
  <si>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</si>
  <si>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</si>
  <si>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</si>
  <si>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</si>
  <si>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</si>
  <si>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</si>
  <si>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</si>
  <si>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</si>
  <si>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</si>
  <si>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</si>
  <si>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</si>
  <si>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</si>
  <si>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</si>
  <si>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</si>
  <si>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</si>
  <si>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</si>
  <si>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</si>
  <si>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</si>
  <si>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</si>
  <si>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</si>
  <si>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</si>
  <si>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</si>
  <si>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</si>
  <si>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</si>
  <si>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</si>
  <si>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</si>
  <si>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</si>
  <si>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</si>
  <si>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</si>
  <si>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</si>
  <si>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</si>
  <si>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</si>
  <si>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</si>
  <si>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</si>
  <si>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</si>
  <si>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</si>
  <si>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</si>
  <si>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</si>
  <si>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</si>
  <si>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</si>
  <si>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</si>
  <si>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</si>
  <si>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</si>
  <si>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</si>
  <si>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</si>
  <si>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</si>
  <si>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</si>
  <si>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</si>
  <si>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</si>
  <si>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</si>
  <si>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</si>
  <si>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</si>
  <si>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</si>
  <si>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</si>
  <si>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</si>
  <si>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</si>
  <si>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</si>
  <si>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</si>
  <si>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</si>
  <si>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</si>
  <si>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</si>
  <si>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</si>
  <si>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</si>
  <si>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</si>
  <si>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</si>
  <si>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</si>
  <si>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</si>
  <si>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</si>
  <si>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</si>
  <si>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</si>
  <si>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</si>
  <si>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</si>
  <si>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</si>
  <si>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</si>
  <si>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</si>
  <si>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</si>
  <si>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</si>
  <si>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</si>
  <si>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</si>
  <si>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</si>
  <si>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</si>
  <si>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</si>
  <si>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</si>
  <si>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</si>
  <si>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</si>
  <si>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</si>
  <si>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</si>
  <si>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</si>
  <si>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</si>
  <si>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</si>
  <si>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</si>
  <si>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</si>
  <si>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</si>
  <si>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</si>
  <si>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</si>
  <si>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</si>
  <si>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</si>
  <si>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</si>
  <si>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</si>
  <si>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</si>
  <si>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</si>
  <si>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</si>
  <si>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</si>
  <si>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</si>
  <si>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</si>
  <si>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</si>
  <si>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</si>
  <si>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</si>
  <si>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</si>
  <si>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</si>
  <si>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</si>
  <si>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</si>
  <si>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</si>
  <si>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</si>
  <si>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</si>
  <si>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</si>
  <si>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</si>
  <si>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</si>
  <si>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</si>
  <si>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</si>
  <si>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</si>
  <si>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</si>
  <si>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</si>
  <si>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</si>
  <si>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</si>
  <si>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</si>
  <si>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</si>
  <si>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</si>
  <si>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</si>
  <si>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</si>
  <si>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</si>
  <si>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</si>
  <si>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</si>
  <si>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</si>
  <si>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</si>
  <si>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</si>
  <si>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</si>
  <si>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</si>
  <si>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</si>
  <si>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</si>
  <si>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</si>
  <si>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</si>
  <si>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</si>
  <si>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</si>
  <si>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</si>
  <si>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</si>
  <si>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</si>
  <si>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</si>
  <si>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</si>
  <si>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</si>
  <si>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</si>
  <si>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</si>
  <si>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</si>
  <si>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</si>
  <si>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</si>
  <si>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</si>
  <si>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</si>
  <si>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</si>
  <si>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</si>
  <si>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</si>
  <si>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</si>
  <si>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</si>
  <si>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</si>
  <si>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</si>
  <si>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</si>
  <si>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</si>
  <si>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</si>
  <si>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</si>
  <si>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</si>
  <si>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</si>
  <si>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</si>
  <si>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</si>
  <si>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</si>
  <si>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</si>
  <si>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</si>
  <si>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</si>
  <si>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</si>
  <si>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</si>
  <si>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</si>
  <si>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</si>
  <si>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</si>
  <si>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</si>
  <si>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</si>
  <si>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</si>
  <si>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</si>
  <si>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</si>
  <si>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</si>
  <si>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</si>
  <si>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</si>
  <si>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</si>
  <si>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</si>
  <si>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</si>
  <si>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</si>
  <si>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</si>
  <si>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</si>
  <si>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</si>
  <si>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</si>
  <si>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</si>
  <si>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</si>
  <si>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</si>
  <si>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</si>
  <si>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</si>
  <si>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</si>
  <si>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</si>
  <si>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</si>
  <si>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</si>
  <si>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</si>
  <si>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</si>
  <si>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</si>
  <si>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</si>
  <si>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</si>
  <si>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</si>
  <si>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</si>
  <si>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</si>
  <si>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</si>
  <si>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</si>
  <si>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</si>
  <si>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</si>
  <si>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</si>
  <si>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</si>
  <si>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</si>
  <si>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</si>
  <si>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</si>
  <si>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</si>
  <si>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</si>
  <si>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</si>
  <si>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</si>
  <si>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</si>
  <si>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</si>
  <si>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</si>
  <si>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</si>
  <si>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</si>
  <si>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</si>
  <si>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</si>
  <si>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</si>
  <si>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</si>
  <si>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</si>
  <si>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</si>
  <si>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</si>
  <si>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</si>
  <si>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</si>
  <si>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</si>
  <si>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</si>
  <si>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</si>
  <si>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</si>
  <si>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</si>
  <si>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</si>
  <si>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</si>
  <si>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</si>
  <si>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</si>
  <si>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</si>
  <si>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</si>
  <si>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</si>
  <si>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</si>
  <si>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</si>
  <si>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</si>
  <si>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</si>
  <si>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</si>
  <si>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</si>
  <si>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</si>
  <si>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</si>
  <si>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</si>
  <si>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</si>
  <si>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</si>
  <si>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</si>
  <si>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</si>
  <si>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</si>
  <si>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</si>
  <si>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</si>
  <si>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</si>
  <si>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</si>
  <si>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</si>
  <si>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</si>
  <si>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</si>
  <si>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</si>
  <si>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</si>
  <si>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</si>
  <si>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</si>
  <si>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</si>
  <si>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</si>
  <si>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</si>
  <si>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</si>
  <si>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</si>
  <si>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</si>
  <si>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</si>
  <si>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</si>
  <si>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</si>
  <si>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</si>
  <si>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</si>
  <si>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</si>
  <si>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</si>
  <si>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</si>
  <si>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</si>
  <si>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</si>
  <si>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</si>
  <si>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</si>
  <si>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</si>
  <si>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</si>
  <si>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</si>
  <si>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</si>
  <si>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</si>
  <si>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</si>
  <si>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</si>
  <si>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</si>
  <si>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</si>
  <si>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</si>
  <si>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</si>
  <si>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</si>
  <si>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</si>
  <si>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</si>
  <si>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</si>
  <si>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</si>
  <si>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</si>
  <si>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</si>
  <si>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</si>
  <si>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</si>
  <si>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</si>
  <si>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</si>
  <si>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</si>
  <si>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</si>
  <si>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</si>
  <si>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</si>
  <si>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</si>
  <si>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</si>
  <si>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</si>
  <si>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</si>
  <si>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</si>
  <si>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</si>
  <si>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</si>
  <si>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</si>
  <si>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</si>
  <si>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</si>
  <si>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</si>
  <si>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</si>
  <si>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</si>
  <si>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</si>
  <si>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</si>
  <si>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</si>
  <si>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</si>
  <si>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</si>
  <si>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</si>
  <si>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</si>
  <si>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</si>
  <si>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</si>
  <si>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</si>
  <si>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</si>
  <si>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</si>
  <si>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</si>
  <si>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</si>
  <si>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</si>
  <si>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</si>
  <si>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</si>
  <si>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</si>
  <si>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</si>
  <si>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</si>
  <si>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</si>
  <si>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</si>
  <si>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</si>
  <si>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</si>
  <si>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</si>
  <si>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</si>
  <si>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</si>
  <si>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</si>
  <si>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</si>
  <si>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</si>
  <si>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</si>
  <si>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</si>
  <si>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</si>
  <si>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</si>
  <si>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</si>
  <si>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</si>
  <si>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</si>
  <si>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</si>
  <si>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</si>
  <si>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</si>
  <si>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</si>
  <si>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</si>
  <si>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</si>
  <si>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</si>
  <si>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</si>
  <si>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</si>
  <si>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</si>
  <si>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</si>
  <si>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</si>
  <si>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</si>
  <si>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</si>
  <si>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</si>
  <si>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</si>
  <si>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</si>
  <si>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</si>
  <si>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</si>
  <si>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</si>
  <si>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</si>
  <si>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</si>
  <si>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</si>
  <si>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</si>
  <si>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</si>
  <si>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</si>
  <si>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</si>
  <si>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</si>
  <si>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</si>
  <si>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</si>
  <si>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</si>
  <si>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</si>
  <si>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</si>
  <si>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</si>
  <si>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</si>
  <si>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</si>
  <si>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</si>
  <si>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</si>
  <si>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</si>
  <si>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</si>
  <si>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</si>
  <si>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</si>
  <si>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</si>
  <si>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</si>
  <si>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</si>
  <si>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</si>
  <si>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</si>
  <si>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</si>
  <si>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</si>
  <si>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</si>
  <si>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</si>
  <si>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</si>
  <si>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</si>
  <si>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</si>
  <si>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</si>
  <si>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</si>
  <si>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</si>
  <si>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</si>
  <si>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</si>
  <si>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</si>
  <si>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</si>
  <si>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</si>
  <si>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</si>
  <si>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</si>
  <si>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</si>
  <si>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</si>
  <si>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</si>
  <si>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</si>
  <si>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</si>
  <si>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</si>
  <si>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</si>
  <si>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</si>
  <si>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</si>
  <si>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</si>
  <si>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</si>
  <si>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</si>
  <si>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</si>
  <si>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</si>
  <si>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</si>
  <si>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</si>
  <si>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</si>
  <si>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</si>
  <si>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</si>
  <si>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</si>
  <si>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</si>
  <si>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</si>
  <si>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</si>
  <si>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</si>
  <si>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</si>
  <si>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</si>
  <si>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</si>
  <si>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</si>
  <si>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</si>
  <si>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</si>
  <si>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</si>
  <si>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</si>
  <si>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</si>
  <si>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</si>
  <si>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</si>
  <si>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</si>
  <si>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</si>
  <si>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</si>
  <si>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</si>
  <si>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</si>
  <si>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</si>
  <si>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</si>
  <si>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</si>
  <si>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</si>
  <si>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</si>
  <si>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</si>
  <si>
    <t>Comment</t>
  </si>
  <si>
    <t>complains about ingredient</t>
  </si>
  <si>
    <t>no comment</t>
  </si>
  <si>
    <t>negative</t>
  </si>
  <si>
    <t>complains too healthy</t>
  </si>
  <si>
    <t>neutral</t>
  </si>
  <si>
    <t>complains lack of personalization</t>
  </si>
  <si>
    <t>protein, carbohydrate</t>
  </si>
  <si>
    <t>complains about recipes</t>
  </si>
  <si>
    <t>not balanced, no meat</t>
  </si>
  <si>
    <t>compains NLU</t>
  </si>
  <si>
    <t>complains lack of info, NLU</t>
  </si>
  <si>
    <t>balanced</t>
  </si>
  <si>
    <t>complained question perso</t>
  </si>
  <si>
    <t>where user live</t>
  </si>
  <si>
    <t>complains NLU</t>
  </si>
  <si>
    <t>complains display, resp time</t>
  </si>
  <si>
    <t>compliments NLU</t>
  </si>
  <si>
    <t>compliments pesronalizationn/NLU</t>
  </si>
  <si>
    <t>time it takes</t>
  </si>
  <si>
    <t>allergies, dietary requirements</t>
  </si>
  <si>
    <t>"I m good"</t>
  </si>
  <si>
    <t>complains about recipes/NLU</t>
  </si>
  <si>
    <t>recommends several times same type of recipes</t>
  </si>
  <si>
    <t>complains lack of voice/video</t>
  </si>
  <si>
    <t>complains recipes/NLU</t>
  </si>
  <si>
    <t>complains believability</t>
  </si>
  <si>
    <t>compliments how fast</t>
  </si>
  <si>
    <t>complains Cora slow</t>
  </si>
  <si>
    <t>complains design XP</t>
  </si>
  <si>
    <t>lack of explanation about Cora</t>
  </si>
  <si>
    <t>not filling enough</t>
  </si>
  <si>
    <t>complains how fast</t>
  </si>
  <si>
    <t>link to recipe broken</t>
  </si>
  <si>
    <t>want to input ingredient</t>
  </si>
  <si>
    <t>complains about recipes/NLU, bug</t>
  </si>
  <si>
    <t>no spicy food</t>
  </si>
  <si>
    <t>complains lack of info, NLU, recipes</t>
  </si>
  <si>
    <t>how many calories, no spicy food</t>
  </si>
  <si>
    <t>does not know what to answer to Cora</t>
  </si>
  <si>
    <t>wants list of recipes to chose from and then see ingredients and steps</t>
  </si>
  <si>
    <t>compliments NLU, complains how slow</t>
  </si>
  <si>
    <t>complains BUG NLU</t>
  </si>
  <si>
    <t>bug</t>
  </si>
  <si>
    <t>complains too short interaction/ lack of personalization</t>
  </si>
  <si>
    <t>complains about small talk</t>
  </si>
  <si>
    <t>complains lack of personalization, recipes</t>
  </si>
  <si>
    <t>complains lack of personalization (NLU), recipes</t>
  </si>
  <si>
    <t>complains display</t>
  </si>
  <si>
    <t>print too small</t>
  </si>
  <si>
    <t>complains NLU, display</t>
  </si>
  <si>
    <t>want a substitute of ingredient</t>
  </si>
  <si>
    <t>complains NLG</t>
  </si>
  <si>
    <t>sentences bout USB keys</t>
  </si>
  <si>
    <t>complains about small talk, lack of personalization</t>
  </si>
  <si>
    <t>compliments NLU, complains lack of personalization</t>
  </si>
  <si>
    <t>number of calories</t>
  </si>
  <si>
    <t>complains lack of voice</t>
  </si>
  <si>
    <t>compliments humor</t>
  </si>
  <si>
    <t>does not want salmon</t>
  </si>
  <si>
    <t>n_accepted_reco_reviewd_for_0</t>
  </si>
  <si>
    <t>no dialog file</t>
  </si>
  <si>
    <t>NA</t>
  </si>
  <si>
    <t>Anova: Single Factor</t>
  </si>
  <si>
    <t>SUMMARY</t>
  </si>
  <si>
    <t>Groups</t>
  </si>
  <si>
    <t>Count</t>
  </si>
  <si>
    <t>Sum</t>
  </si>
  <si>
    <t>Average</t>
  </si>
  <si>
    <t>Variance</t>
  </si>
  <si>
    <t>Column 1</t>
  </si>
  <si>
    <t>Column 2</t>
  </si>
  <si>
    <t>Column 3</t>
  </si>
  <si>
    <t>ANOVA</t>
  </si>
  <si>
    <t>Source of Variation</t>
  </si>
  <si>
    <t>SS</t>
  </si>
  <si>
    <t>df</t>
  </si>
  <si>
    <t>MS</t>
  </si>
  <si>
    <t>F</t>
  </si>
  <si>
    <t>P-value</t>
  </si>
  <si>
    <t>F crit</t>
  </si>
  <si>
    <t>Between Groups</t>
  </si>
  <si>
    <t>Within Groups</t>
  </si>
  <si>
    <t>Total</t>
  </si>
  <si>
    <t>no other recipe suggested</t>
  </si>
  <si>
    <t>humor</t>
  </si>
  <si>
    <t>complains NLU, recipe info</t>
  </si>
  <si>
    <t>recipe described incorerctly</t>
  </si>
  <si>
    <t>complains about typos</t>
  </si>
  <si>
    <t>compliments Cora human like</t>
  </si>
  <si>
    <t>vegetarian given meat</t>
  </si>
  <si>
    <t>want meat</t>
  </si>
  <si>
    <t>complains display, lack of personalization</t>
  </si>
  <si>
    <t>font too small in recipe, want to input ingredient</t>
  </si>
  <si>
    <t>user very insulting with Cora</t>
  </si>
  <si>
    <t>complains about dialog / recipes</t>
  </si>
  <si>
    <t>Cora asked "want another recipe" too many times</t>
  </si>
  <si>
    <t>healthy --&gt; lack protein</t>
  </si>
  <si>
    <t>number of positive comments</t>
  </si>
  <si>
    <t>number of negative comments</t>
  </si>
  <si>
    <t>number of no comment</t>
  </si>
  <si>
    <t>number of neutral comments</t>
  </si>
  <si>
    <t>number of balanced comments</t>
  </si>
  <si>
    <t>total number of comments</t>
  </si>
  <si>
    <t xml:space="preserve">total </t>
  </si>
  <si>
    <t>fun</t>
  </si>
  <si>
    <t>good enough</t>
  </si>
  <si>
    <t>liked it</t>
  </si>
  <si>
    <t>great, usefull</t>
  </si>
  <si>
    <t>useful</t>
  </si>
  <si>
    <t>cool</t>
  </si>
  <si>
    <t>personalized</t>
  </si>
  <si>
    <t>interesting</t>
  </si>
  <si>
    <t>pleasant</t>
  </si>
  <si>
    <t>better than expected</t>
  </si>
  <si>
    <t>fast</t>
  </si>
  <si>
    <t>clever</t>
  </si>
  <si>
    <t>lovely experience</t>
  </si>
  <si>
    <t>Cora friendly, fun</t>
  </si>
  <si>
    <t>fun, informative</t>
  </si>
  <si>
    <t>good idea</t>
  </si>
  <si>
    <t>interesting, personalized</t>
  </si>
  <si>
    <t xml:space="preserve">great </t>
  </si>
  <si>
    <t>enjoyed</t>
  </si>
  <si>
    <t>easy</t>
  </si>
  <si>
    <t>fun, interesting</t>
  </si>
  <si>
    <t>wonderful</t>
  </si>
  <si>
    <t>easy, personalized</t>
  </si>
  <si>
    <t>{'comfort': -1, 'food_fillingness': 1, 'healthiness': 1}</t>
  </si>
  <si>
    <t>['salmon', 'Quorn', 'eggs%20']</t>
  </si>
  <si>
    <t>LtFhgQPQiLcqR0tL5L-</t>
  </si>
  <si>
    <t>LtFiBiix3Of60iNdHFu</t>
  </si>
  <si>
    <t>5c3285d953d7b1000193464b</t>
  </si>
  <si>
    <t>United States of America</t>
  </si>
  <si>
    <t>LtFiFESE-2HW6e2Empy</t>
  </si>
  <si>
    <t>5cbacd419bb663000137721c</t>
  </si>
  <si>
    <t>{'comfort': -0.5, 'food_fillingness': 0.5, 'healthiness': 1}</t>
  </si>
  <si>
    <t xml:space="preserve">interesting, but difficult to explain preferences.  It would be good if she asked you to view the recipe, because I didn't look at it, and maybe people will forget to look at the recipe as well.  Also, you could give substitutes for items that you don't like, e.g. I don't eat brussell sprouts, but maybe something else could be used instead of those, if it was recommended.  Did she know I said I didn't eat brussell sprouts?  Or does it just recognise a negative comment?  </t>
  </si>
  <si>
    <t>LtFiQJ_inza7R579v6U</t>
  </si>
  <si>
    <t>don't know</t>
  </si>
  <si>
    <t>LtFiWz8A76-Oko0q4f9</t>
  </si>
  <si>
    <t>59c69ee26a287600011c38bc</t>
  </si>
  <si>
    <t>{'comfort': -1, 'food_fillingness': -1, 'healthiness': 1}</t>
  </si>
  <si>
    <t>{'comfort': -0.5083333333333333, 'food_fillingness': -0.51, 'healthiness': 1}</t>
  </si>
  <si>
    <t>Cora gave me a recipe that I didn't really like at first. I told her and she gave me another. To that I said 'That appeals more to me, thanks', but she gave me yet another recipe as a reply to that.</t>
  </si>
  <si>
    <t>LtFiZYr1OB1E0HUqGr-</t>
  </si>
  <si>
    <t>5a779dfa190420000155771a</t>
  </si>
  <si>
    <t>Ireland</t>
  </si>
  <si>
    <t>LtFi_cI6aVge9O_A3YY</t>
  </si>
  <si>
    <t>5d2b4ca2791add001a717145</t>
  </si>
  <si>
    <t>Bangladesh</t>
  </si>
  <si>
    <t>{'comfort': 0, 'food_fillingness': -1, 'healthiness': -1}</t>
  </si>
  <si>
    <t>{'comfort': 0.008333333333333333, 'food_fillingness': -0.49, 'healthiness': -0.020000000000000018}</t>
  </si>
  <si>
    <t>['onion&amp;maxReadyTime=21&amp;fillIngredients=true&amp;addRecipeInformation=true&amp;fillIngredients=true&amp;addRecipeInformation=true&amp;number=5', 'mushrooms&amp;maxReadyTime=21&amp;fillIngredients=true&amp;addRecipeInformation=true&amp;fillIngredients=true&amp;addRecipeInformation=true&amp;number=5']</t>
  </si>
  <si>
    <t>['onion', 'mushrooms']</t>
  </si>
  <si>
    <t>It wasn't that good to be fair, she didn't really listen to me.</t>
  </si>
  <si>
    <t>nope.</t>
  </si>
  <si>
    <t>LtFiciDs2QL2OsiEXMt</t>
  </si>
  <si>
    <t>5d4e9cec777d21000191ed23</t>
  </si>
  <si>
    <t>{'comfort': -0.5166666666666667, 'food_fillingness': -0.52, 'healthiness': 1}</t>
  </si>
  <si>
    <t>['spinach&amp;maxReadyTime=21&amp;fillIngredients=true&amp;addRecipeInformation=true&amp;fillIngredients=true&amp;addRecipeInformation=true&amp;number=5']</t>
  </si>
  <si>
    <t>Cora its pretty bad at reading and pronouncing the words. I would be more engaged if I just had to read instead of listening to her.</t>
  </si>
  <si>
    <t>LtFidRia7mn0K5lyKff</t>
  </si>
  <si>
    <t>5aa787c66219a30001c765f8</t>
  </si>
  <si>
    <t>{'comfort': -0.48333333333333334, 'food_fillingness': 0.52, 'healthiness': 1}</t>
  </si>
  <si>
    <t>['salmon&amp;maxReadyTime=21&amp;fillIngredients=true&amp;addRecipeInformation=true&amp;fillIngredients=true&amp;addRecipeInformation=true&amp;number=5', 'Quorn&amp;maxReadyTime=21&amp;excludeIngredients=salmon&amp;fillIngredients=true&amp;addRecipeInformation=true&amp;fillIngredients=true&amp;addRecipeInformation=true&amp;number=5', 'Quorn&amp;maxReadyTime=21&amp;excludeIngredients=salmon&amp;fillIngredients=true&amp;addRecipeInformation=true&amp;fillIngredients=true&amp;addRecipeInformation=true&amp;number=5', 'eggs%20&amp;maxReadyTime=21&amp;excludeIngredients=salmon&amp;fillIngredients=true&amp;addRecipeInformation=true&amp;fillIngredients=true&amp;addRecipeInformation=true&amp;number=5']</t>
  </si>
  <si>
    <t xml:space="preserve">Cora didn't understand when I told her I didn't like fish and recommended me salmon once more. </t>
  </si>
  <si>
    <t>LtFii3ZjVCMztBQV-XY</t>
  </si>
  <si>
    <t>5b3cb17b6779080001fe88c1</t>
  </si>
  <si>
    <t>LtFiklzKe1x_zFX_nsW</t>
  </si>
  <si>
    <t>5bec01bfe9b3490001e63ff4</t>
  </si>
  <si>
    <t>LtFimhJTci9ZxWtKQXd</t>
  </si>
  <si>
    <t>5d1cfc4ee950480015366f7b</t>
  </si>
  <si>
    <t>{'comfort': -1, 'food_fillingness': -1, 'healthiness': 0}</t>
  </si>
  <si>
    <t>{'comfort': -0.5083333333333333, 'food_fillingness': -0.51, 'healthiness': 0.51}</t>
  </si>
  <si>
    <t>cora's voice was very metalic and if there weren't a lyrics i think i have some issue to understand what she is talking</t>
  </si>
  <si>
    <t>LtFinsbiCQcgsfim31x</t>
  </si>
  <si>
    <t>5c98a9e305f102001640f1d0</t>
  </si>
  <si>
    <t>LtFiqhNE__exfyHR99Q</t>
  </si>
  <si>
    <t>5d30a193b2cfe00017231a93</t>
  </si>
  <si>
    <t>{'comfort': -1, 'food_fillingness': 1, 'healthiness': -1}</t>
  </si>
  <si>
    <t>{'comfort': -0.49166666666666664, 'food_fillingness': 0.51, 'healthiness': -0.020000000000000018}</t>
  </si>
  <si>
    <t>['moussaka&amp;maxReadyTime=5000&amp;fillIngredients=true&amp;addRecipeInformation=true&amp;fillIngredients=true&amp;addRecipeInformation=true&amp;number=5', 'sandwich&amp;maxReadyTime=5000&amp;fillIngredients=true&amp;addRecipeInformation=true&amp;fillIngredients=true&amp;addRecipeInformation=true&amp;number=5']</t>
  </si>
  <si>
    <t>['moussaka', 'sandwich']</t>
  </si>
  <si>
    <t xml:space="preserve">I did not remember my explanation, or didn't understand, that I don't eat red meat and only gave me one recipe that wasn't red meat. </t>
  </si>
  <si>
    <t>It was interesting, thank you.</t>
  </si>
  <si>
    <t>LtFit72wYow-_-d4N1k</t>
  </si>
  <si>
    <t>5bad60642259980001c84ccf</t>
  </si>
  <si>
    <t>Tunisia</t>
  </si>
  <si>
    <t>{'comfort': 0.1, 'food_fillingness': 0.12, 'healthiness': -0.06}</t>
  </si>
  <si>
    <t>{'comfort': -0.45, 'food_fillingness': 0.56, 'healthiness': 0.97}</t>
  </si>
  <si>
    <t>LtFitj_dktTvR7jWptb</t>
  </si>
  <si>
    <t>5d20c1b3c0291600169512e7</t>
  </si>
  <si>
    <t>{'comfort': -0.5083333333333333, 'food_fillingness': 0.49, 'healthiness': 1}</t>
  </si>
  <si>
    <t>I really liked that both of the recipes recommended to me I had never heard of or prepared before, and that they weren't really basic or boring, so I genuinely quite enjoyed it as a tool</t>
  </si>
  <si>
    <t>LtFiuxcodiBX3Lq-jMx</t>
  </si>
  <si>
    <t>5d116b095f3f0d00014d5e54</t>
  </si>
  <si>
    <t>LtFixxOUXFyaJoNuwNg</t>
  </si>
  <si>
    <t>57aa001416020100010422d8</t>
  </si>
  <si>
    <t>LtFiz99xbLzUJa-qsR5</t>
  </si>
  <si>
    <t>5b576109d1b3720001da81f1</t>
  </si>
  <si>
    <t>{'comfort': -0.5333333333333333, 'food_fillingness': -0.54, 'healthiness': 1}</t>
  </si>
  <si>
    <t>At first it was funny, but then Cora start to not understand what I was saying... I ask for dessert recipes and she didnt react the way I was expecting. Just give me the healthy recipes, without listening.</t>
  </si>
  <si>
    <t>It was one of the more funniest ever! :)</t>
  </si>
  <si>
    <t>LtFizK6Xj-o4k6I043J</t>
  </si>
  <si>
    <t>5bcf4bb932e46700016fd804</t>
  </si>
  <si>
    <t>LtFjDsmpAnI3qDtEPGk</t>
  </si>
  <si>
    <t>5d350e39cd0b17000104267e</t>
  </si>
  <si>
    <t>Russia</t>
  </si>
  <si>
    <t>LtFjSynSUeWgHpzfXgy</t>
  </si>
  <si>
    <t>5aac21406be3fa00013a2a51</t>
  </si>
  <si>
    <t>{'comfort': -0.5, 'food_fillingness': 0.5, 'healthiness': 0.97}</t>
  </si>
  <si>
    <t>It was interesting and turned out to be more useful than I thought it would be!</t>
  </si>
  <si>
    <t>LtFjjCLp78bjYGkof6_</t>
  </si>
  <si>
    <t>5c7312827ed3a70001fc2438</t>
  </si>
  <si>
    <t>LtFjlWaHZk_MGCz3BNS</t>
  </si>
  <si>
    <t>5cc9b0bb9970120017fa5bc7</t>
  </si>
  <si>
    <t>Nigeria</t>
  </si>
  <si>
    <t>{'comfort': 0, 'food_fillingness': -1, 'healthiness': 0}</t>
  </si>
  <si>
    <t>{'comfort': 0.016666666666666666, 'food_fillingness': -0.48, 'healthiness': 0.5}</t>
  </si>
  <si>
    <t>LtFjy5TQJf-KsMYEXE1</t>
  </si>
  <si>
    <t>5d5ec7038fe4920018800bc9</t>
  </si>
  <si>
    <t>hertfordshire</t>
  </si>
  <si>
    <t>LtFk1AuAqiRJwt_NRfb</t>
  </si>
  <si>
    <t>{'comfort': -0.06666666666666667, 'food_fillingness': -0.08, 'healthiness': -0.04}</t>
  </si>
  <si>
    <t>{'comfort': -0.5333333333333333, 'food_fillingness': -0.54, 'healthiness': 0.98}</t>
  </si>
  <si>
    <t>['spinach&amp;maxReadyTime=21&amp;excludeIngredients=cheese&amp;fillIngredients=true&amp;addRecipeInformation=true&amp;fillIngredients=true&amp;addRecipeInformation=true&amp;number=5']</t>
  </si>
  <si>
    <t>It was a great experience!</t>
  </si>
  <si>
    <t>It was a pleasant study.</t>
  </si>
  <si>
    <t>LtFk5XourfscJfP7Cgf</t>
  </si>
  <si>
    <t>5d6a7c61d6abaa001b2fbad9</t>
  </si>
  <si>
    <t>{'comfort': -0.49166666666666664, 'food_fillingness': -0.49, 'healthiness': 0.98}</t>
  </si>
  <si>
    <t xml:space="preserve">Maybe she would talk more like human, for example voice from Google Translate is very nice, you can improve it </t>
  </si>
  <si>
    <t xml:space="preserve">Everything works good </t>
  </si>
  <si>
    <t>LtFkjQ8T31ezXZZX6Je</t>
  </si>
  <si>
    <t>5cdec97990d2dc0015f86910</t>
  </si>
  <si>
    <t>{'comfort': -0.49166666666666664, 'food_fillingness': -0.49, 'healthiness': 0.49}</t>
  </si>
  <si>
    <t>['pepper&amp;maxReadyTime=5000&amp;fillIngredients=true&amp;addRecipeInformation=true&amp;fillIngredients=true&amp;addRecipeInformation=true&amp;number=5']</t>
  </si>
  <si>
    <t>I ENJOYED THIS SURVEY</t>
  </si>
  <si>
    <t>LtFl9BoIRn2rnnz_6KY</t>
  </si>
  <si>
    <t>5c83f28c0322a90016b257fa</t>
  </si>
  <si>
    <t>The Netherlands</t>
  </si>
  <si>
    <t>{'comfort': -0.5166666666666667, 'food_fillingness': 0.48, 'healthiness': 0.98}</t>
  </si>
  <si>
    <t>I informed Cora multiple times that I don't really like salmon but got salmon recommended to me several times anyway. The recipes did not really connect to my tastes.</t>
  </si>
  <si>
    <t>Participation in this study went well.</t>
  </si>
  <si>
    <t>LtFlTzyNzzeVct2lO_l</t>
  </si>
  <si>
    <t>5d459d56cb2c450019293bd0</t>
  </si>
  <si>
    <t>Cora's accent was very funny. She speaks very artificial. The way she pronounces words is slightly incorrect. You should work on that.</t>
  </si>
  <si>
    <t>LtFxB2Y8x-rLjeCa1R9</t>
  </si>
  <si>
    <t>LtFxFUT5BD7Q78o8VLx</t>
  </si>
  <si>
    <t>5b92dfe8e1a4f80001992735</t>
  </si>
  <si>
    <t>Pilot 1</t>
  </si>
  <si>
    <t>complains about recipes, NLU</t>
  </si>
  <si>
    <t>alternative for fisliked ingredient</t>
  </si>
  <si>
    <t>complains about recipes / NLU</t>
  </si>
  <si>
    <t>recommends several times the same type of food</t>
  </si>
  <si>
    <t>complains about Cora's voice</t>
  </si>
  <si>
    <t>complains about NLU</t>
  </si>
  <si>
    <t>was recommended too many recipes</t>
  </si>
  <si>
    <t>dislike red meat and was recommended red meayt</t>
  </si>
  <si>
    <t>not finished</t>
  </si>
  <si>
    <t>great experience</t>
  </si>
  <si>
    <t>was recommended disliked ingredient</t>
  </si>
  <si>
    <t>liked recipes</t>
  </si>
  <si>
    <t>wanted desserts</t>
  </si>
  <si>
    <t>interesting, useful</t>
  </si>
  <si>
    <t>number of not finished</t>
  </si>
  <si>
    <t>number of finished</t>
  </si>
  <si>
    <t>total</t>
  </si>
  <si>
    <t>AAMAS</t>
  </si>
  <si>
    <t>NLU</t>
  </si>
  <si>
    <t>recipes</t>
  </si>
  <si>
    <t>compliments</t>
  </si>
  <si>
    <t>personalization</t>
  </si>
  <si>
    <t>info</t>
  </si>
  <si>
    <t>design</t>
  </si>
  <si>
    <t>ingredient</t>
  </si>
  <si>
    <t>perso</t>
  </si>
  <si>
    <t>display</t>
  </si>
  <si>
    <t>slow</t>
  </si>
  <si>
    <t>small</t>
  </si>
  <si>
    <t>voice</t>
  </si>
  <si>
    <t>believability</t>
  </si>
  <si>
    <t>Complain about, totals</t>
  </si>
  <si>
    <t>time</t>
  </si>
  <si>
    <t>input</t>
  </si>
  <si>
    <t>several</t>
  </si>
  <si>
    <t>Control</t>
  </si>
  <si>
    <t>No intro</t>
  </si>
  <si>
    <t>Human</t>
  </si>
  <si>
    <t>Robot</t>
  </si>
  <si>
    <t>Rapport</t>
  </si>
  <si>
    <t>Task performance</t>
  </si>
  <si>
    <t>Intention to cook</t>
  </si>
  <si>
    <t>idea</t>
  </si>
  <si>
    <t>undergrad</t>
  </si>
  <si>
    <t>student</t>
  </si>
  <si>
    <t>unemployed</t>
  </si>
  <si>
    <t>part-time</t>
  </si>
  <si>
    <t>full-time</t>
  </si>
  <si>
    <t>more_than_one_status</t>
  </si>
  <si>
    <t>several times a week</t>
  </si>
  <si>
    <t>once a week</t>
  </si>
  <si>
    <t>at least once a day</t>
  </si>
  <si>
    <t>Mexico</t>
  </si>
  <si>
    <t>Other</t>
  </si>
  <si>
    <t>›</t>
  </si>
  <si>
    <t>TOTAL</t>
  </si>
  <si>
    <t>Other than UK/USA</t>
  </si>
  <si>
    <t>UK./USA</t>
  </si>
  <si>
    <t>US?UK</t>
  </si>
  <si>
    <t>US/UK</t>
  </si>
  <si>
    <t>v</t>
  </si>
  <si>
    <t>t tests</t>
  </si>
  <si>
    <t>control</t>
  </si>
  <si>
    <t>no ack</t>
  </si>
  <si>
    <t>Others</t>
  </si>
  <si>
    <t>Hum</t>
  </si>
  <si>
    <t>Column 4</t>
  </si>
  <si>
    <t>T tests ac no ack</t>
  </si>
  <si>
    <t>t tests avec no ack</t>
  </si>
  <si>
    <t>Ohters rapport</t>
  </si>
  <si>
    <t>Task perf</t>
  </si>
  <si>
    <t>t tests w/ no ack</t>
  </si>
  <si>
    <t>hum</t>
  </si>
  <si>
    <t>us uk</t>
  </si>
  <si>
    <t>US UK</t>
  </si>
  <si>
    <t xml:space="preserve">complains NLU, recipe </t>
  </si>
  <si>
    <t>Healthiness</t>
  </si>
  <si>
    <t>fillingness</t>
  </si>
  <si>
    <t>broccoli</t>
  </si>
  <si>
    <t>fries</t>
  </si>
  <si>
    <t>carrots</t>
  </si>
  <si>
    <t>pizza</t>
  </si>
  <si>
    <t>tomatoes</t>
  </si>
  <si>
    <t>pasta</t>
  </si>
  <si>
    <t>lettuce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</si>
</sst>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
      <i/>
      <sz val="12"/>
      <color theme="1"/>
      <name val="Calibri"/>
      <family val="2"/>
      <scheme val="minor"/>
    </font>
    <font>
      <sz val="16"/>
      <color theme="1"/>
      <name val="Calibri"/>
      <family val="2"/>
      <scheme val="minor"/>
    </font>
    <font>
      <sz val="14"/>
      <color theme="1"/>
      <name val="Calibri"/>
      <family val="2"/>
      <scheme val="minor"/>
    </font>
    <font>
      <b/>
      <sz val="14"/>
      <color rgb="FFFA7D00"/>
      <name val="Calibri"/>
      <family val="2"/>
      <scheme val="minor"/>
    </font>
    <font>
      <sz val="14"/>
      <color theme="0"/>
      <name val="Calibri"/>
      <family val="2"/>
      <scheme val="minor"/>
    </font>
    <font>
      <sz val="18"/>
      <color theme="1"/>
      <name val="Calibri"/>
      <family val="2"/>
      <scheme val="minor"/>
    </font>
    <font>
      <sz val="20"/>
      <color theme="1"/>
      <name val="Calibri (Body)"/>
    </font>
    <font>
      <sz val="20"/>
      <color theme="1"/>
      <name val="Calibri"/>
      <family val="2"/>
      <scheme val="minor"/>
    </font>
    <font>
      <b/>
      <sz val="14"/>
      <color rgb="FF3F3F3F"/>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ck">
        <color indexed="64"/>
      </bottom>
      <diagonal/>
    </border>
    <border>
      <left/>
      <right style="thick">
        <color indexed="64"/>
      </right>
      <top/>
      <bottom/>
      <diagonal/>
    </border>
    <border>
      <left/>
      <right style="thick">
        <color indexed="64"/>
      </right>
      <top style="thick">
        <color indexed="64"/>
      </top>
      <bottom/>
      <diagonal/>
    </border>
    <border>
      <left style="thin">
        <color rgb="FF3F3F3F"/>
      </left>
      <right style="thin">
        <color rgb="FF3F3F3F"/>
      </right>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21" fontId="0" fillId="0" borderId="0" xfId="0" applyNumberFormat="1"/>
    <xf numFmtId="0" fontId="8" fillId="4" borderId="0" xfId="8"/>
    <xf numFmtId="0" fontId="19" fillId="0" borderId="0" xfId="0" applyFont="1"/>
    <xf numFmtId="0" fontId="21" fillId="0" borderId="0" xfId="0" applyFont="1"/>
    <xf numFmtId="0" fontId="1" fillId="10" borderId="0" xfId="19"/>
    <xf numFmtId="0" fontId="0" fillId="0" borderId="0" xfId="0" applyFill="1" applyBorder="1" applyAlignment="1"/>
    <xf numFmtId="0" fontId="0" fillId="0" borderId="10" xfId="0" applyFill="1" applyBorder="1" applyAlignment="1"/>
    <xf numFmtId="0" fontId="23" fillId="0" borderId="11" xfId="0" applyFont="1" applyFill="1" applyBorder="1" applyAlignment="1">
      <alignment horizontal="center"/>
    </xf>
    <xf numFmtId="0" fontId="14" fillId="10" borderId="0" xfId="14" applyFill="1"/>
    <xf numFmtId="0" fontId="17" fillId="13" borderId="0" xfId="22"/>
    <xf numFmtId="0" fontId="1" fillId="18" borderId="0" xfId="27"/>
    <xf numFmtId="0" fontId="11" fillId="6" borderId="4" xfId="11"/>
    <xf numFmtId="0" fontId="24" fillId="0" borderId="0" xfId="0" applyFont="1"/>
    <xf numFmtId="0" fontId="24" fillId="10" borderId="0" xfId="19" applyFont="1"/>
    <xf numFmtId="0" fontId="24" fillId="18" borderId="0" xfId="27" applyFont="1"/>
    <xf numFmtId="0" fontId="25" fillId="0" borderId="0" xfId="0" applyFont="1"/>
    <xf numFmtId="0" fontId="26" fillId="6" borderId="4" xfId="11" applyFont="1"/>
    <xf numFmtId="0" fontId="25" fillId="18" borderId="0" xfId="27" applyFont="1"/>
    <xf numFmtId="0" fontId="27" fillId="13" borderId="0" xfId="22" applyFont="1"/>
    <xf numFmtId="0" fontId="1" fillId="23" borderId="0" xfId="32"/>
    <xf numFmtId="0" fontId="28" fillId="23" borderId="0" xfId="32" applyFont="1"/>
    <xf numFmtId="0" fontId="1" fillId="26" borderId="0" xfId="35"/>
    <xf numFmtId="0" fontId="29" fillId="26" borderId="0" xfId="35" applyFont="1"/>
    <xf numFmtId="0" fontId="1" fillId="31" borderId="0" xfId="40"/>
    <xf numFmtId="0" fontId="30" fillId="31" borderId="0" xfId="40" applyFont="1"/>
    <xf numFmtId="0" fontId="0" fillId="0" borderId="12" xfId="0" applyBorder="1"/>
    <xf numFmtId="0" fontId="1" fillId="26" borderId="13" xfId="35" applyBorder="1"/>
    <xf numFmtId="0" fontId="25" fillId="0" borderId="13" xfId="0" applyFont="1" applyBorder="1"/>
    <xf numFmtId="0" fontId="25" fillId="0" borderId="0" xfId="0" applyFont="1" applyBorder="1"/>
    <xf numFmtId="0" fontId="1" fillId="26" borderId="0" xfId="35" applyBorder="1"/>
    <xf numFmtId="0" fontId="1" fillId="23" borderId="13" xfId="32" applyBorder="1"/>
    <xf numFmtId="0" fontId="1" fillId="31" borderId="13" xfId="40" applyBorder="1"/>
    <xf numFmtId="0" fontId="25" fillId="0" borderId="12" xfId="0" applyFont="1" applyBorder="1"/>
    <xf numFmtId="0" fontId="1" fillId="23" borderId="0" xfId="32" applyBorder="1"/>
    <xf numFmtId="0" fontId="0" fillId="0" borderId="0" xfId="0" applyBorder="1"/>
    <xf numFmtId="0" fontId="17" fillId="13" borderId="0" xfId="22" applyBorder="1"/>
    <xf numFmtId="0" fontId="25" fillId="0" borderId="14" xfId="0" applyFont="1" applyBorder="1"/>
    <xf numFmtId="10" fontId="11" fillId="6" borderId="4" xfId="11" applyNumberFormat="1"/>
    <xf numFmtId="10" fontId="26" fillId="6" borderId="4" xfId="11" applyNumberFormat="1" applyFont="1"/>
    <xf numFmtId="10" fontId="1" fillId="18" borderId="4" xfId="27" applyNumberFormat="1" applyBorder="1"/>
    <xf numFmtId="0" fontId="1" fillId="18" borderId="4" xfId="27" applyBorder="1"/>
    <xf numFmtId="10" fontId="1" fillId="18" borderId="0" xfId="27" applyNumberFormat="1" applyBorder="1"/>
    <xf numFmtId="0" fontId="1" fillId="18" borderId="0" xfId="27" applyBorder="1"/>
    <xf numFmtId="10" fontId="1" fillId="18" borderId="0" xfId="27" applyNumberFormat="1"/>
    <xf numFmtId="0" fontId="15" fillId="0" borderId="0" xfId="16"/>
    <xf numFmtId="0" fontId="0" fillId="0" borderId="13" xfId="0" applyBorder="1"/>
    <xf numFmtId="0" fontId="1" fillId="31" borderId="0" xfId="40" applyBorder="1"/>
    <xf numFmtId="0" fontId="10" fillId="6" borderId="5" xfId="10"/>
    <xf numFmtId="0" fontId="10" fillId="33" borderId="5" xfId="0" applyFont="1" applyFill="1" applyBorder="1"/>
    <xf numFmtId="0" fontId="10" fillId="33" borderId="15" xfId="0" applyFont="1" applyFill="1" applyBorder="1"/>
    <xf numFmtId="0" fontId="31" fillId="6" borderId="5" xfId="10" applyFont="1"/>
    <xf numFmtId="0" fontId="32" fillId="0" borderId="0" xfId="0" applyFont="1"/>
    <xf numFmtId="0" fontId="1" fillId="22" borderId="0" xfId="31"/>
    <xf numFmtId="0" fontId="28" fillId="22" borderId="0" xfId="31" applyFont="1"/>
    <xf numFmtId="0" fontId="28" fillId="10" borderId="0" xfId="19" applyFont="1"/>
    <xf numFmtId="0" fontId="1" fillId="30" borderId="0" xfId="39"/>
    <xf numFmtId="0" fontId="28" fillId="30" borderId="0" xfId="39"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data!$Y$2</c:f>
              <c:strCache>
                <c:ptCount val="1"/>
                <c:pt idx="0">
                  <c:v>fillingness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data!$X$3:$X$179</c:f>
              <c:numCache>
                <c:formatCode>General</c:formatCode>
                <c:ptCount val="177"/>
                <c:pt idx="0">
                  <c:v>0.16666666666666666</c:v>
                </c:pt>
                <c:pt idx="1">
                  <c:v>4.1666666666666664E-2</c:v>
                </c:pt>
                <c:pt idx="2">
                  <c:v>-4.1666666666666664E-2</c:v>
                </c:pt>
                <c:pt idx="3">
                  <c:v>8.3333333333333329E-2</c:v>
                </c:pt>
                <c:pt idx="4">
                  <c:v>0</c:v>
                </c:pt>
                <c:pt idx="5">
                  <c:v>4.1666666666666664E-2</c:v>
                </c:pt>
                <c:pt idx="6">
                  <c:v>-8.3333333333333329E-2</c:v>
                </c:pt>
                <c:pt idx="7">
                  <c:v>0.16666666666666666</c:v>
                </c:pt>
                <c:pt idx="8">
                  <c:v>-8.3333333333333329E-2</c:v>
                </c:pt>
                <c:pt idx="9">
                  <c:v>0.29166666666666669</c:v>
                </c:pt>
                <c:pt idx="10">
                  <c:v>-8.3333333333333329E-2</c:v>
                </c:pt>
                <c:pt idx="11">
                  <c:v>-0.16666666666666666</c:v>
                </c:pt>
                <c:pt idx="12">
                  <c:v>0.16666666666666666</c:v>
                </c:pt>
                <c:pt idx="13">
                  <c:v>0</c:v>
                </c:pt>
                <c:pt idx="14">
                  <c:v>4.1666666666666664E-2</c:v>
                </c:pt>
                <c:pt idx="15">
                  <c:v>-0.25</c:v>
                </c:pt>
                <c:pt idx="16">
                  <c:v>8.3333333333333329E-2</c:v>
                </c:pt>
                <c:pt idx="17">
                  <c:v>0.16666666666666666</c:v>
                </c:pt>
                <c:pt idx="18">
                  <c:v>4.1666666666666664E-2</c:v>
                </c:pt>
                <c:pt idx="19">
                  <c:v>-0.16666666666666666</c:v>
                </c:pt>
                <c:pt idx="20">
                  <c:v>-8.3333333333333329E-2</c:v>
                </c:pt>
                <c:pt idx="21">
                  <c:v>4.1666666666666664E-2</c:v>
                </c:pt>
                <c:pt idx="22">
                  <c:v>-0.41666666666666669</c:v>
                </c:pt>
                <c:pt idx="23">
                  <c:v>0.125</c:v>
                </c:pt>
                <c:pt idx="24">
                  <c:v>0.125</c:v>
                </c:pt>
                <c:pt idx="25">
                  <c:v>-8.3333333333333329E-2</c:v>
                </c:pt>
                <c:pt idx="26">
                  <c:v>0</c:v>
                </c:pt>
                <c:pt idx="27">
                  <c:v>8.3333333333333329E-2</c:v>
                </c:pt>
                <c:pt idx="28">
                  <c:v>0.125</c:v>
                </c:pt>
                <c:pt idx="29">
                  <c:v>0.41666666666666669</c:v>
                </c:pt>
                <c:pt idx="30">
                  <c:v>-8.3333333333333329E-2</c:v>
                </c:pt>
                <c:pt idx="31">
                  <c:v>-4.1666666666666664E-2</c:v>
                </c:pt>
                <c:pt idx="32">
                  <c:v>0</c:v>
                </c:pt>
                <c:pt idx="33">
                  <c:v>-4.1666666666666664E-2</c:v>
                </c:pt>
                <c:pt idx="34">
                  <c:v>0</c:v>
                </c:pt>
                <c:pt idx="35">
                  <c:v>4.1666666666666664E-2</c:v>
                </c:pt>
                <c:pt idx="36">
                  <c:v>4.1666666666666664E-2</c:v>
                </c:pt>
                <c:pt idx="37">
                  <c:v>-0.125</c:v>
                </c:pt>
                <c:pt idx="38">
                  <c:v>0.125</c:v>
                </c:pt>
                <c:pt idx="39">
                  <c:v>4.1666666666666664E-2</c:v>
                </c:pt>
                <c:pt idx="40">
                  <c:v>8.3333333333333329E-2</c:v>
                </c:pt>
                <c:pt idx="41">
                  <c:v>4.1666666666666664E-2</c:v>
                </c:pt>
                <c:pt idx="42">
                  <c:v>-0.16666666666666666</c:v>
                </c:pt>
                <c:pt idx="43">
                  <c:v>0.16666666666666666</c:v>
                </c:pt>
                <c:pt idx="44">
                  <c:v>0.125</c:v>
                </c:pt>
                <c:pt idx="45">
                  <c:v>0.16666666666666666</c:v>
                </c:pt>
                <c:pt idx="46">
                  <c:v>0.125</c:v>
                </c:pt>
                <c:pt idx="47">
                  <c:v>4.1666666666666664E-2</c:v>
                </c:pt>
                <c:pt idx="48">
                  <c:v>0.125</c:v>
                </c:pt>
                <c:pt idx="49">
                  <c:v>-8.3333333333333329E-2</c:v>
                </c:pt>
                <c:pt idx="50">
                  <c:v>0.125</c:v>
                </c:pt>
                <c:pt idx="51">
                  <c:v>0</c:v>
                </c:pt>
                <c:pt idx="52">
                  <c:v>4.1666666666666664E-2</c:v>
                </c:pt>
                <c:pt idx="53">
                  <c:v>0.20833333333333334</c:v>
                </c:pt>
                <c:pt idx="54">
                  <c:v>-4.1666666666666664E-2</c:v>
                </c:pt>
                <c:pt idx="55">
                  <c:v>-0.16666666666666666</c:v>
                </c:pt>
                <c:pt idx="56">
                  <c:v>-0.20833333333333334</c:v>
                </c:pt>
                <c:pt idx="57">
                  <c:v>0.16666666666666666</c:v>
                </c:pt>
                <c:pt idx="58">
                  <c:v>0</c:v>
                </c:pt>
                <c:pt idx="59">
                  <c:v>-4.1666666666666664E-2</c:v>
                </c:pt>
                <c:pt idx="60">
                  <c:v>0.125</c:v>
                </c:pt>
                <c:pt idx="61">
                  <c:v>-0.20833333333333334</c:v>
                </c:pt>
                <c:pt idx="62">
                  <c:v>-0.125</c:v>
                </c:pt>
                <c:pt idx="63">
                  <c:v>-8.3333333333333329E-2</c:v>
                </c:pt>
                <c:pt idx="64">
                  <c:v>4.1666666666666664E-2</c:v>
                </c:pt>
                <c:pt idx="65">
                  <c:v>0.33333333333333331</c:v>
                </c:pt>
                <c:pt idx="66">
                  <c:v>8.3333333333333329E-2</c:v>
                </c:pt>
                <c:pt idx="67">
                  <c:v>4.1666666666666664E-2</c:v>
                </c:pt>
                <c:pt idx="68">
                  <c:v>-0.25</c:v>
                </c:pt>
                <c:pt idx="69">
                  <c:v>-0.125</c:v>
                </c:pt>
                <c:pt idx="70">
                  <c:v>-8.3333333333333329E-2</c:v>
                </c:pt>
                <c:pt idx="71">
                  <c:v>-0.125</c:v>
                </c:pt>
                <c:pt idx="72">
                  <c:v>8.3333333333333329E-2</c:v>
                </c:pt>
                <c:pt idx="73">
                  <c:v>-8.3333333333333329E-2</c:v>
                </c:pt>
                <c:pt idx="74">
                  <c:v>8.3333333333333329E-2</c:v>
                </c:pt>
                <c:pt idx="75">
                  <c:v>4.1666666666666664E-2</c:v>
                </c:pt>
                <c:pt idx="76">
                  <c:v>-8.3333333333333329E-2</c:v>
                </c:pt>
                <c:pt idx="77">
                  <c:v>-0.125</c:v>
                </c:pt>
                <c:pt idx="78">
                  <c:v>8.3333333333333329E-2</c:v>
                </c:pt>
                <c:pt idx="79">
                  <c:v>-0.125</c:v>
                </c:pt>
                <c:pt idx="80">
                  <c:v>0.16666666666666666</c:v>
                </c:pt>
                <c:pt idx="81">
                  <c:v>-4.1666666666666664E-2</c:v>
                </c:pt>
                <c:pt idx="82">
                  <c:v>0.20833333333333334</c:v>
                </c:pt>
                <c:pt idx="83">
                  <c:v>8.3333333333333329E-2</c:v>
                </c:pt>
                <c:pt idx="84">
                  <c:v>4.1666666666666664E-2</c:v>
                </c:pt>
                <c:pt idx="85">
                  <c:v>0.125</c:v>
                </c:pt>
                <c:pt idx="86">
                  <c:v>0</c:v>
                </c:pt>
                <c:pt idx="87">
                  <c:v>0</c:v>
                </c:pt>
                <c:pt idx="88">
                  <c:v>0.125</c:v>
                </c:pt>
                <c:pt idx="89">
                  <c:v>-4.1666666666666664E-2</c:v>
                </c:pt>
                <c:pt idx="90">
                  <c:v>0.16666666666666666</c:v>
                </c:pt>
                <c:pt idx="91">
                  <c:v>0.125</c:v>
                </c:pt>
                <c:pt idx="92">
                  <c:v>8.3333333333333329E-2</c:v>
                </c:pt>
                <c:pt idx="93">
                  <c:v>-0.125</c:v>
                </c:pt>
                <c:pt idx="94">
                  <c:v>0.16666666666666666</c:v>
                </c:pt>
                <c:pt idx="95">
                  <c:v>4.1666666666666664E-2</c:v>
                </c:pt>
                <c:pt idx="96">
                  <c:v>-8.3333333333333329E-2</c:v>
                </c:pt>
                <c:pt idx="97">
                  <c:v>-0.16666666666666666</c:v>
                </c:pt>
                <c:pt idx="98">
                  <c:v>0.16666666666666666</c:v>
                </c:pt>
                <c:pt idx="99">
                  <c:v>-4.1666666666666664E-2</c:v>
                </c:pt>
                <c:pt idx="100">
                  <c:v>0.16666666666666666</c:v>
                </c:pt>
                <c:pt idx="101">
                  <c:v>-0.125</c:v>
                </c:pt>
                <c:pt idx="102">
                  <c:v>-0.16666666666666666</c:v>
                </c:pt>
                <c:pt idx="103">
                  <c:v>8.3333333333333329E-2</c:v>
                </c:pt>
                <c:pt idx="104">
                  <c:v>-8.3333333333333329E-2</c:v>
                </c:pt>
                <c:pt idx="105">
                  <c:v>0.125</c:v>
                </c:pt>
                <c:pt idx="106">
                  <c:v>-8.3333333333333329E-2</c:v>
                </c:pt>
                <c:pt idx="107">
                  <c:v>0</c:v>
                </c:pt>
                <c:pt idx="108">
                  <c:v>4.1666666666666664E-2</c:v>
                </c:pt>
                <c:pt idx="109">
                  <c:v>0.20833333333333334</c:v>
                </c:pt>
                <c:pt idx="110">
                  <c:v>0.25</c:v>
                </c:pt>
                <c:pt idx="111">
                  <c:v>0</c:v>
                </c:pt>
                <c:pt idx="112">
                  <c:v>0.29166666666666669</c:v>
                </c:pt>
                <c:pt idx="113">
                  <c:v>-0.20833333333333334</c:v>
                </c:pt>
                <c:pt idx="114">
                  <c:v>0.125</c:v>
                </c:pt>
                <c:pt idx="115">
                  <c:v>0</c:v>
                </c:pt>
                <c:pt idx="116">
                  <c:v>8.3333333333333329E-2</c:v>
                </c:pt>
                <c:pt idx="117">
                  <c:v>-0.16666666666666666</c:v>
                </c:pt>
                <c:pt idx="118">
                  <c:v>4.1666666666666664E-2</c:v>
                </c:pt>
                <c:pt idx="119">
                  <c:v>-0.125</c:v>
                </c:pt>
                <c:pt idx="120">
                  <c:v>-8.3333333333333329E-2</c:v>
                </c:pt>
                <c:pt idx="121">
                  <c:v>-0.25</c:v>
                </c:pt>
                <c:pt idx="122">
                  <c:v>0.125</c:v>
                </c:pt>
                <c:pt idx="123">
                  <c:v>-0.29166666666666669</c:v>
                </c:pt>
                <c:pt idx="124">
                  <c:v>-4.1666666666666664E-2</c:v>
                </c:pt>
                <c:pt idx="125">
                  <c:v>-4.1666666666666664E-2</c:v>
                </c:pt>
                <c:pt idx="126">
                  <c:v>4.1666666666666664E-2</c:v>
                </c:pt>
                <c:pt idx="127">
                  <c:v>-8.3333333333333329E-2</c:v>
                </c:pt>
                <c:pt idx="128">
                  <c:v>-4.1666666666666664E-2</c:v>
                </c:pt>
                <c:pt idx="129">
                  <c:v>-4.1666666666666664E-2</c:v>
                </c:pt>
                <c:pt idx="130">
                  <c:v>-8.3333333333333329E-2</c:v>
                </c:pt>
                <c:pt idx="131">
                  <c:v>4.1666666666666664E-2</c:v>
                </c:pt>
                <c:pt idx="132">
                  <c:v>4.1666666666666664E-2</c:v>
                </c:pt>
                <c:pt idx="133">
                  <c:v>-0.16666666666666666</c:v>
                </c:pt>
                <c:pt idx="134">
                  <c:v>-0.125</c:v>
                </c:pt>
                <c:pt idx="135">
                  <c:v>0.125</c:v>
                </c:pt>
                <c:pt idx="136">
                  <c:v>4.1666666666666664E-2</c:v>
                </c:pt>
                <c:pt idx="137">
                  <c:v>0</c:v>
                </c:pt>
                <c:pt idx="138">
                  <c:v>0.16666666666666666</c:v>
                </c:pt>
                <c:pt idx="139">
                  <c:v>4.1666666666666664E-2</c:v>
                </c:pt>
                <c:pt idx="140">
                  <c:v>-0.125</c:v>
                </c:pt>
                <c:pt idx="141">
                  <c:v>0.125</c:v>
                </c:pt>
                <c:pt idx="142">
                  <c:v>0</c:v>
                </c:pt>
                <c:pt idx="143">
                  <c:v>-0.125</c:v>
                </c:pt>
                <c:pt idx="144">
                  <c:v>8.3333333333333329E-2</c:v>
                </c:pt>
                <c:pt idx="145">
                  <c:v>4.1666666666666664E-2</c:v>
                </c:pt>
                <c:pt idx="146">
                  <c:v>8.3333333333333329E-2</c:v>
                </c:pt>
                <c:pt idx="147">
                  <c:v>0.125</c:v>
                </c:pt>
                <c:pt idx="148">
                  <c:v>4.1666666666666664E-2</c:v>
                </c:pt>
                <c:pt idx="149">
                  <c:v>-8.3333333333333329E-2</c:v>
                </c:pt>
                <c:pt idx="150">
                  <c:v>-4.1666666666666664E-2</c:v>
                </c:pt>
                <c:pt idx="151">
                  <c:v>-0.16666666666666666</c:v>
                </c:pt>
                <c:pt idx="152">
                  <c:v>0</c:v>
                </c:pt>
                <c:pt idx="153">
                  <c:v>4.1666666666666664E-2</c:v>
                </c:pt>
                <c:pt idx="154">
                  <c:v>-0.16666666666666666</c:v>
                </c:pt>
                <c:pt idx="155">
                  <c:v>0</c:v>
                </c:pt>
                <c:pt idx="156">
                  <c:v>-8.3333333333333329E-2</c:v>
                </c:pt>
                <c:pt idx="157">
                  <c:v>-8.3333333333333329E-2</c:v>
                </c:pt>
                <c:pt idx="158">
                  <c:v>0.16666666666666666</c:v>
                </c:pt>
                <c:pt idx="159">
                  <c:v>-4.1666666666666664E-2</c:v>
                </c:pt>
                <c:pt idx="160">
                  <c:v>-0.16666666666666666</c:v>
                </c:pt>
                <c:pt idx="161">
                  <c:v>0.125</c:v>
                </c:pt>
                <c:pt idx="162">
                  <c:v>0.29166666666666669</c:v>
                </c:pt>
                <c:pt idx="163">
                  <c:v>4.1666666666666664E-2</c:v>
                </c:pt>
                <c:pt idx="164">
                  <c:v>-0.16666666666666666</c:v>
                </c:pt>
                <c:pt idx="165">
                  <c:v>0.20833333333333334</c:v>
                </c:pt>
                <c:pt idx="166">
                  <c:v>4.1666666666666664E-2</c:v>
                </c:pt>
                <c:pt idx="167">
                  <c:v>0</c:v>
                </c:pt>
                <c:pt idx="168">
                  <c:v>-8.3333333333333329E-2</c:v>
                </c:pt>
                <c:pt idx="169">
                  <c:v>8.3333333333333329E-2</c:v>
                </c:pt>
                <c:pt idx="170">
                  <c:v>0</c:v>
                </c:pt>
                <c:pt idx="171">
                  <c:v>-0.125</c:v>
                </c:pt>
                <c:pt idx="172">
                  <c:v>-0.25</c:v>
                </c:pt>
                <c:pt idx="173">
                  <c:v>-8.3333333333333329E-2</c:v>
                </c:pt>
                <c:pt idx="174">
                  <c:v>-4.1666666666666664E-2</c:v>
                </c:pt>
                <c:pt idx="175">
                  <c:v>-4.1666666666666664E-2</c:v>
                </c:pt>
                <c:pt idx="176">
                  <c:v>8.3333333333333329E-2</c:v>
                </c:pt>
              </c:numCache>
            </c:numRef>
          </c:xVal>
          <c:yVal>
            <c:numRef>
              <c:f>data!$Y$3:$Y$179</c:f>
              <c:numCache>
                <c:formatCode>General</c:formatCode>
                <c:ptCount val="177"/>
                <c:pt idx="0">
                  <c:v>4.1666666666666664E-2</c:v>
                </c:pt>
                <c:pt idx="1">
                  <c:v>0.20833333333333334</c:v>
                </c:pt>
                <c:pt idx="2">
                  <c:v>8.3333333333333329E-2</c:v>
                </c:pt>
                <c:pt idx="3">
                  <c:v>-4.1666666666666664E-2</c:v>
                </c:pt>
                <c:pt idx="4">
                  <c:v>0.125</c:v>
                </c:pt>
                <c:pt idx="5">
                  <c:v>-0.16666666666666666</c:v>
                </c:pt>
                <c:pt idx="6">
                  <c:v>-4.1666666666666664E-2</c:v>
                </c:pt>
                <c:pt idx="7">
                  <c:v>-0.20833333333333334</c:v>
                </c:pt>
                <c:pt idx="8">
                  <c:v>-8.3333333333333329E-2</c:v>
                </c:pt>
                <c:pt idx="9">
                  <c:v>-0.125</c:v>
                </c:pt>
                <c:pt idx="10">
                  <c:v>-8.3333333333333329E-2</c:v>
                </c:pt>
                <c:pt idx="11">
                  <c:v>0.16666666666666666</c:v>
                </c:pt>
                <c:pt idx="12">
                  <c:v>0</c:v>
                </c:pt>
                <c:pt idx="13">
                  <c:v>8.3333333333333329E-2</c:v>
                </c:pt>
                <c:pt idx="14">
                  <c:v>4.1666666666666664E-2</c:v>
                </c:pt>
                <c:pt idx="15">
                  <c:v>4.1666666666666664E-2</c:v>
                </c:pt>
                <c:pt idx="16">
                  <c:v>4.1666666666666664E-2</c:v>
                </c:pt>
                <c:pt idx="17">
                  <c:v>-0.125</c:v>
                </c:pt>
                <c:pt idx="18">
                  <c:v>-8.3333333333333329E-2</c:v>
                </c:pt>
                <c:pt idx="19">
                  <c:v>0.125</c:v>
                </c:pt>
                <c:pt idx="20">
                  <c:v>0.125</c:v>
                </c:pt>
                <c:pt idx="21">
                  <c:v>-4.1666666666666664E-2</c:v>
                </c:pt>
                <c:pt idx="22">
                  <c:v>0.41666666666666669</c:v>
                </c:pt>
                <c:pt idx="23">
                  <c:v>-0.125</c:v>
                </c:pt>
                <c:pt idx="24">
                  <c:v>0</c:v>
                </c:pt>
                <c:pt idx="25">
                  <c:v>8.3333333333333329E-2</c:v>
                </c:pt>
                <c:pt idx="26">
                  <c:v>-0.16666666666666666</c:v>
                </c:pt>
                <c:pt idx="27">
                  <c:v>-0.25</c:v>
                </c:pt>
                <c:pt idx="28">
                  <c:v>-0.16666666666666666</c:v>
                </c:pt>
                <c:pt idx="29">
                  <c:v>-0.375</c:v>
                </c:pt>
                <c:pt idx="30">
                  <c:v>4.1666666666666664E-2</c:v>
                </c:pt>
                <c:pt idx="31">
                  <c:v>4.1666666666666664E-2</c:v>
                </c:pt>
                <c:pt idx="32">
                  <c:v>-8.3333333333333329E-2</c:v>
                </c:pt>
                <c:pt idx="33">
                  <c:v>0</c:v>
                </c:pt>
                <c:pt idx="34">
                  <c:v>-8.3333333333333329E-2</c:v>
                </c:pt>
                <c:pt idx="35">
                  <c:v>0</c:v>
                </c:pt>
                <c:pt idx="36">
                  <c:v>-4.1666666666666664E-2</c:v>
                </c:pt>
                <c:pt idx="37">
                  <c:v>0.20833333333333334</c:v>
                </c:pt>
                <c:pt idx="38">
                  <c:v>-0.25</c:v>
                </c:pt>
                <c:pt idx="39">
                  <c:v>-4.1666666666666664E-2</c:v>
                </c:pt>
                <c:pt idx="40">
                  <c:v>0.25</c:v>
                </c:pt>
                <c:pt idx="41">
                  <c:v>0</c:v>
                </c:pt>
                <c:pt idx="42">
                  <c:v>8.3333333333333329E-2</c:v>
                </c:pt>
                <c:pt idx="43">
                  <c:v>-4.1666666666666664E-2</c:v>
                </c:pt>
                <c:pt idx="44">
                  <c:v>0</c:v>
                </c:pt>
                <c:pt idx="45">
                  <c:v>-0.125</c:v>
                </c:pt>
                <c:pt idx="46">
                  <c:v>-4.1666666666666664E-2</c:v>
                </c:pt>
                <c:pt idx="47">
                  <c:v>-0.125</c:v>
                </c:pt>
                <c:pt idx="48">
                  <c:v>-4.1666666666666664E-2</c:v>
                </c:pt>
                <c:pt idx="49">
                  <c:v>-8.3333333333333329E-2</c:v>
                </c:pt>
                <c:pt idx="50">
                  <c:v>-8.3333333333333329E-2</c:v>
                </c:pt>
                <c:pt idx="51">
                  <c:v>-4.1666666666666664E-2</c:v>
                </c:pt>
                <c:pt idx="52">
                  <c:v>-8.3333333333333329E-2</c:v>
                </c:pt>
                <c:pt idx="53">
                  <c:v>-0.16666666666666666</c:v>
                </c:pt>
                <c:pt idx="54">
                  <c:v>-0.25</c:v>
                </c:pt>
                <c:pt idx="55">
                  <c:v>-0.125</c:v>
                </c:pt>
                <c:pt idx="56">
                  <c:v>-4.1666666666666664E-2</c:v>
                </c:pt>
                <c:pt idx="57">
                  <c:v>0</c:v>
                </c:pt>
                <c:pt idx="58">
                  <c:v>8.3333333333333329E-2</c:v>
                </c:pt>
                <c:pt idx="59">
                  <c:v>-0.125</c:v>
                </c:pt>
                <c:pt idx="60">
                  <c:v>0.125</c:v>
                </c:pt>
                <c:pt idx="61">
                  <c:v>0.125</c:v>
                </c:pt>
                <c:pt idx="62">
                  <c:v>4.1666666666666664E-2</c:v>
                </c:pt>
                <c:pt idx="63">
                  <c:v>0</c:v>
                </c:pt>
                <c:pt idx="64">
                  <c:v>-4.1666666666666664E-2</c:v>
                </c:pt>
                <c:pt idx="65">
                  <c:v>-0.16666666666666666</c:v>
                </c:pt>
                <c:pt idx="66">
                  <c:v>-0.16666666666666666</c:v>
                </c:pt>
                <c:pt idx="67">
                  <c:v>8.3333333333333329E-2</c:v>
                </c:pt>
                <c:pt idx="68">
                  <c:v>0.29166666666666669</c:v>
                </c:pt>
                <c:pt idx="69">
                  <c:v>0</c:v>
                </c:pt>
                <c:pt idx="70">
                  <c:v>-4.1666666666666664E-2</c:v>
                </c:pt>
                <c:pt idx="71">
                  <c:v>8.3333333333333329E-2</c:v>
                </c:pt>
                <c:pt idx="72">
                  <c:v>-8.3333333333333329E-2</c:v>
                </c:pt>
                <c:pt idx="73">
                  <c:v>0.125</c:v>
                </c:pt>
                <c:pt idx="74">
                  <c:v>4.1666666666666664E-2</c:v>
                </c:pt>
                <c:pt idx="75">
                  <c:v>4.1666666666666664E-2</c:v>
                </c:pt>
                <c:pt idx="76">
                  <c:v>0</c:v>
                </c:pt>
                <c:pt idx="77">
                  <c:v>0</c:v>
                </c:pt>
                <c:pt idx="78">
                  <c:v>8.3333333333333329E-2</c:v>
                </c:pt>
                <c:pt idx="79">
                  <c:v>0.125</c:v>
                </c:pt>
                <c:pt idx="80">
                  <c:v>0</c:v>
                </c:pt>
                <c:pt idx="81">
                  <c:v>-4.1666666666666664E-2</c:v>
                </c:pt>
                <c:pt idx="82">
                  <c:v>-0.375</c:v>
                </c:pt>
                <c:pt idx="83">
                  <c:v>-4.1666666666666664E-2</c:v>
                </c:pt>
                <c:pt idx="84">
                  <c:v>-4.1666666666666664E-2</c:v>
                </c:pt>
                <c:pt idx="85">
                  <c:v>4.1666666666666664E-2</c:v>
                </c:pt>
                <c:pt idx="86">
                  <c:v>0.16666666666666666</c:v>
                </c:pt>
                <c:pt idx="87">
                  <c:v>8.3333333333333329E-2</c:v>
                </c:pt>
                <c:pt idx="88">
                  <c:v>4.1666666666666664E-2</c:v>
                </c:pt>
                <c:pt idx="89">
                  <c:v>4.1666666666666664E-2</c:v>
                </c:pt>
                <c:pt idx="90">
                  <c:v>-0.125</c:v>
                </c:pt>
                <c:pt idx="91">
                  <c:v>-4.1666666666666664E-2</c:v>
                </c:pt>
                <c:pt idx="92">
                  <c:v>-8.3333333333333329E-2</c:v>
                </c:pt>
                <c:pt idx="93">
                  <c:v>0.20833333333333334</c:v>
                </c:pt>
                <c:pt idx="94">
                  <c:v>-0.20833333333333334</c:v>
                </c:pt>
                <c:pt idx="95">
                  <c:v>0.33333333333333331</c:v>
                </c:pt>
                <c:pt idx="96">
                  <c:v>0</c:v>
                </c:pt>
                <c:pt idx="97">
                  <c:v>0</c:v>
                </c:pt>
                <c:pt idx="98">
                  <c:v>0.20833333333333334</c:v>
                </c:pt>
                <c:pt idx="99">
                  <c:v>-8.3333333333333329E-2</c:v>
                </c:pt>
                <c:pt idx="100">
                  <c:v>-0.125</c:v>
                </c:pt>
                <c:pt idx="101">
                  <c:v>-4.1666666666666664E-2</c:v>
                </c:pt>
                <c:pt idx="102">
                  <c:v>-0.20833333333333334</c:v>
                </c:pt>
                <c:pt idx="103">
                  <c:v>4.1666666666666664E-2</c:v>
                </c:pt>
                <c:pt idx="104">
                  <c:v>-4.1666666666666664E-2</c:v>
                </c:pt>
                <c:pt idx="105">
                  <c:v>-0.16666666666666666</c:v>
                </c:pt>
                <c:pt idx="106">
                  <c:v>-4.1666666666666664E-2</c:v>
                </c:pt>
                <c:pt idx="107">
                  <c:v>-8.3333333333333329E-2</c:v>
                </c:pt>
                <c:pt idx="108">
                  <c:v>-0.16666666666666666</c:v>
                </c:pt>
                <c:pt idx="109">
                  <c:v>-0.375</c:v>
                </c:pt>
                <c:pt idx="110">
                  <c:v>8.3333333333333329E-2</c:v>
                </c:pt>
                <c:pt idx="111">
                  <c:v>-8.3333333333333329E-2</c:v>
                </c:pt>
                <c:pt idx="112">
                  <c:v>-0.33333333333333331</c:v>
                </c:pt>
                <c:pt idx="113">
                  <c:v>0.20833333333333334</c:v>
                </c:pt>
                <c:pt idx="114">
                  <c:v>0</c:v>
                </c:pt>
                <c:pt idx="115">
                  <c:v>-4.1666666666666664E-2</c:v>
                </c:pt>
                <c:pt idx="116">
                  <c:v>-4.1666666666666664E-2</c:v>
                </c:pt>
                <c:pt idx="117">
                  <c:v>-4.1666666666666664E-2</c:v>
                </c:pt>
                <c:pt idx="118">
                  <c:v>4.1666666666666664E-2</c:v>
                </c:pt>
                <c:pt idx="119">
                  <c:v>-8.3333333333333329E-2</c:v>
                </c:pt>
                <c:pt idx="120">
                  <c:v>-4.1666666666666664E-2</c:v>
                </c:pt>
                <c:pt idx="121">
                  <c:v>-0.125</c:v>
                </c:pt>
                <c:pt idx="122">
                  <c:v>-0.16666666666666666</c:v>
                </c:pt>
                <c:pt idx="123">
                  <c:v>0.20833333333333334</c:v>
                </c:pt>
                <c:pt idx="124">
                  <c:v>8.3333333333333329E-2</c:v>
                </c:pt>
                <c:pt idx="125">
                  <c:v>0.125</c:v>
                </c:pt>
                <c:pt idx="126">
                  <c:v>-4.1666666666666664E-2</c:v>
                </c:pt>
                <c:pt idx="127">
                  <c:v>-0.125</c:v>
                </c:pt>
                <c:pt idx="128">
                  <c:v>8.3333333333333329E-2</c:v>
                </c:pt>
                <c:pt idx="129">
                  <c:v>0</c:v>
                </c:pt>
                <c:pt idx="130">
                  <c:v>4.1666666666666664E-2</c:v>
                </c:pt>
                <c:pt idx="131">
                  <c:v>-0.20833333333333334</c:v>
                </c:pt>
                <c:pt idx="132">
                  <c:v>-4.1666666666666664E-2</c:v>
                </c:pt>
                <c:pt idx="133">
                  <c:v>-4.1666666666666664E-2</c:v>
                </c:pt>
                <c:pt idx="134">
                  <c:v>-4.1666666666666664E-2</c:v>
                </c:pt>
                <c:pt idx="135">
                  <c:v>0</c:v>
                </c:pt>
                <c:pt idx="136">
                  <c:v>-0.125</c:v>
                </c:pt>
                <c:pt idx="137">
                  <c:v>-4.1666666666666664E-2</c:v>
                </c:pt>
                <c:pt idx="138">
                  <c:v>-0.125</c:v>
                </c:pt>
                <c:pt idx="139">
                  <c:v>-8.3333333333333329E-2</c:v>
                </c:pt>
                <c:pt idx="140">
                  <c:v>0</c:v>
                </c:pt>
                <c:pt idx="141">
                  <c:v>-8.3333333333333329E-2</c:v>
                </c:pt>
                <c:pt idx="142">
                  <c:v>-4.1666666666666664E-2</c:v>
                </c:pt>
                <c:pt idx="143">
                  <c:v>-4.1666666666666664E-2</c:v>
                </c:pt>
                <c:pt idx="144">
                  <c:v>-0.125</c:v>
                </c:pt>
                <c:pt idx="145">
                  <c:v>4.1666666666666664E-2</c:v>
                </c:pt>
                <c:pt idx="146">
                  <c:v>-0.125</c:v>
                </c:pt>
                <c:pt idx="147">
                  <c:v>0</c:v>
                </c:pt>
                <c:pt idx="148">
                  <c:v>-4.1666666666666664E-2</c:v>
                </c:pt>
                <c:pt idx="149">
                  <c:v>-0.29166666666666669</c:v>
                </c:pt>
                <c:pt idx="150">
                  <c:v>-4.1666666666666664E-2</c:v>
                </c:pt>
                <c:pt idx="151">
                  <c:v>-8.3333333333333329E-2</c:v>
                </c:pt>
                <c:pt idx="152">
                  <c:v>-4.1666666666666664E-2</c:v>
                </c:pt>
                <c:pt idx="153">
                  <c:v>0.125</c:v>
                </c:pt>
                <c:pt idx="154">
                  <c:v>0.20833333333333334</c:v>
                </c:pt>
                <c:pt idx="155">
                  <c:v>0.16666666666666666</c:v>
                </c:pt>
                <c:pt idx="156">
                  <c:v>4.1666666666666664E-2</c:v>
                </c:pt>
                <c:pt idx="157">
                  <c:v>0.29166666666666669</c:v>
                </c:pt>
                <c:pt idx="158">
                  <c:v>-0.16666666666666666</c:v>
                </c:pt>
                <c:pt idx="159">
                  <c:v>0.125</c:v>
                </c:pt>
                <c:pt idx="160">
                  <c:v>0.125</c:v>
                </c:pt>
                <c:pt idx="161">
                  <c:v>-8.3333333333333329E-2</c:v>
                </c:pt>
                <c:pt idx="162">
                  <c:v>-0.25</c:v>
                </c:pt>
                <c:pt idx="163">
                  <c:v>4.1666666666666664E-2</c:v>
                </c:pt>
                <c:pt idx="164">
                  <c:v>8.3333333333333329E-2</c:v>
                </c:pt>
                <c:pt idx="165">
                  <c:v>-8.3333333333333329E-2</c:v>
                </c:pt>
                <c:pt idx="166">
                  <c:v>-8.3333333333333329E-2</c:v>
                </c:pt>
                <c:pt idx="167">
                  <c:v>4.1666666666666664E-2</c:v>
                </c:pt>
                <c:pt idx="168">
                  <c:v>4.1666666666666664E-2</c:v>
                </c:pt>
                <c:pt idx="169">
                  <c:v>-4.1666666666666664E-2</c:v>
                </c:pt>
                <c:pt idx="170">
                  <c:v>-4.1666666666666664E-2</c:v>
                </c:pt>
                <c:pt idx="171">
                  <c:v>8.3333333333333329E-2</c:v>
                </c:pt>
                <c:pt idx="172">
                  <c:v>0.25</c:v>
                </c:pt>
                <c:pt idx="173">
                  <c:v>4.1666666666666664E-2</c:v>
                </c:pt>
                <c:pt idx="174">
                  <c:v>4.1666666666666664E-2</c:v>
                </c:pt>
                <c:pt idx="175">
                  <c:v>-4.1666666666666664E-2</c:v>
                </c:pt>
                <c:pt idx="176">
                  <c:v>8.3333333333333329E-2</c:v>
                </c:pt>
              </c:numCache>
            </c:numRef>
          </c:yVal>
          <c:smooth val="0"/>
          <c:extLst>
            <c:ext xmlns:c16="http://schemas.microsoft.com/office/drawing/2014/chart" uri="{C3380CC4-5D6E-409C-BE32-E72D297353CC}">
              <c16:uniqueId val="{00000000-6D98-1C49-B9AF-AA3A7ACD83DF}"/>
            </c:ext>
          </c:extLst>
        </c:ser>
        <c:dLbls>
          <c:showLegendKey val="0"/>
          <c:showVal val="0"/>
          <c:showCatName val="0"/>
          <c:showSerName val="0"/>
          <c:showPercent val="0"/>
          <c:showBubbleSize val="0"/>
        </c:dLbls>
        <c:axId val="1027540735"/>
        <c:axId val="459565087"/>
      </c:scatterChart>
      <c:valAx>
        <c:axId val="102754073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65087"/>
        <c:crosses val="autoZero"/>
        <c:crossBetween val="midCat"/>
      </c:valAx>
      <c:valAx>
        <c:axId val="4595650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540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come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'Native vs non natives'!$X$212:$X$216</c:f>
              <c:strCache>
                <c:ptCount val="5"/>
                <c:pt idx="0">
                  <c:v>UK</c:v>
                </c:pt>
                <c:pt idx="1">
                  <c:v>USA</c:v>
                </c:pt>
                <c:pt idx="2">
                  <c:v>Portugal</c:v>
                </c:pt>
                <c:pt idx="3">
                  <c:v>Poland</c:v>
                </c:pt>
                <c:pt idx="4">
                  <c:v>Other</c:v>
                </c:pt>
              </c:strCache>
            </c:strRef>
          </c:cat>
          <c:val>
            <c:numRef>
              <c:f>'Native vs non natives'!$Y$212:$Y$216</c:f>
              <c:numCache>
                <c:formatCode>General</c:formatCode>
                <c:ptCount val="5"/>
                <c:pt idx="0">
                  <c:v>61</c:v>
                </c:pt>
                <c:pt idx="1">
                  <c:v>35</c:v>
                </c:pt>
                <c:pt idx="2">
                  <c:v>24</c:v>
                </c:pt>
                <c:pt idx="3">
                  <c:v>11</c:v>
                </c:pt>
                <c:pt idx="4">
                  <c:v>44</c:v>
                </c:pt>
              </c:numCache>
            </c:numRef>
          </c:val>
          <c:extLst>
            <c:ext xmlns:c16="http://schemas.microsoft.com/office/drawing/2014/chart" uri="{C3380CC4-5D6E-409C-BE32-E72D297353CC}">
              <c16:uniqueId val="{00000000-6FAD-7946-A7E9-A77FC0DBA8C1}"/>
            </c:ext>
          </c:extLst>
        </c:ser>
        <c:dLbls>
          <c:showLegendKey val="0"/>
          <c:showVal val="0"/>
          <c:showCatName val="0"/>
          <c:showSerName val="0"/>
          <c:showPercent val="0"/>
          <c:showBubbleSize val="0"/>
        </c:dLbls>
        <c:gapWidth val="219"/>
        <c:overlap val="-27"/>
        <c:axId val="1268816559"/>
        <c:axId val="1269785919"/>
      </c:barChart>
      <c:catAx>
        <c:axId val="12688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85919"/>
        <c:crosses val="autoZero"/>
        <c:auto val="1"/>
        <c:lblAlgn val="ctr"/>
        <c:lblOffset val="100"/>
        <c:noMultiLvlLbl val="0"/>
      </c:catAx>
      <c:valAx>
        <c:axId val="12697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1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People are from...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Sheet4!$A$28:$A$31</c:f>
              <c:strCache>
                <c:ptCount val="4"/>
                <c:pt idx="0">
                  <c:v>Other</c:v>
                </c:pt>
                <c:pt idx="1">
                  <c:v>Portugal</c:v>
                </c:pt>
                <c:pt idx="2">
                  <c:v>UK</c:v>
                </c:pt>
                <c:pt idx="3">
                  <c:v>United States</c:v>
                </c:pt>
              </c:strCache>
            </c:strRef>
          </c:cat>
          <c:val>
            <c:numRef>
              <c:f>Sheet4!$B$28:$B$31</c:f>
              <c:numCache>
                <c:formatCode>General</c:formatCode>
                <c:ptCount val="4"/>
                <c:pt idx="0">
                  <c:v>44</c:v>
                </c:pt>
                <c:pt idx="1">
                  <c:v>24</c:v>
                </c:pt>
                <c:pt idx="2">
                  <c:v>36</c:v>
                </c:pt>
                <c:pt idx="3">
                  <c:v>44</c:v>
                </c:pt>
              </c:numCache>
            </c:numRef>
          </c:val>
          <c:extLst>
            <c:ext xmlns:c16="http://schemas.microsoft.com/office/drawing/2014/chart" uri="{C3380CC4-5D6E-409C-BE32-E72D297353CC}">
              <c16:uniqueId val="{00000000-E97C-6C4F-88C0-E7378DB0627D}"/>
            </c:ext>
          </c:extLst>
        </c:ser>
        <c:dLbls>
          <c:showLegendKey val="0"/>
          <c:showVal val="0"/>
          <c:showCatName val="0"/>
          <c:showSerName val="0"/>
          <c:showPercent val="0"/>
          <c:showBubbleSize val="0"/>
        </c:dLbls>
        <c:gapWidth val="219"/>
        <c:overlap val="-27"/>
        <c:axId val="1484458256"/>
        <c:axId val="1503325744"/>
      </c:barChart>
      <c:catAx>
        <c:axId val="14844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25744"/>
        <c:crosses val="autoZero"/>
        <c:auto val="1"/>
        <c:lblAlgn val="ctr"/>
        <c:lblOffset val="100"/>
        <c:noMultiLvlLbl val="0"/>
      </c:catAx>
      <c:valAx>
        <c:axId val="15033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_xlchart.v5.2</cx:f>
      </cx:strDim>
    </cx:data>
  </cx:chartData>
  <cx:chart>
    <cx:title pos="t" align="ctr" overlay="0">
      <cx:tx>
        <cx:txData>
          <cx:v>People are from...</cx:v>
        </cx:txData>
      </cx:tx>
      <cx:txPr>
        <a:bodyPr spcFirstLastPara="1" vertOverflow="ellipsis" horzOverflow="overflow" wrap="square" lIns="0" tIns="0" rIns="0" bIns="0" anchor="ctr" anchorCtr="1"/>
        <a:lstStyle/>
        <a:p>
          <a:pPr algn="ctr" rtl="0">
            <a:defRPr sz="2000"/>
          </a:pPr>
          <a:r>
            <a:rPr lang="en-GB" sz="2000" b="0" i="0" u="none" strike="noStrike" baseline="0">
              <a:solidFill>
                <a:sysClr val="windowText" lastClr="000000">
                  <a:lumMod val="65000"/>
                  <a:lumOff val="35000"/>
                </a:sysClr>
              </a:solidFill>
              <a:latin typeface="Calibri" panose="020F0502020204030204"/>
            </a:rPr>
            <a:t>People are from...</a:t>
          </a:r>
        </a:p>
      </cx:txPr>
    </cx:title>
    <cx:plotArea>
      <cx:plotAreaRegion>
        <cx:series layoutId="regionMap" uniqueId="{4FB7FD48-B40D-A347-8BB3-D7C709EE8294}">
          <cx:dataId val="0"/>
          <cx:layoutPr>
            <cx:geography cultureLanguage="en-GB" cultureRegion="GB" attribution="Powered by Bing">
              <cx:geoCache provider="{E9337A44-BEBE-4D9F-B70C-5C5E7DAFC167}">
                <cx:binary>7HxZc9w40u1fcfTzpRoLsU1MfxEDkrVp3yW/MMqSTBIkwX399TfLttxWtWbsG63v2g/jBzkEFqqA
k4nMkydR+ufD+I+H7GlbvxvzzDb/eBj/+C1u2/Ifv//ePMRP+bY5yJOHumiKj+3BQ5H/Xnz8mDw8
/f5Yb4fERr8ThN3fH+Jt3T6Nv/3PP+HdoqfiqHjYtklhz7unerp4arqsbf7Ds1cfvXsoOtvupkfw
Tn/8dm2T9unx3SF86GOR//buybZJO11N5dMfv7146W/vft9/w798+LsM1td2jzCX0QPlUkk5wQQz
SRD97V1W2OjLY4ccMIYYdxFDXLjwSvb82SfbHOb/+Lo+rWr7+Fg/Nc27L///df6Lvfz1cdIU3mdg
vGK3/KX+tN/fXwL/P//cGwAE9ka+sc0+XN97tG+aRb21D0/PsPx9k7j8AKwhXexSxAF5Tl6YhBy4
DCvXxZgI+IefP/izPb6/mNft8DxvD//n4X3cFxc/H/dl/fT0lrhTdUBd8HHCCVeMYgKu/s1RIHAU
BGCOpeJwXCjaOwnfX87ryD/P20P+eXgf+eUvgPyXQ3/Zbtun5tn//r7jgwFcxRR2XaYIkQzzFwZw
lDxQUilJOHKVRC5Xz5/9IhZ9f1mvG2JvV3v22Hu6b5bry59/IK4Pn/H4+7b4b15o/25eWLfbbHo7
i7j0gBGFiJIux3BI0MvTgckB3qUNKjhminP5/Mmfz8Z3F/P6mfgybe8sfBndPwPrq59/Bj7+Nxl/
YZ9/oTz/qyTorMi29vHZ594g/oA7g7dTJbjrIpco8SIXYMjVigqEGaPUdQWBx58p8Wd3//5yXvf3
53l7Dv88vO/xZ0c/3+OPtm2fbJ+3/wbI8wPJqJIYYfmZf75AnrgHigjI0AJzobgUezTo+8t5Hfnn
eXvIPw/vI3908/ORXyT2bZ2euwdA7aVUkmIGPr8jON8yUH5AJFGAPMXAVDmDDPCt0//Ael7H/uvE
PfC/ju+jv1j/fPTX9vEt3R7ovasoxpJIjimR+GXVJdQBBBmECacu1F0Qc15i/93VvI78l2l7uH8Z
3Ud9ffLzUT8r6raLttnz7v9+vAHWD4FEIYgkBKrafV7jiAOIMpwzTID6MAmR6fmzn0P991f0Ovh/
7mUP/z8f7Jvg7BegOLrLom39lr7vkgPBBFhAIAEBCGrfl3GHHRAqBQK/h1QsJIOj8W3c+ZEFvW6B
P2fuWeDPB/sW0Muffwj0UxYl3VuqcOiAg6AjmfhS2r5kO+4B5yDCKayQEgoBK9ozwPfX82/wf564
D//z+F/QD34++mfbNGnarX3G4O+HIAJsEvItIhDhGRL7sZ/LAwlkiLoYARndKUPPH/0lAv3Agl7H
/8+t7Bngzwf7FjiDIh8U3j058y8D/6tk/+RpePf+afu25MeBAlcBq6GMg9a84zd7Ba5ABwxBdpac
EerSfeL5g4t63RAvJu/Z4sWzfXOcvP/55riuu6jbvqHU4FACSVcJKhHiIMiJverLYfwA4hGcBghL
oIlKtadC/8CKXrfD14l7Nvg6vo//9f3Px//4aUweiueY8AbhaHcQQPaHspdQvuOiL9KxgxFI0YRh
KiX7JITuFb/fX8/r4D/P28P+eXgf+uO7nw/9Vfz07uSpjZ/qXTBq3r2dERiBbgAhTELAp5B63ZdG
YGABiZmASARinFTuXhn8zaL+05peN8SLyXvWePFs3yQnv4AeETRtYd+SnTJ5wKFBKRByKeD8Kf1+
WxWzA7ljp5i4EvO/WuIH1vO6Fb5O3LPA1/F99INfgBytm3r79JbV2Uu3p3tu/v2Pex3b53l70D4P
7yO7/gX8+l91tCt67PY/nef/t+a7Q9kBlhi7UFIpxAjICi8jPWcHSEHPncOLPpGevdr3h9b0ugW+
mbpnhG+e7NvhX79A89F/svm2Tt/OCkBmoOVLBBRYDAgP0P8XRoDaAJIw45hTRFxowMANiW+r3x9Y
z+sW+DpxD/+v4/vo+78A9V/XT29L+6HRCHcdFIhu2GVoJz68QN+RB9jlIInuaL98Ren/gQW9Dv/X
iXvwfx3fh3/9C4R3XW/n5A3DO3DJAyFAfxNEQVuRcwXSwjfJ1QHzIC4RA5ajoLu4X3R9fz2vg/88
bw/75+F96PUvEHdOdyzz+ej/O5K/V5Z/7yrR58thnyDavze2f8to1VlQ/d6wyHMFNIxB7YMfIChB
uQGp/RvLQ4fNxVCCuLtKw+Wu3BO8f2A9r5v+68Q9238d3zf+6vrn1xne1m4f3zDzc6jgKGh9cMkI
OpxsH3xH8QOo7igg/6n5CQHw2fM+S07fX8/r4D/P28P+eXgfeu9fPx/6y3KbvKHW5yJAVrx2wcuB
CxZMwFFQ0GXj0qVkr7/23ZW8jvmXaXuQfxndRzz4Be4RvSgxP1OdfxfvXt67/I8XTf9bT//lVvAP
Bf7ov9ccv96o/v8rcy+f6nxr3zDlMgyXWuBWhUDQ4ZeSC2gkfJty0YELgquCXCug1aB21eC3lcYP
rOf1CPR14l4M+jq+H4X8X4DqevPTQ/zu4qnsPmTJwzMSfz8QudDJpwpDuU1AvoZLRHu8h0G9hxlC
iFG49S52t6+/NcKPL+t1W+zP3zPJ/uN9y3hv0m/49zT1awj3t+02+PQlg29I7H9++hzO9qZ+ge9V
y31Gdv34x29QW3ziGp8zyu4tXsB+9lR3z4b4+vKnbdP+8ZsD/Tku4HYGhxry080NsOjw9OmRxAcU
yksGOX13aeOTsS1cYYhhGjoAzRDuEcM/UFfg7gfaHbim6D49xRL0311ZxChcc6JwWL9+vwNug01R
Yb+C8eX3d7bLz4rEts0fv7mwmfLzy3arhXYW1LgU5GLGgNOB6yF4/rC9gK9zwKvx/5ExCZ2+o1VQ
DQj7MWtzf4jKW6flZlnZ6raZEdK1k2RLXBGhKU+8Ki3roC4dqiuJNDfuuEi7I1vKQWfNgxPJObB1
d4EcuhFze9aJB1LnH0YULdKou7Sk+9jHySLpTBCWyTIqyN1MhdFxn7Ue7rjSlLWFNqHw83bwCqtu
+kpwbQQ/bMlNPkV10Hdh0KbOAqs71pS1ZxUz2v/Gjq9As7uq9wIaEHcRiLpKMeYiLCgIAN9CYxWO
RsdJxkCN2eypceHk4jBh/WFPm7WRkeuZuHQPGdLuPE66LnlQwJdlIiu4F4XzFKgh1C0ejvu0S313
YEc46x5qF4nNUG2ipqSLlsjOL0ocboxpNSH1UjnW+c5Gdm3gvY2An8AVFZCRYDMQXF5uBDS+pIhF
iYLI4szHJT+zJcn9OpnOJbeR1+dk1DQ10aa5QpPIl6npowBJvPrPiCqi9pciQCaHep4wAiWeCxrj
y6UktCnmLMn7IFX5Jr+ANt5wGw004Gl8FbeNWMWu22lVtK4uQ0SWs+mpTkOaBiNXJ6DEzIvOOIs8
jOjROFjZaUTjzk9iE3lRrW5F1rKlxFedm9GLfjEMvfDrviJB6waNM7JjYesPaozzVVNR14+tqm8M
0W2l6iM7oVMzV2rR1bL0plSmnmqU71Zltw7ByiynYOokL9esiNEii+z5XOghoek2IkUw0vymn9HG
unV4d2xJm2wFwR4KmaNxG5VXYzcb37JYZ12Br1VWP1RlLQNHNmZdNDX2cJr5VRx2K5nG6igScCjq
XrR+u56riC5C8FIvEW697mRNFikv0kUuyXWE59jvUBV5ymHhSR/OfsaN8uQ0z0sxp4UOW7MdKzc7
bthli9FwZU/j0MkO86zbjqVIjricGq+IrOtV833NWrsC4TGIclMcdiqhXhmPd1XSecuI4+S8CWvd
8Z4vZD2ehqNptJyECmxeVp6D+94fUHrFkpT6MqTz0qqmOATnvFOk8qDgt4e5223r3IWvVKFBLCbK
HnlbXUR0kEtbgiUmnjdHTpuFQT+wXLfleFwqXnkxQ3FgUepV5VgvRpGuC7fqgy7LpT9ldAqqSR7K
KVpXToS39SCkR9kQHgk37QPZuZOHSHJIq7nSThXOy7SsxoUt08O2W3bIRFcoq3pdILMcmtofm768
cRLcBrNV1osYDxdR3T46g9MGoruEAGe9Hqpoz9R96rWlIV5sPcdE5WEEfjOwyetyWXhZ6Z7GbqEW
Mei8WqCq9hpm47M56vs1ck/Krpl9yAdLUfXq1Jmby2ngVzIPT6qqaW4T2Vw4UhrdhlG57AqLtYn7
MnAJPp4oUuvhoZ3CD7GlRpOpbjw5GKObnl80uTCLoszbBVXtx7GQGk0yPMocehjOgEXd6DS3C2JH
V6Mcf4TT8z42sOH+KKzjcOHopE4aP2tE6FdkHJZiMovR1J0uTKQ8ZKd2sTswdRhHC8xr6dvwlOZ5
dhZ1beahogr1WDTZKZ+I73R5r+faVv6Ak7tWDNFKyXk5p6MM6ByWm7hoOw/u4h0nvcFHZUK3kkfT
SflYtAr5tHNSsKbz2Mcs0rNKg0q5p6Mld6VqD+MhinVTpnGAGsq0tXmobUPvJM6uGsapHogp9VSq
D8oxh2NDNwWLY/BrPAQgsYeeQUOq585cUWvuqGnyBcri85rDqHJhQzly/Qwl8kmF6mou8thLx9me
NRU77PtK16yerlJIz+BY1Kudjp2DhjV5EzbLxgye24/kFLfT0TSleVCVkxY9p4tUiY9muEurqTvK
TZbroWUQ3Wy3iKYEa7cR13SkxmsFHIMK3lUnTU50wSReRPawDVnjmcQhi3Gc6+uo2R3VqcnXOblq
UX7uzvQYVSHRsiSaE2O1Gae7kU+zDt2pCxJqfUJnTVLj6LiBb502IshS1QTd3N3C3buHbK6j6y62
6aZNw9uKylORmUVZ422YjolHVRN7IUjzICftos8HhCaAsYFTkHaXYU/wRk5V7I1ZNi1xRz3huLMH
dKhcxjSazw34N7hififNkG9oErZahfgoKQcVDLKsFmXeI9+dplXWdys8tuWRRcOtMKLxS+6ES+M+
dmRANzwsijM7ygsel6Ue06ZeGsQjHU5UbDrTI8+4RBsS1TpzpKPbMffhTufgx+1hP1hnk4EQuSrT
9nA2Yuf9Bum4LPBWKmddO1HgZGG2CkdOAlRCWjfNZW5keueYMrDyfMp79eCKOPU6Z6JePDuuHkyz
lJEMg3L2JJADX07FaRRL6SVVWfpEndrxgZXog0wjvyyQOs8SHkhHnUQTPZzZuarYaUzksBgcNS/D
rL6ZMwVbaqb3Rd+G3pzBQYg65DVOH2rSDPGm66Ml5oU46TnZ8ILfZCzNFuXoYC9TJFqSkl7S2h01
GoxXkWa8nSkeA4MsX6oTmeXRoi/yrVOhEoJVRj3wLaxJJyA7SPnQxMNuXzH1SEPuJzc96aUdDunk
ZmcpbtE6dSavFIVX5WYZq5SEegDyCe85TXAEJr/h5XAqY5RepE0+H7lReYFdJ72gux9ddhLTNgxi
Hlrf1sWX4aGdEFDCMlt/moh6p/ZFAQt0IBDWQpZnn1472z46ks14MzXIr1xx045NdqImlVzXvA5M
ioY7INr1Gtme+0ULGVuMIV1ZaHBqcPBqMU+s0NEkN3WYjL5ScaPR6BugJudsSK5FExJvaJphXY3i
JuT4tIqmRk9x3y5LM9+NKLkO65AvxpinweTY2W/b25BAPEhHc191oc7C3gRkqN8TkV4VosA+TbNU
23y44FHux2lXeI5bX5CumFat+1iG9a2sROgpaoFfRJemaWOvxq1X2nozD/OoFUcI/I1ApkyZ7mSR
HY4WaSdhNjCyOmttioJ8FmKTFe3lTPvTuFOO7ph56hOmfNxYoaenTqTIU6aGxXD0AXKpHoX82Iu6
WND+BrzJBFB4pFpUolqaDEUexNCPCChBX6dlwFxaaIpM5ocwlGGxingC0azO6Caq3/ddkUAdMH5Q
fZOfxaL+GI1N7oV589h11RI30eBN09JNTLFStWw1rYfunAzyPE2j2p9qBx25DjqtbZJoqpJyaWfY
JMkb8LusPEpJ2l30MruOajzrsm4+soZFC/GhLqPKaxOTe2XhXObViGFfD30vIAFmjntcpemHhMfc
U1P2NPMm8ZwxDXWJotDDpsh1w1Luj6ZMPYHqM5rw3KNNXvltf8IL52KIyw8q7gffjFkBuSt77KLZ
npChvBVpa45HN11nA08WPCseDcrKE5pAouojmCKSHKiBrNZRhKgmFDhumszLMhOnvC7VMhvxZdxi
EsihPW/J2B52dTnvHHQOnNpAhDVy01N/KkLszeVpHuf1MkNUaj7mudenDdCBsPNNzS2UIYn0TaLE
8UCnZlnz7ENjukWSsbOeu3DObbir6eZat0PM9RwJIEyst77s0DYu6KB5MsDWsQ5ZUW+GmQUNwfaC
tOjJCbMFBFzHx7y0J0U0bOq6oceSz7PnlPZ2JrHuik4cO6O7KF0VXjZz5APFWTLXhouwJKVmpBC6
iArXC1HEPUqGQRuel55Maz9hojw3tot0mbvVKspY6HFVpX7iJkemMtXS5UWQDRNfCxYfAc7ZRV0a
LyU48+SYbzpe5afp2MVapEouGlmwBY/CuyzqyCaFHvxmHtOjuo0yz5nio3lwEl86uWcyE3pVmF5M
CV/GU6JdlVdnojKrECe1HoAWBrOgdqMMfoDvxkeLtuhPgXaeStEmF3UV1ydERSdx4yySsnXWBU37
BXLsUyym9mRM49ynYwgFTi8/4KQ9hKXflHaIAjJj5uHMXqSo0Ngd7Mq0w3UxSuFzKrBX4SlZWEUT
L+vW0hbkbLbhDcgNRksRUQ+lzmGJGfWL3HF8VeRSF+GoPFZZvETA2YGmtmhVRTLxpFvNkB6Q9Vx5
qEg2674V85JS5XXXTsRqjUrSnAsg9iOlVsdJd6Qgu0EUtu/lpFK/K/gqdeySijkDHlEuC+ECwymz
XjejINrK5K6MlbgI+bSabHY+9LMXJarWaQuoxs3wYIASAEGHYo+ua6hTfcZ564U289wu3kRzmwaW
0DOnad9nUVCOGHxETAu3oxD5zIkUBIg7MR7N3EWSw/sIEvuQTnyIYRVoB6eoGde8j41nRvrU9M77
xuSHZM5Omj4e9ZQDWSOFrAIzhB9Deg5OOWiZ03LjwAFbVCMCPpv7c9skawPvpYskuhl3sgTwmOMG
sW0YZqdpCQml7yadp8UTbi6z8GpkKWRQkgRYmmDmbI2qfNCtwFsFFTcE6qrTeJ40c4Z8xx6WHS1v
Eut4rCRrF5aWoByC3lymGjSCm1ZP0amE42WLNdzeuQWJKWBsZzMCEd9NHI9E2BsmfIhpAjRMwdlz
iD/PUewJOZ1keX+fkG7WMwT6RVWZXDviPB7YpWr41jbRKa7EJU3TY06yK8bsacjUicghEcbVusvI
BXOaziP4PkujUg+Kn9QyvZ0kWTcjvWxZ2OkOlV5nEiA6ZlrPNoLi1J21cOwVaFrGd1S+dHL3ysFO
picMu0s4OYainSZxqRPTnRZudhU20Tn8sYNFKCukVQKVflHoKeMnUViuxiLZhqy6TJw60aipTqMa
XjDy9jyHbfgUWCndHbA2XbdZdRhLvmxY9kASkD+aPkDOE0qZ0o4x52OYuF5Kk8YbS+qHM9J4LC/y
+czFlW4zDImuO3OkMmtDiM6T9gjF09pwh0Nd2lq/AiqpO7yalwbiMTWiDVrRbTuXrSM1LUpbyKWT
wh4cSyGrsm6FylF4I1Z+KI6qqiC+sc7xAPV6FG/yKqUQB9Na0yixQZX1PgN25rPItbrGxfuQl5FX
NkAUB77CLW016PqJR2Sf63m+T9Pi1CSlTochSJtBeHNVwi7MOQOnQ4qDHPGQtu7ohUoAa3XnBWvx
pHkmlDYpwx4ZkwDulyZemdQQACmHOqbX1dSUXlzYNW3hIGaOU+uqXDRt8pB34dEwzkI3SXmysyyS
brgoO77I0grKemfJ7bAcuhqIo1t6vDRLlPfS75nrFRRvYkqs76qy8Vg8+SmPmoCwhmsoW3SdRsu6
Gx+GuboLgbmJtqoCBcqFJsatvDpc28puh2Ko9BCHSUBdjwz9BMRWPTr9sHYGG2rZ1bM/lJZ4nZyW
MeihgIcEYUVNXlrwuzguey8X5Lppq5VCxUfUV7d9OrV+lIsbJPDH2Yy3Bem9CGqyRdw7D9LE5/GI
j7oMfWhENPljlHae4aARVEW/zGd5W+TsvMKR60PP5b0txbYqrQL6mxpd8WHBLO+9Cf7KDmGlo8d5
XEZTeiLw+L7n2VPYgpZTuOR67NEmlOisFY0uZvchy4tW53M7eXxMp4Bavqjd4pJXjwMUF54a5tqj
RbIaKE8XKJ2Oo2q+dPM61BG7D0MsT41apZbai2rovDDp/aQt7k3rQAJ2usm3UbaJYqKjAkeLOs8L
DZqc9bO1mdj9JBq6tL0XUmL8vrE1lPZ81CzMjEZRvq6547nESXWRhlgXTjp5MzgU6oHASfwxqSt7
XCWJH2bMXFZRKq5DgXUVc3ZpwM+ucXPLu7n168lpl0wWzbULnw1Zc7rIU1lfwzfANqmo8dkclzs+
V8abjKr7vC7UsVFpfA3G4xregW0+/YonW/odk8nq06+NmPJFgop1MgrlTbmcryvB3AVtOuLHQkDC
oMO2oJFHptxrCekCCnqj59ZMXUDFdkQLBeesS9zVjEV+jyHQyUKlt2GJy0MzEQUma/P7cYwhojKI
bBMpQdgQ1gvhKw3XXZIc1jEBTUEld8INm5PWgMLdZcV9inC4rCYnX/QDtfdlys/yPOYXYyGWBtft
4WCnQY+7TxXlaHyaFM4mTZz5VuEP0Vzae9tAlnbakniyG8ZgYHK4lya5JC1HF7OT2hO3qqiGrzl2
V27ebEyuOq/u+/Yo6Zm8Gma6yseoPIrbpPYEQc1qJskFHtmlIzugHZN7FybRBtNeXg4cRYdJMq2G
DlI7q8eTxOHNZdVAWcKGKQ5wyUCBIV10BJ0uiC0ViDe2SHf1ol21NVR4HRD2+wE11/2E1TkEdyDB
RH5IUshGn14aNmbScy9PFEnmTezE43Wb2nVFi+a9aVLshSU6i60N6rmbgnRWKBjEYNZV5ehccXKD
6cwPbU9mSIVhci9LN/Lm3IFKT5hkldVQtlciajTwcAZV72EKWifE1wwfznPSa9Gwyo/Lh6ECh59o
WHizKm66ZOrgbIity2MDlRe54l0W7zzkeDZJH5gx3YiyMUeNM8tFwj1QlUGkiUnqpbMZ9ES7Mcj6
eZP00aXsOwURrvqIwykolOj92ZAZ1pdfEonGpbU9tFGij3Z2ygU2zYJFojxNHKhJ7blrCuZ1BPhD
40ZCR7mlRwaoBEiEvdWhnOhyKspyMcrYDUCKuQL1tz4eUd9d4kgtgUcWh1nTnEx2+OBAtylo7opC
EF+0Mwe9lq9k2W3YCKQ5iuoLt5ArxyVMY9W/701OPGH65HjsOq9lwi7wlE1emzUgCjfuWsXOU9R5
KsEdqIs56COWBoWbtF6KlKuVg3wEDR89uYIGU9c1OqLKrkQlb8e4SpauMX6aIXSNp2ndT/mVS1ns
1zNPNRbJqHOBu3WcgWRKsSigghYXTc1v4M+VnTh0cDwOpzDISXnaRXjcCZ/hMpuS98CD700zD1d9
3p+SHL2P60Guu4QBM65JpBUEUAyMzDN5vGlb2YDJL7Mda4pKd8kinCxAORoWVYaGdYFHDRw0PI0s
1Ft2hFZCFJWZJkPm+KYsi8NG9B43RK1kJkmmRcHbzQxKHKtFvmZ1Om8YuCdkPlDPS6CayQAZJs0Y
1hAHbK6JyqJ1U4IgCkI5FCvsTqhk8tvagUQdpcfUhmZZgOtm8JZtsUFGmYWruitHfOzcQ5twtfr0
MUXazpsM9Omos2w1AhXPdO7gYtMyFmfQi3Dj5YDbUzJQgD5MV0VG+81chirTbTJ6OU4y0HVSBg3A
cIPmZgpAAYZ+kapB54yqNTAhsoH+G904ux+thTBLOwKdAGhp0d3aGjctNsXuMz//6kD/IOOZ6/cZ
l6sOHMJpq3jJh+lUtP1RO+S5jmozen1sC2iLwHFZSWDr4xQvalSUJ0ATO2gRnefWPObDNgcfWA0V
SYOubk4Kg5cNStoVQijW5jG1UGLIzFYnYVjD3q0LsTnqPvTZzPy+ZTdhPlz2c5noGbfQSqLCasRA
R1AoL5ZT19zbyz4r6gX80TPiTcPgw5XtcpEbZylB3N6YthRebhOpGZ3W0NtpdddMt5GRUucRFjof
u9OkeSSYXzOQJaMSBBsIbW491gHw4GuV2qdcUiDi87RtFW0Dg6vzTiauJrbZgMIDxcOYA9kuGAjZ
VpS6TkSm4WxnQdjVEGJHoK2DMxypWR3W5v8SdWbLcfLQFn4iqhCjuGXq0fMY36iS2EGgAcQgQE9/
Vv/nVJ2blOM47TZI2nuv9S38a3ezyxXrPmamdE4D8s8G6s5CHs6TRv5EYj4aGmL6avo4bzzMxcza
Y2x9kQ/WbDmmrKwMGX3FownHXO/0TiyBrbYxOMGZCYuJN90x42mT9xshtTT7nmNl6GrlE7berg5T
0706P+qubvdyb6cbpNCZ5IrCAzDh9rNY21xQjbIcx5GJW/U0pOJ3v3evga8vkQuCS4zr1y1h9xCO
dZNBAZ19Vk/b7KFnYFlu4wT+UTPEhRQqrMPZ3uQv6+e+jSqyeHFFjTL5spskv+9bx542+IwOOHFh
57Ytxlt3HE0J2mbhhQUlYwq1MypatmKFZ/2Qw3U80Y4eBR360imi6mDew+cEdQ5OAGb1JapHGgV1
rJIfbZ/b1VOHth/HerI5fH1TJ2Z84zhdao2/p+E52GulInthOxX53LjzihZr8KR5dS1/8ie55ROH
/Skgds9phJq68NL0Ls6dkThEJM9DebPpA+7BsH0RvvkVd8lzJpok30L5FMGqj78idme515RjD/1j
35OCCak/sPYzpT6J8VkJuU4Wa9Pv9yG9j4dC996EI4h1ueyi5RCP6z/Z+FmR8LVq3MKLRgzx2UBW
EtJ4lbJhwVYxFjTjupqnQR354n2xEYf5rKENxYNmbbEZ+Trquew8Grz86vTAykDAUIngOcvO1Vr3
x1To69haUuH8msqkJ6YMzYxt2nZvDJNvMWl4LWzGH2Ng0W6q9Z/LpmvSDjj0BDsEevQPu95wlv33
udk2/VlMbjuNwcPgMjSk/31qvH3+v4/aSUL5WtmjoJBu/vu811t9/v+/oqjBUYUGkzOi9HlQKRP/
++F/X2iIZ6CgR2uZwBn8v3/53w+1tJeEtu1B9BL3mHdMnfuVqPN/H+G4/h1N3UPcN/6hD9wd9zx9
3B3dcqtndTfLFaL0jPMHQk+dRDH2I5qHQRlSe+u0QqYUFxLxOU/Y2hz06P1J1gg9f7TDFJrlk02U
LRCdfV68vpYDe1SU7vXYoDmBMPkzqOVglllgK3FbNjON81iHeCs8LVY/3V9o+3h7/F3lhQtKUmJy
rLAQtglkJU2wVWwYLw+Jke1pMeRTAm64Bsz/GdAA5s2ctJWXkZ+AubBSY9Jh5J9OA3pKLMDHcE2n
65pgk0benG/GbrUl+Imc8U6qS9NChj506d0cqNjeJmvzZKUyNwrduIB+Av+1zRcW/iR6YUXg0qwM
lMzK1hvat0D4J4+Z31kaHTHqsdJBYMqoXC+o6I/Bwg3qkitT56dVL8dLxkNY0YZdMUVTtB5BXGDZ
QjuJF5vbFj0Nuja4eugdcx2zqeDTPJcs5t94CsJYD/u1R9t02eftL/ihWwuo/2QayxZEzHM7phvO
CxuV4/AhBDnPQ4hXtWypGqqyAxib12zSgF1aR0vBMEmNWyaPnBSiXXnRr1W00K1iK4dQdFu2Q7D9
39rF/01Ok66j2/L/36V+W8T/v8Jd1qx14kOyuC3pYJqw/v9b2P/94YWWFSuENLRqLgMEQfYnRf0j
6fyhmgZ5hM6hYSIbVgUkKmGBtGWrxrmcduy9nWFMCrzV3DVheOKLc1cr9b0/s9+T53vndEFVsiyA
sBL5rh5YdyQpDq+kX7ErIOzcUzFDwIJAUUXc0Zx6+zdRsb3baARzyJp/k/lWOnOFGrscvISGVI6p
fk/qMMShKkIPc20bovYN4XvsYp33OqC11OSvmbRf6dT83XiUmwCQAHANdlx3rMW13e8WGE3FqKbn
eYl6SAALujU12Nob13cVuCzfJC73vkZ9KYgPzXSYoBR4/VBI4x69lKTF5DtVTu38HNvHpfsDsU/W
gbdEsLaO0UoiGBl2uYvG5SRxGJcsHGjefPFMm6IbsrT0F3ldlFgLMq1Dmd7v6cirhsvtvEXHVKHr
wY56WenmnRkMsdouVpSZ5O9p6Jq8W0HmRKO9kTGwa7MsfPO01PnAGVzvlWJ3NF1/An9VzJ5KyoYQ
dcT09B/wAeNrrGIjltrw9TrshL2r5qQOQTImeZ9tae6taLDhA7ZTHlmfALOAHunjinAMydAEMaJl
+keieuQo0+84m+l56uH2phtqopVl6m9drSH31qFRcWG1fYApq/O9Bybh3OYVPu//dIFJ4d60AUyb
BX1YAHesp6jYKJeKp8lpOwUUNhzdN1zWYYPlb0+egyjR2W7LDYshaQ9hAZvYVoY1WJ+RWjEFBMe0
ZX2+7fqKU/V7Xhmc3ab7bD1/q13yhblvxG0o6Rpn8C7YO6QNU/MJWtAU913RYyHU4cDfulLeRII1
ruQsujrkoz4OkQgx3C41UZ+BaF6juFkPrF+v3jIk56zX6MtYhJvZ677ufJzgfdgerXa8EnPfQaNb
ir3dv5lcyE/Kf4ULWfPRp+Op0/yfw2zQkg5HExPvA031ZcfsyYiZDy1jorRR1pd8U/wwjvCuXeR+
wcuQj7rvSzVQdfZ5OJTxMF+Gma8nCR1DWfYTU4VbSZ6jIXjd+A73CkrNnJCsWImDMYj7S2Pojthv
r2kKLVYqXk7oDhSTzwEFPAT6TZZqR4GYzAEnX4pZEu6qbJvwoJZEQJ8nKmd9AAkXPVvu9exJ3taq
n0DzHtwLiiIGpW5rKiuzFH7Kw+oF1wi6yokoCTllb+ERZdk7BRERrtiTY+qeptFdhl6Xqx55yTKj
SqzsuklnUQYNhZklgyoFNJOjYRIYdElF1UsXEVlPLcOK2SH4mx7XLQh/0BhcPMxV+Wr4vQcPN29b
B6Rg5hmc/KtDUQtM15eWSVJPmfikSbAe4x3EXhNsfi63Pj56+F6bP2/PjuCAmzZQHFF0x/0UZJdL
sCGnYCrQL//r/c+u85on9MDVFoRDLiN0ZiTDfpC8SwpvXqaKe2hZXVti7XVAqLBFRjMuRRqFtgiE
JXiHnoD45O+5F9v9EmeuKWi7/coimWIJeC323CKKbd5cPropgVWwLnk0jJdOwsYCUJoPYgCJAjRp
DsyfCNii8X/70lW7GN6yJoH8T1lX9lBSuDKQtTlNc8f3lz1uTsMIcTJuk/GIgzCsO96jNoB9mkVr
ii3hfSlxltB4Kts0Y+W+27GA+UxPSAzzYuftxWeOHLeuSYs90+AmGby9ZFD5xuZPurYOiNWgy9kN
Ocz89pjQ+FuQCv7ZHU3Z325MdSV9oKI0+5l641d+ADSLjZd4CrFC43Gq5thcRAyhmQPB28csq6wV
PvwpeHQDhqF5Ay7W+hhkJcRNTteLgTWBm4h5PmrXoxPiGeArJBmSQFmBXOHGXxGInGDJ/jQKA1Er
/QNsIgLkTa45v80SrB0uK/WL3bMvWwIKCnfQwEgJPpu0u7GrHJoBGw7T7JfYJ7IwUZxiRwVe0SZJ
Cjt8OZk1hZK+JkgSb8ElwD7xYgqFAqdjiLoOSe2qQjmdbMYPk3EEqpCikM3NDk0/q5IxXOpM4oKO
bsM5jhI/w8wjGJdz3meokFCIPPSMbNBpMcPvngDiwfTo7Gmm0b/g1o9scaUi1HlL7qlaIevATj5E
t6/HOjzvzC/BPJC8We0XidpHG3hlmrRvM3ZbTu00laLvoipKQJl1wNlzAmu2ICbqimZfNvgIPisQ
3HwZAuhlWIB1KN2Tm0F3jaGej3bU9IDd+qo2eyFxL+FpR2sh9IWP7b9wYLB+NXYceCheBIZtORW2
K1dgrDD+ugoF5TU0mXfgfVPAF0A3YFCoko0/7+OcC8e2ym0aB27vH1vb6tpQBQgvJu88IB/biD3P
/Y5et4Rc532Fftaoz8VvyRVA2sNCGlbjhcJCSvY2rhqIiiqH1jVXSO+y8pYW2AQgyiWBU71OsnDp
gJEQclABigMfjeoYL+3HNvRAB6l3BzHr4lZ9WNpOlH6z88Ji4i39XZf+NDY3UxG886yyHAZ8xddu
fZqtOpIGbIjz3WnJ/sN+rmYXadnFKCCerLpQvW2DKVMi/8QRVCHP9NC1mo8lWHAYpEuHTjvC2ZTI
bzQz3bMVc1AE3abLkTKaB9R7n4hNC51mpFLp2pbh/iFS7zKKqWAMhW5oX8dOrHlP1Ynw7nVd0NJq
HBJvNqKyikGsYe1Qc9C+uWP4XglK6KQjlFVsOLENS56iVeJZ9KZIU6IBY8XQqFou8XxPjISSQiIM
Dr1+CdP5s09eJ8v+KLEsxzH0ysaAJIUmNEOuOvOpDAzkF04qmCMuku/b6NtLGLDTnhqADmuAeXPf
cmzziksHy7YXwHXj6RiE83rSUwveLeYZnKW9XnpYc9Bcvv1oKeVqtod+DYI6UyuFQMmhqPTzt4in
AOfkcAllkBRjMt8PDg2ZgRi+wzkqOhM8Krv6RUvBEi16vhMVHgNCQE8IinFkOARj3NWATLHVLCW5
wGEI0kte242sJU5ETNFe+oIJtoZ98DQo2tybDU6kD1vKVz9Mb+wMcvBWCUFGTIKCafCyAEJ140GD
NWnBs/k8GoZ712IQ1a9J0HdVmg0cf3gPHmRn6OFNjGs/Hgl3T0zOcMW9J7ukoBxXSHDRmCdiKzUd
DmTcADm2kSigBYO2VSCjCS/T7Ua/hmexRk1O1oWU0vGaZsCTSR9UAmd47mYS5bIJTs7rX7atfZM+
zP9ZP9lueWmW9B2vGJXMQHrYoMCYRGMsaZQ6bRtG16Vzr6PyXlp6Mxnqnkl9GOcZJuhNjFmhZAN+
rOZxCoppmGlh5rHYjXzyVlo0XvQZpey8ddm/rBFfM9e5SABVJNtXmomHeEChggj8Oi/NtxAJJBRA
M36zfhqeqapffAgg8mo8dR1CUPw7TlI6w4EEElOPortHc9jXYB4g+KenTG53QWeO235xEqkJP8Fk
g/b0OFhFwBj+88fbTZKxPRotsdzBsNTcDGgWA6xadoLdNQB8AlUeAt3JzL8xW1E6VvOH8O1PYrKD
8PflnPr81wY8Dzs9KTYPvMEInTT3gJRUeLljkspXnezkHnDcBR6jPRCOU7VlMHSmapjR5zRZOOW6
u53fY+mx9YVPY+VAKEbs97wBhMSgFlTJxF9tu3iXrG9objNQaNHS3XnB9BtCdAHP6V+yM3KaKHSe
V7h6NYr7X8rWko7LKya5DVWyL3S4nQNMm7Xm8xdYV/yAbQv1dRhVjTO/Yj7/hqd1v4pgqn0LJXQ4
NiH7vfQdz3fLmyKZDMrX3oPKprhs4wfmfZOrAVXboQ0touQsdwpu3cCx6I5jOh7DIKvxrfo8ycA9
WDafTUyGIk4GyHDmKIb2C6vFP+nBpNjWgDrYDrZJBC+3heK1+yOnMi5CDl0tgIa3kTLd7dvaRIDd
4O87x94TBSqUsdxf0nuzGpCxQr76A7yN0aB/yXpfQh8BswxNdYICG3J8YhsQiaEBTEoFi8P85450
XxwWcDHNa4dO97C1aMLmFO8HwNkPc9dw3n71PpyzcMCoRX1kAnI8H+FuvTUe6ClRjv8pAkFvprB9
QOhdwbgffYrRwIXyDODtNEdugBlGSzMOz3s2H/eJn27/2Fpaj95bu/UQRJl68Xn6L9y9J2G4KSFi
67zxjStFdDORlyIy034YNxTGKOjzCMUxs/3JZHA8mS9K7RmIY/bHz1qgS9w87qbHnB09dg3/sywy
xW3vAIfLvW6CzhZzRO5mDXczNc2ziD7jBpIp216UZH+1WWjecijQ6968adBR2SY+9dCjT+fioDZX
7MEoit3ZHze4TzVvvDJTQw/o8kA6QrpsDHxnJKsqGlx2WLCHwKovuk3nlIdRPrHhpJCCAuBk0Ok4
EA5D+k5D63Kc4T/txu673ftzO7KcGs+gCQ+qAy3tcfcSIhBjBviCNzVpX7yfbt7AUftPMyytQnrB
kckEzYPObkGe+zVNKLRs8ZasK5r4/ptOfldEK4QktaSYTO3fQcsqWLYHbLj7wD5jCsDNHUkEWT36
29DhcSR0rKZG3S9kLJDS90rFHdAJ7v8Nb40wDdCjjDgY97/dFoWViZeXOUMipR15nnUoyKnX5cmQ
wbrPIE9IjNZr/0GcE8dgoa92iYtRZBhob62lZx812+45BveOY2iFozDiBSKDo7x7Xtu1Jmw6gH+Z
WfQw7rEuldzACjQA5TT74kH/BR0HvORwQy+GtQ4SBCD2cXlnBAfFouBEE35Oo2/tBXPeT6j2g5XR
A+SXMu3Gv5m/fwousEYS9nJbJ9EC5xzTTbnyNgbm4Wdo3oGBk/Bhhd3I+wm7ZmltnWq0TOHalFSs
qsIPLjCjaO+Qhgmc8Ki6bRCXdKaYIvK0twqbErJvvrRYT+zbWYbZbEFIYMW3gxOcR/Q2Yd9jNri2
PDqEJj6AKYgLn7oXNlJVwYctFzBiLa0XIa5c7jgzEw23lUWlmDcJG5ECOcOZDIV2RQemj20avnRL
dvEUAGSPv2qQhtPWnwAlQOHG+6Y8O3Dfu4OlqfOW9G9EQcfpU3loGmBzO1hR7H3ogqr/5sF8UnIt
BtT0Nklf0s3cZXv6gFOlgkSZx8kW5ykZde7J+URabDILdzpu3WMYcmCwI8Z/CZA5xvgcWvGsYEn3
bjrzmIAq38ZTqPWJDNE1deoC9vC+3SFAT6TneGuuygT6qU5Ph9vhSQL18d9FHP0xLPreXd0QVR1b
L8OKrlf3c52KDREkdqSNuRfGves0fGLd+rJqwEViq6nH8cKKYAzl+DaJ+NJZ/4WLf5yDBIbpijfV
x6CEG/Y3kOJMo7F0VJ4TJKRqPC74rsFJh+fGbAeeHqcoLpzev8DR3/y0R5XOV4B9xdoDQuqrtqH3
SJf99dI7JcN7IJ2sSNVwlHI8Dw6HTLv7EKUbH4L5cLndkSBSgMpmlNWb6dKufTWAHsuzZa6bXpbJ
tL5nO54EPvJT6vEKIa/3TO0/HcOKJSYptIzvtEt+habBkrPyvek6kNGG3TuoCuHm/dqT8AaV+A89
zR66HckaIcLrEqrnQW7vYYxbbeLoJFIYcm5iXkFZ9jhTjcSYJucojo7Zkr0v/b+9g2+KcRC6CGoK
Bhfskw1IG7xw7dtrcCtWCX6ZVwGxNs+C4QWW8B8tu6pN8ZM4iDKxySonyRtSe7xES/uMx7OIIgGH
DxxDHFdoBMUa4pB2Lv0dLmgLg+CLiIXkgLs+UzrpHLbWVwtUJTPJFaPgB9HkszM/keclVeaBBO5g
VZejuY/64RgWO4IsnUP/KLKHfWZ5Njta8D0VgCgQ24ha01d+mmr0teljS4CHpOmJtit+iAAY6vzR
u/3H38zhxlxjj0LtxbYQETjDnsVPCxI0avKaw7wGLwk6unbdL4ihnWSTlCYLX3W2lX5wjn2DGJSP
7hZejRv+gSF5SyIbF0FEQ2g/Gyzc2fuxkfdk9PwNslbg3E/KaOh/xwFAjh0VjfCvMWRRZQo6qa+d
GAME6m7ehweN+NBp91MsrYHe+Uk9eOi7pmm/dDFBSqJnZcJmr9Quex81LuvWQl1I22NL5VS0n1tD
UJolPwnkSzMSPPK5+VZpc9qB4WZhxsD5dg/7Cl2n3/IVAZtyYhpjduKjT+F/oi4+DRvyh84XIMio
viwrNCe2e+VMm7OXmS84xOeJEXTx/ufcwYCMdvEOtQPgrMCxEFhkxOaMTtWa3AeBvdcdhDW2oqEP
YDn7ZzQOU76CxjrudsrT1LyNxo4ni5MDLsRpWfVXRABzrwLeQJwG7x7dmkL5cHAXQRDgWJI3C7Mq
a3ys0h20IvGX64gWQSZQBiAFfSQcgUbf6+pVdw9t6r3RDPJjb2aoeP/SDluZaAdpJ76zQ/SokpsY
0eBdaUlhVMhXMEmPOuFoARko17buwuUXb64RUrH30tkHjZIrEe0dsuaPFcnrHJJ3J9R503jH80IO
yYiPKPAqNKnhfYdMVtYGl3mncZFucNZaCDxIDvZ1Am6zN9B7JWnXakv9QiI5JcTFN2kVLve8BbQ7
Qpg00DjGHXIn1elYDJivsmCcK0yKz02K6wNN88ufZ+Tc4uUT086RJy0v2gWDiDOIzAEHx4S9Jfo0
w5wQ5EvByanibH4h8VztVlTOYha2aYBoYPIOOuMUzKOpuFu/+r3vL2Iu+mH6bDAPoyhVjQ2ew04/
pUiEAqGLYIXvb6FWv5Y+egkXfy54+45+oIdpuLwrLJac85dBtg9zIs99618ZYOwNF9KPwquOps/Y
dgK2FvxZ8y2T4PPWwYz45X453exUR7H9uGU52O0aRyCXQBBGv4iO35OVfw1hVgo7XIbYeVWzqdPS
zdfBrh/trnCzKcErD/FRxM1vGt/BWMKhgohPSvSffmg/Kff22kAJagfIVJj/Dl6UPkDtwxieGTi/
5KWhfUk8jJ/x2F9W8gd0NdJ7dwqwpuL7A4KLoPutNx3s7B8AxWDD8jID4VOEg3wJ+/WBWAYqBApn
Gq9QRZsOGHp6Crf1so7qS6lqDry7Ef5g2sF0lV/j0gBbJc+xsOthVDCNnTyiBCRVu8zffu/ekyV5
pMn8qOT4Re38mPYYvZOUVoC0APQG+5EJ5PIztHnAMBrzpmWDOAvx7nB70b/5XelDJzzAKEZsGnKD
pBp7lyBLDwgHFoT5A+3xHMb+O+RXlVPQLshILoh8IItVfGXrbspI7L/61Etq1ncPSIJC4MmiD2gZ
GiEjyM0+cPMhVVEuoA9oCCVGvgj0LS0D0isFNBh8K6+DIhNv6EgRynpEz4pyST7Z6u9lksbQluyQ
T0bXOgachtBZTuK70PVvsQMAl4ztmzdjsjDjDkQV2qbC8og9V3uBzEBjI3rUQyqjnniELfA9Qd4B
aYWQAs9etgDxb6B8GFLkcu8/bfswIHM4IlQLvs+I5q2l7DmZvODiQ5jMPctLXKV7DvFxMDMAKg+R
MfRieKpDdrao1IN4X+L0K0JkJTd4WkMutLpaHodgJgyUDnwtBD2ZM4k+oU320+jI69bqJ8nZmbcI
zjZmkXiKARKevamRvOhPt4rTRVPJE/0ehi44Rj7a0ZZ6902fDXn0ns1IYLM1fFVAIpHMHb8MJthu
n80pm+1BrsFH6s8PSRjfRxRjGp+QGOxsGOcgPRhkfXGNAgFfvS87NxzJMn+JYQGemWBT8lmh/tIe
jsO8/abwWBuRDUU0m2tC1D+U3gNbyd0IG/0uHLZHqLD3wuIsQszwa3Tgp8PJO2XbXlgHXc1Pdsxs
qgzaEeju9gnvGLk5t7+v5ED8DAiYmYCgG/voqEN7gFkRqgBwrTxYSkYRmvLP+2COOvR+YUfjWAYZ
P4zBtYWU2mmbFWxHHL3fzonX1tMYv7idvCnBy1a4W2SFgn+YkOjsOqzKpG1rlWRvIGzufD0+rwJw
a1TchmhLvQ87w6iMb/UIeDsUykDUXdLAao7Cyyp0jRjAA/pU1K6PbAm3Y+upk4YEhY1Qykg8TDx8
x9mOQWwRORimS7q0p8nj0Guna+i1MHJFA289fTeBB5dj36+bA0+D1bt7S5Ut8FrAn5l8CNeHOZVg
I1tzCsxWUomgvI7OUdo4HDKI6I3D+r1r+80Rk4nhRud0SrxznzhY8yCbqQ3SXOOoK3i3nFfk73sg
y+MAyV1nQK0k37Gm9uAXdumP68yMZKE8pypGxNC1P5lCfr8JRw/qXwzjTv8dJ9xFh7jtsHj24s1w
D70gROh1NW+JWd8Xw+ciy5DC2BbYLBMiBmjQxzeSgSRrCZyVlpkR+NdvaZrHEA8JKJPOu6NCLUfl
8zL2EXqVBLHa31Nirh4dH0B1PYg+S3DfQJA1DSLPjQ93B4rjO0uHS0LkW7ChQjPICP3aHkZgIM1O
Kk7EWxq5u7FF16Cs11aKgD1RiB2iSu9OzpUPwgme0EOPswukOubhbn0bxHLxvP0xABiMsO+fedBH
b0iDSsrwQ3TjFbpablL35qDpYaCDkZMCwUsMXfOA03uW2E/rlmPsx/f70H1ncdAU+N0ZePRCzI52
9eTROHUa5qeU9kcwBgc/HQCZRnAcNvbR6xFxMu8A/z0PlexxS+cPeQs8zvBlwDq4ByD4PMeDIE6C
QvT3ePvPjvPXFPnQt5D2yqJtzY3vobcOASQwQ9DmJC9L0JRTxu+aFnOQ79Zapek9T8UDkbZOGPLA
NMC+lcN5QBhgJx4CQZMH3hVJl1uK2ENvOe4YUED0QOMJ75xOVe73wMxWzL6WWqhc7REj0DWZsbOM
RbyrsSWWXFaEOMvqBIMhbeQpXBDo3hCsRtAnZunjIrJfHVq5vENKfwf+vkt37D0gNZu/FBvzcxtN
Q6n35NEX/a/A2aCAHwupJumnY9o7JBkRnoSaQf5ITb2yT286IcbVmvr8OZK+PpCtl7WFOC2R+DiC
TqoHt5zlNzbas/KxQkaws0XAujfoL/4p6L4p2CZInzHusdolfoymWJxtTnxoLshyoK0V8hOwSZan
dLSYHjpyxO8lq4nsmxxG1poviwaxbf9tGUDkAKQbyLlfnHvpVcenzm72uLZSlwhO47fpAgI21chR
x7oYXi7SFdCwU2gHsZNDzeLt4rVYYW0Yg/Oy7iL3HlHOlSFv8eAjMjGuCtrKipore9JWDDRHQfbg
M7KalhTz7RbcqtvMa9eRDFp5iPMmweGK3p50YPuH/m1Y9bnZz2k/LFWPNI/0p/3oJUIj0I26PaQj
A0sF8cijCJwngNejpkUwTOME+8vngDyCJHwF5MVLcYvqLj2uTRwcs3W9G7FitBf+8kL/sUtmPAcI
j/RoG3h4csy2PE0meKbyTxIBbfofks5ju3EcDaNPxHNIMGKrLFmSJaeyveFxqCIJZoL56eeyZ1nT
PdW2RAI/vnCR1b6/oSrulg+yYE3k4C/3pIo/MkHdZqg3vclpkQYXqkroX8RgUVDkhCj6mIqnJnI6
xJs+GPpVQTBxF+Le7Mb12CX0rkTyG0fpnqMlL0nkjevKDna2iUIlRuL0ZpB+jgGxB7qIm6jM63Om
imNWNS8xoZRevsjc8reDU2g+x7VHu3RtEWY33QzHaZmpGfLJ1tSf+F3nzELTC1z25WbGHKjpd657
a3wKbQyIvLW/x8iLT6N8KeYm2YVWCJ5hqsh8DQ8TyTY0M45sZiM5UzN9LZp1DzUHwFKz7UT6asZJ
xDmBP1G8h9tQqPg2NdWt7kzz2ZRDByCjMddVl6lPx56J7mDfX2g5byvbLh+XmOnKyE3jo50pldsq
Ky6NnwRPQR2/MCSw2uZO/NjM5GkcR1QkJnvxmpqPqS02QZzQsEjS/pyLct9MEueG5z5W8XcxiI5a
g9VuZi5uOg1vriu7j2YwqmOaR8067tBQ7TL/tIvu4supfqHq4TxEA3FUOXjZp8Gx1I9IhjfFqI9T
NjTXuGMHypsx+OBcFK2bzhGXHjtuT+SClpLnvptGPHwOUtEoLI3iPPtJ/eCJXq3coHjJnL78JE3S
b4LWMk6zW1avoTSP7VzvVCfKt5Z6ArULfsQpi2E18CnmRIkCIjqfvh+oPR4KFf7lk0zNT0fAurHA
rRxzM5/WyRCcaq8KP/JMPIytN7yQNjYechONxx+H6i1y662btPWKTNd8nTyNxTvW9sa2x2stsVbJ
RxCuND4a01Obtg7vU4XGJ3POz9N4DKY7PAVJG7yoV8TwEOgN7K6OaJsQ1t0xk00+PHoZfrybdtRa
O9IjTvLeaU8dxjkaUF5WtSuH1Tx6l2JJdbd+/KSnsT4h8CEo1g5atF73CdZIQ9BtDdHrXTacCCWp
iEZ99lE+YT+Pn8xSx4ZIgeL1UNQrKdNy0JvjvRPbr5O0e3ZZ667SfOUyVJ3CYr4izRuT2yAWyA+g
PLuajiizDX6gc2joDvF74gfEPPGrMZh5aUiTmvE969gBg8hCVhjKmxQKPExFv8cg9im9r155zwxn
HisZ/wOt+IxShbt0zfojKDCfcxw5GjIVhGCKZmuPP2NiBXwMfbIu5/k2a0bQCceFpAAt+fCAVPmu
3b4+BUF4s7qcNJ1pPQbOoHc90dPJssHFZPWtqAmaZQZEA96B1WKStgmkJ/OPClmrK7a0GOVf0BAB
yM4UgcWJGJlZVOZS787tt/lO2k+KhjzvpOSouh+VsU0MvhXRkK9zbR68JP3nIglpYkHruh5+E/rx
pZuIFSHLfBPZCLde5W59g829qtItZRSPbRhoyygGBAaZOxuvdVeNjgiGd6naBImsN96EPtlMDCio
WKt+nvoVCW+PAjxmSj122zSgOOhWiJQJE6hVqIMovr1i7E9EM8dViG6DN8o5x6kutTFe8f1wy+2/
nRdSby3eLINTY5ZY087r7INd6PdQM23ko7kVlUlALzBJ5I8Oeek7gTFnIzpX7GsOm8QqKccRdckK
8jkg1AgEUx/3250pYDkMIW+IW+/aKPlFc01Y6wlMuWVzTBWVDy8jGTlq9YZY8h7W042uBUY3b3A7
vNguYp09PhvtkpUoDnngvI2kGDfRWGw96803yr/z3Btru+12/G5lKGhrCPcimpG+afpA0FDhypXO
ypc7s2y/GzpHh8ry7+TE7aN1LrT10qcs6qSB3ojfZVF9L+A93NK+PrJhkZdA4a+jf10ofoKET1L0
mpLtcMuo6UbM0VtICByYoXSlCGmC9FAMTQLJYylemNETP1VNrHN05xe7JQTmD4XHsSk85lofCsnx
0UuI2OmEHgYn0DKlrsR2fuDt/1sgdNvIs7hB10LWLxneL15VpTel7RCcV+0T4UW+gbYJSWfqZ0NL
+DmkANr/qEgplQPlJau2ia9hXLubuTPGFVNjrtVr2gc0dWCkHZvqKEa3vKKtOWmYr1ls7kbJBBfE
+iMzrIPT6N/CUc8uce8ltIvoUKlvyDvnfj6E9u/gm9Gq6ExJmM69h5Hjr1DM2Nqzj56K9lqXrH+g
SOIKZtqStPQMaDp22vuU4P8NGXJc25i7uKOhFZLgdibGpzThWNQ38qej/BGNmbVJAv/Xlu661GG7
MjGvnY6knboH7A8rm3c6yHy95Cw5gmUGdpiK9kqEn/Nrb7lf2q4fKkIQqzgjVWRU22SMSQ0Wx7iP
QuB+Q7T4txKeGqnZunbXRGqKdSGqN0Dlb3knKO9Hf5G73jxzfEZJpQE3W2erp5lDxpilve5W2qaI
js6ZIaavdGNiRv6bBECqJKTagq1VQbTDJit+W/QV11Wbrq3HrU4Ka9e1z+AdmBttJBQlxkePapxr
X8iTKrJni1tbBpgQREhcg+gtUaJ12nwkedDsAxW+hFKexiF8nwL7PgjrxZ2HU6LHkVeVB1DpP1bj
0vZV9S+eLMdHXVSrajtMJQoM1tGhEZyXjAgfrvrpSx6vftrOTbzWIy3MoF32KlmvaZr9JebHiuDM
z2oi2ZsK88GGGEMeyKDEBg6nzCnYNfl7PEaYLO784/SdR/4dSKHnf/mfnWIN7Ur3Qs7+J4ivuYc/
yfczrHge6vc+qpNNNbE4mfUhNyQVSYnM0I+M0n1Jog/j1Z/1dRjSS6HbLS4WxaOa7N3c0cjFwkJ6
DjfmcBnrpVEbwKYaUwoIMFhNknb8281AdKOZi0/dX+jv/zOc8SMydsA2TvyjUyzrvXAbSFpcDrdW
w3hPErLTU/QpPc6Oagukj/8GDCnwGOmzY1X+wZrid/awC8POQalioIJLgrThxCPsryECbGQq2l1B
RXJEFuRjFSStyiYkqEJil8jOqyaemiM8tjPe4pkG9xa0x4ZeYgyWg5BAnWTvhCGsDT+wz8Z5DEhV
GfxcZmg/lciUa4JKB8Tav4jzXLc88c6lySG1nw3AjMjdii5r3l6c1MA9osWvZwL0Uyk3Rfkn7Yp1
bhTDzon9u91i/MHQQH5ossOIj7cf3Pa5+K+olNJB0O4md5l9pjTxN9mI+ehK+Qot5Y+umuZE/5Wd
k2h41HM47x1kIQbE7aDK1zQen9Scv+CurO0h33PKbrH434uJ4aoVbKZB2JAft/9CVKMLV8KGsKCk
zUYMNMAYCCTQRm+OSQD+oc/3XCeN6xIPGzP0aHFACIB7Yx6JaR8ZRkiy3NKZI0qgysea9zGFooRj
eO28sV+PX5NvvvWJpq0A0e/aTPrB7f35kcLYWzgXX6bffKeCBT60KuPI1m9shl3TyMcwn84teyJ1
rvHKp3vw2u45seIHssdU7zgz24540xltjexHNjuXTpnuIHnMFp+K8g0E7eqxjAtvk+VFuBlm6u1j
43Oc1XwwWiPb6+MYZp8+YeVw0IcoxWjy9DGZxozQS/w6J96dkWbpkMIUepeqCiFtjnprAVwaQ8ve
dFZyUj0w1VkfG+QXJ6C3OlcccEl6tIQy9jl4s8QdOC/oU20F0caLyGDWWJtd8Na61TdnsVsVU7pb
Ki9bMxk2FWqsKrP+E5QSgnLHkOLNOz8r1N61pkMxJNumJ7mdB7RlqZAWK8aZt6Zm45AN/XJyJgpL
j502XVtO8WuVwXMh0RcnyhkTM9SaVFXLyLCmBfwQkeusWueNqN8rV/lG60KLH4uYrMiSX80I0Abt
zQ7UI4HsfenlDMkEPLGWz/SHnksqiF0QH107uns2EStTsNUn5XSBxHedMxJNqRL7cPL3nsUIKiew
gVRHt37wYMzqbPbiPcj5t3rnRrTPX5XZcOwFpWJyphtqa0+TGL5rp30uESgGjZ4hM958G2BcNIYv
UMuYV3g6NEGniVlOG+HWMGZm9dnFyBL6lITeDwSfxzQjpx5MBDhgPlROz15fbee5JmdS3qVPPWoQ
zFrLmNLbyLNhxCziu+oR7u8ZpBhVESvghXdfTdnc8nY+ikm+RoVR0tmuHtKm+WY8XqVV+96onKmS
WtpInj7ud4WY2Zu4AnmNa3brhylAsqP/FucJ/f7QOMwDXWYBnNXhIw2tC1EpsXZn7xwp4z4kBYGO
MFvHkX+1o4w1IS8TVqLdQOTDFvgKvme8z9ndn7K3OiFjVJcjWqNX0ExiFBycm2uehPlPUuvDQ+UF
o73nMxGbg89Mnj3Vht5pTRbKS6M11Ncn7G+AJzHnyaKPM+pom6R87H1IR2QKoAJEbbUSMySgiUks
1MEFulu5zkl8lBZYtr78lVb2KS3rr7XqiNyweajHjBT0QHVsFSBhr23DH8jllweLKHZhpN8RaiKZ
BrC0NCBI6gxG2h5bSUSEtAKkAViEe693/vmR1KBlm/daxn9Gqz2XWfesHR7dprTz9fjPm9Etm2zT
4mbRKjU2gBGndUnJQKvkN63iq09Ma5b1U9yQNyhVcfAypn+c5ode+ecK0RmbBj3FIBnAXxn3fk6A
o/nM7cjdeiGk0DiLkH7JxPUBVQFX6hNhx9+kx303ItJRhm1cAzrYwjc+HNFeBPSekhJqaE2fBA5f
cuY0ugDOrqTRvh7koz2ZyW6IjXuisk/6pK+5z3MOawYegXgTsT/wd9p/bUV5cq5rZofgh47RvHI6
pgwdJ1TUm4hYqJGdVesmu1JispfvsZ08FW1wrYIauW+M9qPRra2SFjUY2YdS8wO36fzHIGW97ybG
ajP78JhvooWkU78GRpFuMWw4mY3iPgvL3w9B9x54r7HR/jEFWLOeVMWmjaOD4MvYuxkL0vglYve1
zDmF8Ds3wvgKvfjRL09BxFpokAhcd1b1Oqrp0mceiU5lb0Vs3pqEIxZWJl3AknrEwEnH2QqBe+iM
0bfTzEToIAPh0z3Tjzl7sfnuze258wFj1fQWUnJaIRhcOmP9vnH5AbDNdk3V/1BWWV7bJGc3zR0Q
X6mtf/pgZQH2qXjT15JVKKqnh1q578po9k7NVpHNatpqzL/hxw3ZBVN0epQK49TDZNlI1747JBLc
qcYMKh+taPHwgZDgXXfmlnojorQ/NRvXKR+HntduIDvvgSVdeYHnbKNMMITnBHjM58Zzm+0ApHXl
1Fa/kd6/jrmAIfPQ+RgMVJjWQVDzYScoglPvnRpRPWQjOkCPEKbm9mKE6U9sjTVtM/1Cexa2ICfi
7c4trbNq2JLipDhG4zCtUncT+d07l5UmyHWo+6TpkwGXNJxI2wZ4HZyDsXY6vWkcckmlnf1zJ/lJ
BJi6N7YyJxEG27getn2/VhaLst/eZUcOrM9Lue3CfjeNxUcZGS+UV1iz0C8Gy7iRwTjVYsm9UAdf
h7P3toxUuqGRSNzc2HqTQ/EnxXkxxFNpTcPSnmKhsVeFoWC1RXw8ws5/leOesrj/oYv0/B99QosU
5uXijgwBX6NfsiglRJNp/BAUuxgxDVwvb5/liKyQozdiBJNaGtCkXU20PgRjoWHn7kR9yWT14mQs
f3VB+19Perf8Hp7ZHBcvvG3FURZINJyUf5o4f516jpNupB/Id1+cuDy5rvs35MmoqYqtPG94ACBE
uspoz5jqizdXLvEY/K88ewwH9w/Fpn1W+fPasqtH1cxEkOt74oXHPnJ/AjUfHcPZj3nyLuuEkL+B
wRxBUMVfSnkypjDS1J4AgAStfaIiHnvLEU/1p6AhAuYYdsgQqHh6fGPaTtq5yEVsD6PPlOrneaAD
4mvv0lQhhgXTb5KIkG0ev8gk3Npb350/fTmBFJt2qheUTL9tmv8ThNFpfeNP6DtiZVpvXbU0J+He
byoHv5i5UPRHNXfDeRry3WzRZuhM7N6yce4cAl4nv8/XAuee8FLy2rVo2RMUWeyXZDtFPAcdHfhV
mol/Uu7ZZdE4NCRmrs4l1Xwdc+rzsYCCgHV+A0hzs5tiL0sooYYhbmFe3XynfY8qEpkmB3LLvKSE
jTLiF8aYPPLjINyPD2bl/WkNdVzkAHiSBegJQq8esePEbN6nIqceF8S7qNWamY3jukfIqa+JifXT
vA0Ik7CgrBEWe/Do/Cq9Hd4RwvgS3B9onA9DDr0tgHdpzlvL8LLtXBfvPsnpsWmtNcSgMs4UYBPz
Z3Q4PRVAuxcr/NMMaSZB5gWiIXsol8YV+msdcXY2lrqAZRlPoSp+1CY66GYEE5guXkvCYy+pBzRD
8AnEi3kwnZ6prJyptUxjQgiTHWmV1MVHVmREAIrxbYgh+5gOD2jJlOOlye+AC7PJfHuTufl3C89z
E5nkLUaxLlOFdA+6XwWrGDV+ZSUkQHoI3XNg3SMyi8AGOEvo8Rg6Jox6P1EbFqS3INRwaTJszlau
Mw9XsCzRcN2GlBl+yGQlahtH7U1U7bNnBF8pNrscmH7tGe7Zkt53VdnigRhkZafqYwqND59I49Tw
gk46jNc5EvJqcvnAdGd95IV+DZzi7g3tM2jZJSeDdUC//n0ItuXI2mWX3i0nf7OZE+tHCoRhz07f
3QQNI8Jso1mK11XThPXfEoNUVwys1LEZfBJOyU5GfyKY1cGufYWCE7GEim33CnzqG7bt4pepx6D2
N6G2nF1Qu4CPo4/YXNZq1y2AYrx5KPj4rfU21+wqdgB93+5ucoQgkgAGXRWtPW1yWgs54o1TMbkX
z16rh60eMsGce51FUR9YSslgGAZMDRie4ZKlmB36c3c/qz8yEpSVYVdUB7tpV+h807Yr1C38rZrr
AZrqF+ECYOcMo2ZGwarJgq6ajDaFluGD0Mh6ON4UFhd/ihHFpE7MORpN0xZEwfx94KWv6DzficeZ
1ykey0i/SRV/TilZMbNiUzA8E5Jj/ECrLd2AzDjUGv6myg9Tiz2KNw/B8BJiA5BhUnsjIY9AIS49
DjXdB49q0aiGhsnXODXlEk/k9NTK5jdy5F2U9qqPrZ8uLH6xLGrInKc0D/9GHmmxeCJi0t4cOz4z
1fzNU+wFP6xyKuUFXa22v1WTvDvDc8Y/2aguOqXSOVfUUU2H7HSLgZVE0y+z3M5zCWZ5lKDJZxfT
3h+pq4aBcZzKLzHq9Lt3Ll1ECFpGGJBO0PFrEZGLvYgHmtIygl2zDi3vVrdIYyOg2tHBAqhOgfb/
mAgCV2ike08OT9MQ1WiOmmrNQsVMnF2b65IQKfuf3y98MPUcW+D7I3ZZz7BRg6lxhD3JD+UnKI7t
hVOzWoWevSZeGTHfQLsJARlT8cHy63oFFUKfXb/n6+vffNLsVZHCkRqqdxUzlPUD4QDIluHU0myW
Z73kpgbh/MgwZi9iZW2b6UsV7LRp84ebMuS2UvIrDuLXHuWi6eJvkWE1BN5uyjj3NMZjbhYMenb1
RyFXNdQmVjDWee6yo055kHrCYU7/TxrOl8XlE26ap+sZih2lZ4uzV9XCV/eQKNOYmkngcL727Olt
Spf5mCFo5hIHEyCGizQaav6+ybGhLzrFX00mkfkEG6adbkZEKM+tzcfO8IOVw2GoyEny4rnxsUl9
i1OkBErQjYb8J32YITGCr9Bs60na7MqlkK+677iub21PX4EevJHLDaPaK+ibDyIfbzne4zF3TBib
TNPBXO3J9LEWzd1vbJCsM/SnwRFrnUTl3rPtL96lsxtN9x4U4uIkPzshgzynpWduLfgZ3HIfVv24
54m8N7mz7fz6eaLWCwJS6hXt77UbVD80Bw5DX09HO47MdQcO1xOrCpbpBoShM1RLVYOvU0J2XAqW
HonHpI03mYjZvgLX2+hOvpCx2foaB8VkUgpLdsugVPuutYFS60YQ7s/xYaJb+dot30S3hHv8/rOd
uh9f9n8N6usKWroBFagp93ZD7FdpaCbMvgEvCm9TXIPNBDlAZTLOoIahO3u8TlaOvVQfafTvZEsp
gqsKXAo/7kOeEhMURvZswDBkcM2vBuRUJQz5Uke4zUCyuxprQwLbDqyAiLrzAPKPY6bdXzPVRrsg
Z4UP4C0Ifo4+tnfkgDfsR2UFTk8XmKgRfc+oiF7Rvo61JkjoqlfXsS+6g5biyPGkTeM5sMuILn9f
AMZ8LEX4GieI4Ix8yaFM7Z/Jty4FqKYxDs9jX16qttm1Xgppi5dMXUajUmRWHY7h2YU2xT51zceE
ueRlaupnjMLeAv0lmnUrE8LIykHlR/EtWISgBKe71tp6JVjINKChfWNhyNfFMDxWccd5iJ5RDj8V
zDSST4pzayLquYA0Mj3SWqY+JgbT4zohnwbPaLy0GIKEQrjQhbwgyqxMYLohh0Wu/Rym/XPqwG7N
Irfc6hRTUssHmHI0cXODa24KSuktYyMeKd1a+MUj9w2ARO2N55ko2DpJsgAWgNg5afNj4bvz3CEK
CAjoACPCMynqvRTjW2LyDVYZ5qygmuLSLjCyriKkT7W3JFW1PLBqttf/PWNURb8yb4LydgVv/hUY
+pETarJ1HP3d18nLNBvmrqpt9VCi8NP2Np/zaPygoUUqXk75doTccvLTu/ADPNFoElwbwJTjNU22
CyKn3Sbx+OYgHl/d5a4ujulodhM7TJTGzAoEhoow1ksjm32wK0geksysqiTY85zaeHtHOv8tJkLL
HQKQXgZmuwoDz0zlqxwsJNmuz7fakayyW4v6ed8XxUaL5aw05p/WlKAxy2sTJ08mehi9W8Ni1yx3
zNoU5BLmE4gdawRazy+h8klCFWEv9hMopQZNmIb7OgsX/Hfz0VIMHsHECnajurdONorLCnTATdW4
hpYjj3k3vRc2i3KdF/sAVSDih+n76qeqQJUCFiHZ3vJ3oc34u2VTj5HUJhbRqAg/3BHprVjGdcOd
g0Npce7ECpr68CNjHIcY+F24fCCRcs2VbtOrZfjxvld0XuJ8b5fpyXGZJry0fJ3brsdKNH8EmdWi
silRFSFRFB6Xvo+PDLCccEV/UZqYjb3UqYoyQ4Mgjb4sqIxQINXj8GpW4X4M+Vy9r7Bn5owr5ppJ
AeBKm+F74Ws4s2ms9VA/d8r71+fzU8dg2LXFPvNeqM6c06lo9w5urhWm8zbWzOb2YjG30HhPqQpf
PT1hvHThi1cWzH2O+UShPlt3suCOFwLzTnHUJkQ7EcA20YGariYh3pB6zmpWToYBWCcnbgz7M9iJ
STK1/80sgFEwOZZxrntKybZSQdiHGFrHKjxV3RhwB0h7oR9z9RQvdD85l1xHqBAe11WYk/cO2Hld
TxxxZv1mFEl+dswfv3C3VejAK+6s5y5KH10gWkvayd6MXX9oOURWptlsgtL66BGJUGQ+uTcl5jdt
u9OYgYaay5ekRCpz0l9gn34emtsAm8Os5N1CRwnNZh0VsQ0wyvkZiYB3S+ynpyJA7e5jRI9Y5oAZ
AQ4Ml3lzcAd3Ajgr0LNxO0ICtdN9PxKVR+bfQlt+NOoRCAJJGZs26+iBB3ZzfAixbm04EDPdn+3k
RWcgCuc2Df4pPqDIx5bwEF/Y2Yf1croEMXNmPrw5Tgb8x3J3aTYEtARfidfEyO2z5DojLB0TANvK
LeUfLUAlL0cWP5+3ten/bceSxb4zluuX/jYNdIbS8i8+MO04HQ6DszYirNrKM8idEKd304hdDkOi
SepzMTOHWxOYILa+pgjfSym+zWBZrSqGh1i/zVX8OTbGgxqBPjkpweE4xnd20p1r5BQlsdBjb4m9
JZt+vLNAQQ0IqCQCSkD244QfBgt9f4DhbzKelxHTU5YsyaIlqUeBXdj+D1oJZzGRco0DBkKrb5Vk
kOiHOj+5EU5Q+zBWvJTjKC8Excl8SPXZ9d4fKylOo0nYfVT/3FRsdM3705psMrqp9kbNc9Ka8gJY
lN1PXEyXWzK6oHjsXAmSZwHx3DNuAtq4pe0fQ00ruqzCg6GM98m1WQQN6uwWblPRvPmW45/8xITv
CAMK0xYz3a+4sAJTFZZW/5jVdCur4p2YkYPm5HBE0PZTTClKye55dodz11bPKaZlUXnk9rID0/Fz
ReoxnPJ70wVU+yskUH9t+8MVbPsjWy+EPNm8h0voS04kMlhKGbCZfKP0TZnRp5uBhzFxf6m0bifH
mjAMh3kXW9+jO1zmpCp+zJGb0PyH3mvvjm+wx3Jd1gLrUOeAMto2q0buFMrnTzEKEnJWkINvm2il
k/Pgjj8xXqc824wu2C5e92vNVvggbKJa6YhR7TQR4Zc08G+t6maqH2ykjc7lTngFMKXfvPKZTPNB
3winIOpOYX702m0cZ8lNDs50c0fS6ZkK2q3X4VILCuciYayp40DdalxuKIRU6bkm3D8PKjtafjff
oEXPN4ux9AQA7Z1Q/6dLGq2NT//9lzABuRUGLAfvl3+gGMw1Ba9ZvBAZVPNMQcJZTU22bbPsJUoU
XqqcTrNUcsvnvaISzIWG/XCMTOcyuBaPJij3voRA04NEmuEWYoVaBOvzv4lS7pvbuPfZnx4CQ71X
qpS3IBU5NbqxOXPY05ci7ai8Nz9mNkSfLa+s/U8pHLKA/MtD1kcM79G9mKbxmYq2twOIWYD9on+c
as6GzA8TSKFK/bTxBWS1ePK4JIpyeOCv0pRweZ6GwTaFAi4GzzoO3FG1T1y3ekmpwCAXBf0vwcIt
HnIIT+tUD4G9qdIj6sCwCXPOYcjcBqkls7rEGk9ezCL/DFuxrZbHnksJmu0UyGHtLj+ookGwxt4j
X9oFJ7P0iz2p7ksnBLyPMe9uHK0zqAeE7axkvBHf4uRBJMlxkpG7EeKFqQ+8JjcEjc1kzA/LC7pR
U/lLiYLAWuJ6R+H50MAj7CxgOuyWWf0tU+ylmiJq3qXe9dx1JWEga/g1DdfdkhimBSYdoHpRc3ey
3Pwl1nITOp7+SE6TfC4x/au05Q64skseHJPLRxowIi23R92MpmQLrx+sOml+pdd92SBoX8dsuVfP
ly+52SU7okj9o6qi3WzG8G47sqdp68m7iwxJE9ippeLKnrK8ykJxsxmXCT2llVAHxo35MFMtvZRu
fbUqGnQl//7QB/N32BwjDyIRMcF50/Rhs+PxzAiKDQH1edPczpH75Y+Ie4bVXziqL5IQ7BXj4Jud
dZea2JPLglZozHoNDib0ZiJhFTN0Q5F6VStl3e2eWzoL3tf9f38EKoimLi3u6bCXTo4HQZRAJhTZ
Iq+PhAoWOGFkYtNB5eLaost/f4pLF/NXgr5W4R9k6HIrPDVtEBe1k98Da8Z345K82k6ROTh4I4EF
w0S9PZDT3Y1qztG2Cx1KcqVL3lSPrAdrvLP5lhMYeSygRQ/UzkXSqqtsYcfQVXsLur7kbzHCx5Zv
pKBDl2p33uRyACvL9UyU4Q2bHCt4IaIuTSP6O7DQ4U5PQV/5BXfUKtGLRmvC0VQ0cxvNJR7AxC9y
jE7ikawXchvVi5mc5h2sjCYxbxz/+5PFBg1xMDm7kw/gWbvXGRhyx0WDGw7V4Zb+WHIvpONefS6M
qIh4n91hXM8Lp86v+3vrZi2xR1gbgNUiwo0bUfTmIZIlX2AoOV5V4uwmk7qDOuuNGQmhQESXuHxJ
nj+N0C64LKCb10SVX7iaTF9NGXHbGk0o4hJc81Znt2aMUVQs7JIyR6et9IM9sHQ5Wve/U7Zbvg+7
msxrOiCQkZB57bgVigOUSs8wU7mU1OjPHV/yQLFWOCL86Eva7FN9EVXfXKaYxhUAoLXP6lk5i8A8
G9OFG0GBwoyM+2hm2UzUxrE8c6O5Wu/kUv7zfucgZWWZS/ooYrxRn9yGEFEStL+NA7J7FUjvR8zP
SQpybNxLUjgPuYfjpBPqpiaQp9zmxwTnDs/GJ1osSwlwE62jLghPWon7ZFVAk0LP31sRibJkSoIz
ZVdydYK90cdukZCHyQM1I4Dm4KCi5Cltus8wLD7DLr82kJNWOQ//Jvcxm405BXhHPYsE2KwAcI9L
KUG4+0LQiuZiOuti+OSYICuCZjGDaaN0dxx68Pp+DU6Xrfs69goh1Sf3kZtJuI6opRUdedepC/dp
6AJ1omdIk59SvOQUboA/J5/WHBwE7yB+MEhjrQavuxF1BPfKEms6z3R/MHJdKhXGFJHlMTLiNh29
jcH4iprk2yUXt2KlBUzK/4PK9LBV0fSV2tkFjYo8YBnZB5EntKzacdPxM2su7ljDxlj/j7Hz2o0d
S7P0qyTyeli96clBV10ovA95c0NIRzqb3m36p5+PkdVdqB5gMHkRUEg6yjAM8jdrfavywBf0dSrX
qjhakLGWo8FfrnJjFcac2MqcxpixMHAWwqBqh32933KST/qdyFimxIwICyiJxKZMC1Vl/Fza6nS7
qYj6c8NwlpDXK+Cp+LTpjcccbZStGsC09XTFK8/SzWM1A/n1hJVirxv9jKY29UUbwkPxJvtIeAbK
aopShp3kgJT9F3LUaGHJflx242dFsu6JJFQ8eW6zGwrzRRqQoQBGs/xFn4OhyWq6aMaQfxV2quOg
/O0CC1dIchxPkyeDQAatynbF7GTiLEJeDrKouyHjmqrClRIZ+0IFAX+cAHJRGt1L4I3rocEuETWO
DbmPnYRDTCEyQApEDdbGKkdijosk8RD7+I9RhgS5lLq/tZjt0SV0PLzNGLYfoM5JqJkKuv6+NJ+D
5Dn0aQtN0562bcRQac6xqlz+CR3Yjh0qDX9DbQeSf5HFwt3FlLzR4O1Y6vAW6R6tRG+cInxl8yVr
4ZD0ejSdx44WfVuHCfj+9rsgI3bB0uo1iP2PktfVLpmulaDrXMYLd6OwiFGmYyWZdU0AFM+ooaCK
HRzs803Z8x7VvQb7nKXOom17qMHzYVC6a3S/s1WYjCHWX5eKazyfHvwLHlS+hlxQkU/0xaGzwYyF
yT7WlqKoKXKxGW9EikCGiA2dRpJlXVpYKBzktyacpdMVEIw9wUoIWfUCJDkY/JSiJVXEhLkeXJy+
zj9xN4KTnDyIeSN6yMKgCGGy5oJiTK9A9VkWWLy/YZkRmDIrhkAwtAwMMcZr/TIRptqUInhzXa48
SUhIY949B7QQ0p/Q5gDTWTSl/QMhJF+5ECmcvMvvZ3Qj6MS1X7CDLaarDPn4yWdTRcXeVcXGauqv
SDBdyVrIugNepdGn19OhPzvRp6/KqweyEe2VMtahGfZnzYg3GQ6PbOx68o9wYtq1OOqIVrgsZJdC
54Qzjr1x15gBQhVICpUzYXrHJuIVnVy3JruXXuNcUFD0Ln0lhoUzOzrkgEsjHnQHxpIJiYnzENI1
CutN3aEPC2xKejj6C7/kMux1PRo1Y/rW0mlP71YsC542czmkxkOGvm5gSaQne7ysJSeUEI0HjgJw
3Ssbo06WTEejHwgry5jUtiyEiyeGIFcYE2TmOXBXlMuQ1Y45kvWAZSJiiDlnYWfUDgdt6eD1Ie5z
kYxkfRtN+YaJca4rUS6YPMOpf566xlpnkXgRxMNAAkcC6pJoB/g63Kamu3IcogIn/0kVMQgjvb3q
4NC80PV3yeSjc+7Fr0zYYKoy1vFNhsa4w+EHZgDrOTKlDX4vujqSj3sEx8LXriI2uA7a4cXXP4n/
S9egdl9MyqfYQISQe7glYTsp155WjMupj9jl4kmuiJEKMK733oXgy2iJU3OThvYdp8z1DPfnpPpL
b9t5wlRQtcfqbNbRvV9b1Umbb1RrnAjgRQSbFmdoMdNSY/e0wHDf7g1mPZGv22TiEUTQyld4Ssae
LZmxkIVE5aUTXcjVzltlzrUD/bAYTBsqW0oegu+SH2WJ+mPUKtS6wYmEmlVam/fww/AtRAwJn+J+
Sggbbi5c1ZnbTNpbXVrvTQdyiOlutUtScCm9t4QFjfQgz3ZwBdim5bE1Z9Buoc/qZvfVFDjcCh8p
X4wupIvlzJwwdjZZSrZZL4m/npOiFWYphDuEF0EXccQ3xml45lPYzQrKZ1tjaR748TMvmaLPgD33
UajkI9PspQgNMkRKii8ih/HQg5EwMce1dLWy6ZfMWX8TevPVG82jiknqpb9nv8AFiNyWnQWkoQ24
djop8AVLh/2TalcQQLxWiCdCiQlBG4diCcWUs5RzjPVOZ8cq2QKaCW2L8W2I/hs7x6j3qMh0Ju2h
y6rMJtyiLDcmhx228aFilxomW1Nj254MaKTtxsE74lSbfsqYUFK9JVPxw/oZOLSONaMmjH3hB9p0
N2r1ewG/p4z66XUi+SKydVL0pnmb4vUsHpdQyayV3+B7o4rCHQpbn2BFFucBHRy7M7+7OtqAadDA
BdFH3QI4OLZ0Ge+LQHslsVkb0PNRDuo94a6YgbFZtD+2DJc9aKEjKY2YTEAv0Qgjs2543GwFFR47
1m5E/dU/TfNZmjvnuxFVfOcrzB6+TRS1aCugr9RhYRQ+U4h/NV3/6GTCoDbmdE8VfTdF8baz1Y7g
6/pT491FOXcQONTmheE90F0M7ikNP6TiXdOYTwKtFybQmKKyhEA0giuzq4oKDg8nh8v4lhXyoWXt
Od2LmqlEOCzNNEYfdK/DHMkD44VNdwxCEzdE9Ez98hHo+aFgcXaLHbB386ontIItV+GrIYZ9a3EO
ndw42NZTCtw347gpnsws2GHcWsUY3fFlu09R6hp3kYbsPiaNL+GilHDCuJsMiCdkdK3magfQ1YtX
4HfVyZB1tI6cAFTxGXM83nFWICQrYCs+TNEEjSLayVa8lEXXryYHR8isTlAaEzMvyr7NlHe2m/Bb
21OG3nv6LUQs1mPTPGoDdSXqNiQmDMuLFm3AUWb5r4SB8LIE41Q2yb7P+MyRQbc0a/ensrOt52Yv
opCnNkzuG/Q1uDHXdUX0samuaPAg5VDeHCdi5YgdSpFW7ntFLTr14bPlxvj/tF8MP1AUp4+6RmnS
N0LcGRhBQK9tsyzGmysjdXBaYE26rlAW4l915L0cpq+CXaw7chVK3fx3IzzrjtWQ6Ybag0+rDT1B
O6COf1E6HHiW2itfFBercdpFBix12qZcqVBxQkd02OqMXrdJJuDVbrfJq4FEznbYNAPxOwReL0rc
ZAP4f7r2u6LDMdstcMK+SfRL5Hp/VZ4Dem7AjGTe+W75Mpq83knBlj8M4pdfI53xRVFme/goYBKl
BukVTMl11AG8RYKNuHgfMYw2dhYdddZNZrVJWOoFsXwgQJJBQTUe62D+FA+A2NOYshdrzQydH6wI
qLUpV0kMBJ4rBhdzNKRaMbw6MZb1PsdiIXFFIepnJcYpWmB+AWMHFGjFLCneRfxfkbT5Ry/V3zqT
a0ADvc5hEU+oZ3kn5hk00yxWYBOJk5r3M1FwQBQ5hmGH9t/mqeUsJkoBhY9t1gDEPqIOgA8TLbX0
QmY8QDFX/YYKv/Evtat/ORC8F0Yd6gsLNT1XQw//zyawsFhlMYTQzNWLI4Seb3sMLxWeM611X2Wd
9UzLJU63IkBQ1dCBD81SG+o9iJsZgsh4oIu7+z4zzJV8KDVkYllPc294NSnzJh7RATIpOzznrlPh
wTO6xzzDlIseCx5kVWSMzJujM4aQGTNzO8XTb+RdLLA74Out7l+0kUYGBnsUnkZmUqoov9oc9E1O
vIff9Z9RhZFa2pQyXlSGLC8MJgs55wKZR2djZDnr+6DQRLJP2wpbwqyuRmsrfb5gn80DzeqFrXRa
P3QqkyBjpp4sCmzSjzKW+pXwlrbyn4LARhEdPjQus7lh5q51FSVEwGEA11KeIXW+1Vr8YBognRLj
Azxcxibcyfn8Uv3VwYsIEesbdXMfB+g1A9kxOCr5RMt5YzMdERibOyv7RbuPzpxLQ5hNG6coYJHF
1gvkBJbXcQGGoylchiTxWSsvMNCg2tqTuyxz+vOYMsKrerGw04vrtc2SePsPZkD3c0XIiR6gKLCI
0AXwN1S62mqNhbjQEEymhg6xzrDt44GFnVgVAqYneUaroMq/VaNIqwZ6h1jC4thpifRzgi9areeg
MrW7aNKuGZu+cTZF6IxphzIDLsQVVgqMRrQyMCxJSeGPRHm0JMQPgVEqXpiXyFNTcb4ZDcvdYG7N
Vjan8hPy113O6v8+zUa5J/KJxX9YU4GKdtxLZEn7HoXnoEmDQXcSPkR5L66QIG93Qic7Tiy9Hxl0
JWb7AZ+x3QDo5PjgdCOZGh5kXb8Q2eOcArUvjLFcwR/CIWMW4WMImo+NaemvUBm85lg8zkblagQW
s9+Uee3d2warTLqfZWda/anTXfuQmiVHv97Hx4wHjcvJomIDF0BqFUa4QPsgmzPY68hCHyofAI6H
lj7DAbLm4DKeS++NxQV2T3ru1xQOLNhjKOa3u50qEWwZmsc6v9zVCcPrDjDQwhgZkY4JbPymQnFJ
NbLoTKM/M/Pa4NiMHxxzaLGL6fFatBsZFsxj+aKPNAxJoq3v/Qj/uMZ4sPUC6xAA8cjIhF050MqO
xB2MMKeZRKkkag+tRJOa63V10PIRl9woqe7r9ExJoCMNKFA8a8wJurBFzst8W+vLcTnVQXmqJ7g+
PeDDhWPYUFE1mPiqbtXCTZaWrdEwlRYSZcXuIEuyjg1MaDLnb38FBCVgEc/tRycJ9j4GFsbSdVcy
MIwD5MFj+FH4ojmOcXJxgk47aUmBS1Wpe4lKnLXzUL43MBVQYg1wS1E0ORTEi7DqN0BSh61o0Hh7
kVsjlCy/ClWEF9IG41PlNcCjJ108x2Gw1DR2UXKcWIPrVrwD7UeCtK+q02ipR1p0xPokAX52gnzn
JI8KVjTjTOuhDG4npXbKFGLnK4vzW23KTaf6AIFa4C49FlDLTgQcQ1zHLwrY0Z1ocITHoITWdDrQ
4uNmF9LJMY8EWgfREO+E4X57BMP/1O6bh6pyo7ceK6WkUTrRuJPebb0wN1i9qpVGzNQhLoVHWo1P
4wzwgIOx9q4aHt1V7mCbzT0C0DwD8FXLgfMJ5n09UMr+JNK4EsPDcECgYJjogk5kQqHaQxfzAhPZ
4xw9Mjqqu5VkaH6hp1AHVA30BmU0fuCIu2qM354q8hEWzZRg8SNFdjFBdHqb9BHZZd6ondVN5JeV
cxQ7eqYjqDn9QGF0u1Mblb5SynOR4+NLuWvL9tRIr7nePi0ObdbtnpGhCpdhUC9ymsqdVkI/7xtd
e8lEI1BxFx/E2P2u8/7QKc1+EvZoPw2YwrUpf2JSp+0lJpK7wbfwXFkhSQS92onaeJS9Ff9ye+sx
7FlwSOl2p/nbnj6cdN8WAKu1cde1SLctQBBUtpG77uORNn5s+5c0UtO+JdTl7JTGts7s4P52Y2jv
UYuatM9a62nO7UbY6JT3qLJJxMRJOqIge++bzltQ8yNuMOzskE4Gy5u5UDNJF5sfPzuqq0CVymwd
9X1SMZg3u3cwZfInSRUH/mRlayHhA2KHIH+iTACYTQOYSRZoDSRPSGXR+OZkiKe7sbYubAStHYM9
XOrht9mwf5p/TlyEv2llSFJO7KzcruCUHts2ovDoLVFe9Xj7lq4Vv40aSXVNqsuqZoX3FAyuWiPX
g7OR6/JpqhLrVLrHsDIfE1d33hoE0mur6sxNHZLby85lL4bEedRKezgHRsTfmr/PbpXwBdUtcTCS
0hcVybNnDwahDDNGULlAYCr4VXWF+/7209oAjaNYbsAYqJFwBY73Jlr66bTJvWNN9/dsFNPy9n1C
RF4ZCgFm4wK+qa3cgHyW3utNqH+FGTqONs66ewdJ011tD9NyZIgIAzcuP9KY+NWy179iJ3cWwxQ6
J2OqKCGAoyA1agIs8062C0grRDTLO8/qrFx1Vg+1vrJgDnihuUmrIXzUlfhIoUStah3tsRnZ1TvO
VUx2Q4fNMK8uY8WL3wu/evwN5TFedKyr3zOJSKiGDHPUC6AkkZLb2/cxW1HqTynDtH786JX+qDd1
+xgI8lO1jOlxjJS1diEpIZI2jlD9dC6BOd6u8RZ3QYWcYGoOtNx6jtASibLv3vBhVtt0D29IXfxO
dQfbdfd8dEebOWuN3CKfknU0mvXRTUiXyXHBBHw27zrUfxuf8/G5BQWywD6sbyt+QhxQCvrEsdyD
n0Gzb8N2WIPLdTYaI/zRnJEPvDTPOuuRqKu7V6uLzSNhVwuvQRqYsvh4qaRmbtiWqJVf6/qJC0vC
tbRUG0vGw0kO2qUP/PoJ0d6T1DxixugiKn3uhYlAvsu0OjtNjY7lG37xmhoRDh4Xfizy3CW1mxgb
lVxbu7Cey5BSily1+rPAtuS5lfVOk3x0zBB9odm9ujMWwU89+GhhM7xOwl3bXm1/5uTKLdo0fOaK
XG5r29DPtoWK7XZ0OUGwxIkfvYcsW1AZJCe979yD2VSM2Uo9/FJOeUK9rz1bWQlbvSPKUjEU7QuA
d4nFkCBoJvFlxPZyLCf1m1k7elKSHmTdmXtcMs1GDiPGo3rqXzO9Xceg+I3BCy5VRYh0rPkPDI+N
UzHf81zS+4Iws9FdlEiOUsfZhTT7t6tugHhw1MR0mAAnLnHPVs94BFwaWFm+m0n+K5PT+Kud9Jm8
Q59Ju47sp3tgml58JgqVfam85NWZePsM2arHfiDNqrkfZN4fp/nm9pVo/O5YOl00Ex7TlcpV+NJg
US8LZta9gF4ChhstOQjzN4UjwLJdXmLwe+TOaPWxsUKDtt9ahE3wcTv2OcWyb20D/6yzIb40JXjE
xquDJ0tWBy9DuVQDVj6ObU1jGAjvIlpiiMzKuurduI/sfATE2Rl4sAaKVVzya42FLhvEyMbUEBgf
TaquqR/RF4B1Bh/dvbLWZ51Z6/e4bKKNHlUQjugv4o53PWcuBJ4RtZJVEVqgd46BLq/2GJeEGr19
mEDc8U0CGQoYbm6JXdh1n26XOaspc3bdZMpA7vVWHdMS5lueh3pA39ugqu8HJIgocmx7U1jYVYYw
w3DYEQ5WmdGOzmhcuxNOZ7DBdAfTML41g/DWUyK1lRiLrcoM49my8LcDJxaHBEOelXZZfZfZbrkP
hTdcfQtiBfAUbUNyHHUNJ5exry8mfwhadVWumjwyGEGSBsV66wWWRLWBtfoQhYBxKf3HNxipEMp0
19ozxBnfpv5U+VA/h9TSgegRYnfUy6BZt1HRx2TBS8JxCrgWgz3WrAIykuhTwzyQytTO5dL5th+x
+bgcu47GLo4bTmzpWOsrSeLNNlDzFA5N7QOJTV8qM1n5qMzDPv0MsxcKI1/0zAJuX2gALt5DUz2j
l33ofGc4N1nXPVkdAxFDRIKkt/Y+mzrWFm7xFWJmvot8f3zrfEJgsuTR8BRhxLdH4AfeLorY3Ji6
+dYjQMIxky5Ls8uvrEGjgxT6z9haO8SX1qPntQ9yqJO11kflLoq19HD7SuswQ0aspZERyNNoQzuD
/Bxuw7wRpyjzf2uTDLdtxf4x5SBsSL6Wd2F74cMh9q1Tio3uGa/KxA5qT0V7SSFDgxmpubJEEoyf
Rj4nnyMINW0cb6eJq4jPTEPDNYbA7g5b00wKw3jE4qzat4pwGDjT5eZ2huzyLz0dAhC26hcbew7D
MXHUoXaM1xz/UGE63x3GhyFvQGYBDUC+WpxuN5nmwVvwQdLpCI3uy1LbTH6Xn4O+d8kuMOKrh/lR
b5DbEyW0bsniqhEmBcH2r6MR8EO/9USJrL12hpXdsG9uSaiuyO9+1P18nhUN0dqGbI19cXKvzvhQ
xE8pC89HBIbdYzexHLNkorbR0D6Hk9s+CD+9J8Z7fLKKKdilOdfhpPTj80CDctc1Yh14ef4Ez8O5
eCrBum7KF1HWWArtDpQzBzIMDjI8hIx2TRuopTWz4rg2OfhpzHp/O5AABnbMFBreZwd+hdfomzwY
5VIrKIm1QhMQbTuXvJfe7LfI+vZEatqPdaIj8x4SPNPm82Tje6HVROfZGOn6dtcFQF04oBdJs7+9
d71vMZCRUtvmiUaKDwC+PFHn3mpgGfc1Uoq2triOhtbx9hUq/2o5yD56neo4vtiaDeBmSED+E8HX
Go2/dRFGMMG4a3TIa47LDG3uxuq2/ik0bNgQ9WBioAg612znIJ5CqmJD3A1Nv9GNEmQQO71zoTE0
GvCG4rlU9mNaLEqhj9simKplMBAzlavknjmyXPAGrfOo/MSVSyIrZkhHluGD4ZKQ0Iy5/GW3zlnv
8HlMkXtJEKdegTC8t7h+35DOTivB5tlEpspZtfPkAbAqjzGwN2z/3cfUYpcY1P2nPdX6tbT0Z0oe
/Oc+6v/bkW2lprOm2nZW85ry1RlLKFcmbA4vTpm42U60Dw0880UytNsw0fUngbt/TcQvy1Jmq8CI
oAa4k++vexKhoK0Z7R5xJl4j2zrc6iAyqosz82cs4BoLJg28qV1FSCPS0v8eMiK75hPP7Ya83kOP
aW5T+gPU2TEFZ6ra6iFgmrMo8GZcIaI90pywmx98eVVWXhzCJmlX2HuApcfngOyfc2TG/sLqsFvh
xAkOk3cVnpcchrRCgWjSexqI1ulR/eSxddt3mXO+hr0ONqvyF0bHtkXC9wYQtq5lWO6reYNQZDaa
MimKjac8Xhmu+4c2mJ46XJHrsO/NndYWTJqFbu+lc2pwuj/kPLnbdabMxleyQIyNNquAtaEUHzIM
V3ru1N8hRkyWAXX54IffwQC3qyna8jl3ZuBkLYmtT8n502cheEgg92MbUa3ReJt7PrnJoRmceBFx
Ee1Lt8Dl1VRI7fmkrlqd7fcAKOwwMn09GHh2D7e7QKTRvo3qaQon81iIxx4/2ylu8VJUpQCncrtf
fedVj9gRJs2ijbAW3GWVI3aRyF/Jrii2MkclcBu1tAIRmt2iuTYpoJ4dMscXg2ZZ2zE2wr2YpxhD
1L/3ruHttHESx7BBT6wC4BWVwVg7HLeulQmGHGW8Vi4SZDPrdtEsCq45Ix0TB/Lt4GYCJa7uLENS
hwdjwdgD2Hqn+ziN7W/MIB17Nu/NQ2TCoBpNi3pRkYRLHyHayjjzPHh+dbTRXL6i49/lhQJLxkd5
OeHyUVSWVkQEx3xBLaxMXzdFU8zDsmStd/m4HIa+3RQmJ283iF7yMKfkUeJYqcQ5FgaFWi9d8T4g
AAOe8dREXfI4ZTyLQUM7JBm8si60D/VcbUc69ggnl966MyxWxWq4D4yGegAh+pPkuF9HdEvvnv0R
N0b9ySCrX7UsoNeaFl40bRiPWgE3L7eC4a+vsE6Mxx7fdV7Bx7r9xmiO8ZZu6Z+/G/EEvbK3DyGK
Q4h4tDS3G5QC6iJSD61zAEIUute+YaL5asJpWUFCtxd+AS/NJG3gvQ63amyKVSBtceh7HpQepN56
NlA+z6l5VZOs/EG5G1ma4kXLMBv0ghz0212PLKo8Ds7tVKiz7kvzuVLDx+0eHjbUoLoYjmS1l2k3
fhRNa6xbljtbsBzpu+exjHfI+OE6csCoSFZGmoHE5P/1XoX2Mi0xkTAnfjTswIM9HEGEqVWKQCJB
qJp03cZOuuQoK8unrGMYlOfti4sE5I6zALOs+e6kO+eY1u56u+dhjIy4KmMEMj+EJNdShQJcV2Cu
/EqaD71RHWuQKm+iz8MdJl8XHFTwXGLKfbbsU6QF3pdXQmNq7XhCilIF1yaiMI08/7VPwgs7wupC
GoDcmTa7zNj1drfrd06Fcw4NiVEhSzZ/FYmVa7qMXKCb5oGb7cm1yfa5SHdubhbLaqjtxzwAoRIk
4bNbFs2ynl/BKRS7AYOPL8zyJExNPZhRWLC+zMUytxlJq2Hq70tv2DbKsZC/4YC7vSstgpjtWLk7
g1MGlNKxvtfK5jMUQXSuQck7KKa/sLjBADUm94yBmIWhJNMXXeu4uB2vqWFdSO1xMXjY1q6tzAcj
H3gotcrf/MHBJsJ/hKlU8sUlnVibv29jH0FbOrmbBgZ9Og6XdnLl9XZDzr257j0rWzSJ+cjLJ463
F4vXhUpoSuWeej98DODqz3D0d+Dq5E/jQtCj7o35tfXRsiCrCiaA2VA4kHs6bRs1Rrxit0ZJbslz
7wU6VsnB3ctaZ4DYxu297vfvLhNS1q+hd9CJBDsA2393EUJggGGiOzXeZQJCtexjNHnjWOhPekSq
t4optbSYC6VSMRkF6c+tCDUEIWSyqC+Snh0rFIrcEDJKkOgQivCjnNOuL07oRtmezgSGez2z12O+
s5s0fNcm4exctzDB1pryPe5pq1Jt+rB0i2ZCucVL5L8PcWm+tnZLT5EnwBaj/mck/ucFJp1R6DNh
xBcXZJTas0Haz0Smzklgf4lBeXoMcrVui12joB4rsmzrONCfCWFhIoqXz9Zy2JJaFO/5nH4F8JCu
fZUQyWn7zqaWbEcUCNyD5FT6WhXhLksn7SGRSj8TJMGZzWgmW61p9uVJijC/Zq9I8Pamp6B8eDqz
kAMjZLktCQF4cKaUfoSX2WqqH8cpoz1MEuOZ2vGRIrm+GHZjPovKP9hTvAxATu9SzDLn2w32SncN
cQoysNsClHO6swzb7jFjd7oOVFqyJAgY6bTql9btysquv3MdP3+kQobXeO13WTK81QlK2DDT77LA
CJ/HCNONmw/mBbfcxJImea46AMaYMsNTbI6SN42GpRjG+0FEI9hc4rj+9ZAKMN64Rsrjv75vV7m/
qXsQTUanE8oVNR1+6P/6V1ZfvUYua1+bWOnbU3cLribVYP31EU1zhe6rGL/TLnLWGte47WCp5n2w
z7cOVVWc4f3IXVnTSIDk3AD5xYACMjm6+FfOaHwrDoNfhV9LQMAlguwYckUTSbCGY6Vf6waYhdOr
6ksBIYmVRzaSbo8gbhnTEKqin7N5TBcyhyKjZz9UboPmn0MC0bFx6m6tbM7OiFWlc585ifOrbaIP
R+F9FggfNkzygDUF5lV5Kj2k4KqXOVHQb8Jj8GlrEYQpNJUdC/tB0999yPF+JAk2nA8Ogxh27FjD
MbHtaykS4wgdN7hXYZ9sx8GDx2R7EwTUj9thZqVZcejsWblpZNdUV/n19n0nRxKGrI6cHbsC4O2q
7qmnydnZgl4JHdawhT/sbyIYLZ6dOr+0EE1JbSjnXoL03uFjrtZq/L5d8xuJY07a1OLRuCMRAtQh
rpI+KWE9Z/Jjoss/p6ZHFUBBvRkZyzFZ4kbMN+iWrxYA/Hl7vQuq8L1vEwP6X5Q8oFsdcCfZ8FVN
U25vxzF85PqoavEVpTSUnHy0I6qraRenBfBZon0pfzDBoC7LkDRccpORSDzRriSdz2C0yfu7pQXc
6zxpMdi1OcrEnyHYftr6Xw30tbhkFUQUw0fSknylV/q4CbFvn8feHM84uSjgUL/3Hr5l2x6+Uqt4
sA0uOIIPJfmluNAHi/VdCQ3+thryqe10I3BeTLuXqL/eQeM7D1M67oXjeffY1qE/NuhCoUouby0N
7JJxkdo+Qbp+tIc+KY/EZVerqGn86+2rHAXNUdjOW5/By7Wypoe5PNtFO+kexzypn9LG2uuZ1r2H
KQg1ORDHpgUW6+M88Z/gr5HrJdxhdbvbD+B+s2Ies7KPulOViMij5HKUaLo4+Z2eXGOfF7Sr0/wz
KLjIpBLj6pQZ0SbsQthIo5F8iEo7MoI///nHf/zjP//j1/C/5U9xLdJRFrn6x39y/1eBsDuSYfM/
7v5ju3pY3f7Ff//Gv//+PzY/xfkz+1H/z186Pa6f/ucvzA/jv/8o/9t/PqzlZ/P5b3dWeRM14337
U48PP8D7mtsD4AnMv/n/+8M/WMTyV57G8ufvf/4q2hxMwcOPJLHrz3/+aPf99z/xXt5eob9eoPnv
//OH8zP8+5/Xz/pTtp/j//VPfj5V8/c/qSf+Zti+afmeYfi+Jyz3zz/6n9uPHONvTNaF61sOI0TT
Mr0//8jJPgj5Z7r/NwPMkum5roEpQQh+por29jPD/Zsj2LT5YOB9YRuu+ed/Pf1/e//+9X7+kbfZ
tYjYBPz9T8t1/T//AJk3v9HzE3Qs23SQD/P/s7GoMBBz+PmvTzb0kt/X/1fdR34XsrlYeQbzKb1s
YNKRZW3Y4JfCQkCUaEl56fCf1T2MR+KBgaxde+Ge4zoSd3ZoHQpt3GYs/HPhEdNnHdO6ReolDl4I
ps1J09fRLl+RlkMqdZqPVpe7OIx2oug/mobMg36A0+7r5r7XipeONMK7tjEQD3MxYq1OTCOzZ4/s
0954kJ71ZUbto2WidYttkkqC8gcH3ws86kuvWT/jtCel6h20+atjpSdM829pCaxrKq/S1D+ivvwx
/Jlv0ViPbRethwkpeq4uUg4WphYBgj3NwRdk5NgQUk+4WnFpyY2ir5sRkeE6YUxCwDD21s6aQ9i8
Dy9MkkUeIm4mSm2RVT6VG8R9rUJqx8SUZA9WcCqKq7mfatloEMMQ4+xqDFWjiCXjEJr2WgbXgCRe
V46IeMxuDq8okQq2KF1Bsve28e6TsxePyRvch21jZfF6JBACUaMLTFxeLUGpVAP2zqUDdgbyi2vN
hvry29R++sC+BprJFhrA5MjkQswVsCfzlYa3O3bKt0TWn30T7OqwWmHxepWZPDA6IkWo03p8nNq3
hm1D4USx4oyXz5cwoQgOKuJTY4e/h9L4NFvxHs9mly46jJDgpOufiDzfm7b2aGMsryoktZnzkmjB
yar99zxS75UGwTYBCIfPXNHsaRYnsIYhoVF32HgK53lK3XdUfwJYPipSqoxGDrT5fQ3NYKK4czMN
RehwFF4Df7znLBpVk7qbalJtu4JJYJy/CVj7ILPeHV+vN5rqINyXpDdzHJOMYq9ZepsLnPYMWnDb
2xVvmUdsDUqCXV8ABTWG4DjaXrKFLoBksNPQKDBvDTrEcyDSaqJW7PD/sHQey5Eb7RJ9ooqAKaCA
bXvDNmyy6TYIsjmE9x5P/x/o3g1DI2lGpBqo+kzmSQw3ZRFKEnHb50GWZ2StcMcAa+S4cApZfiKP
uDIXJlbMc8d3GqtjlfcPPa4Jmah86Ml8wnNR3Jb9JkHOhM/V/2exQkzr72GWdim/eoyR0oB8mQdk
GR7eeGjd2UgEMi3gYO90tnUN0E419buy7879PNEzUTbF436KvTeZFfcw5E+AarckIDFctCMVtY7W
nwX0b9zzUqkafuvsPRWwSweeEihAH56yTiMkaUf7HbCDLkLUMnX4VEXmtIrYMjXOsyvnvTPtMi5D
Roi6eUs0jH7p8IvDJF1SGZam+gsq623WNObBSHc6wSnKAXb4rnWMnZFiyviLJnEy+rpZZBhcncR8
Rab5rltvgzehRWZIRsTBy8RaykraL93+V7TTc1OBPFOV+gGDVwJIsm+u1ZMdD/2p15vb0Ppo9yaE
kYbxIWzvrerRaGLs+410Abig+2dm/I1R2vceuObgWAQhFtQR5Wc4GPcp7eZc96Nutqix9I8Q58bU
vCKge5hS/atdNtSdhVWw9g4iTlD9mv0fpBDa4984H/stLFUIBCzjqUS3sp01M4FqVhmIgUXvOISZ
2DEIEsQrBQpvm+4cJr9O4GAi1q7THI0ATDaCURYBTsiidYBx671rW1o5NN5+9NMZrc/vN5mzgeBd
dSWxiWnAMTSCAskzSMSWvLbD/Hn/xaq5jVNzzwKCCF35m0z2i53jmckn69/Eq+zV31AIn+s8PMec
h7hHg3uCTtzymFuGZMHSsnfAeVaupg4TgcgwBEqir9zrENbrxuquUpmvrEtOBbpv7h6QEMzg7PHB
DmFf687VzMQl7pji4B6F8VReuh6KSPORBNBM2uEkh+LW2N29qQE1V156j8oOFg+pc3mxLntnm5FV
5xfePwTa33pefTOEY6umVyf8YmHFdK312IHak38vPgvVYoVMMbO5kr27JslXn6PXIwNxquztFWLj
b7gbPHA6Abwku70YCd6U5yFt/uKpeUS0Nlh/5bDMvXOWwTAhxuxiZ9O731jPyudN1EuL+UPfnnsY
4QG480Bx0OuVGax8l6huU30wrR43FqQCmMf8ux3FX2krqJbOcyoNRHrkJC618ieOUPPWFe2EJJUE
jWZb8HtcpMMx+gMlS/xFwufsbp1NLdv3KCm+0pmUCNKJuze9hsNw9wf7yRjCXwODdxy9+zrEyXLs
v6K2ugZggmvzOSkQcWq68x7l2btjgOOMBo0cUGza+K3Nlrwp4R+1Rtz9sXjv/PqSE/3UJvG359jc
UDEjDNIPEg8LniHQJYda+MFBiTsifVHK+gMAd0hy96YHUGBFs6ki0HxTkLA/L+5FNT1HRXZSWvBk
GrORSNSHYaTvtXuF6YVMJuXBeU/m1Em7f0wBOsZg3p2g41nrtXclh53UF4y3XZ9ES7Msr/Q8eHGT
YgXS1CVWUN4b/Z1D+FrNIBXceYJj2NqpwHjAxNy2ijSaJqWhhJNEViu6rsp3x6XKYTU2qlzGBHgs
vba52/2cKf6jS6oIqK5RRIGS2wWbGH+84YDjKJmWiL1qTpxIzola+P5bqp+8uJOlvUvI8aRiKHGr
1BE8urr/SBVJbQgoMCtY7NbCh9O5VFteSty0+hVCXWSI6DiRcB7M6jRCUofPNt5KxrWQMASzJG02
0w0t1qSvtuG88WfuQI61O9RqbYHl9yF0ZJRa9FlqGLgjHhHNgMWBlwPfYfbFrpMknwLGEsqRBJlI
nIGjsQ0k3WV+jWL8J7riogNFYPDOCASa9VzeVA8zh9ieP7O14b71CPNLIDgMGdaPOjAA38ufJMdc
U0Z7c5gF9zDuF4OV3QzvBfPqZ1rUe0UK4wTCipzUrcGwYiGGf2EQHpsagpchG1wb0zTz5CBpsIIo
zd9azwjcMWjq/PLelGLTNt7ZN0dUyOFDWOqW2MkbKI/fyR9OgwI7Q1pJ2D3qXgfslH52dXjP+28q
UtbcHW80iQOEtIsvmRv/kXrvEPve4A3T4/evmlnuJnv8cJiOE7dz1UBtGeHfUKbfsYuXrLqptv5Q
NW4giqeTNQSHCRb7Jgk7SA/Qo/z+yTdwd3qBv+7DFr8S6BTUwv5agaAngQ9jY1Lvuqa/+CyGwu5f
xFStiodjGXQA9M29G9db+mmMdpj+F6F1aFPdXcYZGbUqtLZ6o6OaHj8nlxglZFBXozjbctw1cXUW
bsY2CFWJRjlYDjjSQv0pKdN3wBUI32dGiT2kLz2bBVdx2mspDNcaQVIpXvjpl1EyBuxp8AWk7B1c
lP1+X5/SkX1HEH1LbCQV03zqj561GUrzmA1wp6nnIEue+ko9MbNdWJZzllNzQcBwdUABDp33jPj8
7NX2rmS6U8OfhUcK/gVFKmbv+KFXA8RjJiUGskxm/fC3FPY3PDFvrMSg0Nrw0Ow3AMfs1YxXiE3U
cRqvWj/d9YxSLs/IiYr8L3tg0o/QDrl+dB8F8aWm+TByb2N2YkPtkFZPXlCcXN5pB4U60Y3y1kcW
xuUcJ0n9HJQtN4NmXf0uuWPpuYQS70EE0GqR9ua731mkjvm/xPW+DpbcSO2rnJUQNRM1MEwrgNDv
aaHtgzoFXxN3n1HT3Ty727qpQB8vXlARYec2fpMwv+VheXA0zViV7fhuddVrHzjk5ql5U0s8F64G
7Pn4rJrWhnTpVyOg243hSG85ev2wVqFbgLpZTF7y5vo+gb6QZLXmY4hpHPIG5kylW2dq5EuHNxzG
iLkmsgPAquXDj42QXTiGXGapBe0RqI3lUmZWk7sZvZZVlubq3HnBiTBJ9ssNni7ymzQltBXSUf60
PrgaMaELni86GirrGdIUOx9Ch3dSYtyxoERgr8PsSijAPJ6EpAjep030BAAosJT67EnJ/w+X9aFe
/HNhXC+kHNV6cPFKAi79qyK/JP1BwViVsOvFZGFXBWazST0dbr8ozyjAt1ml+JIortF0LjWTaz8N
nyOd2qL8j9Ce5GplAsAHIk32YFm+hbr8yCRw97YmY0cG4s7oCrWXgzsKa96ioFIJpmrnN8Vbz/kK
HSi7x8StreIsz9Z9UxF1CLZsM3TJoQ2kOFZRq22rVlmLPCBbBgYdi3CjWAGnnXrVPpkyXlYBbuQE
Og6u3ipfDTZXbS+xyJt2yaivuocV5lVDWDhUDcjufj5yK2hzrLEqj0nKGI+tS1orIuDpfadVrWAY
2BlUuCD1CNCAYGK56G9znyBZY9gmDv4L9DewRrzgkBJxhSqybw5BX+pQR5IXNMSsmBGfm/KmZ8Ov
0HWyMWxja+jpR+iDndMnam62YXwwgFm7xr5GlX5ukIcuulranAKX2uWcaa3wMwJHrVM4UquQfW2B
ugvaXZTNbxBpEhFWXprD8aZcLExGgP/PS1iZQnDbFnSlS8tGha67W+bJ362e/3owiZGtB8M6qU0s
JLwyNWIAd+CqcUMcUFYzyw1DIhOl1HDuJdkzpA19rQc2R5xmPScDLTWAtB+iCymfXW44hLQmiht4
Q7FX+uvOiz+NSlsxlLjaxTjQ/o9yHbzEgWGtGq/HdS2GZRgkMTfOTBLkKVJpc7ISdG0Fws54xN4V
KFZ65ScSoa84gmtpcXUIe0/oGlOTssHN3RubqGcHZNqUKxLnxFh2fxP+fdg25XZgdichUS8M8txp
+nFFOrChk19dB8YaiQ4JG4Em+WwkN1V1i9IQtnqa/mQk2q+IJL7peAAVDwQxnoYvDgRWvDijbmzy
0NxH6anE0LosDIeiLef+yTyAax0SMtKwVnrkvyQERyjP+C44/kuZXH3uBo2ZIzQcL21eO6P4jSpE
0YU0XgcupTzT3zRy5TZBLF+nxHEpH2+NP6FpHmxEfLr2N5GFBBzD93alFpAPH+LRDBHLrxDooiop
u2NpE9SCUdgg4MM0l05hnyuJL5PYUPsJ694MjcBNbENUBK7L/khma3TewM1qxFWDC/y5Nc+qmkBd
k2m5rmUIeH8kVDltB14sxPI88huqPoJbTcfe60Fwb51pPzXTdLTgYZLGzhlY4KCemjJDZRZrO8MD
JYJQgNTUp970qf2N/inNrb3M8BviE18YFW+U19gTbSGXAgLhunZYy3E6Oy6acb9/jFJ9VC7BpB7R
4atQJ34UmZJaFparqOTUu+ZDjhuyF9bZx8lOGbFoBrwnXCOZTvha4pp7X+CJY6xHcFI6/Ua1+7Ar
8GlRBCaz4OxWQ3JzjHiZ1w6qyDm6C0jmsqjkr2Gpa5Cc4F6jBHUMmMGE1yIoY9NMKYrp8psoBsXZ
TAlM2umnN5DSMJLKQ6uGvTqXBP8q4ERjm6OJcWlK559r9IN/ok/RE/cEN4guWov+0WW5fFJw5mRo
TAcHrhXPMBF4PX1rawEz6ChdrNSiFBX5jkG5hnWTkgUbDwVMh0i3I6PMlwSk9CMBAuAdNl1c/qSp
S0bdOJh8S9GtaRjDaLq8ZQXueLiV7RIhPRkzjf4Zc0hAIpsWPjry3VAt2srR1oPJcKT2R8x97llE
2jnXoGRr1Mf8z3HojJnvoSW8u9oWeDFati5CZGC9cKlRM81i9BbZM1Hk9ETDm4d5PJkl+kK2LVJj
YRPW5B8z5qlLNWq/jWAxU8VzlW4P/HeDHsmXehKt8wlWvl13bnci5x3IJliuxXQuk/y7iZL2oNXj
t9U/NDe7W4hZY83B7NYcTNMY19vKKT9IFt0qq7TW0iRvaCipc8iHoHAz44ciSAwPDAmTQEZdKN1L
wyUoBMk9xj0kNwYblKE5KuchYp3IStwZZjqcLOCMgTn37EaHeIW6SGBviY3NqBj+mZr9K2ieu/bX
04BWOSbzTjQeSxVxmDFC5goU1ZkTS1sFFl1zWeQrPPXePtbq42gmrHJg1sRm/O3E5U4G/ldrHDtN
vCYxHCgGmc9ZpmNjELMA6OE3dzg+3VpvAFRYNQF45ZH+08WYoYNrAFMJ46DqkC8TpbChTxnA3cV7
YqAWJvG+r/2I03bC4JfU4ZXk2EJiGE/K+jQl5qce7e0R6z0eTomPmhMmYmrKOb4cC0GVMXHp+FhD
tsNYyn2ORLTu/dfel/ZJi0JnWShiGCKISU9Juw5iYhttz01X5jQcdBTL60BC12JWnicUBlVdg8JI
kn2r09wZaU94Wi+Gtc8Zb7bxXhv0I2LQKwQ96MDS4HnhVIirlJc3T9+lmA2GfNrC4ZxVFRstmXJL
cVS/FZEkY7GtD5gFXpoIg32LLIwaAlrHq8J7Ci5HvJYR4BODweGoEymlGKgtKje9mZBlF6ptGaQL
yjPpvyqzZhwSU4Z0NBxm2TMXqTnaWo3GfrC/xRjlT1UlNg1Sk3Vjc1cE4yPlWc+BMlysOrmHyrap
OgcXHdIjTPIjtpmHnplHN8gglKEXW02g9Ly68vZ7zqGYDxh4GDPtfW/r6lCPJ5+PehNh71qjZudT
5SovovLBQBpPqSSXyNTFJT9PO4yn4JyQVIPsoihIEAiRt7xDugt0aHwEuYFEri8h+th/xjAnB3BI
4BQZ1b6uxjfTI52cM/kFYaigXZObXhsdjHQdDVmgxqPb8CwVzbRiha7MCgNK/DsOPpkSGu9Hq0D1
abx7hU5EtV25kOSSd88EARIJ/Rz7E5iDz2Lw6iM+7e2QtWtJ3baEKU7T0ApaJD4I0HkvuHvtTZtr
T71DCab3qFu9eh/nxtHKOGd9A6PL8DoAE19heL1IxOQMbfMduj1MI8GbIf7Q/vkrqyPYE0uMvzB0
inY/GDVmw+7BGYksUG4MVAsvrNVRs1XeUF4I2LqlrVP8Ni55RNCLnSKW7ykCTpSiv0YbGShlsYFN
GoQLS0+DTV4y1CA/klztmZCJbdWzwKK280leQJuftK/QM5fsQ8ONEYiEH+9ceEb7NEXJsB1r9vBm
cXARaIshRdlmzSzjuvPXlmXeR0KITDqCg/A+HazXcxaL3E62+AiqRCMmNcU4GG9BY1rMjq6M4eBr
1q5xGLBZy+HYm9FzU1QvnptA9SkgmTlOB2XizVWTPPfsUvFQyFU/+NR5nTOL8THHDK235h1Yuz0a
4kj7HgP7NSjg+aZdkqwwJS6l2Z7SNPXWnQCJL4yLbYOUbdu92xiXBG826m8nX7b2TotMZnKFUR0y
7Lyr2ISll0uXGxTYoaBX3dR+ESMKrD5jnDFs0JtFogB9IAliFBIHq7ID+uaWxSMrWBdSPblpjygl
xSM4tepLhmWxrBP9guIw2kRGByiEVYw069sY1/o2YK24sCuI0k12gGTasBvjzK5DhMzM9LyVle0K
2iVO6wLyBg5Kx/NeFSTYQDIphYV1DLoEz0pNYda5xVtDnJk+MXuJVcBEuC+2KDBu2KP3qnS/6qri
UZ65JrbQoaByfRr+Tgv8w+jk6LEaghPAEtVJbm06OQCVi9cwBF8tfsKtU4Z/jrMHeD9LreoesCmn
w6Vq8k+cWzRgYhcMLhO2Vt1011lVjfvuGfHeQBdIwnDFTm2jO8SacDj8s7yYErqJtmrqgi2bzT1M
zrseNhydVsVSIgPK68IkWBSVQmPlIkUpzI1deZ9TXZ/sAo+V2xZMAqv0IwL2E6cJHLJmuIQmeQx8
c2z1zgRSL7KRg0QZuf+UqZUaGROkIL2X5uB9d13zWbjnqYgYzo0RUyw/2bHoynifRLBGgscVz3+N
i5+FZ9XutQLgrJ84pzbBl1rD+Vq2ZdHu2mgoDkMx/Bq1wAuTpaCNio8x/XbRYUGtd4EMEX4AS2pH
mPObW17ZBjurHGWEBYK+E9faGsFPV/0BJ/89RL28IO1gQ4hxeyrq5q4hEdWM/jWpb4xiQ9zFZKeW
pXbHGPJPVuLZ6crPKcXYkLbVfqqnLwcSLUpDzk+NnazdEUzkwv8e7Rkb4hDv3oxFCIggLnZlp705
gWJ76TrrBPMYNR2bnKHhitGpxlrz21BSMvOtv6RK1oXRwwdr6EgZl+V04c7XSArNIOmvSC71wJMt
zZixgd1jRC85ep0R8I/o3gIt2Nqg3EWChtVCPzhVz1I6wwpaAU44+cNw9bmdo7qmsp4gB+GSMndw
0PudrTtf7ug4q0Y9l0B/DpxN2HaRkE7KerhAzFWtdig3NdbMVrT2OnY4VvQUubazaJkw4cKCATtk
/IW+dVzxdAAPxBIlwChSmgtnygjlgfo4sGctWOWWQGldnxS5Tr25gI0nWNT+yOHQuTUbpOmzTnno
2TEv3YrxAl1LywAj6PDFpaW5FTaGGxfJudIU+j9Eo5JMh6xouZ6x6a6mnJpIGPmPGuZujGyxPoM7
bv2i+3qPFCQlS3Pe9MY/K8ZQUUwHzl5htMpfhTjaGBnbFVb3nY/aW9RpzInxWYt6eiBSWRgisyjp
SsE7+C3chpBnt9nEujil9viix+EXTdEGJuWFdKs9yrqHV8oPIcwdZUXT6d+2wTXZ6OUriDbQr/Na
MXTBUtv1wU7gkhBWsfLaXlswiGMz5n73dG65Si6wf7oNZtFPHaFnVxocH0SRbSsr0FYRhleM+AwL
/ShcOw5Oa/wolRft2yqbVg15wSv0kZfIDMOlCfV5ghGxDBhwskb/MnsOP39tmtrTCP+bKtJ69DgP
jSA8WPH0GLyXTiueOdZ999so1Let4/62QD4VNWsPsLqInU+VLrutzAn/DCzyJxRz7wJvQ7obhBOs
NDvR17kuXpRwn512Go7AWj5Di37Lk2dzLA9a2AA4coG9DW178hu1Ro+xRaX3ZNXQOrrpK+36H4hX
qLFwg/bTHm1OsKodZuAQQ9MVuVPfgqUUKjmYfGf6SNEd09AP+TYt1iqA8iXA1rnxMCnGk1njD9GP
iMKdxxZuTwgLgP2Hil2yH0uUDGBAF7XLlqNFnenoxvvoxzw7vjjFWoVwCIhlKt9Hx4LsmowXYzIZ
AFXtruIk2LZhcylrk541iRfUugOPdlewwgSTuo3QZpNvZc61LrjswtgPFXRXjziERK1qj7CF0G5P
Vd2cfZ4VnPCMGvzQOTJw+alaImDb+B4TsgXDAN7iVN0GtyCYmg1uU7+6efaSkAyxs1vnpJziYFZc
jFirD/C4OOB8tXKr+MfozKODcR/vzSLQ9XUP9plhGIHKcngF2ENuS+2/tjUzedgXr/gk1CrSOJ+s
9mqSJ8HoFCgKiU2Vn3L9sfurTKQsPVUvmJNsacMv6MMPUQtoR1n2j5CdR4cx2gwYlk0N8BYnJFA9
iLxPjxLNzlnuArzwFpCWSTfSvQ0eGQ60MF22cYiKOQBjX4VcHGNl/wPiTOgu3vRVci2Jd1uHObEf
ncXcuuEDlMPQLZR0TmOv+kWoc55gid/AvQQ2OZOmTRfLAFNpv6es9muPwqX71C3v6CUB25z4SWOv
aJnFix/ORxjTERRAnKZVYG8cAdLQZTagQTBPEmDHzkB7EPmXzvYfefavnbAxGv/SamIMruc8NJ79
bIzlcBXM9xebwe3BuqbxP9Qzd5qgdlsMswXB3WcuUUdJMJxF57wKU3tpiom8Rw+RpE09oysYci6v
a9uyGM3hJhZG0qw0w93zgyYbqx4O8Ez8VWdEHpEJ6lXLgtfSGHcOjSBTEKBxus4CV/tBALKcbBT6
RcXtn9n+nweCobREvtFwqaFEkd+WT4QDllyCmC2ZYGzq5sQjreP3IF/w4QbI8gjZA4RqCpPFBE+h
9Xm3cDT1Uofas6fsamMSvAShcyLdtZ7uFiUHk+aPacTDW3oRqZY9s9NCe9FNdXGa6iPAq5Lg9n4K
I3Dt5TCdhhSUR2uJCfyDeRy7sl8NDh+ZhWfKM7amx+7NxAw1L5C4PtNi5+g5OCyt3Fl+csnK7DR4
LOGMOiU9B8JJo6HISbm3ZdyKWTzyyh1dr2N+15gkpNuSXo3JOmc5V7/nsc2srl9rk/VFw8jHZ3eA
sNzexWFjynXRjPDTqWuBy6lsjeDqovUBiNbQeQ+ZPbJVLmAJMTCrUiwxQaNXcENqg5HWnDnU2HAQ
yewdZbpz2STiItfRDO/6nnkZvQzxHljfeBK7A/l3q3xC+YlOJ9+lBfA7EEQQaxlz63ZHsInwZwPF
OmFF1ztJuncaefWn+u43vGlRqofnaapp/eOcmVZYrDMGVjr/xIMVkzMx8YTzUo+G+KiLEE4UdSJI
arN31E5tcsFMkpWV3BLW4JQ8RrE57zSs9igK+AmR+0FTQJJGQXwZ5KE+vwCQMVZjapK5l4cgN6N4
TTqv2Ms+ZI9gvHuiqXajN/xqvXGOM8hAOddE7Fr3uvPuWhV+GkWyaFN0d3LSQO2Bb3G6l6KMhz1g
8A/XiHY1d8x3ax/lOMX7oDoJ4HtIUbk9pj+f40Gj38Ij/JAVAzgR9qh+BgJRs+wXG2aw6rIqJfLB
OE++eOKWZzwcjh+G08ApQ6relJJRKZvQWPzqrveDIegvT+W1n90ovCuw2BJt1ejRLQmnYlF28brS
wOZXdUdEHiwh4Qdc6ElQYR9Q/bZEPF8jX6gabv80o392rdtUchuHKsvnsoYFdX+VLvo0iigbw0JH
+ml6bQa5N8MKStpE+ROG408QJ/GK5vW5R3SCoJx1ZJZ/isE5qoS5nkKQVcTuNVMsgk1BPT8q0bK5
yR953e5gU4N5NUUE69A7pKZzSYt5KjD+Eco8K2bKRZMFx1qhqghG08UlNLGxxNMmekVWcBSwt2Ku
3VSgPlRsP5sze4obslwOWLexCgf0vtXKDR1EzrF5LaZCLBPsLwKDEYoVqqyU7g9qo4YrquieEnbd
hlm+oNIMjobvNSvfgfs+24oaQfhYqNlfWSvY5ktdw3pg56s+9vWtR6sgFJmwg2U9qLS8nf/l213F
SNAnjAwHa5ozr3QbsD8JXRdh9xwf0KIm2/oxBCtW5jnPPufHLXYxBRZgbac8+FbqpOeRInWPuaw7
q0waSx3yWJLEDT2uKUm1aYm0X1iYbJGrvXg2pV3oS5zqPaAGKP7olArUn+AhMX7g7EnmMzgZUB1g
3Sly7kHfPFI3kck+znNTjN7qzP8Z6rCcrBrJ2+Oo7sXxOkACIRP8EFZyFPLYcZT17OWKp4qQQJEQ
YSGm8WLr+V9ZeqyK2HU28yKDSXqVmQe31TFXqHHpJw0VUvzdTW62r/RUzjMQklf1fLVxAkGmZ1b/
5ZSfths9uwabNT3qThVWE8Uv9FrWgBZZa02F6aLQkne/tv90NJArQpqQpNvtG/LdZQ335VAxs+KK
QUFFpNciDCiNjJijI7Q4TOP5TxXfVfLKNFgj89sTS9+h+x306agHsJZtj7yPmn1wi/B/CRU45pzi
ca181oocaEsZOesyLGnu3JoudSTPjcORkd9Yrzsbo2Wi7UZKw4WWOwdOXXfTJhHpHDLYJzbYmWEO
VMJazaLfWraFA/5Vi29e0LlPZhKEW8s+AGwcN4YYz01Z+O8U6+t+agl+6rLkJbOdjSeqZunLjkXE
9BG1TnROqAtqVyIUcH3jrAVD9W5xh461+9bWkslNaD51qXaKfC94qz2tJOK1JdnsSr1o0WLd/Fby
RU1fXeiB5S1nQ53Skw+r8J7TBOobHix3rZWYibRWjsfUZC2gBVG1pxxmw2t4jOVlP8KZuJhacXJm
K1Ice1++12LTtwhayCa3Onkei+TRmiw8ESmDFk4HQotHjDtQfmwWcgfmmAxZ2yC5W3kmziHW9V5q
8b1tEv+GP25dDhB0LJVBBIMveCf/K/suVBW9MjKZ7l25jUqk+4Kz/8pjco7dN601y1fDnLT74LNc
HIbxxnPGj21c+qTaa02srYloileWjp0DPCtJIykjfCZQbU4KoJkfJwIcFhZepXUux+LYw/Y4mqmc
YZ48PYEm+aYnUgn4AGqxKud/R9mqOP73Vy1ao206qqsBJeuINg04iVItp3jRHP/7gh1eL4AG82s/
kgAhuL2IFyHe2tiHMbI15pbN8b+/8d+XQtrGkjwJ2M11zuI9tI32aPfx/3/B7EtIcQYLB85qe8SE
1x4jQ9l7jzy5aYr0i8gtzPP8KSvlcPsUYRkum7o0Nv/9U6TX+iW0pHahHLgpOXWHvqBH8wkR2tZx
pF10r9HADe6sKhBnf/43//s7vmlfNUIttiySD8KO4cN1iYoJcwgZ3JRyuujiaQLKci6McLpkNREp
NgDoJQT/6dI75nipMTQ9JVO2k/zIXKEaoQl6CjOQTt/G/HMyR4+jQADuX2ueRDASXfMpi8xDKfiG
1kZhv4SF25yAbpCxXEwENNnzCg4xMDphPX9OnJe80euTKzym20ENRO+/LxXrNZbF0Q+ixSfDGbr9
hDn09N8XrEz1qUfNsCvsgadnzM5db6zkmLKnm1js4FENTl5umUuhCQ3cMRvCCJQDuIFIR7wXsR42
zXpjcNAvBvAdqyJHotw1njfwtFkd4j6+MAaiYSQAY22I0lklA92VaAw07T4pUScT9/vJRiy9HiRH
iDHmxUYzKPWrDBNbMX8JvMDkbhHxKjWSn0j0AwiO7xBxwcJItE87gmicWzEwHPvqgBZbpn7fvvqt
xmRx8p46RoALrIWwoavEYK6oD5uoJN0yLS3/prTGv4VRuoHpqM7//YqxrnkaHCrAdAcMwb62lW1f
CVq1rxDHV+NT3UT1pfCUuyWQ2OWBnWs8v2Qvr5UgIMHMsTMFdlzAEKiqTr7Q8mlPwLO/EwMJS4f3
bKVhs16SIIgsk8H0KiJi5gFSro2U9uPaRCjEk8pJaDwFLOM4XlHUWIqxWtUoB0hL/8Mkl8A+h9AO
HfNiW+gnrl4dDmpILJ85tNc0tfEfE9pGvM/8UTVvIaX0LdSv4ZUJs8NlzNYizvsLUwY6oVmo6nTI
62os+c9+4RA63jXZD4X0HYWpZVXiJR2Q8NQ1AzovCJxVT2B4MGnZh+ESetOnu8nRhnf8nQBfgwG9
DHX9IVBiayvsFQXLqp/B/Ay7nmm277r/9yUpx10nR3/nmHyz3QgOKk7fbINfKOV/tFJpKz7WFT0U
UV1lh9eMVS88d2M14PnGrBzpD200WyA471PN1sdzbjhLtaWGrp/6nJzhwaS8t9Jz55MikgeDeShQ
HRw68+SPKc4C7iAIhuyb9Qgs5NiyZjFopaOK0n9XcFOsSuKyEE0CsMyLPlmlbqI/C9u+pTaTJynR
jZjlOUZIwG8noK5DfqKk4glsPB7geu1gZ9j3zoMBXjOrcNvn2ILp69NkCZvYFwCj9iIFn75rtPQD
7mYCLcF7skq630BsKex9Yhasv6Irh0PYFv55cset1OP+GS7rfQgssYFf+CGtQW4DS77oxXhhKf7N
7NGHRIGkEMQii7ZuUaSV2mOiZZo6fx9JPcZbzyRZOKaAmqY4WE/NnILNe2L7HOqDMPdVVM4r9KbZ
jKEGlNsVyyypwqXFwgAgY2486+2gP/fjiDbZ+i5dZip1mlcrj7RYdIi+sTJgAYxa/j/2zmPHcmS9
1k/EBskIRgSnub1J72tCZFVW0nvPp9dHQRJ0JroQcAd3cCcHpxtdhcy9yYjfrPUt+7apCOwr9EPu
jngd/a7fzZOrAgynVB0NyaOi+j1UbrfN2SeVSXpbWd4msLXYpxoqvtf4mHU7CsJQE35TBv2tZw/N
45TR7TWkBzBW/2QDhFPeggged8A/5zzEcWGAuDRDecpNfYvtCMmmSEgagZ+WsQkxNxSSjDfsiEji
9XcbbYJARASyqiSkQGc4/IuhxriBmiw0zTVngnxzV8VL9jBTP218KCT7gXC9h6TbFxFsVhIREXNN
fwME4BttcJC2SDrGGWGCdljgyxDuKtn1BzGD61vKdF8rDtM+paSYenGoqhlQdPiTR9FTwSeE3MLJ
ybfyblPoUztFMMaJTVKimsdY5+4xAl4sy/rBq8RBK96d5HNOQn+L5fd7LpGHWtVobR2aMVA1CObi
bESqRii7gF19SKQ4znZwH9XDccgnZ9NaYbHJgSaCb9xGZepvxt5lPliyOg+GEAHQTXIKdjoFFFWs
me5tHC8HJGQbKCi6oqv2IZFwk70y58IcoKrfyn1yvPJ3P3FKebl7mZU8jnX1BP7uS4/iUmgwkDox
26imA7JNc2CDsm9ya6Zem2NkPLrBkJNcYhP+8NVe2e6l24XNZYJsABiSfwyDOt/jMmDazlwH/YQ+
huZXOMGwAuZbz2wRGloK1w523r8LP7ANUZUjExjoxVEgHHMbaT2r9G2+bs2LCOxhXf0COuaC624O
+KKOi1CXZgYqDnli6zXzRzo2Bzv56EDW7oOgf7W8VYiMStyLWey54tUMsJG74h7v/28cWR/lqnFv
O4duIDQ746UU+qn6i+QEJcrBC5bhACOQvRRW2hO9+R0ABEJKSWcvc+s6aBXvaqf73SHYYBRLfDcB
8CLgkCqr4TsJnOwiGZ5UqFYPRCCGmF2KsNtirb7LFUvioZme4Lmcgy4ob2Td/PHK6aHNipegjmGL
uvsBv0Nfvuee2eZfguN4J3X/e2j0Dn3Xqix3uvd0Kg5W4LbbssnQBhoDVobRZUXf4wSu3GVe/1FV
UMxKZ41qmCJEZxPZdQOGjh5ysoitl1ghdbHVAWMU8jy7alkiRvsWuNPOZp0wWIadHfjwpCm2sYZC
3KYdXyOYGq8qH4SHdatdtipHUlUIETwGzTNEuxUuHT6MM/7IOn4ou5dcJDu7BwQ6I5YfzF2bDNCS
1fQ2G1xpkkuY2w5FpqcZGuuAZ6nsSbJqccZOITnCK4rQBclD4fPLBeCb2MUfoZpLFC9kuaQw9BiQ
cH304gKvDBdWt50z/9LkyY8NF5JITeLU0Qqe0rrND76XfiQSBo4E0WwshAoDwdwyQ30dOk1xNB69
eDNA5F2oiMl2oHIX9m9O6jOX+LiZEgRuInN9tFNk6y2vSVK523iAje/4cMp9d3yd5a+0igj0LctX
L5tXkO9HJWTJrKN4q3O1U639J3wGHzAc6hlRft4MTBjqbK97IwBCoXfOhJshn7asHSqIff/sOhm4
1sxb1RY0paz2OERy1AGNjl45JknZq7vLDOeuAWG+wJTEvz0S9MmztwO0uu8Hm+1vE0XsrhFv0MrG
kUKrlE/1i9HMbP3M/sWDtO7oHxxXvHRp+ZAzKEvIyb5BJZvtGUCGSb0PsLfjF2r8rca6PfaMd41v
klsrLC9ptLwxrnmUqlrFTES7IUfckrSOzcEdfvkOHk6/R9rG7uAmiR7JrGKKMq8IVQx+bXip02C8
rRw4SBSijUVE1UQLhXOLWJ0evRO2rxl0AUCwKr7QbAad8zXNDrw0hbY9Smjhg1zJrRrdX7MmJS0Y
SK2q3OFxXIMTmATHF0tWH1A6Hmx31jdTRx6zImzZIbIPLZrr0IiIZ/AM46Hkhyu79ygLfmkxPy+e
mBiC1Tu+pb0kDhDZDjMZtyquQb8XyMc76nBgrP67WzLSdKuJuic8N2Hpb+t8+gABBXgs1ZASFucV
0kaxVz3gASuiFw4J4xUknWwXM4McYu+8rZV7a9OTbVXXbFkXEJmml5Nvz79se3lhxCdws8RbiZ+S
7UrZ7EALoQ95ggX1se4Red0PRMaExvujBuASOX6puplPVqiOsLY8rCzIeCukUUuU8xbHRXofVdOp
6My5sXZWV7HOS7KrGKXA9MbSIxs+yADAKNwgKZ5b+0jI3cuwck4DA86jaujuCgQ4oQF10Oe35VA+
S82CzzT9fGzT6JexSXfD8nDz3Jk0OYMlkdtjmoa8axPDzKVSl0AEEMmqid+hYa4k8QplPlH3gft7
stxd7PnzcSrRnXQO2X3zdO2LMrnDlXiSuGPLmew7XbvQ5ZuMnx9EF4FypsaeC6PoPTQpr0A5n3XN
9xBJ0xxr/9OPSTmrMo52dN2CJxE1sr1mugvrA0U2FWDS8NBLccvzhJ/RNO2hi9291xFL0OBYwVGJ
Xt0lTrgnUn4eCvJE3fpoEUlSAlyoqfVuBmLM1TxXezqMK/pvEO0uAiszswojRKeJY5yqkszfsfTK
/cQEwKvIfAtjaNzhvZrjP/mY33P2tKxylnY722Y+iuHRbtGmgFV97/InpDL3UDNJJUYkCjB2p2eJ
9D2PraMXu7duNtwHxfKKT8XfLUzE8GTgFgxweA4ONGIwYnsU/NauTiRLwW7pmXG00x6+Jnu3jABx
VQT3WdLg6xxQjdJ+7KrBqs+TRXFE6F8VFDjLXVHhXSIGzjCpoU0yR0xJw+1iqESbkqIlXeYT6Vwo
4/LWO1VWcO7KTYoSj90ZBDapGqI21SNufgfrqRkP5NtC2mg9sH7FY6dMyxSO4n0aFfq8LrxYgv/5
9/9nA/W7YHvfxFzt56FecqznM7/t5P3Mvir2TCncS04XqttHJyvKKzmFzf3oIWsRXnRMejC6IZG3
dfdmggZ5qAs11ji+fm8Vz23Mj3Hb2rF+X0PDW+8d3OF9PwMXCUp0ixbXKqSyBcg3QOtDvRTqvUPH
yba0FncgBBsAVmWHGODTnSe2r0W/XJF3rh04/zgOg+LRi+xDUVt8YlIS2VTZPz41/b1ntH51zQti
YwKXIpINPPtClvmHIiE2go337llRdRmUXW8GzhmYd5DynG70yBPApdxnuXsSkbHe9NB+j22A/mYV
dcOspJtk+O/Io1f/uyQ3OweaefziQl6MGpvSw/oREUWRKPFlMw7d+rw6KCkgr8eAQgiQief9QmnB
hum3LdndVQHbl3RhhAUtquwQX4VuohAmw52NUlZHXY/DJeVvmqb0mWkjt16L4tPzSv+Gpi1BUk7M
1dydJZKsbeh21pY6gyCCdaq3QCVCx1VzpOfQpdYeB0rGpQYrBm3HyTf2YLs7RrC/y7n46P3KXELr
YwzMp2MPRJ7r6nGm8dyuW3+UcdVp7tS0z1oW3wNKLL8j8TJd8dwzRSMrxaWeESKnZ7qMq2KMi66W
vaxa6d8g9Hd9B+StWs1Da0xAOjp/JYiA+26xdx2zRM4iiKfphftBbUmtvxex3jBtlwdV9elmrMNL
6K2Q7SocGHH7dFJ8CKMTq22SghrM8EgNmc9sMUreEtu9m6YFFtkAEV46y7nT/t/eQcG5zCwK4irk
oVks3La9Zd+HmALHeg1/QB29Y8b3XObjHZEjB88ZHpLRpWXRzFbKI+EEl8rjsSuymFbTrT6LxOOO
KRb7mE75pW1pVBSxqUce0xOI2PmSEGpGzui06WbzXc5sYyeYsRlLB7mYN2vO93GUEFKA0GEInXeP
feAaJzEePG3fs2/YLv24i9hR4bBnFBAC8FpK2e3h/6AbdTQorRTzgm9x6ObuLvfUsuo3YRtMTA/m
WCMX9fpjljj1NtVxd7Sna6Wjz7nCMIUfkYRPZIdJdc0iE6MshNLmVuknkdnpyYzts+zyaKcz0539
uNouqv2uqj3omd+WU8tDb5Ocm17pVB+iiQ3ErCm0W4JPrICpIsQMxguqc4mpQahL40tjgBXyiACH
Ytqv11uhFVc3cx88HR0rOO47Q9ARlqbinfa7RcSLR3dJz1XuwdNwaxIlx/txycPDnIN2dtxhh0cE
a33JfD6HskuZh3ogeqgKhnBsC/xNDVVLFM0tNv3fs708RZDVCkd1x3ipr3lM9WMyQiBKfAqwqJYL
NJITc0S4f+k8kMAC5Dxs1r+Lv1AE4nupgr3MLeLiNOoeEINFTyJ4XaH5jzKYPpM//2XyBJQgIcas
K0nk8LMndL7rmkQ8N25cHEYkxLTyBeltU/I+daxQyt76YjKQJFhkZHIbgfnao46AYDfUK4cUjXmM
CyYPkz3C1qsqESLWQAendesZDP5PbAmCz4bTjOfqqHZi7gBm1Jne9SH5e/65zHnzgVdeilxNNzP5
sh3AB6ILi+1kW9HGJt3vMnb1E/GWEytUJMBzq5HYQqf2Nei9sVAXkVUxI5nXeF1otjDrzjhH2w3v
hheO9iWAktYbZEHgovzdULfHQJkfMXgbq5qZITD0ZwwLNK+er16BiEtMYJ9jNO1L5IJt11T27Mmp
tCKU6FXpnMsB4IGHTT7rUdGZ4DNq53g/QqrKUVzWktsA2RRizvaNbBiH8U3/6lE04n9gkxbZqw2L
Nzox3g9/e0QF6OytScEUMcxVcGm5N8wjDlOXrfiNmBUVh+e4dieT54LpCclnHIcjNRLllKfuvF6y
EQ8QC9bMH2SY/XZh1KqMbWOvItKbQQ9cPGe/bjY2HVusXeHwkicjvwIx6MCaY6s/8cm+NSjdkMqb
L1h87NNcl1YGT+6TGQGXjMWXn8lvSj4A59VLn+cR9iix3AgSn72RNNuwtE6xPaY7EkRJD+2CHUIp
DAIchF5mddeodIjZxuu1SVVw8Be0JWP95SQG65geFKppD0np+o8g3D7nGSM5jNZVOZBuYps0XSL+
EK9cudf3Zc8uMIudYKum4kndS7KKXHevao4mTCtHCpP8hro1QkR+l0XLt0MHyAZ4+YpCGt79XGnF
GcqGAhXK1h5xohcztkQHxu6usZg0eH65xdQm6zreJ4LpSKBp1UOIB3OtiEjXXnFWiU3qer2mIlmM
QHFfb9CUMnDlrkAohAEdYjtiswWDro0z0Qe9HRlJ0Ac5g/QqhBxU8TFn1ksggY52rOsRBXGyVoiS
GU7amza0nnsCEi4lbKxtabHr96LuqHH2qoHMTak8d+uFHa4r7EeyTDXjob+jZ/0pJDmvIzrCwzpY
WtGvc6AicOdqpJiGW5yxokJ05iII49npESDjyUkPhmRE9o6FrhDJGgZVZUf9I0k0FInzq42i9t6F
CovS7ssftdyjtDwlS4H+DoLFLm7repMZzeZ8zv9Ghf08a8p1PDBvYRJ1G+FN1o3IY6rdBk9rC/vo
Nk0XD3ERXjFpnfJrIRYMRDUrsBqv16K7Yo+l68t3sXHBX4sO+WDdZ1517iQHbWO4vOdkEpitSc9d
SpSAls2rMavpVznFb63E+IPCuiV6duMPTOf6VWCUhd6OpMtnt4ex6iVvVY+GKNAxZgYlpwP4XJr+
ST8F7L1B5W8LhxsyaZffjo+yBqLkyRWt3PgIkRCiZ0+J8PZGV2iSU9y9dYCfWdvw0d0INVZS3ow+
MGHtyn5TpOXfTMvxaA2/OSXdOyTMvPkbAA31Jrf5QKIvB/1rz+UBoZJE49FDoGKxAxmSwdoMJKMV
I6t4BAJPXIbvjYutpDTO33Tyu5NChzFSP9Kwk53ZhLc6Zc9PPXZNGBqTw8aLAevvdnK8mDV3yahG
9a9TAlbczslrjkP37+jMN2i1iHY+lRCIb6qS0LeaZZ2/Hv+dRe+Y1N8s9HYDlc/WYdAVt1N2mJiF
yIDFeIJcAaAS3W8IawQ4Bj8gp4MVWPAbGv+XfXWPJDt/TJElWFh0CGj9lhZH/1aSENnyNE4epVH6
IwxZH5haNHI3+xAiLYX2qJzNKuAa69UFRxniCu88YHLcWGNAjCSTKmzbdbFdQrGfBI+wV3TjOjPm
x7bJHfdCPCdspyAQIkCemCYtYfKsQ6KNfYsDN2HZQzW2FtIxEqrK8+aDO0b4Sro9oahoQ3g3fMPU
MgS+dFM6/l8mTyPDa2ru49xpqMat/xCOwQP7TIk7fdgCa0AAbtFxs59uCW58cGwqfd9YiHewFAeI
VbkCs28dF9ckI6ZggF2GtcDdSbnO9kJcmtxnttLJZYTq28rcv8krMu4SWZ1T4fl7kjvbvQnOXs1F
0/oJYXzjOi3o3Dev8kFk1ROjN1g22yhnWr1eX5Iko02Cxf8w9Phl484fzxwRx9wRqPbWl3UaCmDt
eDJ1P+S7YcnvGYUeMYK9OhNzNCtq7xpygq8ELG1L134yDidAZbUPJoCL+h41Q7tDqHaGx/CHV3EV
KZRMIypeckbW6N/HDw7fvE0xUgcfHSP5S5xjB0Bs9+Nq/zxN7V0Ny34PxeAOWBpLKo0sjcQCzdSF
mN0G9JNXvlaQOs49aaSbMWZzTTRiv7TOk9f+MVmQnSrJNZQ5jExjFyp5mNz72raQclftDXoWvm92
0o95Ss1knOlaFqvCFogM0mX3SUkoo2kN9CSoRno6398QPgYcfKsq/dFneI+jAAkLZUI4nMvQcDXS
mYuIGt04xXFs0q+Jjh0nSkPBw8gu6y0U+JjCoFPP30ltfzppj87CuD+GaeJN3utoAxDypXdrRszr
sysrMk+TqIgP8RjUlA0W57vbPrRJ2Z3cuGPI7rjHTIafOYfwJQzaB+31NW9G5NORR/NmXDK2ZEv4
N1B5uh9dz5yt8LUYcK4MSfWDwkR8uFJjESAHRrsoogrcqKK1D1nLTtqpp5c4RXjIGAUfWx5ugMIs
t5VkzpgUvAcquKtCl0ds7PtrUShyzLyBsnp6qBtpX2pvwe9+6QgvehTOSCAWJk5oo8Ht3PVcLxaP
3CCb/lxNydavyAifVXuNDFNLPMofYvlYhkl81cEW8IggG9kNcBNx3oMRaljBP/mZG97nRhVbPJl0
H60+dwVzujGCcU2ZwG+zKwZRf0IO542Ga7uHJ0ar5fFrOjnEJD4XSDnTMN9qb6Jx8pt5myrcVUKz
ogyrI1oavpua5U+QIVXF6yCs76ZAUtPJZNj7Aii6krCjiXQQO2hD6YO22aikmTgmrMzuqurRI4v5
VmTTXwDMy54hG+uD4ThOfCVMBM+x/xCF7nh06+kKRLc66fjBUtM3Q4vhmQM4I13BSXZy5iGY121T
YSb/rhPvYyv0ZZTVNx1/uJVue7IIC9nhA9UPk3JQp7QRdWXh9rdFyYY/Z3kCQX7J7zjqxhu7RqpB
DOMFr0mLN6ba86C/sDm1v5q+euat5uuIn6MSjx8oOfKLUnwJYmJY1djkM1tEfd/wgvtbn5Ou63Ia
Ox2flctOqdLutwJ+Filz6jLXnIVGi+N1xJyYCtJ/KEb30pXXNIrEtR7nm0KXxVlU+YbgYGKtUvbG
cU31bFZwTZ+chnhGOtLs5dz9CUYUyskUfbkI2AaaUKHFI2g6Bu+NeRnKFw/UUQAY6qZr8YXOhFjE
YX9vDcMnqvc/LlkYN8kq3pFi9ceuvfck3kl34x3g0Zbjhx8TgSlS88dpCTUeUS3VBROHuSHK28j7
LpkPuWIW4I8hy4Cey5c78lJ4d2lLMFGTcrIG/Jtt3kev6E+Psh3/9qE4t9zq+LiJRZ4dfLXzaGGc
ZNZmIpL/yIOBq/9QOziCLcd7IpzxSrnw/oPa6S1G+F0hKuxljZJZBreF2+3aoaTklw9R6r/mVY0X
TpI64NrH2tHHRCkYWAyxC8IDpk7DjoLvE4N1tvkqAAJhOgkikuDqw/9nk/4f2KTO/8Qmfe4xDEAp
/Vc2KX/kP9mk4h8fXb3RlHqeVEZDOv0PNqln/rG14znASaXgRv9vbFL1j+3B8Pa18ZFyse35LzKp
849BWwTm1FG2bQul3P8NmBQO6b9wSS3XkXgYbN9b//1/45HaQG/r2GLio8owe4NwY+4hurBYalNU
nzh2JxyxFhzKyZQHWJbqUOO6JhaJmcfJBKxZUtJqmNVN+Ky4wY41HgiGAoosu7BZiFGxOovu3dLt
bdMgOuPHcK55iDZA29Xv0LI4y3zl37ZYYI5LVsk/jCUSVI2W3kIQYBOIA/8tbBzKLiuVF9P1w4vU
c0K4q5UdUnRN+yzLg9tUUcE0+FT3DKtpt+2GZFC9MDskpoQXMSF777B4OQ6WKKwX4iFVfolQOqHL
FfaXRaXB3qJQ36QvLH/byXWugjEP4I4cZ8CM37/pTb6f8FsisMAy1m5Dzw1f1bywI6/msfuLs4De
xoqnHdz59uDJKjy3jssAIEmYB9vxIt+LIVEnVVhs+jxnrpnupdneyWp5XtaKtNJtcwyCeTqRNN9/
Te7kHPERtYwF3eDFc/P6ViaS2OMpzvkIantNAbD8Q9boYtjrJKyexVywBa0YYx0KD/4i6UTlY2nm
8c22O8Fekagmk3J4tDGXqoz5HfzU6QBzm/xKbyhOcmmLfeH1sDRdxtoHam9SnFwZn1xQrUe/W9Y9
d2PSLZQBwgGzrHqqptnawyesN0y49e0IUgYiS93eDU6c3qXdbJ8qRFBny831Jx9EeOpHLBVl6bCA
JJPg1Z1l/xzMjmyw7w7Fcwyc8E9Zi+45rLqJVqObE05J8nPqmuLVVuw/b5gx+U/eTDi0zivvBLZa
/R18TR1JAF51WfGb3EDI/uuSb0V7GQp8OQvv3aZUfUQDNpORWtnvrpP42AtRYIae6k6xhSKhzgJA
Dxi4rmaqcIGwodwTGTBevR6M6dR7zh/HbpiOu8XwYqUB+glWNCxFWwZ80qh7wn7KOzk1xeMi0FgB
rYWkoxZEweUYHAnBhRXiy2LcdlVAW06aKGUs8qxCjR19xugcZsLs2Zkl8XAOkGO/kSEcvcMVDmp4
ln7yAWx3vHaFpdjdg2DAWU21mlWJuSvUnCO39FFt68naSHZjVAoBMr1m6j8H2mEQjU11n6lIfXcG
kGxghRTHsHfOzZQi8LVxEZFhmM0b4s9tvmmdf9uhUz3AXySrEGPyLmwtaFg2A0tvlBwXZbygDsSF
dsHV31OoyvreDYv0pyXw/o+VmmoH26L+8lGzYXuZ8Xj5reT56fD6u01wSTwZgICzpxOuKlLuyjU/
LXSY206kH5xUFc53pHDbX7Q09Awe5qccC+C9S4wRIl9yKdyB7SwTeFQ4lUWaV+4s77DByl20ZlYd
sq4V+3zymAEljt/dWWphoq2mDG8di2vvl9NV0Tnx7erTRvlFqk7XiWuQWOGvXEbZnzIo/Yek4Olt
WLl8NoEaBfpyoB0D8SQEhQQJTsooi85VV5YnEk4GgkUW3AlwDUvi3FPvaYS5TFmfy6DYlo5Mz46a
ePzDfiwJrjYoYArVnTWWoEemDqx03bIu2cXNFulofhePD203RQRPCFYVN52LpzpTubZQqbr6Mk86
vbWZw1zH3GPUwkfascZIOIduhtppUU04/vAeD23FHqUtf9umNmDZsmT8UsA4EKwRXA+TpwyZ3hVG
YjLyCY7/LtFV/xC4kdxil7T31tD1l2VNs8Olgglh7LImPCwpmviU0w71HKrVZCtttFREtzCHsWtb
fsdKoGt38zi5NOREQ55i1bOtZKQaYEPWDNKaefmLsBTfyIITB6/DnNj5nb2mkewYNPfMo6PBZafJ
zATZlUQjTkRTHqM+WvcwNrPox45ch4M1TSyu3ILgx9c69onFoMLLRnPG9xwviCwHWz5M/lDLV7Og
unB43UgGZ1RNssFQWbfklXi07ZKAnISUNe6yINLJlR1O1pzdOV4ID4ijQB70TN/yoHHH3rhWXFun
IE6lc6vL9ZOMqZHZLmdLd07haD11fUoES9j7bQXVK5DiW+bRV55Y6G4wlWUajci0ABMCG8QHC7aH
hKkmC0fnVkjLGy5uK0rULyoR8Ncs4+fyrMIIM2/EUwB9Q09A5zIywOEfck+8MglYzMHzpnLaE8QM
krIQZp3aR0EKLsbniGG7En6jWLI3iMinndWWaJGGXrfTdsZmX+JS75dLBy5kV9WUq1YPdTaKB0nW
X9TqZ6exSQHJOu1eRUIu6VoZV1uCK+wtti5O9CiRX1a6gJJNo7C4Iu1Rr7XVeK9eYqczYVth/8SM
0NyWJonegFf7F3sdVRfNXO8Ubo+vkPIexUeBWLp1S8VGMGbnn4E++BiWqP4WiJLWpZCdH+Kl7c92
TU4XExgrfzOh5Z6a1OteDbrSC+vz5Quap+p3o9UPjwJRxmUZR2CPIsibe6Sg06s/rHKJukJ/AhtM
DWyVU3PKEjOvAqbwjZmkJjspq5/DdqhhpVH5Mez0rFNRzORrMZh/4nsFxtyrkGypklX//WDNqWDg
lWEjtqUOLh1aqBfTNFjn0OQybvc5C58hvLM1I0m53wOyre+K2cRfgV/Z0T6Kwvlqs1J/9cVU7QPh
2Z8wkXKBTXR0X+qpBF+IjsfdWTny+3wmQAboQAxCe4hzRujZAliOTFbIiEs27VDraxwH7IguOlnl
fL3w7ueJzxmG8uDUGzIk8hdXyeV9iRws0yETrhtP5dUHfgBuxWUZ7x3XygIM4AGqynlCEaUCMOiN
iioYmlk/Qf2auugwsJKqAKD15s0kWsIYGxLMOks8q7WrSRArgPiYiUskT3GWjbmfiqR68yMYIWxw
suIQji7xYTV12JY1Maq6JfMOA0cgXjJPfC2CXkt4ZHQW+ULoXqKBjdied4zyBPpgAj3uGNYruoIk
P7iozRCetIUOkFyo8XMg8jejR6X4gIWq42OhW3g1YlqQ0Fp4tEqiJCALdphJBWEibybtioOS7gDN
xRLmsW0UzkeuDRSdQ/bmKwjLlggLKgtWwSdHifzQSQXvoGO7NTgJIbjcr1A30vZEJsB8aixb/pWK
EIQ8s813D5oblLYqQaVYMVi00TwnTDUP3RABAM2AGd4sJcXIIk1wjSktMWD1EZdTappzY0/hXqeE
GFJZrrj9OnmfRVWcghBUk09HsO2Q/TwoJ07IL/ar7wJX+zFIguXUeHMBJF3YW8dyYLsHJtnbeEvY
GRi2bDMm2XMEweA9WPzoRdQgYIht/mwdFKKVU4Q/4KSQS+d5doeozk9u8FyvmJMOZ0BM3WZnMiIh
EBxJR42IibJf7tCasNldYkx9VpqvRtci0afQhaBRKpGBAbYx3IOwM8LZmLyxmrPgmLoC60tw/yF1
p/7R3gVR7PIQp6o7lKnlbxm1VVTtg77DGOk9xqVPDw2yMz0GBbukJAt/UCBrBmAJWcI41AVudFG2
H0XtaTQT+bSTWVW8SCYuG+UkwakmM+R3bGzWYe2on2Zkjvu8r+qLkAhet/93Gu3/F+M77P+xRT70
81fx9S8N8voH/rNBVv945H/YZKE6jnChIPxXg6ycfwTNMeJF3yhDacqf+o/wDvOPtKXvkNmhPeMx
M+dP/Ud2h/OPoz3QPL50tCREzjX/mw5ZeGuH/t+iOzzlOK5ja1cICXjAJl7kX1vlZl2HUqWxwY7V
U1uIXZnQDMUQmEuMrBBAsx5Vvjq4oMg5AR1x9IUDud85jMVS7GYzFPuwuRtTpziYHP6UpflresZz
i/VOd93Lc2XHP3UDkd4QZcHf0V4hDZ5CWxYnX+Z/5sUl1GdMDkT70pmUP55EAxjkS7ipu/EcutUp
g6uy8QkoHiskBtE0QOmJ/ZuoPzQl5vYRzJrrFPsENekmYfJEzGMZPs2jl+NNkyjhrP55HqNzXYBI
ihSL+caMXy6VdALUESl4fxGuvPUC8OU9K8otWXVQk1Gsb1SF1i12Omx9ncTYj3uloVyP3DvSOiwM
1cgor/M8IvUuWAWCesRcsxFhGrNaBbAhDfHUqj5H3cKS1jTDvqjPUPftXZxqZx945j5x2evNoG32
rui38Gl57xOQLYABfjRuEhvVJBNiw7S61Vyg3av0SAlsLLPpdfdOPfnQxBIifCV+mUz/Cv3sAV/K
fYYo44aXHids0f1R8HV23IjgUQE+1u4hH7kYjE1tJZLy19Tx32V2G+9D0orgwQwvomo+ObaZusFL
j4fVel3jJAnyu7gyGEUt96+O5+c2O6Z2+VnFGASSGacshpujiSgcQlbDSTSQ3tTq91JXdwua2009
YSPgG92NZc86veBOsjQS1qB65Ukpt7lNf2cy/7OcK76OoMEcS1BeYZiOJAZgV+1aF4mXMJrmH+Mt
EJQm5xtBwxW3BgVkhyil/53G8Dhq2QY33CB4/0m7xUhzQxZmshV9c5s4NlyjgjVm1r0RWQrUMUBO
bpJ57xRYtsmRPURtdrXIhTpAJz10LuB1XfopuWmYeOIgAVjyYrN3ZoVaT2TAFzeLwTFMQh7ESS+/
LlU7inPQ9qBdEtA/BJVlCIvl9JKafTO80K0QpIgpbpvHpyHFOpFWztGfQyAVQ/Lp4b3YRxJTVANH
w1hLhvop7DY5KxrIIRnrSWQojh+in3MySJuj2LO6w+KQy3pbRkyeCuZGgdd/1em77kJ7T7TrrV6g
ydT9d5ehYx/JM4REEx29GagWMod4/29kncdy6zi7RZ+IVSSYp5KoZNmWs48nLEfmTAIgn/5f7MGd
3ElXn2xLFPCFvddOF5b63ei1VyN02e6TXCV8Krkmd5+YmLOCQjexc53pUJNeq7FxFPMoSL4Qz025
SkZ7/5wPPI6k8kELGOPdNKcZ7rgM2ciAD21PJYewEGRhkveRaYChgj7koYb1yTRv2bAh2qHsxpp0
qucyctAlhLnRRmnQAhNzSGAXLJhNRBSovkqgwG09oBDkKU2gKKNt8gy8A7j1A/VDRTPieulgN7vy
NRCSHTkxyRjwR5xMcQ3cKCNHIxZnaz+IEQHsUkZ04O5uWLDlhcT6FDZJIqAF5x2Ac8hWbfruWiy0
WOm5B8EHxhwpHrKwhj7Bnjpu/CTCsELPUdZPedwe4+o2lyNPo4VH2zdFsBlhWdPI5IfWJD2tWrx9
7btqJynhMe+ECRRW7mx040wbqzqymubC22ZFMdntUByXT962kqa4fJxmzqhJOTMiteYsM0wExdJZ
YOK3GAYey2WWl2pxnnto4rjdw9MoWGmO/EuYfvBthKl+ZC9+NhMka7lzB5ld7pbaGrceLM7DwFPG
RDIiYwkrfFzfWBlg9HH0wbaZuOnC4ibD4gBX54XO7+ggmyU7aQwOwTR+hXF2zSrGQWYMgxclITtJ
XPJxLLxLZVbrl4ttauIgr/r2e45FeDQLvNAKpwS6bDjLsCe3VV7d1URF7+Lkvi6RHcaME3aGYIIw
8GmRo3OK+bDDvPwqEGxnkyFu2Cfr/WQj9FqqyzpcIPIVhqf2g7uFBKMajie1JIkoDBVUj/qdGGE6
TLyuUIKNTY1Ic+fl1UG2rBizgngV+BIrlAw9pjSW7uwj4ncMHGaNXCWuDapisOHMVXRkBkm6d5+s
cHlcsLDeGWMY7I0JNFwKEbEf6J0RuTkRvBDAOSHuQ+ZrzDqwweGbS0eo6OPsvpsc9+7MpWlZqgbD
Ad9D++Vf4yE6rApyskZGjGWKtQ8JP3LwunvRbw5DbvherKRtFSMbNq4VNDmZePSN4e3C642V3vuX
l/0T4SnxeZl+bF0TNuxlNo25C90f6o1qxMFqnNupZMCUMAaGDOTn2riP4ZLUkwmuEKl0WbXtUSyQ
g3yL7HlyKeeIDF7orIN5AqnzyeWIkNK74muw3kVpQC3Xf47w7mIPxsYUfmYBlyTDoIQbKSbSfPBe
ZwWAb9UKFr3zMCRPRtbfQILLqQTkGQJOG3F2nMzhhVzrdO/jz2cSb9NOxH2OJtc7EuX46Cf0Zm2u
yAHEUMOSi4YoToerMTdZNLhJu+0sVLS2i1a+ApNPSLIbaTS27NtiAjQlumCCqTbGOiqq0/kwpQFW
ympAZYN6u+qOEELqXX8zcsvugkpCHJR3Q+fCadB8vaaF4yE+g2IiThhEk+lMpyJcqh2DbjaV2R4f
wqXW90gRHtdeZKHyRxpI1Gy1PObY23Z2UH8I1b9bA9PuLHn2iOsy5XgZpHmNkzbl6aVOH0mm6vFw
yP5G+uquy/x97YQPgn4uMaoHjUyG5Cp02UA42S9EpWc+scZ/1oSRMCA6KLbpmFdahFZERjnlxZr7
58adUDc3wynvpgcLdQMIO7wsAypmYz7lY38M13mHaHlyY9ryyR2eO3V27PYdQPkD9sCoL6F4lqif
Y9w0rhO8iNy+c8P+xe+9fyprfplPJqQChO+x7HGOmy3DcIfvHvh+ExA6giFnM/x2Sq/913DMO9xx
EApBbRMVhSfk4BfTqjuoHMoDGNs+DbKpofE2tX8k4+u3m1mlL2vKVGiNw2Ygv56+NUVAU1KRSvfR
s8JI6w4xCptyILTqbJbHPmGbi6dSnjs93NjLxfZhFcn5Nshh5jQtfycOtLkyDkIjR5gCJCn0wkl3
6lV3sVMLmrE5RHk3gwsm4WEaICsOJYZ6PoQtiOgN0xgmfCGyNrOb7psu/8m0gow9+aAseNaZXkfD
ZAd3WYG0iARgFHE0+7W4nZzwviz33mignxkJqwAyE8SvJy+121vHnkH6Q5Qx5+VW5eZvMxQvyLFu
uni6wdLEAVl/W6g6Djk64k0WyH1CqMGu9QiPpWbf1Ut8cl60JDYLFlZN5C1iNic+K/dGxlx1glZ+
rKltIHeIy2Q3BxSfctuWxTdh1r9mxgNUMJ04zfPwmNoZqWEf2KZ6EGnfIlW3lWGeEO68l+6tH1uI
vkRxDdP41bTix07E2K0AE4BUQlMak1Qnap+CxybxNpSvLhQdpmvE1KvlVho+gRvBTg8E7C6VgXZo
8v+c9KEK0keZhntijt7DxBsfde/dLDzPnM0jNXUMuF3v/SH/hX76smTPVQ3QJHETFJ5BdeQ34SEb
zAYUCWMZnHk7M+93krA4hO21C/9+2MqWDLhsDVQiTg+Y70TAg2y3MzX11uiY9uilDzaZbemDUZvv
UuFSoqB8cBLnc33Einn5KhaKA233G1UJXuSm3CWrrb5QMzuk7Mpe4RttyqFNhn0t0vVmalA32wRB
xDECSj6uV4O4iCERLzyL7HIguy/qCwFLhyjg0hv+oUkt1AdyvPM1Fi7uoN8+mO4SQW5WDaWgcYm3
Wz1j2WMtzUdzNHEqci3bWB7QF5ArYU93RRqWWzdt3o0MRx7T+kK5XRQv8xkJuu/6P9aM0NCk0yBF
AQXKDDVL1IQ1LS/4J3Awr2JMRpW73h1f69lgNlX6Xxjo9A7l3+vi8vTPsoH24+xkB3Wmwwy2YCpn
8lQ8JTbW1H45VG3K7FBnHy0xAejo4ECKJdnENSaSrrce43o6Vy14ktg4OKSSY4HHB5+JQkbzu1qc
PYUfxU7NK13o+J/hJC/5rI68SzcGE75doGYvIrPJsq4SyVdblj1MZ8S3kLt3Oss+HB6NnDV3xH4b
mwHCTzXb9B7uuAf5k66xJHb4bclPuwTD1kw+UurldrQtdIgFtkxeihnP/Zd7l3UfAaumGZcLX3oO
UmC6c7U0T7EJrkRahB+v3LiBzBRN5xxRfF0AOfyqYvTu/enqSkZcSWs9Vu7424A4OgR2cpg6AE9h
4f6ROUtCD15V7R8U45tdaxQn2Cqo54lE3iWlWUcLpI1xpnK2AOkOILKjJQGqXXbLo98Q2D0SFvCW
D/GDJ+w0ckevPhHRYm87FaZ8gtIX2Ou7CZjuxquQQjY9uTNu9xQuXhXVmPo2Ixy8/MbH8vw8Ogu5
bk24t3Li1yQqsTnODmNFkWnkmhlWHf6wMXqt6fgeMkfSpxoguO3YElsciVmRe2CA8TPjO1gQtM9Y
Lbt+j0VAcUVwparKOWQ5XEQepeUSzi4RMKu7J/apSMkNtmn1D+bqGrLtel+RPvN2ylQbnmfkrMQk
z4CQVua0LI51W93NaT1TODnevY6T17SgSLNsdDtu0tXYQtAGsgzDv8+uXcVj5LdVsG16KhcADqjl
u/pohCn4IjXfkQut7lbQ/GCaAmUUWvlCXUtwKfsxgxCOdQWkMzvxbE6jzkCWRTU+bqRI8XOhG07C
dKUs5fedqbN3xNr2cUKKyYyY39k0/kdB/s1ceOpNs8ymnwDn2071J1TEQ+CX9A56uWBAyLb6fUQN
ztTFsw82cVrJYE+HFLH1xhn9Zlc3JX39NNocLbyf7DozvoqlP/93I5MygMStq99sQFw3Kk/0odfW
W1LgqI/XKGdQFVhi4M8KjOKedDteWuXdEAHH7cfK9hhzDPU28wZGp9On1RrHuJy+yHfrLl3ioENY
32zAT0xCpokhJHepLES+twVnLdulu5hNFCiH8l+vuO7Rsjadk++bAFafnRgqUgiveCtS70bFv1w/
nHWo5oCUhRtRBQdDcoQ4HgNhNHmXdXIz9l5+GiY0VKJnM95xpC04UxCrTvrAIVvvLQGVj0nspRsy
qiwXXiLl9WPqekS/FIt3KBrNEoKb/dGd91M+x1AdegMqd4ElMBn+UI9LeO/hm7eGJxbhbJyJmTs2
WXiAr813WPNN+xq1WI3HMbIDA7qobpm9By9231XvFI9FaFgEPtrkiFh0d8L08r0XFuDW00eet21v
zQ+VUUQzsTiMO3CcdhYGtAaQd1A49mn0+9U642X7ekDhTy8Z32V9ZxEMW7BPrKLBzH/pSMQK/znB
s4aZJpIPN8ZHOJO1dCyT5rMjiOfgwao/BwjBvawEj05KK2Yg5Pg2OvsCV81pzHGY9JMGxD4ALDVQ
/tord6zOsHPX2TRcSuOewIsrgfP0AOYbH94reZ05TNlVbuYErBaqJSXLaf3zYb5LHT5xZus1h1hx
x+s20nmPfy7GSa1pTSIs5+ptjF8mADO7BR3dbqzt+TyPSOWwdPDv28vZp3vypnjex9WICrL2PkmV
iIEWLU+Lcj/axXSRovy47bCSM8FRt7O/m22dRVneH2zbs3YmMDyY+C3SVlNAlU6MrcsIamO6OTr3
uCDzlsp716ybIWMAQQF8tjm2BTAkw6gUmWcP3ehTwrQLKeZl94Dx+KzjdNmP6cS0A8wqr7bgaEWM
CO2ucvGtql/AEzSU0kOLT0RRr9r2lBvk0Rhd9zKSBIrWQHFLUWTyLdu8JCZaCRsUiH8tM73Oo2Zo
7yhNu8H/yblj8f43y6FfkYfloHZw+2mhZdmezaXDL9nI/aQgLvA4y0bPkTG7/q1OS3ksrKMpSthX
7osvm/KO/dnC0V9iGvxnLHmyrxqYMuE0EM2Uf5EII19Cb9gTUZA+sEKNCQhpcQF3w/syGca+5Vpb
/Zb/psmdn4NZ8FaOw7w3UTNtxGRlp1R4TCWyeNxj7gXQoOxXUjsHXpYB4yANIDrZsq8jFFjNPuwq
anHP96MkzD8rblz2XiS82eAcW9MBfGp3e4BUqGUT20cdof4Sjr1nM2qhW+jenG5VkMJnZ5V4cheA
OXJ5cofEPZijDvk3RU45093hZyVijHfFYj1m2IfSoDlJ2vKjwmF+wVXrE/zWVjdugny9ZsTy6ORU
RQ2gtSMLb+gFThuQAZtceXohKigCl7w5/gmMdTn4ltuF/Bmr6nbqRfkOn7tBZQXLshwCoGFzSCYc
23sAosR61tNJWM1wRUx5p9lK30uSMQoULM9OouUFtcFr2rd1ROiz2tZc1Hg903+aDug2YCi0ZZcz
l4GJ4X42L7UHyqoENnyQ/izoYuR0WqMhX/77IVY0em4PzoNKgIH37sqwqprwNnWr4FXX+LJNqAS9
EOMeoKg4BAFtRhCjWglHkmCEX4wfWVmjF+7eUgD5DDvZo2L+bh77ZA4OduVWp7KtsgtRXI+ZpLfC
IyzffM9Uh7ohrKbosl+CRdVTfJpJDP+pSoVsoAyMqz8lanUwYT422dPadWmvUM3eJiRp2uGVvjpm
07zbSBKgJOTjsyhr7s4gxcQ7oDl1y3ciX9p/cyiDo0F8RPTfD5GU7tQ4fzIW10d48fW1Ynp4TXxY
B6Zi5tlTR4+bxSOKcWCkeW5IK143PG++nZunREK3LYL6BaEMOLcsNS8dWRyOdPVjr3yxt/vEjlJO
A6pgf1+ysTiwghvuhzo82dg0TpAmTiQCd4+0qQ7GQ6+6Y3DPdjOFSUjGMTlHi/Uxy1vXMuNXfzTJ
agmDGHGGk0ZlD5+ci+ed4z7A95v1twwv+1urliRR8JOR6ATWdXIEbtr1P3IB2WlnJqL7JuHbsqdz
UUvyl8ZHaELbLlSgXVQur4Y1aQYlmYgs1/hEG4QwmKyAw1wQgwWKLnlI51WKrvrqmzCCJrgsmFVh
WwSXRJOHsP6P/n8/83+/p2Gh8c/ygz+V/AZ6KAhgbqFOlEFxN3dWfiltwP8Qe/ooQcG5T2qqLmTF
9dXONMWb9pxT14n0DipJFi1v5lwT3gms9R6FHsN4u5Of4LsIxW3cx8Zn1tgAiG0zYT0EPcez1Xfp
ZzrHx6Vdhj8K5dPczt6HsX50RZ3oh8wGEIBdtz3KhOOuFVhuqxqGVla0D1jl1ocm0K9IeBhhVTAe
FuyOewtr98lDx7nDKJ69OzXcFPYQ8407InICqw0ymMmlnLTzUI9Z99q0L2ScpC8OkRwiRHZudsUK
rR+XTzDU70XbTU+JIn2AGWiHfJohcF4+BMNE2CUd215q8TFK9kc2BqJ/SN4dPfj/ILECfeLW2f/3
wyk1Tw1S7DLW4x0ySvEcpkgIcPTrC6Me+9kpSa1qcUFUnWHuLd0nT8piSpfVdDGTnb+VJhefXySa
xkV5Tw7u+KkIvVcDwPXdIuGnU8gvJK6CvhxSxrs25KCIRU5K840XhVzQBOHAHvFGwInNkRAE4w2m
b2w1ZIcMpvFuLu3tMnCNxZOPKAPtELfUzHDDKG6QsrdgSnLjxCV6meVqKSrjkOg9K2ZF4iRMSFbV
1ugcuMPyCHPSr0q6uyrkV9DLnMHBdw6xS5K1lzYy6iwiwmVmtsc6Joskw3i3yPzkqJZlk2WbWyma
Bv+ihnfazT5eebWf61TfgoyAro1aX9OcrsHXR0vQyE+FpJV2q3sYLf8pqPaTxu6EIsbeVj/TuIxb
CzX7oYXYgXZLM8M8ZKv9EvfTyaDgLXwiYKnFCTCvr3HQ3YAE5QrjYzQ6bobx3dlVHpxCiMkFJX0J
enigDb9thuXUBdZdmUyCKhUqfNWA04bKdaWGAII2wNjIqwm2f4FKn2y0y5iIM8Hjb8mSsiKcrIUA
NhCA0hrxLLu1e08WcbqR0iIRloqlN1IFIINEZcdOcNiU/QEyAascQxTNDqrmHsrjQOYPfsJHMQQA
oRe5Cybipql8H8QCr89o32zBB4WfgAzpwaZVKfstE5Nl7nuXkCAFjNVMEyw3P0/5moIy08JTWtGp
mL9u0T9NgeNhOBjuLT85ezRRm3q4FAMOM8LQhw3+lvchI4ESJsqrNYQKEwRhDaHfZHtnnwYDkte0
f1ApnRETpnVSQlXE3cpeIvtMQowhlDX8PVZ6O00Uu/3Q/9Gh/YX5VN219RFhWnXyNdGuaEM2rIhF
1OZHC6IOEro2Eg2NiL2E3ybLdN64dwxy53W/sJUzr5qV4AHS6QdL5PhGFdU/NcJZxzny66tdrot2
52bViKPyK/FEvZ9TNmFG2l1MsanCE3obP2G25RPHppiR4aS4x93FC0iL3gl8L2nuXkv7wQa/HrFV
nY4jAF2Od500+lhU/VtZqfc046rQyZdqZuACPXvlci62PjQ66YbfCl/ZEP9H5Ksps7BxzoFf7Mu1
YOP/1v05vTC79o1NYt4ysilnKnDCV/zbVnJBCgeooiSdJLOwFnseeHNi+T4QTt5qjLtzkPzYk8VE
I2OYr75xAjiQLnhyfJf1mlymZ97MSBNe3yIA3IJmg26snF0XggsgtJSEboge0jb3JgQRolqaFCdn
EYk4/i5AB7v4snd4prG2cjASHyK32kQpMAwmNhgTXQNMQlV8w7YCeZOpXcijPlikD7kZYrlppKsC
DH/qOf63zeBcBiMkdcKjX7E75SF0A/w+DPR6TLymhjKUQQ1rxabZxRbNlLta8cowfbQQosNTJUgh
SfJzgbJrTH0QgYCP1vqnjUZmTNj68En3jJcghIQRsZBbdE7gdTwE+aJhgFmlwVHBOo5zvtZOXque
0duSUQ31bbH36jBj+SkYUjMkMWv+FRiy/l6uMtokpRZbnAD80YCEHeMdwks+/fGYa6wDaksAzX0L
GhZlI4EWZEKQzuQe80o9IskDSQTAdZt7A6fjoH8tL34ChxCBdFeRKOx/thtbWMVQ68uJJIXs3XPb
rxzGzN4BWYEq5t4jY4Yqw7mTQdruasoWykus/Ax1ChecL7JnmFdVtiVTm9zo5ujn9k8dp8jZW6J8
MEQcZnADGiDtxuZOoRwNPoS8S3Le2Z6YmdYqQAM5P0E/Fhyo63hIWqdhaemmUmAPg9nezGDtCjYK
RUkt4rdfIUbcPkh/CkLFTXDa7LsulezN7djH31Abrk5tQFPmDPCINIVZPZSMmdr7QOgI79E+ZuRo
yWDPMJw3go0KPNoPpZt7KyRSs/Hondyg/Ogbc0DzhTUL6IFTMywkRLzb0q0urPnAu8yJg5Y/Z9Q8
G2/Ak93LlOjnoKiQJ6aHUaF/XyYC6hp4wdumw3oCdCcQ5AqTnrnvnYaRdVLv0xZ+OumMH54wbvmJ
p5oPHuwo9FvLXEWgHTMx6fsYZ8KugUlgNAw6GphREfyVm2l1C5gVpAPtekcd3BH8wPvZ5wXztXxr
2YVzbMjv3tjd+JrAN+8zQi2tcg7RtyjuCIHcrHLxXEo3+xnXjfoke3fTz8bGJySe7HGIsn6qVkZb
vuYh+HxBrl/sJIt6NphI4MqmIaLB4fRmpLft5Ioxt/VTDDQc5zdTbvEoHOMtda0r7/vrwnCRQS/T
KqluRynYx+UCXYmJXZxAv2edJFhwQfOykvZ3UkieMXuInAISLustBK09SULwRL6zKSC9rUO4TNe9
FWg/kiwOtpYDDMhamUK2UGdtj+ekSD6WQsOvNvEr4thkG634kBIttYN9GqWCHWWwEVIPsBgLAP4F
xX1+BAVWEc3If/yuubPT8auwwj+/sBKmfjXSAfcxb62onUmitiUHqK4I02DTL/Py6FYV8Cq4ZW6B
YpqGdY7JA+y7JWQejXmpgFW+9C0vlpdyDrqzG3WTs7cy2zsK9ElsgM6hGX6xRsKnPD1Nnf5p+oHY
KAJldphmD9NSAyh1yjSqnYOj30VwL6d6OeiknFEcZcRGobzaoSDfuZ1dH8ch/jTT7GTprNlUnvqC
zgEnzcsOqIsIZO2OGq8LdA3Yvi0CRWDaB+gKQ1Ql3r/FmhijBsULcyvkIr+ixPPOkPg39K3XoAEI
07ODOKCVfLWt45TxF/p6Bial752ZCchkFb+jT5gZrvmVde/vuHt4blDPc390hAA6lzIO5ClM5A2I
0yNJfFcsmSA1lh0vrnFUDAlywslmS9q7LiDpr+uPQDYvotZPCAFMXBlQRSp1H/caSjfr0cZJfhhG
1YzWkQJY/SfZvzgaIYT1JorZuQMWNOYublJmaXjwreA0O2zmg4Y1vmiJnFYPg2lhE6qShzAWagt/
qtr+uNR6m9avv+jvwcyS9gMsjMVYb28KYKfhEu6qlLUnQIYXWVT38cI1L2ZqqXBEuSTjdlv6NRx4
xTgvYNsR1OQpVdegYlBgowVtQ6J8oLkW25RRnEymR29kS4fqfzrJ8XMwQ6a2DVzRbHVp273GD7vu
SZrJjXKoZnE+gYQIV/2D7eztZtxZVmFvJj2vESznpi6WTayCX1zmr3Ycvw8utVrPC2+VL541vDQ2
No2GqER4TShKlq2FmXNHcMd300Mo8Wbvqyi3TQXk2ysaXlq7eDGz8ksaT3OMiKkYaoJX2VGNfMRy
KlLmdowpiCraGeOaKevVfzaOYs2Vf6gShP/g+D8MPsOX2c2PckAgnHfG66KZ0ZrJSKGXszNv3fix
8rxxJ5Zhj78kEmmzIIDVxQr0ewxpPRFZuRuJCBOaAnbXWj+DhKFsVkrdWT5jjhIZ43HUcAN6ixO5
rcfqn9d017bL1J/rBdt08KrvRfEClNDnnxzLqPfUAekF2Zx748l23OMQ6Z5o4x2oLY375bOp+e+P
O8K5yztH/8ONwVQjtAXGnMU4WLLwTiFq+7tKMmtkXitfgfn/IieRfzPu76X7A0dDRmCXVq9WYCVR
Jezkjm7QOA2cCIgzi/iqJtBLNCH+v36Zb/v1C4bmTNJiLL/sALTA0AbpU1D7eg8ebLlxbFVfBJ70
vapl8BSMKBUHDsXvxOtJJeeP69p8ANAa4sbnxqaMK6+Kd/WI2W6jfTLuSO99ETZAToEhR2fA3/vg
l49wiq8OymOGpdLtkYstpncjzOGBjiClI63nrTdwNUgD2UU3cNuwnFWO5e3jWn5lcOpaq7wfXHt8
KKUiTxCQKJ04aY61iWbUIenclZAu5n7vtjM8saQ/uwIPc57kfyNDM24Pk60NuOzOJYqLGnn2QGMM
DqANd06uBez6BuNzqwGsJRUeyMK1sI+AfNaxsR+sLHxfMvHDo6unDDkJQHAmlWT94umnAsiHNGom
bEB8OoiIdw6lA+A29u1vl4DCRfL6EOnjHHDkzKL4LBRsIqcr/4r1MpwqFrGiKW/J0OHqH40tFYPc
iz59pL5ojmk9/iE7Y3cg5AtayZDVv3wyemSMY87dGsbUOpLTRjvUwWFAN822NYZ/dW1pqnP1YCkK
nMoGq42q80zEMel3KA4gZS8OorvURgc1LvIfSPmZZ4G2L7XtbyK/XwIWPGBzXrMJ4JvP4z5WKBcQ
jpXPqQK62BNWbZr1OSxScl4LJvyUAK+eOSKrqdwi8uU/Cqs3BYbmVga41c1aPMwgKtH07AKLwJJh
rXQrXQxgxp1nD4kRhLatww70wNgSyYUmnDZk3nsISqSRmdlb+OcNxk04w7OBTJSRlNwFjO9MNkY5
lsNd6wU3VmLp3ZSQu7FOstnKRS50Bj4ntQ8p/CFFT3IJW9JqRo+e2w/e20CLewJ6ALivgcKQPQAZ
2rASjICUbkJfz1YSvsFKG9dHC24mpEIxuq8z3fUh8/8WyYKyCcI3zZFd9bSWfSmfKp2N8Pnjs5jI
/kla4tSDUZwCGydqsVySqkZjpi7DFB8cK/COoUHxMlb6Yb1whrKfvlZbXOq4xHrySkTbwjCcUzta
kU8MZGLTBdYrpZTPL4wvRTGXOE2ke/ro4RSUYom6oTzbIKox+XMUj02ndulAGg7qYsaSPlN2zt2m
OrkIkC1pRfXQchcwK+Z48BH7ER+2W2iVCPD+akQTIyV0YROWHsRLynwLaxvb0ZSLsb1PasK2ZlnC
J9bVsWxMWnFrj7yA/PfsPfQniCnc36G6Cg8Ke6DpvlykosbAOpUOxYl7pJaFfsKP229zWzP3oJho
4+4efRWeZS0hEY7u3WLJFyacyD5rgk5GIEKOM/16bGm3ULl+CqSZVbikrCDo3+2Ufihz0VUjRLwP
PIdYLxg5mWNf8C3uRve7VtOw8RbUpuXSHULn2g/FY0MeN9QGBKqAv1L1Yi3FvT2Li5Ppp7BfoLLJ
23GoKHp8DL86Bgxv+bdmwhxjEvWHNTi3Yiif7QYgHS2rsW0xkSTB4G4919lYxhRS8cNDYUiv2gyw
jL9ZLc1kVb3FtMSsmVUxU+QRftX4z6lp/KZD/BsG8xOrWEizILmnPHtOQxmzqSH+W7DLp14CzmWp
S7ziz7KGCRJ2fow1JMqmYfwiGgGhhzVTcRfMeCiR+GCrcdyjl917efrCCwF0vETMonT41sCG5O+2
AqYniUPY7xoUaeijoftbLxEHl5E2hYrJelViril+wKl/4CR8xSVF69wcCyEQFfXXXtHgltX0NQQU
KFWePyy+4NHXHd7ToLpBNbwx7YtSrv/cL/kYudNXaGkHUiUwMB9m1jGbxydPc+aVff+H9vvL8Bmz
SiROHnfqvBDEwin+HQPuPcqM2MOWSAWagy8hUGDPJoq/aWFTT1orKPQpBpEVA8IfYGAEYhoiCKLF
1hzTcyAEkfW2fQufigfd0cvJsdxtwGaS9KzqcaH9kDHTkMZ37Z0bokRQPDmMypkFMSdnqb8ySvz2
7CnnEcGxXrFY3sbDcYCwujtM2m+vakSEWr3PhApHShifgtk2n/6NsRMz8grbCb6b0b9ahPbttIdZ
iICsTNf3fWI5m9ZMGGL4twxoiWoWDOTb9FqzGMi95Kudphun6J8HNBa9pz7UCGIUat+f1xJlwqUK
WFY+MW7lrp01fl2MoG6z3LpkziGnrXM2YnqE+0rQN49khxNfhct5VtZn63AEdcpZtqn14YzDM+Z1
9tHhMzUI60WPIqkyLw3lMxdujxMtnJEYCdK6fFK4NnOuzJ1LA+V7O8UahiEQA8uw/0k1coSuM/BR
U5CkYjouM+/LXF4WbT93rf4KNRVuu1TEPIAKQuuxrxMGJx4ehQmLChInNC1l+0NuGADwBCzRhDfa
p7+r3ObettsXKKa8HnF5yNGSbzr7r68BTxcBI1wSoZig2gnkEkyDWHBf06F/WgTIVFK4LlYPnbLA
ETNC4yIZxDwMvf8elslpGNm0+a0CYY9WeX1ZP9uRRE0vTHmpoVAJgnUT5b7KOOw3aVGLTQOLGGME
RUE93PbhU+Uon2+0E0gYi31SVDxSBWDBznZ34Cl/EvzVFAfI/gvxGRr8NQHaRH45WY+cPxKhUfIz
MAeXfm0TPG4lgncLo6YnwargjCdU4gVgOhzCRcnIYBOScWxnuWJSli+3qdEPO1kNjI4WcZvZVPo+
FdaS2a/dbNrntPudJb2U0nBG65AV96ho/kZ53yZmvlKT77wpbaK2nQgPxTTP/M/l00A5JguoMzAX
aZZNByo/IENQkPCrOk4LMAys10fzZmgleKmZuzO3qqgQ7sWU2ExnCI29KD52CR+7UOY/pEr00SLG
kkTH9Bar6T6TFVNNmUcGHX7trKNN/ik3vnMZrG1ayRDGH6ab2K2eZxJhcDzDsgu7CIXleqOYPvKh
3n3qCnIroTTsRh/cpqT13UqnuleN/g3N9uS25Qs0hyfFxtV0xS9Df5aSSGYBUdSOC4pybF8QuqCp
Lp9cZp5hkA4/+H32Ims/yB8nVCTjwMdjeW67VYpErgVNt97JsTp1PcqA0aWdNHPmWXUlKZnjcUsQ
KWiweIbJ26iNcNg+u961WowHyOosEixC1SuXkACpnUfsrbNcHs1NebTtjjlm/T/WzmNJciTLsr9S
UnvUKKhCW7pqYdzMzcx5ONlAnIJzjq/vg6zsnkifICMjs0qJCE83GABl79177nhs3byGjt5eyUwc
fWgByzIjgzqctWNSkJc8PrZ9utIS5FrIkc7jWB1rB11yV3CerJH/SrZry4ilDM4oQsah6aEneayb
vuFt/n3JRDgFVQaSdKLkNiCANfTGYkBC3bDS+qH15A52F+Fy0GhnfnQAxQs0Vo133Hy1C+qHehcc
QzzvGGloCjN2W986ZSG5IW0b3mOIvPfvplL7aPBzX8KDvKAVHqxxuFVr+PsoVFqS6IeYghP2zE0k
mUeGMtDXdEz6Mb7o4eKbIOqWTSHPsxQ6sanasYeiGKrRrvfIKp8EJUIKWzi+hbuTHRwvhZxoSR0N
EHMWnFEpmPvAbldSYBY3in4AenDjtOArHd3mk5PooWlIvpz0A/WP50AoqnHo55cV+EQZFBoEa6Dk
dp9f1zqLaR9Qf47N7p12MTAoL0c1w3jObP/BqPOjC7lh7nyB4BOmte264B1RXLqpZURu9sB+C13C
OTETmNv5Lp+48hRb/sornmo1HH29fhwGPTp0aXH08mgXuimdmoYXMeHLg8cIOIS53QrBHA6UiuJq
b3HcTPaJXeZrTw+fPa/hcKlaenE2Q1+BXJAJ1EgQs/sEcmds1Lcu1u7Ecd9YAjhIuRrx441NIzP8
xkkH9J0KThMJh1jaMffWxWut11tZUSkFmyKUf0ESyb0VypNjym/uhDjDJjWSwUvBaE+qxWWIkcuc
/Jt0VlrW+uCsRvC6bV3TJYjJHR9aKtq69jL/jrJhs1aKaNsxS9uxOmlgAcoQ7aFmqo9YXfcJQdWU
/S+srunWjeK0RsJSn98Ncrr0sHyApi9XrPKD7p9Tq/qMxqqEfVpsbSNDmJhU3wwRnAX9EekYYmmb
bkDBCwhj2FMjcWgHZEIsSsO6G9oqXhM9QX87ea0Tjpw+3qBFiqVipBG6bDpSlslfMhaQKTHd0jxP
NebC0bHTJf5eMIe8jrb/Pg9PNTRkzaaIFx3jGukUS2rVXMOqRfGknG7tI23Suu7Fluz2sjGHEurm
F8rXbqA6tMiSvIHzgX9vl2zqdZeLqVpsi7Yd+hc0lpbzUweETSdCHvMSN1St4V1u3eFUGuJ+xDO1
tBQXB87h4GnprLlMMEtVqAfUIYJKRBkIy15FDy2k3cLcxhDulXOIfNT0VfpuwA9Yh5lxjD2MiE5C
+nmJbzojokvr4G7n5E7GgwuvrcC8bSY3/Binz9RdlfpsThq0OzzjRKA9yYp5cDu0yZtTe5dhn96V
ToeAlh1AifgwKT2q+CaAuzykGUQC1kLTHJyGOUtP4AB+mc3Vk8YyDAFbK+xxNbgW+Erqz/o4VGu4
OuQc6c+6x610aQuuvABV5DCZGgkIPDi7M7Di8dt0G4BHlIW3tjmuIb/uLNQgtArjcGWDsGY/ECwB
vTMoK9YmLWIjj48c4P2kYV0ItGIp+vCtp/2IoDPA4O7lSwP+03KkKEdH2j87bqu29WTfgij5sIle
nEOm45U5peYhRAHbT/QfTeb0rKZaObpADkenjQ+BI3adIdEDVGm+jdOTbWuf4UhwpI8XQm/oCnte
0l9QlaG2jAbTs6geNilx8A6Ak72w2QgrB1jq5CfILeiOWpSVRopbc/CL3gtI8exMgXO9eYXJaX4c
NzburHbqBdFHG7+d1kljWIt2bDd6Tcs/LzMWGGcZtrFJag3RYh2fnTdKv6EXdEh89wrZ80QNXZEw
kU0fuaevK9O5U4gqL2aNA+Em1lJLp2Kfi5HsofeMwbBW9ANX9CPWwnIegVa6y969oy9TUT2DxmJW
nInjGuDXcDQdl57M5H8WgNuZ5DnMIivk3dflnlL2Ux2fhsrIzwziviw/CFRJdlN7ilVUXLGXJ1+W
fgGfJxeNnM+QQ486Un1oktXCzs7+RFwL8mWY2wSIlXrFbjzS7oya++7UaMoITa6edVPpez+ensj2
2bQqXXMvjqSNciwidicKbBOsLMVitEqbaIDo2Ofy5LvmqXWMS4OMwKWTc5tapWP2c1A+NpQ1Bpfw
okgVi0jm75kbUWXAzBb1xf28CEB8wF5BXnKouELZU38sMY2scYzCu9YJZdHvDVJRSfhZaTrxM0XP
YdptAQbaZbwjd9Ugy9d7DWCRIGHMnv//YAHehv94ywHwkNLc/Gv7kZ9h0tX/+RdYwL/+8y8/dLrd
3H39gb/8fP2vP/7Z/8hXL83LX/6A7jBsxuv2oxpvKKAmzR+/+8+f/L/9x799/PFb7sZf8vek+uMG
cel//vo//7f5C/7z75uXJE5esve/7ev5P/X3lIH5//xvyID8BwZcIRyUySYVdME//UnhmyEDFgQC
V4eaTLP2O8iAZuv/ELqlTNf8AzHAD/0PZUCzjX8oIWx3phMYtpy5Bf99E65yJDrYrr78+W9Zm16R
Pd3U//w7v+g7xsCfGD6DY+Rf2QIqT9NxKm2fqkVB5FI27ian8VdT5L3oMHekrE5Ey919d4v+/PDv
P0z+5MO+MP+GgQ4b9YFg50QueOVRt8DA5GyLyY91RbaFP58tfv1R+s++2BdoAmeqtOjbUW2zTj8G
I9WcMXRSstQJ+NTGmoFZdM+BEg0aor4+kezDPGw2a+L4JoRjGixoB7fsREkuK1AvDeEbiRD+7y4P
kOIP7/v899/hD+1AU3UfGGRIaEm+t0WAk1Wz7sdeHaPOnRmFtF56SeqZVSKUduvms8zwsVLYAExV
mLtf3yZevx9eBhSL7y+jAbNs24Ce8ByUaHLF09DVt/Xgq+tAL9ltRT5FRcSUvWqLf4M8/z1OfvQS
/BVr8b9fOaAa338mfMNihKeS72g/UXIMKvozRrOvhX9jmvERhRq6W7xinswxG/ozcBsk8rqyQs6J
bXWJEvgezYu/rlOiTXFrnarB+yyNFpTc4DzbbfLe1ZzPKI+cI12bu6gwUBWmdSqrHHQDiUjXwzAV
CuqeMDyQwdfZJzGTeHqw4x8m9IbUK6HH4XVecMZ4bGoWdUe+RDXbgMaDvZ5gj1n1jp0skw6MVGfX
Z7eijm/3UKzsNjjTbJ2LqnRpdFt+9goXW+T7SIpdoz8HebDPRw3mFJVkH4n1ivCACZlvclFzVFol
NkCvKG7bY4hdZknXnM4dMaL0Ok2H9zTUH+kX0GY1B+MUc1JYFUHfbbsYp0Y8M4x//XboPxuw4q+P
Km7aquu9FuuwZVzZtp6CzKbmiXmhZylyzoEebCYlzjVpdWuGGxKEPpErz5qPx1QHUON0H3FPbNsw
a10M2Ai/u7T5Ev49ve3f//n3/3mL5gn1+7co6ry6N6QVsOJSb25z/1HTKnMNLiLYy8g7yTAk7KdI
dn5LkJUsTAAx/+sXE+ZPRoyY55vvBi5oYU2ZaRPvXIksTsvp1ae9+ySD8LpOES4Q5p1vEJqyoQ6a
cvPrD51n4x992fn5fPehGTb2Is79fKeHo9xn07SJa3DrfiSCCxmmt7/+FH2eG3/0MV8WgyCHMqT8
zN/FvX9wS32TWy6gpwL0TKK4i2qWU7cID/ap6Ou112ukMlXs2QtZ27Pm/0bvc/36N1czzwc/upov
q0VrdxCwJPvw0KgaMAfxfULE1ULPpqvK024KqV9D53jHDMq0yB3fl/XY/b++Xl+WD4MXXocZAqe+
pNrbA8TWHkedajr5atFO4MPBD1LfNm2505MKTt2vv/RPVi3xZVkooohw76jlCVhoWgGgfGO8vVdK
vjTUuwy0O7samuZvPo2two9v8fz3371Xra7izurzYDcJO10YgL43+hykgQ+qBc0HcSNrj32tbsxg
bn2axbRWvUUVwPcvf/2F/9ho/Ogpf1kNqPuDjjWtfNdO9rhwJQSctqrTS62haZCa134aiENWT6xM
7mfgDSX2WEkSdhAPszm0WlWclDYF0S1jz9HmN1f1s+fwZeLzcoz3ou2TXSsCZL7lpYvxmNZBqt0k
HkSBsezfcWr1bM37GycrsRMXOomn5PKodE4jIpsyprnj+QT+tHKSa7fvhfO7y/vx5GeqL5PfaJJp
ask4wgYWHtJW7UhZC2+RyVTrPBVPUeUdY3NAxj1q9ntk1b/Zv5k/fl9wLvz1fdEpjsSGT2ZQBzdx
FaYRy5/PyZ8YRhLOuhSdXJu+YpoB0DkHYbXFip3DBQhVF1xr9x5PhJoVaR6sWO3tXeUWYlU56LKE
774SjHU02+IOX8op1vVDA/1zqdLuLdesb9E43YUgTjg8+YDoKfQVdivXtLTri18/c+fHkyw00L9+
OQKaMLzoYQBm2CLiYEa7sC9Qh9KOhrthDOKznjruFcW/hnTORjvqyM7O0zi8VpF9l4VwQ0nT4z74
mIOdjoJf48eXwoXC7CjMM62K6RQ3KG8hg9roQ6g8dNK51cr+QiV0NRBBT3v4thHBrgLpXFh9urm4
pz37RP3nM9fqWytydAwt5m3jUs2gVX9JU4lMoMQHc5rVKeIZCCZtbzS7YZZn5lV1LpOiZ/dAlzHL
UaKNE1xAktkB5qiYShgiF79pFBtfY9uI8b634nhXFiWsP0JPglRHrxlzwkwoRC1TQXln6ApCZvpZ
AqepHcq3+18/gR8vrab6svygykYNlNTe1hPdAMfA6RYJ8L6M3Db4WzjLbHE9NRWUb4tO0W8+88db
HFN9WWX6XqsyY8o8AibLfJV0ZD/Qr1zlKrqm13sbD6QwTxWECt0nzo239kUOtbXA4bFj50xNdtDe
XdzHfUd/SqXVldd690mSp1u/8+5ZP9ejoxogK1x2PlYnQ5r7xImr1Vh5+RqBITTKGHl0nxRXZDDo
Z183nsiHBKcR4yiIzejoCUKJhEZgoshIdBNzewz9DtK7/OhwPEQtRPIZsngyMWS7rTP/1h7Ty7iu
jppJ8dnTOnNZMceuLZ3jXB7Bo7Vsi7Yj550CzRgR7zqu5lLbmbPevGloAvIDDMs6fUfeRjxNUNzT
qnk02sbDY2nQX9bjd9+gApRmn3xbtmC4znQ7tTdFZFBvrfxN0qBF9WcKJl2Iq4lSKT1/oiilG7yG
ed7RQCeDJKfTAWL3ohqyM2miaA4CjTxMz1oaqbySdvdYOiTzxE10hZD05BfasYwwG1i8BMtfvwQ/
ewe+LPY0EYKW6qC3JWHDR1Fg6pCjqNZIspHn+BFcejMC4Ncfpv9s8v6yxgNyDeImFv4uBVGSTLiJ
tbp7t6L4yhmTd0emvPY2Q5neztw2j9XqNx/8s685z+rfrfZDy06ZT9a2lV3TguRraTmBQ9VETLQm
NbrfsfPatdNV4yQZ6inOnTW+F7qChQFKg1Zu4GmKU9Tw6PcdZxZNP/360n683FJT++uV4T9pAo/s
q11dppd+3F+XAcNOjbg0W5A5SUrYRA317DfP2/zZnfiyvOsJhB5qamziIy/eduQ4MqAbfdHxkhHj
+2BN8MSnglK7H0bBGmMkVdAJg6XDpjhz6xKl4rhsk+EwRQGkUYWVPchRdmYPgiywpSiLZElqbLcu
o/xCyzocDEl6SuqhhUWiFRR/meAzYy5B6tDIDeldkz+zsS2Ted9MN7myrX0U0iHFElX85mv/ZLtn
ul+2DeRvdgUOyXRXq86Aqge91I09Bb5pLLaBHdTLtEAXgSr6hsbxhd4xL5ljcZUNWvSbt/8nd34u
aH3/DubpYKAnd8LdGLV3ylDBgRLvR2R4NwgMR9yh3u7Xr5Q9D6f/c2NpuvMVfPe2u45oO4N8612K
YZX6b9UxKdE0b6iiyL466Pjo0OQPW1gp7kVTlVcJNL9V3bPxRlWS4syd3mKPTOQOS9ZShv4tQj26
gyVoEbh737w8fA7TLN4CDZM7XfR3/ZjHx5xII9wJ1Y5gTMSsQ0bIZ6PQMiL3h7pfPkIDrhdID8+x
wIGnKT7Ksj1gVGZycCbnysnNq8ai3+OH01XtOezJLVAjXsxGqyzrd1WjpaN8fVtG5lUpUn1bjo1z
I2jynPpebx9/fQP1n93AL8vxpGU+xeko2JVhjrEhcK4dvxaLutCcRcCeciisZ2iX31qtOtdhn+0L
7HcHu6XCnQhR/uaF+ellfFmgswLye97yHOlqcN865BCpwVEBuj2snZraguxLnAt9/FlMeJCpjZll
qp+yGg0nnCr/N6PnZ2/ul0WiNHSAPZEpwYvUEPSAEytgLwtsFtCrYhveaPabV3ceCz96c+cH8t2b
a8gGuXXlhTvD917osl/XheHzfTuIh2lwWQMtXcLE+m2VB3DtTz7xy8oQNkQVK3d2D1iAZ3CZ3QIo
nNcl+PEkF9xBJVypUNdxh9H4JNICuW2d0rvutPsphUipHOBGcnItwgFMN1pS2kSaAnGZILT0arAg
GNN/zO+sVMLfmILbweKsXg40ppK62GSgdtKiISvMR3pUkZ6MlhhnO5UxekAWqKcR9DayH9PCV8G+
Ni18NMxiXIKJgI1lsCnslHqoYnJTJhDWkFNgkCPXpnpBCRAS2vuUWNiB2l3LtoeNenrUFEGZAHQJ
qRDaBHMyuy0K2W9aNCdI7aMqeSEyVq2y2CbCovHO5kToJpRFJJI3sRbHcJI8d1XrRUd3svUAMDW7
TIz5NmFRoFkWkfvWafhELIx4WhEQQdYrCzFNgWs4iR0EmqpmS4SNLodeBKW6UBA0OV7ICQWfjK2n
IoG6JzX7BVDGrRNxh7CVPJeAzYBYumiz7Qltg4EOHQ4Ie4ckXtJrPZJXx7vfoeEZev/cE1b7re9R
swiiPlAG5KJfZWNlkAVtltthoJtLOBphGkrLQKy52nviWfCgAnjAhpetMRpfglwA6YH8tG8NdHs1
2tEoCZ4Lp1g1ETXBuo/CY9PRh66lx75zejH1eJUN6GC9SIEoSqPPPDXeHfr5mLB9/RS4Dd3c1nGW
IEaqlegE0qdENGtaYyBUhyjaE8azaxMx0Mc0j8gbtSeSytmAtm25N4gv3gxyWE+jXE82KROxGSiE
2uyqQgDpe9npRGl3E4nzToHdn3Yj+q22Nnd1q4ZDBB6fpDkOmy0xY8vRV+mq7Ov5AN+9GUZoAztG
wAj2mKRkuyRNY6DkPBXByXW9UypKj2Na8408nnM4luHalO1HFoSPbtRfdBpH18njREhI3EsfQZ8X
I646H/9mAXb+EnkpAAuLInYp9JeJdO9dGQNlFUVJos/oznPaZ1vo5KPN3g9RggsFOXDESZqe/Dia
aPlPDunqUpAtp/NSuYxJLRtuRlnTm0+1TVV5LkAIaGPgMI1lkBGrWfJ81kOd2N9ApxBsX+M3C/RB
2wRVEm6tUqmrOhvFN82z3HNcgWvoDBdJs+MZ56anjO75IZRPcJRGSEQNQkoSSOI9iUc3ZQEFbSqa
58DEFlIWzrpvKhjPzm6OCITAUt+V0ySffFCUOGoC63V0YM46lb0pQ/SoeUxertHX01XWGQxQly59
orWIzHOCWPVO3BmcQYhv4rQSYM8Dr4JxpDwPUm/umlycUo9oXrNiUhI4hQNtROITF69ZYnyMMBq7
Lh8/owjiLiFH5cotWU0HrXnqYowTKAlok4egqmLjYfR8a8NGpTxltuF9+rYytklJDLzdiS0kPHl2
mOJWwMC0bW1AopQQqhphWOgS+7CAp1UE9wNxznvNRhjGiYos5TgtV5Hp7zk6cwwznIp0WEeslWcO
GzvTwLjOJl7CMLatU/qbfmpfROWMWw303D4NhfEROtbb5GMDV8kMXLFh+kNW9bdZpulg7gEF7vQA
qXY83WJy+KbHE+1vhS2hBlm1lE1I1Q63hmfHN/2kP6XsBRdBL7FFwclHWOVhbx2xbnjGbUWqNBSa
IPmY22j5QobywUg1xlU9vUUZBErTbVceJukVzOIICemI4NoH+jQpNXGQTN9wJ0JJ4t5DSb9rzaLD
rCe6+1FCBV/2Zh1ckRIB96co7PqqKboBV4d9skUkd5N050NmHjk7VCEfRhy9o+v3drVTrs2ijVfs
ybfSn65lYpA0zN/6OeHT3AsCM1Gpr6uxuw/yeCcdEyoeGUf48oePqiJnfCgxToiwdc6ktxS0ezKx
QUmzV6QJ6jNJ12Yp3IpBH5cCJudCGah6J4JGMZ/MCFeFcleZyoLSDX2v093y4E39iHTUdTARGsnR
8s1mW+ptce+W6YA/KZhNluhrjLGjjD6jwocHco9fjJCNqD/AgUpTNnSkhe/8Ijp3tCmXiGyCjadQ
f2sUvtZWBdvKLsSRGKT23ouxafRSg1bUvxK+US2oQqsnX3MOUnp3GLrsR3gj+aYaR2MVjDlnmihy
UB31NuPVeYimsd56cIdJdu+gFtqSGoHyCLSIUwhQDhJTj1qP3mDLTgoCyPvMLk+VDYWS+k+wwXLh
HvJ+uCh9I7khZ+O2GRt9G7Txgx6htJkmeBEJPlVdq92Dbbl0VbWM4HMrSE8GhQH2kTCjG6d6rAfz
G0WGaJW1tIy4TxAMraC5rPs62WKjKza9pfYuk0SeB+9OrIhLc08CKx2Q5+6g/HmLPZfKYex0i9bR
HmimU6ht8+mJ1HX3shosn0AFYwCybeOoVPU1ELHhzqzSTxnA5bZIjF+Ion51oOVw3HNpsuh0PEsO
hTvOhPVjwkPaBDHn40m4dxyVpoWowVrmfclDIq2Jrpw1pzVa1DfYZKQBvlpvAEZM2oq5bktrJEga
eFWjW5gpg/yJhDSXtzi9ikBMYS4At2lp/XWhAfoQTDXLaQB9bRBpDCOoR6NfN/ehTC6NARssQNsO
pkFTrIJs5lANxn2leTYXMT7bfdvvB2bG1EjZrzTo6iIfmbHNXgHOTgFY3o0LTHUEsC7QjkCNRvLv
tFPxABEAUZpvaFsJoJzcJgJkILsdsRLfJ3prItcy4JpFs1w+RjZtexXDY2ANBaBGnmaJbmbUnCPc
zey1i2Ec6W5UEtBuHtoS2gpJaqve78kJJYJ7CS4/2Ghhjj/Aecnd8K4wa6phZkjVKj25XgAQpvyo
XFyEdlS+tg07y9TzbjE1nIhRtShgFrtQKyT+91HsXC8hN0xOzywEXJXsT46XTW9WhJ4od61xpRWl
c8o0WSx0VpGyCiEXTNqBNNEbr82uEjYaC0SEByPT3lo/uIg0k3+tsJlGrfcRIF8KwMahBwsuCw6W
KztVD4ZVxIvK9yFMpSYCa8qUUjcTIlg790WgzYcpZsGxwaC3F7Jz0X16r12q38TEkK0QfLu7sWrc
ewqo8mzK4brLUzrX1nkYoNA5DjVOVchv5QTKqRdKP9CpfjEUGoTW4xzrVA+oM5ZeiUqvrySqZtmt
ysI8CM+hZR6M7L1Zl9PW0p6AdDKVVGa1cW30kDmLqOFw0Z5D+qo7NOEhqcml0nAOTU7YAfIn+7So
XUyaafwemKoiCMasXoPQ1c7sOXXKmG1204/URTAPDtdaDOoyTAC+LTHZDEtkMFeNtG7ahGwxjDDp
zm5G3v6OdQgG4BBe2nSxD1lYJvAqY4ZplS9c5K+81PjxMOx/C0wsu6XG9jDLdFjsTlYcJWYZbHTJ
eyWclW0lPsa1zsEIaeePwvIm1BSd3OWuUbGWshVwdLA9rZ495xZDwZVsbzxwsUWFxJWs2wQHGTb9
kfAbth72A1pCGLa23a8xbxqbtMi1M0oFnJL5JGDEN/cTHP11rlo49mluHasCVlbCTkL1jkGB30Wy
HLnVquA0ytdpLN7/9rWc7yYHdWBoxICxOWu0k64r72msbWPVJFqE3hY0qtWBsIb1vag1pqKCyv6G
kaOvcLxU2ySm/ESn2dw0iU9MQ9Hed0GWf0MDh/mkra5CWhQbryl2VLZosnR2sJWjrDD4YPyysnQf
JfGlMvy3GEn/kksan6aItBubZdkwMCQUgVWcEKKEh8qDCleKfWJV6gIHnNjanuHfjqQ1v5t+gqHG
G7+NJfJRZ6rAxRKTh0zgCG5pz27t0gsghRRJc4mpLQf+HWdrG2PIje/kLW5ENuA+h2n29JhsHQOA
bcnWWCbNdT7p7wOeOOSCBjjS0j/pIQmSiC/QF6DTrbrXLkLCIfIJ1kSK+6vF172SGKFv4NdHF4E7
2c+yzS/TtnuIbcjilus/WC26cqsANppSXlO57W3ASdI+ASkU2Dp/sN67XFw2OgO10Mh8V208eySI
xihYuTtYNbhgsFm5lO66EG1GybrJpjhZTS0UFUNkcpVzbATmzQY+COgHprRfFoNtvA65bZJiRlcV
hiegBnKFnkhswNnH/mDXssrv25oIQpsC+IbbLx7zCvFhQhn/erSt8sIFNLsmirBa42dLlwVOEOh2
Zr4lHng69Epe1gIY7GDhKUHSvAikMe0igtyWvmtET6RBp3uvdW84Ql4TWNCtdXnngskV0K4NezDI
c+K20NbK1rVRI3WSpQtfJNTg+aB+0pQDJk8T3VKfbygP+sbIzWvPyM4qIZyU0gHNLOq1i1SKdIGV
KPlEQqpAz2Sgl4AnQX8TG4s3rzU1QIJIbusdW+7b2MREnlQ0kzjxZyvmluqgBv0CaXq8MDXCW1SP
KNcXNFVcJ1kDVXknNQnk4hjba9tW4q3TgcLi6wSbgbGIxA7/itEc71qDRAqdusCCWCdmlgzppg4F
awVbGS4mdQVSPmYTmlbfuYm4Jy4Ns6GmGfQXm6uxNre9lXrM7HJtkhsGEZ588iweO7TeJaKjIDkN
+HCuK8+HVBg0GrikCZKObjpr1/D1fZV+Y0/ZbgcOB2uexa4eQJmmhYHEi3OUYXsDbC3MVKBf3/ws
v4VgGc4JbuWyVzwO3YTTxb7zLailZLlnVQTohqee1WJF5ClH/zHd90H2NuWpeSwC/aBVxdG1kLmC
lmT2IQmXfaRjnbO+crfhCKVEktiOcLUK5mW/QSPudXjmMRoqwlfxtQXyNUf4CqWpQ6o6m7zRNtcz
whHZlE/Fn+z3S55Luk7UhD0yp2skUT8s3SwzcM+SU9flbcSh0Xk2YixGlaVuMqu/0ibrtRi6RzxP
W61CvmXN4TSqeDKz4Sx0DXo94NZOuQySMLf5lt7W0coEWB/EFVhIpKExBUblZ5iDag3rutv6JZCp
qZyg3+DIKTTzxS2oDJUeOxSeSLSt42xP6h06d9eVmygnsyxwxbiq/GYbFlw1jOi7rJqnwGnwd6ML
KEdU5tYaGW+TIFGNlM2BFzd998q5iuIlG1Xg+SE9sLqivU+DaCp3cP7hIs1VDStnbmpw1OOmTteu
RbEU78fZIT1gFUMKxBXOVK1nd6C3v9Gde/TTkZThaB1abfmBve7e9ZP+NLiI26PR7S9CzcJg6jk3
aQrXodRKqq/OHHlS1LD4STOYE9sx0vDKti1NiQzt9lLopkRy0AHfg6ft1jubUoIwXLHB03XCf3gI
WvZNvSjtDXRiWEXopCudOvjc5UVu6i8ac7wCIIk5qBoNspi1eyRcW2kG/hLCDzouDv9GhuMIKzDZ
LqJ59CeCOSu+eVFDT8TF3aIWKV+LqsScnUPPCjNqxESqBEbyOI4B6sqGt9yj5d+wldvy183K6toL
ZKAQLBR22J7oHGROjaL9qtOZDBih5WD7C6qiBwqP+O+C4pHc82hdIQpYhSOBykNGBAFTF9uY9LKd
d9Ea4WokoMPUNmoMcbD+dygM623epA/VENz1VZndmBp5PYQwXI22/VSp5NlDUk5LFqWNW5L6MqmG
2o85D85Yvssgi84KOu8itCywAk4ZEDKTxme8ptHW9ydjVZOVziBJn4E2mausDnFsk3gNvxZ5f6AN
2U62YbUPi8whpyi8dMvwEAxssCOWchxVA0o6b7QXWTcMy6GMuk2T5zTD2i5a9TYZpBTe4fQTTOUL
2I4e/m534JwLoxef+AQWHyLl0jeGfpNHlb6cRjT8PZyJQU0vddTUL5i1olWjPGfhJ9ah6qNyVyNR
XpquVZ6RheIvslM4C0EBTVYK/bqXmCGoc96lviuh26NoR5Xqbcc+PBlDdxWWU3PwTHmiMHkkRlJe
Gk6/t8PsMskwMIkSbzpFxBctwqHEIz0i46n3RdXdFEYY3HK8lRdx51w4LYupktGD8AhbaULCwmD4
ra2Q25eJmCakbRkbgKIbRrS3ctPI2CuBAbjUmlVVUOXKgxAuNuXgMoregDrhy5MSQiDE1H1ntLya
pCBtdH/6LABztdWgbf2sPogOhIk+TBdpmWCM5yB5UWXtJbqdcA1PajxKv7t1OXiRoElppUa7IlTy
1jCi3GGCSJFXG2jSagtI+TZR+U3jN+Xa6ttdj19hWQtOTSpMNy0dA7yK5CJbw6wYDezdUNaX5YRr
ndgkRpVATzZxDj5S+EdjaANVQ2w2zryjhwC681bozjsG6XxdzWLZMomPYhJymdk2kqMyfyZlEoYv
BIQWNJCZ1wDl4QviHktPTV6UqzDELdw6eoIVt02Q0lTTqqzFtK76Kr3oyvytC4xrodlQl6z6Ektt
joVpCvdlpz+1MbiWinFku9xn16waTLxalbJJCJL1aGcXlOO9BbuIimAo8sFE2pxkjWl1BkuyIbgl
V48qUTicXELNlzhiFDBev7oMveqZkAyHRSX01uE0wYLwrAeNLhROrK7b8ypfKovmD4qiBk026TO+
QilL9vuFSb7Eiaw2rL0B37xqjHtokDY1pBLAROFFRyWof+m2da2c8FYFPWuyU4LtZqU1vZxgVC1l
6o6AB08EvPQuzk4wmgfMtSYrUt4uk56pNRShPI+ds/dchnIzCBxVSbbXJzw9DTntnjEjuPMwhm5u
6DsNI+GmL5ILkbd3Nrb0kz/ydVQX3BsW2Z4wJ7pNQr02kfkzSEttB2nXWJJIhvOdaNFmwplSY5ql
7SKbJSSljOdVDCsS5dkYZOnR7/Qagn0q4XG0YuUqedtLzKKCwj7hDoQ9y9R9piRCM3fguwrdLxaU
isXSMCiAcLKkC63Iactw1oRO+V+cnclypMi2Rb8IM3CnnUavJtQ3KU0wSZUCp8fp+fq3yFG+sJRk
dmdlWZUVAQHux8/Ze+0PSGAHLwAWZIxACgpTDvvQGZKNp3j7qhBcRT42dJ0SY9zocrgMWN62vZup
bSIbQq6YuiiYIjixFH6lGNSWo+P/jBiqSejpV1EMN+Tq2PvZGAB2I+ZZF5H56BbNDqjwY5CZN2Oa
dEfQS7wLmc+KMf1XKnpktpVEW1WlZ9A1YUrmYG1MAYnUWxx9SfSS1nyEGVt0GAeOjEhTSejrPDTs
yqrvBULktQIJS20ZBcyLElKUI7Vz3YJ+O5/aGardFBSlhMkSxJaTmt7Q2qGtGhsMUvC9Wa34nCZP
wcVRy67ifkiUEOdhAkirUTNCr5KGq0RWubJN8vz6sT004XhtEgN6PnlsvSIk9dusnv9Mo+oMPWVB
B1AHIWepTIIn9KgmJn9CP26yZgSC2hNZ4WZKyuC8aVjojQzht+33EW41fFMymlsCRbGv+3bGiZdG
nNMXn8Fov1IXg0HvECWbjbv07riFSBkYZ5hFel8qbGtWmHxmbYy2qg7cvakw4dHQBTgDp2TxPOK0
tBfyikT1VAN9CPWnpVyWwaC9nkq0jUafXA4GDem2dcQDQg5rQ8PB3XpV+6FIwONpm3Dhxi99LN8T
Qz12s7xVnf0Q5OODaHmp8ppCYqi8T6dMydIrPzDMGjsz6J7K1nwPGygdsVDjAS2wd1B2y5w8qi/V
go+nKzSsq7Asji2IVyouLDfeTCCwKrJ7a0KObpTZM8mPBUE+QX3oTEbG6JWNVRV5j3EkPvtGG1QN
nnE5G7Z3KUYVEtTUhBc1Cgm0Fx4x01VssnwG1g8ynC9khv6J1kWDCsxtQN0Ho2Esk4z5ucPrukmM
4dp0ss/vh/dfjZBPBC6jqj0SdhHySR1fM072r6vG3UQO+IC+GfapxVQsioz8f9PvLManvyfW4+wQ
CNqF0SFyaByXAaOFLohf2gob+ph6T40gI6Czf39/cV9M4r3lov+aj0toTy6ZK9Gh7fOX1EKxUpIB
BofKvBQN5s2h7nbff9IX6mTpnYhIeJAiWkhusPdyZglEoBEaAQWitrHYopTG/583gmOFxxHfsh+V
FYktJJRzYUdvrB8Wsdqk2U0Mdjal3f+P138izEAbtbxxfsHCNDz4tfgcmU1uwHcz7VDOo5VitPz+
+p1F3PAPKcKfaNq/brVyCuy6CyffCJkm0sT4QDsFdUpE7xDjL5QD3wrk5VmrUfLJsOuJg6rzdaN1
dmgD0997ATOadpFOTb6kURnP6yCmp+fbDrwwlb+iqrwzmY7BIkUT6TMax+gADdV2AGnaNPJUYD/C
PnidpKchc1TXgdbPpFTuJvAzx4HcUkSvLcNzqkqXE0xdBa9h157ZHfiuBP8c3X1k2TRqIkTaYQO1
U2qAsn6wy5q42GSRszVLfk+oOmiy7LzfDLhNMR0lP7yMlvhC8uedaEeGIAicyLXVIejoINGjBEYS
xCULOpFUqSZhy05JRWJxm0rjecqIfobwcKsrqejtEd7jBa23tTj0nA9gXs+9jooONwIu8czZGFqX
GztnxuZEMa7hPDGWRJszIsEM1n9mR75U6bqoyyXwo893dpmCbPBRldoVeRr0FHiGdZufc1jhnwqy
xcJl6iYmxNAMyE1RJ2cWww+jow0naYk/igWkPJRF9lgFMa3V1GaEL+BCb6p2ptERdfoAP9negsj/
FZt040yTUWQChiwKgUyFE+d9S/AO1/GvqIsv8iaLto7S0QryukL6X1biPjcyyo4xYSrVVvdmrMlx
M5nZrwriVDWTckHTBnGiVPRzzebOMHJng7Sy2WR++DA3I0gU0uDXnJAIlG+dekdeI+0KbZurWI02
m4H75scO5GzdmatkZhwzmNXbVLa3QLJJxS3jC/AAag3Do1jTpMVOPdqsajVioF2duSECd9iLKbc2
codDaxEUGht0wB1uPinrRbGOYrMjVyh4n2s9UKvOCwcZoKVjPxH7Ic4nm9CqrEz2pmsVJB7guWtw
cq2yiYcychObKBHC+L5/o62vHsUTcVEifODpzQDLBEkyx8SSuTRj/zjvH9oYIxmzaeKAIn8LIMqD
Ohi9ff/BX4i7vROJUWU3U5bgS+cwFIybpGdc58QILMPGOY8zBl+9EZkXgxX42wyOyU/qseV//68F
7GS3HaCgjt2Aj8cJqI29NP3lL89YigTkwLhbnjtobbeo1/D1de4h7ogyhWAabyPJ7/f9pX8lYfNO
dmO8Gj59aJ54zyWBFOonEPPpjR3sT2htzyQOIQjtB7kLU1GuORZqHE1BC3Ijlhe2zSz3+28ili3i
H7fDPdmos0EEY+UOySHX/saNmKYQmMWop8vOY62L2wEfnepg0LhQgK6L3Er3AnPXsZzGZ8Oy811O
xKtXAHrRbjNdNCR8MBrN+6s+D3+jW7PWZWUQtGq61VpPY7oLSjiZOApWiSHcHyqoL/Z/92T/Z2ug
j1zF5WEIVIXdItrLcXxlBtTAAmdqNrvB3ff364syyj3Z/otsyttQdXDbjPa67pYw7rF4L7F5r/Gn
I/EN6t9ZQZ/y+4+zvnhJ/lhT/tpuqzCKYFip6OAzr0FJ/EqKKWqAJP8sk/bWnzSd+MK8G9pxAAQR
1Ue6aPP1AHegq5vfTRllRPL4Z9gVnuaWPAc/LOWh8t3oh/vx1erhOv+/9DKAcKEYdgJUKrE4m4bh
MyirPXi0+x4xDXYW395mmfGAPX0C1cDI9Ic7s7yv/3pwT3ZQ129Ga1H8H4SC4likQBGdHkKPoTlC
aWAVUBN+p8guzmY8Squwdn7Zbfry/af/ebL+9ekni2bqGP4SSZAeysXggxwdbSTcniDDI4E/+DYM
Wnj7dTidCeGSuewg3G6hARElBPkKxn1F5Kh+DOdU70tiKLFJjTWZORADlTE2K9MGqx/MXb3TTuvv
0Cax2agQM7QxP09zAEBDUeGaaXlO+Bed9wCXa5pF0bpuCn0npumJzs01NpZfKshQ7qUEU9E6gfTl
mGrXNuKidIe9P/ZnNgEyq95Tw/lAbPpK6VysLW4n2eTGLyYg9g6q2ZMKnKvSYBPKOZaDWWI+QXje
XsS9cbRD88VqtdqnXXrMLfkeleOReTP8FY42W4KAJnAd6qaia7oOdRkdsQw+ff9LfPWCLMv8Xy8I
miE03THcFjmWG1VXF2QdN/vCMi7MDuV0SkpfOHZH5lY/uMK++sCT/cPt/Qouf81pjSOoNoiCQ0KC
HFVWz1BcNxASn3PIWmuXWfHh+2sUy8X862k72S66xHfHuEoz6APyDHUpSP2G42etenyPFQd/6qlo
S00tV1agIPvYotqMAyFJ9C7mI7e82va6v5oQIO5LgVrYlAQSep7zCG/WO+BoQWsUL8OSoXr//kt/
5S1wlhv41y+D2bEfgPdFhzlTz5WqHIIsh/d6IZ6jZb6U9Z9J8n/lXKV7HdvZSk0B8yVkWD9VNssa
9I/b5pxsCwhyVV2DAD3YqUv1hH9vY3eeSymLfL2x6EpBCr9oAuPoZqG5jy3vJZMJ8WxR/krG4Xvq
ZKCHhb79/o58sXc4J3tHYI+K3ZFTqofXkVlzCRU7HHhRml9djsdnaq0l5KK4/P7jvtjZneXP/7r/
RGhYWeXWxr5CbXzwUoq3LkU569ryQurih/fvq4s6Wf+R/xQDQWDpAd8DhuBKEoHWg2kowulFUjnT
mrTf7Xh4+/6i5Bev359z6V9XlRN5VrQVwvTZtB99gzPhmOU7x0HcYsOKCExCkb3ymNn9WbOYVAaU
MSwLVHp9RyZFQT+w6Itfcd3cZ1VBQjTc21UxO+RDM5xg2CyZ1A7EXiwjiuXgSSuO8bqrwRvCVYMu
WA3qUBgo0DOJf0157QPCgJQ5DTrcxnye5+LekvRKyTdArMnYEbV18/v7y/9qu/3jbfnr8sNcj1M+
cW6UImsYMKQXrWGegy20aT7GjOpbkBW28V9TDXdJJH7o5shlW/vXm3SyymrcuGSjSexYfb1NOniL
iUW3zXCdnbJHlJ+m2fGT13cENgZ71ApkxGsPKUA0PkG4XxyixDzJzkOeQwJVkPsY2WqMqW2Kz8XI
XMY+8qWZGrwGsk6YPhIuVHaotooRM7GbjJtqilKi0qvXvB6Z+9FLuR498dtjqPFDFfnVcnGysi9o
AeKcC/RuFdqjNJrUTs/tZRIO8fn/+POdLOSkwjmELQTZwdBuv0sYH0YFevXBuGOA8xjAMrGlvpl7
qNxZZP5wXV+txPbJSlwV+B6qOkixj0BgVMHdHBEcbqAvBlser8sx75hgWUdUFheDy4HfG4sSo2Eo
f9gzv1gk7JOFOGr8sZs4OR7aGfZcNoDWRxz9HI9mv2OJ2na8IkBsCcz44T5/8VPaJ0stQXDBlCkc
lWXs4qXAuGHD48aBfT5mY3pJZzrcuB5Tpik2wq0w5nIzwgXUILHPa8TJwGBTqJDCnX5YjL+6AyeL
cSRlGdrK9vejmK8jEVzbVYCsx3AOQ21/UkPTRZn9+PDD9S9F8D/eV/tkVR5EHdiBiZ0R+TyR2WAD
H6DGxQdtgekMuk+khM46VQTN2kAcz/jvzQtJH39Tk8zMDADA4FQZYv/91/nq4k9K9Zm8kCwYjfhA
9BUDghFmXxSK/t2YDQCkCvcYrZ2rGXHk6vsP/IJbIu2T8rxtwxGdilKHKjEfRyeu94DdIHcSDFWF
TrytRAASuRRvCByNteGi8wRgEaEhh0lPr0mZ8vH7ryK+ehRPls6Zdy/NQg/THI19IqgxMiH3Wxdz
8TB3iCKnhjLNVY0iUnicrzPiizZEWpk7UuN2gSpA/ar64EotAI/LZKPmwtu1Hp3kFLIo6Qp9vAFA
tFgNmujAQvzk971PyFz/QyEnnC86RAuP7O9KohpFH47I/g/QerLt4HKXWtnLbaQan/6h/igCOTGu
tKfdbHgfPilhd0GOp6IX+YU/KcCbc2qdyQqgaVccc8wqAh8ee7MiPbCMLbZSRqtz4wJYMOGF9iZy
FmxHjAfzCiN5bOFgsUbvrDGaT2Hz5zXQz63DrBMu11mhexP7C1MjAiOrX1YtfzFAQcUzVu+xz2kq
rmt0gvIG+jmaciabo0GmXtzON4kJMapsiDXzmz4/n/Acr8wwvcO7wqX5DUiKFO3iMHRbpA1oMNx+
3geYRW1HEPbjNtckIDFpYypcRr17FEWqwAK249ro+gk8blFyDIwv25YkvWL2+sc0gMDoVf4d/d55
HS5phro9uom3sFZpiK2SimFvVF9bIuM8TexiURrnCHkeUCtw2Aib46R9FJGGvhaiFtuu5LRhKX3t
CQRIiYc53x+CiWMohqTBq2/M2h3XE4/R2gEXvSc+4z12DNRtFf3wqpjV1sqHz2oM7klqdZ7Aan14
ZXxemH64nUarXNl+OGyQbn6gI503folgovQR0ZQ0yLbJkhqtdfPcFprQCc2PG092y9aZIfTl9Iqi
gKa+04zM3LG+0tC7rZrplznW90bqfEpDYooY0B92BZSNnI1h7RkYDQifX0JgMX44wWNi4ZODF0vR
YYm3ufevqhFJpqObgau1/H1f4BOPoxaiAVaNkmE2IO6C4W9UvU4duuzJ6a5M5gfMeqvnrpfTBu3A
vop5ENoQAYHVoEBFczetukyeCzFZCHRSPIH9rZdM11oNl7ZgHrDoj8q57wgrNu4tQplIwuoJxUmR
KDrLU222/nUL8RGp10xe40DMsCxgSICwaQMv3zGNfnXn6tVZ7mqPoozfwLl1/DhYo+Z/7U2dEHjR
DEwhxSPvGdFPXv8rIDarsaZok9rZh+cHCI9q68F2GNv5ibxrCyUunJCgJc48yFv6ZfxV88uQLUi8
QZY8liEDGT2M9lpxHkunnABFRtXr3EUrGqduRaAd6by2md8lurzLRBcyew72YCiYkPgKMl+sj27c
LUR07xzl/LBvWp0TK8ZfSyi8N7NtuVsTRhpiBp+3DvFu3SGjoKr2SVPxcEmniP6t5QUeF9kCkFrk
wNUkt641XORFeY6RC8+na3+OJLX4uI7OJ1SO67BHZDM6nU80RXP//cr8VS1tnxRjtcxUj96G85jJ
wXMQpuR9jc5SozzvqylklOLct9K0SH9zzwwLZc73H7wUIf/YnP8cbf6q4SsXSHHucYRRvOlsVCn8
Y5jmmUW8N9X9Eonp777/qC9OS/Kk8CIKSs+ikqj28eF5WfTuoJLp8eeypja8HGl/CXPiSuX+D9vd
F1v9H77CX9fmxjUMoD5JDyYJII5Un+hFNaLsCcZ/ATJ6pFG382m2/1TbfnUzTworjeo4tPwpAxRh
fcalKDadRIIoshJkhwX1aCT5rk9iHvtKH7HpXZa285L43XWauQkZjWa2d9IuuRg1jOUc88n3d375
/H/9yCcVWEuOReHHgLSiyTTOK9dFmFjiVWaZ6nUx/3D5X139SWWl0YN6RcRUX40VJiFmU7pBwUQ7
5zJ04BsmYvz4/nqsZbP/1wWdlFQTIgt6qBDnZuH34A4qUp3ZTU344as5q1McEigE58F7NF3zbQyJ
PgxtlDbff/xXD/JJFaUqqPc4enmQBaHehBf7K/w0t1bS5GhrXXPT+5m3AKfOiIv2fnhRvzo4yZPC
Zwy8whmEDzJ0ds0rMQOUzNFFIlBrgO6pvNrhqqjOJPrQKTGeZVh5u7plKDJa4cP3F/5V/ShPVilk
VpJjyWIlGtyPgVDUDe7xJb+OLMUicCnjneadmJ/2biQSMyQqYDtpQkHbsMYUmWRPk0j0Oqp8ApZi
jKRI8gHmD8TKyQCptDdVn1VnAwpCSGqYiAfHTjzQWf9hlf3ihxMnZ08/gr45uaAL0E3dqCFqto77
gPAtexK2/cigCCuWNj9/uFnLw/iPh1ScrHcWbh/FRhcdCkUDG88Wc6YudM/G1oKqtAxJ3KLP123G
LDqx3H2Xxv3Ki1y1iTWObPa+igAdW7fQwY3wzYnkSzv7YGiXAXiVv3g1ZgMc3AdyO35YKP6cSf/1
nZd3+68lc/JDPEAkLx26Nmj26DU+oN6SRdPKd7d3LnCxnFNZipXTaVx1OErRehFHgDoyTZzX1KVn
n7QjY2dVE0YdQSdRWbvPRfIe2ziOI/WAzZic4sB9ljm6fYpdRLw8UVSI4sHPg/+yJlL7zCAzjJf5
Np8Dsenj4FkHLQGXLhP/MTkDWK224+Dj0l8+0SiKiFMSSbXZEI8XGN9IQcgye29ZrvUxlVRrNFF+
eAe+2FT+zC7/ukOjgnZqp/T44efga1mKLCKWgf0P/SUWkLXBAr7NXeeHA89XGp8/r+Jfn9eGs2vT
NySonrbJrW+3nFQBx5NUnp5ja3yMXRPqixxvHQMgU1oY5BybNTJYk6ZjPo6HQFf/9Xn8IA38L98/
2l9VK+JkqXfjVlpz2CSHcC4fVYdeI+2jh2QSr+VMgFucGa9kMV95HapEA6nXD5/7xQ4jTpZ9lXQc
ZHIGnvGwhEdWpEeMhX7xJ6wHPJDmvTPqn8a4X16j+P+vQmy49TzkUX4oTXzvrqx2YVmdqYTQqV7N
8qG30OxmvBdLtmBTmPv/8d6erPMcmqticqdwby1iVzGH+2ogAGuWjxJFxyZoM5+7nRwxilxpI/uh
G8jE74vmwB950F9PWg44AkJCnBxqPKTodEhl8CbLImIIqI1MxH9Fim/Kt+S8l4vaifikm2LuHtFW
kvUaj+F5Kc2e5C/1aBGOhPtOlAD8kolkBuI2KoexkMdjs7JMBGd68JyNQNjMIIAsJx5j/upk0Rzp
W2ddurrZcQC0EGYR2jQO6pcb1u8DDtuM8anXbCzdEp4XgXDLODgMSp71ElRJYLTjhkP9tBpVjIV8
GfepRvarCjjzsUuTFwzTCAiqcKuFZa7shnRxkUS/5myxtbKr7tDB6K3S2RUrc4gEkqOjj31rNZbe
eysGBOkmvSpQjNPaoHWM6vrCzcdp4aoAcVYLFtrnwC8955VnFdJeztKPT4UG/zhb11rPF5FIIeQH
uOcmfCZpX5EFbVVHKGsxRhpSYSoM13krX2WUvjeIfzaEj43MivqjPVjyWJTkrQwOAEsjrZ9KJfMN
bodrnJEDRZeJ3Vol5TotvM/e1u+9b4xrwsptgEPdXUQm0mFa8p6YgMMLKqCyFAu+z4njLSOqvW8b
Lbkrhb+turZaVTQJVU2yHuKzGVyg9UAWy6OO8XPSEGfft2bzJpDdtOprfDZzNr03HfgfFVD6YnYO
N5k13luJZv4hkGAM2Zw/qwCs5pJJlKniJcbgvG9Ud++59ZO0DZAdWWES0ij2qQye/YhhzlAT001X
dhV1U7azcUWsZ2G/sm/Ca+lnAvkcBwUfCwRMgRlXlgHqL8qytRZuhveX9JgclQLuf4TwQ5LfhFX9
nECopJ7BfBMmDjGPzW9jkNeoRMlwLaa3cAYog3rxEtEI5avj3TuOedQT/oqx9vBv0K+GFPQ7bkhL
MIMhvU0L9WbY5jX8UVTrZovlIy/fgPWQY6Hs/6xOECVEZPraVSVJO7E7kSFRPlE/IakpCdp2ZTRt
cS+/5UZO2jsZr1i28Gtian8Er3sVxu0lYJZhpyOSXKTt1rRqs/8iRG24JH71ZcQJV5LJ3HiEe/dB
12MxzOp9WpAsaWMYWYGNvKpyKlXJJHZnTe1773YfZoMIser753zCdVcY83DWWTijMGOF224GoJGm
5S1gnyVrO/gc3ClAxGaKJRgnouEDPoV8Ufz78iVs0T7rdrqQbTNjyGzNhbRKpJuZxZdFg/Ot66+M
hMZIYmL9kIM0HmaFTBZVarYNCU6vbRqwte+twyUoarbdCwz0IKx4HqbUfezsAdfgQng2zIDGI4FY
EmWf0wH3cCGSiigQAHPgEGSiAlFuW/f2XA1XKsHex8ZFchCHA7v3uBnD9GCFnbrQg18dW1E363ko
D1naehQaMBC7nq5F2t1EZUSfpmJLDXy1ha1Lm6gkdAMjhbU2Yv8dHLP7wPS0Ri0BKc6ebcxPAN2K
xZFjy+w91nmF/zA8091gbUecTquhK7JNMqaEJJnQInLojlhtCfSlYB+77rczWmJlJTn6/1E/4XcP
+VdBwWsJr9V02ssoMezzDqLMfecWFFX8oDb0natysDEH6ADeuDQxKeWPAILx0JRlsFE6OHqz8dBR
pZMdMBxxoYBEi1p3m2rkSb3uHvFIvAqxqLGRvK6xT0Vr8LB8gq1LhkRIVeMS/x3pw8bKlQt6mHaF
CXp3FXbyHTTxvR/RkYlzHA7hlKdbrVo817Qc97Nl3+D8ILshDz56p57XHnZ+fDce2EHZ71w5XUQR
g08nx6XToX7c+L2JfIXRwLoXACE9O6R5KIpmG8X6LcmMfQnybBXK4KVTdoHxBV8BXwh7pjYtxgnS
ROdRzxtljrhkS6u7DHL7KPueFK823Vu2fu5MYl8zP7p0I/2QmwnO2MQDYOQZz4yLP602poMELJ/E
rCtWR2aq9m85QHWO5/SmbO1+R4l2VIpVckiJcGgtjbHIJJ64apzXCTAfiH+o7w6aMxtO30bb/u8s
tVDV8ijWRllsM6tGsMEdkl51aBXOKtgYOIwyerGY5H8nMifUkQhJfHM+QTDJg871BGQXM/zQvole
BFg/DYIkKiKtwoj8lXqgIQcnz95ECS4oaup8LVP/bfQDum8xtA6UxNOW+Qt24aJnj8ERo8Tkr6e0
JkI48sPrgbTSNWI6DD4GQMb5j3SHKDwk0Fj4JgR3qznub7SE11CZbn3IjfjGWGzQoF+fDCLZzDT8
L8vGo0EKzVYEWIC4o4nBHYV+wvkBp/IauM0bjRrGf05DYlxNiuciX+8mGLNiHD8VaXHb2Eax0evq
hTP/n/ci22ReB1Ks6i+ntA+2aUJP3zfis2AKX+aoRi3rob2m54E7XLQe2Vu8XSMUrCoCfJlM3rMl
bPoETe8T9Fu+G1NByKRESysC6oY5LD+bqOfOtZo7BIbB71u5KsXoMK/JgzXDOf96qN0Lza7oNAOs
FZ7t1ViR5lWUwbPlAU+gR/x7pHeYNPpD54FJoyt66qew2TmBdSnD4LlscfDkbUH+Kp1NKilci90v
YMAaZontP+QIVrYN4CZWtS7ZGUWMwKi4zLuW5jx+2o3p9o8MF8+iGh+dvfzUQYpyJLNXZPPh+5py
seuWImjxhh4yFqf9KEF8eixkF9hlP6e6P6+9cS+6IkdF0J2Tr8H2URqIQbDf8JJl2FzgeRBF99jM
xBIO5J1XBmyJ5avGzZJcQUrYCuT9XVI511Vn/mbBv9Qu3C3tQekxg4rnCtgB5jF5HXSQPbTAtuqE
F6S/kQznAhxJYoz5ki5/n7NVEV722PXRXejGd32K4Sjg3d472vzPxYjKHQa5SrF8wZSGzcvMnW1Q
9mdGO2zJ8XyRrXXDk7KdAIuykNTZrsj1W5DL30Aw2Ia7hEwMcW5UwUvCkrXRGknOwJ/mdXqlWnLb
qGKS9Wx3/8VDMtJ2tg69HfY4uzA5t+AeACuq6xk9z7po/WM6ZntwpeIMMwKLpqiHLQMdTqe5dYlV
/qbQ+I1ml7eusClE3E6JjSTA7hglaJ0kzISN0QJe6DMcgX/eZDVBnRnDytrLhkbTHwZzwsUoOTS7
eVkffQY4cP766MzGHk8MGhkysVu4B0gvMCjcBbNUA/6B2WZuEA/JayLB68ui72DoBGC0sGR/RFnx
ZqSztalK5rNxw65tymTi0fKIFi0oFOcQ65lfhHotc3dPiibLBLmWK08yuhdAdz0jw+huOuhd8/4p
YZhLt0/uq8Wyl/rFBqJGu2mcUR0dLyuOwOEgRtbBJdAPaLZeTdCZ1dxxqGuOfTfoB19NdGrLQkxb
sj0Ve4scLroGGeOonCUQpS/2Tc2QI0FiehPgpbrHeT8yJAs+dZgsvIjkaLttTA6av24UBhTf14pT
hkd3LjOHNRo1noHlVge2R9LyWJuYi7V1NtUWxtUxx5A8kgPE4GQ4djFhe7HrYK/UCpZYGCMpnPVv
TSXjSXS3lk9AM2OOYlP2zltLD2A3cBKm+IS4U5rtQvMwSIJT3nNk+hci4w5GMY0x/Cfom2mvbAaT
MVUyFQ9WZYaXfQq1SID8cWFiK58AeLcM0x0FCtNa1UUbKGTdmZlUt0yJAMM14UfmjNGNzXl4hZ8H
vAT0lF3BRrX2RPhoFS2coGa+9xHEGso7RBg0gP3mjy0GgtU8ltbeG3wgkB4n7A06PLrjoC8Ch5Fn
vxC3w9w8VgUiZj+yLnU2PYm4pTGk8LQoc/iIlRuusXTd5ZqfewQqF1j+A/if/N4eAuwrzXiJvZOZ
jtX5Z6OQKBpgFwBSLOvLIUQcVQIMIS7BT3c8aVidGznfpMJC35kJf2d4dXpndyQP9/aEGJWqM2Yb
uqzznvmNm9yjEjFZsVrWhZBhXM7jR3R9sKla8V9jtd5uhFkBGX/8xGwHyMFQz8PoTwsPX28hPtzj
3PzlzEDRpsx/nrE47PuRpxr3qCJGdsY4ZhiPSTVeVbPX7Kh93ouZwVocBg9C2LTyXZc/1rm3w50/
7mTDOzar+pFpWPuUenlFJVkljBJjehQND2ruewbnjAK2COlq6ITrzybh7FenVNmzhmJecLMooCr2
fKtFHlnjtqjCDoiKM9xn3C929+COw+m0LzRyAvj7b50bhhuvIyHKJpqR+Ki228pWoMqlK3wWG92N
MebP83K2zPR/AU+x7ONFYxJ9uFFNPRXXW3do6LbVDY5UDhv2bW9JrJr1Unso6xEb8cUgLL21Gs7B
UDbeCOoswMbnUEyCJVpGse01cuShNXR0aCLpbXnTeRPcqDwmPNleZKtLa0kLUFb5SaZjvNFtxLVC
QgELOIx7Nq/ooHtEysy8MUzHfULuJ/NUlraa6MM+vuD5Oe/ZVrat3y6RG+i8gtSqN57sLFbz5YaJ
SZx7g9feehF0MQclLodUle0b4i9ZD2eoGIzweHIqegDseKmB+9IpJxdNAJPDnGPRs/Aqc4crQyLn
tpwz5AXXeDSBP00pmWAQkExu3qj2KMtgX4bZlTU6xgXZv+5VPNaa3NH0JkCIR23chrsuKaHsY1J6
woc/7AajbrbmHL2OiijP0LW2JjhujqIY7TMTO5O/mMYCN3hKp/ktJpxXSfHMenyLnDIiYDXEusRZ
UwThnuKc7dR41FPw4CAABG3yojhVHGHbE8naH/yqPbiCYq9p43WlyAeZFUSDKhhuYfFJPjCq9pYg
vBeHcbkuY/hzknlsASLOrmIcTVl+4wA3Ai6yCPsOlJVrWdfPLk3RddUS9EF4+6pzhmM+WdllN3vH
kfz09aT0oQqL86r+bRoe5MwxUO/Ml8kEjEtUF2M23zAhOPpdZxyygvdpoXyZhXk+KeJHW47ne+BG
w2HOKZuALJJDWY0fSL2PkpLTWUY7HS5lzH6KgwWAEnM0g/PISNTO4JiTVGa2SydaCRn7txbejNkU
PJK2wnLTpVVHFKT11IDx4bskYqtS+1nUHn+ROgtxw3w7VAg6eGBuc52E536FOZmV9tGmGY64UP8K
F5dyLe0JvseUvojUvMyhVp2ZEgOmakpjW3hpvCPevD72yp2I6RoRg3WA6t2VOcjxKm7s6YjXN7ox
C6pQnCntbRS2wTqEUXnTwZ06pmBQd4X0f+X0staLEobT3Nw8EpzB/ScpZwS/VF+IZFkSJdpe4WLw
yrLE3NGisM5SOT3bWf0w9tZb7rbD3qrhyTWQCMJW7OxAiLNZju2GE9n8rNDT7NI4vm1HdVf67GOM
J6adFZpPA8QPWiHueZjnTG7MOb8Myomzp0PREc3zm2tkbK4EhiApEe66TgA18y4xZE41FAnMhrwp
M4JLkc7nNBaqyylrnF1rzsluLOeENMoEeEYVgQDsYi8+NrX3xCCBtNJovM+HnsrYdymaZSbrDW5/
jjmBzZPSeUl1dF37pjH/j7EzW44cubLtr8jqHWrMQ1uXHiIAxEgyOCbJFxiTA0bHDMfw9Xchpb63
lKasui8yZZEMBhGA+/Fz9l5bH68cx3KfNfNHasIcWQ9Ed8JYHKp0Y683uTlU6Eto/kzeGf/GvMMz
On6L52UKm4RqqvIWd2tjyeMxIxFjXUd8AytkOPaSilKF11GO5KWOqaQot3oBkx8DVYGmAi/umIax
lN5eHzqFcWTNls0KvKfdNlKWJ8VRocEAsQTKRaMjkCD1D1G6ocXojzivYDWN9rClyl2eQzSGQ8Bk
AchG4dbtnZLRcVfROvj8Me3Bo9e+Yg+h2zkjSSsKLYzUbB/KOHICp2qSd0P0L7YBdEbROVsNi+Cu
5rLsanCIMLEasqI1NVgKlc9JJPctu4lfL8aH6mLUTEzawZVonJMlooNHkbhZKolqUnAaz5p5CpyG
dJEpou9YKjJkQbJRUiJzdkWf+HYBPAcg09OwLPtEU+gS2SUkNxKmu8QL4IfMGziSX55S1xBSeXWy
tp8cm4qql/LFNTiapKnFG6u+T5wAoErMg9/HGHlbu4GQC3Iwbcb2nrUb8OMCnC5KVsL1kOPmbRcZ
UmSXN0szXmY9fqpdjfASL21CjYqcJ7w2qMozQNoiS3ejlmbXo8duXyskTTQR1VQyUq2bqGaGFIMF
vtacT4HNCuHEK/IRHFApITfm5L2AQJoRQzsI+PLZx410qU1jb1Y2mFa3lQFlSwHEd/JHbZX/E1gc
zDRHA3PKDF9vh32CiXQLrLffcnfw6DqtBx1GX8cPseCEgasTeu53a1oejDn6bNk9yEOg+5EU3YUB
MXqKZuTuY7bKPZ6T0WXTwW30jH4R4LWtNiz0gyzv7NSS2OAuP0VgwwkFoO+8sGbVqP4fbAYf8Fwd
8Ji1MALEA29mpcThYJr//K4qcsZtAmppa4OQ4we9G4fuNT5BDjmsWJqXrILGghp/YQ0wY826NQs8
UVOh06/MQQIuhA3T7b3qXdnsMrKzKQmsB1tCqpiUmnNUfF0k2e3klbB0Em4uBbVTpWNzi9S3LhL3
tdp/aQ2HS5GbJMp7oBPWo6IrOKXTCFsNDHoduoUYdo0LhcSAgAs5ZDf104tS2Z/DXLpbmYoUQy9t
bX3pieqdTp2WKz52XH4j081N3Vtf9AzglEgG+gnpX6ld3nJnvUW2vWuFtLfVGh24DAM6J3IpCZK/
lYzefZp80Cod89rK5sSfpu5VselaGDM9m7FynwsxDnh+2+ekXHuc3Epzpu9N13kb0uzLifTZX0j2
8jmNEfI8lsT29u9RCjuKu5D0azJmHjOPiXJZpBcwn+wTkRfSgOGGwQMcMC6Fw+qmL9wUxU5xEnkz
5u0VlCwBtcS8cMheZWjzE4/Cvlwz3CFBA9yp2yf4LY9diys482Zzu5RD4/cdmcPxSBpkRdGZ2+lu
IkF8p/ZOESpTPARWbR3qRX+dJ/VlBumI2b3uTwkHsEmYIHfG6GPsOU5aucvwaHTXInvZYvV80Uzi
sw0lRQ+X3CQRwT+tYd+4kr6zm2S7xSKSom+/0sV+MpT+7BkRWrglAbqOmnpDmxhgSt1OV0SZPeSt
9hqZpkceBFT8bWObx6h1j27LXR9Z2CK1YpGnChncZpGsRirTorDWYSdoo6mcPRTh8PwB11hp9QSa
ibNeFdOtLY3htKjGJW7j+drjEkEdJxUdnLGweXJkwTcaatEG8TAkfj6wPZVs4Aek6004rwuzuuCn
T5zFDEZZvxGRVfpsYxmnrSg5JOv9rwJYE5wBNiOMp8GzLnOlnSkM3nrdftBr50rn4tC1NmPgnl6E
pHFcITPV92YoPZ5GVtKKhg9tFE45Da0aTmQTpcXwTQF9vJ156EvXfa1TulTYZF7SWWbfnSaDrNmw
u5E09WLr62Ut0DWqjjZxQ2XGBnTfE3ShObBMhnbLqN92I/aofE7kzklxuYMEMK+1GQ1kvKpG3WTg
rBd/762xO6bZipjqJkZ5CclcscHkgLzTAOjQezd59EaAzTJNda2bqGaYotlr90w0X7aoTV8Z2uQa
PsdrZvEMsDDTtGQ3v+Kv6zZex6aLhDQDA2wt4WKttu2CYrLyygdbRwQJ9n+NuuRA4ar1iWNjESSG
rTMoo3if69n1mcZcxYYOWH/qqDaqme0gzs6lAYmmcOpbbcyOTcbDnKcDZwPVjndLbd+Znvcay7i5
7lrBnLSqdnXPcG4U3qWt9CEYoMSxJdlcoXa0ica2dDyUyAc3ZhK9smvjV0bGsUASVd3p2VHkM3Ua
2FfjztPhGjsUm4c69bItqT8xcwYKR6k6uALIJOYjb7P7pKnKwzIaMQRXoZ/ayCt2tJWzS+l1xmuL
ef8gZlg7Y573G/ry+6gYTtFopgeJCnY7OT3LpQeNQUCmgd6V+70jFThrwAUZ5Zo58yqz2DH1NJAM
Z3R/VWxOqD7SD6B7gMRUIDipYPlhcU6f2h5IXyzsNOwKi5ZghwIkHxJ9H0PQPkaxNR/mCv49BdBV
08Ou0xmtApqgYWjFZn8gYIiWOoD2iAJxC5JJ+rUtI3QlMDfJOSgY/6F3zo02C2M3pptr002BK9oe
1YRDXDSu1DADzqViLsWhMkAmLfW8QCEU9gZiPWvJxFbK6HAM6YJP2PmjW2dB16o7WbpHANmd6lxV
1hMqDn/qX7pqtvX84/9Fk5Le6PMUhbXimL7XgKrqraFnXsTRL6W1N6iVBsUInl8x6yeoihi1dETL
mQLcqOY0D5PiTq0jQYcnqa+TjHwjsB+lL1l9AysygCGvcmJ0BQ9x2qvsQNBSWMOqgKktYwGR6JfF
JsGBit4XRbGrNLM75Ul7x/3JXz12jwVSgXCNIeNYXOwgDplnlUA2nsj+ppysZ2vuboGGhoh7nDA2
X9zqXJjuE40mFLI5Uu/Oi1oGHEu5n4yqvXDSV8KozgV5FtTcmFRuo1bd2QRhz3aTX3oUzSybmmBD
Mm9sCfMSupkMKL2yazu17esK/Dbj2tqB/gFdj0OKcsoZYoZWS1CKYkJQzU2MshCu5rCyJtYekgHK
ZrmeMg4nrpPSMYt46odMZ6kj6XerMNsLoSIlIXGDExWoGp0GmSq39liXO2PizK6lOX+kCv1Un2Jz
X6JR3wwGmDtPlUA6MaKyCZPjZjbTqVEYzESaBnFuDrgubRjJ8mqMq3M7tG4AZapgelY/NPHw/OMn
M9GhEW6yR8POqEi1+tZiJB/leLpbQiQC5GyOr5MM/bwoTDqgtJYMXFVakMRuxBPbEO7/3PfgvGsV
DZ7MrnbZ+pZGfXIDIPI0fpA8+aXn2D54g2kjIo3NyjPBmSjc1euvI09FJWqnOOoFHeUegv0W4A/n
GGVakfBXyB4FiLHx2Z0ZQIHbfrUQYx7bbqWPrL8MFAHQ2YhaDFbAvE1j+UlJDfqBbe0gjP6qm5x7
LRGcflz3ptNVIh/n7FAWzXcnFw+ttN5LlX4pTRGI0oDBaFTVtGiIFAnSRlvTW5JvPYmBsYN2LWu6
b6twoSQ/hseFtYQEi8pXUmKJBdqOcdQPvdK/1F5HXqdGu0C3V/CbdPtwFPOVMS8M/TwktHPsfLeN
jLAGlzF3wdkntHtqDUivdOU1Gkw2BguAfpm+UReMCLK1nhMPfiV9gY3wKl8j7kc2Rslj1dK3XLTX
xExfsVJCEpuzbTTq7Z1RFXgIFs3ZE79wMXs4XTpuj6wDu1suxjcvMoG4J2DIcoZ/yC2/ojL/nCca
82ZfvANsb0nPLI+2GO9ou1Og6+oLT50FaCi6y1KLQYTCvF83Yp2ukyL8Mva4A+Kq2ZpC3dI8lUEv
+0cpacC2EpR7Pd8pDoxQQ+9vy1qr9iTNaodIa2+hTIN0H1wM/cpypYwxQ4BYfxgFwY1yNmijstRk
9OjA89SCNXKqN4mK6MZk2sGFi07TWl4vVXqtdC0YsxWri443nHW4YjwWb3WbJlvPbow9EZsQ4FBZ
2K3x0fLZBuPUXjPxiYMpt2datAC6LesQz02+w1zokOG2TCT9RPiJqE2IrZwdEaxOqMYuL4MDDFOx
MFh6RMDcLsVAmlOUf1Hl04pyaYbE82NmzsTEMKqq18GH1iRAX6yFBBv9aQGOnLgEvQLKxeyKPF5Z
tI3hZLd01hyGXpkIxgWZs2hIqtCsuL0HvkvKTSROkd2WB1VvOTgZyH7GBY45bcPhNJsc7dMSAQH+
Jsylgupycq6qtnpNIMnv1MZY/Gzp0f/MXrPxPApzk/QCc6Y52lu84DTB42nKfgbhB5+wYFn1yQ5F
cU4PlrHYvYjY7A1mZxxv6ykgr/cThN5Igx2jiuLa0Z2Xzo/mGKMuLPIXkygmJiEOoWrW9F0FH7up
1w+i9UzFt0f4GgT1bWmxN37llNqlqLmHcMVeYZth53Aszbc41OXDyMB5eR7zWuw6S3+wV4lWlUWP
SHKtPWUyMZqe/tGbzjc7b6B3e5YvPcCzitlRiRBrtbGzvAvHKRGhM5uXZdUjUBN5+CXK/DykyFTW
96NQY2lrg2rJEVMVKj4NJ78RcXOQOcCowqrnQ79kdMOXCV0TmaqUqgzbbZPpOdAbVBkiZsDqkGMq
53g6e05Bh2DlUhsFIPiRiWEL2sIvas87kEaw0J7vHtH5pL5hxM+AcFdujP1hGIO7T9YeJVHIeiBI
aKTF6e4qUlg21JAoURJ33Dpm/tYmbn+M1dmkxrDlHkEj/PJkup6TAYBCc6haVkyPYMqNp2XHqZf3
STHdUsqcGHcsOL0QJinjKuLwvJs5i7iWs/EUlbTi2zhCR9HQwLDT4UgveaIpoX4hprovEMTXKYfT
fPX3WJ48Tavt0Mi122VYCxxmmxJW+GYWCTQEtbmOpH42ZUzZR99rMAWBZquQKxlHuDKMHYC4Jww+
h7NSyzSUSq5s3Ko/LD2nhtaJ3vvBtQPPYOfWqwpMKoi2EKXEwOrhcS5kDOFXLX10Uyvea2t8zV24
rV5b3Eazlmylw5VigvuYRXh/pEm+hzZ5BK8PdKAZCX0IFadKoeA3b8zkG80Gm+CYugxbBo/zKI3d
UCMEjAxIfGZv7bpWu5Y6Ghi7pYtCNM3Rcpn9Iu78pJdEX7Q0H9KB2Vifuga3uPlGaxm5l+2Q1VD2
eJbH+FGU3RyugMWNaHgQEku3UIfgCjNl98nkXPoovDjguSZjhyrJCeNm6NcIzm16lwwPdqFmOwjj
J7jF2F2s9roytT502LEslVHgpBqhPlCcECU7Hch50BA3xYge0/KhyCPVr1OXUoyaArWQlbDpDi2O
UmSOlqiPpTN844NjKbXbOw5Uu8wybpe2/O5keXzXYbvCB7d4YUpcEwAv2qZJ777/hZJ0VeP+BzH3
D47PHwSdVUKXzuWgvxfkt23NNrm4XnU7tDgH0K4Q+l1oJyFp0XlodLjbnGM+6m8gyFZVnHuhc/9X
mtZfSOG1n6XwsH8wU8lsX9bOjak6T7Wi3Wtec4TQfcYIR08ycQtfKWjZGO5euksBejXd07e4//OL
8QvZtvaTsF1PNFsvaevua7sCdAyPgnrJ2oGwg+4rGrb36mNGef7nv+1X4uEfau4/XPpZOMItdDzP
TW2/ijY1w96tngnZyDbpaNzPg4QxPjnVlpyIJUQh+hdy8V/RWbSfrD6ukzd5hvKCruPCeLCRzhnK
T45jlYNw26PLbHA9bWeoy5fZaeA6o3bhA5jpZtl3FYTryOplkFUsawnqvw2TByIJlo65WIGXwVgT
rdxqfGtlevjzi/ULV8YP3/QfrpXF/L/x6iVGBFBUt1HsuLeNkj+tsUr9YvYXTXjTNTMDyHj4B/78
d/5KVq/9JCV3Jpy0tM8gVtGUcGANEPT8qsDP3kgdpPGwcOzKx1W+E9VGOKsIKccKIkSL3JuNaKHZ
UxrWVzpo94WTie1fvK1fuJt/mH/+cC2MiPaMbfbOLkJoMQj1fnDyu0jCYXSkubN67Uup1M+y6w4w
QP5Kzv+rD+AnxblSl/hficfcFZ4MVORnLRXg1tQZyqdm8V2oeuA20U1XWeX+z//OXxmJfjw3f/g7
7VqWLMMyx51Q2NtWkwQuWJPcdiXVmZN0VIj1nunmvHadbzpOMujP3A8xTh9FTGdTelh4h7ZS6NOj
VxnG8lNT0xuaeum25PiIf5dIc68itc/rymFX1tXg57Xy/OfvX/txn/yHtVX9yUrU4X7Hk9wqO9HV
xH92x1HhPG/JsTiaJrlQjRq1e4X5IirFZAY0igAHNvN8yekQtI1718jpKYuab6YLycRL3HY7TRxz
9XgZr9JZsw/MWQgttRbaxEo6hCOT05Pm8aFPjXVC32P7k2PNQRXHd7kNw0enpUpTdNiZdF4JA0kA
sHbL2kC4LpW5D7V+AtmcRtbBspGvuuSlbCyUqYhUWtrqLSOKpO+pjoAOEYWzdd3kCzUG0Uo2Zaym
fSeZkQnbpD0CvwRAmjm132kK+Xo1XXtS0On+CXvYDQzGj05JqjGQt/o85By70WA56BGWg46DB9El
IVGqeXJGLkzB8SLrdWbquh7aGpGjqr6YBFHE3gkbmHZjCXiVrVJ9L5wOlUQpLIChvXtf00Bg+jiO
/E8R08L38EzqkKU4rczXGPLOeLl2w2jeI3MLhxX6jq602egLmlaCKvRTXogHMK086NGkwnBXmJPn
UT9uisz+Kns0OrLM3ogEemLsN+5NsgUJhE2sQzOK7GD17ioszc3ARq5532ngrAzFMv/CkPELN4b6
05aJQUFKo7Syfd7L+QPI+6s6J5TfZmT/BUjnh1vnP93DP+2JbW53her1bLMpWhXgszWIVar3SSkW
1E+62AnK2EOGbHhTckjIY/io5KPVyGRR0JU21Q/NuW+aBmNV9qR7FA0u98ZwWpz4BmAciyTKzlKZ
PdbvtZKNW5oFf2U3/cWOrv5ktsVjYXRmk7n45tRqD83muiCu4YIXyDvEHg8ExGdkJcOY/cWm/oON
9Z+u1097a8kM2dWJAtg7Wj7vpJ4+jGhtNwiiG/hA6v3Crs/JleeZULfinqNoHjjEgcgIeVLa92dD
97IQ6XTEoHZJOGwkVh/I1DsO4/Sg1vnJkQxSa6W8Nx0s8drUzxs7RpKJ4ozej569JZq7/nd3o2O7
QAxX3dolPawfGXW98qbo3I744lBRAg3d2F1MhEuHRSJDQ02ryL3EtbyJGXlwI2sIwQnU4Vg3sIJU
8Z7Gdk3EitNtnTw71mneBJLHvaZds6UTfadGgMFi4rTYO/9Zlv3X+/Tf8Wd1+efV6/7xP/z7vapn
IJFJ/9M//7EP7oL/WX/i/37Hv3//P3af1fWb+Ox+/qZ/+xle9V+/1X/r3/7tH0EJ9nK+HT7b+e6z
G4r+x+vz/tbv/P/94t8+f7zKw1x//v7bezWwDvBqcVqVv/3rS4eP339zuBv/648v/6+vre//99/C
9rN8T/62G9K3EmfmP1/xf3/s863rf/9NsbS/24bnqY5r2J5mqjb+MwDxP75k/p0QEYshjKMhr3ct
Np+yavvk99+svzvcg+tuopqapRoee3lXDeuX9L9ruqO6nueQQ2eaKhya/32D//b5/L/P62/lIC5V
Wvbd77/9RLOxbM3gd7uGYTEzcQm2+2l9AvKClNyF/DtZPSELlfmCUWpGgDJdACaHlZZv87Z7S0bY
kcQVXoQwz7hz9C1JDzTj9OUvDxc/B4TznhyDK2UazDcsw9XNnx5QBKiOYxeosxulPZlF8UU0HynP
vUECTh+HsL7tpKRPnLUIWxOs1FKtEzqNb8QQXC+ZMULeJ/QLAVFDw8rXmeeHHn1o5FXFc64dhVzK
nVKBEZwM8ZSn84tNfuXeHmkHCUv6Juec0OYkUcZ9u22apQ+9cSHKShjXLmaNLTkYyIiG8cY2GCQk
b6MX21vL1onyyLwenvNENnEPzKY5mojZifV9nA0kS14szyRxM/UzXGsHpCaMO2Yt7XzsZvWcCns8
JotOVOAS+Z1NR8sFy7Zhl1aQEZHp6j4g1yWKux+voWKzDCP62ibdUXr2bcHethFLRNTq2BxLSLlZ
QCstvxvNvcyk67u2frInw7qaDZyOqTeGqSZOQJq1m66ZsAGCNyF+EXuGKS9mntwVFstOKgXBNW1z
ZxRueYwdCjNhjHhnCgw06SJFAH8/UFWEFLQOLH9xsK5NWDsyIQd/ARzrzOV8SxDltwr1ZDC440XU
4uwUGayOYkH3jCOEGEtafMOWMyt9iHbISRUUIdsT8ULo4I7j9ATlv2IY6JIEOKzxvPVyAg6wBfKR
hMgtL8nqHyTYMA+XrMBUEmMh6+dr4ehdMM/ze1pGbwS+8Rv3yqTemMS3bBtHHXdmfssUkXa64nHi
n/PvVT8FFl12zrC0OQwzv5sr86lE0XQZa+xvmkHClpfPtDnQ0bKJZAF92kDabgfFBVG5HhO6aiyv
eQ0isqrWKDdcCCnqRNVj4GzXSPgnT7ufWoTpiSs9zEZx4K6mEDu3jwSYl0drmVXfe0lW8q2d2B8x
LAZvckbf6hzmwfYIF1zPkODRMx+M5q5tiKhzkzwY0ZgENRikLXpe+ump+6l3Htl83H+daOxtnNM3
stbU4qrv7k3Xo6EyzSgnY034gxNKmrrj6Kzj4veJubhfW6RDL0TVPDuD8RnPc+mbjl1BKw/A972l
6Xr0dfrvAhzkZujbeyGTVwKCz6ptlX4klyum5ipa7uaW317Wd82QPHA4Yj4v+2ctnvZ1RTuhEUMg
KZI2GVMejcwNrv4bCi/sVkAYlai5jIONL8aOX3tbfVjc9tNcBvUGceZptEIBsmcjtYG4NnU+a1N7
xIdkbSR5nRQWw3ZeVEyZA/mFKauX0NUeNIEAqtshC5Ksbn3Un8aIkAw13UcSRY7ak8Mce7hanZLw
ag6Ln7Nhfu+lhbFhZiqP/R1dovuh1OqdVU6fXcH5ZnYQgkjbuFMgVszJrqiMr0FfrmZ1McJCEs+s
4o5QbZ6FhmZsxLqw7SKVIXN+prfDMBm34MPoGaQYedNVp2p7r187K6Z1hqgmvZ5CxMUNq+/Zm78h
FImiSoRLSy9PbSxSRMyUntuad9IQH7dxNPOhnponb84/6ER+aGmfbUc0GIguOIA1g2/kcKkGO7/k
SLJ2Y2X6S2n5XcJ8RDHEZyLWMFN1ZK7i0S7Mk0/Xsq/c1lZvF6c900U3wtTRc1/Vrgj7a86iRQVj
8570+NmJyOwrcRTwHAljI0xNhLVk3OsGppTo7C3mD5WxfHginbfoJNNAt4loca2sRiNl5bssj47k
Zffg9d0e89741SxM24wE1wOZ76lKLnk7W4+GUdxLOV2VLvcytEiE3gyFcKRl+wFJZsyQJy26s6tr
12khEdZVByujg6xw2AksxdwmHNJ8xrChnLiABg1Sv5uG7kZouEZzhqKBoiyhyAE1rPMBIsy3I/3b
0KrWkOA1wVN308PkZq99NxpBNysGIYl9oMEXZTg3pgdcLBrhZ7pQHoy4esVBvNbW7X3cKojvq0ON
DrudGs5sJTj+mZq0kR4eHO+hdmDNyOQiBvXLHB+U1jynbn1XcnG4nUsHN64cKP3zGQ70F2dZc9PM
LXvSZJ0x2h0iCh+GYdisuflpBqH5WtS0fIqki6M7Z5TfNEl9k87uCTnboY3vYI692JOw8GyIQ7vm
XveMsUaXZEMDWhWTm/zsaNS0MxjGg6clTL2KjQcGl5FwlNGrN3dZ6VzSqr71srS5MYmi88GdPMS6
MgSqBRRJerdO3w/XCRHMrJMkAkDMOzMd8r5hN9wUuXgZ8gZvRBeWk1T9ZASsU1ts7d3wfXFR24yz
wCkYWdvOsGpfpKYbeOmjq7dAi3XxSSzaoYqXamt71jNp1IRM40K8pGI52irjwWTqnxWns/fL0j9X
lkkBHslvMwuAOc35LiedAb97Th6hjefV8KfE0He6zPNtq6bGMaXrgSLEPS26BJDmRrGPdw5Zog5M
xcpBl3mKcraK+d7y9lYSe8gal4VxGw6/qUaWB24uHwMnGpE8sRSAo0AJTMxXQY4WbRGXRRnMV6C3
2UHgQb93hYE208HTMC9MTnLCuBTvapyUVy/DHwBOB7WXPj5IKg7Y/g6HDdF5pD+eOAUoYRwl1wRn
EFIH0uSkaeXOBRcaSIowDhoYtRyzPciUjNrBuSUub6u20njganIjuvltVYDjFiL6IHaJv8/YWlmc
QhQYfEnuUTgguEHFuLj7amLx8tA/bpHJPVHM9Xzr6EeFdHd4wZC+sueAVMv9BK4KOeQVaq5sOi80
sPa1hhoEl8+xLZSXrpDFmZ9ntJ8Jh2+vbtDl6jTxbWOjW016baOf3srExG1S97vGluamngx7Z6fp
fYaDBjuTTcHm2CA554k8OneqQ6HNaBZXDV2fTSdtwPa2RDIOOxdBakXNYd1haHk2vfK2MxN151hX
pjtWV4pVvOE/YgE0cEaJgWxUhE/0Eg9aMoVZ4SonzWSLUuvqvlOQC9hmvLUUF8ChjLD3SDcOMJG2
CKFnj+keIHP29/g2HZezyu150Kf+DZHifJINDwBxn3mwuM58ru1ij2gtQcgPOHZlqKRaR1C6pk++
YnMmBASVXjtjkRxzYstuLKnhE44A4fz4p6PkodQdEy9poRjooBcGeEOaUg8u52gY55Vi96wjOJnY
RYOoZYiuETtyWTz1fOjQ+J5KJnSU3Vbqu41IrspYT/dLrCrEEtGvWkR+WLgbrhFQIqQrc/hXTrlt
qzq5E4pyIHdvGzl1ei1GsEBd7O7TRCfENlsnF210XzbtBqDWoxX1ypUSuX40OAtDQflgzUoTIHuw
zQ46lAIUGegbAp85vkyidv1pjr/oJDLClJl303j6XnOZIEL2SEkJbHSGasmxUglb9Ro1AKKsHpoU
Ta6ukViftFnvx8g+wspU9/GImCzNk/KQiHqnEwC1hXKL4mUuvV3R92zc+3LomVN2YgkzU0el5ljn
XOiUaK67V6hFMrXfNEvypSBQnBMD/5Y+bav1VSyciwptjE1WDgYjdcRsyVKGymw+jKmj3hFk9L2K
MBbHCZ7FNHPJDymWhQemH1/UCgbZ6inXudUPsYtCWhHLo6zV5jFXgAfSlPOnoixu4rF6i2qu1eLc
qkOjbvTW6a40Gy9VIoR+ELFyitQxgQmiGyeOhRyKsq9Un4AwIp0KG5PJ2CiAwHN7cnlRc4egxRDV
LFTKXQKDgU6pN4G7MEz9tsmerFKaJHmgoaPuRZugopYnobKm1COCEkAA2a1ueX/gcmArcBIvRA20
YqwpapaiPzGQq8OZPEGtN9PnTH2vjOJQE6dyIcFUOZGPniHDXI79mOkPo9HBN07xBJPvXJ46LNsk
QRCEI8Z8XzgTxoNUvi9Lp12LroWlxSx0ZyxkBcy1HbRZ4ewyQf+v1FrrRJQ0iI24ClSdETYOWJTV
Cnd4rBUvoypAdNEguuoW+J2MD8oAJijzrIY8wZaQt5P70oygnpplkjDC06sG8RM+wgZsqqo9laOn
nRwXCWHRzFiLR+Uj092vCAXFLtcsj2lu3uE+IbTKLQZCwHtJEF3tXNqJ/Ct45GE2NeO+FMhODbd0
AmPSzBvp/JBfj3fYqXzVSu65d7SdXrCjkutxRDa+JqKQsaTJNxsN1qFoMGiozGFPwyzrfaE651xa
V/jJ2iMiATswHIDbss6x4WTdQbbTa9LYyQPeysWrv7tLZh+WOb3i2OpeFviKHhcmYG1oAoKSaHQb
bURSFGJ6j/koY9b6KqKrvesphnaVcNCGLAl1VeO9NHVlIfeI3rHzxP3ikOw91Fd54r4X6djQqM5K
n+QBpsAc8FVdP7Fi6TtoFvZGH7x2p1vzPaCiYT8lzNlHo96QV64e+8m+yT1FsHNxDqEA3QEddq4H
xfzKnTv80SMFVvokhmy4EdG4LQf8qwrtV7FwVSCT+FgPej4JI5j1i510Fdr/8r2dhR60sYKG3nKS
QInJGI3E9NE0nMBFRS/CobiFPFbux1qQejlrxr2ttps8AsiZZp1xxVO1QYgXZKPQnxNFpD6BGbU6
I4rPNHvfsjR0clLCdpNNSRS6YiSnVImJVLfhwzL0fmMk/40Bv+Ew2oRpyVM71E0ImuAeGMHOqqjg
U9RXnKgoGKpUXkgpsQJEg2JPM2Eb6cZrnmoTyBXjtdeI/RQNrXJ0DXrUfouR/yu10dyyH7CopYuy
NamGA5zbwPhaHprcoPRnI6cEsYGJTV3KX/1VVg2WQAd12sTxASaJfm870YXYtTPCvsJXWwjDcFK7
DU6sNXC7wHZKCmaRw36RRNSnk9jbSGEoXS10trFG1VKWBokk7YuiV+/kXC1Xau1tJFViMy0Hu5gN
ZL5C2zgqIhJ7mcg7sUtGoukUjEK8VCm6NyXZOuBuMRNmcoPzXfqR6D77gUIv1fITU5QjweHKIQfm
pzsz3reIvPUFYCWxJAUo2VQUpzqOQ9z/86kBZMDowyC+Ko4O06xSA6joiLq4S0MavKzFqntBtPON
v/dOyu7Rgo2zJw0MG653ZUX6I0mmj8tEC0G43mGY/w91Z7IbOZJ16SdigZMZya07SZ9drnnYEBGK
CM7zzKfvj6rEXxnRjUo00JveCFCGlHJ3kmZ27z3nOwAryuiSmIjGhkl/IGHsrW2UPY+NfeTP0lfA
G5lCOPCDYFqV6O0z22mxH+YL6REcFeIKwgcWJ782NItHJEOvz1ttuwbkQWihb2gRXwIJY+Rrtcc6
JGFqIjTbRZjCdCBFK2E2zkurUk2lIijhwWG7XAZV36SO815YDc4BpacDg0h6g65tbaOcayTObpLC
AyOa+22lmyglLnOEQj5bRHBkwHIvjexnHJK3q1FDbmJMZduYSKxNA+N46cr8rlGD7bNUp/7Us8CN
EbSK/ghWkTbaUue7vkO8QujrL/agliTZaWs1o/Aip7hq5moMonc1mYxxw5UuMbF/bMNG/2AJpYxN
sZLTIaepkWKdFMuHpVbWvQ3gNzGetbLVz9WIAr4ZpMvBvDi0tAUQHj+lvf5I/C/i4Sm4R+GJSvHW
YxDy1TQqaVTZrpabPy1icjYBoq9+aesdgyIOtf0ZnUiy7Wk9xkMqjq2q4ImIQ3nMC04PSrWfpHS8
shYpMQbFR5FH+SHDJ750HERiw34ihqfxe5Q92xD1QOL1caUdpUUwDuzNt9Yk6REb/52RPwwSjmtF
uBhiZ73d0DMCh6v/DMNe7MGBuMEENYHBGQGqGUtFG1Ze3WqHSVHuy5FAli5vWTANbYcdeR+EyNGD
AdAk49gRBT2aq7o4sGmpd0o6/GJt2lv5kF3Ibd11yZg9j45OKYkesZ3ptkIs9hUC9TZlnVunThrY
oFdJYRQ+xRgnXB54hJKtMFyhji+9qt2W2VIvbZn8sKW17VsVbrepcBwOOS8DZ/DDvvVTi0zooZj2
3PuvIKVISqsrH5QMVWxj3c+m9JZcBc8QrtWSOeFQ75Ngi9L3QeuSaFevjrEx0PH6QSsGqTPlOyA/
P/FheI0MFde2zN2M04I4m3beRJxiCLivT0gwWd11NEcBtgNNp3uj6mW7N+J7DX+PiDHZqbGKnQyW
ilHiYWrQAgWaGl36ePRMvLeugXrNm+P4UCYYcWXe3lVm85Y75ssQlLegB+eVjGsXEUGsCZGdZge1
kj5MO/oU5AgF38Ku1vxchaUZDrSubXP8FKXty5jA2QDLrq6ii5baFcoBs3JjQeSn3HUdYqUFijGh
vwBWxlEjPl4VHgJKJHhl8z2JCGps7fe2qO/bqPGycNgLjoZjR9fe7IkWH55HQROwK6ZnXraPCu1p
tqcHNO5416TzqwvVW9FhQzNm500p5w6PRBXsy+AeQ0/iTUbdgLteTVU5J0TnTlVJ1dON9C4GZY63
8iwRTxmSlD1MiTbwOHZtkGOlO1B6e01dnReDfh5KgcJVAzaawkpcXFSYI6Fr7GXsvDf9JaE5Puvi
MbWmiwN91BnNm0UIFl4rUEN5GjwhH/DrAAuZiFA4K+r6dD8ucfrSRFt9Ue7KnLYHLIBqlbeN5pkO
7ak1AHApxXhJYEHl6TCymBNwwlOiifLcliQ8qVXmZWJt26qIeikw2Ee/qc3eIviYKrIDvGXfz0rw
qM/iZfWdbvIZ00ScPvQq14W53nlW8QgW1szHoz9YUEPIKNqETfSTsIbnNHM+9LY7jK19pzbjAzOa
h8VmRg7o2Fz4U6V9IWC4iqzsZCkx+X1t6JHW+EPq+o7uWgC7RDZbETQ80R2lqBAlIwX92hrZ7MU5
PT0bKhtRi+WbltL0UZPJuFZV2LsQNudM5YkI7wI15mpfkrh6GSoLz7mmugriSMTdZXMyZvmh2Q4C
iPI7IniHGelwhnIxbeE/3TP8ASWK2/ci9eRBTuhYbfGO9as5tViywMrfJD3Vsi6PS04zEdc3B++R
ugvN+gUFEh8ZZM9DHHEujWNzI6z3iWhrt5c4DswQ4FQxmq+DqctjX80/2RotFNXlvTUL/dzBMSsD
dmL5q46dnz0mU7dYBQ+lIT1QAzs1A2vThhZTgXjwUR6c9CwImV5E814GJZNxRhV0nfE+5XeqM3/E
dtK6qiw+EqfY273+WakDBDl6l5HMafawuc/xL6WrPxxmWgBShys1UMONgdG3Z5aSNq/jXlfggCm9
ubFg7Lu6aHZpTeZ40AW7RdrpnXErEHLtqpxpfCWj7x21MfGHO7DLxh6i0wtml8DnIj+FIxZjRWkx
3Gsh5ZuMSWp7SVbm4GQ4eyNd2xmWwIbD7qQ3dgRvYLD2o03TIGv7o9EVLyauTQLZ5S1d9qaqCRzo
EeeYwNpBqb43ql67tNgpiS96sHnWvUYd2TKxNQXJfTFY9aaKtXFt9gKjZ/ShmI3p18Ta0hpVr4gP
Q1eLgZSZLcwdG5fT1zj1r8Hub+PK/xkW/z8bJ/82gb48+k//H8yb5X+dN3uf/bcfZfP3SfP6C39N
mi3xL9Sv3HnC0uBH/33S7Oj/YqBg64JzIQNVe9Wj/TVp1v7Ff7Etx9HYHnQ4Wf8zaFbMfzmOjciA
X1ANwzSt/6tJs7XKz/4jtxAaf4REThohDkAsohX+gE4HodpVttI6nhm1jxT98sS7EP/+MgU2wJv/
fP+ff64c2ey1xaTRHOPmzLBOYdFK+wdiNQZvKh0FmGI/7pw4CU6yqpyDTubxQTRIrBOWS18BWnrH
yk6WHWcNSsFooJ87VK+ZDSkkZn/6pivWbaSg/tXg3bAiyVmLZsycFe852Upu03AQATaF52T94ujC
XyQCrnaZ3iIgI3t10JsrXAgmJ+XY74LIKoFZff23FmfFpPfahgl7uHTRX99ZKf+QG6o8dTSB//2r
fWDtg1W2pFpNeW3smf0ym1V5acBPfn339Q/RHJVXR5bWJS/def3Rgd7T32QMfz12f1cFfE39f7tW
NgoDpu/SYRAtrD/DlQSWin4xyFBQs5GaJEifLVNh2FpHvV8EDAOQ4xj70Zw9OFCdF63HOX4+2YeM
B89h1UHf4wybp5N5kmCWPNpD6GTUJd7BXLnqZY5zTNMEUq6C4jDL9N0k6nS/VEnv4ctGJljRlgic
/u6/vzNjlRP9/s40g1tR2o6GhFz7k8McyUnTqhJASzTiOZENiE1RCO4cp9wxGwD5qFuRT4PP8Yu2
yvystEi2Vg3ldUgs9t3yFGpT+rRo9c/W7mK3JlHa71Ks9mMImLJLMxJj194ReaiA65zkDR1P98RD
uLNHO7ygMTQBX03FjpbR2U6IMWkmnKuNeMTCwsi3InQc1M6vRtrDv5dTFrr/s9jjiy3/tzcvLFQe
GrMO29GlIaRgGfg7Ftxk+xbWqGA7mzLpm9FynJoIPXGUnXVpjXtZc4Tk9PLR1eup98P5esVlt2vx
khx6bOJHINY7PM7mY9XmJQCo0aKLKu7tMgcO20+49sF8aYr6qDjXIhwqt7bQaC9N2h6mXJ+JYVmY
MZjzY9/H0vvvF3dd/P5+cR0h0bKgY4Coo9nr19/fn9WOCyezUHpTUtykPTZ+nmkGnJ7yStfVPsXR
4tUG8sOMGawLRe+1WdL4OuJRO2dL95GWgTiBGnsQVbzsFMcxaUTTqVfUheUpzLPtlPRMegq5ykPj
6jXlqmERdZe2wq0j4tnFfpRfVYbCYvxhRyrcoqre93Q8brm1KtbBa1FWGX4fqdNtnEAqxdB23G5R
hFebA3y2oS08DkCCughbvMu8HIzPdGdmA0eVdDHHBwQOLFP5dFuS2DpHOQrHnr7XphqS7on78c6I
GIDlXfVpMto70DIjm1ATJ1sNZzeI7/JFc1wTs+17n4w/O7JJ/vt1sFbF4d/uM66DJdE0sQ0Zumlr
xh/3GblEzWB1s+5lgWTyD8IvZtCBjK4jLQ3mZpmUqD/zYfyUM6K2+NuExymcRPLeqdLngZwZMBqq
F8qwvbeRzLpkIFNKc+rK++KFBJ8VcEpQYYJNC/PcfEGlj6d6bepacWXuBce6O2ixe9TzwSYSJSPq
iKa4KdggCNLBT1eBguzSY5VN82HJFR7Pmd6XTUa42Qflgdmn4mZ5zf/VcaZbmYYOMCsWw6+HewlQ
lxbGeOnM+ZXwVnEigG5G/XOdtKg7aXbU+AL+6TbAUW+EGVOTrmm27TIM+1mHVtj2gPAsWj4xFjDc
hX7apOqx7eVbaELycEAJ+2KJOIejWzgHksrGMqZXDuQTsUu95vW02lxD47D536/dlzT9j2tnWXRX
BccE4fxvS/8Yh5mCRFzzFPtuSYuCTW/NVosy1R+QbAFcdKK7clFtP1lbjFm2BCfCDQe3tfLyHxes
3z0vYr2TWKt0DjaOYdk8078/0SQgTe0C88GrzHm6JUodH1riV+/MmWIYHKy2hU71S4DmvlFCpD50
FPV7NFGqZEODcKfPRp7bejhETK+rKGnuuzio+TH1fYUVn0RdgT3A3402KTuZkLO8McmyA3a2U+2Y
9Fv6xDlZta1hPAW/kgHIv0zdbjHs8tTb17ZAw0Edon5n4A1L3aGr2bDebNEvc/Z37r6+GBJeprPe
JlEZcFpeiDwrdJsYz1E6B0BpDM8rjtGKGLvd2KjNYRTMoyp6RCGz1HM0pJ+JjVvw67twupfEoLiK
woCmN2J1F+uBgaaMJ0ak02Mp0m4HGqzVg9tX519q0WOWlvQelPEg5wHUWReHxj6ZxcHqNYlMywnX
KHXzwHxl8WbFUR7DxKCGqZni6Z2wkOR/hpBnkQHn+R0k9sdAN7sXYzDkxsp4aGY1n/bZKLq3JWE4
BRyK7NQ6eC7j8KM1VIjNdX4IIsMv7cV5XGp+he5e+VHOR6OiadSZU3vXVISc9TXBc7UxFLfMct5j
GS+964R4R5PZaM6axYBSaYJXM49R5bGjlvN8jCPm0zPf7s069dsaVlOiW+JA5tX9QJfSZ5NV6RRj
wqPzxpBZoYBajGaH/AKYW1Abr8VjYcUPDDOd40wGqlfOen8IRf+G52kD3a+7cPJCJVxxrbVkVogZ
LfSb0zkTI0aCHHJr2APDau8kzjJ7tld4eMFZ15y25nwLA83xEEksl3XCQRdHuHPepDvJbXM/IgZY
kO8kS6Rc80i+5gawFUPLC6/MO8ZxXUDp3Q/dqV861pSgTA+rJchjPYlORcjSqCQOxzEhtgEk2T2g
pr6p7qQ9Hycwdo8FcU1AFDhuQdb0QqgP20SZEbGh2Ic5kqoezu6nMpyHa1CJ0LdNWr4NshIG8hxl
W7y4UMLPeixyRo08iHOZ38sG43KAwPWYfq3yrZr3x2Yp3s1190lQ0pwJ2tuTcNFiMZfFYcq6+IGd
dy8bSbEPYfiwVLW+C0mt86SZLBA+6p9hY1p7EPTjMXuuutHwBzwaj1GhnaATRid6PUrJRPjrVQyd
B1FrOCwCFnsUxpxpElk/INuEeUGKmqJExjP0UYBUo514QVWaJ3cAYPxegxIt9D72lKHUUf1wZ2c9
irtoXEyIhsioajkx+fraGGJcQ+3I2EetcOqHQQIhwCIPpciOnRc6ZvxIoErt53MyedCIi7vApYuX
vSB60iNudhZzno8ECM8y0reh99jcW5rD9qi1zqUOiFKuunOOYfQmHD1HhZIB5KZjcQlgohGOd0eT
NaFHQeewqGELKtLk0AKOk9Y6gqlhcXZVil8YU6916Es5bBWl+6TfPzKRQYsnu/DS6sW3dKUTW1bN
SDZTqWJSfd4xz8LKuq5NzBfDrT3k6P/RQDSLYDMdh/SxWZRfi4L0MNLBySaslE94cO8qRkAnFaLS
Li5sabthKCf/qzohN48kvFQFH7Sk/yTbt1dL1+8blE12qW6qghrS1J0/DhecN7JFXyBadavis0xl
emR0CPptrRpC7u8lFhy5zKrYzOwQN9Lk6RVjUHVbtQm8AiYtNH6j2OWJaA7MbOLHoVMyL9yPTe3s
AoLzVEbw+yUpTf/fq+XQ2Ye4bUl7rYXjzui83QKzisdVfxYCSouddaVbUaZuF4781wltaWsM8Zn4
cebqaSnOdpauHvH3gPyuHc0lRpy4iAZitMnWhJEGcEGcvr7MMQObwToNX69GmhEvCRkGIwwOFM4l
LPF3WDUplUV/LUCC8cwJ42rZ6T6sI9vNYeaxNRfdtg1x7TPy5hNZb+MpGEbYJ8scHXVIZxyIOhAM
DFAyeoi7QprzKSqouWyrOaRdrLla1/GrUMSOGXTb2pTRY6B9gxHz4CxK/EgqY/0Ph48vZfcf19YU
uiMMLjA0TPmH8rsk5DErMEZ52Xr0telunXjQmJusBxFJpx2ik4/7eHzSDG7/tMFGrwmj3QGHBgcI
JO8YA1GI6P09hWFIrsSIOJonEtpT7ON+/B7oU8RkLLqjkABXFLIdgxqH4AGxLdFQbQTExvsSGcux
xv3sNgN8AOTNhLWswppW7UmzCubkpFfvGTfgyUwSDZST5hIZ96QrTHx0ow5PDmLwXtURNDT24P7D
GU1d7/H/fE6oyqmNdcs2dV0zLdX6s4q1HQOFrupwQjadxmdkDIyUFB+Ki69PKqV83U55O3lFL2pm
oWN3GNrxO37wlY32nmpWdC0aOZ3zbn5v6vil1RN5hOQ6EPiG1nVZBQPa7GNfgZO2hIev41epRvOt
AKQIkxxWQpoT0jQk883J9JmiKN4PJJdvhQAxiBZc32TgiZoxqI4wkrNrOEHqbDtyoub5qTTi+a5P
GIYBn76U6XVR1+ka4zgf39kWIlN0ym3xHMj+UoD7oXdA1LDWkgkXWk6968yAGkGYxXZqVwDK3JHW
Witwv5wMJlU1+uUahhsIcV+QTxqIfGXRcny3F5/KpTp1s/ndQi43oYTepbG8zom5YBkATErzlI1A
jYpbMZ01e4lcZTHCiyWBETXDtR4btMnZiPIdXjovRzYboQbLgbMg9r2MKXUH8hIASfPWQTVCxpFh
slqVECl2U6NAJANQiwl2rAQ+kET14gBpYC8obqpTjv/gQdV/L8a+7hVuBZ3C38CYpP7p8MjjwrTj
SUfMoC/TEY3d1hYFqkFnxO2vhF5q5ONT28JkIpRio+gjFVtq8m9l/uGkqBEy1OTHryUL6PV1gGvs
LnV8Zl/Xro1DJk7n4HJqhkXd67KFV64qtS+t1jgWumYcDRRi/1AX2L8X+rwnoUqVRxzXDNhULCy/
lwVxOeiYURLSRCcWL0+qJJOlWYRTp+4PhIt02C69WDMzIIGc1/RUG7ZiHL9DnFn2TUUDC6NA6XX5
8qE13XybjUQ/JFH/WDJ5U5u5e4jp9YP4z09aXhc3EUL1DiFmkH/a+ugIl40CXfbaYoT0jXyYtjHD
FkabP21Z2o9jNj+gVQXAg364VTLdw0+he0kFKWFGrDq/5evVhqbWc4APxNFEuF/1pXL9Oq9PTsR0
Z+01Fmp5+So450LTnmKo61vZGd2x5p1ppMnfAv0lypUU85xZeKDgT0UTqafoxRadda4WsHDtYSFx
8FHOaC5GNM2jEzuMdjPraMWvFcuIq3ZEs4yVQ9ZsOqRnHf/YPu4dXL2BY90tBF7qY85PoF3eBItZ
7MrUeYpG66g5ofEc/GPOp06H+c/1jU1TOLZkZmhKrLN/XF9F58HBMht6JjqLtmezCov6UHVkFuNU
1ZgcNbS0NyP5R5si1UoqGPUY9foPO2FcV6nIZ2anBd+vjlcyyLuDlmQUVpa4rkY/3XSH3pF75IT4
AtIUC66zHtN5Glzq0BiKAcBQddGQgqTMv6WporXKLI9r9XOZR7x92hqzmuV3k0N1gG8UrwOy/34W
40W3Wm8JCCRJ2vEqzFn3bVi03tQ0t3r6xtznGHfjuG3zOASCU+znxhDbMeq/K2q1I2ymPEI4fzah
3gQ3kZhwOPVQ9fvZoxdc3A+M/auSFhG8ip+0P8TWbPFK5EBcEvvZZk3xBsSca67VOxqPdtfoLoEp
2ooa6emgWHx8KoNnEk9KWFSQdDXu7y4oLZiDU3/rdVCyA7FTPvYpG1pH9Y1BJ17ihTlYOyijy0od
Hlqai2y/JvK3AMNoo1purSY/TO4lV8bhPkpB8SDPYgiJw3qnlQ1qrURx1azDZBnJnVYsdJHxM5u2
APQFHJ4oE/CO3er+joutliMfyZCQNWBrehRJlDh1BjSfUTUp9CAsWzbmeP2CUglWCM2HpeeALJxx
OxuCnY+zerkSRIxsWNwMGICmEG1Yva4xfFs8Wj+MKTuOrc5kTD5a1pKeKTi3lHa9X446EjkbImhB
IIpEAGTM5VEfbetgsIDKkf6IqfARhFpyiGNEQnPDFI+lAvFPpO67NaNKn57ZIQzQ/IPqC5qhCCnG
D4gE6K6l3rrhPlMYrs4lnipQio/MCO1zo+IusRZOi3aGIJ1kdoK4HURT80JfU9PHajsK0kNYEO7J
1wRjZqKxsslZc9PCo6y3N2PLLFXRuL4g5DrAOEjkDWjwehVdcNsobqFeDfPXqIzareny72NgxMcm
2iHusDdgcl5NaqJjtoiXrEl6WClAaNPJuiTRd5Z8DACEnYGH+V7YeUvxoYOYV03lZNfWeYgMRjG6
oYG75RrRpj3O9XApbT3YBTMsirHWbrLtQFUVzULwxoJrfLYPKapvT5niY1yNj6USd5evL2hOsPuT
KboF4YDKe6UlY5dJ+3Y8lPmICh6TV2tvKwU2ZcfQCPIU+iTkoR5DFxA8cMfdpjwPDU36yl4Ut6Yv
0tToUru2P9g1IXNaHp+KztT3eRoX+1ZJLkY3fLM71CI0wTd9RXaXKbAG0nv6ro/Kt6/hbmwg5+6S
kLqOo1Y4lMi0hHxUGWYsrEmjGG88NaB57OgEJ2fMtIarHeNiaSL8hQKRHZQr1cIyIE0FKSHWDxPF
fT9wvU36A5sM5xN2xOZqIx9FaceCk/KaEZ3Nbh0RuUapQ966EWoXnp7EM8RunjNgqEmCyyNTnmwr
gIWUPhXWRASBwd9FdY6Jk/60EhQftjV+FKgVZlZ7LR5hjhs592SCUkBmLLB0Vr24bm12kXY4B3gO
KjrdWzn34gFinO+UZBNU6RoTD1DbURpyvowlZXWtoy2S92mjz8AQGI2ccoDhCe1b5ZHezyczSno/
a1aAs0R7JnMeiPWb2hPSZvBkHswKzd5R7QN67HEI9ipJa78unV0EoxIpm+2aarVcNLuFv9Xbe5tG
KGUa7iGoPxeiNS6c2SljUuVdLCGos/QYciA8D+CYUTylZ2SW6cac0ue2XOcVpq1eu6p1Y6b0pjX8
sIYWoKvdnQwbXZisEKYIjrtc4ltmDO1WSajhVRHfZWXcXQOjeuJmWSDBg+4SSI8eosZVS7hghGBk
OGM2wEuTeyde0KGZQEPbFkhYZKh7SDlJw5HRWEhhjDIW5bLRh3tASNuunreObk7ngdBT7jN5JSwx
vi8LlveeySLEyXxvFtYVaMkEONyOz0JyNo9yaPNzeAwcpb18fTdn8XRn5/NGv4/i+GjjPr8UFoKX
KW6iA+3H+TCELO04DPwm5g0t0hzvFRmN91gTOA5CKk4rk/LCFG7AsuW1ZrDAli9H5Hnf0qFW7myE
VF6Si5cpZ+fp6VVcTS1FIQ+yMdfpFpOce8vUbps7WnVXmwAjWyXAODtkbt9Vy72N/x5hVIFj1QXm
2LtaMTWU66pbi6S4R6GXEcYGgaPyDCD9WVJtuzFcdrTb1Hu4HAtNQATV63cLNOfN0Pb1wTRiIPWM
+txgAf5XBRKv6aJzNFV77d6aGGQtMzbJr2/x9HDrztXg6uBJV7m35UL53iA3utClhjSaS+2e8ARl
r1cStdmWNuKl0LkHh8X6BgIc7XNm2zfNgWRYwPH2Z7NaXDNKIFqpkMca9XtYLtuKG50GcHsFgNhc
tCZU96pEWqL0tfkgNF681s3l1axj4CP8vGN6apRDOa0G7pSUx0ppI39ERQqLTYt9NQ6fNWfSfYsI
BRpmE2yBqfmRV+0piZpPkQzWTaMUhCon/ISy6wR00AYGS7uoQkiMsrefXw2kwyPanx9m2N33NnnP
jROhU8/Zc2S7/NAFXvA3WPPUSUp5nWJgBY211GwI4KfrmD+Ij3gzDfSflqmDBF02P5IG17bU0CLz
F7ESSN3x7AI1Lulg02XGB+MmArRYtNxgPVYvhKNk21TjEJI3uJPVYLhwnilxCgRHhbmKr0SYsLOO
XKC5jTlyFwiTNaax5NwYHgjn4kMzUoyqUVBdsoxCPXdktJaFo9u1hxkgrqvXWXWs8u2gIt0OW2Z0
GRwgmaOLLgWE7d6K9QPTX09vU15tIhU8Cuyp8RrhgtPOeKiaCyhxJPqpOsOna41NANCEzbMqeJWt
5LYPJqy991PLC6XrPp4MMK90pQB2rkVqEH70VveZWOMPc+rai4G2+owiZ60nF+dmt/mbMainrkP5
SFvuxeyrn2SFkcNNN23T2mpAgN9PUkqZlA/mZ9nJSxxMuOkARVnkfxZ5DUS6V0HZrPENTfFUt/na
9GXuXHaPkw6DUCCO1ZvzwPJpDYiizCyo/Kyy2hu89ejIDCOtPsKxeYtItT/GXLRbFcnlVk7ozLDF
nrUhRAgr0YPXUZHe9JC9LiiHb3GALV1EcU9vs6Elpifg9/E+3gAoqzS0D2kaZpuvv9S3eXdDkhc4
KNhI/HH8rNX4ZaEufkRs6W3k5t2kUxxuqUkR9fVzcKIvTJ5r35MCmbvAOudrZNbYwh2DoAPUldh5
1YDpgfYx0Y+mji0Tlqn0HGKJjUkXJaoHEzHdV+u0kM/GRftkr76E2ne7GBd/Msmz5ODvLYJtOkOt
WqTJx1TnL6POoaUEeIiXEA+3E8FVYymCZ7kVS3qnW+OVOEAofniMbZOpVHnfQTMeCg4Fc7ZflE5u
beMtmJpHZZjPqdM/xiweVMkPac8wh7xV0zeq4o3Ysj0pfndLDktosQimUPnKQgTnHrPxBiirfWzM
l4hUoNRcj4gx4Mpmjt6HVZ7JBof+07AOuYNcWsnu4fkNggb7YBd3NhAXaMyYVLrC61WaiU0Msamp
dmgWiTBfI5BlquOCT37Nar2rlvIYWPZr3eUfLeRUj8qXBxe9Nb4dQoCex7HOj7WT41ru2htZ3V6s
p7eZTRpIQfApLALxMCKzrmnb0kotNDP441ME2usRgWhCqpYlxIZgm4YXzXpLC/ueAAcXx2W2aTFp
dGN51OzM1ywOW4FZcIDJwc43Ct6l5AM00svE8H2z2MUV3Od3dD7vI22wCBxQuVBUFCYW5YlNGEY5
jL7mVMtVRh5hxytXEey0VxbzQsLZpW1olzqz9bN0mO5MpFhQ1fwsKhb2EdG4wJzZacqr3eno2mdY
pBFdNtZJjQJQeVYjlVonR9EszIwEvPEmJTJxKLdWu5IanJUEbfd4rLODCIJf2BjPiwzPapEJ6kpQ
V20MrVSgc5LT6zI1fmuuj2HbMktgov/lG42cjZnuZlG7EcE5WC8td6RN7I8QbmmVh5s6cb7NzrSx
cvM9Xz3sBIMcIJz6wah9jqal43lvtno97HAU3aM+2dt5oHpK/J6Y6Y+kjN8K+xFuaQyKi0NY5lgR
WazZh4UJFlH6e62qDQ+19Tn3w94gxtKVRTb4LAZ3Wa891oE5ssQLT6ifGBJBYqrtSzNjeiEhUpvl
G3E1wVZXUM82Qr/EckFVQVTfVLQYjDjIdxqjcT4hfOS7zApcUvseYO5i7dWY/Ufl8GNi3nlFHfla
tHV8ZFHDVTeCutQwDXbYWa8GHIVtR890Kwpivqk5GJR8FDXFY23pD1I25OJp4bN0zNpv25AHSS5H
q6X9kWVhzq7QLF4Zaz9bo+9waiVnLKuE6O66Xnvv8+WB09ivZqwfjUVVGDrRPVTm70Qecn6oeH5A
e0GTr+U3Bxf7wtE+Cq6qBu/bmlB3W0Dr8zJ7XhrS6uK26r0EzzqkghFJwsBArN8MegTIozKonzVx
0Tv1c+562ldp+WyQh7fVy/QowGRbqKgBbcS7pkuvypqnl4s5OEiQNWxQqATCj5SQTFQRJ0Zq9n6J
VB7xDjlTaBBURVIv55E9YUTfDQ81CjORsfMhNZzwiJESMlSfCsrstGje6r7c5QZYrsBS30iMOAwK
ewihHje9x/9aDdoxKNdHddpFPPGBCQWacFlGVwNr8kEOGSNynNMQdtmr7QLURWhuuN4bUeHiUjvt
xSlJeOzgLtVarWzrzNghS6Nkj9Gf8zIY4kO9GJ0fDpBn35Hqh21fakzJG/y6CxY8+TmR3whTfh83
3bijYcv0x+B3mAc/LZFEkawJBPZ9xHGLHFwzlM8kc7KhoZ62l3yHmh2Rn2QpxcET7pzoPcKPV9o0
y9uKzBg9fRtBlQc9h6cw0YItV9OnofoDzRHZdgkbr0NVVZPul4RRsW8yVn8aOQf6aoDtalgHoz5f
HNFTM/fmCaQ/8L8ZCbQOTVfVUJvBSYfvNGzhyBBHwue6rg9pxtGtpBxgj2cwj1FemxsGRKZJGGEx
HdumsaiDnRAmPdJ+kR+m3ucwJgn3e2P6VD6nGmbltu1+YuXQt7GgG5umenRNI2ZzCe17vORAY0Jn
oGLDMBrq1fLQGPUr86J4izgl3VgsHftEYy6j6AvDDrAe49g+RyE9nDBk5Y4K0igknyAd6PCWoukb
5g4SQJh2e9H0g1dK61HpaGKNMf4as1OPCg66GA3/dtCwOqv/i73z2JFcWbLtF7FBp3JyGlpHpM7K
CVEpilo4Nfn1vRh1gXv7AI3Gm79Jnkqdh0G6u5ntvTYnnEUstBavl74HIv3Q0uW5ikLxMuGT1Fp/
P8JgZuKVfOqVdcCNki7GmIityJoZ7l638qJmp+f1vAxUhJ6Ez0lkfht5mS3QxTG06c0t7IsRYoE1
O0i46DQEYuEhaZx9DZH55GVBuC0aH0qv1pEbx5AQwVW56YEGmZUgA44raIUDBmH9renxz+nt4C3H
mQNzb85WEKcrTZdk2OoNSQ0Yz5tdELG3Bkws2Qs1Aih/jzYJH73qzaXMJlyhNDFwKZHw2JyihHMV
HTH8SmUVrEIU7Us1a9RTmbLgSx86eZhfsgr8RdtOew0wAnlu9KTKsbmNXtsSdxiEBN1VP0Mc6Me2
pX+ByVQuwTajOosJZqBeA2LOcbDEUDZPu8ChLYnghHwbUjGwObux9QgX70QrH/oB3ncAwESSVhU7
CncuJz+sZIX1SPA0aUefiVHH8Hb9aAWIVayLyq0e87HbDzXpNPiZp3UrP42uMJ+yqVzrXhIdS8P5
sf1liysLkg1C89wsj0mb7AzitBc1ERWrjEp2kw3+C8+dNTnHVKVnP8TSoAl3U7XgvPP44NTDdYjU
KpuCmyIjeeG4bUOhg5QfE9zFc4mlojDbCOWAlObpVMXwDI8ZGj9VKN1VVEvFBlXoyhzpFTYOg4QI
ZH6oTmkengfAEaEDPaiacI+FBEcNI8PQyPLeaXUdrCT6MSXovLh48ufxTxPinXDovxFFIte+5f0Z
sDyve7LuY/lJGOKz5U2sAJpcZK7AYKh1P1WMXsJ/8isroTVam6fCKlumFFACk4m9cSRnEkJc1eDb
QGayTRnnLovW/pMaTrlmuXpz7epQ5+4WgcNbG5YgmrTyQyvkY6uBXtL58QHbHWI4lI1+9CRLdGXW
OG7DUX+PAxzItCbhdm7l5HMCK8KTYUcZUlT7K+jTleczqqOPNYzDx1DI937wz4lGPWQnAYdx46fA
mr3Xh+4ygF/AR5VQdUDergfsgqXeUy/550dXyhvsgbAGmVEQsRHnsQAogONu1aX6l6rzfMPCGm4D
f8TMTzmeFdgZ0660cWtj9uijmEEZWO90wtHbI4wWox6uWA7J76YKWcrScVGE+ztDnz5cQ9tHo8+y
SAtQC2zmABgNVxWBo9ZAE9WMCLSHaw8hyXr2EvUM7IoDpl7MFqK0W+LtnzjrjMxTCR0hPpHXdNSb
cVObHBMbVUDDfOkod65oycfNMLnawkvZucm8MTZREW+ZO+OMq+csvIx1kpAme9uJgFTGVj3gKMGw
a9G9bsnkw7NT4pjz0hMxEUtPBZ9WITllGg6CDxZ9srYP6DI6Ch1uTSMO7Z1DznqgmkPsaq9e+lNM
EvRTWEBKaXFlB2NIqCUenEL3D2Vj1XTtUbsrG7jpMKMl/Dh4rgbKBc1vtvBL8bg0MMWDoBCMQICB
Z2dz4KOmMcl1YBAWEqEGFxa+1EnyhINLsNtCcm9QdCP5HvHOQlaPb8rrdnrjhuekn2m39TrVOn+d
zAlTXgl4VGXuq0/8EaLMYTgn/HeWgvnxDWlNSP6PLraWBekLsvfGlxWxjKJjL3AApxo7U7cYB4V1
vpoCeSkUYFDeuYZmwAswfkGmDteto51Y2Tcxor3FpLc/NhJ7dlkEHVl51KvssxJ1gtSZp9XrvK9c
G9q1UOpA3tVIezU/OxEtY0hE6YkpgiqHY96+ojBp9nnYoCXGcRaKI3lzjD2UmLuqhJVOls44KmN+
YAVgynM3N/cpbXSUcBWZddqwMGuEpvmk8Hr2mbYZMXzrAeY6god3XY+Rk5mLhyi8P1Q5FlwhORuW
juFso95+9FQ/Z6S5azc4hINjfmtCPionw4MP9wGAwqpwymkjNINjSKafB/bpFciCaIukMQZAQaC0
mB3zlRTvmiUlaTCWvQBYZe/prDz4YdpdMEJfKN0wR2vZrp5yyFCS6DY57ZwgRDJLOI5wwcTkieQJ
sAJ/1eb2By56d83eTxls6GdEXRscKBUya/GKu1stOqp/QlWbLWdROi0R4r5hkucwRGcEinMfl2jn
hU6pbWtFsI3IWCSxhXhQF6ZAxjHnxPqcVH0MpSE5jZ5GmOqzTAj0tAdOTMYUze1u+QZnC2ejE1yV
y1HeSYBU+EjAzH42uY46T5ViaOZCGc6GmrEYcwKU3mADiaeG2550MFmfpGiZ24zsQKVfWHt76vZp
7xi7qAE7oRnZo5/q2cmBq5LKRHvoU3bi/mEaS7kbO/OJWuhL00S9TGsFFAEWJ4oa/qcJWMFniZZ3
tIht90P0JTUgwOAPJAOMhM5U70bZfvBjch5in1MHy/uLhlRl7Yu+2zZVaL/0KfbwMbWNbeqKbTCr
bf3RorVBa5ik+eQp9MeCil6l+6xUl7hrmnWW5TSFOJ6hHI/sC/GHw7YJgpztoxw/mjR+qoJfimJj
mTvmK6FkK8AA9XGyMeplnrwYAS7sUXBr8XiVba0+zbb2SAIl8KUK+I7enHP/zGl7n1JnHGJ0szDW
UrZAAUNilqJpbFY5aVkw8lhPBd0Ekb4RI6x+ZbLEUWF/9y3d0rAJxFsi9ENbGZz76yl7bEUMOS4q
ryEjF1Q1Gp5yMT3E4Pw3DLCLVZ1Hxrkj9+Sv7rLwt3d1pj/hF5xwpCrLc688AJ9/RQ1UfjUt7GEu
vMkHVlnTv6TQ3zo36t5ybtNzTsd1YZjdSx7F9kOlmJhiTmwPmuUCjpwuAFQsUixTgisDmTOkQAex
t+TwNJbC3epZb6w46U9bFATkKTWWfsoTj0YBf9GyKDWxY8kqDonbucec+mBb6KjSpqpVbLqD94gY
9ACLgrorYKEBtEH0JxVMM2y8Ogyv8VBkz2nRb1K95kG1pltJGCObq3cwU22iC9qZdA+KWRBR68Nj
xq2XFLmizoZX07Hq4zqKPrXyNlS+c2wNZR0ZuaElC890fiRW9Fk8Pb+BGqUexgFZLgjSZcp5/eIn
1e8BJv1aDckTSWv9gaJg5lm04WNrdBU0NWBoPWBqOr2EYd9VByOjHp8t9a/oIHzS8k+jHIZb4yXy
AU6OPEsWSskUgxFRzq/zZX66v+FYXhD3CFp67Mcns9baOaNjBtv6C9LYbEgoBgHvZvMLyfLvahZa
AMauSUa18mt2M9nclqbQg33oYQiWqeYdAxeuW1Co9KRl8K9Cl4NuQEu2bB2gDfCpMCnRSHAQENe2
9m3qyUvqMJGOo/dIp8vcNam4Dnpq7yoP+6zj97i8dAaMumzP9E4Zk1YIqDzFgS8mi4bKh/F6m2Fp
GgO/WimhRSu/7yGq9kpi7GdPBNZvl4F5riTjFKJ7F5nU8gs5IBPaZfd3mVbJwQwSRpxDa5xN/O0L
NxKcdUxYpHFGowobTLT0QIFfp7h9i5mi6VlTXyaV1H+tC5NPQ+LuPcpJ644sSy3SCvq/FEW6yw2b
Vl08ZM8OcREcqDqKNkIIAyQ925Ezo91l6IHKQsQr1/PLJR2Z6Nnxig8xkfExtRrdIyfxgFSIj761
6uvA/+8FSczvPvUPonbDi+jd+tFOMRk1Rfrm6rTFcw2JjrDRx6NF8DYISxE4WwW1b5ML2CKJf7GR
oy/HgV6sV7bRNZLcHR1kxkhzf+kgpzKbbFb8JcOuz/NzZfWIYJDare8KGtNj//NEVhxBiLxO9XRe
h3Zp/dVbJo5hH71W7Woph6/ZcedY5CwVsstmUkJzlIQ9O2YbPhnNqqFeuQe1M/GYIadaVY+IBtxu
24OPCIZePOvjk6WKmBqlV5cgCq+gxr0tih+TcgB3s+bsUQYcLVvrz3OA+bq3GqpPLQ6fRR/9Sk1C
vqVuglAYf+qodzgaCXEFsa1DvbI5PKk1aE3tcVCKuytJrTfCGqOFO2BxzNQE9xxk3JCVmMUbh9Ox
0dyA+jL1iscH5HVMkj3BeMjlJoUrCEUgfEpWjP/Kh7hFwHG3r3SA6DeWFF9Ravdb09BNNK1snGkb
r2uBD45LzmrG5htqU7C1SEw+6kNMIJ+FxC2xUKlPfV5ghUw9jvZi2NSOid5PdkQCeC31txmG/u7+
wXyM/JNW/CboMvtDsOMimN3zvUsThCFjKBiDZg+FUas9PXd57u08XOfp2s+D/O9fzzhA+5foPIwN
ex8IS+Api/pDDJfzyY08Qlc5lA4dR4olsnR7LXWGDPqMF0QZjyzILx5KLB4amCUnaMZHS1nDLcoh
2htZYr4FoCaWiEC2HYXFs1OPwXqmEi9Nzb+E3tjf7lYjUlDFY24Fm7u+VicbGlTUUSPu4KML1aVV
8TmUrMbA/aKlj7rHEt0ba6n7OAZ4EloaModyHuAPiE8L3yDXzpHDWo/aU063/IH/YXgu5a6VeXmd
sKg/caGJi1M5jNykPNOKTmjUZsFZSFjuWYdM3/n26Zf8ZsJmLvh17p427MW3kvGm95F5BDZ8dTHR
W9xARlktigHjoSGQn6XIItfu2Bxw0E2/S4+gM5qVI2c0VMBaLGvmcAUjTxR+//oX5H07bjdRWjLe
0TOHECM9eh4kjDajbfAHdVa4CSsrXOL77Z/9Gs29h1CNwJK+3QBIYV+YXL6NPJCj10FGAdy36NrM
3UqjTcHaOlembHvCwdNPAzIdYOWejRG78kKIWb2YduNHJdD+j1bwZxpwTvZEhb3pg7UsZ0V2SsLG
lvi97hSO3PrJRIwkGQDDrapJXa3KoXx3o/xrINrv226RdfUy+VbusCfp/sNl+z/GXpBd+8r5cEf5
zJbbPdeYV1eq8r8ZBopd31neRSidUDTkh2nR6A/DhGCZ8N7qM+rifWfCoTCm331iFITS6kySyolO
T6adOrf/6rgDd1UtnrUqhsaAU+dglM2u7hCgFUyanlUa+lcFB+n+nqaP7/dd2vC9cXnX9dPqDM7U
dS4c19CjeUj6pmT6qAc1CHm0vFioqr1ifn32XT3bIyku1uiGgnrFZt0QeuUWbwr97NbX1KX357ka
vfinTvq01QpOmTIr0R8Jra8IkZbe2embeokBmn1BOa23DYy+vo7lm83adKj70nxRPcQglzAtzL7h
HoRKeooM9scOsBNHtz7fKbJR85Es29mD8dfamHsYTgzlVthGgnKps1G/OqhDbEFv2kn7+mDZNhVt
mo1LQUsQzq73ymazaeuvILPGU0Xz8eqOEfzaoCSEvSmGbaA0nIbTWrQpZxU0CKTlzevw/U0dxBeX
rWp3P0cLRaoExjBMQTGyWAB8La9zAz7T72nUwKe9Fci/z4VtrzTb4R5NtZ2afew+kBBEiR7xGbpr
IMKztyU3zxZpKk2gKmBCVN0vywzpowFxdw62o/WS0BY9u7i7oK90qCAwYSSpA3TmvtiKCkLEqKHv
LiLicq14V1izps3uzQuLAGeZLP8dlJ78dpGvED4fg/xF45BVPpnS/dmHp7cUIeYqAlaGld2HYm/G
I6TroMrI/GRX9kQKVbMxzXmzXFdZXzx5/s2ij76JHOGerN78EP1g/07ckQzSCO6KU0XmW6YUJSDC
4LOJx/VF2u7GRTLOOasZbhCkKK3j5qZ3aBqaGbRaVuOLw0BslbkZGFVj1F9HaJZoiV6DMjs3MiPt
XcOzoLhfRkZyGnZ5aGh9mc2HD6bWTUgPlIlDOGk3T9HRnrL6pXD8T+nR02h1a0u3CMZtUzecwPJv
5mx0KRBnmjnE1aS7lTYTq6j5pRu1tuPSINJSot4FuICXmtIA72LACxqC6QAb91P+MTcSmQFfXbPi
1Y05iRe586VsNtx2puxUGoEsJBuPBLHS/yvJtotcKCvWqz0nbRBHvs0tBRGb0szMvkB5Qd4E9FkG
eGVK+QMMfuYQ0gLyVfUwhYILE7iv1jyszMb8QEwHWW75h0EiyjL3wkfXrN8R4108kteYKMBGp7Pf
McvHBKFa7cHz7XOTymcHMaaf6QH9XYOEChSZow7gqqX8t+q5hs/QZdEH1jgA4w/Jd3HIP5JWveh6
cnA9NM+jcJfw8S9pXw2HMiEODlstsi7LY5yurAqbUP87y8NVkycNtq3sM2rnxJCTxiRbiblak1cM
JxE0KW4Gs+z/OLpPHW1rZ4JkTr2LlhozVEprgps0GZsnaWuHjMQWvHazXsOcKMQpKPBQIDGbLGsb
3PoQnccUNQ9wcvwVzCE8gaE6mLDxA70JDk3hX0kMQdzKnbwOOvlWFdCQxvCKavgb4FxxoukYzjVu
vgaM5Gw9z3y1tE2GBoyitgmWeT59hpewcLaEgf8xRpBGfnqtsUisWrgVjJHXKcZvRDob7BcgKzxO
zU0OL8ZGTpEJxODOT6818TpJCBuf57p+XC5sU4olB/0XGWXo+KzxPTe9U9jYGagWmqfgsCu/3E1p
dhBRRxWgsdv5QbmVcZfvbPzesde+sVYx4GCFd2nYrXxTI5k2CukJsFn2ilVJT+PtWIAT8Kc3PSBR
oPfnJzF4jFW1N9RWr71jbWdUAab23Kbmr5FBBo2b+IOjj4ke6IO8Iayp2F7UrBzJrgTx5tmrXoD3
jgyutyvLV9NkQUEaCcP2i1Xp0yJ1u46yd4+OWN4x3aoXfdofizLfazBHCESiU9TSeaj8bkeTqNvq
hCERFgXYfuUM1NfDqPqVW+3QBFo0lpeDxW+mfbJ2Zf5H6M1rlPpH2ys7NM7Cf2SeaEs6gXaY/iFL
GxttYHwFXv85itskvXBlovBkzKNWKKErCKIoFSPX2Bm4U1B76EyboLiKPH7qCmvJsOyLnvfn2Icv
XY0gJeHnHnQNKCl3kslZlWFLzCm6veGV25VSbmoOH02YPPCInvW0fGVsvzMqlAM5dKsM/WWBs7wg
uplBId7MNP/q3NOADT+RkNYB/S4kcX1q7J4mPdbRKoo/NClPcnCQVQ3xhMu2+CYChOtNeZabaAfo
vvUUDsj9AYmPkC472RxTbNMoJtSVIIUW3HuFzqBfORqln1c0x7K2XlnkboUx600ZlrplDqeuQu7n
Nd1rqIXIDqWBQ8V77tARLycnXhuZv+8L9SxSpPVVfjadyt/5Aml8Bjbb9ttbYPk75ZoLx95nHPkD
Rq1ZyfCmTz+UkbwQEJyAaCGl0X7V+/xD6x+gLOwbdOgY4RbmU6s7p7QIHgGcvBMrmTKjVdzFevhY
lEW4MJxYLtyiHBaDbj83PUOugtO4GkkXYEb6MGXwAGRUHH0TfjM0ReIkUXdF4Jl85HEm8mpA1gZo
zf6JEcsnFdkLeABWuKg+unZXrt16sGD2KYKzvgtGEu7vpGp/LPlR+Wl/siaePfhgzLX3fc8AvSla
RATZ/CmSiKz2x8kw2upQHJgEJzCZhmHpLnNfeyOl9CBNJpkeETvLOpSvNgzbKzGFN8ZCXcsrGxXY
/lEDrex5wmvrIdjoEMFEzLiFTCC6uMWW+m8x0m1FOza98RosBq365fqgSNW8pGs6nD+tQmMTT8WP
x1ETDWI2j8jU1gINTZ8I8plG4lhvhHS6DZr2hvAjuvHbABnBIW4oVqUBv1Owx3bpxqim78ixvn1n
rhvZezvpCPZx9xS2Hl1G0r3TLpolChCniihaEuUQ6PNhAO41Gs9SYcUIOP877b5P54O0m6DL9n+o
qZ9IZv/EMvBHq/sVSgJsYToTb1WRVVnE3mYeN06hgaDcXuV18kEE7kfFa4gP1vPiF0vjD/eb/AUa
AmqwlNfFcPRvGXHXlVZ7lGPN1G7imbPMamXNzUbX2LdxQPeDoDtaINDZ5nJZNzt6Tyt7sHY0J4/w
XhbtHwj2e/zliC5s4a4wjCAxUQAiIdmq0vrVTtp75YpqUaoGrN2UXJ60MARqnLBG26V4aIYAuwX6
O8D7BZI5V+o563FVX3rTrhZtC60ydW5MSdy1I2ps4nNHz0nhUte5Zhya4C2C1rcJodWw0jZbwBDt
wSfVdBmhdlzR5bw4KdKxiu6PX1nq7M5vjApCYVxfqqYY13rb4puonPaLSwYMc0Mc1aKPxbYWcbyK
e/ca+96KR5oIgYGLnkM8XlaEHax9dPlL1FSRAZbaEAkdHpOciCDbuOJ3bId0lCC2TJ52K4n/IUHD
QvzcLsuenQTd0gLiABr+jNl/lY39CksxB+5e/4onr4GuIr29zkg40ftbopPwQmvrGcrMw8CYTuHW
3jkcdb1GwTysEVAbtfFKKiIRm1P/QlAas98Mpa1gOtOU7/HYIAPGHsA2CphbVI7HyDvZZ46DenCK
OYrA6621iLgsh1lUQKNlmVf9zeuLZwStV9SAGQvhkvRkHvFpGcacZe6+zP+PK/vf4rFsGF//ezwW
3aGCg9//SMaav+NfvDLH+S/XwfolDTDbunRnEsm/krFcQf6V4+mWA8Pn/rl/88rM/yKuynLR+EBx
spwZTVX/TcYCWEbtD4/Qw0Ns4ByT/0/Asn9CsIDUSsLnyNoybf4IJo//02To4TdiUofwORqaaVMw
y9Sr2nprC9vfakNZbCM0zL9AKpG4bDe/mfsUSLoMZ4/WuyU+WmuvkS6sbVePtwRY45NRZz8jPtNl
WyIFa+sm2JuUeufw2AaRdQ56Kc/VMGDXMFtUfYZGwlzc0o39j1fh9tcm/J90r3t47L/dwxjSQUDp
wuHC25YJ6esf7jrHdSzfHdIYfoZ+II5Rf8C384OuwQES2w9rWc2R9DRWEWIWfnKqpVJfaI0fCyvP
jzAh9DWWKuP/gI79kzyDoEs4jm3qtiVnU6f7z+s99mWs5xn4CZrJy2zuU9Zm/aXoFM2RUnIhOeMd
NGXXwIcL8miiwdZ/IdtgMwmG/8OK7pr/uEyOycXRHf4QzuY2VKn75/8j3FRRpIy1iQ5/xIS2BhSy
paqhjWXCKk9cax1X+i4vkvxkGMpfmfWYLvuxUHunHx8Vy7oB+6pNLnEUTafKJnk6TPo5SIGzQkCe
yP2TwHWSC3bR/WT0/YFhpn8eC50IsdC0NpVd+2d9rMRqNGb8bWt55/uXTEMb7ChECQInO4cKs7mh
xWr292+4f5lpExc+/0hIHv7575fdP1Hjxly5AYKh+08yeipI6SfDZsBxfiaOW47AoLOTl8VyH7Ru
PUL8iM1zPjXaIZrIFbh/CRjv6hB15V7Nn/z7vWiY1q2P2pPCRVXb+wdx8JCHMcKs/o8PavQSnMYu
T/dv7pvC3tOnPjFAgiBtc6baBCPC5r/ve12K3aQs3aVftN7Znd+MnPNI9ibNZ37v/nERJ//6ZFMT
LGJJwLpB8Bs2ln1ORNLXW4WlMk8N7Ejzx3JahoSOIeLfIsdjFtwq+3z/zP1NGzQXy+hG+Dh8vAgl
/Oc4gdM7f+8/vrbSpI7z7dN3Dbbsmjid1YRBAeMZNpU5Oab1oao2xP8u6e4AvNIJoDzPKZTnEC35
WSBYVw39ovvHMzizy1rV2ur+FUlrDousMhIc1Yy0sgL3dTj8qRQ1VFGMaIf9+DfTJhvtLOd6kFzw
sSo1rbDPAsnt+mClKfJ9xkkx+U5j70LkXIENYkVO6E8qHXtdstCgcYZsAbPdp0ISxN2XMXsonLqt
0D1atFy8JWycZ08V/ZYwRWOBxDDkrJidDG8o6HTIhywfhxO8CXr/OLsg+BFwn0VasSY7Y9oJygLE
Y4W+zOy0OnAxZxkvXsqyZKzvovMcAfKuwhZSuNUED0RP+pvGHd+FVm0tDt8wRsiXQRW4U0FwyJ9Q
P7/HNqVRAuxklWtgiwsyXCY04Yt6JD4jrsVPRIDFQtL2qTRC41RXvss4Rm+g/UI9TxaVp7dY25vb
hFKoV4G2tkiPArAc7IEAbXjWnzKUDvQGihyna4WWhnYRze1FoEgdcsKoAZqBqTpwn4ra7tHk+F9g
V54c0z/1OGKX+MiJEbG5m/xxSfNI2zrKEEwZOuYRWX4UxksMLj/VGcsFw3mI9XqXtC4OuYkyF45R
iRxtN6ScdEGLmx76i4ZXaFG4pwQBfhD+TGp4QpUyLucnZ51pxcYy7TPHuD+6DTodd/FXoA/VmrBg
huzZUsGbgrmT70Tj4JLdeh329V6m71SY9G8cH9UFwpf8F6vGRzBaXxPtEjR0GqkBSXS+X182jtdy
gHRkoIOqpX4bZMcoKHxEofgw0QoS8LnBx94cszti1bjmM/GX6JyVcIor5E65nqCjL9rAiFdq8Dz2
2PIq/bZCqOQ/hHkZbmWPOErHdGCk9k/VtJAjGQ+YZQu3iHdXqVbirpM/neel+zlaW6FOwS+CDF4n
43cNl+eM5BS/rNL0rRjoLmoqwJprRntZ0mAwq2cCYh6ajqPsgEllCbv0Usi1kin+0Vk0FWXObuwZ
Cnf9MGwpN8uYTk099ck+GYNtgh5ppfXlr6pHdVZJ2uKWdUmaRn/irH9TRsFkVrcGtJwpSS+PI8LP
Q9sRMBO4BhEYBcIYfGOG0waH0uJlIqZ7MxTGB4KHjW5q6UkEpLxFst0ynk8wQMpZr0r1JaePMKoR
7DLtICrO3KY6szY/W0dpDCXMJmQlbMTMqHNLEofGg6QKJn2rErckIv3Xc7CQdBHLHiKDxCPxSY4F
tNNDpaziUDf8HRbEVNVU40662kPl0gfX+x7bdlYf7m8kHi2irnonXTkBDUJnHtEzbeWFv/8zxHuN
zBL1rJPYn32OG5bqio/5kQCljmzY3ilb35CAUh/+/SbwSC7497v3fxlMs7ZqLLEJj/uxZCwQBdcq
9z80I70mhklcqcNjPoI34qF3aWiN1Wruk0U0nKyRY5hFBqEiazAG7ToS7iPY5Qy9PICS7NilxYOv
CdofxIySeDxuVIP63jo3ToPROabNN9iPfo9ZlPxLOmIEE/S0saMCbYfIHE599EYFQzzETm2Pfg6L
MolwyxGi+ZKOvSaaI2LLcqTItzq6Q7sM/wPsvCR6kXWVLOBP7ULbT9atHV/NTvyKjCmGcuaeu7G4
Jrn57LMDrAo3gGfrtyS4ROshiSqMI/iO9fHmNmpYCOutnL0JVoXhIH6yU/+PB7ESxwN9eblxWHI2
Scld3NEZi0szXxk0QhgAIRtwWjgp9VueAJIPcpJHhx6rVIy0kXGSs240b5NpdrfOUkKhEp3f2lVH
3bknPBwjl3QKqblY7LybWSQKoihhKnF7KwNZLbImQeVNA3QccE3nadXCzjaedP9p0DMLBrhk2FO9
WwRXLlp8IYe4Mr7LGhlAf4s7rqoKK2TPgMbK1f0F8zTCnUyl7cOCLLO4aBdouxF/LUQX4oql+6Vx
rtp0UX5xnPJksoNq0W+SWY9DQ+poEytgA6KdlpVffampc1iuSAUA8dHpDzF3ANEiXqphw9X47WgJ
1gT0wqb37XLG1y3IghFLw2x/tYR637S44ce7t6oCiN+zYOJ+sRm+ZEdSBUg9yX953VkwQNi2mHHA
Vz1IHUu9qusjEZ6o3gzmRlN26hL3PTK7pyxPDmk6XO3e3ZLYoe7CTUZmiefs51w4N1EWIhC3ZVhF
oGAaP3py/Cm6AW1MPl2r3noQaMGbYIw4HKhzWlnLrmY/dBEpd7WJaMVY4RYk0TJv3uMS00VNf8Dn
ICjYflbGbFJ0/2S1I3aav6OrBAXXSdlGNWIQyoYolgZtoD1Lg+OaW1oji96bHHJnm/BIYM6X0QzN
OgcA6+KHd5WRom0U+8YLvqYy4GHV4C26YPWWJE9eJZHah8qpEC9T6YQQSPDLIkJERQMyPp5eMp2J
fR3yJIbqE1lLsyPKKYaz0N0gpxEiShYHXiw8dU4Trywmh2XkM0UoeSHgnYJX/6NheUH4n7TTTz2V
5gp3UMogWCNCZ6iu2giscPIB4deM1hejER/8Dom0M3Xv6di/GFrw1pXVwQ05J0YVKP7INh6NsLkI
w8RvWVqvyCcxL6Ev9hskq33MXea4HqJ0Bp/xdDI1gGrERcQLAw/fKq3nJ+oZAPHjaHC6iPv6j1mV
O2vgcuXhrRjbn27ARxxb+WNIhGPcpniSXf/qprcusMylNvpsy5JejAqHVaARRoK7OW8FNpEI3C4j
R6RNtFGFTb7f6JUgLFF7T8fCYrky8lGc9FkBMFk2KQzInEkmXxiVV9Nc435wbGb4o0X0kEjXU4ev
w5vkToRMBeze7qhkEH9mKjxNdZHt7LzBTy8z+jDdC5GYkjkDctFWVgd03O2iEPYvOzSOTUD4hhP3
3qLyLKZ0a7KM3qfAWGc6Hd9yiN4Z79O66kgnawRbBFw6p5AHKhydO2ndBmBfo6whiCjO9hGEwx2W
j5c08zDjyuciP5Ejqy3Gxrq6SaSIUh4XWqLLbUv00Ur3volnvQWx+wMfmlGYrW1MzkJHGdgPppH8
yXyQD0Nc0xpU9ZpgBJ5NK12VXDnX9y4qbXjiMOziqQsgt+oN1VJM0kKDL9AvX/y2XuK36XFWDCzt
LXaOhEB5N8B77aViTUtfLqyA4V9odSAK5DO+jgJLN1Nv7h6MS3sPseEaIGe+NmnhZbBCyanBMjU4
3pvmI9cR6nssuvwA7iibMIea+SGDxzetOUEUBzfGL7C8/xNHhc9GNX/B/av+fsP9e80uYx5+/2h9
/yrPeU1jwI/s/oIIJRCmezuXVyiT3Nvkj6BMXDpkvyhap+vG8y4YzDF9Wx+uSaEaRnPVodU/rcDE
kNqYi/LsQ9S2YKGSJ0UizCJnHJZ2kvlmSxQKqx9devjaDmbUVqp3szUlrnbxlXvaqSpyMhvFULPA
pvgYjlHHAeq/WTqT5kaVdYv+IiJIeqZCvWTJvcueEMeuMiRt0ibw69/ixpvcyblVZUuQ+TV7r20B
aLbHcAtcidLb4PRXAoZl4syUiORxiKwk0Yi9nByZSlu/hjzYlXhjirTFCE6WUhVl7Ic33eDfUj+V
ez2G+DvZrxgCA1qNrVcCKtmFhrefUtYzle8dlcbeiLo0CRkXMvCkXOlAGK+iy0H5bWSuXK+mwdOy
7AjHng/jIl5HGjdnmPdxCbIFOH1i97wzwLXywLg1yn/XGCCcVBFh2Fo+Pnl4voV97XFQ8zoOP+as
COJEH1Mv5WWmOIjC3tkLywLpk/ocFeh68hmVsq/WjL7Sv/Nr1+fammqUOw4xETqsdyXfEAFWajtn
CFy1dInwTApTgALSPPqkCLIyGCFi2uaLKap6L22rOXfTlABPasjJ8ad9EtTGnuHLtsXnsQmtrqWb
w0piIqNCxztSPXnNcRSTvcrBsBXFS1TE9pPyixeeXjFDc7D6ZiM0uW79wOsEKv6kq0ztlJ9cBkT+
JOC9D01VRWZRvvKMpgfmP3cE4Wg9yGWlRm2dkyivbBid/VCg6MW/BJWr+WdpvO2iNZrzJIf//x/W
sM8juSdRWujXoiM6rh2RvRfpz5i3F7aTSK68V3YLqB0s9gPmMp7z2jIPkCJq9jesbKhey3PXjTjw
xScKdIrK0tuD/1u2CvsnwfA7v5YgJIRm3dl9EES1sIPKcu6Wojkn66eIu9ZHdgGCWNf1cFqfEhQM
a+Cuy7KFV5LYM5sdv54nvJmabGWdPZG/qA9szOj9+HtY3O0nbTP2X+pfrdk6UcT5G/BswTgaANk4
gGIxn5W7TrVpDaIiGaxzSUN9Hs13A5LU2gl81zwGDCkR6CWUbpX5NXroCdlkfjKmxCyYBOm+DE8I
kR5Du7n6Xn/Miqe2YdQ5FjicY1c82GLyQVEtRIN6MFJYtFjd8tNVeX6YVixyzmcy39psehk06uWJ
RB98Yvx5660d4r3lxOoUI3yCnxi/ewUkW289WlOZz8QmE+giy/i1eBzamYMX164dI1nsx/LQDHrl
Rc3/Ga44DJ2ho2DwukgBqyRd4rdBm5s0EoGHARvIzwrq99F/GkfOTKLQqp9Bq4FMRv99IZJZhMcO
QeXFtV32BqZ8GxU8prTBvTPZiMKNrz60ml1v9qSJ5thQg4X1XKBespLXAXkJadzGd63ZfrvtHQcG
63nH+0L6jtkqRHQ7iPCH4uXsNrAzPPGuCjaxPndDhoKBXzkTrLrJJwyaaccFgq4vNG9m+5LPq5PB
XzXSKoMIdHN1xWkzYG2oBwdmboCbOTOMiKEOChTyi9joMK9tE3yY/hYv63wu5/QNucEEJsUFKlW8
97o9BaQqXOvp18mGEuFLDEgnx3tR+6sAImjCra1wfBrhkm/dhoxSnLCbheSODdKtpB1e1GSiwGPN
m9vjqRE6f2j5RXjMtooQMD9GGpj6U32CKHMBnoUrtreaqLK9MkphiQJwl6+NZeTM2ODpxOibeTv8
c5t9DT3YksFzKBHqdfmbfWeEve3dHlSL2TXoQclE34Dnzg4W3JFNbNQnmhBxUeV8QxqAus4wcdjF
Vbx3UDnY8rkzjwzODYzwo4Uf+6Vt0a1CWwsGZvUlWLBNwkZw18UB2dEW44iFi6jKoLgHiKXPNi9D
bZa7sk7td2StJycjXKPyB/KmEIW01rS3bMQoKuZRy7EGujNDLtr1bW2D4MaKlhKXGw2u+WeUmyQf
vq2K4qMc0SYYjBOY59PkhNN0BmE/H7LGDthrRemARE522jyZeUIiKj4fm+i7AHf3pvV62sTlWElB
yrOH9EGttZRNhbQjpSnGLzwdHFa1PmQ/NG0p4lk8uiUYJjO1UIaMM7nxrNUVcRZTm/ylJuOerNzX
MCb1fMgEXgUkOyY8tsIuUr70BqUzi3HgnvfY9og2Qfgc8PJtOj+mqCVFMV1IIcSkQlQ13i9PFAXj
4O7cuUvL0Y89JRzIeA3d2dwjrYY0VxPy1a4iF7wsR96e9pA6w9bPA9jM/XLV3xPNlQuSpTO5DMtB
efvB+c/Gi4zwet/PSXLyHGzNydiLGzOu/zqrxUDVFhlmK+O7XazpbBKIOzMWMwssrUDLL/heTznT
oQOQl28wY9dpGY2nAJfNpsxoL/jHW8P6AZQFFyvnBDH9yYxMw5TRHLORDAbiMKg8T1CUVut289cy
sYoJFjuyJnzAobM0h004seU0SxbSLGA/YLL9N3cGSY3/s5Y4b2qeNV5+X+wTiXY9y4N27+HUgUWG
fJfK8uAP5QtGXgIrG/m3RlJ4tBgTBxr4hIP8052TN6sdr72vQIxjmY1H40e0bzK16VEFs1IrIDN7
nL97a373fU0O9lr8IKQ+D0l+U1L9mIBiqWGCZ/xrYRSowdkQFnVypsAiI1rvF+dVmWP3SDLttlHx
azapdueX+sh+ltD6OmTGGTOe5InlFTLn7JzAKrFVx3WSwnnPJLzPFdJGe0/cJmPBjQYDwPK32TCs
mVan+Q7b0F8cQFtiSYl2U9NDk1NXV0BhAXLMNtNiFLG8qffYEYw/vCM3I0+RTRqbU4mjnVEa2eP4
qUr8LX7SvldizM5DmE53Mm/LjdvBzzKs8dkwmx/hwpUj5HWsmYi7Mwp5kFV+gmWaAcI+9UamcAxR
kL1FbeffgRtdkTayA6j+dqocDnbanPqZiWBeJE+OqptLUdx5aOdrjezY0+BVrHnxDkbq3nhm1Saz
ynQ/UjPy2nUn03OfDWs3L3N+Mf0UAiVtpcHbti7bGcZyD+CFdlEY29OKq970sP5Ip+NyF+HNK4cg
gvP/2Ssy73VeR5bHTHOJBWH09AnCMfJnp54PLax7hgTFTpT+nwl7bGQGSb8LGwtk/ESSYs4xykt3
d8IYL6fycMTp75R5GO84MoHEY7bQ9N/eLLod/IgocGi5BXtBeitulHVYXbvynxmq8sk0SGJdna6+
2lalS7rzxBFguh1QHEK8ZUsLK83uh7E117ltfpR5LncNfQDDUbqkBAMEolFKlrxPD/jglnFQL8P0
aSleoyAMgFaomovPtU+zyaFT+V9BZhfM+bPxMIKaSWb7b4bC5N75xZ3bEw+tgxE29jAPLK1+x0Jf
R2FZkp5is5aN0aOUCtWtrRAOybY8YIHNIrTG51AwNW31xNiFTGLPPZQj4h5P2sAEzD5HLlE+WAkW
PzZFGzPESVhTizkGKJ4YOLhpF+esPo9kExZyWLFH/i7F/IRPmMJDzgy5Ur1vxDxeJ1JENi2uoHV4
YjMQPHJBfoLK56gdyO8cvjhdEGx1ibsVSfMTutU9UxCMx6Za9t0AYQ9rbMRmM90Y5IDH/XJr1vTb
NhxxS4jFhDqMjzo3dmnSeFShHcnaaqRLDE2opk6LFZ7EcMKUTn1aN8ec1Diqzsf/fXRu5byjF/1x
c47S1Hzu28ndYMqh5lP0S31qYWKNNcN57mx/cT7TIkOQlSMmBrzHvByFTcTKdFUXcjcEC1gYE+Nx
iqedFgimBuOzsHV60BjBRCpi8lqvxv5slt69nprDWGEiVQVhSKFVnauqSDd1Ki814EJdcYmwUWep
4xGm7abZkWRU8NwVRVHO59x1KqCZmLFPEWbBskc8TwbhFynJ3D1J9P4KgylbRLge+yy/nFuu05p6
ZaA4EyZ71uwmKqLDO68gJcbAYrPEbz5vBsL87qWvc6TiLT81tpuoKwX9HvtMbaCBW7x42CRt9wme
Ae11WYGMhglhmRcfleBmbqhQA+Refo16aNypJs8iDN6AIGV21T9A44kChPskyOVGL8WAV3LH1PFq
I+Yf00CEpGcTshmMp2p9TPO+jnLKSM8Yz9Jr7sQ5XlyQpSDCBghoaJZ1xfRHTO8e9f3kVF9mHNwr
AETR0tzrhpmhL0o+LfpyBv9CQRUizgjUPD5boA4fKQZ3x4Y01x6JS/5bFcVz1o6X1i+2TZltXUeu
FD2H6OU8/QL/82Eah6xmZoo4yNyJ2kA11sqjFuG/vIGUQufdmd8ye1/attw3QfpjW/Yvt9qlwgpU
2hlCsPnk6LMoh9es6nnEAwMbOCeuSGPIEokZYXKlN5TP8+hgJGToxUGzU8o5ZEBhMfWji+aK2OlS
JyjnIyjR55wtJk0nPiHBgn7rzc1nA2VEiY9ZDOVlHO1HwFyKYEPDOEBROJsdn7VhBg9m3D8zFStJ
KG2t3cRTTyMeXOyJIivu08cE1QeWCHEcwwXBoeoW0DcoblNqHSZd1fg4BX1J/IF6L3D8XerEfZSi
+cW1533L0olyxMVSIOYk/fRE33U3MnUUbnoqzYYwu9l/90MgFal0DvHoIzq0+x/T9MSHB91oo3N1
aUT9F9nmchkL9kUzPzA7IwZrMDoZBbrHJF28fW5AVOqpAByhPsolJ8cCFcDemGbrackViNy5/Oe2
bEdZiI1bthHPmU7+ut3OGSgYHVK9kVNzPDdL8xu2p5lBfDGQZhZkMECwtUbbJOc14Ar8a7v+f4E5
en+qP0lS3MZw6iPPWf5ZoHBPFcrn6pM2mymRprOmoHwx6S92fgg5vQvUddCIgH07GoKKPiRUyHIN
9RqnzAdDrH1oDZhszt6C5XLXpZa5FzFlr28xCAFZevdtdP0BDiMEkjVkNA55hkUWit+NVkof3bD7
qu3EgLruqGPMZlUblYflPf+pOdOiAG8HcYI/3YSON8udVxTkKioahldJ/NvZ2Tb3Eqx8eRVvG50/
so1/xIWvT1lun2PyGQ5ex0TJWY9XB/TWotljuYx2H9pK3Oqkk7eysqL9POTTc6xCUmRt7uopNyHN
eN6mjfuzgaMFe3axIUkL2EBc7G3LkXubYXJdcS32tDcI84wW7YN3ju3J42Z23rk+Lk2g30gtZ4kH
P16iqQE6D163D77iWr6Za1OVMyLgv/fLybaNC+ZN2tccTPQspm/V9TTYwDcvQCY5x7jwirLeqzwY
kIeSZIqBe9+aocRdSQKfEdwYkZv+j8oqJvaO/Zt5yBOFl4YHCGjOfk1iMhY5br38nbkjEKPBdY/C
mq6KcVIz9K+zFzN/yar4PrNgYfvkHctdo50W6nCDo4yRQdzzpIN7Y3HkRcx2dj3r38uMn3GUuGm9
toT86vjMu/tL5bsvRfBVzBI18bhU0chQo2X9duvbJlrmgkW/T9xL14oLltSNM5kE3tbOcu1g4nHS
ELbaJs+9AxRoYm6P0vKvg40/BYK/wciBnzymJsEEAw4+EVfpBT9xPLIA09xLFaJFN3nkRYNShwh2
48NIY0TORi6tbe6YNDskLXKdmcXtJTb1b9xEU6/vbo8uJY75O7jRTVC+8I7NrUqrZ+zZL/4cXsCo
xkc1MIfSRGYj759Zymz9Yo6Mnu5c+Q6TnGX4k+l3uronTXtjFfMxx1Cr43bYo6kCK9p8ZszeyJBn
0u86qI2b/L1oBnub59o+QZx+xPf2aVUVMQ8WnpA+kA/YH5kULd2jXrF8amGuEybWd2CdTY25V/Ki
blPsrSdPtF/oD9jYBNOZGqyO3GZ2UdcTOVMTqutC8dgGQDBlka/ERQ9MSMGezw4ffAt0DyFEvIjS
P2eYBfkg7GqPSmHeDvOCGXuQL7q0kqMqLIvElJqNcTL8wRH9xSYCBJLRPqAQB/Y+JlejCKn2xLyL
+VMdQuiRLAr24AICkwvkurbpVdrh4qWJxS/jEyJVmlRY4CIKq330M5/1qdlfZyv5GPDb7alDPpw1
8K3Iq2dkTD21O2Hfotl0TnNoQNVHEE9hVjOC7harQd8zR6WkW+674Wopnk4RI6mfsFS5ldZ4TcDs
CvYdUKBmEkmVjaAq/qcGPHAhuiqN7n4Dr/hJZ6E8VqJiRsaiCDyW+8y9CNEiUNucF4GqqvoAEfMP
1U944Nn+iO2cVihE/e/F3dkSIT71qQsvaPWhz+Y+Ch/14QWJee6JptmqIHzFC82x7297MyvOUOib
bWfP1qk2k+2cBBNJTgM9Hf9G7bY7whHsTVcBpm8ss0BJVr1W7O5QnXfJY1YOD4MT70vLCzcu4V9H
m1xPUjt7Jl/Sj3wHVG1lJJdRvqEW8cGkaHIyyuxujISgezQPbsceJUnZqHjtyGoLKXTiNsUBrhym
3wI9ZNR0klPEpb2W2Pltnv9Bqeexoxf3aY7ylaOmqvlY4USZCoB3bUgcuyfjUxVwPaR1/mWVAzUm
53YTqF/lD+buobbCDlh+BvBiMWBjprvQY6xi5ZpbXU5QzGg5+rSgw2JMbDseDQacLgbyyT2U4tOg
3AJHjuuaTzLGhUHuLJhYbBVFAP0hXOJsg/jEOgv94Tb+X12r09xWL1kRMJTAyRJPdRs5S/FaWjGS
T3hLflWwTVXsLzN4pwUzlgiJVlYwch0LaArWUjw7ZyZ/2Y0M3ZA0axeXS7ZhC9+cXX6NaAwPXTq4
kAGLeV8P5ZfNfrbLmqvyjae4FOCi+/ylxdnMFqRJDmOM7FufBqNlKNcCQSMJ7zEv2fuZAhJHicKm
JjgxAiT/3drhZz72H1XAH4KTALPvw8gC+8EZ0oeOJQfBjF+uZ7h7T9kPzCbVzQ4pnw1QTFlDGkyc
frR+eTAUJDG3S46VOjeGHg+Wo5MjXf+zhwhtk5XlzUG3ig2AAAF4nm2xx0Y3oxOZCbLPqFNROhId
Y0AycZhNhDvH4kwOQg54ppbHRmPLGYgqTUf3Ryark4iXBHJNeIypBSLyXpgt9/NxLkoqb71kG4hv
rHy9JtuOQlL545WqpbFifiNTdndPXlOnRy/T7HQ6BYDSWPw4fpMePLP8CQc9HKVOf5Dx/wLjZKQW
0Fqyty/dkswGXLocBzOmi8r4T9Hpbvv8SFhZsVttILu45AUbEEwaoaexBsx9lBsFyTHtj0VGD6Dl
+AvN1M6Ea55QIEMnq+Te6hjtGK58CCx8k909yDICGdlM0fdR0X8tHuyvudlOBDxi9uHbmRpEFdAV
DKQp2UILVUezZv5KoDiJ9hJ7WgDtIFpra7YcGDH78RSYmo3F+kGnxkw1yZRiTkHEYHYgCseHl2y2
/VebZH+hkz9VEnSRmd9LsTQX9BiaKu6aq/QqBrJRiO5R6GB4K5rlMYAHiCBVx08eq7Vi1M59Ogv6
iTlz9XZQjFpDm5FJjrN48bv18OlI7Uszc/XgfNYSUk+SxDcvFO2ZCxPaRa+vlt+ALmZMaTPMiCB7
nMJhon/A4xbZtf/aj728FP50h2nh79tYP7YkAlXMW95Cce6BJAMxhXjllC14RntkXqdfPSPgV1+f
b4eGEceefcbd/Oto5znzFuOImfXHl+Kr6GLmcLHxExT6Lzle8G6RI4EVZ5ywPCZdikI2/rUEScGB
rvSpxCBpAlJOnZwmEO/bThDdmDt5tqthdGyClv+nb/ZjlP6nxHxx8MdR4s/8ccMeoiQkfSVYrzBB
Aagz790kZ4a9q2ZVrKZXLEJdqXNSyDIPBw3SXmYiSzo9NiKp2E9mGM5UdkA6YxZrezxaNY674ZaZ
Ged5PP0dbDdFdYIpO5n8l9ZuSxaKAl6R8+CJ8Xngfe9JTg3Hnh3F8NJ6CdoH+SpiLGZS854Ba4hc
0VnsVFqkNiwYwRHHxI/wAAELhHKijbNqYMT2Aq5FJVF7Iks8ODFfOmIUPgJyJTCJT4/4wXt6PLC4
MI/lsR2Nr4rLLLUn6h3Zi3PjsUww67vAM9Vpw0GdZqKLHghfg5i0sduFOtL5ck0+6xL+MZ4P94UY
t2jQxXQ0ORpk7zDfU9nNmN6BpeJIzsud19JVx533C6BF7mNzrfL71SGL2M/gF49jFojLkzXLJ06e
Z0fhe0Y/4PScHcr2ccN4f5AoYVLMM7Evxv4N9uQuS4qHZGrLE3vDc90QDZB45duSDq8ugqUaC8HG
0SlztQw9QEUaBh1ImSN0SeCLkWgyy2/ZMpkTnvVOIHCwrVtqKjMLDk5d+if8ONAokSFNCWBvkYc1
A11u2gQzLkVKsi2U3e4CfPDXIkdBnyld3uqYcUVXgMq12uS9w4RmqYyIzrz5clVmrfxS8ZZ2xhVh
AJ+5I7pn0mkLCm4222aFv4sN+16mcpdXSDgcH0EYoiRnm3Zy3rU2GUxkKjvuPQzcH3tE9DgAmjAo
12MgIlzwxgcyjJ1cUlDBq5BfNtKN0J+9t9geDoFRv5o+D07hj/yji/kD65rqT7tXV9T1VgzO6zSt
BK2B0VHLmv7Et4vSsmPqbZW9e46pBFptDxvINuUTNvBqqwz7YdA6POLE3+OuoN7qEeYsnrxZMebq
foj/M4Ppx9V5SjW63PpuZBarP4NGM1zlHXqQJV29Cp98csnGac5vNd49egBmGEOaPBXGFFzZOW3r
kO9zaBde5sXJ9721XAoW7TcE0HdL2d+iPrLhXqM7nkK8y8dOwMMunLm7w5Bv+Skf4P1RFlOlH2jj
K4SN0ynW2NFgaV06m27am6mfmR5Ie3ooYeFFsQh/3WeWzqvbC/Ve5c8fuQnttNJs3GqiqPoy+Fj1
5HYrb+zYBo6RMUKqxhjSNt6hEeA7IDl70Cy9crSPY1m9tPNCYgQUYWr+6Sin9poi+h76+stYQ9WG
5XHskE9IzLdRrE2W5O63EQv2FmlpAzwsX8lZRkEGHJFRCqoNpw/4NYR6D9vU26j+d/6suuKdiesz
YnvSnSePjpT5aGzVv2OQkKaBai1W6l7I8CKG5FRkpOaKOiOmo2HiTAY2mw1SiGL1Fc8wNZYEtkWf
/eYehjpFWGBglF2UoD1HXT95kcN0Li4Mbhzm+t0yvZKk8VLM/JRWbbF96Xmu/Ng6Y/SRLAaHna9n
HWUZm3ygbsceU9BhsVCDx+b0M6QGRN8BtVmZoEJ3t9lESAcBDcxfZ2elBiH1IDlvN6fmO/Mrf5/Y
SND5XNK8L4/GDctxS3SMdZMoOZ7gv+4qXT4HWrNo6dWXhGwEb4Fjoao8SUWQS9BR7imwwNjBhfvM
KtyxVav2yZDr7Q7rctVQzazNZvbioWTbdC0GYBj3THknMg/Rz+w6v5LURN0mJa+b9UxonzFZb4ra
OfZejoCaaInCfNC+nCnIQLmylLzG1lePhGfjLkzZBdMjw+0Kvivxp/TjRzkcArBrjAf8d644sYJt
94qoR2p07pGuDm9+6U/HaeWHpim3iAEQI079p0nFFNH2W56xTmjYGhItnX4g96InLzYLq2TiahXA
gv950SN3yllJ5XX6Y/Ta2XlBNUWIwMU2858K/Q89PYL+PgdKabsj58oaKjiEyKiqF6/s0fov9QnR
hcVry+1AvtGr7CSNoJnufBvK0cA2dciy5zKWLGuoiIy+WAjv6+jGANdYLSz1NmY+1zcuUUDk7119
qD6bFMGs1W1cl2Sfciixzcfxsbc1WkwTAViZfTks3ojHbSg0MpC6Krlk7hlsUr9jxP+nGdGLANuD
iiyYxUPW98LlFI8UYbFcTZi9S7dQbIleit2Zfr1KkNKrYG+7wePAu4pFf9o1tZIHqDY/2ko+Tf/N
LbUDSZYzk+ywCY8Kd+/k1Y92GRu7RAUHkLxhNKjyXy54XNNVTutIh/dFoFfuJ5BQ9J9IGAdYXfic
2Pdr9kuwREob5bVNtjpqZpLDSslJGLpfKdXIzszR4geKN31pBhSf8NaloIlMl9ehRqvosnHFggfQ
0RRX8ji3VcqpX78hpupxW9CNKVZ4iK8vThqcUvJkk2Ug+xGXK4gEF1koY547soJkR6TNayPVq5Te
a5P8Z6TzJ5SoZqt7kyrPwgFl7DMMxEgVrxWtFL9r/mF1Mw/OPzf132KwVgevDDr0T3SdDwy0bpPt
P8zp/GMJC06nMZ8ZwhAciNgNual4SgPjD2icR2uUB8t0MM7rZ2Nw/9RG8dJN/j1AY8bOf/wSVSqQ
e1CXtxm/bOaOf5oCQaHqvgn1ehiSBFfb8tagJs/Q1VyAmllYo9tgW6TWc+PHfJX+wQLouC1s1tVy
vsUTAs6ejJsm/RtoJ2CNOPy1PM/cfwRyOaGLi1IVA5obuZF1TXZy4o27FndtZMNaALZPWEkYvLee
qF8WT5/9EH6TDZL1lAkcKJZr2Lsg/efZ6LFss/zFjhue+6FHD5kzyoTt1QMIq8F7tstwz8Bqod56
7UFdxHwdm4HIHZ6FzD4OasW1J8yUMAoIGfAMtSweBgAWuGduCUzVLf0oZqbiFAgFWQTmA7xkdc3g
E2Ke5ktWRn+QA+zvnsJFxyGZZkn8kVnxLgnSO0rta+KPjw6deZSlKUMW8wj+8eAkzjOXKfFdfrmq
0CfUZRWzueqSSJTMkyxeY6N9Yud/GHI32M7CfvTxAqTKAdRiTQzM5Mecdh9BvUGKgEeHiD/DG7Gl
rALfFQzeTv4V2nCB+C259sSbJAa41UaWL2mb/y0G0DMG9pHEhRKXohwfJKPXJH5qe+uNpezHPBoQ
/DDPREPMBBHzP1y5XEY9z1ZcktZASVmlox0RjsRHNM3mJT9PcaKPZQGqbzadf4Ixmssr0SAbRRMC
6rZtKMMtwHYLJq+lxitEoWNnr5zpa7zxfCeC+Nsvyk+0x8wJOgZMFaM2bTGOcWYn3UEU4K/KE/gy
aUiQSPw2Jku6A7XBcs+Ld5lddkd0YHZSXZh93IEDjYdl+WWAKA8puc9AIetw144sahL9nRNbSXSr
ZiVQ3H055uB25YnJ3m+jv83UQUPbzG9ZX5+FN/2rmhY//LSeo2F3LmM+fEslznaqbAxsin4iZru7
sPcjG3eVmRfvZXHw6mHPNPCYmVJvpd1/8HncHAUsunI/7Iwzr/HE6+Rn99k3j+MqEnQEyRFxeo6n
xEX2TBStAdtKNH/wzu/Q8Sebzp58upfw4AXizeIYwvARSap1laSfvcfAtRrfuelPImZ4YgETznsc
DgDrNxK4iOjZD6VcIwP72lKOLORCWlIb/0PpFzfHQCGz8LJv02vYLDPJRkyTYzN4r5PmAqOb9Cxn
EXv8XVEoDdwPE0GKBhj2gZs8DKvnMHAI90j7NViWEpcRMMp0Z9gv0p73XuX8nYL83AX1c40IARro
mVon3WF+/yOCQaPivox59rEiuh/RpW2Gsl/IKvL3PSxjr9TEsiwxcOjguS2zPwzGmagj2XAT42qb
mn2t8V5lrI9xpHDh0V8mJl3SZPGf0t4EsDp8zY4O9wSmjwdOqgY19vRgYopaSvLmJtOn5fFzPC4+
waIrprNkZIlOFc2+TncEOD1yTCAwiI1t0jLpTbqVXLsu+3JY9jJRL1o1+7RDeRz2C+yEjt4zn74X
BniIejmHygA8T1h/J+l8TCq2tamZeRRhrFqLVknQc5Asujb5g+vqCUk3SXVirM8ofwqfCzfXT5pI
bYXy/91YeC81nsy1kGTRpCECh3XM5Rfa4CfriKn0dHOl5uCpEZKktn+serO9JPVcs+ojLtXqIRwZ
q9SoovVi6uW54RefwLODKnI2599peJNOs/1pJvPe9PMUidI6Ln5yxRTZR3MW+gdDFsxYFkoulBJ1
ZEzGtWpCmy25QVhHBr9qHPoFGl2c3zPbti8qGwhDb9NrhT5usOFml1br3QZ0SCxNEj+i8PrwKD9P
LQftrTCAsvLNZUsR3K3a5/pwGO5jWP7KL/DM5F25RxrE/gbpG8dI5QZHU4DTx71hUZM6F4+t9EM/
4fYEYh7NPnk3CIuhkgR/2LniMdWwclhpdO09q5p9orPvqeErhE0heAbjT/bGXH1WD9hzfJDoH8mu
unphQ1Kx3NU/nQzmaGRPlicg3PHTv9kdT7NvDe92ptHTtee8+DQQbFEAD1/K66lZVvlFmML3sudz
2P+dwMFxiRMnU/qvOFmg7MZo5yHsH4JivEKzKbwAjlAO4z9gjtSaBVL3GKc5bSFoOOt1YCgFIVDt
DDA+WCemyLOzt6xMaubm6jw79n9sMT/h8ugNfp081OmLJ5GzW5cx9pkAk8lVF+ZjPebqPGXyt3WC
Z+rgY5+NPEuLAwv1Hw4V62KzmtHAUQG3J0fPJLxEwpBGBN70Gy/1TnhhTzaYNBd/aqTTte2x2JaY
nvebdEQ8mRS51fIcTB38IvE4xrwsEF4oPvXSYqMIXGRc04uOzT8Mxk9ULQC1Zx+rELMzPABGjSmz
6pNdHU6XDp+BcupvX6h/wQgTNaGOLdcRss/aUdT/A3YgyO9EAQ8mKNdbDsU+oPZJgCnS7j+vqA4U
vW3U2MMjS1DJ3RbsQqhkl0qnD1lZcO613UfpNN0l7dqox7PEd5Xdl8JpT6ln5hEV69FCXCWt8LUq
PWO/9HJBzYvsowuf89b/zwo3jir5EUaKwL5s3P00MQnVPXXJqLja48Q99SiUyrmsrkOV30gVh9HP
ZsGaxKdrd/4pc+0HVoIPTeFencycz7Zfv6VW+WxxZZEl8V9ddChCbEiMftbeprZrjhB65002UOXG
Y/Zt2ZpIlL8wUk1myZCEkrLhRUgEYhxKtHqAG6D9hDif6ZIDWN5z2TBidevpjXd3O4UntD7yqYM5
SWhW0h/D8DutsuFQJ8urtjgxc0W8VlAH3oP4P7bOa7lxZMuiX4SITAAJ80rvJZGi3AuipKqC9x5f
Pwvse6MnJuZFQUrqakkEE8fsvfbgnLUo/NVqXnpt4uzc6hNRe/y+3mB10L/oVRyrfW+N9CPJMrn0
PW9DoOHZNJK/6GgAekcM42J00GxVlxF21o0zcPclsmNlaMo+N1OhLe2c2LuJkhc/uXEYA/8dms8T
lIxVquGMsqscFGFRX0zLNZYQ4KDdqg9QY3cnsoHaeIZxBrx8CBKT+BxhL8usm/uNbDrCoV95o//u
E1sV26W5Rc63itld703glQz5p4KGm17DV1hxW9R5rvyrt2iaACZskYRWa/RkBxho4alrEMYnXf1k
25k+O4k3vaPXJ1saxzZSpAvr4q036wvOoPxo6f5eVNNhrGvYDSGS0WLrJYy5AtkycAYbw0E3dKjf
2i5/RU8lVqlTmFQBNPuGaI0lYhkXMOWzPnGLIZgWvl5o7EQQAMJjVLoemfJQFhQByH8CGgZzmzyD
tJNbLSZaCzoZGLt6O2TqriXtLH0GN5e75kftx3gDM/N9WBloOdiqRXjpcMLpuo6bkEukI4C10S0y
BuNPXcONV6ippDxmhWKhz92bZF3DUi13XvUna9OWntXaaHb7ojXVnQCkG+68et+GDoNkEKKT8BA4
g4meCnRHhO2CnAIpBZC/vxeGe6kSVBs+K/JVT00ACk/j/sHtZ9UFrQvrHX9+F2w7naTefLD+sFfZ
Om5f7MaQ1phQViPp8EccyWWMDqnZn6zmO5jaXTqrEJMQZCz5C0tZTxDI8Mci6voyqkSuAopoPKU2
kiw5UPhF1KdV/YqOjLyXmZkYuO06btQvuwiNQzqMLBL6bJsB7VwS28U0qRmehIkEx/V+4d46kluV
zkmf8bpqsZGWk2IslbxaHj+mjRuXMQoaNxfklZu0Z2YAYLo86LVoObZQ5N9RG/1Fi5chrXQZB8WI
STV8S6TE/DYaXF3U+sh9YNcvMMuwCMcnsFWSYZrG0dszQ91i6dPBBTc3zQfhBFJpIUYD8WcNTaPS
mJIxll7lEnCEKywaX7+/yXE4BFX2C/doPadDE5lRX1O7hCpFQ7KWHAf+hD5VY2iceXVLCjk7zIZt
1cxDII15YkY0xKlc9HZLsoXoP9v+V+1dKnLLn8haHjA710yR/SFcZRKkc6uIcTUzCGGz6tc1vnz0
bJhQx7ucwrulAZ13S77PthDQp8PV8BMA6SwwVexlF+RWy9E3zmTcAIRT/ofkKF9PI3IJMfXAZ8xT
7XPqZ90LaZY7nVj010ZiE7Y1cpI1Qu9SX1C24dRqZG2uTektmsbbFjAzydPmKLUQrOPVBLTygErK
14AfZtTrdtP7FVDIgD+r2REjm44lIiCO+65oBKU/zEkyIyKWNcLgqGP7o4Na5nrieJ4mdlP69Eya
yXus989s3iJQVHLtgOdb5RAP1u2QYkET/AQSD+BcFZ6MMrNegkQn1UOPig0aUgsPGMGFvstJb1uO
wex4/MwtPzs4ju8uu6xHxcWbuTPClHPhhVa3Z/HH6RRMN01yD+gCkV7lHHfImK01kfI1mXVt3bE9
8HtUxE5bQPudNDw0kgiFBjKpkhNlXev0b7bOzHNggUc4n7NvYHm8T36yz1LCTzksn1FEmgTU8QKP
8HORj99D26lfRqu+6CqzzqS3Xsj9RH+T/416+Z1kudw7ZnhD2lg/S+rTMLqk8tWFFVAOk3ZwahKS
lJQnK/azJ0An+qmpbW4GJRhbkctNZwc9BD+LJGknNJcDlgncjtjMB4cLxCpZPEicYhRyT1nb/9aU
Qq+rdeHLpMNEJ/gL94nV7wIID08TSDpdde0zdzE0L1RVUZifktSBO6mH01PRJP5ySOfVvTvdMnEc
MCAIHxshK5xy0xWOhpq615/hXBC5iK5OY0DLFIcE2d8YWsVqynl9DH3AKKfEvKy65LL21w2psTC5
n7sq9DeNAbSxMRmWEy2TaWF69y3w8EAAUAcoD5WrP7+2gjDoQeTJvctB/XW135yikQyI1I6Y3NTV
SQtj8zLRu5Hjx6OkZlJthUjnrUlq28RGUuRkVQDmWYLd1ExnYzdBcO7KetnVvVrWtVOfR3ztB9pe
uU0Rhjy76P7Y4E8eBDvkXuUpSOLxI+WV2uKaJrJlflpNNGuY2OSTDN34Nn+bhTmAHAahXxPyEthW
lma36/WbZhM7SVvrPk1x6z49HjWjdvXRvR8enwLKqi39wWhx7tJ75WCcvv55lBbOZXBsd8ZNaLsu
6l4LD6/E44MgYUasTKlv+O2i4+NzUQyawopCsgWyTO3ZeCOq7mRBJIX27sNjXkw0GKQFWf2ZCddw
ZoETZr1WsuXyUV6R183Y1HiOZftRz5BwVWmzryatCNG1jNduGgm4EcWnHWXRtqm4Z3nQYI5xbYit
njVr6frG3dfS7mryzBHkCqaGmcFmSm6RDM27l9p4WeofmaTp1dDcZEEIsnagZxOH3JzZjRDsli3S
02BVzDmLkdYty8BC7qaSQVGs29lGoZaI14HBqC0Wbk0dLRTrDFdRpHCv8xU3DGl5DFmRQF1kXOYo
LXmHCNU9cd1zMfZKruUMci7LvLl2Y3I2hcq5Z+dg0yHTP2v5yHKxJewFe6yFI1Vh+qRy2LKsrDpU
EePAQCDtXkfNhE+O+uJozU+B1gbrKnCg8bFAeU2tgKhl5qQguIrl4zuiroLkorTz49nju8KOKkjX
q+soWIXYTmWtB9Ovj35dnkvIMDGxuqAnvYT7KmdwgNomYWvkObxX9YbEr8awiSn0fmFIkj+TGJEX
oTO8WqKytmU9NPtIt40n5EpqWYRS7ZjcJGs/sX+IyU1/zQ/c/z5wdEO7Qyq+Ehe7IYbAgNs2OoeJ
5A7KNZ5arqsQwdYXqTnDtnFkfobaOawJ2jBeWSXSRmWp9xOCr8900scVfMeThUp35fqee8SiU9xs
u3h13MrYj0GZrouxtVaaxTltVUXyqWDOhOWn2ZkCmFDGH3sWWrD4JPXK9bn4eZR4ujYXhCECbaM/
t1r5PRbK2tb+2GD86c2Y8DTKjBhRScXSvxQ7Nu17OXkKvYdU+Bk949C2rkacRp3Xp0EF/SrOGovU
0ia/SJligyGk98eoj3Vju2cqtjxe602mwOH79VPpQIsGaESpPT/thDYd5oVSY2g9aZ5hsTGLYvwY
iaVxOxBSNrj/k+k0X00Ypz+xI4Bkou4YAjfLn2jYw0PQaUAFClRSSfVWgaG41h1S6iJT1HxV0z2Z
fWMuphwQAwD5FMyMIv0jFhZXVl4xS0VVD6HbDrobVWB6VAMxTiQ1DVeThKVQilPOi7yCKh98d+Qt
9qRxf066O22IzRmXbY5b2ZGqAJ7UGjsz6fjLDX0LnR+4/TgbT+3VAED5k5WHYlsViA31o7j0Zis2
Mc3EP4/wUhtbJ+asUYKXPzTz+rMs9D3CGet3YxZXymFfFvGt9Yzg1KCzXfaMer5U39xbBZIiC03t
AubSXwrbE28IVzScZjzStOA/n3t81WnksHdq11xlZfDlhL71GxL6ri5a9UmpzSLGaLetK3OO5aRJ
1kWl6zsQftGHIAsnK/Xxy8nY/KIhPlrl6N+CsuxQPPNj+ubbaOjuIXekya/mfHSdCr/nBxhiuied
2Wk2G7Ja2cXgMSrixJgoAxTekLGUPesJ80rUryeA1f5NRbl6YtgBXolycmny1a0SXfVCM+IteM20
bcWEaoOmg+kakfMvkQkM7vEFcmXMU6PoUufDyg60axVq+unxDLlPdzYgqc+fTs1hnyuMpIkGnjuO
dCqDMDR3k2kVl9HUousId+oUN7W0tlFG1Ol8NJbs1i7/+5D8qKIgOVsdpW+h68WTWSJDygZi53U8
7JRazALSPmm2vsQdcdSqjIkPJVhgDb8HK8B34cX6rSuIoZ8sjqFIb/8isEDamrUxGDzdeAfWdtA8
oIg1eTI7d0QmbufBE8ESbGXcgGgYWW1sq4fzpWsNkiinosb1gdn15BeBC0z93eNzbM6nVSkc/R7U
8X++JWdRBE4cTkrRjxWcaa861U7PpB2bth5zD8MUFCEy5mb4mY9Zc52BjsS4g+UH6VZfDY/Coe7G
EkEyBP6lMEkiyjtkhXH5WRACtNLC1uVinifZv5xU5+1gCvr3EgHp1JBfI9HIXb2QyL6YJf536P4M
gTXf+5ODWYNwXJmlbLYoaQ6OnfxEQ2f9Jl6bIcLs/ii0lh6gnUPXa28nlMcxXdbJy7+Pcoy+//dz
/37130cz84OSTV+2iSe+WoQMTu2Fv7nxMNjomu5qDcO4C0RGWWOzMLDmnAfQB9fH/d2sHPzuTA52
03wWpwZYFDvur2Gs7kDZ+Iv51QhUv41WU2MPB7ekY8gjWjO67urFSHJ1DER3A4xXvUwgd1/oSUda
0YiTnsASERKWvHiEjTXYq9cIUY1lOceO6SaGt8A19YPDCtIMdf170vV/Hsj/Ppi/1FXNpyzqE61l
dC1YfZ4JiWRJzqCRPb9PA51Cm+4cLz9Vk1JHT+oIt4Gn1+n8z5Dbe0j67Df93rb2OuOeEAL0Mj/r
SqtgBzGpGqtyVm89clbOjxwoCQAFdBQKt8dTkyMRzwuJhvssB1+4phzPlo+Kwu85fxpdWofHW7WP
kvHJLdCaWT7/LAlN1oEU8P69UeeoDccP+hPEqyHjVGeFiTs693N11kZpfJSTQy2ko/dosfsFKeoR
U5zKQEZg763rwOl78sI6W4cOkK4gzZiO6IhH7Ei7tWEwz1iAntEsrU27Jc9ZnnMwQKzVdpAVjXvh
md78pK+qHsDioPaxDINzZpv+eXLi/tgL7o500iVbyXtNSMstHT6JF85Ddx4Mo737fx+Z7LMlMpML
kpxkWwgsFzZbh09bdPtBqY6ZgSv35cQYpiiLk18AjYdErN/JbPnfTxMkxPMWCIGgqBtSDJT1K3xB
hhF8mz6R2A3gs0PCiqsMh2nVkEN/ZiBuHyEyrqqWnVOWsaeT9R2Dqr8SOeDugniiLtN3Vlh8MeZC
NNPLHfowRPSkxnOHC7a9i2h7ChipdmXXvyEd5hTsHDgONOAmkQP0JQ5vHEyXQ+ffFeJD0+h/N6N1
Rtf91MTp1rMaDoRxBQ9gl2W0fKncKRuftvK/xtjC7Vpvq7L+1jQnJZ8UqVKW5X8YSDqu9guLYbsz
NdxiERfwOprwcVKSMIbxDnoggPyBMGc2F65qPbzmAkOcCv9CDX8VWW8fJtzahFs1W9MJGevKFSVt
sdHIit1U/h4eTbMWFYaRqaD+dlGbpTGWYxlZEJNW3SwFm1gfWHhjMRhhbLaYgaINtdlaQxqlbkF6
hC1uW+fDBajKpzZv+m3HCXcJ8ImFBXJ92XfpZ6Pm/zfQzIVmA7ioTJDgkDu7OcklX0u0hlruhkd7
kIcqdiGmakit8W5vCt951VsQG0JnbKozAQDVU/1SqWy3EiQfemHSLdLeIxis++iTz6hEFElYEdoY
epouJM2kChlNOF79AVjF2uTzr5hKE26mBlzERYdhkJwbd5IfLoRyHwRs73Ry05fCMN/CGNaZBwWD
0j8pyQgHccLuOi/JrdOaTWmQAJSkIa2KZn0XU4/9tGjlmsZ92adZstHC6Zu3wC53vhWa6WUb1vkR
N9lLUs3/L8NgeatifDhvFLVio1MUS8KOxNDv8y69QI0poCgawa7urZecHJpdLrHtTLBZEd2z0Iil
9VJ03RfZRdqqHJkjaWQv2XgYFrbqvkz6Bc1vA+zEGNcMMEmJEN6KPU6yqXqWOI0V/s6cLl/ZFaSa
Go9TWPKduk4ute0O22FW5885Oh0TUa/tVyKoGUUaqieRkx0HPq1AHkgcUig0+ZUix/3Jp+bDmF78
Crchd8ZgW4z3ujZcQOTgKFVTfdRm9tp4ihHMhLxstIotus+1xLW9E8QpLgu/vJJsUm9bD18hebiI
GP5MvBuXel3HeytLabuz8WIbs4PP6J8jgZlEJTYMmHpDo9pz+RrRkavmLCyiSZuMsMOQHlF5ogG8
U10SgodouPF6GVI/jPeqd+2rEXZc3FZd7RvqENvv7ZfCARZUxAQsek74VFnOtEt9PM9Zm1CZpNhb
0qBsd53zog3g5nCvnMMOkduIhCVNvb/tXK3YVbWthIEI0M/iryouhznIEJEO2WN+0GJ+4IRORyqe
mx3nf1Kmwc8O0g1iyqKTrS6haxibLCjlOkOu+Gw5Ngd1Ded3aBl+Z+0vLBPR1k7UrwzR/L5rwDRp
YBwggqZkHXY3d+AI1KQ77m3WXlVugcCbomovChpji2ZtLDwYX+wYiadTB8iE4mXwtG0cclH22FPq
Vp6ZoRgvkaUbL6jvsE9xjZApCQo4C19aM7XPmBw2DAje6yQaOVaTfYtk4iVO7WPG6AiZOrpSuIAO
OxPkKqlf5vuMWgjbn0uMZDU2NyGA/A+0QYS5Wi9o5gDHIBVp53UyPrMXJ68ITAZ3iB7+NyCU5vr4
kKL/tnRteHo8IxAVig1Igv2jvg47YRymuv32Wph2fizg+lbUolTW6qJbikNHKI7zJgruxhT9JaXe
+h2YYk0+uvWl0vCzybUj9DnjzvEMmFmbzXHzTVPY/cFUeQoKwQ1OrGnzcwsJe1WxQ75z11iGfpT+
iK5dWtFY8XM7J6XS6J2Ag58W089rShg9Q2PjAiOrfkpDsnKY25Mn9AW2Lv1JgvozolN5/U8XJsa3
PlMdErsoM3eJVs+dWoB/zPayeKF0u91HCY5RL/G77aOFENE4rhkdmcvHsIc4QviIHfpEzaLqs7ro
PlFlzk6OX0LrjF2ENGMljL5ewolXx8dEBVcg+be14F/C8qSxdpULdPjEdBhNg7zCEz+5j7+omYb0
vW8cKFtOM76Y3LE3YV0UJzRw68IA5wGtojqNoqxPj0ePD1bGzx/gnAJtY+0Nsx3uvEdhOBmlv7ZS
TR6jeGCj1XtMYvyGBaMaOfjtqeI52tWFG2bGpkAGu6wn27yZkkEyniMM/d506dElb7IUgzrNuZPZ
jI6m2m3Abs2TJdjYLMffB9gIT42szOcgQ8OU4LlYOJynu8dTVmXmM3XlsNYmE47QoyIMqwMaGqtf
yV5/NWvR7CplkVFJtEIcFPmZGwRd0ONhNMcK65b85ZlmhTcqpYugPVoEfiBP0fxBeH7EH2g23YBW
2DNhGI+PD6E7IBL99/njkacz0cbEBvvAL88qLsn6nD84pDL+80gV3VkTozw8Pl+TO7r8p44dDP1q
m0YDENBtmL9h8uJWPrCanD+goEgBss8VLGMQqA1+/DEMlnubWZ57i1TRDdDP6GvGFTJbxElVqfo5
TdWb9IvoHkF1gtYzVLs+DcJXWzY/+sDIiLWBviKUCmSJTuw5tnH9/ng6pKDUeXvdyGphz+SJivrZ
UjdkduU+GoJoSfsQ70qitLnHqPTZDqZ81zS4e0M9zp6h9fXLtBrdQ1caW73Mh4+8SdFjolg9uI6j
PZuRpsNPK2rG1Jj8ianDGm+a34WWgbT0q+KqGMxtsYnbe7wxwH6to0bM4+7xKMtHYzeOvnVEq2Ls
NIbRy86uIETN86d4zILz4xH/8YxwXJa9gVDJ0Ikyiye2dMhny2NsNFB+kHaSjQdwcvOYQjoEnuyr
yXi1uB5rXUVHdp4FyqQ0sA54PrapniRkQmFCrDTzNysK+aeyP7K8qNA4ZtpFqzX7TYt7hjc56wOd
Kfnj7/rv00dDrOKUO44/8ZK17Q4+hPx0jJNVp9PHyPhrr4CHrm1tEljUqreYSeS1Qq+9yK2q3JHd
9SfRBwP5XmJsyyQ21hYQ63efsjgUEcG8Ybf5d3gq83SLYMy9KIsqqYxkefQH769jpe1zEA/yGTbO
n0ejbMKHWNVWzzLNMCVCVdFBd3PZm7jZcHLm9EUjdLW12wHPQxxi+KUzj9bT1yhFIFloamB4Z6Sv
Nqi4lUliieh97cno2eTp/pj+lHS57JvVZ1q6NUxCEwJAjiU+pn3AK8SLFxWuC3y9SP8ZKM7nY9fD
hMF9yu1+NxLtuWMIke7w84Q3OdeFj7bZ7sONO+XepxOO5spxeRNX04s3mNPSjdPyY4zDX0MqjT82
4UhF0HLXsk135h5V94Hs+ar3UM1hIV3j1+leQ8LqjjH3wYU+P9U0jRfASylytJGtYvOZM+U9UeOy
G85t72uaje3z3FDKtlkS6xs9/fsdIKW8r4HvMCSZC/+84aUedEtIIO8umMunhBHaG3ARu2u7t6k3
9Wdn9F5oWLAtEDS71xMGXFm/HxMsKOHcj6aO4gVS0Er/OZ4mDqRPcJNypYMBYv0+a8itqH6i1Kuf
mIYraqu5ta1H+m2UvJztY4s8Mx0nZx2lI4KFAgr31OcMzGxtCLYc6f6qKTLvJIeOF52K7xZpg7+s
gYF8jZk6ecrksvdH1J7wtjg9YhcS73z1Y1kmPFHr0OCO7fLxNe4LyHyjxiP/b2YGlLl+tKw4Q1GU
vjLBzcAPVekPcNwlWBnMljCwFzPV4Nq4uNwzQ3+acGKu9IqY+WFOi+8Y567qKlAIoftu6+mkysNM
VqwXUb4OmITWg91+6fCxdkRENtwp/b+qrZn68U+4c2Y9wBJV+WwkHmn2c659TMC9p81+u6T7GTrj
No6FvUtw0XfJJbZj7UV1I9xTkWIYSK9Bg1ou7hmUmVO3xyhu7uUIDsbiOlh05i0QcbeZcs4wi0nv
upxdDUNd43WrQUOVJdLWkcSKXoOu4jEOVnGxwtQMKlgPn4aUroEgs3eW0sRADSjZ0fNnC/t1cDU8
1XV6iqo+WoO5TExTB+Rkxlj+cLryvlibpItthRB4aABPLtLR2/vc44imtelFsaIQAUYqW8qsy+/D
LfL7EpeXfNMdvcLLFJC7pYuzT7GbTIJo3Ux91eaMx+WvsBDODCZjHaT8wCEF3Z52uk0cGv5clJy7
IYa6NMXdxQUgfOll8FJxxe3N1lTgBW0uNlt+iB6TPiqndGUIxMVuQcPaa+RbO6k4C01n2U9q2IZ2
rUAmOa3Yfq09aV997me/ERclzhrrUu6jslHX3NKtLZ6qdl1mbb1ygOEEEQpXIkRA9dgGvGcfP/Uc
vQBgjY1USSJcPYBdL7WBlqV6irsc8b1DbLsBZx53EMSH0aTnrPCprVCYMeQpEBA1gTxKw3sFkHZG
pt/s0/YtLRE6VQC/wuTEsDA/SZGdh1yNUDLLQ+UZ7TpI/d8WuirmHSLe4Yf/1lQJMx5hHLBhMLHD
n86gaRA2uXkDO9CERVVSyB+fwChSDZ76aRTbDJJ/zDWwqhoHantg7tIYdYnsXlz6RPxT2J/M2Qur
hNzmMAs2bvTsl4pASb4dGfzZZW8zYwPeBiNgBEq04kbJwltrcy3G9LVGx3Aeh3anQMSEARYV4ttO
jpd9mW1uM6gQO2hQa2EOJClSKDLrzLe6Ptlr4tjw2JwNF9WBpmGR8RtnFrnyWU/zmm05eDuoSq99
OTK9JtmXaDy+lgN4opX0DkAsFhw82TZtAS5BHquZ5JDaOMg/WRa+D37ZICgDPBCoXRiCyQIo0S3t
4EBaPJQ33So3iHwBb5X+tyvTZZISz1tbOVrxJrn0nVUuQGtQhLflC0K2WV4+qi1OOOLX6inatK5t
7II82qq00DdOwlK/nxzqEWDxm3bmhA33uiQXojLAjw6iGTeBubD5O66HCdhQNgk46QidE1zcAvAl
YbdgZ9Hz2PF9CCT6J70XoPYJhssESXbTzNX2VX8pwxwHOEkdtq7tpZi+5tgFqyBOzCemG5JO5a3E
KFDQdcI6U13dlAz7nV3V0dmWJcJ+MJO62TFO6eg3cqJYMJYEEBWaDLys+CEqVfFqZhHw4opZSMNe
1zP2tm0/YxPwzglS6TOi2Q/UT/lWoEjoLW41oMjxJvTRHivln6Qiq3cYoUSZzrnP7Q9odl+NExyJ
BQeAkKycQv2Q6J2SExCerAkCAC6XYUtR6IOCczX9gypq3BqoeHif3HzDu/aAPXdFBf5O98kqyO0r
eMOvJsDt7Rb5e5U5W1tB23ZiFCtWQaqH+kvYNRiu1N6WqFoZIuUvfTZaCMbAiBX1JsPLs8uC2jjp
vQOX6Y09ukEES/cH9UCMtt5B2DzV68ALX3PT/QZJADQ3XLeMbhaNiJ01SwSGTSZsz5C3q+CWptvJ
uxGHf3xUs4Hp8puHnNA5KqjSMa2V7CT8QueD3NhzWJ6S+dpUTfrNbRSqE/SETm/zTZy5iGOozhbp
sciH18rw4o0orQ+WEpugw+soeXOHeVSvFLUOe0XfXCQT6bBhuaKFfWJIeShb++xJB7tpBrgkzHgh
nGNsbihF7gnS/k2lWrJIHkSyNma3XxyLxIZ7VnXWxvSWuW79cRx8460omZQL49aWP30Eabuv6TmQ
S+6zyqmuZIngFTDI2XMwwFz87xSP8y6vrSuc+MUk8nhJqcNNiZdbN5nV6WhBlrUjTjVKnoQ1IqRw
CFn8R6Bz8iXvZdsGMNVOJkwVUgY6gMfLHrV7PiX2skPJtxjh3x2jqmJP5webyW1bWuXuGXEsm22d
HU7rir2ORXQFwflSDTNs16kGmIQFcoIOSEsDN4tZScj/I49jBEgnP6KC5A/drTRX/gZ6YzD/QeIo
f1qitnAQVTDngxrQqI0IdbZBigaciCAshQ1sgMFjiVS0ZtABLLzu7X7pp+LdCAa03zMerZL7LpaH
aPbMJEa25VLn/VdglycZJdhmoXFLCw/xvYt7QSInZn4L3Ar+S8PKtifeYUtyGGrzIqV1M36HbvCq
mrJiqdmsBnqD1Mb2gYASu2MGGraiKJoq85Dq8fdQu97Fa709Wb01SRPlvSFE6GlM2heViH0omaNO
GtOAVnLgBrVdLNnobicTfFgXVjDA2nGdWfbNrCC6eT4BBO3YMMwGEqnrrv/MvX++xxCDqIF+pF3p
mMTXSDlVtvJ0ptKyVGurN+0dy3acGx2z2dIo3zVZTFc5lsBFAZ4uhsnke6PxOQriaBvFOjnEykkW
7LhB2tTNnwh/LqLEKb+XyUfSa9aJAYWZ7gku5pY9YWeuqgqjmDkeROuALxwrsWLYU8OZ5MJV7YhB
vCGvIQpOuU4PjglD4z63TIlVZaW0SfQ5mHNEMhbH9V625tGhDlx3+nhuSqzTuYtGHsv/HklZudJI
Et6FVrSZb3rM3BEQ40tYyWn43RuMozzlEdmlEyQ9jnif44+oBg+XOfLT78S3E3xyaWICt2AI6eUc
MeBM6TbDE6O76tnwrfsE3BhpYxvsKiERaAbW0SjjV2x5VCIT+Z9B1QDNRpvTxxZ1ufsTTMA/xwq5
VZxdONu+UEki9nJ/+3ATvTRj5stgfGEq21sUNIXYIDXYTDY8ubxbT418MwuKral2oN1xrEgWM4YD
gT8kZj7E4L8EB6+nzMHF0FjPKA3uNQa3oItgRoVwtrsovoY9dl4WihlrGcfBDxSNdbZS6MITpESa
9hrlZK0HBnobp9HuI9q4pRP0yZoUq1BvFr5jzxmn1KGDWrL/x5w5NPnCa7NND9iJSTLqsIGEPF7H
YumSdLWSttbj16zzpSEr/RIEw5vtsxxRFRgVZPF4VnzUYNLGRWzFL32txQfhjukai+S0SPzhE5qq
YMsZrfKSsTMiMbFpy/DVMOtvLxFzk10/idr/lYwXVSFxmrpfjQ3gTbLSWXocVBRTkHYyhNMkLklm
fMiS1QI+Gwh1W3st8D33jYUgzifHFPljOxmYrKn2sJY0P06Hn6esHALaZL+0q9c4TV4SL/+ggaD3
wD5ipdZZjQE9MA4oTccDWMI7qribxb7izcgLt3Lj7qYhEonH3OLqdsNtB86KQ06BeoysWzVor3Ft
87r2GJjrQU9XvcQ3jCQortBa2ULj2DEda9HqQH3JWpEawmQMjhAp0+Vb5EwgtXI/3dfzqW/EmzCz
NVARmFd61EgsLRfEuWBt6OTe3g9VeQu8tHiNlHgauNwcNzkTNrcEdkcDTU0SsfZN0l0z1ljJSmpO
7YQfYTvY8kwe908ZpNhWQobBme7ddfMp8boMe3Luryqh3Qx3ODiCGF/TNM6Diu74mnZIHva95r5G
bMMXVZZ8EU+Ce7vD0SYZKgTGRkMJv7D3NrRlsn+aWcXYXfLYQiadm0eb5PeIsT2+5oq8JfTmhb+H
Q+eC5yv3sFQvOPJqgBDJDWBLsnQd61ia5Ko6KPIoT5qNn5f7wfy0+Ku66Uw5CZIvD8XhQobAoVxn
4G/coDEMa2CiegVhfELZ31oablkQR1CI3O5PPbY/BDw9rrHGKlh/3pV8IhmEb9KhLTWNQVQGRWiq
8cJxb1ww9QZZKsa1I7VXg/nwasgRL4S4vKx+PFpABh0vZEfD7sPo5ys23MkGsD95xbypT3oAeLLr
ynHvT97OdIofRd3Ume5soce+39jlrUxJwFDuC/fEYdtjx3N6+8eR8mZ4GLVjUd9aJwoQFYwvGHhO
yjB+BX6+9Ur6VkurvxAur4VT/TbHHsSOqottbv7VcRLpYav2WTK+GcL55BRGX+iuCB8ixHqm3JfP
ehm137THASYR6CqoK4OYIAePOSwd4K6CXOnHdLTO/zB2HsuRK2mWfpWyXA+6ATiUj/WtRWhJRlAG
uYExKaA14BBPPx+ya6qtajE2m7R7k6lIRsB/P/853+kuSmNnD1kw59O0LmZEOthox/taZ08TteOl
COWKiZGXu5V/jwCs1n5FYY6v44mJdU7QCSWRy96QpO9j2780XH4WrOrsJSo7LwvsaHqHQ4ZG98X4
aiWsOvVavtqj+wGk4sd1AXvw59VDutfq6AtWiLNQuJVpkXsl5EovnH7v6PawBIdopGRUc7oaXVD4
ZAafqlh++NKW67R+TfDVr+gF+Igj0JR0U+ytwPzEPQtIQp7k2GZLmv8mbCAs/biFDH15a9GZFk7n
PXnqxXIVPU+qObWsCTQfcUxqLMBjwSQhyoKMgINZo5agtBR3VGIPrCQhR3TRjkPZ4GLO8kbq1KAV
ZLdU82g75Bvx5hazJWkzBST4eDCsoEgyeUrswq6xxSCT37mN+xqVh94yrsWg05SOCZKJ+gIejkh9
4AHycehGlPAePQZdL2AypICO5bRFjqdhZik+pKftnYE9lwHlbGtH5AZtOHKbzgk2YTB+NQgYk8Wb
qeARhHvulJNlLUtS5oF8THXtmjXDpXNbYy0CajC6BmeL3YjvoI1PdaAuCTxEzU6OceZ/W9WBusMK
DTv/6kKmdOBUBUIFN7yvJqBBsujh0DT+oY/7ekXEdAWynCC6bieQ+ZG3mYC30h1wXmjpOSNWN5+p
TpfvHFLs08ScoOgv883oOAd3k55TcdRY8RLHfM+D5mW08vvQsc9Jnf5OiBaEs7uLHWXAQ0wfGkKW
c7C2x+4LcoGACFNCLX36s3rOASuEek5YA1PwuPRMI10K62uMBos7cyMXTbvIGrawDq0shcbxzmBw
poL7rb5qo8XmlpMVn2m1hQz7UJrIO6OZV2gzdyyY6QBqm34NePmxd0HqZOEP3aMZMUIYN6ax8AYm
uoCUwDSxAMXdQpA1q3A0Ag+JXwBhEglnk7HogvhNB23eZVhqqdeCUBnfl+huCyXy3+1zb67dkIlj
6mgY0P1kZ/UD54jPe7ysEWfr8JHyymGB+eYllfXJS7pnPaPD3DDcD1skN0ggXN8i4zMtAVqZhXPJ
Bx7wirpCJ7phBsdcGRNKGQ31yBv/mubNc02lCQFbbiVzc97YEUZwFN0DTjqHzDWMZeXboGkQZeMC
7BH9OSZDNaYh2GExnScklz66juWs312cpiAPBNyaKXmTw6hCV8VF79B2W0BN9MBsbfWheondaG7B
I7xOWH1f5xlwlLzdjJ5xtRSj4NDne4RUwDVW7i0mbw/f6h20vTZlrJy0hraKNPldeuaqaF1/ZSes
/23zNDFuclkCHeLmoJxy8lhhhbXfi3mQDVG2ToPXrlUnsiiPjphdBr79PiuFHtL2Au8xDlTZqoW1
wd8b55+6oT34SoNRE/R03o+rhPoeIPw9QX2sA40qDzJN3zOoIARkCTuPbBFzINkHrTj1dWvg3x8v
Y5XfdEiv60af1rPHlnqaFXrbMXDszyytVp3wr17DMdV0g0L7gocxwZpUI5VOuG3x8pU/FQacXsH7
iKQRbhwtgVNR3uxM4NIQXMEzqklbt9g1WrxPTO/VYgdko9jGXXKftN1LPAYPiaGfJwIu82Gp6vrW
4e6kJOwyVDxZ3TjbhqhYle9cDDI3R+lqFZSrs55wr+Hc2gSWo5YDzRr19IP6EOGkGFimwgSoWlpt
s87u1qQtn7PZLlgZNTv7vHjOa+va6ry5Rg5dns7ZJiINyzZ170+4lAvrvmmdGO2cNL4He2XkzgLj
83WUTA1VTSlboIVqjY5+wBRvkgwZPzrjN5pQxbsZqFJk+tspSm80F2QopN65oA+jwYh0Krv4vWT0
c1Ln7NJbtzb7mOFYE+DA656neqwOgQPCvPBXjteKg5HkO7gKzTImlE6fIdwkWEy5o4F9im74tm59
6Wy9Ud/XpvsZO/4+VtWVr8cJ39x9VrrTMgK5RsD11Yzy2RfPBBWTf/JHuRq19oQsRJdCNx4jy5YQ
UgQlfd53P1J9UTrwONrjoDjWGfmeu8z8LC28FqWPiz+wcNmyWQy0J13wRql5gxYGH6Wq7Anl2Rul
he/G9piAAvj1OsSAAAcu2QOe96B4xlo9+jBrYL+fBYOSjDr9TnN42WN6I3TANhwcVL7Ka/7+MJoe
k1Bhe7cPvBa+8LsTPyBXCgsCWZDzLzfGnif5Q5/gcY4GluqjL+Hv1gDP+lmfnpwX/E1spsyO5yPe
FGVoF7wvSH6+ezd/HsNAuSzwxi6DElFOnLKEfATwGqJYtPwlwNLInWKEn98XATJc6L4HfvSjjbG1
FpxAeVqC01JZy0uP7qqSiaAvItJdPJwsbiuaAyTXpn2AdqUgyhlbSWGTyjgtXcqdoI8E8KWT6ilN
qFlnhvqMpvbcFSy8uVctIKNDjSUrMAUjrHmmC9+SqCa8MliL4+FNdmH9Y4W94hk0Q5XkVK8Lb+AL
tyKYC7ZZECQaJZMI1BwQGESkWy+7n4yWogCLiJpBPoPgeCUoD6jx5g3ZPUPunAemcklce56GCEry
0FiggqXO2FXm3SdzykThnKA4HC9JvS1j+6aV49HLmk0RUP+jsy1FGo8pTU+tABZxFrGqkvVlKk9V
qT6p59hUs93Dyyu1lfRLxlOyK4kJQ4jD8MK5Yof6DVniZJfVo7TsPQw9lEyqpHBYzxHftVMagCz6
Cm5gYL1V0UjVlX6RseB7ZnAdBS7Ttfmzn/i81RBtF05xkE54X5naR1uREYfaZVbuc/qVVrDGM4Gv
Bij5jiBSsfLSnMRl1b96+YvyuttoGu7WG8xrF9rZBqd3QmzxWYvBHXji2sRU1mJtpEuPeHlvvAZz
IWtqdUe9KGHp40EW6RCwRKoestajii16sIpbLouPqLWjTaylJxqBwVphgF2KLufmj8yNQON9khdc
mrFWLWpN/6Y4gS/sqL8MeO986JHLXGue0fzf+zh8oByHPrniEozUptLVS1MZ55UeUdqaGe9/PudM
fyqUOnNNJ3E0IC9pd+6E+uzMzB/hpF8Tr+WDpIcbR5V9TYmPjz6CSiYzG12/fZdFmK/hZGSUzl1w
OL+Q/CHfiTW/UepYAe0nGpzvyNkDkpDVgyO7JQkeark4Hs0GPA2jUUiDAein6JbXpIh7XnMcgx1/
ZmI7XMMrEqa1OtUyfIWZcMtb6FxR5f6MMJlYmErbODc0kCktoVreM08Kzi6yF9bHfJdpyW99Yvkt
sp2pIf8ldoI5jizygjDuc9WF96wnqW7jgWB8l1nxXmf1V6CDdHO5OmZIn5Afztjb60XXON99joWl
qJl8phbwvDPe49yjADvFcY3TTM8Acg29ekClIVYD63BMug0Qi4cEGl1C8p0B/0o2s9/Y4JBMEiEG
LgvrosfkYWAW5jukZTJEOovAMX0Z06vjaDfTHJBwLOMM2mVAt2Ybz44C1eSOzpQldbLdKkjDB1l5
Jy7lYCl940xV8qPl6RsKBlYQGLTdbCFNiI2s4haNLfCSC8Fpj9lwmlckm94flq43LCq8ACvdVLeG
n/f89jda1LEnh7D3Xe058/T9/MbN7OfCwKdNUxbXOeYch4JgyXt9QS08PnSlvSh6jBeey+rKbYor
Ne9fMAHWhQUPyyrAinPhmTuhy7S4x/PyaefdIdfh2NQl4nMSBxsnSFae0iAP91gDVfACFefJTYOv
0gAwGEzz4F0w7Ev1OFYTV5P4IR8wW+JDWgT6sOeYcxcFX1zJc8hQ5o3w0ynPTm5OI4eehksnk7xt
PG+Ly83cjiRVG5thqhjPMz9vYQvul1JEV7+EPsFo6Vf5o4+6yZjqb4CnnNPA3pqQvhqvvUCsejHS
6EsnZjiZ02dOTdJS2M0z+7EXzTJe2FEdlU3ffcvVQJLxZfpYuUx5DMXeo2nlX4MgI+2xvBnmMo84
6h41BsLRcl/qlEeS2dfgdpWVbCeWxuhiO4XtbEtDib4JKJNA6Vtq/aTeodAuyEqv8saw1hJPLrWJ
46Wxy9+t9wLv6s3GVQZMCYFOS5tDyMOQPu6rGrdST2bHIoeSwLiA5ZsSk6nZR8onaBodDGSPVeiA
66dOYV22/PRo39KiuKdzlZ90rlkZPocjN+zeafZzAbHEeerQcC/pbCf7lyix1pAJOPw5LIYJPSzL
aDOANu+seE7fJ6621g1KDLwA2ZLe6+MAMqgsPmmpqmP7BY/ZRrRhDXo8PNpt9+iTYfSS4a6JwSV2
cjrlpXZvbYVHSV+WjhpaET2tjcKlmFYfnta+UB2k38MzOCala9+5vkLyycRL+sXakM+5uuNRRDm5
Yb40QXUfT6BI3QuhLiy6brGvVAgKnGIocjJAqrR+RQkrLj6KAZ0y24ui3TsYRf3xIiT1KoHNdzpX
EJBs1rVex/oGtns5109P45CsgFAg0IN075l1ecVEE24cImUqLp4j2TvEq4ud1sEvLnmK68R8iO1i
klNN+moA0EsGQEdDwnma2iPNWGSdVTVswF3M7gv12HLT2LbGmO4SHqgcEdCzY3k1GXg3SUY5Ufda
MWvWE5vgrHM2ItG05Zi1Z1yblEWz3eHYfsxcODWujQ1r6vZzqzMokF0+MFUlkfPgGuh2hfPkJDzT
Kp5pRETmNr70FkRzWaNHlpcpeIX7Fru0eeJScxJuWe/n/YAGIXFVCFQ+MhYMAClXjTL1l1NMh5UK
6JkoTdSqjD0PaUw18taHZAy5cDgPWnxj9+3uVJE8NmVhrJRXc4tf+84UYuV+J9mDQDdgJOoobgGm
Tydm2mw1WDG6VR6CbIslDmu7/lOrczXl71WflZu4LwDnCIPKsIQLlOkB0uirgSROf4aLAvOTLD+L
UjofWMnUBr86Izmh+uQs3Km5s/iy1DUWf6loxCkRHztRbrJy7lbRv7sAhgZZiduuFhVvPId3thve
xSr46rH5nDu9OajPoAX2mhhrEro0sdjTZzAE7RZp/hYg2YVB9qZSEltugR+zqcwjlYHVBnT0o55l
JjCH/DvtZTX7RaNVzZVorCnQxeTfFXP/cvnpmiG3Uv5FaHq7omcnCIwIPhCLUy7nUVx96bWd7qPm
1egYXkNASSsm/4MygZUx4kg/gNGgHUBUPY9V3GwT+83RGJKQMjFDmC3wZO17lIQ/mLbjJUKwbYer
fJruJRRUrt0wGVX72EY5+XtK4tccIKsOuBr7nC9Jv8uCgRD/LCnFsbAPXj47cs0XG48ULyjUrqb4
7JoORIvDND63bHulOEGdhNxvT49Y/1+olf82hdj2qfuCW/6Fc2/+ntkU12K1YEUjiUL2DBgqgPub
72G7hXd+yRMTxoYRG8zskH7qwvvQnyEXvfdUS2HXY2fgJ7hjU8pISSgtJE6jRXK1u4nFrZv94Czr
FsQCedL7X4VfGSs/oZQoDL7iCL0YagNVfin4rbmpqm9rjug0O4jwx0wUhkcNlqbF/iwoTWOZwWwu
cDjWoqyWel6QkMOp77mYc3DQx60nd4FAHu1ybIzAEXtolenvLhBEpkPeXJkVP4q6+Uo0Y+fieYZl
3bFAda4iwQ0H8sMY7IK1+57lNm9H3j6LtImf8TyNHUqrpOiLAzq+w7TLdirjImIkvsDb0a38Rr5m
Q/M4tDWHoYXoK+P2IRfEktF3mlVStpiwZPWE3nVnZhWfC50WQf89SwL5DOCMuW96JH/tiMkko7lo
mTYQHita1/qc7hjk/2VvT0/cCazFD3rnw0TgYtEOA2KWg6XdqddJA+BnBCZRTCYGGPrL47a/4IsG
gs4w0vrgBqvgp0rkkdXhseGzhG2QXpKguiJPznPKFHBJr9PpKTwC5YeZN9lX5VXZbirooZObui1w
iYwoezFhMd5MQDjsc+6bMMTIirTdho41jbBE/R3Fr8FI7gbi0AqHwwv16uTrMS140+NEKBIz15NT
8RCl0RA81wwSv41N/ALzECpQPKKiFPVeKGZBVogR4lz0RYHKptbQdzywDSAXcbK0KwvQOWb0PEKN
Mhg4lyURJYYxXHV5U9H+mV1zGjMjjxWeUcLcn7JBX0vI9Wbe3HgT7ZLIGJlB6WkT+ks349ya/Mfp
0ccrZ7qzprOpJuSIihKMMJ5VdeJZByP/recENiK2/e2gvmc7+pJc+pq+VZ+HdUHV6ISZsHORZTVt
uCFPposGyt9Ka0s2jxC+GTAdAPYNlYsBok+vmInRvLn+l+A7NWpOLKe015pJ18+IPoxGTIFSBl4i
nL5qQ/5Z9S9CsOYCCc2s2PVVBn+Q1LiyG9tAdnKZi/IQNg9lo2csJpxrSdNKSOUULZvs7DmZqRRv
G8JF+EX4V8Fwyl4HDwm7c2+UcOOqSso1Iw1+srS6DLjF+JRcdnGi2ahB3A8l6TVgKVevRaEGFPym
R4m2S5X95EXZO7wmwGbTpbQVZL4Ix4o5fPYwkkMMk8tOsrouaVdiS6L2UWmDoKOsBf43NCfdHFny
sRL0nI8/P+GXOTBlkOeKm5wbwCOC5sxZqYfXZFY+JuMkQ7LgIH1Y8zd0B+eOvcsAUECgY3Djk0rk
mz/aNSyapcz53vaTdRAQcv1pujpwYNfwHJ6FszFTRZWqb1csLSTr9hx1y9tH7fCO1jGyLU3fzWE8
DmjrKhI3XmAS0coGuxDMdRpk58HnPXuZQ+21jB+oAAcrVHlnjKkDt1/MWAHbhMaJd2w0bk6nLa0E
bdhOodCm/T3PzVVnTFcKgBamleFHBo/FeBBX9LsKuXLH60AePTMxfpXIuE3lXysdnQ40wNvA7FOF
gElMMdxNQyXAauYJWXz8voaD199iLZf3cfkC+sZZIgFrR0PC9QEKfqxMV7450jlkMbIByxTIXtrU
37yU+62I3sO2becGmHirU9Pz3oFJjtr84gwGKaZKlJwc2rAWTCAvPPo2fjfttdArnj0KBw+hz+62
HMLi3TDTp1HQOaxZdnkcyVOcggROlW4ys7Orvcms5HacKXMLitM8TyW3XzOHecC92ybamtZ3eVg2
e3QrBq7B/7AZcN57mulWGHDFUVNZ9cReiTCtk76nsjzorlstFafHPnUURRVP8FL1g2P07aqOcPZK
5ZOe+FFz7jrrwM0Siz01+HSWDXV8TUlqPCLLm3TlQUS2vbLGNrw3J47pJGXP65nuQ5272bmsK9iA
UaaxI8Toww29uOekWHsjYxquK8wl8xcSZYw/uc6705gX+uP8RaTBL7gUwqZYuNVreCMk+80ueq7t
as69kTIYC7pPI9y2bFMoUUU2d3psllFPOp7lgTT852yqUTrkUx844SFtxW8puL9hW3kgMcZta8Ls
CiXGJYLZgbrWYc707bvyOVRz/A30GgOmdcIfO4K/hJOBdj/CbplBGFk+BZW7TUo2/3G+1/KsOs17
yt7rgWt7ybtBpmoNaddfQAskVumAlm/iORyQbOGPfwG/aNctuqRZbSZfDzduxReoaKIVtjlmYxWt
obnOd0ukGSHPsZdZKzfD9+4hyoWh/6K5+hsEDeBEearWoA5tb1+ymVtFNq0V0VT8FhOedYwUyDZz
oEfYX5HTglEV5iXTxFulC14R/dmhEXsnoq5YxCNMUlYiw+g8Uf5pXHoGzD4/lVYQXZXmONRkbkLq
yxeFi3UR84hJpyniN5vkcZfD1HYKnLraQPtPfkjL4rk2QCqnBy6u3rLUxLQZY4NwY9KGmx4jsGeD
TpYQS/XRpJ/eqpfw89h590lFuiMDZkBFUnZPFklsMUnU9A1Ox1DYxsaPWEFKgglUE5UbPOE5Qi+6
fGRP0NhDDXUhrdZC6DuuaSqiwjhSA1AcG7O05lJd9GYMxGN72WBAVj9tlyveLFxw6RnBHIgoHYLV
3TlezcyvsW3R4vSm0Y1+CACgt5MKCLAEyzwb05Xd4Ct2KbtcG/FXAYNqb/jxc+XKaPnrb//59//6
z8/hfwffxYW2o6DIm7//F///WZQjRCZ85v/6v3/frR/Wf37HP3/Fv/2C7Xdx95F9N//PX3R+3Dz9
+y+Y/xn//EP5a//xz1p9tB//8j/rnJjfeO2+6/Hhu+nS9s8/gE9g/pX/vx/82/efP+VpLL//+vVZ
dHk7/2lBVOS//vGh/ddfv0znzxfov78+8x//j4/Nn+BfvyAURir6+Pff8P3RtH/9AvD4H5bt6VIK
xzYF9AL719/67z8fcuR/OJbu2hbMHBfjtTB+/S0v6jbkt/Eh1+HnTEMIlDLX4GNN0f35mGn+h9Qt
vOGW7tnwmITz6/9+7v/yzfufb+bf8i670PPTNn/9cqRn/vpb+d/f5fmzc7CZGLYw+AD/TOl6psfH
Pz8eIlbIf/0y/hf/hpAAiaevPZzkMoUTxok8bXx39BZ+OxsePStAi46i8YQRh3wCv+TPD39+/s9/
pbK6EPmq2O/xQfefv0IOhbYsDED+//Mb2AGUd5I4m+ySYyui6rkrhfsQUcXS4+57/vMDm0jaY5jv
9eKSyOmjTms8fkOcPoAcvQKo4GjWqn1t4aS0pI3Fua5/i8BINxDhHuyMO76dIzx35CW52TFi3bQ8
4n2iee430xn+f+ndWZ2gZKflhulX/amLE30rCnyUYnzvNUpWTSp492xTtD31UynKiA7CCxxaIfs1
EAH6GbiNbrQp3zPMd3zdRv56GzxpfuwlFdoa5rALo+SSfZN4MHWxHxPLWMcSW7sGf2YFwhJNi719
4sGKVSTqNsiECQP5QM5gGCNQ3Sa5/R5/eVLfScqlzoFm+ueiyI2z6x/ixvXwgo/2SqHl7crhMaIb
Fye91LYsocqCgjoUZW8Fradlqz6vbGmnMCMVLmISXe8p5J5Bw6ESDGszZPnGHhaeb4im7LBkXFqu
MDfCdC6aKlmiCkx+9bCZEoE65vAWvW85B5VrB6QA8VBp4cJWwl2P4zRAH3HvZNGnx8wdX50OBhNN
GRydTbruEu5rEeWlFNlGGQ5B61lX3Ay7nH9c0r8nI5fJUevWeO0ISGru1gpsg41O/QyGgvtZ3CMW
QIiFOCI3rf1Zdt4OYQsth70Wwv1rT9uAFupMu5xXrSeOjunOvbgUMRkos+Mk1z0iFet/yhW6ZDvi
MOXIO5tesWW4tkycFnkdkDm243DBLt3Dx8nd8CQmh30tTRgunAHCe69tqm2iUa59pb7rFgk/7YOz
7MJjkE+fRtVgrXXbH2FQyB6GxAjkuz36lIGOG0+b7jSjXUcRkar4lon807LJtE55cqvMM2Lgd0Lt
Ox5R+9TWNeJHI2xm1SVL9wbmoJGKQ8TcsvVKuYXVoq19F/+vm994+bHdUIRwDDeiQdJK+Nlk2mCP
ohOQdIFyp1lNwIPsUFjFWG9/mKOZnsZK6teqrb7BmFOEmPwGgextHFEXuJNtsSsNaiTgPO+hqF1k
qUV7w1DujunfwuhRvYxdB2qcLMrGK7vtqB2zxui32EgfPPjXi9YUbzTVyq0InmwPST+Oh3RVB91e
aAka1fxDGJgSd3PxSikKKefUuaMTNgYOZxFGxHy3qssPtsOAZ7Aoqqavtw0Ou7yNozXQM/fFjcy3
rHadbwq7MtbGXU+STmTRSfiejdsN6MDg87eKLDuolnYuWFEHE7BsQ4o5NeaGU59u2IY1Ig/1r563
Cq906HQwOXZ9nJzg1XwEIjv6ffPYd9QlOq78qsk0L9wS243lVuaq4a7t28ZRxgjeYgSA0ar6SP74
2TOjs6YQeExvmAngA6F5/5QR+UZxwK+B1Mj02VOJ29/Bfn1trOiT8MwHj++1RPRce9zw8ELjSvVx
4vk5lFIkgmtX2lddz5Z5RUqx1AHXWbbO9U7raVLO0xfXZ2VwDNuexzhXbzZw/r7WvFuss8Ik9LXp
U/IsRdUka0Hy+UCxgRsRqqRzEbh05+SrhhMLg9dw6Hyv2ULn4HtSG+tsmu5Cx+oOKWrI4c9/+XOl
nj5k66xRj6Hb+iuYjCgZvf+oh68exVLrlAk4bMCQGnEE/YTfGfijOviSH5LRAanIoiuZ+J9moqyZ
l3UGd+OQzD+UY7KfUtFvKYYiNL5KnBS4Xdfr29gBBKNS+tjIppOwGxJEnKoVD7gd1zaSDxYougv7
aaLZmE2F7Xisg4F+5r71HHjUo4mYGx9C4apOiGm2ebAf5NAs7SL63UgCHeasqyX162APaiMmgjWO
620yMcRwU/g25zFLZPWmW+24TVzqEQcDv3mrVnU48nnKW60PLE7Fg8Dgtqih8nNRzp6NRLvvvCI8
JrEkQhNjPA5wG6hRPaR0EjJTkkMOSmOtPPldc8A+wWBwNaJnthlth8F/d/GF8UqssdbBN85EY3BP
tkh0VZe6pLPQriQw4aK6uGDuV2XZulvivT7J/vqNSBuFp1V6J1lp27X1JVmudXq09cncHis09JHQ
Do5Ylovcfh4j37mnyi1ZW5JZW0YXQa/uwu3mlJ2PyXxwsf6K6Y8EfXPN6bUcVLyxdJo4KCfMseKT
uKJyChZJR5ECrqNtbNrOxtDkMeB8qvT8RmpHrofoUEkWDMoy7xxLbhWrAKOsMDlx5YXjlt6kRQGb
E8c7rcdaVrftjPYO7ks85kiZ1k0V4Nhrr33Oo+A9M9cEMtRKD6Ch5g+UfmCRl5zIMd7tukczk4eB
qp01EQVMuCAdsHgO2ByTF61m5V9XLV2Yxh0T6c5I26sTbHuUrbWVgFxr5XosMgNvrH4lp/murAG8
TMwZY0buMdXYwvtkDjGkphoSYydhoEOBQwM+J/2wbmd/tpB07rbmSD1R8GT0mr1ki0mWBLjGwkjL
O0cP7jGPRW7E7bBB+vV+Mvs9TU6YYog+sUBw6CCg/AlbZIYZqNSzZE3Z9F3l2uOVZ/vXFKoPB2wZ
lvz6u4vREHlHrzGPdZjPuyfuGvFS06Fke2QjRrjHUT28Kw8ofe28uq27EVzbOz++981x38FsWZiu
hdg1V7wHNHXO7OZlP3gw6Nv0ZwwwL4Z8AjE6FTZ1ysKJ6i04Se7Qy+5sgnyWo6O5eT/6FP9OWiuC
HVucRBjfyJxNNNzYEQL+xMbTfk7c9GgQFkydBMwy3H/TyDZA0QiXMqHWFuS6uOfmavrxmyLSEoeW
SYYY2ruba7xmgMeEaX6O7dZj0qjWRaOfBiXZOFu81KSxoUaL5iyHfULCod+37rPVVnRJmkwEpe7v
oGOdhMZZJqLNhGXKUwbCnmYj5tgEg/jSdg59N1Bu2CBr5vvgTMdkYG8L/uoIJGUV0k67OFrU5bUx
m9+umXhZF8k9SatmTlPjZr8WsJCXVhNCpTOBdmY1DT3EcOMnc6YM5BCiaEuHiWSNOzPTp6UyNWKa
yLb9aP02vOptbARKWvMobR3P5kDbaOlhi4wPECC1WA0coN3OT8NnbiPjQhr8TFjd60LjCc7Z0TY2
UQPfhKlND8D8z8+GCrm77X632LdzPT63YK11knjcUOgRKOF7JzqV9c236zEXJuObIQjXD+rauavS
1dgUyOhVr3CMkK5emX0JnnisDzF1IouNMoa7OmBSgwa9Y1GobcmQg3Sl3opFqHK0j4ZNq3ExBItw
s3ixG9iZUhDYrbsHV3MooklJytXkhbKYUzx9VTwJ7ZBmVUF1Rk98MKYzvCdwPAUxvcvBfW3GP0Pt
c4qiyhrU44xIOUtSc3vO423dVftU1QdopQRUrxYx7aUhDXdVRAzJGpfSDJL8ZMycxPZQqPjRFfEG
O/omK46RXg07F1mKQgCAX12RYd0l2TLgVF+byUQyKzUojnMoVnChCXbKeS4781bye+BGjm9dOyA8
uuArC15ckXdlSDt2oJIFoyVQNmMDc/kp7nA6+WqrjeIRHxsl72wswkxbgCR/7GwMUinAAeUU8a6w
2k/lGKckrQR9nLR2V4O7xFqNjYAWVtaJVz1X5cpPX2k09Bb2GD/xFMGwkKk1HeOMAlqVHzIhih2p
rVXE1AB2KbWBYLlsHEhSs3Vx18Idk51voTGEMaqf099F+J+IkgyYxqIp2uDCoz7TpV/F4neuORfs
VYd0+2KBhd+YrHpgI7wA36B0YTbpS5tyYIa8ZuWo6FPrq571xUkMubGfhro8aCU+qdR1ro0Z1yvF
BYd0T3Vwni094UbY0uTY5XGJy7L7cUa2dK6hp0wBPRn4QjPSlfSwXnJ2vlSRSQrdFw8OqULKCLKH
AQfCVhO0eEIBQCxiATA0tC2p+YcksgBwNznbbYXoE859RE4AoNTu6mpZOs+kICgoweFXqWIAnBo/
wT4o2Mub98x5DD9p9pJSBbetDZohR3w7vks/QNpS/6qDPVo6yJLu5BeHPz9QwVUeoI1+AJPyV+P0
Jhy+1EC11wUhqwOdYR3pzQwpsEfg1KfvCUvBpMGmT4yEvhtTbSlv6a4RX2G6OleOnz1xp9qMhCZM
FDXajO4nO833DcBgtEmeP1GFXO/6GZQvZ+n2VrdUif7ucoycmsw4sX1mHgyrL96i9UaXMBXa7Hm0
Kshm40Ym2iOvILl2y1Dc2VqOR9jkmQ0+/nsAc7FgcHWXmT5Cc2iKl2DoUxC0bDp78pukYpnOdB+B
nVfUnXKjLWI7jXZ9ctEI85+FKR47Hb5P29Z7+scd3HREonT6ulFSicsg8dVtU17sjgdjpbPfk0CW
Lu8ZaFyOA+oYM7JEIbYfVkI19riWBG1V9ycL+FVdsBgBkQzmUmezM6YaTepZlV+0gHXOGGjxjlgV
Y0tztrix7hO/WY8RnZgV20H6l2IqGHRz2E7Ze14rqg4TKXcygm9SFzBbCzRyP2h1lrhpv8Pl0S39
lmBEyreBlGRy9vX7mPviyip/q7DadtlULNP/w9SZLUcKa9v2i4gAAQJes2+d7rsXouwqA6IH0X79
GXjve895yXBXrnQmSEtrzTlmVNv34zSLe9+fu63IUHJNRXBvqCXueTKvHZ17YofFJgctwKiR9mwd
NTlyV/9PCQ2iigLrIVCmeAjAwe1mTobr0o02JMeqDbgvjbUZiWWAoaauIrqQeCawYsp1X9XxNvWm
Q7go6sfWTfdtkfQP/BnMoecZhI5MhlUudX+o2ucQUz1CovGPi4xFh/KJ7dtBezK8Z3BOdoWVvAzZ
MDzYnFnJeiY5Np/Hk/C8n5YFcZ3L0thr+a9po6toumw/xtW7qK2K8TGGGEUdtlKWrg6pIFdkeR5J
1XQPTvOX1I3xaBl6ixT7rvCTel9KvAChERz8cuqvyrobGBNu85DZ/kw6l+hG62GoWQQsn4Y3RSbT
vxpK5MwQlsDhBPGaMSEMFUpehxhf+1RIn0KM3XiO72o4hCf2Cvs0oH44hfRmRhLMdYiGnrIRbziH
L3xbLKJtdczLN2uiu6aU9e1hvzs13jSdvILTj8uIcjXV/TvhmbjFHUzczJw2vheh0E4xhuGIGCbj
ObDh2A0ghQ95PR3KCKHr74Pqh+ZkMVGp0vFL9iYRNR70ewddgmi8GlMlMYEYT6a31CvY9IFRcbR+
jxAI5Ca6F9OnERNC/CSK0gEaCkvTBmNW+sVXaTLKaYnXe0grMhNyN+ZKrKmjUoCmHrBN7MkhlvbH
OnqQovNBFA+vrkQ8R4TULiyQ7Fce3qoJ1gh7XS5euwTPXTMecggGW9/Bn0962lex/E4tI6SbNXlC
moAHmt/XbPbKy5hwK3RGZX3RHCpSI/rOQoI8UzF467ZtrPUssWWjbxgPBgF9XZBal372HI6ZLXB8
t3Rx0ox7wIvqMdUjqMC4jLax7klbbVW4J+S3vdV3WH82teolYTSZd48EQ96nRnHIku3Q2Pa1gIbz
mJvSu0MgsdM5ncI1G4uzm7hPaPrSLjLS+BH1VPTYSPRUJI9ey9HDoYci9zkFnLnODf9+sPIbgDQA
iZb4iAXWH53/SYxh3Iuq/JqnNNvoGTVR1He0RvyM3NQw6XF/myhLJJED2G2J+ETtgDB2zt0eIDpG
h3xCwBnpQiGEw6kucjWQxdn0gMpAPID3V0wvoRyuVB3if2pKdw18zFrjjSBBntVk3TiZtQ1D0oem
3IuRx2u1ibDPIZa0N5X2izsdzI9YAz0ycYz2Wmjrvw9dKnso6v4lc7Ive+idfVBX+vr7QByJTaVT
PkMBfegZgBziKtALh0lfGTcTE1GXBUkxvf90lU4xH9rlUxsPzpV7tbv+fvr7kEfZvWnJS9PHEdk+
3n9/4D8fKeKW/CG6Y9jIGZPAOPhO5SEltAXHNrEWae3Mt2TMaYzVUbfF/jSTktK5d2N1BbVo3tCl
1KvZ5vn9fjqF2kQ0yD+ye/uUzsW8d4S/8KxmSWugQYcsD1pmTMOdUrDSRCneuN7vmTiFOJlrQ23H
dBRgv0jgMUp33jh5ZG88RlW3ouusG+0RXMuePMJV7GBcGB2BLotgrYjyDQK1DkepdKtFq9YB7dXd
OZnKgQaUFOu69fQ5qQzoVHFq12fr+PsVI8OmYQBcX7N763NQTPr8+9H/PgQeZ0sM6N7KMoz2nE1c
6WNR7fG6VmeziFFYgc4yNlOV9qvIXGQzcyQ7DopUO7ZTZ7S2cvJ8J+r4VTna5Tnru5I5VFSdfz/9
fUhjPa0cKxgP9ZSmEKJTc9sTlDe0prj56kGBnn4cIhQh9mwCIrTrZxVwupZ3oSqT+wQ5zDN5taD9
5hcmfOrZLv6At8+67MXximlXjQQZVapm98+ix55S7yWW8ZNTQkiTXZy9DDlP3OWkjiTUXLphycnH
Tb1qpnzajO7s7oIQ8kyOVPjquVpsjQB7sUrpoOgs/kAZfG2dm3bok9H6YhDZQIubQUocMxvd6dw5
03muebGqOsJymeUN8azhg+tZ2TuBjelhwbmgDZg/De2Yj87YmqCcbq59L6Ju34A5vEuiMH7tIBGR
Am8T+OKcsqkNXknYneOxeUPgLu6awImxV3nrBHvsnTG9G1yNx8BouN+lvwv6InvqefmezKjYtuza
bxZ6ghx+3Q7AtMjiZB/EfXBBRvKo4ZluXZzxOp49zh94mOHBgQKIjl2Md65y02DXCnmaSkQwsTuh
LyKfBCXMVi3Tcz+vDkYxL65nbrYh8rZlpCVCwoiWuGYSm1AaaeaQ65yW12a5D92cenuw5rPhcQkF
JiknlRzJLsiea9/4A7/p6iUuBX3qM0luusO45GYtic315LEgze50qiGq+hIzlruglgmm2nCZ/NSx
84KBjmnoxCLp2l5LM4huN02hyFL91edjN1APxUBfoWh/uP2t3dpwCqzu0CPx7uIY7C0MLlHyZ3Ab
xKceFkiilcHC7DyXk5u3JE84g4VIg3getD1CImQz7eKgRSgO3B8PqSuajePHVxM4yN5nPLvKMsBz
TojDtx/DJ8b+Dutq82aHcJI5FMfK2Hqd6vZz299PyltiGI1PsGYUWFG3eCbRPRfBTiLAwyAKL7ys
SvCWCixUlZEsTmoFqbQoMHArornpa2fbpgKBE653CPOvSQ/aKIxD1nnd7osJ625bAdMrDcQc9fwm
Gvfc+GJ6qpAfp+a0DPY9ti5dZAcmS9wSpblpQoNoMEZAFYPwqMqIE8318+BOnMptIzo0g4mdy0hg
R8Tm0Wzn5mPip5tmSXTDbMY+4Axnav+VLGaai3mR3jrKOI4+IYHdRfk5t2ePK42p5LewC+SqBvRN
1xwviKEBRhjgkerR3RZxete3HE87P8luCGoAYqGGTtGQnTOzjV8nHaL/GtEXsW9N299JImh2Vjc8
eacKdPZ5npWAZGDYa7hw6jgt48WoTnlPAzXs3aKqXuymT3bIuDxob3SbBqQxIzHG+65AdmI7fQlC
ICf1HB3Sf77riPgRYQ38lSxG41SL4iVApEp4Z/Lz+xmMLOcWzt5dXpFLWATJdLBC9M02Q/89Os5d
3yXTCyGC8RNj+vXvZ0UIexGHhc1SgnnJLUfM7BneQB8LCZ90oUVNyBK/rdx/EBYvFXXCWpeWR4qi
8x67QE7kZ5M28akuy0NsQvtxNzkQC4yiFr1sK3mN6UyQ6YXfCGEUyv8x3wTkEaKpQ2a2LDRMKQxc
IyJHbocbJvaQa1NMrpu4f0FSeCpm65hKGQCZaVImX9QxM8NGoFP0OHLKklEm18Bj3yoRX1XFA5dJ
TDD32DL3w/Oigil5AD+ktnmFVvn3Uyas1U7XNJxkm6b7LiPMOlt+7ve7o+vMR0XI0n/+bdDCNeTO
vwMbOl/acLjgYMeSTj6Nug/re8706W4MkRwRgEOee4TPvE2q/l5nwwexes1pkFN334RBdy8sAl0s
WiQMRFpM0nzdKiGilyqwT76k49yKp558FDg95HYgj93aziW2KnlLdNbsin48ODFju05lNKrCAkIJ
6vIgg17UxZhFZyxabkbIHxyStWPF0yUIPwUS7soR86kLWDrNyjVo6o/rpOxRwN0ZARupl50M7eGV
oe3bCpClqf1EQioBuHG+HSuY+ZYhnrtsYIRDsoHxpwo7ggCgHvhx8ZLCzYSRxXle1R2MgaX32gSY
+Dj+4zKsqJo/aUkEt98HkmnXfhVZOLFIyvaDoj9qCKBIK0sgk1a3cThh4zBBwpoE+a3J6gfchPSO
fHoZvTavoV3BmTfdYlfPiAY9a10NcXypWyYM4eDPxzKv6I3q8QkMYPOiCRZuxUOri4Mx0Y+khKbY
bdJXzJqC/6OABUeQJSHeQIhAfHYs7oifBjy/xXwx2xYs+xB6V4sFYJUxkmvzQZ7bSV0yyx93Gghc
U2CBnyJoVv4W2YLaIB+7Vaiyee3iH39MnyleOgENR1PQbEuql/tYDNfZxkPA0NIKX7np/0Tw6g5g
jXey8QkpsuCTGLQgS1x0UzoeaRe+IEnIQTyHGy9L/4JkPCfG06A66LLmnR8KrtsRU5tc5Gh0R4Zq
r5tuTy2oZDsw0c63fQPLq7eDaK+IqRhyb+fiTuV4fZfUdHY861UOOtlpOb5Ka/rTWsrd80shabUD
dvqg+GoMjB/hUN2EN3nfees/sEkS5gZ1dBNFDPdHbk+dMeo2cgKvc9M49pW9dYzFnKUy5nj1NwoT
510hEIPRbiSHTqG+7zpGo0OLkql1Hn3Rf4CEZMrPb1u30txSzb7bMbnRXo8ySacowT3ap0Q5oX83
EhsMIb2EVKXbrsM918/mdz63302+JPKZaDETZdKSkM42NRXi68Lc9C4G1lhEl2Duv8zcaVaTnCdE
KHBYmoEoxWYZx9iPPhTbJbhxMytSNMxuhxDiIytlvq4lukvLkjcHcPe2HLO/k2DWNEDI7+Ggr3WD
uisjy6QfyIMDtsFQMxDfFNewCPI/VjEwBBzUDb0hU2aPOG6kJTHwYM9vP/yGNSv8wMcZosGThyGe
wCWxpmEhWjmIgldV69KMFdS+bU44JFwKBmXHOHR2wJF4fXpWQqDbbMa4g8Z7WkTo+5LwYUL7uxIx
CoP55hoaOy68L37tX9JKFlUJaOkItBxlo0J1573RiTqk8bFv6Ov1JsxFBV7FTtObYfvPcJx34xwH
xyyNf8h/3xVKfVsBYusQVoHBHpu5JZZGM2UjwsIkOLhYbyCcyALP9DdJuw8gFZ8K28UUoJNjujR/
qzyNiMDxSay0jJJcL7wPk+M/BMBVeSc5rNv45MiiCGAeGPZ7CoJs1ZjfJj3eDbqoJxJPRl5NenL+
tmrytzKv3+Cxv2suqXAxUpjJOm3jaCX98cNKGQn4NMH63iEAoEE9VL7FvfGAwnJovm0nyGAE06sK
wdedRzT3VmPAoQlvXgmHJSyb91CxwzONgl1O4CRPYK78V06guUzZrKoA0ljdPqGxu7ORKoz0XRlO
cZymAywLvdZu8thRRdNuc/dxkD8GpVySXaJ7N19hVdDGbqyZ0/rpi+xFw6WEz6K3fxpb39VxBkLE
x1ONFtRNLbHUlJusGZkJpckxqow7RQPiFPR7bXsPIEhRiJOoFKYgHXrKjszOr2CEuTQWiVP8EbT4
o3HT34pR4x2Kgj+jfkKFHG/iRbJos1kTx9AswIuNQ6C4irF7Est2xgT3Uues6lnUxNvIk+hDQJCI
zv1rdsP9QMsPfYN4hfOccIIsDpMThKz1Gdd2Kzj5RLzM0dUpuGjb1p3WI0Xb7DWHPI7+MMcX68RC
+kFJOqh/i4amY3S1awp0mSYtdHK1gAx628rmZFu/J3mIBtL/KJtXGPfjNgC8tu7SoaSMdTdZTpiM
Pw6XqbH0i6JHoYfzBJ+URNaAnG4DQGS8iWi3ccJtcVkYRDSBZ9tFZmcx8Fw7U/GUKw+vt1txkoM9
Jg3n2yHwYs2EjmXsAfWBsfbLOsGknpw1s//VpKUBWszkfqQbamUdYqexicgrtrdePVJq4JPBrRRt
W/Y7phjJGodpA0qqhm9cTQqaldND64JYm0fhucw6pFhx+um6dIDQb8kKjRbz1D+my9Iku/FZpO1G
+/BgVk4z2AuPod5YsFCUXjrhuXseLEdsRzD9q8wX6TlmTdiPpeXuMVBfFeclVgPQdA651gcb7X7t
1hbwDI2Fx/CPDHv6nSinP9p0e+qjA1V/dpplToUVo/u2ouaCdQ7NKq0++jujd2om6Z0Urw3sHuZx
2U9opN2lBKOwnO9lWJzNOghPRTcdGbgTB1dmePQyfQJjuwltl95/GTyCFQ1PbknTEMSsC75xtHDV
deqGgtk4pewCp9+Pfh/IQQtPnUhMZmvWuBFmbKCbbZk+VssDZaVxGlw65xH8461bInX9/YZJV3fN
XN1fx8ZF2axMWb/MAQWz9SA3zo7/z/ZEezbGLCbFF4bALB9gmmDwMl29YY5un0x0w6cQZZZdhydE
V/998GdGS3i4EWt4HUN7liWyknV2SHzcD6vEstvTbHQtIbRNc2idYCMWhYyzPNCW/+9HBtyCY+C3
6wDIWZ7X9aZqApq7y8RoWB5+P1JuWp5CJ8fvZoovVWcSwuPsMsxKv4RpHiyTrKzId7ZdIuIzOPj4
/PsRqaT5IWRcNMZGfBZRmZwD6Rh7YAbHEHPFKXLu52aoNnTOHmgaEsIdBO/xEJGW4EQzjyTFG7u6
Tt+wtRRrndFtVL/fHnpfnF07s8+z4xcH0cmLsmpyCv7/QylnAwjH2dYsdlDb011Q6fH8nwfL+H8f
LV9LmgsMI//EOZiu2u9P+Kxs52oU6T7FTfz7pbR0/VPcn3+/hQbm//6G36+ZNd3OQGuL8hFpGa5J
cj4w2e57Q4UnFusKymqhOexp5l5B092XeQNRKtNINWoHOZ3Z2l92O/OapelDx+iXzhq7umFHP1bb
vmdZbLxDoEMRNLfysfJLZGGVnK5DDX26atTB98YCkk5kIbkc3C0bhvHYU0yvK3INPhj5vDqz5EmK
yrl0zBCN6l2OttwMFSzC35Hp78PvBJWRfHxi6J/61P19U+lDHqbTukCgeEWFAGaGI4S++kbQXqF3
7TvR6tPvd1UjOY9k8jiN7URTePmJMEth/RptzHRrEEffrz+hd6g1An+3iwlDI6dj6+O74A9Zkkzx
VfiiAXeEbMADtbQCoxZeY1G28HNDynzpo0nIy02XVl+xU4K+ZYlEs5sQvlmo+zEMyw34nV2LH2Dn
+NaL50u0eyggjNTEvpsiTKgkxYqxxO2IoQ6O0VC91rjzEezAS31NAFEqx0WhhOJ8xVibKGHWdMPe
ZzNoBOAsdOvHrZe07tZqrQlVyT39IJvSIQpLe4Nmg6NAFd2FVnKopP0TLd7PpLOMtaqjPz7tUTc0
HmwF3CCbqPCYHx3TLLgKDqaqVuM+n4p5M7vju3DoD5Jac6aLuO/oRqLNjg4+5IYBbQvbVzNspepQ
3lT0O0BnjYo+MDS+VRDUS5jEvMUW863x6WycVvTIR/WVmmqCYUeTvYlnWOtydnZ9xcqci5a2cvWJ
U0vgRWNWMDo/M+4qRDYvqsO8pIOQy9VTjzqdb2ZunWW/bRRqwhKY8LoOgwt7zKMRcmuFKPrFV4os
stLFZ1FiUSpjO90okidZqcWPQ2T0pMYN8ijC3wtM1Fn7EEfDETIh0d8dmuZmvOUW+bjKGNaSJCdz
XA9WBIirU3+XoGtr0VSHOqvW42jefFLP/UJz+u0p3J2qJz0sV3+duElwy9T9k1c/A6u/jZN9Imsc
QlHe0h9iHmuxHdK7/Fj+AJ4BJDzIDRTN4pZjjvOHCUQAKsg57E5kPEGtgh0g7RuXB3+5kz7ngXlr
zQETD7tv7+GWZns4wiYF0Sjqt3Kc7fVSNWYWbIHRhYgYEZRA5Vo1SDhh2tE301TmjOnP8ehsicK7
4dX7QLVme9FljpOJ7sz8r6wX10meIdO0bKr2EtPfDLE3oXdWC9c+YfRdma0F40R5m7D37x1GeqzJ
HUPt+uZU5Z0ksjst4mltF4yMy9a/8uT2YpB3Y3fnNJZ3wOX3ZfgNjpb2iqA5KJg3FSB0tQUs1RTX
uFb/gCy+NNQom6Qa7pQFvtOcg3VdLa1r51hbRHAS0wVyoia2s+42ce4f6orp5OIuceujI41+V1vR
c+R8tzP+IctrkLqF/6rG/CotPa5IVX+knQlcCgIP6xkQVmmfOF1nHDG67uZY9a0t9CVLZxpHpn9t
So50A+gW0Ntr6VPLMnQCXGHlnGO7/M6OkX9QftYcfmQ0IdiJYY/31ssc62NV+nrtWYhDaco5Gj1p
DhjfBS3XDr21Ngf1SEfxnmPdJgTuuALe5q67j8Sl+jPwwc5kqsVBT2hmPHCwlFsYjXf9nA1QgGg9
0Jbi9DycIoz8f+P5myzqj4xGLYIm76MkNM9nrDgmyFQGUR5N+mWR4p2OUtnsqrc0dXc9QZCrrmcE
EKnkpzKvWDkYd8w4sNGNKrpIKcp/QW5KXG5xJb6kVnyzU/TQtoWQXlTpM3o9GLRgMA4JTbAuip4r
Vy/qSuyvrAbrVpnjjgiiAOUXARCTZd0SEDwbu6+Jo8d012G4zKnBGb1A2ClbZ5scSGOINmkXPeti
pAnUhjHdb+SObcgY0DKdP9Xofg12+UwlChxpar+0Kz4ssgfLGpt/nR3sgcNVpM591N+chujX0aJf
ydAlKwAtl5P1meTNxtP9KyEYH8xKV32vafdO+U6xnSMxp+fTDo9DpW46qojz/cuCQ3ilok2O8eIN
OrzFCnLm1RFgpBDzFEvIdq2YPDncKV35GnM4AclgbbHBbvBQOUeGcZ/NBLCMWfmpaRlLvA3wpVEP
mP6a2vgv/J41zphyL93ijkN9wxKIQoVQ5vU0QkofN52JQyKuvhCVG/vOkW/S8olS0scRPNO68Nm6
c+fciu4hGqGs6zC8zHP6EVr/0oIAgnwmOwJXzT5pSQfLF62ad6RLyfm0kBPHTZ9ak+F/TRO6Mw65
M578KuYwrNx7IeHI+lYEgRYOPu0NmFWF/+h77g92igYI3ziujCSp7vAVMN7C7mZ73SNC1H9Qc61d
R766ltNjv7ypcT/86VtX0EuFQMCBlrJKL/wbNmCLFi5dcedaFVACR5AV7rtpd6QoZR7G8Pa+LnPi
ynMKbZDr69QpPw0zz/gTFM0FG/oRK9YLOZWk0ciyXJMzZl3chf0uKpZia5GubSI1urc+pwfKRHUK
BaL3wDq7CSAQQ2FfCzuHMO+skvAJAT8XbMJsfz6i6qozV+ywxTbq40MtQ9Q5Ie7p/q2cMgafY/02
eRTgFsUZp87CpHwvS3JzQo6GlW1bK03HiFNzNeyyFnBsQUsidL13lhx+JoSJnnzHoY3qhKlJPRTP
HVcCeDlNwTz9oGOjoi99cAm6B1IQjmiuAwslfeTHf4KYgtso1C2leyj88CkNNYWvSu6RnXirMRIG
ISbsOmY7XtPiplzkPyF+XVP/mEq/zVN5mMoqWGUVJaQVtJStlyWwAggdTu+2eFPMG/C9ftYSoYdR
vQoyK/IGxVFW9m8yL8hUxbzY0e6glEZlIk+Rzx/ecN416Z7g8nXXqTfuyZwTe93vnPJCJuXGL4aR
mMIG2Hxo3okeypjvxc9g6+wImn7opndRfh8KdoUsrsqrI94x68enMZ9vpKr+dW0IM1PL4Fh4kBbh
ijAr+6UpE3ljT3ozd5zAgaqvOqN9HBjMHSiXRu42G/vwHRR72Id+NGxk+oUV/6nhKJcwDd8n/bws
z+aN6HAfAqvhHRyr35ludsOnsUd/ZkAF7yDAoOWWXdTsBCtrCjBgZbicUEk+8Y8085kozz1y5+qz
8POj6WFmDaKFhEqpuoJgSTdnDdiRCeI+MhvzMtQ8r4amzeTiFtUgl5Qht3qqwnOX/uuk7M6VE7/M
lQlZ3shMlHbGj/Ru01QjVZkbvGOgfSuEe2gAKRIHO+YMnzDSa+udTt038BObOi5xlhEvhR18C9SH
noeWdJT6VCF4Z3vRZn9OAg++C4Aig4nItumRmZrIMUPJKT8eR5bTUjnrfJTNfqo+GQKeXdhRK8MW
EF7R/E8Z5ZQ3HA20kkz1wsp8NCQU3yi9qZLUk7K3bziQG2gCLlAh9T0vr4VwDWc9xf0heGtreBgu
2U8GLcFiZuQohjey5RgNCBzRgYZAirGANNLmfipJg4l43ZVb/bU5mq5pHz+6sSABhUHpxOSGcI4M
CDdTpb6N31gmjWsd+08A62mfZD9F6Im1PhlGANW4Sz84Zb2l/kjzxP9CUX4zlWIOu2SYuU3+XM/O
z1TN0EnJYQQmPbD+thf82zkHaAJYMCgDt48HxEbRrXerI/Zu6nJPTes0qLxr1o10qQMizRqL/j2o
tChp/4qGBvagYQ6Ew/zUYO2Sc+pzkqOcT6JnZH0YYuf+0nVXbWvE0grzayOcy1zXFWEQMHL1TKmy
NKP8mSsgh68Qdj9ebHClxiwLHiD53jL7jRjLW1l4gDIl1wYCCwjPaAu8OscKD/ChxgrJi4YVcoqf
2Lh9Gh9YdBa3+oTY1isg5HlPOHchLhbVn8qvHhmvID2vSHVCBbLVgfvuegMBOFXG9D8iOtYGOFdn
4Xwe6HMmWVivjcbnHKDDeDuhn2eqSHpf3chDG1gRxyHekWoY6FvqitZiPm6tAbZs4APmCMDkd7GY
9k6O/QFh/0YBMH+1yuGPakCRepMyUVYALYKv+kSowmKo+ZxCoOwCHzZ2g63GhUZnbMK3RiYJg7tP
ShgOBYIdoCQ2fdPlFUnb3iWI6rumLxHGhQsiHbllO1qX0jvOItqZDgkNZjECrhH+Sx9K85x4VHeZ
Sg+48N2lTYqvJ9mmie0dQ1xckt3EqLuB5pWbEHhmvMUDFWMja3Gs3G4Xm8MZdW9GNNa0TqZ+aQcO
aAmCccZvNwNi63ySGzgG0mD7W2K3VqKZD72LArmrkUFiT1wnKUOpvkR+k3dtufIMMz5Jj/cUcSaN
HfcFZN+qGjaDjP5pv6vXFBTRrmy4+OvgVjnlQ+aY5Rbn6bPZJBqkT2Ovcm4qDqimWLdmuxcWkjLR
6aNjKoB7U3LrY/dsRxPZA525z38jtbnX8CHxX4bK3LVgH1azO58SApi+POYDXTDWa7f0t7MPwqx1
7Htfjyk6k/4L1AueEo/OdGl0mKw6IkbRttFNR2HkhtBXBftgAGF+DZXyiylvvcsSJkuTOSDqN/ep
Ef9VLKHYWecnESQBR+5FH43kle1zEhjhgoz/fBNYZYIEIb/vx0Cc4tIeyY9Ibok3qj2X3jUsjB8Y
GfN+URgZIyoXHXUHH5E5ryTXiRrqy+x3X/U4cyvONUQe5vcqNZh7GED0fQOavmcwbmy5tGxZp0xX
YUC1bNraJZxkJCVd2Uv1M8+0UdovDnr5ToJt5/BBDw9J2grFKmbMiFSpOowOOpWfmgnWJY5R7FL5
I6nzMAvOTm6c6sz5KUzn3mvmr8ohGhqRf7Ke0cU5dKRgihM63AbmM7ZARRpS1j1NyfDae0QK2myT
rBRZwIWCeB+vHP8wZ8gFgrwdULu4M4f2glw9NQXnglwR7j3xPKKIBG0mEoRG+q+fQy7uTZ5TYHWP
uArwR3vRaxjKgqQ254MUFyKpXX8gosrfNeHIcjMtBr/G/JADKRRq1g+elAdjpJ9ipP1WTjTtY0t8
2jL98GmKoRcga8X+zgwSdjic7ydXFOi7V/Eg0l05Fn9SM94WzDwcfEtInSbyRXC//OP7hPYEnDfM
1ANSrGcyicSE6SWkiVxFzSHBM4NRynTXrgrOXSZtcu3sO3vUL2kcRt/ogY79VP94wEKgNtAnBWti
cb6a9uilgfsl7VeVtbxPC8bWxRJz9n2Foaqoup0msmlPhANneWg/rDDM0WypxcaBNHSjQsQIqyDo
j8+Np+xzViV4Nd3s4Hdhs5fgpLHFsKHjL3fOoZbPyYAgKzP0Qx3DJu3mkg68UeBm3vJ8j3g2mgfl
Ezg5DN6dVgj3IbmDVi48ZjUxp6q+alBR6ZIUVHz39FOMsykQ42sjKPdu/SVouKc2iSllAtwiH9h7
Le8sG6PcNSVSykL7P7Ur232g54/Z++AIh/OYdK9dmnYnMoVZ42tAIBkmjk0BoXYh6L7TjMVDGDD2
p9TadXRJtr6kBB2AXW59j+DZIOO5tm6UIUG8JrkDiaJpD3ZoPdioyUBg9OA1k68k8O1zk9BjtBmo
aQjs5pKobeMpQiUwJatqrk8ZCIAV00+iKmLIikbkUc/xGwfERQKWJCYgjn4lrqtNyAa04VpZzWYC
VsghUUwX9iblUiEdncpsmhnTc+rhkCuyA92mw2hDdQwLAYDRwdJKAseB1NXxRBIq0lk73nX0VRGH
fGceqXlJNE4rkmcQSgtcSnZP1101otgLhQdzps3dDfO70O6jMDOmcEV2Fzr1XtGqW2d9BI6tA+II
oPnskk+AjhSnnN2NxJW75sExHApPyaQ8lnBAWjWd8fjHFz+qDzMhP4ewiN0NrypdV6MBmOIIBGBB
OTHnyL4mN07PDlpnFItUBH50BbU4kX42ljuarP6pqfYQLS/KYW4ZpTWWJZC3ZujKozPV0C0bF1NV
xepY6PmZXIxsK3qO0KlXvucDrv1WFbcShXqDh/jg+BoNburdc24uQJY/+43rPbh1ejJcxvXJiMRw
LN41UO8z5ELMRH5KhJKqzK0aQRWolmjC0TjNPUm94AHWphYYb2RyKchHpKnDjBOsLoGLgLIMLgNg
6RhapjEkuzYIv2s1vcp+QGsR8R6SBSWdmgkLYRyZaXXbtOq7rTTC+EgM7Mr1wwFeJ7l1Wdp/4Ivf
5dbRttxhX/ePTVbBO28ZMobUeFRgScHwNnfxFdtfPMUPu6bicfAhmf0DyoZPv48+Cnc2N7k8cMq1
DTq1ddMBS+fgx/KH0ChxemIp4dAb8ilsUv1supRHgSzlXhr+2S+qa1IKh8AL87OZQ3rIBSE6A9CE
/eiGH01l8n5Y0ae18CZGF9KAV81AyRK2yM5DxVooimKfmCuH3mLfv8qxo5jzEfuV9t5yySVnbIlH
4H9IOo/txpEsiH4RzgEyYbf0ThRJSZTZ4FAqCd4m/NfPRc+yp6umq0Qi8TJexI3ORIQNs33TIHJz
D+YyXpFFLPkmdt1ssqvjPRVtLOqjYoOxHXmtQkvNA4NMqod5AZhu5tJTlJPzCH2uHEL2ciMz/z3k
bc9HoRVru2puRsXOIZsz5VjxeUO9eh6WTHJNwxoFOt1E1sZEsUXNc+6DrHcVdZh8LcHGap21Y/SE
aG2iRlBlz4oUX9FEbGVZNtZ7K3My3pA2YQLH4B4x1neBitaunzK1B/KuZUN86lae5xs7z9fz05BX
+KnTj96Eha0chTMYXE1scmrrJtQj2uo6GwBNmRCp7fU4YaZrJprNJE64isKftNi2Ov3oQ3kYSybk
Tslg69UZxVpVIdhrZxskY0AQafSNiQ+4LKuwfV/Zr1bdvbtZ+lFniq6gHPVx8FzgQ4TpjRS2rinK
QzwLfJCfwAAq3E1t2edPTt4eB/zbO5el7dEo3K+gp99AZwG9NjmY82Kl0fMJ0gTbKko9E1CJB1L3
1T1u3X3u7fiq1GdUbhgfaldk4ki6LsDeVr3YDCw79i2A4XoKZlnzYIGNCXOXeDsXZdaE+9GNH8pn
UCWiiKvWYpr1kCsmtWyDcQeg+SPIxB+U5AK3qG+sleXSnKGjhzS60y1cGLd7s4UExw79vU0NbUe1
xFqGiX7yunKbhjZE68SxIEkwNGYx3L6p8DqidGP8MmjjJat9+FWV9ur04qGHgrnOxHtoCc/aOh3J
tTm3Qzq+06c/qainSQjMofyUV0O44V4sQcpWC4ekdOj9aCFmC2Fw7Fr5ePFGRtzWqr9i7PwnfDFm
5zwPvW4fI9Bn8O3BcSBwZckr1p3kxk5e3wonvCQhxaVj5mNt0ccU8zInNMPAEyzmcM313t+UjOg+
nUxQkTHkkDryW9ic1tDGT6HVf9sScIfTQujtdAvjGA7jUDBwmdRuLTvDNoEs3hLmJLRyvlWDqaat
K+U/oBf/ag/baTXyvh58wBTUliyAw5w85ZrbqdIgDCqfWdUsn4YMdCrVdTGGAiDTmWJs6oBzX7Jh
yk6VxoUp6zt967jWI6pSJiPh4/uorA3BoAnFN2iXGu0Ke45S39mPja1AJ6CFDI1NTbHyt9wtXWea
QwZ1ytYCckFdi7udolD5LFgXTdU+Ap0URVRam7D5Dioy6EOo9rZZv9L3kS5FGD2CXNs7beejaESv
0yBeM/NXt+2D2Q0/aUufa8lAxYyKoF5r+E8SCFBpsqxTF6+PRx8aw9sxm+xDmJnEg4vv2HfeVCHo
aBhfi8q9Dt0f1IcaPQMDaVY8QwnlNWKcjdbgVLf8dDVytecrVxDv85ZmQXBnSIePNi7OTYp1QA8o
1I1LYbLFqp11ZqtrQ1SxV6jtmIa/EIqtefMfa1FH4N1bJ1wldiXVaUuaKo+DYb4EtFRwAjrHsKdO
WffJNvSZyUfxqQ9mugPk+ESIcwbxsoXJam1NrJsJvET7oYd+7St+pkaiWMW7xl/QZHTdeA2lHaK9
Zf7NyHg1YZRWWLoVY4qn2BACA46mZI+zhZ3ZiDiUBXFyNoFRDyjCjWnVSNS8xluTgzkHqrKQ377C
6hQlaGd+lHyHcpSrIuVg4qOthvwKN41Eom7BKs9SjdcicL4O0uhU1NiaQ4qUeAZ+Jqq3Apnnh/kP
nUTx1R+1HssqVJYSPrOwIlDxun3oHTnNTNRngN0cH2Fz6rvujV/WLYzgVJlNueEHX6w9vtmWuzEm
R23i3PpJbepTp3jiJQZrcA54pw2185Lypbkgc1ioiI2QcoMz3t8/oLknxk3uLdn0L2G+XcQBMSS6
CpC0m+oW84fbaIM4JAmVIAYd3gtLB21aJ0CJUvCFLC3vGe20Bz0ov2YvJp8gLTo66wV9fJhFiski
pzMy9RWEUMv5lB7A6tLtryKiyoWsbrhJ6zjZxnBaaqZKDEZ9ukfHCJaJxv0BGyWewTr4VwxdQDqD
YsGuuXk4H9qU88XN2mzFydYtWx3PtAGYGa70ENN84LwnXAkXWgb0ja0uHp5dUVEPw1jgBuGPo8SR
Qs7vUbT1giJPHk1+TJlqAQFMvwILH96ieq2l3JZdbk78UF7YCgFFqMsl6SSLpf/A35U8cRg6vz0q
78BPto8HaiKC4TdqMA8a3P0sBtjNCD970JqZJQsMcgrolMnNjSa4/bp+Nm6jCZJcofjzUkF0wZN1
MKwBbi8MwrIUbJGjEC+xxMVuo38ky6Sx+cKYgo1fiFwDBWFygHpb2SOrP2or+6LH7lpIVPDOCdTK
K+PvlrJNfFesVEY/Kbe9FijyFM2GNeiHH9Ss/PPI3DbpS0KjG8CYqt/lhrcDFbEA4uAs4bXkGG7l
p1u6GDN4/wfS/U18cOqR7TxiC9aVl/vZsfOnc+0Cd0mqaKdK+ZGG/lOdKp7zHJRNitAnhfaKge/e
qbsb8DMi6+MSMqox8Xt4XL23eDBoCyRVsbWT9mmq2n8qSL6mUQBfCek/zPUvm60mUCsaVTXOEuZ5
k4ZFAzZL9A7+gR0CGxg/S2CwkrFelxadPZgvB0f/KLoPayDtAsHoWFdGtVTBNu8N45CQsA04KTDP
5qwaDQ98f+E82kK8VNPwCMVck87jaGmIb7ILNlmfmIc4eQdGc2jG6qPUyMHAlrx5Zo8bKbzFQIGo
wgpXjpNcijJX+BvGS6J6iVfRNxddRklY2DTAhpMBvz5l67wNsWFYGN1bJkwv//Mrv9hPlXNXjGic
XdtRhs7BQc6No+Sn6eY1AhPdWndgcQ86Cd+TKMPkeSrVmc3+51Q25yGX/ooayM00m7ecUDYk5klf
VzaOTpRLYl7mxhjNhUyYrWT5madz82yJ/OwiWyAtv+PTfuGPtXdVfYnYV6VdhkENfzPsH7XqCpvi
xvpbh0+Bw9VhcOEuaTbGIQ2nT/rnOP7smBpiPazJGJTkDztYy8Xwq+qPib1VwKexkG4UblQ5flh2
+jp7dSfPehpcNdIVlX735G6WZvZaYn0wZOzvLDfjJSPd00yEVK4d7nInJsSL34xl2Z8tONnSnNXn
zPdog/zaT9gaoFcV9MZthJt2RwpgQJW0XKtQbLFfmHcVgnpQunePWs1/Toe30sn4LnOXElkyL/4o
IVXu1pzLtzjzN9S+xChb6uxqPv9X4NbDqoUoyzyx6ip5bynWJe4jGVwq3HzDFJ14CPkhjzFHDY74
oB2wTCJvWOGT5VnVOYGjgTXUWYYGCdnCNNBUI+UuSux7y9Ss/G3nkIq3/QZ0/wx0Dv0HGZVkU9Oe
GZX8Gy1ljNQbChXGAqFu+NONkj01uLB1Esp9RNEUyFlu9qUfsxxgDBh04h6mjW0HeBlFzfs09k9y
DJytEYbvnQF1ZSSCN58LEF8FvWRa+oG5wEGdrpiHQ6qQCxed3a6USeUqVIcMhRlWLyiYRsC/5MGk
BoGWRw9nhrTXKre6lRv30F0pMIq5HM0/M8RX791rA6DlPjWgeVuwkw+XZWyKQ6XEC9++N5G2KzYL
NCNQ33vkaYB/5DzMpg0WEF2ztXpu2pqBOUhR7uTnCLdsKdx9kXj9zVbeOddkxIPtEnpuoj+RTX/2
lE2Hgo4nVDGxs0T3UnBu+dEwG0QZTsbOtjepMysLDl49y4Wl01FZAB8N9HY6V7i7vGLi706j3Gbw
Rmrr4R4XYlQzOP8yocGsem8Ll5p4aMJNpi3Sgwvtfg0Xx9UAspT+uXcxVRfo1gEeMTRS11sOUnsz
Cwe/mV2yXRUrGxAFrVe4pfk28joxxDm3cMskLu2dsbBhhI7bAK+YJC2wNh2TFchYPVuG9gU5HKhT
xW2UPJ6+NIBR8pFhnoorEtx4fOQx1GfMm8erGqfuokOQXVRcQyHQmPsBD4FyR6q12pBCRjPElCYG
MrJUniwJZSr8yR3m4zYH/UVV6FrmEJYKXLQbDeeskTM3dHE5rSIYG88RACIXtpI20yZhg/SrNMBX
XoNHOAvlAbDNTXwKBQ6Pvm3cVTmrsTUmpsIUP2MJjC9zT9aIX4sGQODM8+SSPhst16MWPhTEEsxJ
FhtQ1TbTOseLuoswaZJY0NgnJuosqvC1LUNtH5O6bbnSdoyag0E1GJrkfohLwCsSpooccFTW5Qev
Bc5tbRXp8RneNWsB07uXRXv32q5egcZfE+A+pVS/Lf04ehtg5PIYmDujWJuVegZD2lFpgFRbirvp
uif0i4wj6CmXjPpBp+8ocKIpqE34Nnsht06CZyyENqLT1slsXI6orFuOSt8MAv+AzVUk8+WH6Rn2
qszlbYgt0DhCnLSy/Wyt7scPcNjBKjklfvhWwDsH1tHfixhJJbF4MnE6PMK4vU4K87bZlkv6JxdJ
myWrRGM3ylf1XjCorAlk3KkCOAVkPJdJWnzEc7DSEAfOqqvQ2EiNwnhStso3dpa9KHjApBViWkiy
OgdWjQMoGLqTyyYbGST8ybXx2fBHtZuIznSdcyu4uK6Nxj3mNuDdov9WxNDbxkdqEM7aS5S9jErk
X74gMSaD5uROnBzYgZ+1BwwPHhmJyUc3jacke8xRv6TvrrDmX2hAQT6SJcvLeNrajR3tUBGoDNdp
IWtXuY8CbdvZkxj6PWt8fk1kDSdPJOdW1QcpdqZV/PUV1CQeJmg8trimWFTmq4oBBgYwZTJ2WxdV
blFPzdnPa3hA0bupV/u4b846+LdK+y2cAcCKObl8lLsejJfA4cjUV3B/NoY3e9SeZE0wE4qOLPkb
4WYJ2dP5CnVu7tiK3OCX/JZJxWB1LTRxmRdaNv30ixRfMhMdTJoeVwNVbM2art9j3sHONM3uOsXF
tCiNa+nZzcIiyNzW3qvHBQaEov06ugy8YQe5E5Pd1SiazzHTWIiCXmab5Eef4L9JrQHAxHFti3tZ
aQyTfbyPJ48F/ETle5Dna9Jnl0glZMFkob5UQpunFg4z93A6jJ179hBk8VAU7JaTmDWr4X67kVvt
Ycd7105XxMRE8qnqxkeMp2Lwv19qVfrKEKSBMtEGJx1tZUFCO1yXyoDCqdnqxayHc9ci5mDs23WA
0o46ofwXLwoO+TCaH77bvumD9TKK6GYLXe2CJiJsOAQlxAi5CzvLfa2wQZ2ijCIwWzaHvixbPFZQ
k+hdzc9GY+s3J45e+JX9p9PCbPObUiwzZQGTH8v80zW+YxKRtBkW2sEmqU5V9jyC5VzGI6Nujjil
tmkW2jckzkvby/yzpABtE4Mv2bLYKz65pKxs01fnyos+gPyHVxzXGL09502gXvFGEQxKjgU1mk0Q
0JbsMxoF/c6lUR4duubfdSSOcf6vGm1k7kTB9T+sypOsLe8mWDaxOyQzbIyIkxLOEDLkI2BhLlQr
GAcs3lWZO72Fg+MtQ73Y1w6eMBKY4Rtvn2inj3m5+v8/Tg3VJzoWqv/+Ma0L7ymR3mfDcuMwOAm9
hE5tXCbTOaSJWxM41cab5GwwqcJ+qwB4bsF2NCtdvUexhIFFWcqLx2NUBonz5qVW/FIC3g7rKn8a
o+lPUdLb0eeba7NvOkFk6w3mfUllngsOki0A+z0JU4K7I40LUsQrQHWDo+QWYerT2jZVnq+0AGtG
wTQBNs5Y6Fp4MDWKSrt0nnz9lGq8dgUAZam6Or/lxk6Etfsc1J8EJP1ZPn+ZkvGJPrMUbB4O8R4B
kdoS7GnOT2UWJHNskpDVuMbUjMMhw//be8bPgNFaeEho3nhAQ3oTDf7Y1k5/bWP40ijN9cMOtRmn
J5gHbgq0BdZ2v2mgnVKsOFdPC/OhVyOuPUquzEReRWa/h1XRbROySZCkiC05wfz30L8bezq5sXYJ
Ou2Hnotok9McJWX7rofTX+GYd0ooiUN01buvF39JVO5o6XszxqSjekB+SEyiywGTZ6OZJpu0AUAa
NnCvRdQpu9pfAAfZl8L719ISsiTI11dmNPMAaIIxk4dmoBEyGYeRrS3kkFRrUVV7DGsfqh1+cs/f
MEjDylc2JRWUpBiYlVEAFH3yA3Wa0ji0lsmqtXNB48SwNbAht/TnRhrhyUbbTg0VPLoDa9P0N9QG
EynAgiH48/rCPdVN9FOyc9MooRVsEXln5XtUQfhtkO0jaV9TlrLLZMIdLQc6L2dgToRkgT/VADEF
234DJPvq0ri+nPyfybO5XpCGScNrxyibTLWzjHvQ9hGcKhq4ZPhluCjbussyaGDAXji9vSsYbITN
bKwl2ReVj2QXMyuHZt2BzydPWkgwgy3KPDZobW+a8Fm1p3KWxGeXhQGVp1cOVUANDY+TpEqyouzN
Clwi+KRcaZi0muHBRqtdd1T0aTuBWxn+F9JmAWPeRhtFj91nqj7lgAtjkjvgN9qLSo2lZABq/QuL
kZuHXtuXcqXXPvuCwpdkycPrlACSm7Rfnc7PTEtXqi1+AtcGq4eZv0n2YmwYx2a7+GgjItXX3mOi
JMr1XIVE97itvNDJ+EWWeTeA7u2RUnpcN57L38GQ+sZTwbUY49cqU88mGgaEodcoNJ4iMtYL39Do
/sjM1/mTNSUeXGmlr52OpVTPwVXpGNljvA2wwZfK4qRDIHoZXLFHP3vvPPtseS7GlvwzxQi1zCL9
FoXV3s4GYvTe2bRy8DvxqwlkWFTOS6aCZ1fZD8zpL/5cl8HbCDFX34CMordJqk/XHc9gqgiNamI1
tbxSIRnzLjSOkBeXnAm0WE35GqQS5YmWvgYF9A4twJ34+4gzQVgctmIq4YYJ/nYBXhfD1vdxTuxb
lveWwJ+p9VSnTSDR+AQXLt2CmIqMh+5ECKm2tafCb811Z92TJlwk/quuXtKk+M26dsRjJFnUpM96
KHnuxPjkpRTfW96bjGm97hSJQ+Yal3Ft6Vq0BbljW4J4nAtP1ZVZ/y9TAmCbMY0UALOjF1Z8Vn1y
5NsPvFT/tbpw3l0M+8h5bh3yAwEigUa8nkorOUMXOVripeNg659EeA6UWJsCIhIGp+UAkJFYSiHk
JYQBw+U+OsRWzOIKPo8Kciwtcp+FneTNWWwN0fwkEIJwVqFBxTx8VY4Q2g47Ci2cW+ZGH/XAq93m
EVoAqxq5EJVsF+YGOC3fNoW9c0aP2F+Rf5GvU+zE21MvIdHaHSuwUqgrwy+d1W9CYpRrnGlLL92E
z/loGQR/ORRY6/kwdv2Y5dHk06hkVjmmaR9zmsuVBbA4UWaieHI1JdrRcQJYDboHds1Fhgk9A3LN
HjI4CqYxRhtLstNgNCMBm7RvZVrmuxiIiZ7mN2MyIGTlfbCO9PROOP4YEyr4FmBR+ySkVMjhCZu0
/Deo627jWnjQA8XmTkZnkpDV2XGa6NY57rMqumdqAgitx8YPt+r80GHCXnuADrgMALok6UPBaoRU
aG/pBbtxt/cot6CVE1LDyvG0I+ZMSFZudJoJJIcyS8VhHJ0P+kKtjVYgrek6y+I2DbJnFaYHvR/S
ZT5Gy9yzkptMghMRGtbeNGhIElnb0IxOllclKy2xfDCKZrWLcu7gMBTKq4PzIaKFm1gKxrMM7Q2F
B+ek4SSMH9GEf8MNfOZYa6tLbYkzcIaoyA1xXucpzyjN85luCppNO3gzTzCyDsOgZWddoq1PNpE7
Y/jV6STC3mquoWeQZzQxxbKVbqiHQw0aHo7VcTkJHAqye2zdVTmBEAG+wZUG9lWYWhdwfhsE4u9B
jmqb4P18ag0sHwl4b6iF7EWgaS3IMLGQlJPLX4PmK80/V7qFr2JcURqJEMe7oGdUXvsmfEnuqfCY
+oaBuhPsOowXqy69bZE6z4kFaIT3/9qcu/KCgJMD2WfpCAxpTuYFi7xyqEDr0n9sAKMN5Oq9Vsbx
U5bm75nkxdcEZHa4CS2psUQlbbJvh5Ca6jihs2ol+HGT1y4vDVj1pY5HYiViYgqpxXDnD1iVRpsN
tzumv1XkEdAZIKiRtntyeL6PjfrJDILWRuRxxPpcq4H9Lu1vE+MEBjn1Rx/WtGjd9C0WSXuL0/JU
ZGF6cbIauLAXldsqx/MnNf15qDX9RDKrRqRxr6Lu2+ugYQEbRVXshnGrq6BfNlCfvEz903rY0YFT
/1FRlF0aZ/gGohpdtOqrq+Hda2zxZ/MNTMV2KfQ4XZnmXBxAxmpNlw6uDfkXpTqjbeVUuCI5fFPW
sngw7pxhxQZvzd+Qclm39e8BZsfsF+O44n2XO4u4m8h2huFv0Ho0z/r18xDXL/nkOIc2n0FWXnGZ
Ck78dJpAdmo49CT1R01vrC14Q0tN6wBLsJvuiIFKyqWWxuTf8OSvh2ngifDr97D8JwyWwbUob54D
4acih0mu4jYlkClyh6ZInojXjO1J5nfxukYr1COS4IJtp2resTXhjQtxRXi1b8+v07cqnj7AOmP+
Mtp50JxzThZjXtLvpaRcMi2DN9lZwVWpFb414jroWCtTs6GZsmhthIdp1jfoZqRycVeMfUHADVOD
O/R0qDdZ/4EVdl16ffTGKz49j411h2q1chS01rwLTlldJLfKccuLjwOstOwSyZb9oRPqyU1YZbrv
mpEvBZS823+/NiBZzLKAG16Tnv/7n/X538mgvMUqm07//cbaLnsQbOOKNP7IC9NyNlqtgHCM0riU
GcMhDcixxhBqNDpziZleWnz0Ry6NZzAjn10cwiQKe3ORu+6Pb1NO6c7uD+CeculXerkBzvtw0owT
9BzpuY2MbsAWE2p4p8WWpBzhQwPxNPEEhdiDZiwTK0k3FjpIa4uDbheYybpga3CYHGqt44YAcWxM
4W7nHcse39O/ANYBZeqae1+kOmy8eNgMhfOcp7eevLejeWdaStdFoXsckMHKLPXvbPgRxaVq23JV
OIHHXaR6dmlnXXFEwVDW1oFqcFHE875pRER3sEeC6vV+MveKs2Sdxm7yESmwBz0b6oGIKnUG6S7n
/eU3Id1BhfHgt+vg5VBhPEnZrG4LDFe5dgigxrmyXynoQIiSGhMMgnMORqntKx3/fuscOpOlXBOA
kowcUGJTY99Ay+eXdoj1uyz+VfiFtpnoyboX7XsXJuVpiJsdvmVcJ6W+MmtKU6qgohOv0E+1QIpg
j4GiniUfXRarY5MZ41VKp+QT5rgv8dnSrzlsvZEm31awQbCdErQ/tV46HA5eEt+UN/Jed/8Jj9HU
S8jqF7XxsNOYFRlvysR/b8I8AeZHJ6gh3R+Rq/cSRv66Vg4/z+whE4IMkjbeys5WvqW4IudUsnZx
/2GP7OG9krqvygfTNcknpWfX2ntJuyTbm4K4ZGpl9ZssTbR/fu8y8A99SOSnEhH8qQwzcUH+bGEO
krEitt567DWQuqB7gvbc0KSIeiqL9tRFH25k/WlikgT5cEOxbV/DFDk50OXgGNKh20ZbbB88Diq2
rhOd6e686tMKbQCjR3epIclUF/mly6n8HqTzWnqj85sZc4gjSy8ZzjKmEO0ieM42BFk+ZBG+dkxo
uCd7TihWaetGsmsybOOAh+sYGfb3gN9sQScM95UufoVF8kHXnM9tiMwO26Ngneq8rIxSHfucYIom
0K7peAl5EMgx/BMtWxq+SCg4D+xpw9no9EeED+RkeOKpsRnVJ9BcHJpAe6yJ9LPTByiv0QetHRUl
ORhiIpa53hTOJDC2+SaopmVN8++lnp5LxrOVNlHOLGN3A6KBnyvg0aUhKFyVbbSpuqpnNjF80i1e
veLq1TENOwcjweeTG9WXrsY/coAYycNskyhu6y34h0ocdZpaTgaZMTSFPxNpk+AL61K3Nm8JkCGu
KjmfNqrwwvKc7+5nwtq/NzsJ2K8r1w0lPYT2gnJLkXe8CF11Kyul3h0IMUNvv/qTerGrziPBo28L
WPCryTyPQdftaysPL7aOQTsgkwievvA2Vi2eMUkVjJV8/uAj2NnB+chJHdtcYmfobOvYFj9KGqpt
yqdZS5GUbP5ppu1vcs0miQp6luDc0UmZsPU6+cJdVG8F1ePgExllTcUJZNjEQr1/ZuORdU6rdoc4
nq5HyaRARZW7MWVj8TUH+hNhtd+UVkYti8d2Pq7dqxnX9dpWDcZGvpaxS9mBUxNMaLvMBsWUQpHG
e+sqfSecp8ogrF3QjYJv7KVXGl3genIGPXjPIsRf9vHu0R76aBv04T0hbongRR0rDbw8cUMJTCgj
kUpYBtMfh3lsfAPxpM6lLO1thHGXJSVR6oSbAnuuX+FXFqQAmz1HgTkORxJEQFM+MoJVg40a1Ej9
FRzDTYXma0DEEv+Mu0tL591KBqzIKarxMABlrMGj8YsxBPm2etK/7mRu043wow0dDEcD6WInTJO0
CqiMKmze/DDfT3W2qezu4bXgIqmUADveBheK+E6hy7HMDGG4063v4m2GDlcFYldV9rE26ifCdTCL
idzFXJNqxRUz+3Bpkx7IBhPjPzSQaZZxVP+FOi7Obr57BOHV8tJVpwYIhDk2C7sCbgIbcW/68nkM
2Sz29cqak9QqDlNcBmpYdzWWEXbkYKPXoYF/unJy2jpotbfUj2UY1WrU8w8zVdWjGP395OpUglVA
a8E7Ngo3XR73rza0AVXOfRmXOssszDLBqS6LxyiJoXkkSXx1RLT/cF39zBJy7xtUNrSe9Wl0DJi1
1R1pPLu5vnNrQUvXBt8cT6+/6jZ8deyEOkhvw7t43bf9I4tjeWLGu0HJXvsP6Vn3YJzjIf3wCSgJ
RMsY/EhVzHMvRewA1AYJEQsinteWb1mZ//paQ8qFHK7k6xAPmEsNCCMe4RbutvKBxxARLCvWpW5p
0Ij55hVYEprQ29elaa5R8bkRV5Qxuny3y86Sc0UEFL1WHRI7vgAur9h9+XeCqNGJ9ey6RxQ76qPl
7pykIVtDV5DPpnapB9GeZp+rnOPsii/RqrK05wxRLPeGH0MN0OHedWVheq8q1IbUWgPtNfn4zxLf
8bIuYV/mWQ62c+geIm7XMz0NDHrxW9XTW8VIGQfFk4EjdxEAtlBkfYeyf6J5fYFp0eEew8uR0EWT
vTDARbuhoKuw5UIb66G3zllXL1nk9m9mGmI65cwpSREFdctMSAg/sbNkKSi1X+AD/QSBj33YwPjA
lBBIFoMYDepFjYcvmhBB2nLYpSmUw/8EshGvIGc7+2tl4rb0g0tbxxNL1QHHGtVMTstez2NRyCqR
118gcaLjLBT7iYaFdejyskZF+TPt6ZC5dfUvnSuh2FxVmaXei4iC2qRTpLw6Ft51hk854GZgWsEj
86zm0/JDdujC014xQTAbh2W5jfBuLro5XMCYQ/m82Z3+q5dkOqLuh68OgyTiop+EIAgcsjpVU75Y
5N7XI07RZ5gPl/++OSVvWvgef14x3NOUuAu8FeIdTBCdzgIcP2N80RlSzkGH6wbmpiHsK00B6F9a
6ZykKKBuQn2O/OQ1sUK1SauMtSSDDspUg2wzsq33nQjYnMtFKJ54bOsmOJepB9rJULu+KOm2k8uU
B2XJajdYIXlD71XWORS6cdCjG4pNC8cpL65ABMV21NoISE0BShm398p2mnzvTciyFTWfI6TdX90F
Qt5UBp01YDPZGcptHJhbk2T6XJaG+tmkN5V218C8G7ljvPfjO0/2sbM6qJA1Td99YP1RGws4Y1op
M8fn5ricWv4/vOVAE70NBp6V7j1XXncTcW6uhOgyCnNeggIV159w22awMLtRgtfRhnvMIpklEbmV
HIyQFTNMGksXFFRRkdQNZ55kE1Xm3MFxVmqkjEgl+CANrPH1oC16cxOVZBmUMIkAepxlJc5nBAtW
9QFSlF4Bl9DkEGzoFnzAc1mqwn0LG6L97ci9xiDY2iQ56R3Xlewm6mtlozqxFH0x2+ij0GmB4vZr
7VpKQ8mZs5T2pyvVonfAdLfRxQkdD0+NDzbC6qH2e1E+QiADXiSl95FtrBamQzPGj7rA1KWpN1bL
7MAjzOp8y3Y5zoop/BiNKn3CiksqQgA30Jx7U16mtpIHKxs560ButoRGN05Mapn0c6qC5uDlsX5I
Op4cnxrxReTo5iZmxQrVydirpOFLFeD0cuLJ3QXeEGBN4ocpu4jlXwhyJOEd0VrwNpycchxf+xJZ
Za8YPsTScojwc5CPAdkMJ7hxL+8PhV1eCHl2WdaiQofEikb9NcMaHvmcBuTNz0XZ/ViD/dbilFs4
RUOLbUKtIMvUwSNs0+k/I9FAvTDuef0DoueelhWqhzTXpe0/gnGgIC/iv9i29XONa2lIk/cw3fZc
V2WQHQMHZxNNclhbZpNdbJ3xSJGhN9t7wpYfww4Rb4lgzlK03ivwklUlKUZX2RNI4q/MKo5BW2D6
mRoq+SKLiGtP0sbAplWHzTkcOnbA1an0rVtFE6Gp63j/VQQ3L2BRCo0Q1i3OM7YTSGJNG17cSWzD
mtqQMAoIgp0InRy62AWzLcJ+79WTcYh5xDCH18FBVnmxdtkknVJlcgkth+rFgAGH9zah5MHytk7g
E/GX2F3I9xLjwKnhZ/GKDDMhvEHn8podw3o8RA3lG+x8jK3oR/4zfB5G7D1FRszElHDPySdCg26m
IxPX/Yq9A604JZuskPtwVPyPvTPpilvZ8v1XOevN5VIT6gZ1B6SyJTNpbWMmWuCD1fe9Pn39Ah/X
gTQX3q31alBv1cD2wkBKCkXs2LH3v0FWNK0nr1BujWFEN69Iz6yZTNVAitWzZ2U52cXkoeZaQTbK
FlmACLQfxyllMqAVuk2O0c2MR8gAt86l3yZ7WKDWsa+1DTtguO6a6OsApGkcy/NorqHR0sCy6v5b
EQJ36A2HFj0u0ElWX1Y9m+UwO3vgACzWZMZtdEhvZgdrpLD/9qzRDjR4WEQ8DfC/PSknjNvePetG
7DedudhYWfoIY7VGtzEg8tiY/UGjObiUuZ2qq3HD8bVVEwXKwtChdbRhwKOissQaV7a+39QLu+6+
O0EMRlB1AdHRHqeQ67fL0SgRI6GyiB9ltTNZKzdNgQIcRab44DAqgDsB9TDEpV38ANBLrU3zv0ZW
+nXMoLOBHIQnPHNymDVIsjUxJ5hRz+hzYBlBwMkSB6aBgfaGOkHbokNkwbY+91FXb2DKJtsa/dyV
CDrzq1v2gCsS9XGyZcHP8ceLynHKfdIYlFf0WX1Uv1ohFqqNMZheC5JxW0Qhuu3u+EUr90BQxq+I
gaGE1YYta4gvoTLhB2qKBBN3vjRHig0IdWd73bfEdkCrnpkJyquvH6x2UA5//xWq1l9f0o8mPhjW
uP77//7+OWvMwOaqlOVMdADns+fvQJdSDk3LK2+nb8//Y+KTsK2HCMs92vVWAnTMCihKKWnlAAjI
5aRCml/HoPDFXzGGgy++lN99/rkAn3b0WBCWAyuBbreONGtlrOe+lTqOAngvajaLqk6mWzFyIkA8
fwBKr4F0bUbqsCK3z4nT/lZLoMknAtjOKPXSh7saDyQpVW2cWXp0Wwfp9Qy1CBkcjZr/IE8EZXDX
GF1LE8T4Mc8lAk5xNe3mGRYdAKlpN2XSCNAeJNbNyQ6iSWBhDJQdS7pBlG6QUoEYQI4XclTKSlhH
dYj2ADYHtnEEUvpUmuH3FPU9Tsf5UqmV9SSBdlMOVsNxBvRTKDMv/L6bD2EYLbtCgp2jGzYNe6Xj
x9AWiGB3WGWoTXcYi5Ka6Jldf47KuPNSJaA7VrkPfrmpqavTnot03AbaJzUab1gtN2FW3g6VdpMN
7o06o0xUwtLyh+gOxgkYD4zkQp302UD6Ipoes5LSnFk+ZQWCvCWqWmVxFVmcMic+wu9s2rH+UU1I
EDIUYBqEDmrQseTUzrbVtJE0ArWyVvlqifGAZjHHgGF8aGNtpcTGl9hx9yhhN5vOMW81ozvTwghO
m4kTHfrPSyvEmzUFHCIsQBgDCBiDLlBbWk99ggg9FgggFle+Grnn8k6cJn2kQgkqoeP0WcdBu4Rj
DlKmnhAVDtNrNZT8IK3aZORXCPrtoD+wM/T3Rsj8mGIduYbSQkcCclRJW1C71FDoMaja9r7/0ESQ
xVNsDJaIsKAqfNen8w1dquosc3QEbKyScdBdL+nKbxWc64mk0KtcPrk3pBdOCL1Dqc0LVRmvIFEY
zEwID0o0lvvnv8h3jdTLQ2tjOEq2LWar3FfyLweJut3/moe/bx5ui/fcw28eHl9bh8sf/8s73DI+
6RrVQ0cXju5qqoYP+S/vcL7FHLFszLkcYdqq8Z/e4Zr9icKZ4WAaTrFHMyz7P63D5bf4QFPVHENT
US91/xXncMEHvfANx8HMopmu6pqqk4q6gFL4/gvfcCg9hYAlpkPNOjPq4ZGt6bI2+mtfNDslx1wN
TH1G3SHXkh1dzI00mc6v7BZgG0L4aasDnghoaQ4wDJJNGD2K/GsdmBvY72eDhCdYFQk9AtZI5ezQ
Lt2nE5YeToIwW7QLVNgOflKvQCgvY/1OVVwE/tqthZ0LgngbdawfXd86qiFOBuk2SsyNMLrr0cIT
rhaDc/bfMK+/RoBpnv6MHk5N71963v/jcLO6Pf2Bf3v5E80/nr/9l9f9qy9wKkPT4goDQnzs8SBt
fznDS9v6/9tv/mVvfzt9MLGZc//28vP/+r3jQ/b07/9n0dUP3x8KJvPzLUmned3mN37NbeeTZbiq
q0kwquvqmvv33HY/UVq2mFeuYZt/z2v9k+EaKnpqKpb3/CLTraHeGOJRr31ybdtBx5qKjHCZj//K
vNZdrv1qYluWYeiqxR9uQ6iW83pi56M1xhYqOJ4btncQnYEyz9dKiHoTAMeoBYge+7SqpJdpbt8a
rE+E7dbAFw7xN3uK1nXZ3umDgwMyx0bsGaJryoepASa+gwgaCsPajxBZFkNSeqETPJRoGhxY6+kZ
PgboI8BlpacCUD6ZaNMKdIhwCsPgCbzsGfQrIjwSIYljXY6Oc6vG1rG15M+MyZ96M9w7OFn0sJvV
H0X9VZjjFzi10AipWtdaSdXboE/afu2pw2kKh18awBsMUUSMObAz+p/TeqCYbagjFV+y376eIQsa
CsZp4zrCdBFpBJQhuxnqTVjcJNhQLoKJDYo2AVUXDhyrCH9otdzEXT/isMRxarJ7tu0cSfuY0gQI
jwjnqaJcm9Yuj9Dgx0FF96IlEO5vQchIZgm0GcnNrDJ08YDmVStfcvU7l3OiMDilJbgbnWnnBRbM
a10lCxlcku5qiH8gYLZVxrZZ6pNCGW2gNtjY5X2pxDeBtAZubcAho1q150Wg35r6Q60d6rbut5Yr
+lVTFB4iZtZZnQlYEv1wPwn0BmoKUVoOGmxGwsqeAL3HBcAYJUSCJlS/WLFxleGLcmaPNckLxkxi
RuXHyo8NZZmVMaBqpQjzAKU0RZGtO4hh/tLoiVi1Ji99TBEhxbDYgtfgx39WttiQmt+Uvb+DNIsw
9gTDD7V8sPzOzkwROijziXOieV8k6d6gU9WTdkSGuToskK1loiCvhwjJiBh1iP1ONCwc/Qr/m33a
o2LS4Nteq6giRlVzh/mIvYxi6tllWgBIhQOi3wLhgiMsSuGNbafTgShIOoO9E+U/XNdKFoo34Dx9
1nICtCEb+KQZnt76G8An96q7RKXpYeDFU5HBa94UHadnYCMFBgUaWnB9fVc1agRvDDRQKKintzYT
rUVeXI26x5iKM+KLkjGE8T0z/UtR0wxV3ds47O7KxrqNUT9HY8g8Om36OAucD6vUhhhQjjutyDZE
j5UWqQi+94epsVcF/LiibSmuUh8yEgdd0Y4+v9ICkBLY2SR/2gpFYRDnDLWtUQrKmUaTtaVNDLfL
8fL50EYuWxHeo1ExX7kjvm1TEN0i9VFvuza6j3wd6Qsx71yOyhS5yqXZVs46a8EsRyN2vZEBWykB
dOmyZGpoqeiZndOAu5+FcRU5IbozYKjyyJAoFbo4sIQ4NthPilXcVxrChGOpf8dKdYUfwHk0oHaD
A1HfmegSUnfP/dWU2HemwOuwC5dFmdwDRkZWAUPtqGI2F9W8rkM0LKjRbovOuouV6oaiN04wEV7e
bUblGqABDmyL4euUAjR7Efovi3QCRfkHNJpLHDrahoCsvhFRhWYStU3LEqYmU4kXqYLRCzFkbU6F
DQwDegy7GQFSD6f0JzjgVJ7820ZL9nlZLE0Urs//d2/+YG82eQH/fG+mNtUik//Hl4iSQf4HMgwP
+Z/Nq61afsCvrVp8QsnKoPrnkOc5wmA7/JWGik+Oqeqm7diGSVXQJEPNi/p5T3Y+sRUjOqhhuUEX
zeBbv7Zr55MBnkB34O1brmlo+r+yXWsyzfw55WRSQRpKIkpZgw8y2K0NnQT65dwSVt8igI8NC17l
9yhOPI2DjU0RJMzIYPVp341CP8CI2Ch9+SVqqusXQ/fG3P4tC5aXd0i4ObhbuuXqry8PZtBV3C7x
QWUHeDZZ20Y3drlDGKwdqiD+xfuXc956XNegL+4wqo6ukVO9fNywtdoYiLGL0rm4bkBLxykFKHeX
NzVSORnaQjlNHyS2TBCHGPU2ebO2J38DQ+Yw98a5qul7ZK2Ope7foql5ncKsCWYdKfd6OVjaIS3C
bft1Sqyt05rHut43NZK0ePeOFfIbqb11styb/WgzgWsBbwgntt4H9Ekj3Ht1ZdO1qRdFOze5GO35
u49ojEOtWmKP9qaBA7keb+LQ3sofZwfc2ba6Qjlj7Q7VEuO2nQkNvkedRA+2uAygHlJd27gNt8G2
0NKrdlYuzDjbVKUPs6Fe+j0oFY1P6to1++YuCe8aJPdwqzmXH9rY+rmgpa5Ozo8prJfvv4q33rwr
dN2wOAkZxmlQ0xyzaxDwAi+WH0sBszNBpbzZ+woFnlpb/FcuZpIFOgYps3Myy5U+TwqrNznlT9XS
des1Asc03M+jpPJIErz3r6a/OcssSweCzxxzTmc1JBfT7AbNxTjdXs9Ov+X5F4NVoG66UwygwnTP
V6AZ5+AAn2yT2ep5i+CT4s9fgxZiSoVMq+lO30GvHyYB4NR1f3TqR4uBGPLb0nc55bqWpXImcOX3
X2wroR8WZu5OLhZ3kMCZLmlt3+ZmeDTn7NsHI2LKrP80znDeVany2raJbczri4F6EL6dcrHUyi4t
QItlY27cwURTmE5JMnm097FcGJaozdIcHY6dukYr+sJgUU7TgJ4rqqmoUtJtuzSQBS1LVOaHeNc0
2GVBdhDmJumntd/35yBAzmkSeqJ4SqpAyk9upD2xJXHD47hwIY84XKib+TE4YX2NNa6Dy2Uarimm
YjRXnM3d7OkU9gMNB3U/XDvkdhNM9GLo2WPJNQJ4ps3khWO4rNqAYqC5cBBZbeF3qsldp0+4JRg7
YxpXdRXtaMAv1fGhEt8goS1KUCaJMq5LPoxUHC3bkHx7Wucw9Hst3Uy5Ccso9dIhXILhO0debzHq
2aZmhFIbjXJS3JnyqFG224TMKkRjzg4Q1iMPC6KvrnI1lvfgspdxe+8HZDSI0dow8v2jBaUVogDY
nHCJSjE2CWS/zbhKgBHE0DmQDXQ6TNxAQCMme63n4dov/L1ld3QezE0Aqk8+TgDLtsUNdMDbPDdc
jjrBaqggI88bXUPTOtw0bXAXTO61xadi3IgZEHjAPuSRs43S8UlSkHZUlpolCfL9chb4f9mTlwwP
eqeBOk5D/aiJDgB0jB5XYw17X5d0lhbnmqE4B5eDOq+dXiJggGoWOJEzbVKLhWniMZRh8FHifboY
swxTKQfQGCqFKck78CGYByZecJAfMZctGQ+lD5bIlGxGzKPmTFllkclpy4RvCS4LQS+H85aIum2U
x4ug68B8hzsUqfaaMhzTZDw6JW+K1g/OJZ4L9EkDOAVlrqgv2tTfS3PSoGLSlJjVo2saCESAiPFd
wQS0IugE/WPNe7M6OJlIq8UMN7DmZYesTzAjbut8LlsIQyEu1GrCrmGg3sL4OT/cIEUWv1+GQLlk
8Rkk+7KTAitBj6DViMX2uR9150ohaYD4nLsAF3h3CJLezPlwRMPl0qkvdC3aNaV9M2AwMPESmhbk
R9RugZ0v5ZM5qeo1yuihr7G26W6yJqZwOtoTmjFquNGiywJ/3ygwd7qNH0o5eZheelFn7PDvxLix
pYGCXHcdrN8PKJopM4NXAQVuna3bNn+odmj6SUDBjCUGpJC5Xlf353alQKAcVmoZ78jn9Wpa4Qp/
QO5jnw/zmnvDQwG2I5LPyKFfxKPz2cDRK86umrK9cFOENR3YMOyHdDLO48FfyilghiZCk5kXV7wJ
277RVWWJzq/nBNNa/t+I0nVQrUCjLCo93QessRSNw65JNrA1d7qIdlUHOrlDPMt8RAiVhVdd6Hgi
pDiYtCDTcHlZUxrBL8pZuCoHtlrs9ESBD7IBTbAClL1FOqM/l9MFSoDfJIexnQHjhVcWFkvIJ2xT
fVjXHfhU3pibik2ZDmtE15fIbp/ja78wKRoIB+3LNlgb9bzuCkJVmHqhRfiCL+FOUPknOvX4J0PY
VnDv8HGrLIAlqmaDMHy6t1GsDox6bfRLF3pWA0PR1oMbRReHLhTEK74eU0+G6lwoyxg39NnF9dmX
1nxwbxCxlB8NjXMpAzGp3mrOjU2q2N4Mz7BLD6YdX0WMg5OEuwgrcFAfqwBdvFCcIdmzMVFET6fZ
s4tkg3o8qySEgmkeFOaVCHGtpipa1NRLYguL2fhKGO7XIqgfwqS4NLV+oWyNHm1vWqAQZwJ5C9l4
jNV+lRV4IdX9MUB55/0JKuT8O5mfAjaMbTxn6q55cmjrBdAcjaaSBzFtb2M+5EzZPtHjHao1CxVl
oiFDPI42e1PyB6FJSE2xDX5GhqsWQFC/Cl3jUCLwBeH3mLjJvR9mQLvDZRdHq7k/AmjZ2i1qhTY+
Ecy3wU3BAIVLM5rXfWos9XJboB9gBWwf8bRutGltIe+hUgvCKuWYoF2hqwSQgbiCC43qpJv3x+C5
1PfbGJiqKlRkvTi1yIPtiwxDbwdAdXnpIhIabU2UORBIdh0WUwyYAkkjK8q8Cqm3SCW8odMHMgKp
hWCdAPQNyQ1k/O1tc1P3oDraO7nKUT88MwPzME7mZrbZe9D5pm+E0gwf0fPRE/9CUsWLejmluPvm
TxGAFx+lUB37FttpFoVBJBixwRhSb+gVuPpErYDCOEMvY3EDQwCmE/UT+J/rVkOsDNJVLjoYRwxf
OnuVQsWjzs6wZxtC2nkOhnPdKphIpxF7whNiMdSY0mPigYnaNht7QOXqR0nmbwk05zVihbAtW5YG
dFmHfTG4qY0UMvwW11Pi/LJEn7iJhpXJKm81C8i85zodgzx7bpVtkPa5sieUh0dM3XE6ogp8SJ2b
AUkxE++CAKselGfJdxh8p2FrQtpuQGXPyu/lypbP/f7UeGt1PFewQV6jtS5OisTlXISR6cRk/1Gw
zLAP052Repn7wfFS5vWnE5A1yAmbHJd0/CTvr3G5GxsNKUxtJOim5sZ34/v3n0T2kX67BqK2qsth
WrNdVx4GXrwHxaWbPeIAjLQs8kRMQ1UJ1tVkkNqTkybRrqiIuGyYNWuT0ukWq3XcpUCdQ1YUQhzo
63wwum9NjZe3JPfOF7eUl9xs53NLSOVsa1T/hgDijWXtdfTznLlffjAE8tR8OszUDjRhU+KwTOtk
mE2rChCNDJCCLcJr0Q+rJEgWfUukSoLliA5qVeaXBhuR2vcrLBFJ/ONFhr7Uf+k+XFVzDUEXQj2J
Nxz9tD7rfVyfyct7JfNGZAhr3V9GVbBGzgsx3c0I4i2nY5so7JdDCQlk+/5d6PIqv42G0IVpPvdA
7JPRL5Qa1krvOh643i14rU2IhXnBicF1B5TiZXopJwn/FsWlQH9BjTvqirhWVuwCRbfNm/um75eB
LxA+YztA5vf9Wzxt0SCswcT6+w7l+3wxP+qmxDsQ0WPOvktkHi8mWDhFczeVoAwpi8KPI6/5cJbI
5z4dF85hhCyqXRTFTgJWOFWY2ZMzATkDmpthecYBSFTnncw97WQv34hP1PexWgIbLDf49x/7raBj
qTZ1H9Wipmb89mJGUWV4q3u+TmcC6Wh4Lhy0Ptj1zLdG1zI0ruA4mkab7vXoohIZI2geEXS0fqmQ
DA2mQIwGN0zg9KTC12YW7Vqua0IlbgbYgLx3G+l+WKuX0zisZCrt5gVVZdUbOoGdYYvCHqIrA/qd
gfU5CPNFOf1AQgPD0mzTluGujMK10JSVHX4T8ZdO+F8m/JNlpBEjSjPU4uErstUjZTSIHdv9ftLq
i5ibQaln2aAkqXFRmWxkyJQWEAFH1V/Kn01totmAHQTnInmiAfx3qeGJqiTgUwB0vv+K3opczyVu
EnvKQs7JCtbt0rIbXPA8tezP6wDsrEysE9SpqfDLQ9QHl3sreFumrgrXZjfVTqtQs2Nz0lQV5JBM
9Xvc6N/dun7ohvQKoPAK0z2AxqjUEkFmtboIOWJZo7u3aV9hprYcE3MHFz03xJFu+0Oh0XXMWd8h
R2wZ9UxUZ5RoBm2LHYCTfBPUM0qkExzO2b76I0ISwkkw7oo+t8V8UDT6KWqzVRwGWhWSzbyUEcFo
pHGl2MgDe2/jp5ady3NWz1lPRggIjehNwMrI71t0DFE6Ph+VH2GpLNm598RJTrnBusHwIuXNJnAq
k/bSAf4es6ljn7wJ0fvIelICc+EP/SPmAzvf0b7LdHAkBZD7v5ygWuXu3x98/a2AgGQK/WvL1hwy
xNcLJWwmXAciBl8ONCioc2Wc19AJC7/97CK0PMOP0ktSMCW91OBiGU56II7LpJEGHPUcvA9o3YHW
Sgz1rK7FQUW7Fs3L6/dv9K0FDR5ERgzd1jT1JFnBmB659ZhwCazyT43agY6HCzKLG/l6Sqsnb2Ul
ivSjDM+QA3AaMW1dpTyvq1DRbblaXsTpAd00ASgMkX1ZpMFSstfCZaPGO7kAJ9Etwji4lulGhxvU
YPZoKErg9QK/Duhjm6oNgdYukuVc6JdyQrtZ9q1g77M6dhY729cuGxTbJCrnSFlEHvDE6+dzlkNW
PJy3ATKOTvpNQ+cFeeyDM23FpG5T0jUHfHPQgH7njyyeycmkMOfapN0GbL4JM1SZkA4j7CVhj4jI
iiMhQBda4TDXZ1wV5N4cUzcbMMOTk3nErEcvVrhcnlnykMOxXtbPBIXRloRevvJMa7byCGWwaZZd
vp3qvcHR1udQWrdIe5ScmUiG/Vb5PJrJPSyG3XP9UAdwwAFQxl2Fw5KgqSdjLMfeAcm3uJcRD/Un
yp+cJhd+0K+PNSKNGUzqITr63b3MW4rYU/BaoHW507l+7KItG69Qrtz1UbMNrNGrOFTIOpnCB9bY
YYKplWeOWZs8WVtBN2ah0p0cmqWMEAmFCcm/zrv91EDloQYIh6wUOxkmrFtkH9BrSDbW4OzRZFjo
FnV9xdhMPaWAjoMhsnQ90x5vdS2iTNXeluSXHULniLCty9paaAoCaSaljAoRGrtfyhMMcsY7ncKl
lfyJYwxcOB/G4LwG4rmKmV9txmSgssdutKrQSZuMH6BNPflbFmkjyrvbTFzIsNDRNzBysZFRKoiH
Ze93y0DEG7+WNtbY1CB3B4iAthLWwJi2Vvpiavslh2DPcIA/szPl1DLNtFspqn3r1MqV6jibRFsV
U7CuI6R+S7FJMNOobfRzKWzA5t7I1xQQqKpW8WhYGMwNSA+3Hdi9oL7pre5cB3cLwnszFsYhboeV
P3N0076BhfDQJPRYKGeTO3rhhJvUZTplz/HNJGUNcbGWd5eqqKCj1zfDLsqa1fuR5Lkq9duKJgFC
qsW1dFec5ga+gWuBi21G22eb3BGbPjI3qWYtgtFfxlHuhQB/Y07AqrFph2BXNcbOGmgjNeMO05LN
FDZPHJb9h0jrn+QqCtlLXDVYy0RRluJkDvH+Pcvo9vst29yraqsQXU7aBI1TKS2iPkRp/X4eLbKZ
2wraRkj9UVYG8bD5IAcw3jq1OYhuWw4oO8c6DXuNVlSYSRP2gP+vQUGgDITsRJjeC2rqcOUWiHEf
5CzvVLFTHSpS5PWyFgsJ+YtBtTuh5I9VyKZgFWQ+Lrsce2WFJCiYQlJeFcqk3Z1bCf4makVV5Cq1
rwdswgyUybGRWo0K8iHZz4GU6DLQZJc/xwx42Qna7OWX/9gsr5en8LRXP7B+KiQErHn3h/6ngNzk
sf6fN9JvWnro+Xcgbn/QQf+jDZ/+WNdP+cOfUf7UvOqny8/51U/XPmmaqdK+1SRQ01WZjr/66don
QSeLepNB7w0AHPPqVz/d+ETWDw6USUWmQLv77366/sl0BJ9EH5q9nZPJv9JPx9jlZLm4dNElAs/F
+08DQHpyFo5oxSqJ1iXU7gG8aK2HFMQa7shCnay1OXVeNrnb3pXtXiQy+belOoA8kqsI6rhwRQi7
EYeCRIH8gblkEuZ7+at2ba6NxrhSewviCR60dEBqzAFDA2skZ6vbHY1jLENq80r+yjzrMA/ZgNLk
MbHMqz6EYzro0UavL82h2EeImGFdRHHKvMpN85h15lWmY3UwF/tuBv80beRdoCLroYyRkSyYo7mW
8CKYIZ68SRQDZFfKbqGFNKwv7g+d9EfVtY95J76Y1a5UnS38U/TtnZ7DcProl9YWugnQoXoz4W5Z
OAaQ7QhkjSTKVvTdAPTQkYwWjOyVvKCi/sRe6QUC8Y1+JVxIyMMF2L/ruBPrcMBmQxYN+Qz5gRK8
EOLMIW8qz/Efoj02o9I9Gj48VGcrB7SPAEPxu7mo70ZbHOXNT1XvCctcW2ayL01jXfLucKcHXEZy
DUwwVuK9lgWbovUm37iqAhNRJ3NrNZ1nBcZVytVr+8LSk71Es6moC5wpzXB00tVEEq50xpFJucUf
dq8W6V7jXfnNwDm/RnTB3tqWccwFI6xZ0LPSfZ6KNZiAwqjOIwupXkdZ6z0gOQfK1WRc1SWK5LV2
ZWFeJBJzDZOKNH9bNNxQZ65pm3k+/gwDzyb/BXlxjOLPGmI2FsRA3pwT9xvdf6J7fZwnfqjjFWnh
nVZm66I0mYG8zd7a4kGyqBwpYLcyJd4gTfdD0l+MAn4jm9Xke435JH8B+V+KnetQ9iR5P5MmjqhC
nan1z0fJQX4hPXglnOT50eVvi4YkviKLYwakhVjLIdEANnRl+ljN4Q9Qqt7caEsMLraBIdYYph+j
MfqRyqHpC4B2qAfIh0uKfc8QTrx4OSbyM+Rsi0axVmYLTpy5nfPe67imir3iIA6Dbst2wPPak+uz
7wZPzvyOtSjbF/KN1ADmYCJ7ciyRmFy2AzKI+FnJNyxSw6scjXJetle4BXtO9nL1STmTiVbPVDpI
vNjbNsj2WW9u5aPJWygUZ2mxSEYmkAVAro2crcKin7/RK7gJ0FpTr+X15GfK2BAywQYeK3CVh0lj
0cshQoNoRqxdX6vFeC4HJoKwMujtR0eP03MxUYwCEbHSJCSq9imCoasNJdUCpGsVO9+jJ7KZjXop
BxmC4KO881AedmtAOijAbeXKrIp2T3JrGUSJWqybGRieAsW5qe/Y5Tk4wFbhac8chssdjSNGA89v
6cUO8tcW+xIrd1riOb1vGZ1fnJjKskc4KuG+9bS6k8sT9WSEmZSH9y/jnNYpnq9DhUeThQMdsPPr
6wxxEPZ4VCSIyuhXY/wQ2ej6Eo0l4GCK4NDAXyNLllNdvn85YhkrXI8JekQBy1duSwBCbe4eu1Zc
JbFxvKhKTmSNQpdyOFPmXFoYrBQgK06IehkaEyCk+oImitrfNJgSgCcBp5Du57S7SzPgSPy4DLBI
iG/lPG1N/8EpzOfl1VvVHVrve90KHqvBpJu0jdrkvI1roNa0k2exwin8Nm6Ieb+WkbxvDh6PVmof
5Zxs3XkbFyu56vxkT8VoGvQbGYsSvbiT8SKVO9UQPKm1Sa5NIOVBtcreypCjN4REdUweazt8HENx
VWrKZSXWagm+iBuOcjQ4tPCD8s5p6nr6lk5mQ2HYf81iObRyfCiWAEQltLGmCzCwIWKQ78+MtxaO
ySS3hWpaJonK64mBa/Fs5QXKi3I/l9tNEPKqiXIVp+P3LyXevBbUFktzBOWr5xb5i8lex2VtNBYd
VHzC9nIj/5UjBODP5HYnp5rc2uT2LUNNghoGcAZSBnl3cpOUGyZ99iMaUF43iCu5DY3VEmX3rRwf
eeNNTG+d8YpH9luVh2Ibqpimchyf94QZVBurwC2PNv7vIjMwXTSOA//9HE4L91b3CbdM4Yjt1AdJ
/f44PIP2Xp5Q5Gs2oS9wCCHto7r7esw1KiB57mix1zQr6ooPasIj+ywkdvKI0lgXPFmquZY3S/l0
G5A0TEyE9+/ijYgAr0I1hNAcW3VOX4ZCkKtQi4o9lGA9yMckabdy07cV5M7yD+LPc2ns9SMzxyiU
SpYHM+30HJmEqQjRHOPVs/e6mX0VlOauCcujW+A4z3oj6QRljkOWuIpIdho2q7QkSJDToVHnZYVH
DrttE/c4Zw5I+/RCUSgaaeGjfM9lal6lPbbXcB8E7ak4b+5sCue4lcnkUoudowzqiM4ujNY+kzu4
DPoyL/K15m6kvuxrIOaZ/ybboqsaRzldBrRBXBz3QgM30xxVgVbbKqayTSS7Qw2c4/uvBObK66Or
S2QGXkuXFGipgGz1emIUgwXQvWWUnvPXqUIFBvG7eZlgYymzBjdiVsiMgbka+eY2G6JHibBXsLTM
E2Vvs7dVJNc/EzRlKZ+nyRBKku+1Le/ev923ljN0NAPUgIT9njYrIVIindyZUM5ZcTJaydxRJjSg
6T4IjL/BfuWScTjyMD5MV+rfr0eGemkcgtaLPaqPR3lu8OtqjciY1nkFrPPn/JGcWe4BeB1+ELhs
uSBfz14WqwkdQFMpanIsO7m61sdWWBC45oltARn8ldxg0syl+M0pCBDe0OQ3KZ71xqB4HYlUodV3
Ml7Jg0dc5XsZ2WRqIhMtmYHIQ1UnDFBc+FwQ8QIY8TabnwkBOUyT/ZCLK5mCGKMNKle7wv1lO9Ph
kAFNpgnyGvPAIYBNMsSmEjNYTgch+hx5sR4Pz5ueSUoZK7cyr5a5oqvZt6VOYCdNDpg8kVPc1Zq5
gsgrd7xwFSrVbQOLWF5LHjgMCcViZUSsFCW+nLqj0tNfIVDJqDTyst+fT5p8iSfDbMFV5DhqO+hn
OCd7UaLkVG4y9iJ5FNW1eD2jN40GCJpOmHUFzxU+mSnUaJA0SHkR+2UCKuPF+3fyxkKkkGM4FPlB
UJq/gbVwWIlUWyM4Vrmbneka/MWL2i12bjgt42bj69ZR5pAyaMsbkjeX+JxCOM7IrafmiGbG4ihT
bplWG9ylTIfjotrXefDBuP2eNVgG+wHGuyBWKNPJHPPFttrXrDsgXlhTKhxIgvouql2asf5tFZvb
55OAEqyeB+j/bWno/y8CpFz0/7w2dIvgaPNcFlo8RN+L5k2ahfyIv8pCtvZJZXqxFWrPrN0XjEhb
/wQDmD6TQdvbUCVv91dZSIf6aGkuWiq2af2s/fyiWfAtzYFz6Up+hpywv7iafx1Cftb5/q77vTyU
aKenEtTr2KJNmMagdSRs8fWMGqmBpH0zQWc00Z6Yu3wdpCIC41Xd4K2CvTfNCnsev8C2386oigXB
ORqC2pmu+xfyuJiU9vbFaL5xTjrda+QdwT2RIAC53ZymqbajTi2WbMFKboFWCz/SUfov9mTnZ5Ux
fNB3F/L5Xgain1cj4IO+t23G4PXz487a1+2g8fwBB6O4QxRZCnDg50FFqfHyBqWPdmwpKqPiJgps
CwLSFvxjEHgfv0B+sjDvEZ+rMLydFI4uje/NtfihgqIGv4x4xzhlPygXeA3AT0SiduCtEdD62pjx
BjlN58xW62aREZrObPoUDvo3eMFTyaa6VU6UOLBL2On98B0bFEABF0FYY+VpFB9U0t8edOgnAvlq
io4nm67eo/rUV8S2Iqt6qvzQ9NiHf9TthU979v0XfJqOPg+5ptvUSIVJZ/tkylUhoin9yJTzUTxr
akT7J0M540BSLtqmgiI+fn//gr+1Nrgi4RJsP6GTgsHplKoT7DNNlSuqUXlwG2UjW3FNPyWrlOqe
ip924QRAhJ3mLETRSYh5QtIpvSgzgcxx0h9CvTlkanUZm9E5eszXVX0Ig2I1BuPGSZfNJkJGF+3z
4CfB7VVV/tXqPN0mT2+c+PAy3g+NO+GtxmtBY+YYOsOXTIn+jGc0LH2crpFwjc79QN8Wg7GJUek9
Q5sSB8RsbJc9nkHaUHxwkvht336+IRmUHHYgBAxO9m0f21AVsWZKlUFxS6BAvQYFz0rZtXn2Z57T
MGK/P2Ob+qKPI4CNiQqju04rhUqwcvv+a33e7U7WrkWzimSRyQTE7eRm0JdEXakz2Zir8vN/sHdm
y21jWRb9lf4BZGC+wCtnUiTFQZIlvSBE28I8z/j6XlcV2W3L2XZUP1e9OCvTEkgMF+ees/faQlfu
lSnYu5l2GMsEYr/ZfRlCoh1KD2NxEYTuum0Ibcck2kTNc273h1Z4F6/Zm9qqaeEcdQCDUIw+Nzi8
9YYH30tKmHw9sGU3veaCfDVhR3hN55obvUNwAT6Vl8T74C1tMx7jKSG5zaq+DTUtwTy4AXN5UJXm
WdPzTuYTvjpGAjjQOZJQ/Z6Qd99nzSVv9Vcls5+A1c0U9Zg0GiUvTpCVRT0SjcSHEVMIABX3djlm
XwpkRDM/Ct5bQag1TbsmsJ5hCC8tRN1zzUv+ZBn6XHPIS06lJhUG+P5caQX88R4svTac1ARNSTim
r61Sm2wCpiddtwgi0LndZMukUYE1//7q/mIt/TguHixT1RBk0Un4+biibQ3UxRwXX3c0VY9t6wwz
poBnIxSb3gVxTZxJgGdt5Mz8/tjSw/j5rSBYB3XEiMLkVv907A5mfZmRYcE+x0ruQKYtWtKkGFd3
C6uawCbH7YH5MJQ4q92I+kHYTr73hrexdWvaCFq80vOixMTLtqAmE7iAKgSEtTimkU5Gn85STtrg
YpgmA6wM7xDIzhl9+bScO7F6H+JmnMHrbXAC3ZHSSmRjQ2in241PaMb5txk95t9/Zdqnv3xndlU4
Fki6tOH+fK4tA4hgOtYCf2WSEjpj9PCgIqI3O3OVuqC/DVp3DTsdjXehUbA3wvV165R16UhL92Rt
TWQ+ig01IKyqq0b9YIhb4VXuqh0KSfJLT5VJzawmr2NMZ1gJ7dXE/wOAEy0yUWHvpgEYi2PaN8OW
7IV10wwbmJzRmpgomQkVboLcPrpNPKC211djpewUU30ilYzEK3QDoj2ok14DVozPikpQbx9+q9Bh
xwlZjaAA0JExfkBGJZpl3ODMMhTbQcggcG+HLxY5bEEnkrWViffEtGRmA3QH4hA6eqXYdnouaBf5
wK9UQaBMYly6xjgmPt8l7Ij3TArzoZ5GogGsYUvZhvOCJKzl4ExIUJQ3AwfAkghJgpBJN4Z5OgtG
fjSFy64rBIZlbbBTCUGvSYZz0u4k6uS1Tb2d6nsnvacqia1D1Oo7Aqm8Il8ZTcOg3iWw+BLURozh
I3FXw8BLgVCh0MlcAlR4XipbPFQFCWqjAfEcTjHnHWElRIugFOHcUsyNMIdkZjJqmGHjXKSs4Yj4
CdxAtscw82sTx3cjucHLGshYbJMsWjgBnd70kjbxjXVjY8XmHXzQJaVaMo9s4/z7O9P+3CqxEC5j
jqR1pdO+5H8/LwSZZ0xIWdjo9P6w9AtnNWTqJYnVpxz2SzsBb+znhCHrIXytQKxt7S0evWGbCvGF
yizVk3du0VG+4mVwWrbQbAJPIgJBiVp23igZnoIySJFAMjboB9byvnPmcdzxD3VwS1J2Wmqw7ZzT
1GVXJTfWueJ/063quVXr56m0vyeamBcuYWIdu11KR9APadEdbJN/ZRmTRIRMe/IuX8IgcAFpAsTV
ouyauTa/uQR8h2IkJLd1JHdODK9WZi3HCRqI3NrnfX4NHBDOincRY/EHhbj+60LnUmRjdMUAyT7D
lbXaDxtKMzfSvM1yl2kWq1D9ng+qSlaTDuUCf4jau8NMpy+RdgVpTWWCAKk6AT6JF2YEFqMrcEer
4jnyDZxrRv80ZBEl8FiQ4MWWeDJOEErOnhOQAD1BmYRJQSiM+oeejSyCfi4D2AXpaDHwsdsIrD+9
oEzV9JJEoyWU2VGwIDuYvHASi+YGg1neIc+J9+5FUNhkQfv7W/PXI/NeMgTqE41qloHLz2fPwWKD
fQUPkYWSnzzSs9G2QOVYKGoxLCxT3baCAWJPKfH7A/8i5JbPhMbL2HINS7bJPl03/m3fKHrt4hRh
hqwrXLWu9d7jiE53lZsrSwvmfZ9QlKpQSazy3JLi1aZAR+wAdxYJhZBLiCfMIWw2ZBQV5amPuav1
6en3n/QfThENQ7m71EwqNP3TxqIIfSd3u8ldVoN+Y+m9k62vJMyulRIvK1rAZApPkjD4+8P++jLj
/PxwWPnff7iv1Qn3YhWN7jJwPfhvNTxkgwQTR4O48ocjqb/uZzgW23Gpp+ZqfC6QNK0Zahp3NGJQ
uPVV86JYF4vYTDMbV1L/ECKXaMF5DMGk8aqIXty4XZDQsJp0J4bIzaLslbI1R6d5UPCCkqH0Eibp
CvvvFwmY68fqOiVKMk86uJGqxZNqV/0wQzpNYC16C1A/a8PXnvw2TmEIWy+TUneSm1LMfZcoDZpr
KaEi071ehhMJLPCM7JykgUq7IuEcqHEtSKw+ojbWm4akBD149wvz7AfkcfvOSrTGdgjyBH9oRvoc
WTFjedaT1qHHT3a6G4q1aN9BKlp3U8YHIqg+ImiBss19UUvSATKbDBIkB5QDFLnxyRtjcxbV9CJd
wVvcoq9LPgGOKjP91kQ38Bb2nCYAdE8NPp9FuJnFjJzmv++uOgdYaZkZ4RwHY8CJzO5V0pZxDsL/
Va1KoY9Y24sMyHWi9ndhk2TLGCjqR18RIFJQdw+DBNhUVfYKDaibjeR8en72JYnHp2zgKpR+gZLL
h8dlFtfYU2vY4+T9BvE3mGQku2vLtqcCCw+J6ZKNpLP5m5C8oovxMODq8zwi3LtMxgJGKsSdsjLT
Jb5ugObeCego8KUCYNNkya12TfStOxV3VQ4Hqc9Odu+RyJBGK0PZFNNAULjl32oA6LPYjBZBSbTT
mHBi2vA9dpZqmDyHrQ0QNoMvbUf5qXGVnTVR2HgICoKGr1YlLE41UfVeoia4SdWdWxunJM72Dqjw
Xk9fAecsHHJFgLViOJ8IeSiwQ14UD6yGVc18yztFPQzSwn0IUs4cUF4uQa3GRElB5cWD2ZbUSoIU
uWWUlKfMLcytmd7qPh/XbtBy/ZxXXSFrOxy4EDXBRaFJLHU4rN1mwOxi6deYeCO/KE4kCIA9ddtb
a/tLcPPrBtn3HI1QPRfpdkzqR/7Cawoud2EOnBnjGEN3PtYudAZlsKhFzRbppFtuiAr0CYFo21k3
pfdNwLLsMl0ppZeZAgiyiATTt9BWM/W+RmucaWJnagQWFTwUs1a0j3bNnxX1UdigAw8CVg+nTDte
7/G2iINDMWjnOiGrjBzx10gxnxLLJT+cIlGOtWk3PVDJH/TRZmuo7DqF1ynhtw8+IRAzYtox02fx
N98O3wsRuesiHXd+D6fIMc9uoPlU/ZQkZkSxbXffM2346gcNjm5nE0pU12DRNqmC5nupi5moG30u
al6AZkm2nBwidoG9cgoHbQR2XgtPRJZCOa0mhWaLT42S9CUA10PQl8+R3HAA5ufh7GEg5aNy0Rvo
B5bJiQigSM+t9sWShoBOJ6xuUmDKR97Bi/qDp0TfagPMD3RjgjNuOSyCLhjrFVaFcZkm6p2Iy/th
cCDVW9+a2ms27DGPXUJQ95CwMyAVCiZSa1Pv9N8iyVI3C5XmI5ZQQVK00T0VZvFc++KObVm6aBgU
81zM6jrpITHbK7WsXXiqkNmm5tC6J9uYrmlLdaJZJ2EDKLMV9EXmfZRRnDG2BBJuVLQ69apYBcI/
BaPJlmFAY/2gWtazlnBtRNAAr86YAFLx1eIBY+5TI/KDoYOFVgVoZOzzKlxgWTP6JXITBdp95Brn
LJ/CdTxZdwoIxXleQn821W7O5urAdJpUU5K6ky4rgLdDB26zU0rY5tqJJ+bBxITNnPsm6t/Zn2HX
D/WnRvfePIZJRiKSefgmk5hWgQrWgZ7yyUighSXKpoydl1wj/1jVHvGtuqveb9SF0oRXq8yXdsuj
Y03RURRI8M3SLXdtafGMZeVCLdynIvUPZP1+ScmmtmVt6jSSOZzyyiSIMSMjLriZE6nNxMEsfKgN
i1onsIDw7Y7J1ThhYibwFFypAHUeVPeW78OOLfxFZiHWNp2Z7rBQ2GN4HVxvYwf8ln4gairnI4zJ
HZlJb3ZLkayFwZ2jwLZu8uRcB+sB8Cxfgm0fPSACEmBejQYor1RJ3wDRzzQRIXoC49VWPJamxlOI
cY3tKBxIwzeJ4UBFeMVEE69c86utGBPIVs+Rk911XbiEnk2bPM+vak5MuyX3dSG7BB7212AQq8JN
Sc0DwFrAkrcgBPq9EWP8Lp8HLSP4mtA4NWlf9NG9Ik54dwvle5jUPE9RwMuqXutxTt6p5mESD29Z
1d+I4ZvXU7sh3uObm4TfMGez+bSotC2l2sa9/GZtsmRuTJPAe7AC7pHCZemx3X4TNY8ldIeZ7MS7
UXRxA/2tjTlpkpRmFWQt1moWU/UZ2Hwc+rZw40kbmP5Q6xifp6OUnXATBeoigmtkm+DnsiqaIgd1
OMkRpYq0qoOgnHLPpkrBEhudajQ7RVWekkaMcwwRdwg6dd9eJz4lDtIT3nYxNIusf/NUbixg6yfZ
J8BtsCVDfi272oKo3nnLcEtX86uVl9faxHZP4l1nKDtyM/5Uvcnhy6fNAyJDQxO0M+klIsH9+RuV
GNlDj/7ichrdcWln6rU06mNuVfUiZtu+abV1XAfPE4HE5TToEEskS1wPnkYL30Clcd8QBkwamf8Q
RbG2to3w3QirP1mqzX8484aBmRpOl8UM//NU3DMGraM9IZZkQzYEpef7miSm+cdeloKeKW9GM8w2
lqJY+AErjvB5BXitckws64GuOBk/DiMUTyVQUyqimGLLXqbQuMVUotsWXKBZ4yjf9b48N4Y314Ph
oIK16/LuQM83wjCCxMK28pk2zR2Ct/DY8TKmDhUjG90+dXcQmIHmsLt20+QPO9V/KLI/MFyIWGj2
omz7+TrVbKRKElHEEnwh+Wc5+Tb043TeGf1WMf80n/7HuwJlEHMoITVM8mr8sH0QPdfUzbkrQr84
lRMP2kRHD8GrqqdvLAJiPlaSTkET4Pe7iX86MA+YoTKkoDz4jGaAFlGFoTsJSnJ/nLlZbC7MNHqK
unhnQgYhkAoSDARAvffTPzRc/+kMS0mlgwGEyeLnVsBkoSTuokYsu8FllUSYXbVI9lp6jgNkAqFl
f9i3/6L0YDVhrsXmHXM6U87P4qg8iEoUq7VYJiWrX+byT13nb6D5K7T7gpfJJKlRijk/+ipt4j7Y
0X+cD3/C+2o0+P/v6TbOh337NXz7yeQgf+Rvk4P6F6IcIHU0iwy0fTbdlv81OSDHpVWvyWk3Wjca
dX+bHEysEXAG5erF4+sI7vu/oYHGX2jSaNvQ3GN9k/fdvzPPluv1j80g2ll0GQD8aqZpyMH5z08u
emOqxqhO0CJbvP9ZnaPnvLsoz9SILH8NlQuL9rLhkf7hNJ3+dYgfZ3Wyy/S7A39qdHiDBZMKJ8Fi
cu/N6EuE2sdXHm1aiX84ji6Xuk9HgsqNQkkqlcQv+JZosEL0KhypHelSW85F0QnENfynwtExb09r
hb3xUCvXArSB3QYXx263AyHoXZJtCyvbF1qDvJuXdq+O63hI3j0K5AoUCb92FhdsXoT7EBbuhcpU
bbujW5sgfqa5Rs5lFsJwqsZFGrf3kuiRKcleH4CdQSfxcQ13vfJUdsFzRkYY8+q13b121iLl9ZMB
OnB0/0uBFazXo5dK4NzDNm1JJGoL6YNw21ZHOxXph75Bl99CAMJzb5EslgvlicHd3aArgGqMnZ5b
m8g1N2qc7oHwLiS/QpLMsh6wV1/vR/jhgUv+smHuWspJpHj7kRoVFsqc97sP1rk9WgQVsbXdRwKo
SskWrfevtevjg3cXFcurRLykOijWMb59Xwp/2jHHXGnOJqKc8e3oTH7Mnnv+EjN9kMQWaYUmzYTw
S3F+9gHv2siZiO6J402vgo2B3hwRa2XJCOrY3wSschE5DDW5PvRgAvQN2OVJNH1oMa5JB12EK5+C
30zTZUfBmaTarBzoyhwazVxJcE9oIxa29UOaJZtY9196QFxrmZ8lSRdDH889cR3tcC6pRGVa3gNc
WXR5vpd0G7N3H3C84FFgN+HFazFeS/BfCvuIzPXIZLbvohJ1Q/xW6/F7bAQvSnbXgH2qzQoUWr/M
ufS+iM8lk4IIQlLmwse0lH0Icivm3Nl4IHIwN9j/agXykY2xlDOVl8DqWnPXEyVRTnPpawvxledq
e4f5Hz2kNW/1dhur+YlUuL2kr0h3exJC1fOwZZr1dh1E9rkvBuybPVOBYO3qdwxkgGcYc14gOXfb
MLR3SQJ5uDNnFkglNe9XZiQgO/nLqQznjYcEPknZqqZn/lx0DiizejwyAVqpE2HMBN248Ya4SdJl
oAKBSEjHo/xJ07Pm8r5lGHgnHcsDJmErN3Zp5u0nwZOFt5h2NAA+ICdqvJfQvoAnQ2vqe3nLRWX1
xvhyg+51EcO01P16Wzbmjv3OZhiurQdACjqDYcusv2nR1lweaAyST9cBIkK6sOj7buVisMdZ20wD
MzkaBGP40hlsFNXqPm3TV/lXmxbLCJdUAsNad59PSOxqMkFhESUqDx8gbknVsWABJFp4kfS7Hm7A
B0sM72c6iWtlSqkp3C3wDNNE2EcKqU87qcva6e7kkyd5fZLh4Cf50nXO8lDQf6+15pI8Xs3DfJhL
rImt4WeE8JLzOQjO2DTyy+vF2ihwhI8LIwMtEcVziZCKQv9Q1sbXj2sLbnWF3mElvfZVoC5UpAdt
jrV98HfSS1tG1Tb343OlwAfTmHMVxqID0SiduoON35nvNGrtVgnr+0Zt0Kv6S9qGzKzUdUQ/I/Hq
rdFj3QZ4I6JsL+FIWRUuiALDkbZyypPDDqxZGEF335Cok+Qsr4DwPM5bHke70O9fRHotfCSLJnhM
OQ+LuJvD/qx49oLUt5dU58muPLI6auULQSvzyQN5BjhRLp9Fk7/VIrsPdZLQK+OAkPybUDHXFv6l
SMVjnAJqSvOTr3hfeLFCx+ZmYjrn987R8f25ClKSJbKM9kabrEt2k42tgsR7sSKWjophYZwwnOOR
k67ogT/ZqKixe7FY8o2eoXPqAljyvODdCaKzT+M3UPcKAU7kuNwqm81B5rFbSM1diZ26ZlVXs+LF
rI8BSwii+dkH2snk9i+qt8Yr7yXyi2w2SFjFUoIISs/dqx50CYCAPfGEXanvAFvvMSLeBY1sMkSY
3hJjFWvfzJxYFwCBqa/ssYfvJReoajk7TrIrNL5NV7rXJqq3WoRmPOEODNo7LZyOahjv1bi/NYKu
IIbxsjRXnIzrJOKN1av7cpUOCpBId1aQMSsd3bZvAhXHclEiJS5ZXoR+cBumoZAbi7A/KpJ+yV0Z
3pdBePbBnCRKjDWtPcomLeguBgIbMwhespzXDz5wO1HnqV5cO/I5jYnzUETnUVfOiutcmenuJye5
6FV0jljX2sg6WM14c2ZTWq27or4pChy13nnMK5UY0u+AWq42k9iRa9ImrzSQD6V/dEx9PQX1NnDF
Q+cW9xJDI23PnKKZN2A/d4GrFVunS66F5iw0q7n5QKXQosmpZM/rhejTqYSmWw/oTLj2Ma/UOtl4
wC1GAVaRZSqEMOie3Dp/CxPzIML4NAz1PvYIwgPiNSJMluRHib2Tfnanme4q77s92d+oAL65VrgN
hnKtZSmVhPZCCyhrKzJSrZmSvKlYT0kQW0sIQWlYu6g2NrI2KT1zl1fi0hO3wPgjwPreGPTok1lH
sDx70g+oRgvywWRe3UK5JNhqTRNlJ8kWYwxYw5vWydStJBhMIfe0n8LXoM9xaZdbLy/e2ohdRBHQ
HYmd4oWSBvL5yrz3o3oO6+sCmWmJ5mIRf5XXIVD8e33kZn3zSm65wKVYpqD+j6L2K6PipiKgxA/z
7KcNhJyZ/XbPwRim+Zeo9vgdJsUvP/z37gNHtAGa2aFf868Qkb/3Hvpfjg2yma2JCbTFEQz8/t57
iL9MEnPYs5gEicgmyv/uPcRfkl0C54XNNhNk0MD/xt6Dn/hUmTu2jTSbX0SbBiu4I3f3P7QNYFWV
+uD5zGI9/eSTeZX0OkGzr/hMClrmfktSBpCdCIWXXT4O6qqKHtlXA0i95FG11gim8unMqlk1Uwn0
sPqZhi4UpYcjXuqqWI90m2Dpz2yHLEKF/UUBZWndwWWQaemuzo/hgPYZezRhN1OdB7M/+qlYqOGD
n+JiS9/zN6+mw0uGg9q05JBYy0K8aOqtjxmbqcVC7VL05OoqUq3FKFkkMHeNUlsI9Yt1xFQndwcG
CzGGdbTA6bJNiBdfTNpRk3GgD251UdMbgdVgYQjzYKJH13jGchVEFm0pf8mobOvEPko81g/Qyjib
wftmCwUE6lj6wD9seEckb9cWQdDpQnjGQS8JY+O0pRSNuuDba1A4nHobFXB4MM7m8wApS5/fKuvV
G9N5GOFV1Gf+gUbHXEeXUjy34WtClmrbvHbBfWOXlxhikekDZAZfIvGkcQdgETOG4YdrHYSOZr0F
wH2xJDVmM/cbkKA1wAYn22CamimOv+5d9EJkdlddda+p07oBaNr3jEzq/s6pK2QQlEsdmqjMpTMN
h/jisY6asTGTbDXmTisapGVb3E9DeJkaiFexjMEGJwGA7yLJz/Ic5B3LI5ypyvMO5Cu6Y3VfD/7a
lybBNt5I7KTkuIiu3maue5WnFHASQY37qDD3F/lhp7SZS+Kqq/QrtpQb33YvtSBJgo9RdJQznPos
ICO2f2HIt7aJcJKVjkRFVuyGdOBKhZFQab1mfXXfTsZO0ltUIOWqTnUazcdoOuawlluAwl3LBk0i
WXCru5pxAO69RJlhTsa9hCOZbfQqYS4DmgmJxTQ9urvs02KVwpYdzuCMa5r0S96zq0padAENWzYb
BPYvjUqYzTCsRcmebxrWEgur+Kg+Mgob5T3ssIPb+lqQk8Kv2DhkpUfVvDj0vT9DLAEI+1vYdHPU
vktGSFyUba6GBxIxKXTTh5jI7NTOCVSBch29KPFdH9Lgc14bhLQpxE5jeFSTnu3Ra55ozayMJM7I
PETJuGo762rr3dbqXrze2zq1e9dMLuNTwMnqBP1+Y0/1ln7FYQgFN5HHrqqbntt62Kc2Gk8kRYz/
+DgeGMCYvr0y16rHRMJYGXDnlv1mmV9oABPF18zj3L+zs3QBCpTPha48foAfzBwQOdJ3jbjXXqEs
tARU0m49AM402++THm9LC8xNGcyzBKKbNRKgm1MLMhR0yPYlYb4yvlQjmXUFhDuimKOAOZnzPerP
TbSmp91NjwwfZkb41TKAYSFuI28rglHu01VBbzar2ldP/ZIVh2QgA1MwTjQe8uAwBVAlqpXX5Lgz
9XmqPhr9JSAhLMzWrvmd0Gu3oBKN4kNTBQvquXWfZkTxavOI69CtSdhDwBdvOzAKnQISv8l2Fpxd
k4WqrOg9T8E8TcgMdJmRvrYBy5LebLzxptZo6YifcdSbzWuc3cU2qggR77RFURdz4o+e/WG6E8PI
YhnO3dZZS3a7Ni5RLhOYkMyLDjzxOCA8aDcZ2eQVC/agT7OeJc1ktqIl6Voo3SbvOEqRHjpq/0kn
MYe1u2Z60/iEY5uEr5NsVnjlMqVx34f1Kkyf1bafV+SQ2lW9kj+Wm0QtqBMTzpCwwpvlWosfXqj/
0J2Cd/kP7yYLEiZ5Fg6Qkc8NdN1XeAjDgecpSqmJLQg0yiMzyrWWZif068xhAV/puA64uBlwXo2U
byfr7pycwjC0Z5LOrhHE1lTWxubfF66yaAxlr5tUnxUGCsecD7Z5kMRcRXkt9BKc0mUM/KcQ0Fzo
U6GxVWkme45BdFnELOQtLy+wYbLdIfm7ikJmkhatZDPGYxMlWyBaxOrECtKb/lrX+yXF4aKcWhLq
6a+p/kWywwyVT+HYB7lR7Jjjt5C9NAIscv8qdxnyvVH0yr5s3aUFsPLjAzLSVgRgKW0tCVYjnnAJ
0sI7j7QDyB0LHyZA/io9q6DYdelzafsHAlud1ODl5VwcWOLs2PdqopzHVDnzAkEne+A9vJeLrZey
RSY1WKuSjVzI6poFC2dyLljs6nCX8cvlYtewlx26+EknrZOtnUdWkq0q58mE16r2R20Sj2E8rOWU
hTnuHZjlTdfGZ96qRHOwmRpYz4EpNtlcFHCSddYHUF5REgEUAhdsGwety08Ru1uHrABz5ESyBwv5
rCbdF16iZBTtUmNjKN56NAgdtdmAZ+FcEBrVEHhes/JhYgbDOBx91vP/VMJ/CPBR6eb+35XwiYC/
Jv+vC76yn0tgfurvEtj6S9c1vLG4tSz+kHKzv4tg8ZdrUjEhScQbq8r8nf8pgp2/+KvINRhnyYBI
6ZX4uwEv/oI+bGmsCShs8Rf+mw142ej+sT3NuMwUknFLGCWmShnn92MRTIPY7xIisJZOKfAvDLNU
2OR4KHQ27VVVlqSUOlsrR1jV5ktRsWAH4z1fE2WoyXPirzK93BpJsWH4sK1D+HrA277brccDfEnH
8U5a9nvSGaaAZ6aAT+eIVde1uzG3FxrxdlaaLW3BTBQrplYWa5NpbNKv2rrYS09tgoKhFMsRADtm
qFUAqUT6iktzXE5YdhPidYrIm9VltXOnjDyDeuUnyU63qEbt/CRNoHavEIY23HljN5cMn94iALyB
pRE4R4FFtScJJNDdk9l7pzjs75uJkGRnP7RULkH0oPjJqXPsbQb3lIzWWdrUeHWWqWktSic6ShhA
FBCtjfy3bZFInWHnHOt0uNMjgkbiOUEJBOWdKkQQsdKt8+QdAdmm7/IrLMg3RRcrCYjJSBZIh5g2
G+GarrXPUuxlBqRFpb83L30wHNtSBp0bm8xHEJh3uzYs1j/cvf/w2vlFMOBYMmbGliYdtl/GZ5h2
X5ha6GlIziGPWFxKnYbSZAF+bI3VYNhLD52IpTZ0kRAo+s48yON5XZB3VLO2xah/4pWKlAH/1ipx
sw1r8UYpv+nO2aMGG0a27yzotTOh+ppmBdT+rBwXzVT/4fXJ0/HTPU0UFflTsLN0HMIm+IGf7+mJ
SAdSRTJf2qpovjkWO7zkqIvsdfDtfd8FsylGUfX7k/fLbvLTQeUb/YfdZOsOU+h4CQ3Lpri0JkQo
lJm4jngHuQ+/P5T2WV4gvyDfEI+cXAsA7Px8rKalHgsagOeZWsYUtin1/9bVYxIQED5YiPsSJXov
i2dbV26/P/YvDmyOjYyZLTP2EzbQn2fedlAgwSlSZeF4ym5KMcWruzin3icjHOsbD9/dhPy88E1i
Q2BsecbOKl0quPaxgsPUutF9heYox9Oe6jeAsHs6dqFS7VNnOP3+s/5il/34rAA9EPIj+UUE8/N5
svNOc4soVBZSgTFQ9jKiW0eRfp4s5yEYphoZ2ZVFKZolzp2o3WdtdL6SSdlU7oNkzPx/Po7DW8C1
Ddn9+HSLhNZkEJDteWD/1RU8/nqWl+EtGICtjWhxiF2ckdXhJeLe80nyTtL3WpJQfTzrbfSORvH6
hw/EwJcz8OPyzxnCQMRUnxeARrjCpx6IkQ0UmqYXyjzVlV8+FVZ5TFLab4ZvfWn0R8ZA73gOHnJr
NZl2DMeDlp9UG/iyPRciUkMNXTzneFF688tUHPIofjKNCFVNsi90ZLe+lKCqk/MgdZIBhVaVd2y7
4an1ZvK9j4y5Q0ORcIQbXYcHzRdnpwmp0K1bblBPpvsytM4obVauf3MU+8jOJeuUJ7U2j4Ys27vp
jOq24yOOzJTyoLxZBtGihnbQG3hjQXZsZV9aJLdMCd7TqNi6WvmSFME4CzUUnkXFrtu4arr2zZJv
B13pF2UNawrVoES0TQZNgGwKry7fNQ7tY+zZH99FAvLanP0UirKzKfzH1j5L9oKPLmNWAzVr2/qu
ynCCJuDD1HYWt8mxNeN3+dH7BkmV/GY1WZxDPGtcln8DsBoiDjXVv9U9eR/IVWUApgbWSAJDcC/e
kBjPJB9M1Ojyx/TGeBDXCvpq5OXeSz/pB8WtdWi6BnG5sCQaPptTxutSw8KUjrk+l7gSpyq/OM4A
vxJvqmTpTLGFWsM9N0FwU8bm2QvEtORMzIghcOcmQKpFWMumLPyHsYLOZsDXlYynscf5okfmQcOP
IOlBvRa/h1hPMl2szRLRXM+EVCJ8htg8t6l1pxflfTyGLm0ZOEIIBhf6tGm65rVw46s3+Xt4KDL5
YO60I6LxKSxmat825HP4r2rBCDI0sTehhx969sHZBGNkiorF2LwRP6gjTraPGM9T3vT2C7o1tssx
xg4pkvn4rI6O0zsHUdJIfmeDGFVV1X0qXnzT2ikp1F4sZMasbXWuT1/e+wMjCv9R93ISPsv0A2I1
dA4jK+gRpbivk/cU4d9s1CtjhvNgkSv5WRHBdizd+zTivyTSlB7KHQxEfsEdrPNofIBqisGlxR2k
TNNL15hNGlNn3DgWUEq2rAyLUQpnIcQ36sejZnGR+3TYu6LfDooYZpMwzkWcfjwVff91qKpv/Ebi
63leRP1cuGiSCsN96Hp2OM54CQt5BXMk+oNvvfaxOwuEspHPlNSsRg2CW2HGnHydX+4p4buEkySR
0MC1k6jV8V0UI7i1w8X1iKwtQNyZAd/arCd+pbwRVVTNBXD62SDjYB2R93D8dnYXvzVG+QJzl/5/
rXyfhquvaPFS1CyBcq2V8JXeT26j6b+nLu6G1mkvmlBO8hkrMyxhoThSS2+TPr31zJT5XsG8IbEF
7NQ3L+eBK0dE9EWXbBXSeBQv28vPOEp7g9FZxK9lr2aWrCpt/G4BVuR18cCo4Fg7I2sNtRxLh1ry
eyUKpow0hBLeloLNqKKTTJ+m7uNOTmhNucNL7iA3/PjbTR4+mjS1wMHysVjiguQdj+xBEc4FXxgS
68YmhE9+tMpLbkZn3E8a+0IfQb47ynZHKz6wa3JN8Yh2nknPqmi0eFYnx8k0zmWZvEv8oax5JWDo
44R/qLHJV9qKNN9J6JnC7DZrez5+f86H6c1II14bTJ7HYiUJcfjR150ltqotjo6S3RSXLLxyfFQn
Lp8sqSXubfC4ZkYqTqUtmSkyO0//WOrVKH537eHQVjacgQ7wQuPkI3bZiy/wykBEWDjRWDKMQ7eC
617vv6puS1uiMXQeW9SNPaU0zUFIb7rzIC8MQLX9f3N3Xr2NI3ub/0Q8YA6Xa+VkWZYcum8Iu9vN
HIqZ/PT7K3rO6Rmfd2ewwF4tDBAqkpIVyKp/eMIQ3ydypSl1jzsW5LrnRJeyqPbDhOwekBBNSr3J
C1i1IooZGotJUa6SEb43JpTco7Z4jQpeIKQ5pljRL82qr17VnApqAqE6PctV1WC1idP8XijwntGz
GlwKl70CIN/JWIMiT9/HMYa9UXCuvQigt6cBkYiwltbO8ETvo45vQYmBTErpt7zJ3iPTv01O8Gti
TSurfe7EB7UVr37JOXJljNV0ZQC/K6x4M3YGXXhdYNN+8/T0JqVC8bUGkFKh3e1MCOdnyS+r4z5I
J166Qr6m107qm3wk0I4s2+5HmZ9iDVhPEhCMMzcBgvghxCz3J787KSsqP6nbKTcpvip/aJyQuRja
Bg7qwQ1fy3Y4NJZ60OJmrUlN0XnaQAkT6uBr4HNjGwlcJSkiqKELOr9DqfDnBXxFIzyFOzXK3hH8
WUCDf5VSSKZSvipKr6+knqirH93QX3SxQQ20B2jbN8ZPAT3Ct0FTOGBkkMo2V05mXbu6fS5qNIKs
jFtznBBMQku08gQ26PAylGhNoQvgF9hkNQjfc0O7BNl01yFNRAXGvVWRePDSJoWfr9xaCLDTQGbB
AXAbv4bY+K4+xdAca1e7Sj5H1hevU/vmDNFBLt0y3AqgvdwFZUTx1t3JhT7O9AtXzL08XyClaLnB
pexQo+/Lx8HWDmRmxBX2lSX9Q6vQK0XCTKpAAaWpwCTIp4uC9ywsLtDUGx5EjCmeQ7mWC7VUJduo
vpe56igvvcQEYBPGxESF0B4DIuEMsPtdL+iioDBZTLwRDGkW9VrFm3Dlmml7F9VJhUelmS/hEmwc
Sn4rIPQkOXdaqX83A34fUnwgQsrVAv0jIRUbgM970NjvluKtUPmFbRNK0QHttU+51TrUUWV0HsfK
RzI5B93jEuXseer3FkQWWCdO9jctZ3mXYX3WcUFBqlxFWZgsytpM4DIeU6vyFtkU7iK+BKks4JUs
k66zMFHzlwUBKdLYGe1r0SuXOLikmNPwDRCFODbfQCjDRzfkzRmZeT8hd5efDIc6BMi2X/N6pJTM
04p7G5DajVT1l+f2mzTPj2PEaiPFsZRBv/jlutCCV8JUaO7ozuVy1Q1LfhaFX0R6AaOy+V1sFOhB
8iYZxuSXg7BgE6AiV/WUiCtoxFbHtZ6M8mNWyQ+0Lz/quo/u5ji3yHij2VBBSYDGIrTMW7iVe0fO
g8lMzKJX2c2l06tfau8ndM2QvoVS5UzFQrTjQoXDcJdFaM56/scwaOu8d5+l0FeJrKCbxr9A4TPz
5sxJo5fDe3fxn+Q6qt1h66v6JU2IECrVTlc6VQvRb4rKaCCKBO8pMnNSyHYYvA333JvvEZKpOrey
b43Jqi4vUxAWmzxL4Q/VHnB0f4QLAiumM62zFmkPeH6zbAZYVGKqCkCLS1ZreCMpJWYjpWxuh5lY
W/FF7wkf42Elyr5ehl12V3cIWAAHKxdmaD0GrnvqKydZ5W7706lMONJ5Dg8JVswmijByL5t6WY09
LR5cJtJKectqn2s8osdGRmG4mb5ocutV11osBohgpZrZlMF598JthUhpGMXvjfpk19W9PiAz4dOD
StLCoHyAw2kAci3IlPHO9OtybfjWxapSJhnkJ+8i4a00bHp3IewWzLKrdRRzuXtjAQ88aPhqPTqU
tra3a89d24F/0AfdoM9Zwsrhjo3oHR9sRVvYxYTIbgnkQ6M80jCr5R3fV6RRNoqrvdbzXRTykou6
bLhTERcRBdYC1gS4w3aqRdzEBylqWYyIcWAohixMRK+xtQm5Br9YKBad4C7mWtEnc6npNVenrxqr
StQIQGfq0u3yR6UASFHr8JfweL9alfUG9xiCt5bVS+REbl3gUJ/pICzGvr9P7bxfushIrwpUGKEV
Yp8xCIr3emPSREIHaaMpyBZp1TpQY1pwuPvS9rO+qSBQd303QjBEcOBIYeuU9t77WHvNXdf7b17N
aqeFLezJOnvoKmgKLZGtkS7mIxMhgwbS665IzFVa81Hn3dRDw4VebUZ9WuUC+0yN+yqtueeiLn0i
0rwltnYxBBcwcE4uRVpyUfVYdRCPfWCC8HO5hYdk7xSiWkL5qxEQN98GyyKEBsAIEBXtctw44PSx
xnY+CDd7lQckDDoeDEu0JHt3HWiwz2z3wyroZGRhi8cddLY+Tt9l+iYIHu/skhVZTAnYAJeo0CCh
bSpBPO6fy656nbM3alAXLuR7dkCRYgbxB/8bCcqpVpmc0qz71VvpPJVhWnuntd5rAolT/gspfIru
9LuUgUsqIpEmOJpT81oT93edu5fKlzOZS64G8ooRRvTSqFvHit9laKvo+iZNi70rE826P8vkQpYr
RoTFq57ZfOLapLfloXMT/hrq5Fen8CnkCtgHkKMMCT/qAx9MG2hTJY/fnSF5NkyxSofOXobb8pIV
EMeE+GmH7sYIL1GR/YhodPaxuh7j8k7CGxoqtF1Jw5Sudkgbw+30p2jyf6hQJmnALfoh3wceQgI1
RbhcZUrsv7el/qDJpgU9PWwHkUEXWzVyllVl7HInwdlEoTgn1RTwBiWVqbPNpI6UCzoPH12ViTZi
pc0awFMe0bVUJmkj0pxaRnfwkEQN2VpB80bAkAspOtoYl3focrdq+kRNmMlxfIlAIgi1LZGLQdhU
4Zf2syvakcc2795azd5a2hq0xAsL605Pumtnai/UFW5D6O8N49gz/WKYCvFziBU4O+rPsKPiVuHX
pPcEqjQhmxXGTm1Z/shLLn1sXV+DRLm5HSUTwPD8P27NtgdX4KNY0XEPJEH24FTOPiiHpdaTfrUs
eGMZvkcB62RSRb9iQMDgHwdABO21bNXtfA2qPv8rR9JytJP3YPRRYkS/Jq2JMfTSv/idtqu8j2gM
nv+hcvS1bUANEOAMHB90pUzTcb4A9w24S3Y+4Ddd9vFKbdV+aTvKTRYABCY9foMnLiqXQbFwomrb
R7CspwjYRzyQ4yiYRP/92/mvgq+t6ohKwMFzmPVw8v1rna8ocfuqI5Bntk7W3KVZycqDsmr4LbAA
95esivIu+Pt/SkPma/GMf+swdfOvwSrRfvjrv9VbI29gwCnLXM7oOB1A7MtW0b0eEgjP9b10ZHm1
2juXhGUx8haaAck6KiTEkFIeXpaCRgEMLmMVx2/wXiEXGX19Md/CqEa8yvynjbsXwavQR6QiIjPC
nrxNpoeZ3p00+300kndp8yALStXg3TKneu1ydzdG3TIJ61epLZ50LHWZg75z6eGiRGbkhXd+iA9O
b4jXdjIvMjEeXDlrkPcHJaG7zIYNGTzKkL+Vc0jhd69dw3RckZBb9SqBPyErCFIiXwbU8jMqND0m
YhhZF2s98WrmP2FwBqS03KkZBhZ4Er7mxEOOj2AevtDjIF5HtE2l2EQe+LciL14lIxvFhVtmuJcs
XYkketcj8dog/9/xmlIo2BudW08vxJz2tg7nmFIbRCuP+cO9yafXE2txgBytHxEqO7JvMej5wiiD
X3OGw6R3NzhA/RO5DAVwaDdBWKKau6pi1vXAJwxRVW1RE3UvpPgF3etlq6g3ZhoaHql3Rgkn25SG
ugtUVkqlIWLwakLiKGFBUaUk7WgrL4rdHDsvuPh5sdcbfsIorp7TkZSkS+sl9cX3isbJ2LFSBsqH
TEANPqmsFAVFiSA6qYVNfaSghJWnwC1MoC6TxQf13A7AyXvs1S8h8/8/3FSgif77+qY3qOKDgikp
DcIvxeFhzOuW+iSxnNOd4wKxZ2AqQIC6aq0AW9rGgYqIm3L2XIFtbomhHOkc1byMdUyjeDftXfu9
wlOqBzyhJ6wCLkFDobG8ipVCpcMkf47NcGPV6mNfK2j984tltfOS9MmjvL4hMR5xrT83WUB3PwMS
c8xbsVarjR2fNRsRpMRdTqC7mxTaAkY/OcQXtKqW4XeX+5KATyPMkKlmj2Bz6OcgUtQfSjTeC1Q6
VC9GltVCIQ0suxLATETK4FYHFSGDv6gK9dCOwbK1uD/FYO1Bmj7pwF9yHQCEN61jwEdOW1BhsYEz
YxaOg3wLhMdXsKeW72cUKyON3ttAEKtEy763gUeRfFvhPmmVw6fZAeW4wqXS2pvOIc5eE5NrkfiU
KBL5rG6o986AlhF3Avi8HVzTnZFTUKVBpyUTCFrqz1BiV1IiXwrbSp0IINDvnWZdkbRYQ4tHjChu
mS78fh2U3qluknPFuqdmnnrXmLATm4Koig+0RxfoGlibbLQxGDdZrITncZeZH55aboVZ7spqPHWw
/GJxbwzQWYHXUBjCTAtkuT2YWEEGR6yTlio4wFbR9/OE+/8Wifv/k+2RRAT8n9EH/6utm+ot/Sv5
Tz7lE3oAoPVfCADS15kRBBJi+wk80DQd4AG6mobJ/AQyl9v+D/Ctoqn/smH3IVVE+1SHuMuS9gfw
gPX6X44LK/DfmARe8f8Cfvtl8Zz/M8KxKurktDBV66u9UZslGnO/7n3PRBP+BDh0dkhMl1UaJSdF
v7Oa3LxXlKS5t/BhQ31hasPyptehewmCZk82aRRWfXbGXuxyksS7SS0aCeEnoRLdlWVTLAtK5duh
qzdRmduPWYpvSFLcd2VX3PusdyA1w5+lVYJNoI6Jkbf/obRAU1UBrUnJ77ViY1X0YKY46i4A+skd
6kdFtfR12ZaUduKwPrpBpy/TyRBrxE/CVeQFzdHodCzjRPyzdeMTzGvzHMaGscqt1lkgm5M9pPC+
/vTL/w+de/OvHWF+E0cKg1HlQY0doudXwrnbd2U0WOZA7zWs9onfPHoFi0kOecVoDe+NAgbKrWqo
0koDNhrWvrmLTS/febbYJUNWX1LVoAzVKw1GoEN9QSWo+txX5Xm71Ym9yzyny9dn4UF1+/IhrkFA
GnSDfrQN2XfpJpspIwPx3DihoIzbK0l9+a0ZY4wc0+mmJJ1yLLGfpx6biG9NGFDuQmr5SE/UXPqC
jPOfBFlnhYPf7U3CQTI/FJuljZaDAILzBQkQG4lbdU2aXVU0uiHcmOOxlpsq6sbjPJwfzfsMc1hL
Sf3d712/z9BrTbR385HKqUm+0fhBH/Dfr6elOFmqU/PoejEBfxUZe8hkwQtyEk9dM2UP80hfDE7u
PQuqBQ+ln98UzHGeg0qzKZRSL5+HiKUMEGIc3AzlUVu+XpJVxn4eytdrWz97mEdIUv7n9ZSyP9vh
HqbYg4195L2mxOGtNiBY9Rg0I08kh24bHwaL1NhVjeA2b+wEgZO+u0KHcrbxCFAcF5/oft4UFKfu
a+R1SYWnEeDeXw7MQ90o20XTaun9EI6QKCG4vQR2q2xUKwAQLIelO0FIz638MA+tuN+Al+6usRjs
C8rV9/PuLK3DveMiN5IqmdjXnSh3XYveS9PoH73TbBPHG79rIjAW2KWhSeXD6Kl6u4EnVDpIx3jN
guJW96ZPrIZR3yPQZzuLOE+ma+qhCZPWzckNzPE6pom1FjVxZyoPRlwfFy6hhZFFtZQFbhEjGT2M
iXTFOaud+hzbOiTZQPvmwvhchVSZmXGS/lXzyOJH9ZtRKvU298NwnaTZtAcYDHIGPaxTWtbOqRkD
96S62joBKX6Y9/NbUKSqdDRi8Do/q7mL5qBwLnqs2Jd0CuMD3Yv3z5HcX+tKtgG1M8JD0DmtVsPT
GAwnaxrbkOpB/a3ldz9EfYm8lxymWRUdikzzaGCN3bGufJAF3jA+ePCejz4Q+uVketObb6dbbSz8
ZzP0sm1cef8k2GH8FV8gb0Bw48xIFtLRgHFsmbn9CRWjtpUpCt8erko6pmQ1/S8HL4y9S0j9+Llp
jxTj04sv9/C94/Tl9LeC+kOy6MceA1K8QBbzqWbTlctUN4ttYNbGQzMcAWqPlyYxx8vQTxUJyLRO
Y2iKlX8XTNp0nPxq4uO6LTWekXHpduOuMMI9gLX63Emi2/woGcSzP3XSImuqzyg61Gc/hafx95O0
9WWSll8GTpSzEjyps/ZVXa+NjNZska+4Blr54ajKcLUhZ1+nUSwrMFkPrhwVRu+AoI/79XxQbaYA
oIPxoMhrd95V1dUPFE/FcR4ZPthQGyuIc17n3jZyuAaQe0cSSm4io35srKY8WboIruWEkfzAQgGP
UEkwBYvUO6NWAN1WiIDdjUPRHVCWMBaqWffQEBiqclOM+OfWVkzPOWelMELjXGe6/iRH/Vgb5zKK
jSc/E5/H/jNyaUb8/Xc4y0P+eUb3WN8Mx6Lw4GIEYX39DlPP8NOmLNMnTxfqYajE+CCyatxDzXyl
2RrVq1pxN0nYmoD12nJb6bmWo0Ha4w1dtzvTMYS/MECo7Wq9ui9IGO8gE09vmVK3d1mgqg+17qvH
uALfPh+oI2Xj6GXw4jgwUTVwLZtaG99Gxyg3cWmpz/Wpa8Luue174+KpMSyRTHs2pq48JWaIdKk8
JwcQv0uSWlmk81NMhSZ1RCajhdrPtKLqUwz9T63KjScCJudUKxKNAv6mzRr3JI/Bj8QWEULKRjUb
mMCdpX/78ijs04SS0qSAqEjSkyjcchXQPX8OPPUn1Tr/o7ReYrtPdhbvB2dll1k7i65V72U3PR6y
W57auEzm4jLvGv0EHYAYaH2r6+tIB8RYGh3wc7pD+9yun1q3FvehP94HY5JKcTnz2qmVOEWu8SzR
sFeTn+YsFG8z1rBlzHjA12yepPI6o8Wt+M0/iJTYX28xLg+HRRpeGb6vXB9fFnyQcabbtXrx1Ecw
r4IYNR2hldZaxwNgRcfLQikhKfe+AZ1/PkrAO90HU3Sgq0MnJi1XUS7cjzqIziZU6C2fHxi73tfn
nmJ+EUGkpsFdn4e+5zZqBwp5lDP2eftUAl6BVUARiHhkWs3D35vE9IJTj6vbCXGBfulkJSJVXqsd
DBdvOb7RHTZsuiAPk/sSUzs4KlzVXEWRDgoD6J28bdiOn48LC4zfyCKIDpU1aM+5HioL287sfaDZ
6T/aH8ly3p/uOipc6Kbyh+oSKYMps4w/T+N+jnClO4npiPvKzZUkYtc3xhuE+vSuMIPiQwwZnbA0
/VFV6BhYplpeHD/pto3otK3qhMFF7cNiQXxovUcJZDNXKT4wTIjudMN3b3ylYj1Qyl0bAxiJJEcK
Ix3zB80Kzt5oMCvJXYEJfLQVJvpSdaPtg6AVS9gm4lvrdSVgVSj7QZNYTEntS2T02qXyis5fR+Z0
0hNR3NO5L+4/H+UwOsbiVQF382I6ebWSqpZb4XTGi6KN3yc3DOGS02DWhgR1RbEZtaH/CNM6Q/TT
Lp8mL+xWetimp6jyMcxy45jSlZs/9jlilBXT4VuO/MRAEQjwinJgoUq/oxSGY4NPV8S1u6eiKOn5
luEfj6ao7Z4GNyFWMkV6s+pjATb7ltZts0UWQVvMw0io5kNjOquwcYLbvAst41fHK8qTUrNrtAsq
wnEbr+eDROsq1K+GIZnH3ah62aYJEwTnhK96p1br2g1KVWCbnNJvN/NOwvYVuElx+Bz1KaoYmYb+
nJW68DEif83E5PRR+k0Z+mSbe4G+RuJt/F7Hz0ygyeduKn76eupi9yyKHr3SVNDHnrSXsgW0Arlf
J6Oz1G+qZby5Q93Q9XHDs1siOxb1KKp6RaEuuryGONhn30VcP45FLstuU7Rqhi67WHqcU3DO44WU
s99pqlqtdCPExBz01Yky+G00ivCquW11KDs4RXXcHYu4yJ7dEmkDVamrTes32osFMaj3m/DdryN9
gQdTPt2aZIrWzjBYYAEz7zb49LzWgDDdRWAIoGeaV73Z7nT2UdK9eXio7UazM1Zm0lVvVXO0Rrf4
LuxBX3uDGLZ651rPoExwUK2CR6dVir3j5N1WH6CodPDzQpQXx3zRlfx2iJQGUqk0OBVyQknGPPwc
2mWc7hxbOc4H5/1JoLv8INghZY4ZnOaNE2n7HsEPFLX/vStGrO/z4LyP0CZZ+XWRoQ/oWdfcDsKD
5U4VbJ7Bus6bOAerEydLUr4lEvcSdBZ2Vyt1nE1rwuWJaQvQwTHuBl+Pr0HYdtehrxA8dY0Qq1/w
l2k/vhol69/oKLTaBye7uUG8jTxvfJ1USePT9Gr1+7TMb3/8faiAKNVfZy2cJlSgttQ7ALniGPPV
SCRPI4DuTjg+2X2z4TIFlOVQ8tWEuMwjADjUBAZaXfPQd2r3EZ3ifWXHFqJodLNDt82hQ4CZoCua
+VJJZERSg435n0e6PaDZEwBSmezi0QlXoi+NJ00hRhnzVYX00tMkBxyZB4muz4METznAZUgGcI/u
S6Ua18qAOVSvaL+CtnV+6na9Utx+0XnR0tRF+phCuz9WpEsLxfW53SLz7ct+oxTea9WY1hVKo0Jy
36Gmi4b9d0cPt10zhM9+rCm7QgOfBCGB1whpwrVJ+DyfrypY5qBFQe2xGlAdxuiuTVHBD+RQYIG3
i1FuBZjqGXS4oumuLlXyd7nxyGC6P43nnTpdjQm3pR1arAfgq+ht2mCACD/ulZQFVmmIEeQmSdQb
kdF0mkd6httpaSGMA3yKC3R0u3sB9CvSXBcKBxzenapVzb4MWa7NLkJlwB1G8jEyy96oQVq1iEx0
EP3m/fNpZISAF7AnGDR9pPLe/LFBhDFfGhWssvmAOTtBzA/hu1l711fbYz9O057bwVmDlDautgWq
NBri9oM5TY278KMagB5MrhFfJ9oIm8zp072bp9qu7q3+lHjNDy/Mpu/+VMoCsHoyZfoRyzSjqZNi
kQR5sZ73oU/+q8xQvOoBw2sYFZwceeOVZeit1bLulj4AiWui99VjmD/Ox1oDOgvkReRouFsfFO0Z
RnQfQsp0KRN8HfUqV7GIEG+iNICgSizAzdJlRo5ZD4AUrJW+GsM7z4OC6gzKexah+eEUVfYCHAhj
HdM++syI53mTl9HFDltUlKNaA/DEf1WrsXk08lhZ9yX6VZVaAS13Asks17trYJrXKBy7k48XzVUT
WroJc1Eu54MtlI7HJENT13mqHS885FCPAE6C7lsI+n6SYU8LRFN659jHUl1aKCAaATP0CHxerd4H
yDnF/Up1cuta552zzkV9Vkq9Xxdhru8jBXtywzQgrtZ1dkiasFqEplHqsGGBN6bFUxg3CHtMtdAR
7uFh6Fi4gqsFGl3aG1MdEd/8q2X6SL2gVax1XSke+IQ2OXgu7R5LVP7jvK93FMosuVHu5+FYj8ZR
KVTWwYtdoNVdtd57JIJXm2zzzcnTDxTXqu+BAFljd1b87TZgRd08RL5hnBzaIBP2BxF0TTnOxxpi
siEGxKpq8/T7QHdTR2fcezW1d2NIYCvbo65/judH+gBbNhg9ArBqSB/t0RN3Q4JdYoFzBhzGNH1U
020fW52EMaaPVg9+dyRrn4+3ClB4LSmSneOyuI9GrGwU0p3vjypmrN8TaxLr1H4e7VQ7AlfSjvMj
8i9t1ZU9vT+vBAY/75xSF52XNOlXoDeRMOkBjRW1Vj+qUdGt/CmPzoPGrM2NEh9HV9F3gE+7HVk1
RJEWNjIBSU24oJerKmmMx4qEe9G6nnL1/Z9jort7I8H2JorNh4FDf2y6n2Y0NOd5d46064OPTJDT
0HNTDjldjW9uqRTLYnT0ey0DvtALoPNVnmVXLApG2qHd+D56H6VfK6ffG0Ul6UJjwYK/Nk2H+UCb
GMopzzMPER5cOAowejvow806Ji76rhsfI2oObz1E6GWUx9mhC83k0YilJm8+WW9umFFDcr3mEg22
cQiqZFqO3RBcnUHfT4ICOE4BQl9NSlvv42HgJo00o97P43kTuRFCBl+Pfz6LzPqUq5pyQH73NRqT
8Fhk2GQpXt7CBzfuw7BnFLCpFCPAy9VhupdnzAdSq9vaKCt/njbAXtxPZhXdzWe4jsNT3VYFu9MM
m/kJ84EsPupZrF3mQVWB4LBq86gF08+qm4KtQjVMvQPJHd67cmOPLa3rrAmXYZSG978PzI9oNGrb
0Bpf5lGuWaBRUnNA/SxpqS2F4V1LPoMGhWqiQOABwUSRwrj0eWtc4nqERxcn6WreN28oZVaLNMz6
jTKih7AwwSndDYZf7eentPJ5ajDsGsjJp9+7HntF0TCg5qXNsnROJhZD87nzrt9v5vczQlcZNv2k
/s0bmk+uS+OPN/T79eY3ZdZ5vf98k//DG/pwGvXrGxJWoa2cQeThcgAkTTfbbNSFgw43RjcjP1QP
8Gfr1mVGlbcZFzUt/ZutKOoRxV/AnEplLTC+8vemjsmB36vq1lPi8RUA/x0K5e33cAr1tYW+D0rh
0fStDrdW0MvdTbaxRJag95HZj8oY+QB1K+VBy0Zt11muvzZAPjx5AvmzaQh/Rm5yztVYvNgp8hS+
EoYHVnMp7NcimN7iYhKH2oiQXpo8Cs+KHzO3f0waMRznUQtj6QzdBTdxOGV1jCnAr6J1H904y+KF
l1BjIYz3Vp9jTWFGbaI4JKKxN6Inr0OVr1wZNHdvjhINh7ZEksCSw2Ea8keZes4HR7Nsb5HV3I9p
kZ7nXZQ4G/pHYUphhfNbdwo3qA9bCKUxRN1cHGniRp+v5nKbXXX/Nr/O54ul/hUWekGZj9NzWrcL
uxu67XywL3IN6QX7lgVmyaw9lq9961ZSawLFvyAQr4LEv2qtF0Fh70gXC7qmPCvucHIILAR35yE6
AOspqgiOrDw7Z5kX4xvIs3N9zNaWMXSb+TS9Fk9aaOSXSQyLrLeKLWCM8WgOtlhXdSsQg8ACZOz0
/FtrguXvA0TK+ndfH8Gy90i19J0wvzk+OItw6s1HEabxumoi/6iEGtaI6E9sKWmVZ1uNjSW6MMZB
G8pjXkf5PlFEvp8f/d783mdMrD2+Gu47vWhPbtelyyRwwx+k4ZRPfrithtKzhomL0CN3NVB6QtMQ
4vJZGxZqI7x7tEIIrPReWSSxEZ0STGD+OGMKlH2VDPVhPj/sp/KsdGyqUHnSMZDYzbvIYpvDFDs2
hSztzlQn8TRvxLunwQPJs4HgpOuQBJimRV/GzuN8WAm7vdW2YpuOitjWUwpAxc+VdTHo6tmoQu2M
IKh6BtDxWBpSt62CI/yfY/Ojvl8rpR+dKXp1CxFPIc0DnjeWdn8oGvvw+3Q1ELh8BMXPOrcHhBFi
09/baefvS+oOCD5nxERBESwU9HAOShcku1xU//VoPprXfbz7r/OKXT2GHSA0oum8T7pv4BBXumwC
Whk6wCoolW2vW2KNvPZDlyesDc6knecNBAhx9nFNCkrtnFa0WSIVYzURhDslD5KNS5L4nJdry1nG
mQJlzsh/pjxgmqq+l3UIwkatm8dwrEyK0WF3aEjRjnheFGsrssorADoEl/rMOnpG+YsCt+z1WmR4
tikALrHAsEroz3k7rG3KT+6lr1RtV9qKc7Aphh7mR0XT4RlANW05dOMf+6Ys7qu73+d8HYcKLqDN
um7H7ldXKuCnCvPHkGhA5w0nvGVTGq5NoxNHnU7p5u+zXPdraQ4lZlnt9Oj/AOOiQf/X0lxUWTml
jyA8VmNsHbGawLsu7S0bCzR4kYGvPJcAFZdmamOyJYfT4HyQUJjo9jESQwGgN06fmjx3L03J1SR3
A7KPjprPzGsZvfLcTaLbVEE+reaj8ytSrhs/X5Gm9IfurkQX2dtUHQmGnKZXkBaxlRNZHEbQ1RCi
WO570928cz48uROa4I4NHc9010LmyWFP+C4QwFt3JmhSFAC7z2FQqlRPREijJLedM/3RTROLSSwa
qkLS8aQ8qImjXq26SLdhkALckkMlH8LrVK4dr1Wvn3s8BfENL/C3U5Vr10xXwRJ04F9+nxIkYukF
OQsVxhkrZ6qabVZpi9YvjFfIu/kmcVnroHplL6JqN2raTW9hUcd8Sibg1sysh7DAFu7vf2fqVaos
Xv+pCut6UPNxHTapQSCMZutf6MwWzEwCA2e8dRaNSN3rwg1Q+2ZPCbm+t1K7W9pZp74io3hWW2v4
iCtcDQxZdnUm2aL0BnXh9S0+BCU0iamenlx3qG7KVImdObQVrrqT/s3jBlCMjL7K1Njmts5iBxj3
s+ZX6Yc79Pg2xJ3xNPVqhMZOEN3nyMjs0KpB36rCqDVO6C6KoOifAQIMYCPagAqsGl5Dy40eE48q
LAO/t1jD4sjfJRF8Uk1LEBlERvOFaibSiFM8gvtwlWcD8o/QPQ9+D0YKJEt7gJDKcwEq7piopSXL
x91j3Qskd4fpOMgNavDTcR7Oj3rEUENDGLt5JOLiZ0ildj/+b8bOa7dxZWu3T0SAqRhula1kOcrd
N4TdgTlnPv0ZLPVeaqx/b+DcEKxE2RJZrJrzC042PFtYbNWiDl+j1kd1zWIZqyhddJR1jQGnvW3Q
JJPFUm2Uoz8Un+MUwE411PGEe62zGnpNP4CTbS5pwTuq6QUI0IkVuegGmz1fbx7jXWpm9lFWyDN7
brq1J7ztx9DgpRTx4nQ8HGyy4sssZx5PpiP4q9fNY85qaNnPDWKsjqTam/eitKwt8DyxRSG7f68d
5WCMZv5lN7AmFEcvH63J8o5uMUUr2VCo8VJXyVc7mZZuRs/XHmLW5y92lH7JDlXIhrGLff8ZJAWq
zREKSHP845O7/HZp3zVXiM6bh0od9EsdW9hkzp+pR+pL4A2sB8CG7lxolxunqiKwi0Aq5g6VNcGD
ybvw3BCZPeOTOyxvDYG9GYra/zA9Q9mQHdfJ2Lm4/GbZy+0zk2laqHmkXtzWsA4N+5MVYFD3I4qw
yUl8Vqi8h8CbTKT354NbFs1JFuVZZpXhqlShSMiiPASF+3c/lnfB1lLwoyJ5ZBJj+edaXeEoex1M
L9gDZvP7uL8u0xooTITxAf0BsXPnNKwRioNrtXG1CFNn3Y9W9ZBUcUiU8d4iT/vciapF79fiIMu+
BfFvdEhizx1l1a2+Febh3u2vuiZIMHyamwmCB0uB4uNKdpR1sqMs5hOwHiLsuzRVrIM8xPOZBRSV
n0r8utejisjCV5bR9UU88N5U9Ll9G8xMDu+nV+LV/VryzIHwsUPT8yW29fKFSfWIPY31Mdphv9VI
RG+6uThZ3bs9Vt2TkXvGxe70T6ucxEeIvdhas1xlK3t57JltJ33KW6s9CJC9K0S0YXN69ojPWT+d
5FkWWCgzVjmY/TDUjoVp94dC/9k0pnoUddxG53DIxMGpnkXYTe2ibT6DKCyxuCEyQhzF69gJlWEk
xp2Mm0AQFcsimTJ+bj9cR5UWn1ANEAcjh0jUKarxlhjaDy2v4dc6abudMIGsCGYfbatJX8xoyh8a
xUHgDNRbvsyKGJnCrD+HrkhfkrCZtkIh2CE730aM6jJpVQsMC+M99Ms3Nb8m8jUUdbsJd+VQQZf3
ze7MGt3TFi6axpvJIn7H1U04ZDogHDOGA3Vrl11VtenO7Vhc0qxxHvoGldxqhCtEbK9MQIGS8pGD
ia9ZkIA8YKLzJ8hhsncOExOIyYbvB7yAWo9oj5XZxSOec4Fgbx2UGtHGf6oQSFu4hRJO/ULF32k9
mWnzHHmQito27r77+DGFZjbDzd0INRDWdu6k5LCz1OFNsUYIaAKdYrVNiwc40iZi8dPVhfe9BK7C
snE+NENUPj4q4Gmh3c0Vk2dysH8qShoSwqx4H8iqUbdWjjNZx4C7WRCaAZbWOGh5pV63TEBgnFXf
d4+NBvJiViP9wq0vHMLqy9YtbaXXA9IPoYE0d8b+szBr66tsAfCxHvloMGLdVFOPmPRgBc8pUaPF
rUcmniCRiItQ2dMACdzGBfCaejL6vdGL9wllsJOiKU9oJ8z3xUyhriCD7l3u6pdciObgsoKCNioQ
NuyN/Ack3pyoL6uu97h0miNgn3yLeTiJOK3TX6qkSp4wgb+VZKMTOb9tHWFMeXDijrMqSA59+HGv
Zhn+p4Os060sQeh3rpQDiANaOLsdCASD2L4Pk2dG45DLk6cZXOI8Gx8aN/TefFJtK+H1oEs8LEj6
WmsXvj5YR1lUS367PrAushSJ5wENpTclDJRnAwyErLWGXj+n7vhDltok9Q82ikdLWUwqzdl2lh6u
ZRGZRhK2vn+yie0+qL5WI2zN3ISH8H8OlapgOV0PNrLREc2yRZbVEc3EzkommJT0/quPHCO4bZFH
nIfLdoIV8dIdehVpbI9kSiH0fUdc+Hlqq59tp4pPr4JCplXCunQaYv2TmQP3nhsinArysms/IiBt
W0Ud0p0WJep7UzoPskMchBoJTWU8acLgK9I9uBfzSNNzXnQnJM4QYo3LvBVuvMAV331ghXO7y8M+
w/b+/Cl10v71p/RRa82Q0vyoT1G5wsTJ+iTTtQpQRvz3n5Ja7l9/Sjlq46lANPixVJVfVR5dRuxs
jqj7Du+dnr5V3SAeMaUZ3g3ygzHi168j8NpXiGVgHqgOtTa6xEn2IockRLSPWsD7WzYC+UiQzveS
lWy1hqzb1GZXbOICeMAw9K9mP6GnGRf2Wz9LGupuHZ8JR+kPWAMSNiiAt0QW4XvEm2D+Z/ZbFZnm
bzN5GYau+KUN+p/R3cDyGNb2n9FsT9JdVfR/RkeBWXxgPfGWQiL5LcSzFSnFL3XE7k1D9OxtmEeL
f0bLz84KK7p99gRB5M80N0atd84Kx9sJHUVrG3Tgq14SwlWnFvBvXjykkHA+xqpP16jdp0e1N52T
T2h3RRKi+mRaWsquplaTGGBqf7IKFdM1hZ2qvFrSRH+uNqGydr9aSEj6CLfWJYwLEzSJCMx5sHJ8
hYNHuL73Q5VbOzSfJlDBT4pfElPIyrPs1euKezHGg2ySnbgzHKJo9dnrChRQvKpsHgKjbyCqccFb
lxF4LB7IPusojAPxvLfylYC3u7lfZgCAtwh4LTzc/pB5cMVbXk3N+ni7tFr+qty4Br5JWz4l9rlT
eFfMf6T8GPiC4UErYY3/88cbWuJu84jH0BTWKXTZEbRl2ByGqbWxr/MiVpLEHyaWeLXpQcGEOL/+
Xz2UGKQTtoRRpe6FElsGdgGdd1YrrV/pntauXEV44M45yAbXUI09ruane9XUA5JtzLB9CPEgWARI
cxwTJbNeCYWDq1TLahfNxTDS1U1qiFmyQqV1QD13ijrEK2pbvNYZP0enqgjH0ncScfWSVz9lEws1
jOVDp9oXr1DZ/ataWuHFjsWbRBEndanulVDrkd4AYtwip7AZGnXayOLAPg05H9I2lV4aT6Mz7rrM
VleF2w2remjrR2i5DbLEnLVMnStvJI8ksfRiBtT/q0F2FogOL+KhN/mIyTgErmMcLEwGDmmDH+JC
ViblcB1iw9v8VSf7yN73IYo9eSWu5/+5hK7EpFhclf9tvrRGCNCZseZKn2MDPwQZ7G9jXIwkIi99
kRXo72WrWknji1E140XW623sLBwjVbd/engi3dUmuxPZLA9eb44shW5DARH+zpw0fFaRtdWZQ4bS
+ND90LqC58hWqdnrj7A/+13i9SgW9uVwDgbVWkUhLjeoKljrvG/KQ8RTiaGBXRSLe9llnlvnAyI2
sk4eaniuf/pAg6S7lV3xIzTg4oEQdkx/gCSKrzj/n2i2edG0R4H/qTGDiO0pzNeDjd4/G3Dz4vr+
SwSI7mopRrz3psBZTo2WX1tPlOvS0LzZKKO4NvCKF0YU2CeVOM0qJfiyFtY0AIRKMGJBgxVNq87q
V0Io/UkehqQa1ibRHsQuCpYqUJp3QaC9s/om+Z/Ai4eSsVA0QYDJR7IbqacPvzU0yEjQLZWxeh6c
UntV3FnVpG6Mo2y0LAsgZQO8WLbySclW+AP64vNQRRf1IYzsltQAY2FH+IuSResyYav/ZqBL1o82
FgCRitS14TQbWSTidYrclK0rcLRTrjmsT+um3U8FqcRYiFOojeNr5QhlnySo2cZTP5KdxH4hUcbX
0uuVfVR2j3k7Xkk8+id5EBh19FjOUu7CMka6Ik8WvWjyq7AH63ZWB+3fZ74yBivDM3A1ZYV/HOeD
1rjd0UnwDRWNmBZ+DgSD/Hb/p0X2SQvTbxcJrhd+CqnrVmcvUQqIj7IroEM63C+qJDZhbkubFrLv
veHfHaOhrLZ26r+kBrJZGuxSfT4AtvhzqNIOwTUk53Ay+k9d42PqO2iYCtp61vJI8TJIgnpndENz
kQdZD3MDp16y5g/3BnCs0a7qmPbvdfnkNBdHIJeM69JZ1hN9QuCimKaLmQ0PFlDWj7Dss3WLQMOR
V5h30myUgKPUbz9FA4Ydwd2fKrPTwols+4mItf/QG/q4HQJ3hTBI9zp2OMkogfGs2zghh2jMm2ZY
XFWvRVtrEnh1zkXcMsxNxBJlM1rG8BQjttk9jw3PppNVAQ4iMb7ELDryg+OXy9Bvi23a2xtYst7Z
TCALur12nLIMbyAnTDGjGoW+lq1ZM3hneTbGnbOLq/rrVm+J/djF7Unru2QX6Ua1RShUvRoFsHQf
Emtm6dpSr1z9NCmqddbsPEXgn3Bc73VHVgPp+38ZKTsYoa8vg2LC+YQoxaYdEzwFhkQ1l/fVqhka
3b4jQjIvbe/VcpFbRLjyqHrjrDoTJDRR1we09Z1i/tXNY9nA38vngyzm2YBW16CgQl4XuBPEuCEc
9DA8uCyAV6DDk7fA1jUou0m9LHTix/0URdB7eB9Uc3Ei4XRGovRVNtr4mdmEBS5emq89pwzfBggT
b4CSkOkoX32Xmh6DHq8Zx4tsii3zl1ao2WkYDXr3cbA0iczuZSOGTchaJBrKJ3MrBKKB0Ceyoome
XOfVvZld2x4HLZJwX3WS5lez6pOHNEZoVTYOOWEbBZGWnSz2c9Axxf73TJLO4nbxMZ56HkhMPwPG
+K6WiHbJUpwK76kmfRJCGU1trTjYlvVJcix4Duz6u+YDg3XGot4mwLm2DsYw32J2R1bgIm+Xs1YC
pLbTsVK8TqixyPo2Dh8si2z4xrViECS6Fuwsow1eUN1HJqIM9o3ttSmGva62mkbVWXm2piHlZPUX
J0fKhcRj99V50SOqk95bVwXutrQ6CyjUFL2XdnXmf+/I0A3wSjW1vvhhIg6BMyC/WwwfKHBDvjKr
6B0zy/VUx+o3M1bibYjB8FYWxVSsCQXWb41l+A9lxaUn1bCeugzh+YBIx5eu+UvPQNA+GNWvAK+i
d7bd7XryNIOEBCkFzR+DDcgA5TXz8ngB4kP9VWDpZuT1TxKQ2kKI0V55LdB1b3KdsxaRlRhnCGFo
du26HdIBlV/De1VUdRUjoYGRw+yjxkN+TgwHYkPOzmFs4+moxFX0QsJ5qbo+lIRICV/MwF6KwR2q
RZIk38T8UpVv1sgqnJ2BMpcsobrYTliF80KWZa8Lg4U9EK+pW0QpxlooJzCexrZm37+VALwSc+jK
dL4JyzOIkJL1rQ3PByqcqyhpeP0zEhDvmK9Xx1wf+2e3IfDCLHgp55KsUkzDWWnE/NAvp+42KDT5
ARPzGBpIE5m6tZcHQkJ/zu5F+YT3QVuimPVPcyCG7WDG2XOeKsZ4jAqi+3CY8XGOO71CfqnQqkUW
Ge4hNBv3wGzZbj1VfUnmqnt9EWnvigErRClhZK8CXVsPjeLPeCgdfxTM2nKEncrEwW8td/JHNEfq
BxO5ip1p6+DCmqhZ6lqIYVaXzF8J0kekPrXSFJcJDaCXMcAd1REo7tdKAtBgEtX00McDrl59DTae
PNaHaBAcZoixb2aAX9qdhee2V9kL5Ut6Af39CFSUSTB9MPcTCQ5Dz1mZ+YF2xGjhzwE8CilUpNYW
MaCzI6C85hghFbUaSid+yU0D0A+Zoxd/aP7P2QS1//+nn7zKNF8P0Pf/ucr9yvd+wFQwESugJunp
hd15dsGFObsIo31muvMhgVEV2wh5jQDcF8aQv0y1U2ADYoj30X+I80QhRwbtpPONA/+2eK8gpx31
kli1LOp2MqE4DxBAjsk6o1pHg4kv5HyJ26xj9KN6TCQyS56OMzJrmtFbKcYzGyL3Xw6YAgP5G69I
WKJ3fmWsPD/5WfWa1T37QbyeIGldh0ZzFjnWKVcWpM5imOvkmayTrf+zn48LZJo51aJpet7CC5Ju
zUo4fI84ZbKmmxdwHe4aSCyNV6shY1z6rGghvY6IgrLrmtB1udfL/nozPKLNkGK6bvy9BFK9pt76
oKUW97VRklnoQ3ntWRf9gOKampXXPCYSb9llAOzCrsF3hsGbEaj6W9+i19FV3oshGkOWskTBzWWe
cDJ4N2HCa0YAhp33WGMdsrqBi3LfXcnNVpSZ7knHH2coxvSUReZ6sIoeyluuz6mE7IOblRt7/KgJ
Ox1cSLxLr5zl5posOXsFjhT3rgW70PlxiTAieCB5QdauJ2lna7m+KAMfeeXUafZ+hotWo4vmozd4
xWCd+OPeA2R/uy8cjCGaSI2ufYf+cL7vOiVC/6dwwpWH/MDK0Cd/RgAGzXbmFCzdCIUgp7aeqmSI
T1pAdF7+JKNV/xx1DTESByIS1jpEi+afcO4/FYGFn5v9v/sniYsnxYxwLpvspxNXDtJtE7qodsp2
xmE5/U/QmTVQelF10rOideJN35vhvmgrnBtCjbuUZcpn2mmzxqtXWmeCss/NzFvrHMBi6WS5QAgo
svvHRsV9ai01fnO0AWGKTk138gdValC3sih/7SK0flqWuvPBMn7LZrCMbbKNnMbosYaksDBDUX4b
uxG7V7VwUVQwuytTGarCfEu3hKrWTLzsIeeDZ+B3eQxK96AjBFovI71GNjZRHuMYuLzPoglw/6jv
ZFHv2nFjkjm1y/GxQffhwemNHxAm8HhKO396jHtYWqC9AmxE5y56Xm26IAAE0Kbt42AzgWjmY4U6
MbcGAXPQbETj06Amy61W6bDKWIdbCHSx3ECoYjC7R+L1cMXZnx7isuoPsYAz0WgivBTkQpbkWvV9
ZVosVdxJfQABDpLWCIOXhuzX1unczwGx2Ucrnj7jstcfnAwdW1BHuvoQg3Sxmnp9xxLLM4219BqU
0Xyv/wdkHDXFuGFaQI/fz091VeYnedaGNoRlq77c6r0e28h4cHcaUb0ntGr8B7RtZtsXivLg6EqC
rtNYEO1gT9TaKKq1zGDBspic36YGK+NenPhesSEZqydy8ohnOP2vPlDjwzgf5FkVVCT9Ajc+yLP/
VndvkMPCQUOuyq6ArM5jyV4HCNPa6UNVdp56scauWHrsMAFRu/gfjn7MLRJ1hYJOXcpNWxao2xI9
2DdmPayquELGmgQgb3RhPyapyJ/gS36X9WbkIECajRnsmdhfwfsX3bPLevegZKq/HNw4OztlPl2m
oUL1cH4226z3lzoxxvPohgaqXGQtvck7yEOtTRYGWl4SkJexzpnnU7QK90/zWDTosqHFehrQOuE5
zX9YjYkslznEANd0ax2xXj32VmDv9arPtkqTqU85Al1LgjjJd6a4E9Qw83cbFZiMGdkPW7FxEIq9
P8NRSxRHoi32no1Uti2DPnzoqxL5BUPZ22Gr7P0k+XN2r4tagfLTvSz7sDtDWBmYZBcqiyrNLB4+
F1nq+SCLqqt9D60QadKK5eaiypweRmPykla9uZMlechiNlCT34SQb8kIxf3wPgyqc3YH7bOZS+4A
KgU3xmApG22vzHeTmyA3M7caYWquDZM1o2xNKvZxJmBkXmzR8O7nebkozTA9yVYkDk5gn8InLzbB
rDtNs8GENzpFAGZO2WzHpKb8V96U4PI018lW2fCvopG1LXpHlQZ4DjMxMHDRBEVVYVI1rWplqWqy
VNhHHOQhsDkLO5sf+14e8gJhnGIz5YRWfPyCH6Ku6q61bl89RMouIg2HtzJpuHWpLmM/OiFwg4YA
u9arC2Zv46GGuJGtHni1GYBRHWVxzqlOdTq+Ip0TPGV+9awTSieI6Rzky1S+Od1aXfOGJLsrBUC0
YISsQx0L2wm2uPcYNyJc45kWrVvPrZ76+SDrklghoDQXgZeHmR8+aLqLjHfkKxgV++0FJaUOBSe7
eMMHVF0wM9vIq6JbisqZjx7mU25MsCMGu9+Chh1+wGAlMFqo2tVvlREygdIBhe8FbMJWOQ28l3Z9
R5hOzdSUe3VG/SFjfAnmj3HivPzXx9S5z8fEw18fU02oKWtOEC7aNIk3g5+R5e8d7zCib3RIEx7Q
QicU3LdEA/7VIIvyMFTtiiiHfobcpaxaJ2vXTZFgBqdXwlyMSqbvbuU0iR5DMito0Zc2wqqOePoO
yp8X9pRHxyFzeDsUWrpSoqr73mv2iyLi8sUO0vCYOI6HUDL1bdxc/co0noM2ABA1FEScatF9d6r8
M9XK7nBbosRGZwLT2loJnKA27brXTOt+2qjSHPu55CRqDREesz7ZWDeIQIx+Yi9la9Ka/tkNzDeR
To+52yRLcqTJJlBQGukaR2d1jL5C24rxVQ2iCLxh/xjNjWiojTu14j4HX5KQB+Hg2BlOfC7mZfe6
dGySS/k9djPlURSrgdT5UUYHyf5n9SrTFq0emIi9NEtb0RGsTF17J6lfKQue1b045i4WNrn2p7Uo
zT+tqBREKhbTAdz/p0hjQw4l1H0K/jnz4/pPnWwd2rPhxM67orbvhACni5JW5StrwXUy6ca1sNL8
gH54u5TFSfgbq/OHQ9RbH36RJjsTiOoJM7rhJCcwRei/WzOflq1ht09jXn8r5lcKsjzV2gFu9SDf
JFZ8zpAS/wh9t9l7gpUt0Vr7Ibewf8Ey3VnHHjExuUIReegdHMfF27LPstfGaNNX9wxcNbidQ5XJ
FlpvsXrJQMmaGpbBbEFXdWKXX4XYDmk0vdNkm7up0J86481R0umraHTc3i0NcauEaLExqvqasIN+
tWv1JCOFcF4+vT6K3tKJ7Tcy7ipORK045TC2yA+NKIqjoaUCMQLyHac/DL1BP0z03De4Prvaa1Eq
9tONLmpZ0YYQgrdq6lQ7D8I4lYOunYMIDGkE4vFD5FOJ+SXLMllkNbWNxvFBgdsFmQiJkqp97GK4
qU5hZYeaMP8qb4sRA8f+r/oBnZF7vdJ16X7qAhbdWjXsxag5GlrA4bBv7RHb8ywmfaC0WoOtTghf
KeO10eGXcph6YzyHM1WpNIoGZTZcLFmtLwnqGNekxtgSv8pxral5/r2ZvF0/2N1bEesC60dcI1EV
yr8Pcfccq0RRm6yoj6bP6stprOy71tm/okGtngK0pM9OaioLeZ0pKPFnNz8RyLUg9vtsDguPiUGW
E0nvbx2WkWPb/6ddWISKZDmS7f0/7U7kP+BAFR86u8T40k3KdU4ci7k3CVOcMzjgSQd0f6jJYsiW
1jESknN1eja8GmcoB5tE2fHeIIt9w9u7K3Xv0CesagqHSGsAbehzVO2rQkTixW3h/ePQKFZBZqaf
aiLWzMrNlTQBMbSgSYiVTmIBhzm9ILlLNMioz/7gzUYJ0STWNSSu5Tgz09FfRz3DxAyvdnQkBkDH
T1b6o7Ps732vta+eR+ClJfQxEPA5En6/BMoIUT5LGmtTwToChhQieZe28XNqcP1cF9NO1gFOHTak
7Gwc0tVqM+Gd8UiaEMHegbfYv89iNh0C5btO60jTaFYpdihQPbeEZMeFmjqryHPds+/Pjut5jBgM
RAhh7m4zcgVfulCv2DJ6JsBKM3vMwtnPm9j4gIrCqSFx/KcBsfBLCQNtf6urmih/dAYDwlnjxrtb
pefa7YOOPsSpaZSBXJvyBBHZv5W8pAyPNfyjLPLY8abJe4J77HlMlQh8n2quzEgx7ZUbYbFl6zvZ
mEzJtFYmtVhD4Itc+F5Ddbid6o6BDCdRUFTUU8ciK9sYj0GtrUqTtWUyBg+6rxq7GXdE1tLPDzxC
Dk/6fAqCHMUeWXs7ZfbpySeCQ5eVchDei6mzlKfE1fC6Qjxo2ydJvzQG37mYXZztOsj3D8i0NI9q
5ENXadXgW5NgT23nyq9OVGyljPQzVYmMtSHrGiIx4S51tOZBQGF4HNLxSc3Gq5gZsc7UMlGa/c7s
mZCXej3+jHSeT/buAqR7KzZBERsr2bcxIuuxo+8QtGm19Lz6pw+8aD8OotzJu7cNh/SC5Fu4Yaoh
pj/fs7IhytFp7AnPosZhhI9BkukLOV2FYzgrfvfao5810X9tSKYwelRiRpjsQ/aobJr4srnOo0Vs
hWBjeSa+4AIY4eB7jrErCY2wqqWHyX9lg//vs2XDRn+Te6QeEf7HmWbQMC2w/xz6PtFPRV07C6Vw
TMTHVXLBslL2sRPdeEBabt/MUc5FHuI3p+X2CFaPgzyTdbdDF08HeYacSVmSg83UfV98mLZCLD/x
lpPpZJsEPYkrCeB4iU8CAjOOV6IlIXa23znPk6MHUHXmXCbVaM+QB6+UcCkHleVQbpjzrI3VD+U1
KrB0xCCtO8pW3yzWTVIrL2Zt87JzDNQyqyc/q+xr55AUaAQPpywaPhbAxIKAq40F96E7IV8RiiXS
V9GbnlrjIxnMnwJ92asxuSiosutdy5HK2CIgXQ3hSRa1cplVan3Vgso8ZQ6QLDnIVoZqM4R1uJW9
Jt1GkjIAiWGNpvKWWcimzH8Vqu7wAhWDJ2ou5syf2ICOFQ+3a13TInzHXMy4pMYkXqKsul2MvDxa
KGO7tGyQK57MrymTgZYBwbmTg73QKSwzbUnusVrdGxQRuQvd5isSdhvyL3TNRXOb8DIIHK1lFiLP
zGilFn12UHwtf69bj8cdTS64+dlWsMnY9npdn6AUF8tpaMan3GP3TNw7/GJO/oG8QggmNUj3Irdw
CSJX8KlzuzkOfFwSQRun8fJD5QIkz1AK++5hpNNWifelu2q/dPJMP+tFoB9NGD6rqm+nL+O3CbLq
LTbyD1foyL0qhfUtTe2vsfP8H+ZUnvzean574IWswVEA9hUNaOW5XCPB9jvgrxVtE/ywB/OLdZD1
jYgL4sgi1S/KlJugPCGwtLNYIe/M/CyLSfnsZ2Z5uhUm8adaFpXgpa1i1GLm3nKcrGZuS1ZpMI4g
5sh+4kjI58bR47yohuRJVV5F0ZrFL+Zsc50717WN8jBETnmWpV5k1aHt9Z+yw2in/TPcCGXZqWGw
vfWfRzq2zoq2hVbb2cYGooJPLKnUopVvWihJubtbSU2a8BgZg6M+zIlQGHjjLb7v9PaAbD3xARnu
R7L+meii9wQZQVx6zfwmq2UvggXZVuYI0v/0ckgdqHZv7622FHAxOfAA2TjImM46bHuS1AngyltL
plYF+aP1va9suxdJISE4gMA4jsxcSTbchxspGhctYmpwKhWLiHxhXfy6wVGpKYytLMqG2MMhEwYA
jAhDtXhjchBxwdRshd9lSfZNXNKeVYx/EdeBugGHqDSnd1akyl7Wya5tDTLZq1Qk/OcP9ciYLFo0
d/YFghX7xMuRJXTYbi3Rntg7URs8FmVRv6Sq02HSa5orWRSRnz1ryossVLIDK6BlBC1oS9CtenF1
JhCnCt9lo+ymm83vuK3sgyx5orF2fRtjG6bqPTjwhGinQSJr7B2H3KiB3UXP3uRMRixfdb3e4PM4
VOdbSzGfkqdn8wOlY9PbId1jjTylHJN6ze8iRpVC9pPjZL081A5TUpY3e7NstX1hmgepSjWCz1C8
ojnf5KlmoSpYBmI9CBst5rno+7zRE77PjZ4a2THR/fyIRn1+OytSVpDpMO3v9fdu8sxKSuCU/wzt
exBV6QiW695wb21ddT804JiTGXio2kAV3LKOH2ObPQLGOfVHnKnPkNWj35WHorSe9F8o0SiLiQjy
s1enUNZcddxHOXbEdjJcwrgL96XSxhuDeDVq3ugvY+X0NcRIqrdRqj/qInQPleeQHK506EjqY25U
9lev9f4qaxq2fQZgwbECTi0bLPFTg+j8GdctTlHIzh1qrw0vUV96C9lBG2HF6lX6QRy+2gS9jlyo
zgzcWC3KlDWz25jo9hI+GltjFohMXHNl3hXlKWg4Y5eApVRU7itNLZLtvcEv6udc9Yk4xFi7hjVc
e8iMG9HY+ufYQOLMsl49DtieXbIJhWc9KI1PUeY/cj1wng2Sn3tgTik+39THKjKAWfu9UsCRdhmK
ExlKWG9DUlzkBXl/pEu743spMoDpZWU457at3XM3TfmhGw0IBoF7NluNIO+tVUmvbpHVJLrpe2sI
rVqsgxLGkq1ZKcZ8mN6BfA9B/Wajh3iQj6R/nsLsdoW6N/vqnKDZcsk1Y9nYtoOam4lbjNDjfKvW
OaGCudVqZ3xtN/KtC+M9dLWKiYsq2agofrrP0uzD7CYbqZbQwNeAYPf2dim9yjD6A7oxWEa6CUDH
Ej41V+Asy+sAKOqIJg2OP1ZZXlU0ftgqiGwjWxWtjZe+HmkHWcy6aWcr2q+g8OI9YHdE5kM30o9l
bvCuy0HHlFCtZiNx/SgbpvnsXtTc+hQK3yS7VfnXUMkCgrZue6MWJr21QLlWvKqOSJ81iGqSS6hk
Mx+6j02MSz3lHYsnbTtpSMGJEPDI6KdWvSl821lXuqKso6SL9wG/LHKRLTjuMdS+cGR5M0Vqvw6d
WkM3glRpuH733kLJkh16DeiQ1dqIP4RGuWsMpAAIXp3BpttnDVc9NU/ikywpkDHOwf8j7LyW5Ma1
dP1EjKA3t+mz0pR3umGoJDW9A+iffj6iNKoenT1noiMQcGSpM5MgsNZvosC7TmOorX3hhxD5epe0
PJKkJ9grR3Wpn6Mtt1ITfbf6Zx77/qBuoLpUjX0RR4JBJxSuJn/9SRu/ewLMCWJhy51F1aKHjhfC
phMu0L8hxLYEGNtNKySEWazdoe4uVVXobGnCrRqPtQ5aeDXBvDe7TRw3+VuJQdSNl/OGAeSbv7V+
Y6+NeQpu1OiIPuhYpc6zmwpBuIwP2MasAOAIaCY5TFvfH8TtCAzqAY2fEs3Q5Fcl4MrEbrBIhlr9
5wlDxNGvcUzR3lgEfNTxo3ND83MwQZzllpXgoA4jagaqej/y3OzO1TI/D31zp2M6uFGD6IutPdNk
O+r3/jlCyPqMm8/vmmqqgdwo9bWOziWJ4P+ep0a7ppn7z4uFif9z0XYoai43sG3z5JjpCVtOY2eU
ZlGsU4MVLSlGQAfD+CB8rz7C3jBh8/rjg9MP3y1NjCDPyurZr6rvpTUElyGYq2eUDEnh+qmDKjuD
hY1oA38EM6lllCSp3ES9lxy0zBzXsel7GysKnHnt9HZ9Q1wN9GCUxc2Naocpta/m50zV1nqMnyA2
65y2YLMdq0GcIM1DpsG9AhJ7+k8wdu+DCxbGD8dx3TUyedDcWO5MQ+hn4hjljWwX52uJfkKrBd6m
CpP0eYrIaVaiTz+m2DpOXe5FK4f4G75K0y/Ssh8uR9Q3kdY4c9jSvHexQtzZSGWcA7MZbkhDwcLS
g/62ayuk2vRo2ks7w2xT98MjVEV+fkvKWRik+k1rTsn+DmzL4cBzKgeTUehM0/GfUNNsmwE1zRWG
fJb4CCIIscL+ojtUyBbeRvlQ3qrapKPzPxpZiXhcTl/h+DaMIpye9J71SE38HFmuq4hQ7cQi+JqJ
wj9yPqg3JgAskpOO99Lrnr8ryVrt5kZ6L6ZvaGtMCY2jsTTDBpauMVn1dSLE/dLxSMnC9x/7IrFv
8/ZXa7TdKXPN7oQa6bgF6FmsVJ8q5iBIQ/wRGR76hCrnkvTkj0/5gC52FzbWq4n0GcLYronQHM3G
58usg/oWgzLn2YNlZwa5/erapD/+umgEE7JHw/RfFzlz69xipYOvUWFnT7aBGB0uAulnTXNE9gQV
wVurUT9B+/iveVWif2/a9Kxi1KVNZhdRTnfTS9N6TlrP2vNrcTdKokyPi00pkDdKgDmubZMQaSeq
8Bx31i9zaQmQ/g8ZOeXe52NbO0I7FF7Y36mp2Ccu9pZVeSrz0XiypzxfCw+4ei49oH79m7UINpjo
3zju2DzBeWaXhFTbvpw092tCMJrf7dKKkbX2gpXTxCcVD1NFZhn9HvTXuFYhM9UHvKde+0Xo7z9j
a0ZdH4Ixa6+cklfz5KBgAjHtBc2TVQBp6S2VNo+a1g9rDjzJmz/q+K8l98LKpxtVSDLun7W/+twQ
OYXV13CqtcEuRrznhuM+bOc2j3kwRXnutcbHqSwLn6SJaKuSmPf2BHPLa1jwSp6r+aFbhFmFaLem
64ffG01CCulm/b7FRGFvNMI5EiYprp/Y1WQgBx5jYEc6zfaLVTW24Q766njxNeNhmkCD1y7CieoZ
zAhVY/ZWDqdOc4e3J/QAgxvAz/1m9qpvpqmNT/1UJ0uiOT4g/zg/eW74Hqdz8SOT4luLt+K/JjTj
1LHSZO7Wq7N7dCqhtaHOhLlGgH7HjNWnI2FJda1s7iofQrPX9NU3rUHrUEOJviAgE5E/eddcgSx3
CAWAbUNrJkW1rr3sQXSGuEAiiB99uH/1FZM03EdRzEV3taiOhPa0PQxK9x4zi2gN1U/8KCa+hMFv
f1kIka0qp06fJQrnOz9M9JMOseAy85rfth3qZSJ2nvUuQ5wi94hvV9l0UgWuaL9rTuKNn33RqA0n
E88eJlUNQCo2bMzqUaPe9uPApq6Vxg04jXnjplP6DSLWU4vD8AMH/vDs9nkLCibKSJw5hBWROrvr
ZDvccobu2MRxAdDrYl31Q3+RtV8/jDN2N8sFI0YqHNXN7NSZbfMMR/O4eapZCk5JOFWXPPR4sBq7
qJEBo+0kNrBXpDXWrW4Zx2BMvmW8i5+aAlMQk5Xm11FLnfBXM7NxKiPXfZoqN9iij5vj2j4QqjUq
JE95JsIk2BegEr/lQV9ttc4KceOy05fA9vZ8Ar/7wwBT3NkLkxcAnPuJUyO2KHrJTzOs9r1Ish2R
Z+vVdlAJC1OWiwns+Svps6bmMOsTilmbzuhv4qy116kUyccczrupm/1Xu0uqfQoY+TDUQnu2O3lR
EwCloyYb1Hs8WNxbWzfajTa4zoOqZQiI/j81RBR2Lpy/TyS/SthV7iTX+lCbG9X8LLTFbgZKHjmy
+4Jc4YPtIFgs0DFF4jMF4FOjZhw2OgfrxTgpM+pu10LMWqVKYcNv7ZSjbgAozoHXmSQR2ogKNBDp
5Uc/FO1l8CLjUrZ1Av0efhKufXMR/2DpKzgT/6fxaZK/A/FFwLuc2HNyHAnO7DNglC8NUmYxG+F7
EdrDujD65hUdXbEo1hbgfS92BB8YAQPrdSq7fuf0tb+rl9FAQiVhuUmuGjjr5SI163+9SI3Cqfxf
L8pHjlJ55jr35oLLSbre5fuOrH3oaGW4ajG+PUQGDqJeX9MOZocjrM56qTs3lZfMewuDLueCy92A
4aCWb9roNiSq+jgbfWqfc4IdE+iYhfc6z0MREloD3+h7OSSypTAaH17hn0L1jbK3D9E8208arjR7
APPzFnfh6lXUNmaqwzjeqObEggK/tr5H4dB/mnC0ndqguoc3dFLxcB6gYtd5FlnRJWRez7rvr0Ke
syqKp5MjhDmdQqgna6PERkNfBLsnIK1QTHBR5lgGHvB/Nr9GDQisz7kXOBveHgm4+t7YpHXDGoYr
8H0JCOKeaDyJ66JcxKh6gEnV7P5uN8scNTELakJmy3XqEkzD5f1X31/30v2ZnIdLuAArvAVUrgrN
JjEiIUTvFHrLc73mfq4FuVnUfNZNUJqbId2MLy1Eg+dae5w6Gb82sx3dVsL7oS+tKLemY+KjLaEG
ZTdCUJlafT9bDqMp5mE8tR56pNcoM25cuLCIZ+ukBJau5k8t8UvUoov+rPrtBmiyXo71TT6h0jZX
VbDLpJc+Vy36yn0SxFuEudNnP07FMXKJ/hqmgbWipd+obaajo6HEobcxnOasWViNOXpbbecSxyV0
9SNiG5mGrkQY7DkIdIfG77NHxw4LzKyR7EHQ8TjFsn3TJ3tGe7RvThGyRrcexqVAJRJUl/2xI8va
vtk22swYPoljUWpA9yNRvScwO9Jalh+Ti25djrTzpXXM+jYpzHjtI7L+MYjp7NtTRXakqvYzabIr
v6voFsl569KXP4ulMVs+hsBqsDXm77mdAPWVeosKdYQrr4UYajFnh9Toigc7SIoH6DvgUcZpXA/S
/d23O3vzcOaflb51g0fiV6A0GC7bHmMk42MjFHVWTd/YJCCbXoPQQujT9eq7foxNoLG2+6DDs90L
vlAAyLV/nbW63OCHLd+Rh0dvZ+5/daRngO2Hb8aMF6dA0eRK8ra5Scsg2aNkUzyKoJ1WRK+OCS+N
N9vFH8uJwZJwZJ1fBA9XQZDzLZhhQdSZX2wH15Mw8Pt2RxAZsW3e2WcFxDQrg+yi4fcnLQ6qGzAw
zauTAT4v/O4JHPB4P3fBta2kePU1Isq6BBWqZgGr6rd2YTp7NYqoaL34NCNn+lOf7qq6ICLDue+C
0vKIuh+FaqrCzh2w/DIhsluhgav6ur5JyUItE91l+OsOPjDPow1csvfMnn+8F843/VLYiTkTz/nZ
ej4+AG01FCBF6VLF17RRXaY6u864JpzmLnBUh2MYGDoJ9NZ4tmwTJKXOSTBvXOO5S0zvaIRrHRAH
72Z22W2spy+xhlNkb6ftRjWbEMVMERTtVsZx9uLgmLYzdILtahTtRX4bwET2anSuSm2dtGAH1ag1
l/k6zBr7Ro26NgrdaLm2ZzU6hR7KL9sEZWiYBIjskEHdqNbcZz6kGYqvJk6SxZHcHEwUVzwS2XIe
jaXIjfiuiIL6qroCoxy3xUhu37Na6JBZ6e3kVHkoagz5SV+WUdVMkRg5hhnAbSR3sDQHvIJyhLGx
Z5hEo5nZb6LeKKCuzM32CL8h3SpMS2DrH1pXRfdCN9K7rkOaT037utrsp6+rrbBtj2hmpttKFsWh
40S3ibV6kbgNnV07eeOb1nGcTJ3iPo+74d6Lxf7zVREtXsd8fIvMPLsh7eQgx4NcH2/pgATrNrQR
O1Fv6TqbPypwYbfY9FbEeW7SBFlFN6usJ9MgrFZ5ufdTxu6mLNz8u5OZi8vgljdxNJA3EEQ0LNcn
8OYHxdpYJKl8Yd/XNaRKNvYzbC+okUgCdt+Rsl+sXxLSVeQ3cKA1iqF9itLksauRXnX8uv+Xd4FO
wnqI0mlvVgEJYcNOenyglLNrdnbQx3jXZ89fm9Dgbz1tDg4zoICD4aKGpE89IBY9ya4sYxbfCiA2
0OfWIuvFVn/MiJ8ukPm2K+W/mmrU7koQbxiMrkrZ4y/RDdGW7DHmLcu3jGgTotbam2eI8Gi6vb1R
3UhyIfwJa+HO0qvvrBQe1uUTfPoSveIsjdEHXdDDstKry2fbj6ANReT6dmpEFT5brpsOAWML/bcK
evSsn7Mu/x6HRr0PykA/B5oxHHq+121dRd+csW7rddRrPzAmSc9zJMRjjenhQS/nch2yTCEKTV9F
BKPIxvGuyyzxOM2ttU1ZDbdqMI564ACpwD+QQXWRwxsep6i+DVcDm52D2xDwXZEBizeSKPS6Ndv+
xEPSnToQPJ+1v/o+L5F1s9PqiJxEMvzDC157sTjwHvschamhNbSXzrLHrQ7WYK9G7SWd4gwyI3HN
ZK2QpxK1zntpih7jDA91tykEG6EbUb8Gbj5tP9uRPbhrty8E6gZYtLHLnEvUMFp0kIXnl2fVjrEA
WBuCQ7clHlQ3JFpPv8zCl6zpiKcvyp6qmNz5m42Q/Ukpfnper92l/pMaUj2OdOwjJ6nFppBr/CoU
m98bNF24NxgERwQmOCIM2jDuCmDFJ2PG6x6Xom7nO3X44OGgQVrWtL9PBfCzKC+Obg3o3h9m46SK
IbasZqWqhu0bpxx0/Ww7yc3XFNWvmk61jWa5MloEFq3JrR8Ts2geO7TqBPGjW9VlT8Wwa6DfbJxl
Rh3LcDfFpgNQTFp3fnIVmuneJkaFEJiHxj5y12Z4wGDGustirNADQsdbaKU+bMG5xHgl9HcVWcqr
dHG2/qpFembuiA7dBRh7nTNZ/S5w7YBDmWJ//j/7taWp+lLN0Qn5ROWmSS0CuEuhDTDShY1zO0hx
bKv/u0v1q+KvvroIdcwAkMUKm7q9+HlgHmZUYFULSTIUupZ+bampJhIY9rnwjoFXkEtXXYHd/yOd
Lt7AqUhu3aWI8WHYzg3/wLzvkltVjCboTlOEmHJp2bPqMjS8IDxZVbuYdP1FN+Wui3WevD9F5Bc4
+NjlzVdXx5K61UAdYbQh9T1k84q9T+Rd26VwkAIdm6o/gpCW1sosTPeaNIm5w70eFdGvTnVJyBNU
4+aCOwkooSKLML5rbXQu0It7xmfjH+XGU2Z3ud/PPxGvHFbIbVhHvHlwJCcduRKiTn/oZULMqh7i
FdpeoDNYQDlx7NO+T37m9YwUtRu/u2EerdOsHZ6cBprRAEswnevy2cuiHO1qXAfipRl45N9rp8G7
YWlOFQoR+BC+WGxHH3Bfh3TS+7eK30SARrv1Z/tWMV4cB315R1jVMeOVdQ9YOtsOcRpgelzCLFr6
QimyvelmYv3VZ4f5eNRGG3rCMkUNwIsT5w5S+FdXaPTjbYwhtLrRV39uaSsMLzLMuLj68y+37d0w
dNpJdakbAnRlKyf6eNVoZQ5zuaiukR8QLdTdeGfMeqbv89AByhHFyc5pBnEY56mCIIN+UzWO7TGa
iNW1XW0D4rTTKxbT1Q6Fg/YubwQSXOQ4H9h4euvedYfnAuw4ON9YvBl1mEMeQMSl6JwnjK/Gn5Yx
4aXW4XOcE43y0dyAq1BaW8L3GWhxUJhpa9UvtcGaD3EY86iliadOhDOVVx3DLmteKpPkVF4aoHaX
USHcfyxXg+S6tDAuuAAhCe46MvMvbPPWGoBzCFtCPwUiNLbhqGc7t06MJ1fK8VjHeL3PtqE/JUU4
Xv05fFCDqmsBDY/j04zRCDQ6Cwzg771Epg/FGgRkeMhNLVrrk0GEDodYvJ+a5DJnmLx0WvgYZaH7
0y+r82BbxhsflruB4I3GV9/rG+xzb4tZd05fhbXwK4ylkLZVCFgZCWDEkrTr1xyvrJHHqfUroF3/
DKihXPV2bz6nhYvvxdIUi7WGE2Gmy4b3Z+RO7SbIhpKny+zuCk1HKjDR4w9crF+6qqifGmcWRyER
L4anEDxXcgJjnQGn5L/Vf6pB4P7/jFbdZiygRoFB70r9F9Cpp24y0bqGJENCynCee/aemzps5vsg
7jEE9Bzvwmmpg/SNTXWROOJUma67L9vCuo4ZG13Di6YHOeKQPozSfwlDB0l+Oza+A2y8nRab3chu
X7u+C09mEfPrV3QMxcxQnAxVsAYZRmSeVHdlBN8HBzMKqAjPgUbkk48nYLfqjGC6k+neijNjCUxa
Pyo2lKBcw72LPwGEdnQPOs0Lr7Md/rB82zpwMrWtlVI70ILO3Qr0Jz/nte7skDNnvTljJPnZZ44O
nDenuiFiT4pOJeUa1AlvTDyb6jYNPrN9qv+vppz9+DAj+F1ugHrNrxkxrU2haRlHcCGewMNeFS5R
zMSvnZAYKZ+leLJG77NfzYcrGu95T3+ISPSEJ/BO89tAwk8d5FMhgRVX7I8/ggSRWIuM9UqaHH87
e/4hXeJdietOz0Yt0Kez3P6sFsNQIp3kON69OoT6f1qLkAHpinaljGq90UkOc4rXsmoOwWhfVW1a
amUQPBv+1B4BdCATu4RLY1E1F/43kKhZgqTsN2HEDG205/VnvWqICK76uKqvVjvMSN1iv57O07Ff
4GxGnnRrQGPldeis6loKp13DeEk+AAgeA1PzX4pSt/cAnux9i8DXS5LoRzXh60phx/U1w3Px68pu
nvN1UXQ6qzNpMr3hyOQ2UA3aHoqQ1ZD8RQkD5kExPmdwTm7VYFAbG2vW2ke/7+tnbJmAHfUv+jA1
91aZne3lBqVhOxe97lAcXwYDIc2bMFoEJJdRfYpikqgCYY9lFDais4Wpqu3UaEdOeQUzaQVsKQHa
ZsafxVeTT32NFQhKDMuMr/6vubb34uacfgbwmHUvn+faLJ/Hs7Ho4ayB7K56vdIfB9PIdkYTQhmQ
6XwmGjyd66idzyT/CHf2GgmOpQ9bs2YTkxxeFyTMzl5vLsFiTO/IiZIep2s2YkCf2A21aErQViOG
5YgbcmItp3VSJ1OZ/S7mpRkTOj3wq8jSw1T7frxKovXAvzVepZiGwtA3P9DuRuJAr6bXATAbEk9+
+JBif0KYU4t2EeIYOx0M2AVCXToinkB18OFsopnP6Y8jj5dU9UXV1DxVq03L2Bp+56y++jorBXsx
iHGfDmN06NJ53rphEb15oiGwPwfkegPTfRWXz16wW+c01gGoLJMMXtFb4YKGxmVj25NwFIfEYRNU
hC8TW5/Hxm1Z7/AKXxpj1/TLNnleo9QBrHZpOqBgzlXo/VQzTGINj1EO7DaT6OTN7XtlNfoKtQbA
ooG0Hhwb5w+9mLuXtPcHPji3/yZ7+eIMuv/TAWEmNdmSHrqYKDaDSUWNIMJE5yeePm+y6ZNvI28h
oA5h/FIvEO9aAlCSWtmDGQRgP4+4kGgpLiQcILF+HEEyWklWXVQRp6i8Wab8bKkuXWuryzSb0Ygx
+zLPMCt+d7W+6/hnkfby8u3MSwM4AJn0yke3SNVIOHQ3YILDo6pF0WQfh0sTggwkamYcGsxsVnVK
5n9baggn1f2tzDj0rOCGplgIGQj+xHNwl0022Y467pAd6X/XVB9La/v8V81OZm0NuqveoqawgdqF
LHSJlPVgWu55miz7NkXIHiUilGtIBN13ehA/o/MIl6mwNmB1cc3F5g7PyQTtFnu4Bd1rodNGbrcl
+WgYnftTt4FCNG1xcOohOSllAaUx8KU20BRdfXDa+l51bR14slc+v8baIKv6rQ/KjR37+ltPKqCy
ZPyR+qaADDI3UEJFc+ePIXyRzos/kKp59oXRPhkuFr9ibB6d2vsVhpn/E9VNgmQLCkLH6yCqB/8D
QaWF12i4zynbpU2LfPktxiasmhX8JMI6hGviIERzJ9BXdhOJjVTpSr/w8JPQ5zu2fXCfzcnb1VCY
Nrw02Cpl6O6PviGuftfEJCSRm9DYKuE98Qh9PnmdcYfa2vnIb1y4DkwGvLQQujJwfszGnfBcoEtx
o6UHX/DxhnhDreA2F2fsB9hpeugqcdzFsMPIXVSrS50zDrjpOMXacu6xR0B3Af7P4nTJkYI8aqk/
q0vH3mweK+eHGppkFhz1ph4gmriPcnAT4HXuYzTY6Y9gsB9T/AtUz5+hPxU1Z5mcaV59FXiBbKx4
ttZmLoc3zTRfDQtpTjwhMCjEm8lJzCdd75P3rGvHtTMVSAJKHfYCZwNIt/Gwqe06ZVcNlJH4cnyV
nQSflPb5qi8q3HHCMd+VhuBYhj/HnT9N6UHansOTk0RXA4DOVgAZec40eFKGGca/tPlt6kLv+uko
HmtRvTegR44bHgBkGAZNvys13ES8THgvuWamaEWVyU8X8/nWYDe2GjhkZrNv/HARfSLoGI8vvoFE
SJRr8q7EmWUv0uZjdKoP1yUqOVuG922M+KgF8oirHLGpJQCywrP9qfam9j1rOn4WWeM9oIASbNM5
qC8piqJQFFvnMDdJueuxndmV6etYFAUqdUvuxwNNU5KC6gbyNwQ4cFdPvIPed9ZLXc/Noeg16KQ4
rr9bmUs8DNgnut7+ZgD1fepkB9TbHn+Vfjl/b1pSg021cOXL+QeyScNNJY1Ls0jul60j7paW2lr/
aZk+yNHfmThnURte9PeAF5T7EoAh2p8ZmT2B3PptlD0YgjjGtnD/cbCn4sT6GEW+g/K8r0UfaV8i
B+ci7h26TrS2hYzfceDBaBEB/BMwo/Q1tFBCADT/jjBycWSvlW1VM2rdeEVaM1pw09Y9O9kXc7k8
SqpkBzsnOujEfHYdYeE9/iPe0cXbAuJYkRFi7SJrZ/IqZVeNtqQqEvLCm57jwm7QujRdF77XEzsK
SzIPufM5pymia174QF3Ubcitx3OPCMBU1kejhlkXeBmqeQgUl8eiwMbE1BwybAKeqCGK+9LHRXgY
5urVa/R65UvhXiwvql+xNllh/gj5rnTtO7P3wPF39Wvrlwt82/LW7dCM+6JGcnfKuuB2FDbPQ+e7
uxi00K2+9KmBwf6WpQbmS3+65wArya7kQ2yjbh1HJqiK/zM0qAKHf82TSxxRL/TgmDvpunbMZcts
7Gv4BM6l63p/N6QzIT8nyu9GWJ3gvQ3xpmsDWYjI+SeyH6GplL+sHE2COU+c5yFPcX/DEGFnyeSN
Z2668/HVuhh8BUAZ+M347fQ90esCIUOSxKgzo/7VYGfZqROpZ0/1LoUukjjAZFlX5APJrPbGl2SG
VFMVTiHdtexn7IaSaFgDapJIFGBik33Xp+YnH6I8yaWY7fF3ISDU/aupBr76KoKANTg2LkG0EzXf
0jLDO98c56tZOskx9TwtPwaZiLaoQi3y9EW9A6lEij/leIWyJFrxo1OgZewfJ1TKX//vGaOtVTu3
bP59Dw7wLy6GT7jGF8GTER2VsTaKul8NJ2q1rQymj4oaADpNoEWHKa9shLyNLfGKIAeRlBYLtojM
DcCUGDG7Joznc9R0m9pKcw05L6zIUOY9jMYUnjBNAo9XmxNGtFj8zByK1mMm/adKwnFXfV+jXzU1
T42OyxUVxIAZswiV0YmGOt7nSJaCPCLdE9p1eYeq2U7Onk0kQXcegwU9WgWnyklgW0gQXIdFn7AV
o3cJi9K7JIP3u6b6OBmuqxER0b/6K1+Oq6HxiESPT9aMzqbR+vKsSz9fKzkddinJZkFqfGaMRfg5
K/MneVYAR5VI1iSem1+zEvEcVu3ve7VAlCGcAn4sZJL+axb3+prlosMGAPQO6HX6nkJ8WY1tmb3j
LYfH89L3n2pss8Sqkk2+stMhOOc42pzLQD46YWE8eEtRz2W6QTE63A2Jp3/2gajo8Fu5Vz1YlSAf
xuYF6g3z2eW2m6zStM3k66iPLGAzVXjWWMJ5bN0nYJSLwhJWOkE2ZWdUkFa2JOpdjelj5zgcxNyp
BAgt4VOBnwXV54CWMJdOVfurr1cTnR5V+QooxjE2suQe98vhRF7z0UW2PVpnIY8SzFoboA1mTOFr
OTXNzqzK8DjM0r83mqJdlVDUflQlfNG0D1/MWQJj6MuGt6awH8YMgw01wytGHBXD8Bm1dbGXfghZ
VHjPhoHijIfS3kVPRXrpxrLFntf0EYjX04sawMZJDjip18VaEBXck8KeL7be4Qlm1vfRYM4XxIpI
X2MSnyDChtKya4TRFgSp+dpl6bCGBZxCIK7N19iBk9HP4SO69NE9tLtH1T3A/DrokFM36iKtlRbb
SdO4kTbClGWSbwahA0mFhr/qVVmkmXnu8d1BcWH6yQd8w9MZvmEiASLdhz0bBXI6G2aTbfEME2+c
is5W6Yw/Gz948faootXvzlCG63ZO5Mk2h+mlgzwYB5Z8txNcdFwIjjvVLDUOhYE0HtmtTpfCJrip
+vGcF2uC/fO5y2f/KSvrQzdwSsFLeidatPCIDRQ4ZLrFeE3KcbxOvADX1tzO288R1amGUySQ82TS
T6rrq3A8xz/2Ur/7uklNPvrzdoDf+g20oBprRO5uetAqqEaPZUz2/Gueutb0MT4RNdzEP9e7p176
Armnig+a1cxZl+ikvvFCBt9v98ONiVb0mx0Umw7l7GcjgvvYzHGxyqsexIhne2c5I4AVD7oG9aAU
z1ZVHA3cHL+FVT1vWz2vOPQ50VsI1l/GTv5ND0WAhIgGk2GZZmLcWyXjOygPeaha6IXq6qZD4tfR
7RfHSWNU5NE4/7xrn16NesifeiPyTmHMv/PzruPwEbtsfeKxcC+NBDWk5uuWxjOatP2tJY3w1jSJ
Xam/G7eY/ViuLS4St/WHug/f1I3g7RebommiG6Rf633mZdq9KpIl1Se0GNF2X7vXSXZd+sY9q7F0
YE3RoatwJiXPDgAJ35YEjfClZgyFOOK5+JiEUl7dPhUkYQuzAhuJpTU2jFc5dN01bgztMLvdq+pS
xbgMqhp0DbmtOw9BmtGyDUILu+V3cVGDA/vMle9a9c62MdvzclezN1HqXMp+QNLtz03U7aTVWpfU
JuCO6UoK+OsN/42EbNhH5LRwK8qsvEQRevCFLe21GjDtn2QtSOu2drSdQCSepDlYtwactM8JpY4a
QJJG73HMpt1ZlgozyYP13NT9m8x3fWXl7yXglyP3DDbt0pSBiBetqPyuywEDjBmn16Wfc0kHeVb3
Dp2o83cI//gqZuVrqxf1ybUWFYE8L94Na4C2UpExt/qqf7Sh9ajbthoezElmSR5v7qaZ5WHoY+sp
7q30AsAwWat+hwVh7dQ20vCFGTybk7WZphE2g6df0WkJHlI7y/EyKFl0sdLFbrS3r+ysj6qliqAd
wjWPX7NXFyAEZtwVqVyb5oijn2W43gZN1mynJhe+Yz449wJzsofPW9h1sJ0JUWxVUw3kA6LFoxPf
q64Iq3lc3RfW25ge0slhe4yKCFHa3r24S/FZi+xsbUR8aH8NqMmknOezbvz6mv/XPYDDphsvYAFR
A3/9GdVnTmR4nPD8deXX1G5IKw7UwMHVX/8a+Jo8kPljkW62tTtUK9iMN2VuV6ecfQv0IYSb1vWo
1bvPdleGZGn6VENoyYtvE8+F3YuP0YASQY5SSUAA1EieptIO/ymkuCnaKv1gowvOpuq654JYw6ZC
0eO2Cm1jH6eGdjNEIxnq2c4A7ScEInqEk8jatS/h5JAlceLyR1vEe3AhKLdbHNVS7PN+5WL+SEG0
vXUQTtezX6cPjoTzDio4OPdCnpxGLNreRXX+TM0vNSLh1fmrTzOcGPNWvd7PkdMd1YAq1DykD51N
Xo5wGf20aVd94DVnGzWnc4aM2QoupLbh28nsS+pXv0d6ILGbKhlw9o5H0KDqGhLy+bpPPIxdzd5Z
ZFuce1CFxoHDKOjS1p8fpMhHUD/u+DNugcBo0/gh+35G/Sabb51Er24iTzN3VT5GzwWOQGpqWQR7
xLHM94rkEbKeUCN11LrPLjTibT/3qEhO2q2a6rXmAxGe6LUS1puRzKyp2B8tysonVSvqvhXKd+RU
Ll5KqjOdI0lmz3+U/8XYeS3HrWvt9olYxRxuO2dJLVmydMOyHJjAnPn0ZxDt5fbe/9pV5wZFBKJl
dxME5vxC0yXrQEH3+N55v/ff2uT9VuDWMI7BD8LF24JkcpOlrYftFk7sxI/KS6/VXLRkkgE+6tou
c41p53VZuNbVcVopam+vx163njSvtJ5KF4Dk1FvOTlYbXFnBEbpvYPunCw7d08UYiwPbe+/QlUqD
mvDclrh1jr5a+iprcmzy54YUZtnScdVNH2KUAac2fDY0y3qy+zdZUbO0uHQ4q049CPqbfppUHfJr
8omNEgAyQm+DI/erlgRENznAXkysvJZoPw0fPCzZwiyq8dGeO/S5w++J8KHSER0k5hV633OM0zX7
T0CzEvJKqodoOE13oKw2zPnOgm9rxs7K9v/RJG9sPN08xX19afM+IhiATWDYwihBbQrzv0nxgTdb
+TM6+92584errIVGkz/3SQARW3QYbbuieJ6yogL1V3QLOUS2abX30CSGe5ZNE+oX2xZVhaXslG2a
mEXJte7CmRE1/ELBymiOuQxzobNlBxxya4HPNRCKoZgKFG5iZ4h2+uyFkCHippZkrUsT2l+kxD3L
RmSs/6qXc13+VygVLzTRoUIEKSZ81LL2M1OH6Kuw+pw9YsmBdq72GGUuCrXuLlrT219sG4fNuV0T
DlC8nsC9rI4FPGAhWtxkgJ+5Y7X1EceCxe7lIaLSI/rpsj5LIO8CKzMWnuN6uNTk/mNb5uLEH8sW
yOQWdRy8R2ObeoH9eB+EhuxDVrvuNpovJlN9rK1YI3DFu3NySPbLquzIQyfcJ62SLXC/1iAR/zO4
Wgd1Od5ulK2xSdBcIx63kyPlFP6QoSIG8Hopq7LD67UR2pRxSELCpmZuG8tx8nERbfT0pQXMDsah
bn5y2Pe6oPnh9NgA9hVLlNDSjoCZhYOsUacPmGOFWB0K5V1vpn01U1fUUAHYI+wLGIqnyBxD7BTz
EIGeCmp7nR9ixf3ddO/Mo1Is49Yc13Ks7EjmW+UVf466iRyfVMjcdu+Qg8ueM3OcpCv3u4cdV7wI
7Kvzz4VasFGeW9yKwKQIdBBrY+hfeJFjkVbkD7J2L0RS+5cgVY+6ic9sNtdkkxzhjFG5MtL8B3s4
MFG4Ikhrg0QYmOugan6zLrg7I/xVz8KiXOtNbNzsDu43mwCfNzct1xxcxAIO4TiQcq3SdYMe/vJW
98OuPvNLB2Q0X7llMO094CF5rzNatsFFrfGQo8jdjhSRHvivPbYA6WQUX8vGRd/Ax7fSIBj9UfQ2
vNU+eBNBN+3J7TVrW3Xrj7Rvd2ivm19s3WgOnsLeqI0dAZFEeRoLrd105AsXDdYVJuIobbfQTRGR
y53rWkqoiKhGmIecbczOCXdFC4xlCOrhUnfIXa7SSsfIpeZb1ht9uMiesLZ+8Bxx1Mw5L4PuNM+h
CYnHwGv8GEzBcLALvrm6tcmV2pq5SX30EIeCg4aFFRvMxhS/76ScXsu87xc1Hicf/aC96UHb/ki7
YesoTvMzYOkixbA2Wt14MkeOgEUdf2+c+FNXe5Ok/GxSierbKnOH6CSLqMsjMnrO39Uak132Hm22
9Hh2zpaJDG6fChLKgaIeSicrlwSv2letG5VtADzHaeuDzXICUabDaqLH1R5yxP+5RgXMwUIB8h+w
Agp5y72akbm8dYg/V//WFlpOs/cNe/3ud1b/y3Gtn4Ef9K8Y0tmYk7T1haVm2ltjke4KHJEeizbw
ON5E3le9UZ4EqYKPfsT6oRWHeYW9+G6tXQNiIweESquFrHaWqV3RT7MWUe2ne9lmFyxhiZGtOclr
V9lUYQu/znQdbwSHCOkyK8NtpTbpw4SE+bXPC3UPaGBayKq8A+kHMGMk1vdyFi9KFNZPbys75TB4
swC1cpSeq/Ip6/QXknvW5V7UorYuieX8RMYTeEppwtqqZ6VszTKGXRyYP+RY4MUAdSJt+lLGQbe/
VVvPH7e+6Re8qLH3VkfoIZGXr6JkdBFJVJ1LjUXbElaI9gnpEeUZ4XwNnDHbFEjs7p3UVq9ebMcL
OaJv66+DFjcvaQ6JPCAiPxMZjqNtG49WmJqPRTeC3DDwkJFtsgD2IDZDaWKbMg+RbSXMDFjGkGTP
IlI/onraRsgCflN6RBFtr1ceu0kH+uFH5b4psxrN+iJZ+dYUvqeVe4ka0/8ZgnXm9R5/s/2pXXpq
C10/HrWDammb2LS8xwalmxfMkOBeze2yOkSojbQjEOsAh5GXSMVV2G8snv55MKy46bHVWQXmzlsT
G1M5W2BE3UuRqTrCQMXfszn4JK1B7WDraz0jRPr3hGNVqnLCKbHH49iTWOsrJ6r6ZVS17b7x68sw
C2OHyCogmY5WCXiu9FG2VXWQ4Y0wsqahwn/M50JeaaUeHL0sD4/yqk6yGA7Pn7oc81+3NK2I+AVo
6cVKK7bP/mAcA4UnpyHVsVIi0j+Imy9qJLJ+sGjg0uP19VORxd+NIfnukiNHW6/IXtKq7bdli6Yv
wmQYmGW4WkhhxwxmGb7V4zfOEgILq6jF+812FuZM3q9HEJqZWzhYX1KVBeCZz4j/bgwA8vGal2I6
93pyuQ8QFUATPdVcgoH/3ERAcVN3efnAimyysiFjlhaauca5qDpE6pReh4n1KE7s9tP0uvc8iaIX
tXHDfVd15sbK2Q/ZbbQFoOs8x1UvkHIfvD3B3DnPVvy+Qoh5YAPf83fnDZKENSkGwiPGobNOfanX
IP58mppWqY+yXs1X3SQOCbIZuzYlpg34Kv3e9zsFZt1nkAJHMxLkUosETXgd2VD2qagO/t8Bgesm
F3b39wE9eI+PTr3eJ5Fj5KdIuuJ/TBIFtbnO4eAjThR8V/tBeSN7A+grb9SnLGmmjceL82Txhx4q
XVe2kWK0DyksmFVpj8g7E8/UPWVYmFoyvaIsFu+DvMxWHILHV6+3C5DLVreRvejwRMQtkK4EkANF
KHQQinBsC+ktqiARHhK1dB5lJ6I6tZb3XzD8s644eqKJwBgNZ8GLojc/5fS6P5qHsc/LpazG+aBu
h1zJ13I+N+8SsC/tYx4U2AXkKUmkOC1PHF3UPdoA3T4Ox+6EZ1+0FapuIIk+8jKt7Pq5sNHQUDL8
KFqdWPqUKwieB9GD1gT2r6ZsFw6J6ZUq4uZQW31XHZUhBy/sGhFGChWAFq8hSsZ2TNa60uAcJYi1
JLZb7GQbmTg3Qjbm3Fn7+8+1ICFAno3/kPkX7GC7cbJs8ToRlUyXZdzOy3C0qevMX8kR8lHgxY1O
uKY+yqZ0GJI9jEsAUUqOnYvte8Qi2BEYRaQ+RVEVHNi5Y0kgdO8JIDMw8Fp59Q0RwdZLTHKAQ+tv
ByzgrnoVe48OargK6m4gsQpkrUEbQU0JfPOK0Fh6KEtrWPqj7y/KMm+uWu/W18abXHQ5fGsnq6JA
vtEPiNjwr2C7iLjOzpzZ5bJAUKF+UPzk7w7ZprZqu4CNDYjUKUjwOLhRtQiAXGXB7mQ7jaN+kbUE
8sUZtvNpgnp2stSyxvh4AGkNIW87ToF37lrdBb+aYVipj525NTr3uYwq9S2c7Hw7IM24NTELfIdh
PBmh/gGe0d405At2cRlG7534bKNe/0jCoiEbqEVb03Z2vJBRpY5iXIOJua3a1sFQJsV0QFYngbxx
Nff6goVJ9srBHVZLvRV8Y8GM3uy6QSLExrCB6OSuzxVwYXXyosKQ+6UDgRpKEtAN2S5canwMzvAa
X2mojD0UyBxtUy19MQdeJb6bxGTcwQZ6uK09YCqorCKvQkLYqj2O10n4UTn5i+4N3a8w+hF6nYLe
OeoVzeAU+JMnaGaVsfJaxDFnC+hV7KLdvZGMI3Qo3fgaks5Z9GPqnz3MG19qxd0k87DUCHpife5A
Lpiq4cP8KVLDeBg69gFGNjzIdtJt2VZnbb7d5XruixdF+hO8zRCKF+k0oXdwoVW1Xo59+tjBQLyU
I46Okd1Vq26Mu+2ARx4OdOwxSmTe+ZQpwTMoxFjTRiBa3oopxjt0Soyl5rFO1kXr1IQKJ2fSC1s5
8G13i1vv5Hb4etz65IAKIS9shALlKOcuq8hdZ06rr2VviZLPKSrB71muM9XIu16snJ9o7/U/Mh9X
pT4ey3cwxjsElh1Q2pF1itC5kQKS78pQJ8tEBOE5VtLhBYz43mAtWBDrnnZEtpdQzaJ6nRuw3VzI
gIB5Z/wXv7RxU6hgAouq6c5VUhyAvOmPZQEAUZ2pYEXtgsGodHH1c4ukkG0hpjJ3JH67NNCc+yp6
Fr5URMmuRJnureY3QhK12Ct65+9KqG4VGSeQPezU+xIMbAKe/avV+cuqc6dvPv6lqDGmEKQLw3/C
hh3yltvwwUgJzWdjjzDGdPIJ8q2UsNDeO3uJqEPyHjUs89oI/KyPDe3djYbnOB21a+JiReEYo7Po
A0d999FUILCtp2dNiPHZNs0LWUpCbLW1TXHyO+RzIa+KWM21pbysqtAVHGTG7vC7VUCwsjkobls1
VvZx69WLqMfAaNmWfbmstdl5C4fxqyxanwhAH1yzdkQnMZvU3TjEwdIVOXlIu/c2QifHpA/lq8G7
Zi9ZIremmRuiTRlwiWrSFhBPGTYXEzwuY2G02Up3i/E0yKrsjnROU07jpGxNGCinkRMOY9ifEzXi
p1/ZlxK6/coJymBlYsJ9Zi/zu7CCQuxSd3q9N8krOawiKo+xoY6tThbE4walCuq31myewoid8eCh
LmeX+O5tb/1+P6BC2nPe6wlXDwc533D2I5Kpt3v/mtzIJoesNqIxQYdBXjBOT1WXTk/1pPIDQ15z
K6uyQw1y3jMYFe1lGxFAxiE3DQZHHO9NKoS1qHSac8eRMVpy/F2gFuM/yDn0Eh5dEz7fh/ssVmfA
9zsTnBk6E56tHjn8vMrh8jMUW/1F4AQhLs4La37K6Zuj6uoy1MRwkFWvVJ96K/EfwRZ1X3I1XmCQ
kr0lQQljhZ3BrYqdRbUjUK2sZO/ME1p5etruZdVp/Q9XYysxtV7yhgLz/Dn4GrcPHJm+5fN8ViTq
fR2i3nb71JqUgZIhbi+rkcZa7xRpepHVOARCR4j/Szuy6cEB+yo/ZkyN9qD7EM4JPGVvlc4KZNUs
gLLXBLO76Nv5LDb3DlEEyzBVnpPUKa9Wpx0mBxdRrL7WnErMB7NTy3VsAvus52o1xhaMdK7QxssX
eaw20AD+o6NoP2wAAJd7M2n37NA1CWJ0lYa4ruudB8WtkSc0OySH7O5a++r0NDTF9GR6wt+bmXpM
u8Q4xcA3z62e+URrXJ+v26t3U6u/y6aZ0oFLy9zLL3U3WpN5MC1y7rOWe650zdGMB+MSjp69rIJp
+PTKV6jo8Y+iQ8mwcyvlEQsxdV9FCJUOwgi/ZKX1LYzCJ34F4aatEoQelFh/6RDVOftm/SE42b30
WpM++8NP2SULqydnH9TJo6xFejkt0OEIj7I6IlKKH8sQbGW1s7ty5zu2cpvaMANzFjgLFnoyf+la
ioGJlT+A6tXPeAV4V5TZhz22XzpLPXTrpeblP/y6ANzSOoS1NX82NPOBFkadmi070QMt7om14sfd
kWJByVdVU+VE8k45OXMxBGCrOs8l4zJ3AGdVTvLqXkXaYaE4espTVZpvpHLIhoRoVqoIhb6lg/Pg
dJ7+FKRD8DzwOpWj7CzPDjYQuZWsahpW9Crr+T4hWEduVTw3aW8evB4UIEQ1tt1zIa9kITvkEOiG
ztKPCm1tKEq/Aa48bti88ai0QM+CsJqOpd2nb6S3D0rtZFezMuOXSmigNn0EGrMwOvuG0i/kTXmW
EEovQw1aJvatdl6169CZbY7KdHb5bOMe/SguZV2OQUatWjcOmwpZdZM+PN+u5hlg2mG1RcCUPKCd
K7cxf012v8dRoQHnHu6Ut4+Rg+RnyTGyaoZltHaiErsNOe/9r5BjlEDtWGnbdxuN+R8++9Gr2+FP
ZbU2CGjHCL/nii6eQpDwJzcn2WsVxQjjCqPioDQRmAshKwsk/BDu6dhyG2TgQUkHR95XVDmXnAKR
I1tNLewYEfmNsTR0c0C936FKCPTJGL/KPjkqAtyyMUbdXiVazqbeaLptFKQCFjXWmHqtP8VZ9iMD
Z/bLFmcEN5UfXoj51WCp7UtSotrI9j49deBFj0aopJvGacMXItFsqzqg9171IW/Og+pbWEDPqPoY
5VL4G5dRTOlBDMoM0S4scENEw0BRqt+QB92MeFP80trkYsNMfPfQFF/WzhgCRowxWsGscKelmvYw
iCSCIx0oX6FSPsqbAA2sNQ6xDxXSIYuuaMRJtdvvTpdXz7KwrPYDMMRswarC3y4RBxmcCmuPeQTg
t/KZEN2SCEfwJJtG8ntrtcuwvpg7zSRXH52at/M8PoiSYq2ohrnEQI0zPTIG9VEWk8KZPhjVS8oK
skUGsEg3usPhX/b+NRpnhvqYQgOO96LRSb7E80Z+rrK4P6AGqJxc0pi7QMyIx9FFzxcs7BN+S6tb
bW7iY3+EtjecbDcPXjLAfetw6Ia1HNFrfnrmF/dVdsomch8beE3qo6zphWUB9+vJb3X8oobkAVuA
+FEWqh8nj0XJauS2wtjcO+J+Boeg7FW5eQgox7L1VWcXCPmH7iLgPE00oyiOPTuC2s+wlEKq5Xgv
9J6A00p3phwwuF4fDB05dZ5IHdEoUIKiCbwH28MTPC8Qxbfc9Gff490UN8bBmt2oktmxKosr41gj
vzGWPjvSf5pln2yrHB9/gVIHHAzP+inDMcVDe7/C6uUJ5TRxAkD1IrtkETtVte0tdwDj1PtPsm2M
kd/zUXfdyLv4rWr7m3UJhMUZgRgS1kqS7AlIzroymuzF8NT0JcIHoQ3d/CKbhOVUqK+oHZtqxhtl
OmFqzDpxu8Ew06e8wbGocDCHC93uWlSkVuVYW3FB7qAlHooJKB1A8Z1nokpmFD5kUPT4t6hfmmiO
kUlgs8tpwszcRTd2wcdQRV+myUt+hRnPY1Kh/Z9pkGn8pv1Rmdp3LW+qR/wWCAv6s4wqxzVEzZKV
nRZC3cpqVovfVfal2WHQrHep6WcW7YseqcMXgCIsGTwUu2FU1Gdf9L9uon8MAIX2e4BRAxLVlPBX
mRjjlUgR/EAyq7rTTlfZlE5ls4LKi3knubOrNxda66GiVk+PNamkC+4aGNATVougjfDiI4B4bLJU
4GuhvphTH60CVy9fOYfWC7X1g8+6bE5AZDhBZ/vbPx4J+GPuRdVnTziYrMOgvgooG7h25eNToesE
p+w0PfdI+ezVEF6hbcQH8jI9zjq+cR5KIbaR5YlFTpYY/625URbhfBWVYHrCMEw3GrIj/iGHBTuV
yk7XtWPh8vZEkbMAOTIXWHL9vvq36r0t/c9xo+v/nBoDI2sdje+sUaOVB4HzGIXebNw1X2ayVdFH
gGKp0NYw2bH4mnvGtKi6ze3S68GPj360ylE3wwyaQlcd2HimBuY5TG5NYr66VzW/hdZ0r49t9+wM
lbqV98t2ecd9zqSofk9VEclbwxrGj3Z2ni7+FLaOJTWiURTzFc7ZpMaQgpAj7mNlp2q5GFT7YH62
lZn+kENQ4k23NxRgaYFqqE0/2rEdhSNVdy0qUn/qwwjZYl1lxu9+CZzmq184LmqnUHfTF3fC3DJs
rQ9ExXgQNbyJtbHur7KzTDjjtVM7HIzGRB9wliQiwzNehJn6G2wSUTMoe2EDAHVHjoDmHBcscL2a
xxiBUSLcUuvNxT4ju6RtIt8pFqhFeODPZxR/xiPiL+VlI2U+UAg6OjcpkLnOH5TO2vJLxcmBzN6+
5v/6XuWX7XWtuhI4xi5UAtHlWf5CCieuNwr0r1WWYtyrKMN4+q+rLBcT2Xk32smr/+pVYuGtiJ1/
At0wSADGe6ttm8d7ATktQUV3En91hOAgt/1oqwsPMvxfg1UxLQHJ5UR1rN+TxIyAbbEdRRVt85Bt
SpE5T5onomtXD/rjKPqPcm52wEttwiEst3J79GeULVL9sUPCECD0M/ZkHh4BQNC9WjzbpWuf+zqw
n3tw0OvEq/BIiHnNsBRWC5iw+D87Tn/VWzUlnmQbiyDs+6s3txUiItqWxdFetuGtGmPm8VNWXD0b
rkrop9vGVJ1lNWoKvLjKXjap2BdKD5gStMhJQZy2AaMQ+s1CNpSqCW8UaVruM77i6t2d7u33qrwa
beeiZFZGaq0s4NErCJhW3rREnkEcb1VCQ6FRWF/qoBouxswolu0TZlKbXEVvUcx3FdiRwIIM4A0i
de0p09VEz+txMjGFNpE5L2aIhizQqszwtBXFXlbdGcDhh6pYxWPvru2g0x5FvvAdrXqYUVCEbn/F
NQbduWuD4Lq1Y+oYc3Q7yxr//XSMRbVUdA3Bx/mm++1iyFfJ6BAMm9vvne5Qrlu3M9AC/OeTypns
MAXdBhmLGqL0P/PIdkOd9VcKHCf+zBPOV61b7b2oNo/3eWR74QXH0ija4+3vrrrxI8p0HJVsgmVZ
7FqvvQdZi4x3sBFztUlQwbPqsN2PEGlfLWNKF+QMyoOnlke/b6LnNB3fdRZaNrt+uFQzb7qE+EI+
WIrvLtS5o29NkuvddM19gPL4Jg0r2e4SRSqNEdYghIAdgXl9M7lt/5EFW9nflVGw0bus2gMA079U
Kho3kZl/K1oOaabm9ieRR1ggsqkhps0HmSqwH43A2GM/1sOZFBXKdnNHlTtPEYSRFxdfqYOnW9Va
zpR5I1qPEfGLIH4xFMM5a3NBkgeqbMrfyc/UaratWWdnNdrLEeWgge+aXYKLulaXyOzka2Hr00UW
aR6qtytioAvPQ7hbNlXAKFmpS6PbujmYEdmYz4NvPZngPYH9Tb29zyWvpgFWuJ0Pi9u4+/xqXlZr
1ctgo8zTRINyxWeFGNEMabwVTVCvutyEq8KR/NbmtZpQIT0wRjbacROePJhof+6SzUoJOFK2+TdI
pD4DIy0HMm46TdNq0uqoWdxHyZv0wavEqioMdW8Vw+bea/U4Byidt1HBKD3mWtAQXordL7pbN2BF
9eIzzsUBVT20YfrpATSn/SsaxYstVOc9AU8DRYeNYMFDAKZBu+D22B4svuEW3IYzG7Bol8JDNspH
ZXV9a7RMzz/H/gHzLf2i8J+vL+S4rld4I7qGjW5Z6ELjGPyNglrlMbZNLH6zotfYhAp2rYnO5suN
acTkI95EJFCWZVOA7kW8YMs+h+i7sLIDVE0EKmQ1jfSrsL5Pc0W2qLnzK0n0+mRmfvyCFZy+Vnv+
RllFBRJJLeipyNbTK++yWZ1QD3mWLSVZc9zC2/5w6xNhuPV9VVvJufGrTC6183usbDIaVO/SRHtU
FZ0UiudhTd2rFuaIzN8DQNw146Qu5WxwPZdEW/ujmrIO1SKr1nkwegvgDBGOq7SZBHP6v+pK0zWz
Nhzv4z9j5EBZ3NtQ553g9qp4zJY2M9zmuQ8qB9tdlOSo1vc2efXXB44j6LUQgS3ypv/5V8iRsuCA
8c03SXDhlgG5qv/oBqc/ks/pj/IK54/fV/+zTYk6e0/aYHm/ITWS4Xi/VV7d26xSrNsWzQnNMbxj
T6DqVnhVbMBuin2stSyvWt17Wrg6FbRJRv51KetyDsAh6lqPhnJh/JnyXwfi2welW95YVT58OZHs
7h8j57rPIDuAouT8ojvtPFT1NlTr8X0YNAcLutE+eWOIS/kEMVhH1+cD897NNLLFbFpA1sKe6uem
jMCFkrsAl1xmrN7gp1tyoD+auFimvl1jKPCK1EX2VMwaZWM37ssoj3kUqaFPmgAy6vYTOgTJ0oNg
v3UyG+36SSRXOSRpsmaWyYCFOd8hO/7HJHKALO4TqVaIkdn/5yRD3O7lB6gqSzDHXfzU33C/7aOF
QkBNS4bhJ2/CJ4ck2TeXB3VRB3n1NVHIioB4Rnw7gJuGvlJy1eOyXY+mWz1gPhVuS710Ts2IakDW
WuNBuLZ3yKJ03BltAcUhs8xN54XWA6GdbG2P6Xhtxxp9w7SdvlRWiWd4GLhf61ghBEq4EBWEJNn5
uYOobY7HziJo43SN4hhQizTPm1NQzF0DbKx4cqztCLkPLHi/KtVGAQqfIJWUpyJfpYMdKAACe/9A
wPcVD8ODC4JvmjPd35QCPRjcVnECrx/bLH8ewtF9bU1MVvkPEkvZOQyF2JpBjJTiPHbWk1y1iYL2
zFztYzJ1Q2Wll26+t7aqlTZW/rNpEDIaNGUtp1SCXD93rp3dPg+KbbQn9kJkYJ4jH8FPhaHbb28f
aPMvACLmLIDnkB6LeDcZTokqS1VsTVjg/mcU9ck2Vv23zsJCd982Am071/vpxUr0bISY9lgN2egI
QzTTdQg2B2Sfoyl6xmp4kZr7DMzSp9BLdznLjJ4Fu9QLsrfoPs4dqrDJl5L9U9Ng2GgtQrxjY6nE
mrJPG4LzZyYAKmNhol59/MJ3KYjhemhG0qIdmxpCs5/so6S1WupbYpW1OpKMhR1dohl4w9Lpf4r2
s2ez+S0FfbwqHbYy+PX9yiu9A+w92NDS6rOFvPxTOTeFeWYcHWG93Jv8UdUOQYGWcYZN5TxI9nkZ
UZqQF9JCzmWZVbaKB9Fu66YPSI9VTb37nb+IRXuaWuKOaeztfH1WNKhjaw3t2/pUVBMmIHTKl7CM
Nczcs/yconi0bMDrb+oiGI/3YuqK39VRkDxf3ntm3bYwwN6DI6U1IPKWQlUaq9Enshp/c3zF+VpF
KZAKVuBn08rKtXBL86Ki3rRLnNY48FuajmaPPkmYENp0+aJXKf4zMEkUG0G1FiKa5z2bqTbxfx7i
4hOd2qbRH280Ymq+HRuPEo0w94FM1R/9ZrhYINhJu+/qXKRfp1Bzj4Iw5lJWM2ABq5pE4V5WB3SZ
jTJJX/q6nB4cTf1V9wFuwWmnbwZdRYLcHZmjzX4g0n9qJt1f6Hg9PLPigl0N8pfKb71n2RRXw7xd
zh9kLStTfWUaiDe7eYXTq6gfSHbvJzXUQEb39YNs+tOeuqV2vDfJESHoBLTReK58tX8Klew1tUrz
08PrCGZuNl4JiVlAQCFvG32ufiWFtWlcx/hUVZSjI3D8D3qB0K2husMKZV/jEzZDGeifyTNSVPkR
DGZ5JLhWA4NMHfKTeQEpM0sqeDRNdUwMuyo4I1K/DWqcydy3PrJuNQo26Lh2z7JA8WgTABJ9lDWy
FQMqrJgqyyrSRvpDWga7+/g+Qeemc836INt0f8LveJyXhHlKaBv9M5ZMBBwK0O9zk4jDdB1WQ7RB
HQDTKMDJbJJwHAWBh6o2PGJZBG5VrUkxdrPcj3ZrK3ws02A1P8gRPQ/+3vKAeciqVQl1F+tELEA7
JCd7LlJEwrDt0veydm+X1VsbIK2FksfFUeX71uK3KJrqh2DsPkcMCSDWFgn5On5lhhkVb27RELdw
Am8nq0mJhUUJT/2ohQZqWzYKrI3VfiE46f8kY7IQBmLCixHXoCDFtEjpMUUoBvE+RR5ubcQ/nkkE
hetcB/6Z1WBzajVtj46pWYfKm5+svlEvRcb7K+yCXWGN2wFnk1MpemOt+X75UqAEyDsj6L9DrVza
bIl/5Tk8ldTx4P9F/dLXsubJ8qdqKxxNO2go1+Q6b9Q0n6wrlq/6JuTMuxrUjoc7rbNDDwr2EqeK
dRWZgFIVpKAEJv1Skt97rcroPRJt8tXrB2+ZxzywvRcP2zbujEM95ONpFKPYeKlJRrfCi5nDlvfh
Jcox1gKkN/wCifvWza69SjaWVM05HGKAly5GiMnY/iLt+JX/T/Ury8oIgiTwn8po6jeFUlUnAqgj
m/fR3ealShK5VJ2Nh0negywSnouloubT+t6mDcV4ZnVCMz9GxCQD3LfMNGfcNJpNPRBINfxrPbDm
8b2m/e53TLd/GPPWJfDtZihlmP2+nBrb3OVaqOzspkxOYGQT3ive7yvZhkzoe9HW8Va2j3rV7pBq
f2uJMi6FhjGitL+RVcvrsaebRVBktS7y8kC4zfiiGV6Goq+mrvoEa/bALDi9CBsZjrDTT6VP9Lud
BddcD/SxJsJ3FAG0TaWjmTj5cJxuChSmEooHQhAfIWS2rxGUjqWPWcrVRj0LhKjundUKQxKrrXGh
I1B46lWMWWF5mk8uDsCkvdrmravwUUVWw/1uKO7awamLH7eqLNoS8ohnNx8k5oFUlaCDirT0IYdh
xHKf3JgnrzGYP4VxNZtHh+aT2RoWAvBd/Nhq4QWZzmhdahPioBF0cjJXe7Ny9edW2NpDjKbawjSc
6utYVTWrJOE1OSzVlS9OGaVP0TREV901eadwN9Yx7jY1OL3dRqU6i68WOxdQNdqL3kUbe57MY2Ox
R21JXclhthEGy46F9cSmrH2rmoP8yFIRzVHRJ36V89yVVfkcSLH/gz/IQqzzeAKWMM+ycBXxS2SO
tu1M43eTbJfVpGvHo+cDjPwzfuKQvxN47S3ZjCL/3bbOj0LPV7qvtd940uylatb5A9DtAiEbYW/0
Qowbf3DDTUxSC3WeQiAUWiAg7P4/zs5suVFtS9evsmNdH6qY9FTUrgsEkixLtmzZaadvCGfaSd/3
PP35wFk7m71irRPnRmE6SUYwGXOMf3y/KhiwTDhNfdbojWfMXiqNyflja5Qj1Bdd0e6NyVxrhPI5
y2p9i2tvA8AzE+d1Q0+7xsnqBGUMZaa/woi7m0Lq3EzDXSeTpmOiBMFd2ggUDUlJqrep6T1Y1vW1
9s2IZ4NEEUYUQU8OZ8aqxVECs/5MBvJziunEW0ljJsV8HK/QfTplpk/fAMXd+4FuvMyUUxxThMqj
Ap/DHYQV3XX5LrVD2dO0MDhDHhVeOInxnNhS7TXDHN9pksWFEw3ijiacW3L490EY6q5NawqFsaXk
bi0ld4ZLuOH2UlWPEZx+bDeSGSuvTOnj61qzi1vSUO1xEOp9tLShk2SV7ppCKneIc8kITwq23nIw
Q8g0wOmWYH4+dizH9kFt+hQNHYcpylDepeP+x3sQFIbX2SB9XQ9Z33bWERv7BTqMteN93RduOI31
gZLt113o8fcCXAXIwqbqfSDp3SFEaOd0pq7cjz5doRqQMEdwv12ti7kIyts6tRjXrXkz1X2/65rR
PJS0ih5mnFQW7sa/lkesxKwQjVKbKMXjqDkxDWgP64KN05pE5vA+sKLyMQ/Dmw77ExoH2RH5y9fJ
J9wkY0dvNPUumoQiWgLLszaYMiqhRD7qSP+/BAHsrDmv5id5Bidcl3l5UTCZ81JmC7eN1tQ7SVMA
iZrwAJqkCa8YqZKTluIzr0tky/VJHtwARv0DE1P4cuB5P9ed/9rWdfqWihjjCnrOmQBDI6f8jvMa
waDRFV+NgoArTgBq9QCBh6ILzutLocbRrdXcDTbQV4oUenCWEt/2pm4E3cc0OPdGqgamBk1DIgCx
nAYJDHji4AlFfpp7eeiXGyOcxu168Gw3aOYjxWtarSCk5cXmLiaZbne0Ltsht0xH9xh5ttTTjCH+
vmXdfX0pjCuVBNcJG53gWEKPSA25UBypG6abXAZEoQTSMu1q280QZtPNumH9a30pZulLNUvjft23
hAJs4FY6VvcQCIPbwMRAzpHLLLhVJei+QQEmz4yoFwvFiTgXN8nyIvU67XnLX7XfgvgdJ3IqeX7Q
wM7LP+3nw35iFimAtCw7K+vm9c9kZDLmVy1AlV/fNaaUtB+L9NsY9a/YS/ZnYGfd/aQUt7ZU9Uhw
S+TNDYBajF3757wpQ4enmnxrRmF7qXzjUCLTea61qN5jpDd6H0dFcQnIb4DE6tf1g53Vu3W9OSTS
PpLRtUNc7Z1JaWktKyn1d8sLDmsLK5k8wvc/W1/vHIJWaz829ogE3QynPUIker6S2zjpIG2EIXrj
eQZcVEPemAWzbxIt8TE0s6/WZOY4BbHKbOJvIJmp6x65XIoHX6J1FTzn5DIZKB701pJP/QS1Z9lY
amH5EAaQTG2tvl93MMjzOokBnz4WrX5lhFFDrlFDIf7xkmy0IVUOP9YHcjUdupBKay+nJGhMnDzH
9pbrL73vWsQjZZBdRBZk9+sOAP1AjclN97H/uoHHc+OYwahdVZYZnNvausKaG2mLkVW4MWZvOGFx
10hlj1t5gE00q2PDsvbQVyJvXVTrTHNCOShPNgmGT7r0Oqd6+TxEKUxcDdc0eT0ok0zaBxvjsG5V
mZ8wtak+MeeST9nEf/5xVEvTGa1b8v7jKCD5sxFFly7T63M7NK8D6vRtOKcod7MR5GeRf3/REOk4
U2/n2982rLus62Q5xwacjAktmnE7OjEok9qKwmtNTNaZdqu9IpnZSc5L+7yu6lXoTSmG9nsgVxM/
f9TQFqAHkhtQwpB46M+M73kJ31Tr85NpdcZRVkVzjoaayQANZlcjSdOzPEr1uZ/Gch9rSu+IPsqO
Vehfet+SzoHSDSRO6vpLpeiXIpHsB2AX8n6o8KzJhSyehBHu1x30UmD6CWrjBveAHkVAlWzSvEiO
9Kc1XhO3+lMPMllJo/ENd5UHO0zFJwXzG2/ww/oax6v6pgpoXZpKxX5B3Oeuu3IZATxvGx07Jr+l
s0BurtR01M9cOslGUZvyLbhd9ySFFmxqhCR3Qa8lV4qmyrupTfL7pPfjXRnjKXVETkGIn/rTJukr
/dBWs37IuRLpok/B8Gl4f+YO6iVW1Mu2da/1Zd3+Y3Hd2tVk/HNUDuvS0CGW3Xy82/rGs0q7AnIS
H9SCWwyzeZvG9LPGbaXSZKMkxyRUaZQTALDzhmtRGeTkeejG16Xv9Z25UpYifXf6UTqYDZBrXBeR
mEBseKhLKfYYK+Wb2VblvToBJlFtUZzwAONRYYTSfU1KY5NDGP2Mrd19NBgTNM/tMAmQ1KX0zMMr
jK/6wWQCvv4ZmnLqZZm0BSQYYyeitne1EnV3her3V6naUmNf1q0vbUC3QytXgzNr9fd1mo7Jb4vA
lAuPw3AxkU4lsYkqJdKRKFk90DkBXXJSFqlz1/KsxfIQ7gpeyYX6jRK3q+Aq8GUMLPCeVqZf6iyK
tmQ82iOVTTRi/nRk3MWOZHnBbvQiyFzsf6yyecOTgYaI4paRl5TBx28fiwVEH0rHMzVXJn15q0lP
M70/TiKV4WvfN5/sVMpR2tVXCIpE4HR17aAV4Dz4zbUdmWaIsqfckjRq3pOwovc8iL/4c0WdC+nY
c6HWGo/TNP6U1C02LrqoLx3iQVdLZ+Mseg3xbDT2NzqMYQwtjTsSM/kVLn0WruuFfs/zuNpoJu/E
lPK5tJEK5snXHlgEeS6NlHev11+ijAI4uFwmYFY4YrVi+rcFOHQytmZyjfUMpQrQ+LugkZtzmdWV
axUmeVqwINzTjf8lmWGd9RqMk0oGXGKG4zv8ode4j/tnKaIjwqDV856s3JsWIwjjfmyfFHU45T7s
cykAAJ6qGIIpmKzsGnVq91XaZJd133WXWkoPcjCWzwBsFE9gY32NhLpwjDYkqAfLam0I3otrWLS1
emaUCZxMb4dTGhv+JpPJ/urRYF5b/hw4cRUl1SaLkls5Ut7jwL7Iail5dWmPz3jWBHTzzgbhWSTd
54CslaCenqnmW7t1N21ZLEMm9OtuoFDQ2+JpMI++jovIeJdXi8aBEqVbytp4TfePfmmi+U4p5YGO
E1x6rY7mwVl+rgrVeIuY+2BfPoQXRIfyrsxGXGEastpKkkP67/Mz9Nphb6LV4RP17PxjQ2wZD4i0
lcO6CriBskuatnOr5mJlc/oWC24YZgcaEwK5wDhoTA+hplHzLvzGteEaP7eTcZNgF/TehvaVjzHQ
ixEFPkxraSLLZzMadhm+6rEi7rIqjfHKK/QvOr4E2XKQNOVf4rKCmTBOwqnN5KWgNrVcsnCwozLY
r4sWsUvcRe3D8kSFqkDKjQ538zmmQuA25P8O627c9VqeBs+NYMC2mKFs4Nmd05L+uiAYCTNjgYjd
NvVn0aI3jeY5uoYjOj7HL3bc6c8aU+oD08oI8Co7KTrkqd7sUn5A+nmVxaONllWE+NZt0EIGWF8G
SZ93gymaTRqlwb2t0lAugTmjk5XuknVx3ZD3ylPa+3TVLofimAZl5d5v/vdthKriTawkLzGzpXhT
6P287ecW+dfyhus7BEVcbHJu9926bn0fxfRPak2T9LpEcjs5RzED1PIZ65uLHippZdbYHbe+vAOO
VTt4K+oH+GD64tKjH/BAqL0EAP5GQuq70zVqVymh3meR35ujrL9IMxZuJl66e9L61hMR+2ZdLzoh
vKymRGJKZY27kLqT7ch4wedZcjtJ6w/0xpjUtduTIhfGnuSjT1ehPd2OsGN3+tQJR+4netuWddw9
0y3mOKHXERFSWGfxx4awBVoVxV2zXTekAPd2pPxCKLr6dV4r2rlvFPXxX0traqhM4MoMqu3V+OrO
cHONyD8wHRC3qhW6kqXgGelr5rwfNNzrutBO7pvlJZ1aKK5GSBPAsjhXY3IfRO2JYRLUxLKUYShw
06OlXpfqNWpEUbYbIqnc/DgI5+wGwQJ+mut+/Yj/Wx8wxs1FaB3rxvaBnGvmfq7b7Wg08mKbmQNE
FGBC/Rr7VU06BBrN6yIc66cwNhRvXuCy69bWIv7M2x6U+rK1UlJ0ZvP0aEQYaMR187iurkcLgUKA
U+l6EAZuOn71hkJYxkGWLL9Zipne0uQfPzVf1pWEzNAe1CahfbwuTkSNVIGolj/aUxLBegy+4GqM
c4CIbESbyuO6zRDMAvj5YMIoeebp8xy+SEnpMho0X4ecDr56KJtzA3TqkNoYllm5ND0HQ7Bf98hB
RNBBHjMxoFK7mQuMIpHIXtYXaqjUACkvHNpaXdZZwXWPnBx7FSn92GXK7c/mXNHduhxlMtm+klXT
/9hjPSpQlWtSyChXloMixKE7cGjkYZcD1nUzjHWUNN9UGTdANZau1biVrpO8z7dNpxqXWcbjQZ8a
42uso53g8fENJ4hH5oOwdrSpgsup5LcotZMrMUzMKLFmOA/M2TZtOcWf/awkh89Bsiq7jZVRfGjk
xQnPtu/zAYqACIfyumgroJGQoLy2aXXCWYCAVVdKbzLhLhWtb3CcXqkFBU+GukBd8qhDVNNqqIYC
bJVzyzpLMSyfPraTF2SwAK34SJv7rdNKCL3UEPEbU4N7Gfbyrsn7+TAaU3di6C692Oi0x0Ihi8bI
ymP+Cvp/7wqzIRiP5f4iEpmaD30/87JkAQZ2Jw3xC6n74ZIHantTZ9Zp3dj5eX8pGDUWm8vqegoj
43tFtq+nZpuPICoxEeJZFYbpJlUi4zE3Fsi9GSWPVg7cxG+FeiejDwMzJ7osdIcx9t1plNTTlGSV
s5rANo2w6Egjk8U9Xj4V1A0Qzg07Zu9bKQ2qLcbC8ufJhmnfW/JDNJMKHwsoC9GQi89lVY0YH8/m
jaEMsddwxt0cJIoKfvlxREB469vT12qx3k1mw95NVjV56yI1MjIBmHAelaXpZjmoj0YYDAAbI00O
L2kjD95YF4OXz1QVN3TXqNkOr3rzQ8arSKF0/UO7u6p2pYoqpiAwcuIgoz8xaMSnIMA/Yv0rXdbN
pi9/attnuVdu59LxEbgcCfxmsvRWJo5zIW9jnYY2IVvxfYTs6zYjTd8VOZkmBkdzL5OGcZSSeDZH
tX+dGxTVpEAbPweSSoZXwWVWQ7z5YXggLwYI5og1MhEcTmjIwD/sEdYNM0l7vMtGbUN1OHV8G4IA
MALjWpLk3qWAPb9KCmiZFkydOfOjNHKn77g19xSPEFpjKXxJgAoiR0VisS5mclhc6lpllM/0W+Te
1R3TT31XUrbd9FQiMXyS9GutpcxSx3l6qUWu7qSZ8o0WqYJWg0hxaz9vzutWEesDNa9QAP5Ydl5e
yvEQWkl9n6RzeqFlq/WqSZG9dVsEY+cuqZ5+7I0RRefmUqVtP/ZHTn5rlGgkVXQdzXSbkx67p8J3
kmqjAmi5LAUJNBZyiJjRTEwymyrcMzJg89eF9R1axU2vlAGJhJlwIZGC+zjzkSdHCmHSsm59wfjn
uspnkI/LqmjEIqLNS3eeZnHUMls5qyXEfzCD8qeZz9nYtZFe7BykLZUAFKAhNAvs1eOTuVCEyjl7
p83/hqBOO3SJhtgIA/aLRBR8iRXjkxlG0InVyN4y7LeeOSzFpzT2jzlc5sdQ6VzSvOazVenGHuhV
7VnLoj0qkQPRAmcJnlb3ftbdrbthrKhvZRDJu3URUD3q6AuX/iN9aNnLyH+KHbJOQ1FH67vuV6TO
iuxlkFFvy4oID1jRap/MEQn2sn8YQzCTWq3Z0zwJtzjVeGrObbOxUzD7mhV1TpX13Uurdc+jBf4f
RdbV2EEdQ0n+pdVsJGd+TzhPG+5N0gWLfYy86RpZ4rH2Ge4JngV1p1Gni5iE5tRxzKaT3+qxukTZ
bL32QcQDW0mKzybyHadq0AGpNLFuZOBY2zaSs10nqncxjpB7R23XlJVGGUmdSPgjumhJWRwDGrU8
ITrlSavr21SWKvePf/zn//z31/G/gvcCeNoUFPk/8i47F1HeNv/8w7b/+Ef5sfrq7Z9/WJaQVUUY
liLoL7aFrmhs//p6D0uXvcX/CdNOH5rGlE4JpG+sd7vxNPYbFBnZqVsWQjl8r9oEJOgiErF9w63o
Wka4hIAEUwvXbC2WQll5bHw0U//aJku62xVAd8Yhzo9q1UQuQrOCmkfW3DH55Ioux+/r1kUN5dOI
WAOhVbq4fIRFSVeQmj2kMYYMErHo0VDi/MGHJ+Wh2wbRtmw18gZpmlort/ik0CJnFDESt5TWeKnv
7Cffv02tIXuNh6L2BlH4Bwod7V1YQ5deaS5pBPwgbUgAZbHYmcNrRK/hzqiV5Kk04sO6j9lN1CUZ
iW5tZRiP+aA07rrh398d8afkYozg68/zoIYnPFUuOmYXdz6qt3OmG89Rh3JmVEZ5a09mQkfqMD0v
e8H2LQ5cGXftqBYVxf1kuv7xosGfwaZFyjDvU2m2qE261xMze2iYJ+FxFrkJNLi7cFmFgzYS/7E1
r4zESK7/+oIxld8vGCF0WZdNU9UUOGWK/OsFM5rGMHbInW7iVvBcCXlcGUsjQ2h1OU5iVu+WIN+O
6zoih+lm/Us0MMmQXAa62n/xC3tTymn7GYgxCrO+Mq/UcbLvh5obad2j7Oq3rhzqZV6Oi12Po4al
b9P1vKrEfPczBQM4EdF5NWChDpPvAoOev2LxY9FLzIIUS+YHp13cb41vpBJzr/NnImBj+DTbUn8D
5+pNL9vhE5D54LoJgYfIy8YY9uMeVxLMqAozeWzEESnH1Dg+YTdqFM1w6DkuEnc0knbDvC46Uc8g
GMTtQ1Ueh043n6cWBmkwSNMdOBzGc6HP10ld07si7yPyKN+9M4IusY4T4a9hVAvUAfvsv/6tFMX8
7ceyhKGSIaOAYlkyqUHj1x8rlrPEnBQ7vrczP9h0BtWHri7H+0a2ld0QGPh7+ZhrRGQv0IQl8uts
zK5FEvo9z82vYVeIR0pPpCiyRr6Op7g5ZRGOLGrbDY+B/qzaqbWL57QE8NQzFOolbB4NO7OjnwjP
XJYUIeLbdf36VzzXnipwxFpXJTmS7QShMjoJkqhyEs1bmUm00y4OdOu6j5c4CG967Uxcai1cuptZ
5fFfmqK7V0fqDQnNkW9G1rpVWiovuAkuFyHBaVgRcAc8cmkUx9HeGPRwlyy3COmk+JCk0CVMv4+Q
coGuRc+V+tf10ha1vvhLD836Fw3mmgsSacn8kjpKeR67kjTZGymbyVDK6qkaJjzaRnobmrFUbntq
yLfd8lc3RYWr24Ig8dcNdYIjVSJJ3BbLhtqO9nKVAnCD4BdqVu9Vcja/QnNuKiX+wtgbediTJteI
B48N0aGBtOD6xwtud+l1AHvZwI3UkVCSW6MmjkSy6rnAZO6c1/kIdJ84L1Sq7qB1NV2Fg5U+zPK0
bfwlQ2cO+QEWEI2zy6KmjdZmGuXpkJVwgNKu9t2KRLJAWZMUW8grBpmuqrzJe4xv8liUN+viMBTC
o2eJuCWLMwH/bJqvmm6KnSQw5COMVIwIaOj7LKv5VarE1Ztk6u91UMkPMgZxu0jV8KobKULaiOA2
EzSAT7MZ7alg++CQSdScZpL7GDIv1QfJjuExFhq0z2Vx3RLZMYkkvxjhIYeD6gBovkM2H2KKavuW
K821oI7WUBddN8tFZN1Y6SSd1PxccI5pQJgoSVC1uB2jDmbnvAHobdxkqqQTAy/r0dUcmjru6M+1
3VFfGtb1Wr3tkyrdUTrNj5reGFfJoGd8scY/KjXqEB13pzNKxcmNVHV+6GPayilawAz3ky+ZhAbO
CvKtltpWxrx5pIG+K2hqVTaqmrSH2uhsukpK1v+0y8ef644/Dvm+az3N4Ke5rU9DFNZHsyq1mxk+
+S6FH+Ukpk/vZKHoJ8XOHU5Ce1BAku3qwTDv6hkP8VhqO8qaTIr0uPxmRhKYKjt6gXYhM/ud/c1f
j1b2Emr8HIpYFjGVYam2pZAjQxT162DVpOCcCzUqHgKyLg7t8OJzIYAfB2pYnJJMHy5YL9yWfSA+
T6ZQvQId515bdiOr2kOZfMj6mEaFlEn1lU3GJbXk42Sk4pjZwHHgJQ2xM3LF3HSj/OGDkUTpCwYA
1qd0JvdkR7NyaiKevqhvgtu8iZItcO1wF2ld8WSl/Prd4FP/M2h0KTEfjQzrgvreuoSjT/uTPZ+j
ZZWpFpGrg2bfrRuTFnKEtCj21sVOkhuwhXl4XQJIOdZqfSKtld+lUpDfETimN9ghbnMqLGks39hK
FN5Cye8PtMWILTwC7WGSSQUx/zW3ptZj9yR61DBDp4qNpNgz7pJq56R2jyYPYRh3bqJ9LsP4durU
6SLT7XZSG7PYWLWiAr5shQM7rqdlQZJAlTafEwnVaCtpA5prQ/mUcl1t6tqEgoQFgZv6+UDeycq9
dsbEDJXSpVdD/aI0SPpG1Akkf6Lysl4a//lLmNqsYevXopzqKAjb3xb/53TZPvz3csS/9vh1///Z
e/feX+6wey9uXrP35vedfnlTPvb713Jf29dfFry8jdrprnuvp/v3pkvb/42zlz3/Xzf+4319l4ep
fP/nH1+LLm+XdyNnkv/xfdMSlxNi/XTzLO//fePyD/zzj239nn9Fp/dat2i0q+793459f23af/4B
0OY/TNsW3EuasG1FWNYf/xjePzaJ/1BwxuBuMzWAibrJpryo25BP1/6DcEHWbUVTFM2CUfvHP5oC
4vi6SbUsRbaJ/mzdwFnxj/89C99nGx+/25/PPsRyS/+45XUefHByQcuTEldUPnCJX36afdh6m0od
l5RLa4fzYu4jXzgKj+t+fCmA7NnArYt+cn46V9+/xc9znuXr/9un2kSwOiVbXTG036KipOS5JElW
7hr2Uzc9msq9yCtHg0kWJi9hvx+6LY4gGzV/LNNjaNSbQno7xVm5k2NPrTw/iiEIJQDQ3hu8QxLH
ji52/6r5+yJyKnM/NQ8d3BW9eqxITs71u4VFNyWEv/4vtF+Hy49zx08rbNmQCfGE+uu5q1WYq8RK
uQsvwcvL58mWvNASW0k+JhPfUix2k8HZaspNSXemPn9qFhunkkqe77SMUBWVwJL0p48wDc9rKY8c
pkwbZfESzBA84QpADtH4osSvyIw8On6uKlO/TglFFh6YBKE+rCnsp69T2Duhf5/QoVY4lv9UWK2r
gVhSu8H76//61+nq93/aMkwuQVXVhbxs/+mCiZqUnDT9Um7Xqk4Ei7Cw6boNJi8zvw1RgaWxuZEC
ffvXn/pbHL1+LGdYtlTV0mWIa79dMaE+Rn7UYUys0/sF8XTCf76095pfXNkjUPE22mLdmWXmvq3i
bV4FV3YlPEnRN42N4Uscbiz7bege8g6o4dEMw00muTlQMHN20uZVh4Rol/n/x3XOt+bu5onKRE1f
pnI/nax66KfZEHLuSvhdN7gWYX7np1cjScfR+NbYttPS+miGd814yHJ8Dn26L6IntXjWCE3ofMCm
wxHGJerPkbavu8mxm8c2cFXVCwXJdtFuChKqklRh75e5Tf1gqqRKbYeyzrWKVvOvfwXxJz++YBaj
03LNC1mLX/+fnhr4aMLKc0O8NwKj3k6wIYIcPtk0MwfTHTtUdhaNQWBOr6K4P3aa20hvI/qfaiR7
va11eT+XI7Zhw/5vvtufjGS/fLffLsyhIF6Rm5kLU3mYw35r15I3y2KLinBDjpx616lNLJdc1d/8
ykLwX/82hv78yebvYRMbQz/gV8Z71BWa6taw91q53qHbtRKHKNChjE4uWMX03vibKaZYrqG/+vTl
2/10jclxX6ctLEU3KSMPzB85tbOSX+Qa2/vkNel7mmZAwUS+h1jYy0T4d1/g1ynux61pazqdzCZT
XUwnfv0Cqt3mQzBhfEACxPUTY9cXA5ah9U3Yh1flTM93fK7D5GLrBUX/7CiFh5n8SIgTnYxVuMhq
GlTCr39zOfzZabF1RWFwZg6ur5fyT6elkvKkHNQ0x8Oj8ZAKXPHgpaWr3sqmfgLHvS1Fca1MBo5H
kTPk1Z0WG3+TqfnTC+On7/B7piboh4awjTOjKMEB8RuKu/omSZInuvT2/dTdqkawybLquqNHFwPJ
vz4FyjIm/tuVoQqNoN5m3LR/ez61TRNm1Hy4LhEDDo2ykcgNBX7lGNVChPQ05CsoS5Axw3X2M1eV
FNcPuXTNlwIPmDTRnf5WMGxx4SxeYK4aPZM4LgOJiVu7jbTZxZXt7+6mP4kNSJdQt9UNw1QU47fL
qe8km9RlT1cYPu3gXbdVXOxOklxR9+i3cTvvs0wBLTYBW+y2c/NiJiYz4uEgMdD/9Rlcn+C/n0FV
hZshVEOzDG35rj9dRB1p7JRKYY6dkAqZMXLJugDsMWuUewZAxAb6wLOUt27Z1C6JrjH8uxFXMf/k
VyRCUogdiQUtgsFfv4NfmVOApUXuYjzj5j71smmrIXJhXn6UgH0bodj2dQYlqt2hKXQDjCWiGRXG
qB6rCSpApp7wu/6MSnzr15cI2aOGURgftlHm3inugpFWiqB1BMGTYb/73eQZZrtTKrwXOvzZ2KTH
9c6IMreddLJF4phDOcTr07UmzbUZ9oUq7bHaGIfU1RNafjEco61+3wWZaxLmbWDCuDJOTV2f7IWV
7nszcvJBJ0KzrvJOIPdgTj2HZxKyV4WpuTCPt8tnVTBlazl08X3GSsw/UhzYY6i2T1TsNUoubM33
asX35CDGslHeTkLZ4Oe1R2NFMukCiAobHoELo6B/QdqjMHWyFFaL0FxZboHT7Gy4nr0mtrZd3UcG
6J4ecJqpXOsRbVgWRrDSe6/VG444CJEBGcaFWlwJK9gWU+uYQFyXcxWGR9E+yckb/of7bIjvDOwp
Nd5emg1w/TJwPWWTWNlGkej+H4gNlZcRAFw6RbTk87soL0JGy9EVHqhADIzFAKiOk9+HlUdOYtME
T7iI1eHLAkGnc34bT9neRLMV1IDkTbhtL5UQXAPzNpIlL0tbp8UxTVRiA1cF6JeyadRsI4U8tpPa
i8fca+RssatwsX/ewrW6MvR4Z/Eoh2ju0PL/2R9OWG5LZeaOPWS/+GkarkRAyaegrW3AUIKhwM9x
nMcnxObRbnDGlAnO7lITW74LQwj0PJpyNbe3+AFQYmWtshnJCOJJGmHz1yf5puLj8uwtict9dGV+
op3ACRWyDar+eSiaB6GYzqgE25Fu91NZ6EAcs02HaMeGUzPK5cEnEplT0y3gW2TG84gKHwA7aijc
EL/q97iNIyF/Fl3EP33vQ+4DTur6aoVnTr3JFYJJGrl0Eex9Ab62E9sA0ikFTkexBs+ybkSdw83m
8hbXZm/uixgejbo1M3xbYQbXEtDi4mwnZ8N4oOrpBeWFVKGrNOikckZcalwNfsJZ70Yo4OFN4QXu
SupVWKjrmGtCtCmwDYJ3jcqCE/dQVRne5ZxDYmwKLI4wsyuMe/BkeCgzMp4dZOzRckwD9tEz1Y5N
ZWNhCFNVp3crqZkzpP7Ch/BCYKKjrWw0ZfAoQXoqUWIbxp7eim2LSTONRSjJ6ZhRaTzJn6uJRiLE
5B3glBKinr2p6X+UwlcTwtw4oWlTrY1pPTZWj2JRBRCIIzUYWbl/rRELGJDlSUopHprMxUwTuC0/
bKhT9ntl/rvp6corTMLwimzxdNZTb/klAy4WH/dl7sKoTB2oynT9d5y+fBNWw4auhA0cOk+OUVTb
xwzFgpnBses0D43r1h+CLYJQJkyao1WBU0lXTfJWL/pRDkgV2m2tt1JfOvneCJcnzqoPcrNVX7ge
3JTUugoMYYbY3mtOTkMeiXHkKnjIhLXXBbeoM9Zz7e8WIzEl7rd5yyOnLNzO/yok3oL4MhTqTuep
ZHemSwqexq/hkFG4DgKWSazTnQuZpthWfbe1+9iLLSTrvUlnOedvPAyaibc8/6o6unonXHpsNur0
TU6wkO5QOSmYsTGiSfD9rTzZ6+1rKsPks9QdzTjInzXPqgrXlGUuMNmddCwzGT8aqqwt7h9pjYzJ
6h2dOHSiGhqW/bUlBvpewg1uhE7d9B6Sf0fTqaFYWOGYVxSBN2mHtiC6WXBVwnyAucokGmzLJ92/
mDjikO/FVwv/PGBE4Si7JDJ3Quo84PdXRW0/zoq5GdQvNp1QNZSezNrTbngsYINBOasjWJHSVkcc
QClyMw/ZrsCYB69MOnYATdbFKTIRX4wD7wXniCIxni8QqffjrGzxY7zC7cLFM6Si9wk7Kvy7TGhf
taMBmhumDiMkfIyr0tMWD4Mho0llcb9Jd1jeeDHNsmmqUvyq912JkIX/JOxdHZKtipC0Gh8D/2kL
nmbAPq3zqg57lGpCHP1ISnBjqNlVO+Bf3lqbLg4dO2s2lfIgKzTwZtuJavukJV4elV4DKQsPFQcL
ym3RjFumJhs7uVNLfC6RFaXBDrE28gTxlDWVlyf0AtO4GOQw6YrUnaMa1qd1VccKgGF/L2YX/z43
pp+7pPeRoaiReEB3rTPE8qUUfEkuYmMeL1L4f9k7j+W4saTfv8p9AXTAm81dFFAoR0/KcYMQJRHe
ezz9/SU1/Y2k7mnF7L7FjZieNiKrgGPy5Mn8G3unb3fNZAdGEe0xVA3cQrskanRKjYvVOaeRY9LL
jYtiRccJO62uM6/x9Nrlc3GQyLXRC+xXNZRjmOLTuZiMAFxzX2x72p4HOZV7xbzgVUasI43MrYvr
AXavNZqlCWacdJ0789RpyJin5hkg+EHReKiS2o5qnEsouUaKKFHc7tl18M94cDILjYxA/hs6z0gw
cDzz5BIja2x7c9a96a4+w8D9AYFk+/T262N8QgXiironBGgtlIOoUvWLPaphh52hHDi1o+GQhkhU
ofruK9zCCF6kZEskUWPbBUYSuCgBtx9Ko/NnOaWa7XHCL9iEfU6j5CjZzTzFYatcDa5xXVHLbp+H
Rjmu9BPGmghvdIdlQMe2RTMYDTh1UEN3VfbNTLtr4gh0lT1CzBRowrqxToknOB/vthi823FybsdB
udU6PGvSZxWGqyRa8ZQe5iBR7RP6hFelkgf1mB/dhkE38/s143Y926ciT+7t2bjIv6cadJgZsW3T
ewKGAfL9hACMWHuek64HXKhe4oQe4mpcOx0nc9ec82WfjcreEjlSDP/yud9rinlTxhiqqNhVLV/j
xsSwz9n3MaJ9rJPEAFanXVGvPryVfXgmSZI0tz2oIwpexfphmJyTvijsykc4o/uNxCOv35uFGdiK
dSqSEtE4zbctsFJaf3CRlEPl3U82/RJ5zb6G1IRc4FPt0oCwiqt1MK67yH2anOJIVhnqrXmWJWFQ
Zk+8bu+smKX3pEJs19VEl8ZyrqioAoZVryZzeow77QNFjGSnKbQFu6ojLdywoWFhkp+qUfTU1vlR
Ej8qFgVSv8Y1Cw9+FSEzovvCAYyCQ4r8ZokmxTC3H+iVoZ026nj2fUvJfLVsPLfmdtAolZ6w7TjO
eglU20CWifrZ9TBnynEpZycoLJvc6WNkT2iN4Tbiut2DPWnXVcyXh+ZWY3ETvRoNOaiifuDScUoB
Wq6tso+86NbNim9c8y6jrX4ZNO9KR/Qjo4yYoynXp8uzZvcPfb48FmRmeomt47aYH5U6D/UEzTZ1
j/fzl0rZnuekezBN5SMYabg3xkWXSlk5g7xcH0Wvc2eQl3Nk+HHpYB20zbHfr+YVlcAvBqDAgNbR
+6GrL5x2V40Da1Bfnle+HGnN6blVtceIsVwc4JTja0ZT28GLzhwujrs965n6odDsmyltHtS2fRcX
bLzGuKpd/YynWWZihRqtj4bK3cXRz9zuaDWhodwn5nuzU3yjzO+TqHqvQjHonPGj0W2PdgdHH4Dq
p1X9ZDYofBJv+h0w1V1fmNc15mmyP5M5O2rT48A2ZFyDltt+0nH76NTQtvJ7QB37ChUYPeMmxYIC
YYmdlAPjQAsxlnjGz270nlByedVcgAh1empYpujIY1rScfjH24dFNS8Yu1/lNuvYMC6lol67qeH3
qooD3nyoo4VcftjJy9UZyE8ruvUmZKwm+zSxY0fJ/bQ8NLlpWywWoGVASFVYDYGNSsKsIepcLsFq
v3MYSOjxbuo7GvZwygc74kKfh1r7DGApKOw4QD3uEmXF4QiG594eyk+ogJ6U5bCl1VGDYQylgoIU
zuLg75MX2kB7c3id4tHHT4iSWYoBzJ46FUPEUbMSH5twtbDibPKjhJBoTYtdX/Uc2Wz/FWHXJJgW
nWIwQ1s+b4t9kgCo1ONBvsmGD6pzN5QglWw0Ywa49ZkvpP4mDoePo8NhZ9BiBRtkIFguobssJ0xk
AvqmF9g6pybjjpBZpwnillwr5AYlh5AULNZq4JrHJY2/g63yc1zkefmgxB1GztFO0a+3ckSnQdnL
cZi1mw/I42AQgby2O+ibeZ1r0RO9th2my/tJi09K3h2sSPX1qdlTSQ0tZZ8aW9io3u1SeyeHHL9X
uGVxPHvGvYHNGh3cGxrER5uk1TWzYzv0h9yuwgQLGqsnXjVYjThqWDnKMVLNG6RGg/PU6ud5bPYF
jOrJUkP0DfauEYecrTutzY/KRmv4VS6ucoLG0H8ATB3qSruauFO5HRNt7WEvXMkvd9xOTaKeXPEh
dR/kmpemRlCAcWoaBTngDlGC+3Guj4kTPXkbvU4UrHZ1ORwV98GGUACzYGfWKBZP/ENblSfdmdod
fP0miBsEfPPoyq6OrikN8HfySBYLyuk4mDlBcHH6VGagEVKqvmRbi675m8HfucaPDRHfQT+P0sRW
o5+TcABxS0Y09ZCbYdymIcArRM6jfRoVbxUGKUiobH7gJX7ccYMsvt8wLVaTXOnrpvIziXVdhODy
95+hE7zzDPeku8hE6wCvHOMahhhCq55fmd1eco94oFBNhUCaMzEHicYlocYqWEZZA7q/oi3HRj2s
5cVs3MBcodf00S0Sx1eNztFtK8exVPyhekd95aThDdDhCe5GZDkWCBSElApHZNf1myq2T/MLK4wU
aR/r7pNqG9dlQyqDusvAXgEBfnFy92TgD15ITYcPsiPtwnE4qm7AdncyBdn04j6z1mdZRdoENd6x
ThYuJfJEjhIhXcVZ3Ab6luyG18bNuNPCczVPCnWYBKURbpPRZgRAj/Z5fovtA1SoYZdyvZPdlDFT
Ixk4VkZyOiJgBJtNUWWh7QaKPnKcqErhyw4sLXZDq4aStTpezGWfsiEbXLMJJxFFIXZenEA/RD7J
yvW3z3jLZKl7TNzxiugGKOuVmaihbMSuTtDGriADWadVW5/lv7E99kpvnh07uzecuyztiFAWtzhr
75W48XY8Gd8kTyjj0MfISkb6WdYS13aOD28PaMU37eY9lsQHgOYYQwCYkapVfHgrDP6r73z3vQT4
S//7l3/9v9fpl67u69fh1272Tx3y3/bE/66rLs/xP032/x39cI+y5P/AWv9TO/wwfv76DXmQ5tuP
7XD51T+74dofqir9ZseiKmVDS/uxG+6qjqp7jm5qOn1Fuq1/dsPtPyxN07lGeLaFzZxGB6L/Vzfc
+sNlrzh0w/kJi6rxf9MNf+s7/1zvpf5KdwuGtkZL/Nd6b77NuGGlMOTw936ahvYaRXDOzHS9Warq
TlVJHEqUixDcYZV3L4p4hOeoDvkOrnS6uSlHy0CWIiIvykwfgUVkGLSk2GOO23Crtzr0qYwgUtLX
rCtPXjyGeU7jceipXRB992CCSes8l8Zlk58bmOIbcuiGbt1ODTHUKvvrRepzTVrhV1jcAmu+2I7z
tSsaVK6MxEdUnZIu94wRn9EfZvRfS/7Hpr351tr9ZXQ8hHFovgLdpNPzSz9hM7SpQEF/CJRRHfZK
jUDzElEHIpTFiLigQQ66B3EbQ9NgyBj7wsD/mfZbSp2NspzXpB8oKyHMHw0PLsIC8APu6866H1N9
8svPth4ZcB+t2yQBqdln5QH1Qrg+cxrORQbAy0WJqqLg6VXmba2VJ2sePuqRfSodQIyNcxiU1POL
+SPqd1Q89ApkjyKqDxRUUvtRm4z7pGFGUoNb/YC1PTf+m4x8eAEal0z6/ZRz6ETGtCttOszZWl81
dBzK8ks8r9epmtxOya1lpNBIOxdkRKoGpZr5Zg/j14vIRRWbXFgfrLPTUf/OEKGNFXyJvMT0PeA+
G/WGYqb7stBsToz0dcFDizrnPd7jO5jZn+qteEUqqoHvUX/qi+4wTWgGeQ4KBaCjG9SwvPmTM9Tw
u/uPHmikneZlr71r3ksxxRjbAIW5h2SrrrIETFHaPvbTfD9a/dW0RdDPF+YH1uQK8sz7kHo8LOKR
1OARerAcgxrPijneOt15Bc2dbPpQqlzGBXFGwG0okOwi7Cchoss/99MBhwlSiJ4cO62UZ0QrjsUq
WspT/DraWNfhP1bjCqitNvVP29CoG9jvygHjuk0r38lCUaLqasDkE4NZyukFlVDYMb4260c7y98p
Lbr8W8eDxzqfYKqG37YIgDnJ+7rPcHuHsu6P1U228kDWirhCBYgOraP0y9t3Amv5WjfRVVasOYm1
+fqG97RrX7MQZ4nIUXeDpjyua/QSJQaFcDu7WnKzCuDy84ywq3Eb+EgJuwzQBgntwbof5hD6qnp0
KlbJ0kKid7dxDetNe2+P6CiW43Rai5ri2QZ5R1nqeJfXmNsN+TId7QbNH+dZk2YJSoLYsTeecnLA
Yu2muDuWg0qtAsWHpDU55tqGuppNZFlK5Sb2XMwKcJfJsacPOgNnGh0caliZXNpcbzvSZbyPkyL3
F6Mnc6HLGLFRYnaTcPVBD1dNaOsoJ6ArsavBDwZpjyovgO1woHYJJO92WribGNxh1M69rWIEtIty
uoV7dV/bSYCR1Ke6GPc4y7DHk1c7bx+ULj8rpfIxmR2qh3QjHIaIEh6CCS4Igbw4ZbiXdAUdd4M7
TgR+0kfQL9vxEqQNDlZ1Mfui7ie/Qqz7OsbUxsIeucQ1Ewc9uCvFbVGWy1mtEBFxlg9p3eHlNi0E
yqpA0Inepe0p1MKRcIxi47PZJrc2tppBMTk35rZR0FM83K++FHBCKf3m+Q45pG+Zlb03slejRTfD
nuwRmWj3oiHohdLWq+LOiB9b+DdU5nJrulSxuwLxFFrN+d6jwNl7035G0tiqhks94s8bW+PHFAw0
bIOVxCc9NsjMb9P0kIAtNqg+BS2bFycO2HLTdmmS9t2qJa/F6rtoNcOlAwu5VmOLXFuX76AvYFG7
WqhUlp/dvOKjSufbtlDoj9+53aRerEi7t9du2NPZw3empjJvDXDSOweaUbMmhya6LDPDjM7BKxtA
gk1/bmwyxWxERB/27a6ysY0ykLVWLcgmN2hoAl1KOg9pzIlimfW1nQYvHGG+Fy4VpAw1HEp0Gc2i
IQqihm5oocXk78R2d8MwiYolhfo5NHSaVagC4DJbUdhbv3q5ffJK59OSgA1KlPQl4WF2Noprq7qP
FsKxpJDQ1VmtKxFprYhUbcrBkWysKsshylUxh4axAbQsOkK3hkqqEX3rLPOeK/j9srQfExwFLA86
G5eMXqm6cBjde6XQlh3WBcQnyA87VuACZchXhp4Amuawx4pupxZKjkJeBdqGMuSuGBlSZxqeeiA9
LBadqEgimgJGRYgKA0Q1+Q1I4O3U/PVUdVzTpjgIsgbttZ/7u/aSdXGBNAv9XYSOPPuItnxozR/H
9i7vvuLa4A99FQxAxlbLwCBhDqDq+Z6Rhg6VwBYFlXy5NUoddDQNF7vARnsKss3cZ9ly4X960VxP
XDGiTD22p2IajpPa702DeU7U24WcpGvrM+RQ9FxmHEbrgxG/d/VexBiQIy3uurQ5JRkeyS5CR2Yf
cBbDeK3OMS07HHlRfUD5JAudZQ7MxtyjNvLQarQX3BvuVCoNsuHSMxNweA59WEf2fUe9t9qKh8Rx
D22iHlwFJDz5Ai72O5favrkqX8d++k0z/w1t8ZeB9kwP7KRpq6hJ/jzQmTkUFG0RdUf06aqnXYUW
zGnptgP6OXSaXaDsI4D6m8o4gzk+YxdzGCwTO0UOtqW7KUG3TKV9NDCBg7Lt99rwG8CG81cgkQGU
EOQ10EjNApL58xOiMuD1cYkqW5vZBdfSze/6dT7SZBx3dQXwrx3TsKTosyvM6ROkJjrGKAdq0vKP
tOTjgDJykJXPprqCECSwVl+cZhyCqKSHhhwM3RNIgqX5YRn0gTnEKgJ5Fd8W/9VNg0UaTfdAUsoA
hiV7z8hu6z6/biPSqWpiq8NQfKlhsGRT2kq13vMR6aPlFj2pLaTGGmhE3JBSjIbGflLMz0b/HnG9
T/BxJz+1ytRvdtscfUS47xukQbw8MA1pHSzs3YHjMrKu4S8q4UQrmXCGs7bejFcqX1wUUZgrReNj
JFLsTB0dFUjRNxXgfVoCCJPnWvObffkGEPp5uRi6CTTV0blwgM/9ZV/qVEjQ3NBQyzD0+7IkBDVG
9ZrDujWJWrpegbYuog+tuuy2HDzfoL9De67a5ZEllJrlK7wydP6SsMA4NVn1K6OpP/8mJf8ryIn7
kqXqlqG7ZObWL884NMtUWxhNBXn9Vbfrm4KazYRCOjThW+wpnzRjPKZJv6MXiSTfdjtge7ipWaiQ
8pCwti3SOlH12DbvGsAtfYQma7EEGSW0PpuhlgXKDFpisT8ptHRSXdup5DaJZZ4QBFAr7amOjNve
+qZmlXCnn+DIvGLqPHFjUW9LFArMSLkxXP132C6BGf48Nby2bXieQ9HVAhvz8z7RlrHN04TX5h60
y+op7O2nPJsIjJGPmLyPa22Y4aqj9xAiG2fvjG7g0h13PY5W16MKI51ySo5As/5/YeCfgfIeQew/
FwYO4OQ/f2VZfwfdC7JefuHf5QDDcTzqAaojCHSXO/+/wfHw5Rz6QZot1QCDNfBnOUD/wzIEHO8C
bbMMrv3/Lgdof9DttQyPaq8BgQW63X8DjufJfl5num2YHhU1m//naQSa9QP8C2fIvKg0Yoya0crt
umBzjnJgNgmW6Yl5JPL45dyRhD45Zvab8+qv4DO+HaKna5gmAEbjV1ylVqtSjEXO3zZ7BJ3wVMDS
IlI80FZS9e9C0+I8LZaDSzNBuNUzTrqp9vLDfP3Ntf8ve42nsG2VgdbhMWKP9vMYrBVBcONugEZG
v0+7aFcq3c4o5kNjZWcCMFFf+w3ozfhLWOM72doA7hyPl/+VlICdiI2uVZsFxSzsvM1PXdXvI2Rd
Kf5RYPKnBMuApqde8iWCEt62V4AEffzjqN9i52EyLVUK4+esW91xUu6M6TNNK3/J6BEwUO42QVTs
w/zRQGWuQi2orIDy8Sc6Uob/PH6a8xfQNG/jMYuGKWvdMn4pm4CpGurFGzJQR5scWVhfwsVPzv3w
xe7No8xubPR7XVsPBY4/uQZedfB2EdgtzX7BzoBmNRONavvq8XIrKAN1PmDQF3jCZCXuuXQde15a
q6trnakx1/LsoDZDuXTTO2BRqi/fKy8qf/VqRA+oDzdsDCLQHnaCS5Xehy1OPfZy1y/0ggHGmLjx
5Z7w/95+egZWJA5k2/xQUNOvKTVHzvreLb7EI2bDsjxiZQhLbubyTDKaTk55CpmpbCTWWsvBTMdQ
plD+XB7IUXlN5m8w7ugAgaYzjxUT0fOKSICDcszONoCWyak+y7Nu43LoeEZluuupBmPE6yek8LIt
UuDyBRgog/lb0ANGMcqHHfgwsSVYBtUIQAkNSG14UR1evOHE5PnSlE/wMmh+fSh7WX5axlkGImOp
T90QWCDccOyrK8S1DMYy5suQXfK6zW/HbqcNPeULvhR0o3w0UmRB4r79KCS4S4qM4lr4FR0HBDsQ
0OWn146akqxlPpx/9gwgO96dMbsB0rOR0YdqwjSzPCkl3ZCnHuQF53YIMSi5lkeUlSGPP0Z4jyL9
hgMIDwiMRdaFjLtaAl+ipSaxqRuGADcgaO5M+vIig7Zk5jFrzKOebFLrCUbLOiLLsOea7ct7vg2a
qXKZvNGs+jf74a9puGwHD6kcMiuH0CoB54egShPbLmob10xZejgJAAjs3jYzVy6AikPYMaxKz2pn
2BmYnr1gQvGQidEpPrZbfjbNFwl2fQESgBf6zY79u/DjeQaoNAdSD+Hv5yfEqiSqPBT7AtWDiEiR
Vp4SpkOocQys2t06Mz8QM96WCvPUeN3vBulvoq5JIENvmqMHvaNfYkazVhi/GgySPIJECIlt/UZn
6KGLXqy+D0fjTqZ3TV9kN/55LNRgf9adA9xQJtFlf1nzscaTwsvfyzKCxov5FFKFgYTUrh/Cfx67
twr5T6mZsLkc1YabZjo6o/fL2DX20GGDyIOvxbUd39s8Cgjmg4QlHb3OJOpA89KFHUK76/eRzDOR
Q2MlWi2Ml+8BzWKvbmzjvhjBArNwxwluKK205Ijh9MFRjKPs2Y2jQK8tPNkgA1l40IhdFvtYmyn7
Gp/iEg0+zbpZGuPY5T34lxFAGpi6NFw6lNfmO+mX/fMAaH83cz8OwC8peeKgqqh5nNotEHmJWrK8
oZhyL47eZjIXURaCIKbBh4WAnuQD4B1WFNpPMnFEYLflbKrK69882t+sa5MVzcKhAu+gSf/z3Gy6
B7Eqzr8f5RLOG47unltmw9aSiUqJphk+9PIYscHp6ZjHf36GvzkLeQTTg23ocsF9I7P8sPnjZDYV
rqxZIGtBvlY2u8T8EaGnEjtw+t9H09h+c5mzbElTflmXksF5DlYCNgjAX1D0aeSlBal/GihFcfYI
sgmNY2e5Y7QzBK1WYz0oa3FekgUlBBV9pzGUZKcmaNv990UpwcfiOGrX5eDk2Zk1azTFeS61u3Ld
65tykKmWlGVtkT8wWaeldeRsK7cXnVXbYKfhSdLCEezl68Hj5JNh6DpOIRZF1PLZMhwsysVEwdDr
Q8t8iZcF+vSTyZ438hmWDwOkwyjnhJNgrgNhbpnDXqVdb+bnPB1AhZbXConiCs/DiMEV4B+LS5ws
qzbX78xpvmikDyqqGDLeqkuviYdzo+wsryCh1fHmA9lVw7um2SokHeQxBjCOxlGy31E8S5UFPSd+
lRQ047juiN/TpHGMKz6/in6RrxqPsnWddQiQJjooHFyy6yVv0ZXiuqiWg+QBjfIwtkU4IVHS8uNN
r15ynVyAgZDXlohftmNo1uqdpDq0t/eUuNBFi0PX/BS3276meiurdVypiNIgepG82OYdpAZrstvQ
5oXSr9Ab49zMg34DYkD0eMuuGP+3k5JoWIFcsDiYy8a5kfeUNER2SsGBLe9ogemUzEqemv4O5Uko
Ksvh7ehCebDI6ElfqjgKvc06Sl7VYx8gAY4B+XO2JM2RzMh0kEIjE2o41ouBdcbaatDT8m5lAmRl
yMNSu9zLB8mTSGJUwOyUXM/mU2pcBFbkSCn0cMV/lC9AS35vrkQXZQpkYcl8blAgcg4JtV4Pkm41
ER2d+cZ8fnNOYtYk7czWjro86pd85lt6wtPI2WfzYRKlZbRQQXxKkSOQ1TkuObr6pDOMiDyfJCcL
OUe0DGFGvpc2l2JhMYykUeQXsgRkW6Q0MeTvhcpG41WmeTkYm3njsTZTyMYmrRcBCa7Kehkxfqk7
5jAGa0qaJvlfvfX7Ca0Wq2QyEOnavmytdQQSHfb6fHDj7QDg6yzfYhblvu3h4avldWoX11sKTGfE
sroDHkhx2gA00GbU4x1WHX+Xl0TyO5SXk2Uvh6xknrITZI5rfX0YeFpZwJII6FMe0q16W5gmXm2a
QPyzc9JwLhFFJN+VFxdKSpW8yPuwmSUDliUswyI71iG2sDRkE1v2fVksPlTay7Cy+KPpIGlPs5Fo
cnxI0pY642GtXL/+KMmsXHMGXloiNkYWu8WwP07z9CT5QDMkZ7tcD9b8Re9dKNxccYgAkk2OvANk
k1A+1EHbbV2ya7lJyj9PuGqDF2Nwj0tFxCKnXNbkWl63tJ1DbO0dujYecSLj9EKzj2CZnU2qywgB
m/GL3Anlc1dspMwpu97MEVDGc8Yalq90Tf2YctHoTCr0XOdcpwxmFO+6sIBdBkEilBgoIUk+VtJs
3Jw9gE7gJfeSmUoeLc8vyU07DEDf07cfo8vwERtAKNC0Mu34LD8jQySJb2thUYBGMAjgnAVn0A+Z
iaxoq++hdXOXn0h02fHsaLkLyFfFMGjlGUkzF9I+yRvkj2WTyjfL8Shptlw+JFeXVpUb0+lqbtZs
DGqbc4IdofNHBlcYPgXRNLRZvifkf94iSMY5q46t617Z7lE+Vw4EWddyGX3LLeftkgBspQOJAxzr
n1xwWp2bVsuuM0/bKd27mlNGQvnKitNAPKYJKGDyZr5TQlSu5Z/JFxObpY0epKRTcnng0KNOgM9X
wIUOjiItaWRRxkBWJeeVxBC5F2BNupN7zrihA52A8cMbjPmRsBwxSjK4k96FcbTeJfbwkHcnGueh
jPvssc464yjLUk3Ym9w4ZWCV9VbfuKvG+OnUVy4gwdQ5SjHB2LKzpGtDAc0Za68lI+lOzwPRUxbN
2w2ISZP5l8nrHYyTv0fhIudSRECQyVlIoyQnlMvtmOfnJcpRbeHSy1DIz8ggy6MU23TwERAZArlF
y1mvjVx7Jq5ALn0stpbHbY5l6aRzcBpN4ygBRG4BEunkG+S6lBFuXVqgMv7V8KVdVz8buIDxlyzl
t8Tpv0Ic/RZL9J/0NX6EE/2tjMf/QsCRTYb2n+uKQV2iu/Hlc/V/Hr4140uRfvmxxCi/+2eJ0f2D
wpWpo62ng1xx+JN/VRgdHSwSPFMbgS7KiY5L9e/PCqP3B0V9oCxcYFRNtz1+60/AkfOHRdURwQx+
iUaNZf03FUbj1wqjrRl8BU9mwtDlvvnLdclrq3aO037eqwX3/1JzvX1UKbR783xv2EpYds5TRXTz
0wUB/tJqWhJMWi1m6hgwqAvF7+IE6J1FhZttPza9uXeMObQ3W9+p6VKdBgMwRWScdM2mWmECk7bb
Ao+F4jT33nNNE9Sf4dvSMY3fIR+v/O4ybTt/fUcu+SrFWDpvXAkFDvbjhV8xeiud2nLeoxbWntQq
f++h5pyYw3Sl2U4L5Af4k1dWxAUbG4McVhBXApVU1qrVvQlTwUIk0a/y3nyAcdzV+l1f8XZI4/pr
hOeSrrbHpFTq+7ZE8HfCK2Mpjbu8aSIYVSYVrD5/tbw1PXQa4FZMljFBJDWxLfAw9mAoWBwNI4Bp
kEgLYtOKjZPxpHXxaYM435QQReO4mK97Y75yl6HZRxM7P0HZi8Jv4hBv7XVXriCwoprnaoZIOYwb
n51OvbOLNQTXxmFSfCtru6MWJy+q6GjVucc7qCrfB/XHbxb3uLWVu7P1aSY3aarzoG7MaOd+chql
2aue+8FeIFm96WLb9ertG0udoMWaCJhjX5+tW0H7rYJVL5/aTvTLcUWiCw++QE1mm3OMxHktGyT1
zJdEmZY7I+k+eGjh4lh1a/VMftI7d6WXKCe8OHIVDI4T988xAgYcG88x5t97JW02KkX5+01T0wOw
3VtUl8564VHlmpcZnGZ9MgugCG6zfcIdU/FRs+HYBMjg9EoX0B7Gj4q+8aDqH+aN5r+XwtkwWcCO
Dacz1y2H+oRS43gOE9NUYqxPagJ6u8Hvwl4bW0ID0/iSpiFa50ENiwTMnXLV21t8QOTxBChGCCLZ
6K+OmR7G8cHiWgWxNj57jXOHZGpJ4p4DrfFWP/Y+zHZeQ1mYHjdvaT7puBbBBW3Oa+lqT+q+rOFd
Vqa+L3tNJny8bE7XYaJbM1oDH6Ugue6P+eTBgnUKH3XG9LBV7osRz5iqKulVbdSNFJaXs7boV9J7
Muxs3umVZZzwdHGDwYPP2aMSjBgZm5lCd7pfMLty3JXVkZNQtuv7MhncIM70R9qLcErt9WNHY9/B
L/cykvruEJQC+GNiRIrNz05dYtDgUu6e6NiDCNgr0xwB64HrZ3nVvnZn+FSU1vabyFqi7Y96+5q4
ISUhN0CiwIJzYHxaNx3sWoUADxULWJUyQIs21xcP7fylNZGycXhxV89f9dwdj7ah7qisVddz0dyN
bXRVm1Z2VXniEsmc7kybnx5XP01i219VS6gi799GrNeby+jBjHgbyRHDOhTS6SIvnlceEoekN0Ot
zVcg/Pcaq1P5WtkIy0/ash5soib1UcX3qIQekxGtQPSYIOtrm0diOjwsOpxar0pf87EwT4vt3LZb
801pVziWFoSWRLinCrQrdUzG75syJlb5M35aNXhXauBduAysuz6OvqhuM5zE5hgV+6BGf4MKVlyA
sUObqEfz2tqgUbzF69jCCwnLbLjyGQkwTM8xwYnOGnUP4H/rUgJ10n00g9IyNvzel5gWeRaN907k
ruS+GrDIyuxPbgsy3k2V/hjB7+vcJT1YsJyoTdbz1XvTaVLol8WjGtf0OmX9LY3WwuvichmrPSrc
nfOYFqyPztKeygRoWtv19b6Gfh3rGsKIeXeMt6BcB/c8yEq2XfDvhOAHBRHNncISGoB3AJZhtVZq
5gaLLNQKEQBnWfdutPJfUP32h04LVojfvjE1FAEkHlRJ34IwMPXgbXvYa38aVver4sUtt/D+eea9
AgXS1Z2IZyHI6LTnzdkeugqEZo6McdC4612h5rd4XIPTwLgq1Ivs09tyaLrqYdDj9oJZhm+KPqRi
L/E+n5lFeVbH9l439J/eHnfLIfzWMHxTy1seRgvZiIUOJFuT2bFthJO6LuO8MYwTuvnLwm3nbcGv
wDDJh7O7sSnSsylhkrCfAFYHKG+j6bxXlFdl6nXuD3Z6KdNbr5xwm2ZzVVUDtr4TgQUZVm3A/MC0
1wdY1sbpbd7alGpQNbhUE7QgXalCeclyLGv7YdzSBM4BOojy/Zi2XKXWMO+Rti1A2NlXW8FTupPz
/m0kqtbZz1aHOrpVhwachAAh0dPbQziUhHYxAtdBPjjafhgrnFtMfQuVJTU4uEbSadaGMnOdVqb6
lCHADMi/OfaFgsZvnfW4uTdw3tG7rEuvDnLEc/egXpNTOqPuWS44ey861UtH7WCJ19O+8+CIR1QU
YuQib1tb+ZyNI/h8GQTFFBQqgg1Dr2m7VIk1+vZjcrEQcyai+/ramH6sZP33He+WbXqwa+JBHCsb
tRST6SmKYDFUuP9UximEKLsWE+xdscivR+sBReQExsfagYOKrUNZ0pwdS2bCNEMVaREqSVt7tLB1
Skp+JU5Vsi2Xx23onBzLWEdDq0do4S1pIEzARs3cgzEj/jya+i28PId8KRsRQMQivGhXgzIIHOZo
QkllcLxnjF2qvVfBycLC5zI04CE9lfLSZpnXFdzt0+BSArPbGBxq2bYHp+EbZRcNJg2XBXKEp5QH
u62Qadg08xg7a6DnfXvr9WCVs4oakxwHpaY9R1XxQd/41W5LXueoF1stB7qsPVPnwkl86aFQTTA3
uO7sCEFwL4Hp1BaBMM60KDDBwo7wojQy1JMTxV+3ls7HrK/YLWtQ57V1jJCkREZJvY/zdoS4s2x7
4mgVakUBzRV3yMKKviwl8JzNacvQRJ67Vso1GDcuptGAfZ1n3G1WmSEOHH+M2Z3Qb/B/bsBBHTBx
bS6Y4YaG15O/zDHFPLd677bmt1TLveAttY0bh4VmfYjnPLmezWneJXF2xPizoEbBFNgIXFMGA4d6
lUXA/xyrO+BvAxpbjrhJzoF8pcY5cjqtyV3nGNwrbTZK0yewSszosZyxbSqcCh0De3mwibyRghik
rjRHW4dPVLpIqtfmu0yPoEC1+ZfemGzyie19jmvlfWV7j9VgAylLSAvoeh2wr/9/7J3HdtzIlq6f
CLVgAm6a3jFpRVGaYFEsCd4jAASevr9I3XOPSqe7avW8J6USRSaBsNv85nIL0OVSxWxYpN5uf3Xg
05Ztd4R5055vXwn1Cs80XUsCL81iO1wjM752uIBfhZd5x0WfqA0uDzkugrgMw9eBHvVUIcsx+clu
6WaS/xkdMwlZwRkw/kmR6Kl1hCJkhlbP+D1WKNOODXf4HLN/4gFCjSiDjT0793PPuZF1XYKF9hRy
Tns2PDZOqrAbkWJ1vKulA8pgIERrdeSGILkxmogrCActZrcKNpg69VgFFd/imlsNR1awNk0NODj4
FCyC35A+9XYfbrOmRVnVmL806CpSX4ZNlcL/ORTp+HH7Ug0JcUEtwm6GbNvyDGMg0kvaJaBjE7Xv
On7C0psx7tSm18fFGGbAXuevSVXW5ymcjrEjvmZpfO5sYzwYfvEYRgzfLSYudhiYxPsaC2GqZaXC
n8Mn12ik/3NugJjNO3C+b56+RIMq410Fitl+clmi/oDwEXoF0vcQ1gI+mEGToyCeroTjkoBg7Ed8
M4mzofpTUPru2hV0DEY3APatX7d3St7ZQnkhIaYp20sNyPrYwQwe9W+LjTcMtJGYsB9mbv6Vg/jr
Nhnwua25beC15tGrH87zE7LfrwEWTogbeBMcL545jkRMVQsFA2r51rXDw2k1Lc2fbm3Rf55rTVBR
6yhO4KgPGtPa+uWpscfdgJLOUWWA2+TQDuRiOs1svZGyaYGHERrDYq0UeEB3flIw7dLM3gyj3uGj
PtTYiumZcHPqro6ZiX3oTi9TgHFvg//MuQiiVWwOX/Kho2BppGeso59V5AMfjce9Af/+YAoIEWku
0XIMgvZgIlsS4YGKugvPEYUJgeyIhlCA1WqREFL6zvxkONzAQQzEkezGo5Kt4/lumlbRoJOuuMXS
uNAhOhGNG5iUwVk0QdYhbxIlayxW0DTSD19OQGmwCDz4OpmKDfshHjB/yYwGjWSFyJJsnsfK9baO
5aL00nA8yUptJ0L/s9k0m9EakHqNWdYJMhCzJY95QcDjuLkD34NWPMLDB4RvtXHeBMVvmrekD/XZ
qxOjWD04vt2fvWn+swkzAlsbfo+FYDNixnlzioT6ymo0VhgNhicawcA2Uze4yMXpyVtyZzc12JWV
A0BpLSu8qgrAHglJ3bVU7RUYNrgXLw0vuVt1jzmGI4u21bI8LJ28aenBV0Rr6XNeDu38VtXywfVL
FB5m4r6ogg2fozwEeDryL2Yh39FWqpEfKSbs5PznAX+KXV1TtXDq8nPszGy8oKbGOqf3wueuwOqX
l56tUxd54Nj9gNqpvpsdV6Fa2aDUEkuIJF7jbbqpf4kDtu3Ut1/72QPNZHsQnEIQ7f5Q/shdciqT
rBsCKUJxo5Wke7uZj4uM+K6SYGC0h0eFIeQa1nq+FSr+djtqpm6+o8EwnOqebTeUhsUQuMBSwfbu
lxGF8zF6R9apJxvzp0MRC9p1+FiUgCJup6VyoEqMhuwuFUTtoGQeUXO9GwneuRLGS9ECUYYyZGxu
TIPMHt1NZyNWZTgUfgsLuZcOoHaO9ZvKhg6MohrpVk8Fsh5g9hGtI8PDI2RVAqo/kwNAJVqyH26c
LidkyUFIp/KAGrO/FWNNH8i3Xk2HGreZLflTEloPowKJlQZ8atEQtkiDEKJwSHh80PeO/DHCDiLG
aMUuRBoJ8XycHfkPLaYAizaDgxJvjVneVH1ING97SxaB5rvZniavocO6wNbS690tYzhbRzNjm9k6
ilWmcVcbONKYifqWpDpQRAXELXBIAswf7H1V7dogoeSk747R4AEtzpGOmKsN1fdlhP+S2VDaEDe4
G4YAUkjoAQBoshBhB2jMwobA4GJlJMnLlkWUuwApGD9KHp2lCC9OgH6qPR7h7r9FncUDeQGVLP2s
Sb7sKNjUNPm5kTNHbst5NPdZ+6yJd5gwdwcxLG/D0tyRnIBBoDDfhtNTltnzOutjZ481Wov8HXD3
ORbHkHJCHXQPuTCN9e0k77CFWOdSYOk0XbPWzaG0BcZ+aexPY0h4nndw9hVFn32Dv0+qE1f8Yzky
Z/IswuVtG7MEiYVHnBWpuaAd10E6QVkNAW2pIL8ALoaszn2rbTomRPbmSrz0giJK5lIt6zuX1W/0
BqSWe9Ry+q1zysua+F3fxrfTTTpqbVqZv47x/tv4c46sL3eA6xK/uAs3YuDX7rvXl8zwAE72dkqm
UNlslNjPleH+uZDRVBXTg1n9wUqhJd82VtRWKM7603oinGa87BysRRxtrL6G8AMFBvbO7US1cDrC
WaJb/4xy/Cy8FH20kaGz/PyS318Nx/KhWvnVjlbFfa+LDx1C4DTi4K/ougi1iNHDWtlaF2F5dCZB
jNl8kwtRpYTpscoHz12ZXT0Q6kzvtyGpe6p8uRaQYKfHdYjW3VuiiLHMTWJ53iZpxHNsBmhVshy8
0PvA6RefTCkRTOEkDotk7wSkhLeTovPlu612iov04VZn4RrgbKOiGDRUX5Ox+jw1HVACDz4OhxMV
DzU/zH1WH4ykXuO78556dr+OJ1jfxuB8uxV1SMnQRIF7V8Y/wsmI0LEhhW+cD9RIfiyq/8Qi3Yk2
plIymx+y8mO6DQHVPRe3TLtEl7FD7tiuFd3NZjPH+ZeZckDK7STL+odMzGKVlPl27uE0lX2/cmfk
r+x0K6YFAa16QY+2zWnLz+HabVvIWzlJXlV1xzSa3vIdUnsZQGnEM3Fk+pRMh6GfX4awep0XGqf+
0PywPbjtCecPVw89qJMxQ8TB2nFf+9RGSqqd1cwtIufigDgKAs3F0FwTo/9ESnWH/YFx9TJkqMwB
rHyty5hFn1IemhY657ZbUMWNII3lyA2AwpDr0oKOVrf4wRfso6WAksNR82WQ+DG3IbpXTfUnFGJ8
DVqtE0Q9yAiMowl7f1U7ZnoNoOFPJUIgrnJQLRj+tK2UXTC/9Al+WokVPlHxo9ybIbFhvDaIOfiO
vxM0faIo5IReokswyXdUhZ49Mz5kaAjjXIbVlprXTk6aQ2WitNgJaGVs4HriKWm3EwJH4XOmCoH4
oNdTyhnWgwDtg6akTmBQLJ5ehmRwzm1kfkxFAsnM2bFgN9mQLOsh7PxVIxs6WZ9M51PrDCfEPR5d
U0BlW7ARSXsqvcH3rEzCNWf6F9GmP/yie4tsiURAuhxqlzriRGk/GR6zqnmYgEnN1vI5Hxcibu3d
MEASTAnzurbc2sr66AbnAm9DbVMz+xr0aCrUY3tF0svaJG56iK3i5CQG8ga8l6gsmFkZO8w72Ulq
UtaaIMG1/jcSWaiqnP2uevEn7xAF1VOsCrkiHj6OAxo8BA8rN/eIWqS98ijqZBNGxulJ+uMXlOn3
S+s9sjtfLZgJMIQmVKum1ysZC1CI4Ts+w49lEtTbsa008be+az0X1EKfsEs+zciZ0l/nX9pZngYr
PIzJ9B2oAmW8rqW6kSaIBXzuWjxKiK4RjqwQP8tT7wcVsrOdOG9WGozHLAPrDRGNCjyG7UFtr0Kz
eSTMfIzT6ZMX+x8NVBDS9BPR8J3FmE3Aeqtt62ZPTisRB+NY9wxqEFMxXIcQiEab1BvLQRtN+QTd
NIQ2thAPNiikrO//lLG9T+vipXHS986c7qPatYiDWA0VJk5OObRbaFbnUrkPqT5vKZDRDFJwxiKW
4tjUx4rgcKVyZFnnAjE6x0EAMDTFvefiRITZxTUbs2HtV/FmgbtzHCQyJ1TGVl05odqclK+R1X5z
pj7bDXaxF/hiqIzkoh9jGL7pdAFgLet7u6rUsRqWD+63cddEzYtrAonIrpiRR/vI9jO0F5yBsYC0
m1ckkNm8GZJ4gXvWLaixJbusly5haw7HCIU3bKIX9IkF9sqRclYdxk1s9ZUVDCbtGZIBUSHOJbgM
1lNDyBK2HtrTwbuAGpy2c/uo7OKeZN/lJHEIEYPmYlCpWE1ysPYTvJz1DMNrIyu5CmD3UT/GkCT+
as6WC0PcJm92qkNcQGmvcBFHdLMT/L5Z5MRgzXgN4/5hdoJZc5iBAjsWAbL7maLjjlMTFKv09w1g
N00cD+9N1LhLvP2y1TMcKopWCaRf4aBiZJXBOZDRc9OJeNuMWQ74JEHtEKfowFzyy4IJJH2Bx5jZ
+tSQYD6AJT9imeujzlkmZ9Ouvqa4C7Jnwuo8zEwQfGq66rg7R3Z+cvuJYkuaP3esXbzqnm5/sWZ/
3ppdMW1DJZ+tHN6ab/AASVoYn7uxILaOvWw7QLsjF2qiz4HxLrldX2tLHpyFJmPZEqVHhvdQj9mm
LBU2aSHEf0ukxX3Wp19Qd/7k+x0yMVH4WTQNsU2Gf1vfIanzPceulTsw6vmY5D6Z8TFHlwbMg0K2
z/Bnbp9lRS30IyH/ZQGIIL70bfAWOUG85qY9IwibUtIrra1t0wvQbOHQIzEIiC4dd2PNzYNR+uZq
Atu4n1QRaE3098ICulWP6L0RhY6CPsFUgtXAy8TEHoicwQuWHrkbmkLKWTa3dhSR6cYwK3eX68I8
DiHkGSkVj8KEY63c1zqhyTLdqo8dpHuEmaxC7bPEXba3rs2tg8UGCbc4hT01eUXPROZ7hDmLtSI7
H9K0+BmAWxkxWgyZsjf68IByfblWIcT1yVmPuBqD2KVybenfPZWkY85xsqR7adQV8i+Ql87lxlJa
k8WcHQctpMDaUCVaS5s0dzYRRGsS8xiRboU6eo2skoUdQFFG+bpQL4tV4zFFHjG6S3YH8xVUXpTv
yuBr7QD5oVVkXWtdBk3jIkchP/mo0BTb/tKs/29IJf+BkvUs14aypkXkwQl7roaq/oID7VXgkQ9j
5XDLC9tOHgfPJ3+yHOr103epuw3C0BWG/jGwgSRyD+u6Z7GOW1qa2ZQ/oR3z3NvFYRAUug10M/7+
EV2Nhv0VMeqxGkKqnjcGEvr9v5HMypEOjfLsGi9Qeh1J49iA0R7MRZonu0LfVN9TMVkruheqhrOI
Z23a0bPIpBO+3iLlmq1F1To+YQUKSb0YOOitkiwlNX/UdHeu6AJRszlkQfOQR3+SyFIfMtqvIORP
rkLiLyHUBLgZb0vkbCmFTAknmEQdsCjzte+qdzEL/1xOUbKx8sw9+x5lb9c9hqNf3y/px63HpEJW
YADMCMj3Ym7O7sQBKBwgQDatIfIkm7oDGR3DvBZJnv2E3v4fcOV/co7xwOr/M3DlL3AVfuJfcBXr
D8DJASrfiODgxuIBlvg3I05gJcOXqBu6Nu5//8aruH/AqXCAAAQa2e1pGMm/8CruH6AuoEiip85+
w9bpf4NXcf+TzGS5cBKg6vGEDqS93+DtmGyaeBgsNG6Brs+1edboX2nilBiWdxrCHwO/1OBTamlU
BtVZ4/U1ckpI/1okxucKJIrax2b+w6JMYmXvxtydFge0LChdDSjVIOcE/JRmDegPc8Emtgi7tGRx
ZX5nqmmvQXIqFAeNshuQwNGIXKXU2YZxK3OsqICfBTPkIct80OSJoMcnmD/1M8OQligx2uCuM0hk
4nGWzY08g2DRlerWNQBDWlXyTD9i5aXWg+vBHwJAZgPIvTGU4g+NzNbwfo2b1fQ0PQ4acgp2TtMq
NHzWBiQW1pRSJJVbKDw8kW7H658iy/3JKOFpNIsqBBGnf1ojRmnr7PJQ7R3rOkHnl6Xc6S/V8bB1
kqGluDjvEyg/obWcFzQIF0SIQ/ubhioHCQMOfSait6ELJ9Qqse/cELlcRuCrtjXckKf69TQ3Q2OM
9QxkeXHKwPpzXdTFrqrGl4hZVFwFsfj5fLYEjWoEV419AwR71jBcMBN3GmneLi8TvXPNZdKIUDOb
PxDT0+JuOzIgikPWWhPCmo65BQcTgJwMc9RlANBoFLBeIPp1ISltM/8Hcs83rF4UghUFf6zR+KRV
B4101dQpC86HHoFCmucbJ0dzzjQwmLizZbaghWgcu+ZOWXCZYky1NC1KP2iiGKHyJ8dMD4EG/ulp
06hfjVjUE6EnqEfQT0P3NR7ZbM2HuSPlYQnrSaP4vLfjASX1kwZ8FyCh9cvSWiCMLk63jwEjP4E0
1D8+T8A4K3HQC3oCW6jd2APjdYS7qPHF+tv0pFjwSmPvYwRRr0lw+n017JGLYOtTQyx8wNEM2QTw
szN4/579FrU7zdVoPXMTG1ezBnUL/Lqmlaz5aX0O+BOGnQdKyTew26bMw9uyYawWLgqjo5fb7c2B
COcRWF1NKIhQ6EEaRKOyp1btK9gYM+hxDWjWwFENQNfsOw10noyD7nZp9LJdI5889puv+ns1YF0v
Ez234FslXRuaGHrXaEizppvolVJm5kPFd2rcrMbPBk560phTv3DvvAXl72J40OhrTWcghLjNhx5k
jQsfCdrStqUL1gEcAiDc5Heaqnd7Qkwbw7HchqF8gd11yNMZdMC0X7r4PItiHUWKmlKzHuR43mrE
MVbe73pYNH9Iz6Z+KA011Th7TcdpeSg9D3r2fPdUcEMu8aVAbV5jqzWz0fTTkx4Y/cIa+V4m2Um/
puZLKNu76kGm5XPSZNU6mM9JQ68s/a7fJOMXdiB89RNmSYcqcfEu1fJghA5tK/WquYGaNBHbaFEY
IxvgqS7SdxytD0Vf/IBg8NjEL+040/UaXzQ2uGTSNcRV/6Tm0mi+g/5TUwEt9/MwE8Zk4qr5K4ar
zgYYEb2r9EjoBVICoteffpsWdtoN9hzld5qOoVktGl2rYc8aaO9z2AScQaemGfYihG0fHzUONgt4
aIT9mkhtliB/r3m8Mgb77KGTBcPHye5idqKGrGtwuyZRAxvXK/XGyWRfB0WPQOOztm1Icb+qig9Q
F+t4nm7ihpoOgrkeCa7C+TE/aTRvz+nmsIA1I6wBZZYXZ4t9JTi3NWr6hjvmQNGXhabfaHKn1BKn
kULKkUujB13NtCX6AAfqq9km3QzjGswhkm7b5rFoox2d/oMm8WjSi+bRhBh06YfRYGD94jeI/qBl
OR81jlh/m9cur4TiD/pP/Qs0U03jhvFHV6Lcj/j7+QVAlKJ8R8Thqj+la8pTq8HLbHQbwLqM8zsN
t9ZMnWQUb20xvtRFeae904exJuFFspm7KYqA/hvzh2aj6uEQcfJDVJypo3Og0HRukOrRvbjlrGb/
rbWmcw4rQo8Qptngaw5e57xBZrmNpTV7Oqi+6tdESwVdDgMLCAEs4ZTmEO9gC7U8n15p+u96Ohpr
hqA04qi5QY3+sMxU1jr1YI3WGRDEqybjxB3cZPxB0/yE0NadHmGNlO7m4UVwoui3L1BTs7J8qwH0
lVR7/QCaoug35Cett9YEnyGanm6DC7UqLE+6oBG72Z1etxFkgNjmxuBWHkElJMEXi1aAvo31CUFY
hdipuzElwpnh8qAJSAH+tTYBxS2i+7+Q938KeV3izf855F3Lb++/hrv6u/9fuOuLPwBAB44L2/bf
yOxA/BG6wsWO2EdxIAQy/P8jXdv5g1lGcZoyme8GvpbI+VekG/5Ba5CY1Pc9bgP++N9EuvbvZEl+
A7qKnvARoADrHfyWoXbzhOeF46f7G0zLcFHeKSI4g1wqq2zAXmHsY9BanUVkKptxrSrbo3Aby0uY
tdY1mZr5dU7olQwYuH7MtgEIrh6OKSee23LKnEMqKGhj03n7ZXD/m9za+c8nB9DuBjZ4cgHX0/zt
yZO0yoAqh/GeDHkdeiVFMEVUVA7NBe9rcOJ9ij65ZY57VFthlMRe9CCyawdWCzxJdFK8+HEOGxzL
EO7Kw3tEoKNtIDmJG5N/yeMK66j2wQyz5VWUy6bz8rfaLoat6KNye/t320vGrQqmZzduKdtN9CD+
/i21yMdf0nPtPuiiTCGYngCiNDnUrxWEFpU9soXS2LX6oYByNpfGsTiyF/Q6XCORa4liIua+/p6S
PRfiQmIwBf0HnjvAma0KcaWhrY++0zz5aae2SxWW20m/nNnOG9Mx+qdg22g/0riLoXQGW0Q2059H
BYSL/95/86Yi9GuVgdcIWF8mFpxaVPN3ySeQMV65KCOAaobQLQKG4c7GQOJo0iFfxcGonQhoINhD
5K5Ne1R3i3yoO6FWjmNY99kA2KnqcwR9a3Gxw9j5ZJcFSKg63sxzpF6yIE/osYbNqi1HGHNBlK78
LsGVN/QIhOzxc9Oq9j4zMKYEvM7prQw0MdHTjvNg5GiFEdh3NYbq9nBVGAPlfJFM4xTa08OQBuU2
c4tyFxq0KPNsSBPdTPxqTASygRNkd0G1fHJwUZE0jb44yUmpjl/WLceuxOFLS4PS90HfQ6bqbfJO
BeJ4q2GOukuafEkambzU2Ja5KGZe6KPaot5RifwuRfFuDVZyLWoq90GNFmDUdc61NLJnEfTDsSrs
ZiOGCbVD9LbthvDiH1bf73RiEVpk04HlIFuDsJzWsf119aVVGS9TPo57tol7js346A5RsAtV5O6S
pO3o3ij/zjb2Q/oyUJo+M8L7FNFzDQNGFLueD7el5hJhpk40Hu2eiapoOjZ1+A9bxQr1Xvh1kblm
iAG9QFuM9gKGq3ov/VJts/w6LqVRlj/PsoXTYW+ODbl5k21BuIFGadqWkN6W7d5pp2+oXM8Pqk6h
AFSH3HVnNPonqAyTcu+oYL0qC5+bJKMqC0WmBsMJ0AUJUJVlSLc7qYEnjhout41JBe3LYozGJihn
e1tH0RqhFK14GQ7nzO+9Q1dQbM+ijKQb3YAjuMPXPF/Y0UTVXh+BaKIFembjJNumiMC/dkQRdhdG
yFSBDICU3G4o8a6WyHTPyl/kSZI4UxUAvxY75zQ0w+fJ1UbqID26WKA1v7TbMoQZ2nvWl7ThMDQt
URM1JxJIlvHq1FQiJzQVL5ol7DUzKuF+0m/sqG8fapPSaTwFNOMKGNUhYVTsT58ylzK13n5eJ05e
ZrtndIPcswa0rMeyzfZjQbq3dBFyYDarPrf6Elmq9E2JMT/ebgwPNfiq6fILFo2vZTXVx7Jz7XNX
UeS9oQ6oaISn3siLzc+dZofgesvYH0CgUhh1E0OciH2eAvR179yZFmIWJvFahtSKpypzthmoIiAd
/rjyaBmgZQi8NEhxsfKq1L20Y3EaeAOVUBtswnXcNMHjqNIK8Iz60/S0n67vP3bO/OE73TWmtH8/
pYy8VTTq1MniLSVE9jsLpbwBH4axsMGwUdRpnQBk2FxbJOMIwAslvgTp+OT3KDMWqiI6y4tgpyZU
DunaArPTB7oMFA3awf5kuG9TAIU8FNklRr6M7RidA09dg1yoUxtJmEF6qDMEffYVsMXjaBafbgdX
Lcb+bAzRvV0KidRIk755S/gU20iCia5rMNvOvN0N61eIzNmF/XjgXcaLN1g0PmrKvZ0ovoVd7W3K
dKk3WYuPK0oFb0UVz0jP+jfk7oBgbOVvNMOF3tvVUVYECtNg/emzoXSKcuV7qVo1k0W7qB163UJP
i384km46kb9tcqIUQR3Qx8LSNomyft3kkDdgTskx2zsKzUAjT8TenFFULi26sCpSjzRxfRoNR7DB
rHa0c12ZADOVqbsLWJTr28VdFQtIBIjeK+xf2YXJeIpTnz4wlsDbIuwKxP9YCQk5sO1K/5Raytuu
5CgJDDJ5X0mc4q28eibf33Qy6veC45N6kHqJzIfbqp5tIKT/cBz/XqvngBMmdrQmA2Aj/PVbMOCJ
jK7mEqUog1QXu06q3cINv4O2bHJPnAaHOiJF/Nzxs3WJ3P9+VBYAmHx4mGbgNC3d/sfUKSGrptOw
kgEMkrYDeIdhzLKSMWq1c9Q2Xxbf/tzNZnmhCev+gzLGrXL6l/mDaEgAG9oUgEOk0H6bP6cUtYs+
X7YvonrgVpMJLfmDTdq8L43ma1G2DyVuxUeR0nPoZDjf1/m1bof7WiXlU2HnH2K02jXmSzVRZlfu
o0R+ApxsrRxLqyJoCKrTeNbBmcdjLtxjnqAIKgL/rbNoVzcuFdnahcwi5VuXleY5nLJvcjTBzVE+
bf3J1VdtcIdbD8Aq5xyGubn7SVHKzK+xnDdpZwcxbqJqY9DI20DEyY+diWWOHzcZjSpvJBxMVnEn
IWerhCyXE8BUzV1GY/RJjK/YlW7+fmW4v5MPXW48lLcEOCICeUwtf9sVxBCxn4Oox3i9RVczhXJA
oxowVF3tM6wuhzKaHnrDUg/SMvYIAYwvoYE5Um3gZbPr4rI7d3SJ1lZhyp3dzuadUFl7WKSRn0NU
Buil9D6a70Q2T7IL4SVY4tVt5D2tIcjmFHBAKX6M+Oc8t0UZb0zA+4OVWnu3ni2IYgSduvd8TCxr
y2VFH2ZJnp0wn7Y0CIAK+4N/Z+Hh2st560Bz2SNyToW7iBEjwL+H9na26RLf3o6O+ePvB8/SS+6v
S9IlmEAyJiTPd/A5/+vgAU5t5Bzbzi4gGNeZ/Fcjt5NV1ge+1tTFa9OyT7dIJ7efW2BdRp/Wxzx8
vHUepxomjciwaajb+R8EXW46Qn99NE45CLomzUMr+A89F3imI0o7HNqTgQ3cjDEkzQUHUKfz3Sjl
pfSRAOLV2iMZz7wFUkpNe1p5QVo/tIKmQO3jJpmdEy7M1dIsn2puqROi/0Nst49WFH9NbOAd5pJe
8UFyt67oAeLMCZG1CSMO3M2utSVElwmbk1aYV0rVggs7o+FqpFj2Aa+1IyL6v58RT7dXfntt1BBJ
gXFC4D+/Z6WWdJrBryocX9vmuRkKoDI+gviG7ZB2QqdH3R3kSr0ppTzTzxWnInKQkIitT6ArEETb
wU4N94EDqgA51QodG2vFOio/2rS5RL7zbqXZ9GA2piQQRF09WYb7CQlqR/nrUXTe3TzUh9gUyP+P
KVaCsfcaVIQyt9MFql59LEoguVU+vIR0RfskPptmGR5SsLLSLYLHqhxPVW8omqAYVY2BHx1F5D6E
eVVvZSPGXQpRdzOGro3pDWFb34A1z4ypfYzVhdr/sAKFmVx1CuCMFnaBmErs3Wx4N6elOruU5WdF
NwgQBZIjTUMpF8ucv5+EW3P6L5NA6YE9gSQkpQjh+VoC6pdwOgfK7EykjDtzsNMdlYJ7NO3nCpJ1
FE/Nrmti++CHEBhxfFmBt2zOcVXvpg6bzSQcL9VOZjg9FR5me6URYFcz46EHyggbwBdRRda2HIFQ
5A1hh9v1BrTQ3Pdga4qXsEUrt0n8+E50EQGLW6UrtRj92nQsUrYW9QlbTDiH1fNzMhoRHeGAjjkR
ZI1cbhF5tUnT4A3fMkKBpL+X9XjOVZXc2Rq7FSOvsDNiivo3Wmo9mul5BgkU5zBV/34MdVP0rwuZ
MRSe5+k+JpmtpRf6L2NoGb2yZtfGGRHIxH4RLWa+Mj/GKAZldAMR9EH4WnXea5QB4PFrCGoqSsSR
bkM0GOeqTKMNGMZwb7ctAB97wKcqoEgMuR0urdk/5366HEuZzatZa9/I0m9BMvXVqemhe7SAMrc0
uXoQxTnA6xQYB3Xvhp4CoJo2jmxUooGGLGkcETnW26LMoqdGRgcjVo+LWFASAoWyAfOHOEl9n1Xy
g0bYzivC6W6JuQab2RAbrjvclnswjj5JhxFWn8gZmd9JfqG0mxBy/evRbrGiY1ZakZkOf4kktgcS
ZRu1y5e/H3oUDCiS/Tb4RMmBsISDtjEI199CjcleBgX6i4aTBbY5rgFxpirK94m1gC3Ju5S0IN8I
iX8b2PQWgCnvEjoj1gl2FV5CZ4B5OwFiq8NwfjAoQ0EmsaNrZ4ImWyKZgEAi8WluUFhfgll1S/PY
RmFwEdlRRl5y7UXzVEzZ1z4duscYGhYOZfQnMEiHsT174ISkwJ8iWqgEKBR7pzgBj5MzQcrk+pvh
tC+scvLppba20dAS18TVtxD30kvdnbFvNM6ibamhzGUK+8FB3qQW/uX2TK0JU7SrZuBTo7GcTKu+
I2kYnvreu8sgxe0Kx4rXZuOXUDe66Zi0U76u1dLtwYt9hO3iP/x8tzaN6IcFwXYWnoU0AZ4dVUW5
PFSOfYFUieqMqh4i4kc0VJuV2fcwJEyTTL9b5nPvzkBS9Yh2PY4mkNsuaUNTWnVnR8SUViCSgcSu
D1WrpkvCeXPj38Jd/nL7v9qXMPF0ri7ManMb3inG2DT3RYxaCT3zoaAQNCYIjs5L++X2jj5q2dNs
NhTlluiA5QpgSc12mpa4u49o7u9vHzSq+mVygv46Gp5zNCNq/F2utl2IezQ3UH6JR/TCCblNeHlV
CDh/vkQqGmH0YE9qJ/NX7CxRRFsAjelbURTLcu7y+MFQQ4ubLYZPiQlaBvGY8OekxA7iQ35KNtIP
0JSbgV6Ij0jAzuzzcUWw3p/jwoEqnLprBMWxT07QR4xLE0G/BIfY22MjL38/2eO3nNR2qgLraUjF
o2rBZY7s5BXtEtEsLZjrVebaV7ufggtM+x8CB8NzWDo+kogFVQ1SNUIJTXOaQT7uPft+qJtgb5jd
o18Blr/xb8e5wD7MzI6A7u1dFUBByd0FWVf99Kl1isXSXYyKythtmwyIitCOIyCMwvDdEbBLZNMa
GytNT7eZqcjReuqVSLc6gBAtDEVEi9kQHp3R+lbQWMwBvwesJsIwm4+T4wfHxhnc81DNWIQYhzRs
PjONV148v0cBd2VkgEvBbwGfS1G8oMLB7tITSjsbaL1Nvz2G7cMOwKnUiMpnOUTeljtv3oRjXW2x
rovgQU3Z2ZBVdjZ9WW6t1AZl0Rb+j6IyIJjky50wmOHeXXzk+71wXziE8qZrHBWbah2KkRbviFh9
EnjPrdG1F48L7zZdQd711Cywh8gz+6mZC0xIJ2DNQ2DR1Zb3ppOe01ZFzyo/FHrd31ajJM/AOhnJ
Aq+lmU7Frzz9BMMp+5BZaXI3hGJb6e9vzAJmQoZkABCKg4PK7T0L92pJyl1Wi9xEqz3F5ly9mUnS
n2+72jIbSFKy4YjXx5uzKBb6JLqLk/d70NwI4FfBmABuHb3t7VtgYt4P0rMe8/6bwKoEsNhzUXrA
g/EDvqQy/94ufAYq+M8WFnGHusR621vUIUF99CW0vRMI3GDt4ri27UVO4jfIP7FAhUffiv9i6bya
KzXWKPqLqCI28HpyPkdZmhdqZjRucoYGfv1doPvgKbtsWQm6v7D32sOj7TQiR/PgwwlIxS08Cisv
tcp9FiYjgIcgZ+XFUKEaCoIhEfXvZRztfABIG2F14UtnaV+tAfN4peGRPPgBuRGO159GUQQsiUV5
Fi0TltJrsn0nmDgPh8BEOstjKIH7UfD7tKw7P8c7rOcu6ruGUCrRiPfKZ6gWklyFM9j/DbLqTSrg
EO7kwQvzUvtRT9+pZ4P20lV58isC5HKXTE29n65OWa19dLIavudfyvbUxkK9U/Z9fzBS7uBOq2Dr
WS0RQ3KQh6IzeX7Rl6773i62wio/jU4Pn3psuHApCCrimk1vjGT+9RYW+N6Phg1jieAcON6T2zEC
Tl3Pw52Pi86pxWawO/2Cc+u+lK46SFGEyN7bULHONEcNr7KmQ1S0GvPJGItxbfFqy97HJCvJqnmS
g/NciEfgxxkBkHgUkS1m4CyFnpy9sHxJTc14dWvwJqEdWU/L+MD0LCjFQnuG4JDuBvYaWztIm7sV
wyFr6hRvRdfTAuckJq3aCPfW8mFdnBovRnQfvCG8hDB9VsxA/b2WRL+GWvv980XptsRem4fmzQrA
sUhCIkMHUiDtwr72ChcXaKlIGgPOb6aM/JYDIMwU1osEE2nUv5KzkIMsJK96nhRkTnhPIvKJMhXG
G1ea+UlngbB8GOEaAA0Q6TxF8mDqV09rx2NbxCQ3TGJ86/zkw5D6YTG0E3Z0j5j9HQYtIfVT94jP
NGdiiya3AgseMT2KS8xU1s6icOcrdI2DWbkg7GKQQU05WFfiH3++yeUQdKzhv9ibJe+5rj3nSk8g
cr2VsdWcp2qaJUW4cYy63ZMKpq3QoVrHXBuLfV/o+mURYVI7yyu7rwNK3eGm55WJFhjp5fy/ikT4
B+GOtpNwXVZV60IoUdoOreSMuGAGZBqNvxF1h40kqg4R3m5G1ig/J2aHOG6bbNaOF+ifKp9kb2kS
ZYobMsOA3AOi6zJ18My+O1oD8RwYE+VEJO6qGElvpobwCEFO95Xg1Pazdj20PT40snwI8aaqKJTd
HwYGW9upGlnuz4P7OLOSo4Y/hLq0vblljno0OEUWs5aqrG26jqZg+IocfoqBLDQJDVegC+yU1iFr
Cud9jLOX5Rsrjf4T59DwwPI0rskKpU5NmrdO8/DJWyXsGxYbOHqQeocNUTjLT7Zsickh6zmFQRng
rDb5Tonc+YgUxUJVud+5ab1ndval51a0WT4EwWkDZTKujwq84opsVvk8JOu2fcngcb2qgSAvN82T
XZwYVOb6REGA5MmqnI3HrReLSTsaRYA9Zz4biQgYb37IV+FO0Wc427w4Af8j9CLcc+jV8Bm18EEV
7T4aarcstmePklJQXDkEGHuSsp36nzbTnLFU4UnmubazShTcQ9j/afL8b5HACcHu8x73OzZccmUz
zvrwiWZahXrXrmA6+JchAiWkNzjRW6P4YOCxJbIX1IHfwSzARzcGmbrXSVLwnndiL3BzwZmIj6nt
jsgmf3eViyO/6rvniDwi00VH35pI10pJDvnoFfYJUn0LUDLVUCMdCDvrX+05rxWu8ecM2VnZY9Je
0hq9fRpx/JqVZ3APTKS71CljarDNVDSMopNiGnaaQ9MzaC4cwWx6d6LmMzFjefEGF18vLYuwaER4
MUYU+QXylHi4E85Dto+WTBdDQpEqWkwxsfhlmnKdzDAHs50hgsF7IXgBChvGclXwUrUltqbCB0TG
5MTbFQ11Ueh/iwABTxSy1BwYex7k5M6Jc8hDpjB61jWb9NEKmfWeUVvxMKA5ss+Or2UIzoBCh8tI
Wc9+5+cvVKXU1aF59aHZPLe1c18su02pf/0c9dHYHRJjiJGDsCLElINIrYgoEqN/NUrcDZRG85Am
w8wcMcK9NTSrSm/DVTeJ7K+FZp8sO//CCBgEbdocARPMSaehe5HKPskk646FLQVKVf5JyuTnkJhJ
FkZc/Za0WKN7twUgDrg524Q3+xQMZrwNvElC40baDkPCPBSaQplC/8pwnGxB/F0bwVOE5slhQFDj
kuBUA84yfuRBi0NXul+yyvyLcpxvz/oVNGlx1VOaIHdMBtrlWN6YGZAaVPHODr5THCfOcAYPebdO
krg8psUMckGDtA0rjZKNE3KTx8QejUmXMyBItyF5MYp36VzGeGmKzJyZwXdGeVgrFOO0Kq1xNeAv
v3HpewflNH+WU5Ks5zv/vjzpA8994n4qzq0rKT8JUNoKiJTObDiVroDs6PibqLNOVdU3xyrlCrYy
vP1ZGyQb7KmgBpIwvLie3E3zLGj5L3pGBMfF2g7iyT4yGyy/UhrUdacV5XnCcpPVWbZLLAoZZGbg
HMO22ztmZGzdUCWHOMOmp4UjzsLQTN4ckfH7juv/2O8zV83RbuCGdOw99IXfFeSujTGPRpZnyfVw
fE6OhSWgIJswMLil4b58RKIlmonM6YgnOEA8vfOjZoI9M23hscUfk1d9yGF0OSMzjWucf3L43Wjj
2FwDDYkZ7AC1KjGUzpCqI1iU+sViXlOocDgPbfqetowsaFzsvYfCf7Qy5+Rr8XvjNTnB5VGw7scy
2LN/4fxxevxIQW2xFgutfk2qU3pMyhiLTO+Fl0xT7wxT92UeBkds93flB9EL+CUekvIrq4bwRR+w
+aeCjGVlhxJ7X8Hy1kbEEX4vpVKanXR7+M03HOy6Ur3X8RDdZJPv7aqIdwlar5nD7h+mQlyl2XGb
T9aduZzEq/CJqG6HcOVZM5P3dv5NWhHiODewbhTXv5jls5Gg+FmOdtygqPQcYR14hy4+64xNM7Pf
KuNcD7XzMjbWYalH2ggFgO75/7BjEng9P0eBysNbDBiLUlZcnbwxXxeem0wiDoDOy+4WY6U+9rJH
EOIoXYq32G4m8oNzdUe2+G9qSR+vCSVF4hD/UTJ/W64vyufqLDXxVGEfOdfpKFf19ONcJvLzIkHf
7qxY0Tq2xN4c9QObQzhogCWmpsIZPNcQ3li9TYI+tqULPfV2+TGUc7GP7OlYJ+0+9anulz5yGaSX
pZjFEyrZitGwtjLAg7hMNSBl/F+fpHQQIUhCGQXI/o+DGRAqEgGUrjyGtWGef/qmqkyPY1J9W25h
MXbkBzokTXfCwrXr2NbsAxf0UubxA/am6aSJaLq2k7ZFGGpsrCZTG7oBQqaiZLd0b5qpm3sCysTF
UdGwW9wmqvLdrTbZATLxeGfGxJwn6bTp8eh9qEbx1Aep+RqntnVPfePNcyZkLUxAhP4YPQKkC62X
Zw0JC8dLeg9cd+/Wf6caZ1re24dsZMhqU8ckgHG2gZX7PNbOvjZLuiSTL7kys98JYX4FaoAvOeR/
JPSEeHzYgepuhumOq8Vlb7baf2OErVJH5LEKURIRQwiFGlHVIwpksG9KlOkwI4q1UIhG9xg1HXBT
wJcgTj4vVSRb5/3IiHXsuBPNCrpSrxoi2ifd5rVv/1NGpIAyxIhmWh3IC0Zkcr2TaJV0Pg00xMaI
Mu4xWBmiZMQiUW17+7FPj0WQ3zQJj7DExHv0WhACXu9wuiQtxu/xQlPKTEHLj4CAxOsw/1A9L/ll
5OV0Z558HN1QHnwLqUHVYQiVfYQvLC2Kqzs1nxm20/1yfPJ5Kc6bZ9e6O26d0eowHJiGEWVH5mwA
lIcPgjBOlmN0l3FMrp7TfIOsdl9QpPMO+cVpcBSp4oFPNZu5WNVrXFFugoqsjnOLF7L09yVwk1Xu
l/mrNohvDTmCY8rmVI2vVsqioaYG2WVE40IRThioA5HK910/kvRKrPABA+ccySh2UcaFWJqzoMgJ
vy3WuHdiaY3/twXwVeG6pH6xN5Umdz1nb8kOBfT9iH6i4Mr3ZZvejUbHiUA721R1c6/y4luTbXOZ
Ob8puXO3xtNZB4ZgocZi+uxUM67tVuJD9BzevNJGAKZzuC31QMELuy2qnumDJrJdlfoa06E2o4Mb
GBjl4+Q8DzX4L+4Ah1hNLzOHm0er2mNhPWgOsXWVHe9yUhdb0ZlH1dKiWTPIT+RzXToB6k4wea7x
iBanZW+O3lc+UNfehLkjqTO/52YLtbAOB24t6APslU1K8YaU0XH6rZS+l27/5DZmvU/gGaN+B4LB
TeBtROD9tgbq5ogD8KnqqJmjsvzbSuhS3O/t29B3j0BACBji19wqDWyC/W8MkGuvM+UlzrJbxV7w
sbRjpq7UGsr+V55N/j7TrVssuvcQQc86Hq18z/wsQGqymEDmDfQsEEm98kk5lncc3JqFs2Y9CFm0
92ZjZJg00pXfBzv6wFOYqPqg2q/eUFQLofUyhO6/fDJBixVVvZuUwlwL9HXVGJp+m/Eaa1Q7y48R
fPUyULVLZsCLEik3x+RZkRyYC/ds+1X7tiiwNJHWa4A1JFVPIEfMlCRgdCf8DgzffcIMlfJ6kkTq
JkHzVtomhZzo2h/NyfIZEx829vIboqaBDdBF53Cmq/fO2UcPJ8fqkdvlsNZQkMJnof1ipZC62bGs
8pOZ5M2pDKe3GrDhrZA+1CLf3QzKI7XBLLdWhz2PVUb59LNv/ZDCLPdl01fnqaQ9wsHDJLeSzx7h
vM/d4K0swfvKk+lvpmT45Qnv7iaQTBipODsKXsYp3bzRaYunwtwZ7GAw4ldPUYbMoLeAvVjqbBlD
BW+sMPYz90FCBX4U0AntIHaI9c3DHy2B65cDQyyyIcNSgzjsmEd8oyQF5+ZTkzMrFzh0dz9SpYpu
Ct1+AVUi5khvWmJ5Yy2k7abHYU9R4wkZbBiI47vFMfaOMurDsPjaBJ8fvtp7VSjo+PlTPY5od2Jn
WOuL3ittnSsNB3g/Mwi2rtk+KWluVGCHexcMskxoQWocyVt0IM46ZW9d+PNrQKoww3HYpJEdPTGW
77a27lobJ/sXQB29O7SeqzQy84NrZsVNw0++amsjPNiGCu8+X/4WnwKTMN1zL3B9V8Nk+LtxiFwC
eUJ0bkXs7CdT3EUQM6LLZqiOS7516I/P/K+Ns43D5ueRqufXD2O+90Sep9z4JW+KHLO3qSSKtMZ5
62eGevC+/mYEiwSlLploTTSFoReec90sCEfDbKGAju7RBzzaupUnQ2rngpH1wSxtVjV1JajOBDSt
1o8PdkuZ45h2tW0Bs+7sHFtpr6lkV0fekzeP9b1ZleyoOQ19biyWP9yyL64ic160Hsix23iotdwp
38aZvHTwJs//9Agoaqgx+nAHIzinbk9scm+USG8c/g5lEVNsTt7ms42q7sjky98N+bc9D2WN7s0x
yuyWVRloCvBEJRihInweJQjgeUaW2Zt+/haF6+drczb3qcJ+rmnAtlaazNQAbBAjPqZ7n3XfxB/Q
TltWeg8TP1l7mtI2SRqRMm5ypg6IeldRZThnxy7f2J2UeyujHbMk3b3HybLhXmTPmMxZwPxgrmMA
ybFRerYvk7Q5uEjBTTHSDePhzeRhEGqHqkjfjey5mJkX2jHqCPIQhgF4SXPmehXvt091YAQ9WeR+
Gz5DQs7sP8TtTlDyuxXGb//eZWBx53HfMfAUI6MyPCZEWSo3VWgOC/PqBuYARIk8JzQAHbCNAM2g
/8L3I7eF4zavBriRi89gGMRb37w6ZmCf2lz/x8Bhp4k+Ahrcj1hfypCgszZk0W46Ky7++FD7lINR
1jrbSKAzdGhqUArz9UzKfDPK1tmwfP9rVL1+TArVr73AIQS6itRWSxTUMi90rtl3xGhwNYiUV0AJ
Rb0DlcqJrWof4N1baUhaGE+A4nIbpl5VD2Bv6Ska+GKIKb3vsO1fh9LTZrDWjLp2gy3rn3SNenkT
sKXYL3dOQuTpUVoEoNvqNXRFclbAULcwz38eFhGH6AwdL1svv+XMSc7Q1twT+KDvAvLZvqvmY68p
blHpRnctorFyQTYtOjBpuHJjyoLdd6hRaQYlrLBmirZ17qlrFpM/i1AVYKjDS+1B/oS/dOr0/Gko
Kb7oEe5Z1OhXEZfNxuiDw/JuM9AnB0t2cue0cCjs3Eci4Io3u9JPGnDx03LO6EVxT0Bfn/LBbq/L
pdbYpGCYdfEsClaeVSYtBHh0pvzNqYm8Iw1v8yQbbVORJXXyixBjvzdUB9Hn/9W9Oe01K7qzWIC4
iDhDdhorckN63Eauu8sjwB0kdgn6eJ8y1Moq/pOg2mOwPWhDzJ2oj865hipXF31wlrH7rdB7rIIR
1V8Gjp7d4ZTDhwQfgZK2eUxZIXclgnMeGxHvLCBANI4NGmEBXHpo9M/GHtu9XgD1wdw7silN/isB
he3DGPS6Nba0IlV8XR6NCYaNpybj7AZ8g4tItq68sxZMBtEO9FG9mNEAlbuRfmec4Z5+G2bGjsGR
crNMV+MJWjC6oL9uVTrn0DYeDOOnC3Ux8EQ2OhhQtsvFXjmUkGnbpHvDHkCMMAa4dVVrX3LBgjSM
DHl1FCczWcUDd5r3tyn94ES9oPUc8vOWBcrFqzaZ6sRAK+SB6dKdQ3fFtKksaXn1ECOvQEg9tPsh
qn+hVRh2HFPueTSHFdN2RjUtCBd2Wxsz0lymyo6JV7Ot7kHX3GOHDSdAt+pcNla2tjPWrgoijEkP
QUHBw69cZIEw6f92UiQHfjfhuqv0d93mHTOs9t0IeIVt62Igmj/LEm2vZwLhtVE47Bh49bsk6i02
wyPa2xoJoeCPr87uDqHdVOfaru5VWolLmWaFsy4Kn8G9eMHzabxoPM3r0WhemtIaXyrB0xQNW5cz
xe/77kOI8DtFjAELmPrSdrRDPXAqcTifG+m8L0XY8sia1rRLFM11KcD558W5D+N8W3uINAV32nJQ
SK/LIGRGZ2UUn7nkJ5OXCWGoaUK2SNEc/cl9LdGkb/GmfMAPDW4OgpZNEQf/uSxYtpxoxnYo5YcC
cdcM8W+EVsbObcDs9EiP9UKQOEBay6bsOrYCQjMJi1wL9FKAGNIIgnBYnBhScb7Oyj2zy16kjREu
dfLxuUQjuO4r35/vFXSBWqTWCzNMC+PfYQaZg7F9jkApNPf+TMRGU/nXr8Py3kNvbbLRPS7aZ2My
Ud7ixvOyWJ2WZ5GTsz9lE0P4eVfvR/KSlZyvke/9i0SP2bZA4Yi0Ki789h468jKVoeBR/CwmV785
v/ByTmeAbGt8BjSkVhBcVSyqwyI7UbKRaxQ1AJgnxzl3tqffIhsCvyq9Y58a6XF5R4ooOrozct9g
LrRZfm/FzCNz8hLYKrz6LCsPvh84f1jOjKrakG5q/vLCqQTCx8DF9rNHOyFwDdBU8LJFw9osE+/G
2HRfOPFrGFjWlagK69qA+ilV2lziUJe32j0ja/uUrDCfo150lz7tnHVP5Bmwm8h8WRQQqRdi5UH5
RgA5u1idCadIgBoin93pY3tdNA5BK8Zr7Xws/YDyXtMwm20ldAhLz8CQYBZLZa8avvKh8tdBfQmF
E58Dxd9PnbGNF4tLx5AfRop6Navefqtl9UZrXm29lnjCbsCSIjDzrKQ2FEcvIKh6xfUvuCu5Bu0h
K7ee1N8oRqoD1Nbg0s7a6SobP+qYqK2SYU3kJ9apG9tfPjKC1wR71hQ2yabruh7kgGVfKH3VxvQH
564Z3CaJEPBD7PrmdW2EthHMLQ3ArTH+M9wmv1Ym9PxWlNrO8xk4VKZxaWINtGxSPue6150NchrD
1rqYnKdvfQn43kDMcK2jNFwNGlrXQNbnKKvfqlg10IgBUc1bjiRmOUVdNmT/DSiaHstF5whmT2QH
PpuRfEpg21zNQb3j2CvX0prai/d3jE33ySv6lUPo6qCsbWe5MJWml1yv050ksXdjzZquKrUv4aR6
hI3i4ItwB24KWYvsYeGwSNZGrXrLnQB8CrM2FUx/l1U8gxuetqg7t5aPUlXPtxF15rdd/6097PiF
V77XYboZsazjFojDjY8655RwrqzaafIZC/CVVqifwMSyZ0NH8qiYWh9BUCFtUr59dE3oenRBn/CX
TNB0QP02YKP6tTWvqsohq0+aOV6NNHopZ8UTiWXRZpyMFQtAoE+TXjxszQZQP/fFUddcu9D7nYDK
ZH1bfDmODk/bSIODMLxr1k1YjCeX5Tg4LvrikRY7QZblsotbs0TC7iuN+fq2/gW52xJaZoePqT1h
r5rWgRvYf5n4GMkLzUTBh5O2gjy7f1ipbI4CXDRLz55hFO3/NRnkMdYchlRJ5q4NzXKvClUogR69
SWHBHV5p2KvzCtGHM9fsHvfzdqQ23iRShGtXB70XeTzuXRQZF2cViyZ/oA/K8oNTW9UlJxHyo4uG
cuX0jn4hAQ6qsTCSD7vnpw8Drv0eexE+M11KWQNtmKgHV59DbzPmjk2GSk7BZdLL4liUu8SJx1Wg
JcXNdKZwFczAprikpc1tGsyKE9QJ+mfN79TGVp3xZVbTN5RPjnnkL4ajoR9rOqBXrEB2QeE139h3
BsBKYXErR22bt2l3kcPEqpLPTkwyGR6lKczj8vH1yCIjzGP/PnTXSPZoN/T0b6cj4oBQZnw5VVOu
mvQlQ5h0mWkVGAn83dSN3VEO4TPoWH8n1aKxM1FbQp2yemLnlkmonINZfJZa/TtSE/Gk+wmU9HEi
b2z+4kJDfSkxhsflOQgTmva88tJj6ZPVbHiQqEcrvOp6Y15buzPujViFRXgO9KF7AR8eHGettOwS
sPfAtwguYTWlANhHKn8xFBYOvLX/+E60falhIWntEMmCn89RAuNFRHm3NQvkA9jG1kbGgbfMc6eG
BtC3/pqqHtZcxtVX1an/evquhxVTPzepY+5EyxiFmhWlZWeIg4lAGLRbXJAtUzB4QmN4DbBxo6n7
Q5hPvbbCUV7yCchnk1QpjIw8B184OC9Tyigl0Ui2zEMAtL2RnJHQfipPd96UVaym3t6Obu7eBVPD
kY38c59YT2ZMQo+D5eAUYRc5FGEm8JGNcDw0e4bhGncrzcXdmA9B2FcH7ivrKFmo5d3DTS9dPbjX
uu6blUf4JfGMZg2qlJAgP0KTUoKqkmEJIUO9kgIw3doesGres0Cpi+JoG5N6ciMWl9C69tmgLlXW
Jqveksm9gosrwqi5JMyMfrR4FQOVo8F8rExRSG3qmaoq5kFEbAXpjUXVaGaPZS7jj6x+f5YBE6ue
bW3pySV4W3YHilZirc8+vx5pwc9DHnoDu7GysteWb/41JhcUf2np73iJxWYMfXvdeOJt+VwA0TCV
BTLZ6cNAlwhZdLpQEVHcLsq4KCefyp3Lc96DZsWwb9pmorAOaQ+OTymmN/D5yY6YeH5tbvxKQwgT
9W56174dT2PCWItnlqe/SxnPn2ksGMLAG5e9m7zkjgM7rTtGEIcumpo1nI6oAWskTECdKLrpQdY9
LGJd2QA0ewvZ5quWGYfGZyaa196F4QQy/Hl3q7yOI1XG2tliNfDugtUs3JGju1EcoQEkTduGf+gM
B60jw6bWxJtrJD/yArwb1nGpPIUWHEYzdq9ORSuY9S46ZI85pXTa5iZLnsjG4kyWgEvX6ax4zLPc
B479lqns1Rfuo3Bra86wGH6AYm0z6gjyDHO7lHRLfWJwsW8oDJGAdESCjNPU7PX5D8bB39UQTPco
MV70AtOvNuAKtogxujNIvVpg5yxE6UedieqaFa5/dwmxXi/PAezf5zDZhoOT/TXa+K3sRjR3QXts
yC9ay9riTQ78f77dWS9BoWB9VMFr5s8TUA5wU8XQ9eT4iLHMoDLo7NvA4CBimgNJmp9ufQbo7F6n
QTQHz/uK8+avlwzJpS3bX9nsZ0Se0K5Ma6j4PqasOYXz5CVGFGaj0S1Kg8ynsWdV0H+VuGq3oWW2
R+FMpDlWaXjK+/jvsrPpjWIgwDOQlAcAG5vCQ1JgPWmF/aQpH8kvwjmyc5GNd175rXE8XETIWsJs
ol+TUxpPhrT+ev2/KdLDP37YnOK5WmpbmqAl5qUl0miam0IZRDmPbpyyYJHrTDF5gpB/zAv1zWJ6
PKooxubs6Nop7YKYFAtmJknPsQaQkkCh2XlaZqm4CCX+Q63F8cqmGMFPNM0mJEjVvVZsFY41ZL+o
MBFAkceUBxwN4WFIKO8XFeIi3ezs7Jyin8RDCW8y0dCJBaVTPC0aztkfUMDsT3jpL4WCyOEZxjUU
snmCabEuIolQyUMo1I94aZMuLEk+ADCvZsXFIGZkI4T63XKN8St6SuN9YSU0pKGXPk3qlM0y4jqk
6Oqr7pMj1MSI6rCeXGSUmHSTlRUiIu/Mtj8jw22p0GbJrKyLBDJ9WpyZVBSIsggvWR7EaJ6WglTg
83jtHOCWsTSBx7qGN54/SXk1dH/m44QGFQVrC+ySIN3R/o5acuiCxAHLyKH4oxz10Tr4/zgPaY6L
mqHUjG3sShQ/CK+aI9Sca20O/Q7lof3LIhHKTscDEULBIffCb1TEONR7y3uMPQmbSRtPqz4F5GoT
KbSCH9m8uCSQyFb/Y3tefDND3Xxjof7H18cYRNiX6bXu09gZ3XZqvXtuo8w1W6W9uOHf5fWzoTXi
7E2F+Ud364J4BJ3l3Vx74IrSt2E+vLVOkh8YKlorUFnxo3SrF7NqITIPUOCHIcGZ0bwoTVCGhM96
ntEczIL6Jsarj4zLuvX5ZXkzTUSQK3bB3skz0vNy+Gg8iaLNgf1EcfbzcS46LntyvV0u5PC0bMlT
SnFsFQQyDOiIVz3L0E3vdugrli90EndWEIjlta/aaKJDhthhFxtmffL1jsEgSd7n5ReLYL+/BPPK
Mm7ocWISjYJQ+5Unw3sAIM1Uz7UWTbdFCL5UHXZqOeg0OCWDLqLC1leJaR+6vrVOeWCXSBCxYNsM
q0/VEKP0nr/vUc1hoLrodhhLVhI4+D0foKd5xqvsRvNLi4OdVnRHs3DLSyUC91F7AWODUfvKnQ58
tJC8AEySrrRCE+DquCfsyTbOhfLKtQnDfEtcQbXGAcZhyuD5Pg3xZ0G0FwjY1lglej9cTFzbRVee
l2t18LU/+jDW+yEPh2tnj6g85ouqGagYo5QxZ1s19jl3+ueEQheOFd+Gobppb9DKobdmEy6LLn6u
ek9fBejot7lYqSzvdglxIhc16eke2h9YY3KedkEc2oCmG/Ho0U7O5UAGz1Hok9o0HgtclalzYZop
NmW3OSRaZz8KzCrRqH1HTZJ9qoCAqTZaRXZbvkQVqX/ToPVo+0zUE5av3ZLY79boEmA0Gy4KE+PN
TMbiTtTeVndHeV/Q5uIP4UodMHzFMqRGl6GmF4RTqF51XJOOb16JHfhv/kvZLorY1nGeubjrJ580
NQjfTswb4EQYItoKfApDkCoLr4N4kY0ZP6aEkbSoLpxkCZ7jrCBJ0dsycIbBx3ZW00LrbQbcwiDe
Vyp9Q03Nzs6bSX5xYFybgpSnoawdjCRTcJQMWkRoX9HFw9BzaAbLROXHNJouadyml/xn6oENaPok
/mKFiuZpguT/Cq2Wf2VNzIcBpHj6f45pdcfMRJA3azMl6rscDSlcg/7K61EyrRiNTe6nVKhIwyHE
ddmrp1cXVaJpFYgfj1kZ6WQXFu9NF2CgNpJXoojia5KCbg0Tehm2CeXN1rpnZWH+8dnEERXG82Cx
+du5kIETXAqvZfhGtRycm9iO/u/U8P3d0hkg3Gs2aHGjV7AJEOeXZ9EgHoXkSRluez5ijSqKGXlN
IEycJLcm06GkcwD8FIcdtoKd1uBjzw0uJgl54FgXGZ0ouwlNDONe7zOKJzXWTznolJ/PoBD+7wuC
tjjQNWdlGOhpluPSbbmLl2de1WRuSY6sNQsauffhDe6RJmyTVP2Ka1U+GxlEEDApl4W16gXkbKQm
SRlBiZ6RHEMyCvTYueYNNILIzwjY7XG30O28mb4hdrQmJDOE4OF9RgXOuhGziyaJCAHtRrEqY+lc
/UFsULF1BwpcUnnS6gNasH7xWXItBdhykFlfIaYpwkjH6OTWVDZzAy8aRpk5Sh9kP/otn4XoAE40
QFJafNGDr1hk3i6tUVzrTTjsliYOZwnwaiYeT5FXfDqozYRo2nMVXrxJQ+wSb9NGiKOjBxcjc9oX
6ocrQ5VVN9uQdI3BS4QAjSWfr7OgKwvwWVdrGOod86gUBTHjZDlo90QztC2jFOCvwBsy4/dSqmZt
cYq1rN/npk/cog73m6GR1erBhjTyYl4TfmapS4Rc2PRrJHa8iPloPZziPec63nhmyN7DyV/twW3R
+Zbu0cwsb4URpDlqcfxtBHb3p2zqteZhmjIc7xmFEsNLt5RrnAn/bHDLD8V2KSKLh/Kk2YtSpJDa
cIZF2oCsXjX5zkHBsZ+6/zF3HsuNY2u6fZWOnqMC3kTcvgMaUSJFyqVM5gShNIL3Hk/fa2+qREmV
dU5Xj3qQSG4LiiSAbb5/ffM+NLz50OMKsAqJmB0IWAsWNsTBuiHOYQy+JK2e3NjKlo21Qxsl2Q8F
QcnC9Odw17YTkx5Qfejscu4BUXA1AidbqL75Mg2lfakCDMPLr/hqjiHgQJYGVERQDuC1bR23xYp1
/K9DVok40eky9JPqiCb4Ryyw/7Ut8wff5vP17fr/ifP+KMqpjsAL//+PyeaYBjy0em6fPyRYrmAP
8Kb7VU+3v9h6oOkRUSRq/k8L/+OX7OXLVP76r//88XcsMJNIzn/BAnueMkybL5r0Of/ZvKeCiXZ/
UsG8P4jftmHsCCqS9t602dX+MImnw7jZIk4Oh2ZCF0+mzY5lOQ7hMjYTHxnqf0KDMR8n8oxu8VuG
4vqP0GDSlflDALBueHjDG2xXYt2sGZ9wE8PQx7M6ugTgdsJlFmvXdTgMyaJD7+Dbl1U7/0S/WZ8z
dDIWDcEyVZKyYdMXm8rE2MvLngUxVy1GAYfEmSWAlTsX6oPH0hUL6HdtmKOvbH0UAioWUTwsPYbB
VVILACyebKZe3nQakCEDd6+C+SYb1Vj5btUYUENf/jTLuzYRXHv0xFOzJaQKpwAPFxqF6MNc2xlW
tU/TKcQlpUGUUPEWOqKTFdDaoEnnh6q1DxP3OwHQnIX5nOM2ycIeegJc8GXSQGNAfZkeSjRbK1A/
t7o77JyCZ2UZz7sc+3oBCe3x5KjSWzfhk2lLLL6w4WFvWlkOrdcue4N+55aFmLbb6USMsUP4jAvD
QU2UK8+5CwwcBJsalWar5kT5p1v25FFdAEx06mSBwkqyW8ORQHARncCizJluWwdxdgEDzaiAIebl
5N9PhJm2IxOdeRfMHiyq7lY3yktLe8gi89EtpnvceRcC06h6X6fW2/X2+ECA8o6po+Rt9lp/S/jn
gzWrD4KZK8OjXeiEgr6JlPU5qzoRknVum0R8DyEGDnm4gIN5Lj4YUCjnnWmcx8VwC19ilxQW9Jzh
ttAHKCu5/pCE6sPQb4oxfxb8TPlTqhggokLdufm40/Vx19nZqnIvRNJu8BsZ7UOIlQhbVYeq4QM2
k4JY8+FnFM4HGwcJ4pnOA/5C0WDmZzH2z03uETdvH7jlPuSMM4heuK1zLtd5uLXxQTLTeNsMcH4M
B3E00clK4X1LovS575hDZKn6TbcinDhYt6gbiJIdrlQ647ypHG+NwDqg3V8nDavJ/LZrAbFky8lk
f0dh5TrJ56+uo7LWoV8yy/saqjgCq+nzFIwPDh+8+BonMz/Y7otlp+5KtVAQ5l36ZQpvc388/hnK
tHO0vWqPe/HlTJp5YH9oR+D/dlLrpTjdWNoHq4tfdKJR2KR2LkYQeH7tbfETgqsEOV5x4+c845Jh
ED+Y0UszRM8pf6MqplfNsBkNKGnsC6oZhCLFPiRK/5DWE4tMRE+N8158ueJLQrzNhz7yuzC+zwrU
Ac6cx9edbbLsZe8IEUF0GeYHdFdnHaMSdTYO8jokKstfmOp4q9X8WUr6PJZcnWo044gXxw8ag1v8
BQQgCeU1rDX1ZnT5UTWVeXh3470+3q7+I++y6yLK2+a//tP9zDCDA6Zxp9Rhe1iuibb6Ywh+OKQW
QNlQOxPvJikSohW6+xCQvm4kL8BdHnikPNg64iuluOi94hyV3/mUpS++MjKkT56VwT6wgfc9SDEU
zh0+q+Ql89hkbBouyJgolBTRMt4/0xPLTUCC2OGPBu9KjfStmrJ8wFrZizj5bKO09uqt76YvdaM+
lPwTqOi+H26dOntBRsC0ILvAhCkRTi0HQhx8117gf3rZNj3u3SNP8nnKlm3ImbWu/akUwVredCxx
6yoq+84VHtJ2eytuA+LmVafKr7pnKafGAmjCshS4LtwKblNR9CKu28Garyr9oe3JEzcoQWW2O65Z
1r0XTZCummS4zbCzUAaufOii/+b7+Qsige/HdT3TBeHI9NP+RG3DpzwoGoWtLvF4aG34RZ7b3/q2
euPa9QX7qtiOcaMqtK2SevcFrrIulI5B69k45pcrHiiDMn1PYbXF4uZvRVCdZqZSbOk8scr+nJrr
Wq8fB3O8tQj0AN2HsElIysWPAVh1YCtfxPfPdma2hjLwA6ODdcmz3csQttKPU/CccnjRJtmLpaCj
xdw8nbRf4jtCJPQQ0xELiFByk8ciH8+zxHoQ98tyTp5tL3yuPC7zEJc/QmMX8po3A+sinfu90t7P
rCfICr5FoPgw65iR+u1OcfAziIidW7bJsDn2sphbRCyhEuN9GjfMCLnS1TJ6cdPoxeef/F4L1OqA
OBaEsayqqr+VX9c/Guj9boj2YcD2vx4Jfhj3/d8Y6Bmglv5+oHd45oHSPL+O9N4P9ES7Pwd61h/s
JgFZtRxL8yzGU29uBw5FuuPhDGwz1tMsQVj8c6DnMgbUHdwR4H25BLm/Y8C6f0ACdKCBEdBGG+uf
jPM07S/wKMaSmoqlgoknM29EYMfeQUqaQq8sbdD8tYK4sGm/I0wpyoNX3OCgnVuXAFQybOp6ZYtn
HwZQM6EIBD+KSRw7D8yH00PSf7e1cy+5dNgfZgev4CmCBhcla8BjVA1/tsMB/z/MWDYq6/UKsHHd
eVbiGxNXtpYo1eabY277aeUmyJq2c72s2WB5KbN9FX1rTRS9V2mwL9WN4L+g7Fc7VkMeHLT9Iq89
zES3O3hjFYwk0jO1uArs84Exi/YE0LshjCCv723zqrEujHjtZjd9e6Vq0yJxlwmUQged0vwjcIl8
OGtsHsjDeWODctgb9X2t7zA0VYNvQ7YHAFSMv4z8e9MdCN/t1SejJMAF0hJhBavG3joWsgNsoJUF
DJGcSLfozOrv5shYlEgNk+///FJ8jJKo/PUzev44R5LzntMEan939uVzhf+DlxpxP//qWrvt4IY8
v7/GZIPXi4xJ1B+2x/UFWNSz302mNO8PLEHs0xzr9fpijuXqoJWp6gBPk/jl14mUqf3BI8m1ub5s
Q3Kb/9EF5n28wEzbMC3b5j/b4fEBNOsTiKa1G+ItlYnBIJuGFTv48xjctXVVsJKnFnv56nRggGtG
+btcywc0gjCb+r3mR6ssK8LV75qferOYj5nZsQ8fVO6uxZBAbvu4Yg9Wa/seH95a9VhHNtay4Jgn
i2Ua37JpO9RsytQIblDfuN6FguJVbuLqMd5lx/3cdKjLbMUYy7/wKC6NpAYTIHaYjg3nqT73I13H
SgGtlQ7o8963Sv3ylCSsRL9kdem1dO7n11K5SS1LT5V/11aWniq7oitVnAiPgmiFOV24JKQMpwwA
TGtLn1GX2lVpHhQ9j/e+ri1ckZLxeTJfJjVleG3xqcAdR2J0IewNbvh1dGf7wEqheVX7PpocQfjt
g4D9AA94wZQO05M96ZcZIr07Rw9MWKJQk2S+rKbVgMpkK/ev1WLWTt/1JquJ3grRm4fgFCFh6x/V
v3XKCiFRwl+lFnjmjrjTxOGUlK9OB1nllJTtq7n++ilf1mBWlO5Ge2rH8jYzkKZ1QbEfxcEuNIQl
JhABc9TzfT+iJF8kdR/gciYyGhxVGtUOL44lMk82lK+MPIs3mMoSIiEqy8OxsdiU3U898mp1refc
/CXtR27TwTPZNH4RbWXqlG93c8S5xXaePTYXzZyxriv29U71Tnt9stoIPs7yo+b31RBK/ZuxrsZ2
F8/S05qKyY0JorLnge/ULGI1vU9QtbTXTYe4I+UFSu29603ZatJb7zF046cyNs0XNwZGqpq/nBZd
19B0+cOUOs5KRYN1YKe1uzDttjuv8ty6kq3LNDi2ZpfJfFHqd60bxg5EWzD4gDysAFHArvDZmOrs
hz2ZTypxGF9mzME3amik5xaQlC8fKoD7sb5UbL84GWG7SeIgGAzraqu4k3lMMmrJbkPDOKZYys+/
jLb2BDyl2cv6YcJqdGs07plM6gREfG6eNa+daRqhAEEL0MgktithYs+PglcKYdVgOzF2DZh9s/XN
q7AUeb+rJ/KOpaIeobjZfdcr93qu9WxDO6umKC2Yt0JbJlFeWWR/O8mM+ga1/0KHnI5CmIAzWe9U
GS7SsReZxYqUcjj2N87uN8uqwgvZp13o5WUXh0BazqDOrWbbiBeNGg5riRiCQRfv5Ct5kMShuUN+
eUrKVzJPlsrk/7RZY+PGVr2d7dTpp3N8Sn46h4+qx81aouvZgI0KRJyjhp/5PGAaSsQTCApQShc2
HHBnVc5+eT7ZufDsLUJjUTHrOLNyLJvUtkkOOq6LrLl5xmNlTN6ZY84d/isk4xBinMNcB1sLkviU
oEErHz81ip36tZFuV+Zjt466jtk1z8gYmcSU7oaOwKS6KIlvq4VCLWPVEHCWdedPZYhk0dc3QxPY
d1FXprtWxwpAdXLie0SVTHWWfFbVDaPfnymSF5xfvGAfi4N8JQ8mU6kdSkHWEWEInvLlK5lX+HOw
f6tWDgma3FO9UzNlmDo0auax8HSafOwfuKPxKYstVo0FAAzAxnDZRoRsybygwOg9HqdkAsFInVzV
eKiNcbauOr34ZmQRfz5WzDc6UrINUtbxwkKEfMXGVLGa41Z/ImDoOkws/xdgt7M09TrUmMRLVg0x
crJRAVPxwnLc+CqrjO9j4M/rqJ+7RTaVLvSTmfg4P9Bu6ypTtqGIlpOHRg+L89rV/6wnM13qsX+n
bH0h4ZJZeVW+1pNJpWePHgSBcezveA7ZVyv6cvrIvhwtDVCFZl7Jg2bjoW0rTbKpkeCyfCdKfLU4
y9hjupxqAlRg5Sio/ltnq7YB9jMyb4AoctZEU7l8l9noFobcSpps3mW+dXY6qQ1MpWgwF4385lEx
k+nan4k+lwfU19BxLPZH3/I738qQmyTqWtbI/H66bgZf3Yrmbl/m/kJWFk2DiUdTaNFl75gwMq0C
HmFI/F+g2j9UpfvmIIi7T9W5YHN3zC7aQfVuCP2biOxM7B+ZEq4HzGe/ZZXpEK9YTJf9aFh7i+jS
lV6G3nNIwJusikKcvdq0G66L0M+3jQHhqMYb5kGcTtZoh/F4OoRFxSYmvut4OmIh3p2u+3S6MMdY
DHAp610sfCF8TX7JP/v4h0a+hat5rOxPn5gzBibzogQb9ERnWdVUZvsiU/Njs9PH6PnmChcSfy8/
QB52yWXcpTkOkVZz3XVWcsk8Nj9jmQxdUgBPUHXjqTm+lOlcZMpXDERAnUAVe1/9mCk7Ktz82s7N
bLKvDNblVomd8sa8JmCBrGnwUR56vjQvmFXMn6xuWScu5UHfz4fEj5ZFbIfCYyzGyD5Pqovs2FxU
x7rllrCilRqE30OrH5771n9Oan94HnmhmOSIoiAPjy8gJhc3PXsui3Fgky+GGfcQqwJLqZbFNVL4
jt/qmOJEiJsWnCZg+31gXaejHa1CSKqPpqNGCy0u8p89nszK2DowGxxnband8ENViR9WQ79+yKyp
WgFryI991p2d7uD2vPaZGPVrnyqiegKdQwfWYdSr32dit1eoOoiKnNPkFmTh1Wj6/mXlYQVdoT+6
Yjy8lmUya3Tb8byNMWuTSVmgMAtbKhMDglPev+1IMIjOhL3eCP/oumZvfeGF2fxtToJkWXqKvz8V
RKYxfZuKBKavgaz6VBCIAlUUyBaqpht7Yqe4Wq18RkCi9utPr+LA7tc82adrIjeGz6WnFrJ0FvWg
xSeoxyP0UZVtsHMAOFXIbDF91281rKrl5Eem5g8pUXaq+dauJuJz46bcTabpCelFfWM1ZXMzqkpy
zbxiEGgyme2rFRvRf8mhlcSXyYq9aPWhHx+Jui54an5tt+e2opr3RKwfVCEcnCoiUm0ty64CZa7Z
jLDtZY8e9bupK2svmeInXVfiDTkdcDAHOwW9PsgKsqUTuOmVCWBmPToZU65cF+JLiDJu2nfzEQQh
4dQMT/0dYXjLWogrJSBC5keR5+zlK3YdSyIF4nJ9KsBrBjqQUaj+zqAt6JtoUWK3cs5DJbjupiy8
hstbbdSJZ0IjkjJPljI9/2k6aX9xyvJ65ID25CAgHsNrWUseLKcKV0gqx7Xs49R5rKUgINvpcOr7
dL5PnUCB/sk8u7s49aGI8xFYtWMqmK37EGKG/J7k18hXpLsoCJYyVQdf5Tcsv8I/v+bQihHfyJST
PMnfxOln8OdX/KHHv/bx6cfz235kFx96RtD+7syf+vjtD9ActHKdWogaZ1DY1/IA9wAZL7f3UxbX
D/rbrJovxrdqVs4m6hSPyZmsF9itf52okFJzHnYEXv7Z3Ry61Tbrwx+nrDIvnAOL/ssK4ILCsJW6
b2ctcsM7vpHTWWXnstrprPBiLPQ1PguWk15+S0Zi3E+nkGcNk+TdWTsWpoBNNK+1Wh0OogpYxrU6
f//6Tt7+zmPveh2+/o3H9Ke/T76tqJ0rGBHJj9Mbf/v73r2fD3+jzCcS7edsedoOPaMa9s6txK1M
CHlWBlRZODhhf1czsN/nk/tFKdGPLZ3Z+p5PXXWZZYKtlyvBOR+5vjyW0hFIK+dWtjx1FIbsYRCa
f+xIpvxGd7d9NH6TT1liQKpNqRoP8pmc4tSTwHz7+ODOpiy5DLMaZWWpPchmsorMtwK4ulN7ZfGs
vq8iZylXUFotVoFfo0kbxELLZCFqIki4379Vk0smjYJw1nCwtJ/q5NwZM736HljFFltpvUJrCXbJ
FockQLGG/HvnsI1I0JdXQD2w7bZnL8UE4cZ3sFLZ6bxEY9t7fbrN53E+lLAsDyWWCGFYpJe1SPU+
24OLYZwD4IMGdF2ZNu1pQK6Kg+/CjZgJZaE7H46ZKST2fTrcyb7MgQiEGP2P5yIstIkiDJeBnoTn
Mp2MWXPjRU59k2ZNCAS5YngikvJgdw2odNUD8ORH0ElV4ww9xrJVbpsy66cHHCAYN1Q2oeYWQbmZ
PhqPVoK3Y2DE98iKvCtjaJ7B7xmPTpwl54qH+QNBr+bjp0YuQTWykcrk7UrEDPPtZAGEPObx5ZUb
u9NdFhOpKRbEgjICp99g/SC/NsWHfeVm42s1RipbudIlvh0Vz8jdOANLn9IWfYE77M08Y040FEx9
ZFoP5craa2lZDd7F8aHrTX11oWh+cTHUgb7RKhikVYwUBUS8/bNIH4vEL35oo1Isa6ah16eqOoHm
d7KqO6tIGbyahZHXRzk+cv4OCkW5iyfXOmr+rEAtd6AQSFqtcS9LG9hJC80jFKIiaJvwUpKzSP7r
ttU4QVOLg17Bv8nH30F13GVW5/11oYnoJAOUCr5j9r7tw3yNDVJ3zwYMmN1asUAEvchVI9Tdd6HS
GU+ydZq73efWXcnKCpP05i7MtOJLY6ntxneDaN2bvX5/StZDaRyTc4Yit8KK5l1p8zF5KpWVZVu7
/tKMeBxNTpLv1cqPYEPn47rCju0xM+27eOztn2qEPwDg/afKJKw9NLt8X2IKcukW7bhuJz+QVZUw
fUSDB2MJ6OWd6iPHCcTYue+rDR4j5kscC8uFqH2eBBDSI1gBQEytIoxhZlJ0BQD9AVXp6CrvmxeA
MMAjmC81G11Tp7TPmuHc1cKgy0fA1ACDV8wzO87ajY3egdmzcNsRIbyNT3yPlOYNNkNtSHDPv6vR
h3tHUQl1HnCcQJzNYlI6fa2telgXOhQHFgvSaw0rH0Jz3tcYHTSlps030G8TfXpszd6pmXhDGZNi
WKSzyk4m87xVWV7hx4oK2mM+Eno27tryeHwtq+laic1oxgShwP2lNWE0WrnKsrjSXRMB7x6jwESZ
TMnhaRO071KirIEQdCXL/tquwoccJJPhVu0KrihDvaAJ1/IqcPWm27g6ekR5FZySp1JblJ6SsnIc
du7V66plG0xIHqPYuI+hX6+NLA42MumCjV0PSUXYmSg9JU+lsnLj96+l/6it1gUWIAZxTSq9H5xL
xHlaejVQKMXVzmRaHiwzhIni2Bh5peyo5KKOLKitzj337eDBD0GoZCwdnkv3PwKLAMLO5p3hENRk
eQUaJHGLdGJigjI1pZpY9BfV+jw375ATJFdu0LyvNpdtfQ6+8HO1Y2+ieRygIpcnjatu3YQ54aNA
Uxfx4M2bUKmYwiaIy5E88zAa64q5i8z0qpUWWDF24GR1Arnflrm7SEWzgiEDj5peyc41IFMEylFs
R8W80ILQ3sS1bq/LLNZxcU7Ma3cmME4Xi80dhoEKl9rT72qo33E2qy5VQWgzfWgg9VQfAFyhDhZZ
rIFN6xLYJ3sA6KiE6vaWgaPxtw3iyv6CZTomIXY+nbliSTouU2M7CDJDLNawXT02b6PhZygSMicd
mu9+U/s8c8mqJytaa303AeYVNURrpUU1L8XupdrL1mmUj/s2TK4bMW9hOsGsxhnKJ2JRkF6f8izh
wBPlRXBeatmPUMxqZBZAXmYwMv3W7Jg3ZMyOS0PxF7PNWPcYD1Qo5h0gRv2K1YKLSlAhMb0274JM
/TEqxI4blkG86Mf6eEwe68tCHTSyorrWNs6sDD6cl9s7GaEmD2AkIAL1fwatySqE4sISEUFsqniV
WHWOS7pInw6FOcOEEsFuypT8G08r3fzo3yHkDUhjdRd9BJ6hpmF92ivR26JA+9KBkkUfv7Jbzbwt
CXO6tdrwMgm19CBThq/78DWF3Z+oYYpD3+MZqDRqupVV+knzkNpUe1koq1V1ka3yaHDP2jq0bmcY
wrf+/nQONcG/MlRd8A5v541te1c7c3aQ3eA2y8Cjh1k0T6yGEhdlNugJuwwhqoKBB7bZmJzwveS2
dd2MSUb4JN8ZZH3MtnXI/bJwLAgCmGLtNo7NpF66lvOubhpP3BTc2FrX4juXdQfqypQ8qLZxndpd
dpCpv6tvzwOr46KufB/yxMTP8T6iylp7KLAIsvJvzDbz9vjj3soK8t2+vfdPbWTh23s3Zf/6h/ci
+89F//KtDQye9g4xyrKl7O039eXfKgs/1jeKwj7TmlZf5Y52TRjA64d5+oN/0+jtAzrV1/wUCnuB
09XpTVm8qWOqLKcLbQCMECmD8wD0/xA3SX5TuV35gO9JInIxtcivPSJUZCoKtGwXxRGCSyN2HviX
bppKBEqKugjo0pVTmw29urtES/QrohAYhgW4fcdjkX1Biulv2VAfUJiq2RdkovGd5V/LMnkomvFX
h7ztUqa8WjxtE708tm7VMd6lOmgMWdq3esUoaSsThLvibdmHI4QHOCUqjdjxarV7n2GOUjf5U5UD
P+1YCDwm2d01lr5RBTtZanABIXMjVGLW7L1hsqtrGn72FDjckauwzc490ckQV0heIJhl/AZuLCDr
BXfeJ3ZswfOmEYxUUSsRb2G26/LgskF4Pw/gBkRn8PPev4VevAUI3tYiZdbN/p9uN8nalPv1ciPK
SeL7wO+GC5lqDR/DiK7i5uoNKeo8mVYF4LQ2wR0wAMS104LWIC+tIUrrhZ1M0U7eO9titDaItpWl
vJ+OYdPeiMqyUGbJBmNaRnBZuPoItwXBGmrvG7Tw9SYQ+zWLYyHyJlFZ3m7DyGiPIRbHAIXfCFk1
86OMxNGgtKL5x81INT2Y0fonGYlVJFoR+bN3mG1U4GofcUPGj8De9eJgox/cEUVFpnx5OiR++xhO
dbCRWbKybCaT77o5tTh20041hPvptZ0sPbX7XbIE971p26E7hzuUYwMARDFSrU4/jIXzLY9HfdNr
89yy/KDjSt826T5iXQQ/23wpU50edMPWhOF1bHxMyyLRA7dYNvMcVwehJXo4vpRdaLi/spfY6Id4
DF5by3bvqp/OKt+Oqeib4wkc4vsXVVPA+RC6FYlWPx1knnoqcIx0HTTCC/GUp3T1JfHBDAFlu1JK
Zvq3mqfOkLs2n09g1B0U/znCPQL+S8qfdykDfiN9wMdFHFSUaX7RDpcySxb+Jl9myUJR/9SPzJct
3/rPlXSCiCfCikVdKwa972FHIseujmWh6JEv2Ynhb+oIvrBqaD1yDCwL5OHdoDe1J0RC7EAeK76r
w13ptTPZOkrGl3cqsN9dGPrnC0PT2Vvl8tAZKPzGU7QO+I1FmQcXuMR+qnCJoK9hIEusjTxIfyoZ
Pje6kbGuZhSXi7rEFkPU6wQf+1O9CnObIxdHlsLeHQ9Z/r5P2YC5GvCJxn0kxNY8iwS5RB40h2Do
WRym6FA3DfgUUXbKlq9qcy/LKsGb/tTYAbfQRt1eVvzU+G/6lLX+LDue3BKLP1AW1rEw2JRghzm/
ZuMoOCZSc2AcqgsKjlom2qrDK2M5izEKupTY2R+bufwKdeWyCFOGuTJL+nV6evna4lRXFhx75USy
mcw6nV++MuzmGpulKz8IH3trhuoe5TFuVdLVqGizZiVKisLxN4lXdcFGKnfk4a1AynqMKNab7Vs3
soOTyqfSbXp9aybPJFOy3qjFbbBJm/jRrBr/eIpSqcJ/c+NGbfhB9CNEf65jsD3tcANH7CvL3wls
o9qLUjU3CxxFihiflAE8WpRAakRep5lLVd2yAoF/r5qrx8OYWa+vTnkNG8DbThw+5Z2SslTW831r
EOJYpGZzjlGFUUbLyTNYNyqLzN8S/DpaeGyJl+p4Feb4X0XEc22Jx5+3eR4RSC5fykx5CERxog9t
hgEjL4+ZNg/8xDGJEPIjlpkxz5rDuIahJNKGgvXKwnEI5WLPyll5lgiOKh5mlgzPzRHzkN7czJmq
XripB8ow1vidFc8plMyN307bMRvcu3murxodN/JyanwI7D76Y+gpXsjQmHh3wFYRQE/bfij7zj0b
9J6wVRP7yJQA57OgLrcR2mcsseD3asm0CftyOOMBi5n4MC9ZUZnOHPaIjGbl5K4PG5gYDAA5zTId
MW14ABWjiln61exVF56q8UeU9U8z0BXAZNMj8GIQWk7xI43Lp2bmNjmbqPLauLtuwmzNbPiKreiH
MW38Ze3ixgSu20Xx1Npgo3PWlTsPf4T6iuhpsB9oWoqBQNXxdrC8G0gjw2oGml0DUzlTymSn2KG6
ThFe1AqmaUoVH8xa4HVsvVrXoAQXPkjIZcbaMm4OxmqwuudAAY7TiBUgkxC4wmgxDMvcejW7F0Nj
XKgNzz1GL9GzjaBnSZ01VkTsWgBH0L06WCcDYSUapImFn5aXg2p/sRMGtYNdQxEmchAkZc0+fPTs
zxCx/GLkWVIG51Eb7tGfnulFD2UtSrttgP0v4XDobdeQYiAM8tBb+GzlL0JsRmD6nykJAnHwndyY
23ZrVsqLXw3AsXU8eALcPtq4HFcqe7K4dSyswrqLrAB8lFcm575icP9Wfti9muBbDFm4tR8sQ/ke
toQpOcljjAYDVaLxIzGireHlFtNxCEoOYDR1iH6pfvkUDCn2cwTan9na3DGUs2+cLA6XsE1BdY77
cCJUXw3T5CwbFAcJWXyt27O1NJVvps9iXDJZt5WIFTMU7461I+WyzgNcpsabOQ+iW79zF70qFBnc
CfZa1TgPhdqcT0GIWUu7LCz0Hg0hw0mXck46Pu+N4kEv5wF+Tf2gxzHbnEp543aAoorJ0DZxjMt3
oKkEABnlQxGidK8GQEzFTFh1Y+FwpYX+TaBWYkihMmLyUmVrdD9b9dm0qrZaZDjXFX68qVr1vG+d
S8103A3IMnOnwtb2oSaqIOnUqi5ZZI2/oQKDnjubHBzgD4y1zuqpZyHaNtx1PcOKRChDeEsOkm0y
en2VmIRqTh1GuAbj6trNBFTCjDdhEyEqLt1IhHpyg+q7dJ2XIC7UAR/lODzzZhFlrxNbGIKNcm04
qrmymisPHX9YXuRWU99YOMCbdYprTIvnR2Io+56VuX3IzEJXr2CnjpedThjVGCJYa1W2j7HP8NaV
IHjocXczYgkTVHaxbeekWPVDTmy0MXoHbDJuNK26tMJ23HZOvq+qUduWxrzFTavFNbyf9rnAULCo
2e+ZvyzDBnpW4BtshrNfqaZsToCX+abGU7XRC+1e6Zt0RWQswd6zbi6MkCunZw6jR4iWem0XQu8a
+3vPTo0z4jBKTGPY3mxtiNCVNV60eBXguQRkBW3kE9F0xF3E8a2T7edIgBQjQZqoZ3/tW9NzD6vi
EgNrrvIZx8VaO6/4uS2HKVWBKgu3jPYWHzvtwtEqTADqHu2u7uDt6nNH9XrtzFXDaee1wJDMqdJU
zhmDO8KBh/Ud3i/wdMsZd37q4LESdNGlfKW0cdEsZBpOLChPYvehmH3Fwmx66dxLN8PAL+ji8Wxm
5sxHZHtfY1h5C3+shgNk7f4mi5zvusj3GLEIHzZcx5VWv3cxb7bCxvuaen1JcxFrKqoN3dIqp/Yr
oBMLlz/TXstePavZwou0vjh2AeETswQYfrSu2IFawODTrg0XB2K4yXAZRYGOGxtIvzDY+1GV3+kA
1BjN2efEq8Kxqax6W47xAN9bvJSHSYGpdEp+Lv5dHZn3ruKnLnADCApjwqDaz6A7l7q20oiXXs19
0rNCz6ExrO7KZIS7hMPSrC0ldhH4i0yCmvOlUdbV2TFTZ4izjRLrkgcZN9l5UPdalyYPhlWyuhBP
V3pnxg+geS5iDJluVJFqZniNfGp3VlfHD0uZpzeWeTewriHzXK2qzjWXTZLAy67SzCLAMYyibyFu
XEv2M8e9EyvJGTfZZ4L82k2bJ/smgHM/b3RfjXfy0OO8gcL/Ld064+JnO5f1Luwc5VIeJnVULlkU
zNdtzrXisUuzCzoL6J54lRoR6j7oM8H8LsOHg4n1xVsFOGCkZSvdaLEFLePzArORszZ10UCHbXvZ
+yKOCBvpr/FoFZuxzQ39DF9We2FN0KwTliHYFYPH6sSIQtL29ZWf9ZgnKSl3qbJFEKo0xwPIvXb3
Kc/LJzgYGSHEfAgqM3PTz5Idi7bJTnOxcUIfjqI56bOdPPgxr/QoB2dllexhjs5WHorJfn1Vvb2K
hl7h/cUivhbGmTz4JTtJC81Np63eq91WPbAjhxqWheli184Bu5WVv3TVur04FhSjUex8LKGYL4mX
aGpB+rhawKYXn5qvzNHy303TPmrfHU1z2GQ3PdeCuu8aXJSf4sxQgPbsq0LxKn60Y9LvJFKrYd7M
u1NQCZ/SSQRT2o7KYi0r2iq+TcdimZZtZO1P/Uxe+9h7CmHq8Im38pCLUa7XRCbAf5Fp9fWvucjN
tUxBaKdAjoRPTRiH/1lbZppp7x87k0lZW3b72gUPuz4NBihjhRGeWzrrlC5b6NgRecHN0Cgtgc+I
qgxuOOaMy2XURtZF7NTBGaj07ptaf5PSqb9tqLvKV4s92s8NFeub7NgsMBHj6uISyep1ziyce3jK
KMYXPtGJK2TW/L6U/2btO7blxpUt/6XnXIse5KAn6e3xMkcTLpVUlyRoQO++/m0EU4lUlkrq290T
FhCOqTqZJBCI2Huc9BOJkGWC1puvP2xcEIodSU2GwI5Dmx2aCFzQDHlTDajaxvhLZTJuEx11E2wE
tCq7AfRIoPlkLjC2kBq5y5RQMsXssOnwDPc+JNk6HCnFwMFavInCPY6/npOelQ5OYgDf2lfxczU2
tXNwszD+w7GD83M/MkPhn4nWfNRroSEZX1Imkw03mzXfwtfUNYoI+H8o8XKO4JbPXyxDiFUx9Gj5
B5AcuFMG3X4HSOuOyqPoYgpAEKE03tleqqQ4eGonE0nDeV6AewSv9Kue5qQXdtnheN/4AozNDBUm
UfjNOcR8yr7VGgBiBy81zljy1ed/6KPIxwo26P5N30p/YB3oN/4TSMa/lXuK7/vAwbnTV3USvv3h
p68D5eSm7QX/U2XqEjAmgDJh2CY58tFw8z/V40GCDEkaP4J1E7usyUnPhuMv7bSoH3s9qB9pdJUL
wEY6qJLxu4cu/kq1m21WgCQ8zj5oUTJK1C7A4cuazjjEl9bosg9R/JM8nfLZPnTr8YC0IrZusmr0
ak/ywkP9gdFV9ucG0LEaqvE0D+jjVYz6F7CBrwEYFO1omrf8r3oEFrU15eC3n0Adwzrrk0BVNr4T
dbJUTrZVRjvSXp3ApA2uk6qarToG8HRy0koreUOWwtvEDegScZo0fm4s/DbrFAn7umnsNzurN3RE
DBgubQeOIL6ms1+sVVrU9yKpfjUjd0AdazuwaIA7xi0OvR6BsguVYOJ7LcIayM3++DfTB3vvR4Hx
mjX2eyvrOkNgNAOhNg+fJ3AmHV03Nle1VATOlz4FSPfAgnDjieLiaPjGe9UPt45myOyjVvvGirAn
A/MrOTrgjts48o6go2nWf/hmsbuXCrPxTvEs1zeBeYPsn44G6ttvVm2GEXciFLMDRfOm50L1ZtBo
stK/4gHgE0pOPRvjUIGprCum0/QZnBflZwff4iPgCAasL4vxc8mA8wBO0hKYVtb4Ofs4NmH1uZ10
HaiPSP5rbEzXzHPjCu2VwGjybB7uAzcKnwH4lSxFAGjq2jz0Y8O+t3qHQ2INB41pFQfbX5kKcdQ6
a9rjKzZstcgDCm/QsdfYkoeRle8ePFH758wyLWxZ6vAzQCRfWFSAxY8XO+GH/RfdnsCtkqI9LE9R
DaUbubaNxgIAoh2gBIBUF37DSeOCnFAJ97fwIvuD4YETYUDf1CY1rGSZJ5l7roKsfg2HT32Qm2+F
qcUoPK8MnFOhoqlPQMKQOTkY1X+eWhI/0rb1ctkaZnKw+vLvEGvVszYhzVIN8YszNeYHFMdsNM0B
2qOsjgY3HrbcafxiypmLGekM2b8pZwB7vPH72TJMtD23IvGhHSM0a8bD8GzEgKCuLH8EeR6AZVxw
9IDJou6e3cTXl0nYWZ99TXwsdRv9TKfIEtiCtr3/IbQj93OaAh/FH9LfhGkGW5eEaRUyNuhu8owc
3LNsYGi3wT9NTenf1iRAHmtaiSxG/1RpTFP615Gx7wCRV+dogx/Z8BmPkwPYEvvXHLv+R5T+4VhL
ygF4jdba1gZKnfxaapF5Y2aWZbJAvckqLrR6k2t1v6k60PukdWjt49H1PgXoP8fK23uJXDf7A8AK
UpE/P9yZYxu6Dnwo5AeQN0ci/u4niMy2aJwh+ma53UsXZOEaaObjerQ1/kKXqGLfUyzLj2lXJS8O
cOeekYhS+jHXsgOwwIBHe/WhOMjGjWty+v8Qx3GnZDcWJirHZb47lhnxPo3MvSb4A9q72PlGXjpI
dVvuWIKXHbWaZNwmsQdyXpkEt1zbID+SkVY5k6xEMeLsS4qeAnqj54L2WLz7Bhp/Fj5SjijtQqno
BEaiw3XqTwFyfx6ICXY9j8CpwLDYN43SBmMUyDSAYMLqR7CW+7OQmKNIRqMReKkRa58oTyIK4Clw
HnylWZ3b1TNvwUuC5dRXItUh+VWU5R0KvJMJZAHCDP8iZTXto4kbSQw2nabbgaASx8yl2IB9Vfvo
erUAWxBvFjTlgLzDbivyVjR1gDy1YmM57mg6pi5AW6y8O0+81D72aInUhDe92lVdvlbY4JOVpsXi
nMiQSOeFn34fUvPMS0jyNTS8s2VI+pQy5IDj6cUfXjqWRMRQXbzI4zPLYo6LfYxj6wzlbT9/400r
qI0SCB1/aYYPNl7JRO1h7fMCeOBugyQXO1YGVuOgSgRLaqmjvgQZwWXIvOlr6xS7TBYvFjgij6rQ
/jpGoQYwqsp/AaJ3h110e+tu4kD9JULGu8MZ1FJLa2PnWL320QDTPTDdgSsowkD76MccfRmG/dq1
TfYag9AFxbjaRwcFH2c8T9CdJ6chH4pd4dQB+vWr8BNrublqq8QASTe0FNLzk+lMWj0GPqcMqffO
HLJvxvJ1rp82a9/ZNJIBQbPZCFYJORzsVj+1ja2fvBBZpdFF0lOE6JhakYZsUi34u0yRox1MEyS5
BhqCCGkTNdMyq1dcZLbsdCFFwvsWWwlwkzTUfUBz8guAbYsvq9SrODxHznfQseaIfEkMz/CKqNJ0
eOKSHRvVa/x7Hu7Hrkm/JTHTl6aDVhVg+kZHN20CVLCN2SfwpT+6ucm/I6H9GcwT4wcXVK5zLDN0
+yfdBikhWQh7R7EmQ9OXLBnTR66DzRNvvR75PvRJ6QA9fRCgoChknxRdNHDBo9/GzpZTXXbgi+bD
BIy4DlyC0oNsas059sLQURcLN12zRmBsDfdBCkfPlvNtSnfY/OFrfn9sBfQLh/lIBun4K2DTLp/7
N4t2XW9jzTeBwluEIJlOgM6PXG+DHjCceXpujjMF0Ev0Y4lfvJX3GxYf3KkZVmVlNytgVlmooF/g
3Aes4i+//2Smc18ahh+gD9QO5hkO023Hu1v1CQvrYBCoRQcgsb1NI3phiaBXXazCdU+cZe5JyWrs
Ybmj+4cb0QhaX7K9kYHcY/2vMW/spO//a0xmdchFUlD6tICVWpbAM/2//YyoIQeSrBk+aZkD/hcm
SU9tPXoVViCeytFcGXYYv5IIhxXpSr9aBFH/BRv2dgzewhBcuhz5IFG2LQCyenEZRb+QSbsQh3Mn
IOWBMmVILDyQJV8CXQxnmAClA2QfJbI9oFHHo3xwS+GNy80w6YsbR0P6NCEDHRuYk9FYr4H0+Rgz
s9r0+ojT1LG2QXMW26cBbcynvKhx4EfCUGpMVKMh++PGG2WjXGgU4yywW/D/TF07/CbSzS3J4S4K
3Y1kv7ol3Zy0SYkzpD6f3BVQXfVjohWXS1SI6uACARPA/rdyMqv0WB4RSWOa2zEoTGdLFcYxwy95
pOsbk7QqdD7kWM6ouMpljls7gJbvmAAG+PXj3MS4d1cfg0YlGkEODajy7uQ0pZuq+5HsJrRy8U32
PgEZHyyqP/75831VmBirTDDX5cbCMiv8eK8Xt6+2ae+iGPQqolGI/MuN2QgwrHWfAxsdEO+3ijs7
8v2vY94FUVNtGAuUqP63n1EF6LXo8mmV7PoZLTH8IWdjS8Cy20WO7jLka1GyAGgwLHOANPbz4x+1
hpOlm3Z2GDXwD+JkHg8BJtD23BUPNAIoDKC8kag49QP4cH6Wc6kcasc64lgTHNLwJHuS02hI9ezI
rXZ7JyfbIfQNwHTyA9kbIeMGaK4Qsq2q9GC52fkuZGNZ03LIUMNCD9MhrYJlrgcBTkfwJiCZKDz8
CdQc7MTuaXXzBL4Z3gW50dwOAY6LI9y/S7OLwAmQGdtwGkHJhuKqJzBxFvgAsr8DqOtIo37PBjxg
lKljuRfTdgQ4gamDXrDRAJbanVD0nG84Dkye6tg5WGVtnGiGpayNspmyloDu3mwBUGn7qW7cZpu7
eA2C4xCl45oJwibw94FxF0FmmQwVaICSJBldVKhscLEIbRyUwA2tSJf+bmBmd6TsOt7kgKZV2XbS
1D7ILZfKKORhfWwPc6J+zubfjvWpmfaXPpFy0LNNXVb1YzDuWtOxHnq769E67u4Ay2A9+DkbcLwl
DSCKssR+oAldiJILfkpMkh/hSDwHIPqOcJpjKqMfYhVAN3skG/PqJiZnWnEKncw7meIDZXep17UK
GvGkgXpR9mIrSdu9OXK5SmLXi8mG1NRBS5IfcXB+7OzRsJwufhjO3bw/Qt/MIvRk0gq3udx2ziP/
8KO7AWYdzO2oSVlzVGse7QLHaTRCsdtlpBR9z6rjWDjnzHNRP3B1IPndVEW6C6cU5EbTznWLdVK6
xWIqJC+fckGfewNeRE9ri4XyFAaSIIuLzmEg6g1w9H/97E1dfPcNzQePZCQ2oHitF6bwJbaTxGUx
B1QtrhhyDjjRwylRIbFX1CXVGKrHSJ0xvPXJR6nnEBTNkSH44Fc3Njf3IR+yETKOGyHhtlXRWvxO
Zm8yJMXkoNYqFaYO8hkeHdHTAC6h3KqjI80LOaJpjQPp/aXJyTfAy2EkE6CHWw+Hg5mNA1SwYa4d
bxA4QEBV31GqBzf5oR6d4qK2hN8ienDxngvvVMGdiqNr+ImRIcWhIjww/IlF64HcGI8cZ9JQslOM
ICqLbfCDFLUTLAwwc62quZhVnuNwLWXGhk5oSG9JfUIAcHTOkwrtoDGT7+1uxK7P6pFqFFpXrec5
HS558ryJRnRRNgCCOGg28rFRKcotkp/eC28d9mSiSAqlY/4LiRy/j5EJK701TUkBsiTeDw1AY23v
ZcjsehOKRJf1Zhcnq0nWlVFqj+RTDJ63tXBWCiBKZwRxOLiDW2Tiz/M9A3/caxloTWha2ahxSdG8
Y4Ne/NwbrDzgdbmnGTjW3bORh+5ZTZsJq+AROdk1KSJNWGDXHtDlnaTFEcxP4uiKCseuNAcXuTjq
OCBrUVJHExLfWJAHaVL8NYsFDZVQRRkSByvx3MgFQHOCJ7JTEZWHkikTmz6RmtOokJ9NyUYPGYyi
e7ZqYTy4add/ALri92xKzDPNPGB3g8l3tE40ReHNgLKJDoXpZJsID6VeY4CjGOtPJ8vO/U4ViGqO
6wFb0XNtho3qXQayBy2330WldgCrir6Z3/NNU75XYThtb1/YarcV1dza5kbwCewQwt/QquDOsSvD
rpyXE6RmAcruASkmYchBqMMnVOFFpiu38ZF5DEuGHQ1paD6PnAbbIRrOelLhaDZd2V4AhmMZSPnM
Nr6Xmtuy6/SjnRUtuu3Ah5W0ZoAW71h7Hr1MX402+GIapwyeSQGIZvCRAzbmQFNSiACM8DpYm8ir
A/r6GTBCR9KRiIKjjt3He/9HIArOQhdkNPKGpOiyCdzQ1Zgd4qwrnirxzfXS4EhU2XQJZIeqknld
q6/yCo+POwVNyUMZ38lAfquD7rf84IEjPIrAyJ2PVWAsiOk1DFwizPVWqIBqnRUJA11/06sAB5qo
kzTQ+653D17V9Ocoeb0RkTwILQb4cYDZUmjyJ0UvvXwueS17PNFIRto5wvUepEDPI4hKkB6daZbA
4c2PONDfEOlSI0vRaKQueS/eUj3QdkqkzLDf9lbRAHTKX/lfgyuHuyAyOCCfL8E1oed/yHayu2Sn
LuuXXcCr6qblo375vg0vROHf5Fcl6nSSvi+iZ81hPVKzTndCvW9/quXF71GutZjnOuuO/fCZJndm
v5JFUVIDqa9uVq7Zh6i8lJHneJ1b9yea593YgaD9M02UWMW7k2nhj6DKhEazouttnKPhVBRlkXIT
OG/ONEechJPx/TwlTR9myM/Mwy6rQD43gUb5unG8Uc9OIslPmtv+iEGbtrv9Wi/jjCaSKneKu6kd
tX+oRAd35t2ejumm47hYsTMDh4TWPfxk17euCEaUMcRyRZaGoAk1xLnP4+ggstQ8JABCP5BYXbi0
ouk4lqUFjknM76zbegL8MnmDNhtDMioAmQ9QZhl4HqqgNTncWNFw9lUfQh/PwDQL57vfuJCxMru/
w72lMr/5cOSOjK1AjVaWrgWWruBU1afs2E4lNqZexBgg9dg57NkAkk679BsklqFPa4drINBk51zo
w3a2BFfcs8vqt1zij6byEpllXq9iCzBcY+yjcz0a9fpAeiWkqU1NDBWcUCgEy56aIZD7zFb2EDdL
3U/AF889MLvalgWK3nlMYlNvQNoeoWK28gsYkLAJW5DZ3807KSQ1NgywnPXzuGhytjZR/jX725O5
qSMbzOVlVi8zbrTDdkJ93G4cu49FCpqRrdFp9dnhh6BPi/yIPsVzg851ULlKZTsW7gIvn2Tjpnb8
gB+dA/CVcizWtgxoSyGAUdBUaeuVu2tE85EM6TI2baUjNWhQfBKRAx4UiCLvpKF75PcZZZDa/uOX
gQ4NYD4DPlrHYsK8yyiPddYJIwEMGoBZ3S3BYd5hYtJUwXVyP9dAGGd9I/kkETxJGQZegzrHf0P5
JJt/DQ8iLjgrmyRvtXU3uN+USH2qSk//cqoo2BJdqRZjo9wMaIZOnfa5ZFg6r0zJYwoS7AIrMdnC
T8IxbgMA1fXPYV9yb5vkXbFgNuj6yBpVWYBHJhsZZ4od4CRTaFKoYCSkC5ovUVyTjegYAD4ef2nt
OEIeUC5106AQIHeJo73TV+syzLFEJRldyGS2VnMa3Yeg5WuB6uRi0YDYcS9QBqtc7kNk1SJwloQJ
ZKC0ZrD98a2fvAao7TlquGWRDcris3XtdeBVl/ALP5v1UYWfepsfCjZpe9cYc+eMd9MDsAC73TwF
BWi0rbROX2jBgGbMIS7fkX956KKkfe246Z974OcuSB6NpQ7Cij44gkcGiBA4qcdurHwf0I+/JXdw
4ZTvkYciduke4ETvPOA3syB54Q5gEe20d17aWxOUK/s7cCSCSSIZYSXRVMn60Jq9NBssSTNIItnZ
E5LvPdC1Et6WK4AdAHEzBtA4mgLcdZsHqb8hIV3ABGztmwCEi9JOXSp5CKKmNDLHBHDlEYqylSKn
3BtOnUGhPAASrtaD0QWkkhYd52Ebm9GR5mYo4nlEU7rkCcAJGAegHxzo4pv85wAk7aQ+K8Apg8r/
a2waJkoKvMalbLheGAZP16osUu1P59JI0lSG7i0S30/WDLs/sdK8DIee11JKmlbYrM42c90lCSna
vxqS1gYmh911K9Bp5Us9YOxg83b4CDSkv0dD1KhKAHGQFmrbVAMkxhja8UcDZFfSZsrZ9ByFKUqQ
YWP7vnG2wB+OomsoHdaKAzOQlSUtqF/q7SBZsGmat1aErn/H29IUaE/5krPEO9A0S9jdzUHg2M43
x7ObbOjmCV6FdLeGTZebGyYOMZvU6daJHmZnH/ulDEDeTxe011GyNgOvaxYSDmwKGmiyoxkZ0yiX
tqwHiAeAC9GseY1H2oQgacmG4inna7wyS96At6BtgQLFjiwpvGMOihvjeaqw/KrK8D+8HoJur9QF
SpIAlFalj5lr+FvWu/nwFzleXbokQ8GlmFAlfjmHCqoC7O4AqCJoKrrEOkq/xcRXSo7GJFBfVqIf
zqSNLLCSKkQr9xqAtBl8KZKSJxFIJqvQ6c/vXh7ayeLyH5Rs0xS1zbfi9xqwJX9bk5EcxI7XAnyM
IAY80Qh8Mw1fBXKeiKnmqzwFvpspYndp1SmYzMm0jAe9OaMHJzga+zKzIZ8dKYY1CAvFYlfHWZiA
jceXsDd1Ks6s6MSZRnTRMyveDEAsWNwp7oyzgO+7vtL2Qebc+iszvS3jTdGhe0BF/1VMGQkAs4gk
P47yV9P/5jO510jqXm3viaXH0WBDKUAbYKvH2vweGQVylSorSKP5YiKFZ6MLTeYxb8Qyg5mrNOat
1ZyQvAtWcy9ZSKQqe9Dig1a2/bOXTgP4gMbsG15We2R/vU8VzhI3dxb4sPWrZ0z9VtSWZPZugdHc
T+gpK/TeQ0McAwSuE4BclFSt3QX5oinDECu8H/Y0vVcjNwInoN2BJYacyH7SI4QeGhvQQ+A+w+IN
+ll4M6RYs7RO+fH3K7s78g2mMwe0O45rA6UQ1QymfneMVXhINqA0ODyBcAzHCmmHeqgyw7FKaF9G
zCjQPElCUtOllIZqqlxA8MMXFVBJ1xb2HflCxSHru+m/xrq/qfIDT+EP2H4tCdDG53k4DV2WDKlR
H82uhtN+zyXvOF0S2eFBo9GUDZGVi7/7IpNSpSL9rJmtSGCnX2ug+h5o0k/5WeKFoMwLjB3uukuQ
W9dCD/Cw2AicqlYeiwdTiiphOXfd5CJsUei26R1wKioZWRfShUZ0IS356gbIhjtxE+MupJp6LZL/
9CnQTseXQd4iufv7Lwhoju6X/i5qXAxmOr6LJm3zfuk/xLU+xQlSWoHfW6GJ+jUkUebnuXxi00gk
dbYE9yPQWwbvBxLh/AgvpcqRKvW8vnm4TyWIDchTvQ9mNZnzIAfvAe/A7yrBDufofsTMjVclDL3h
bMPR5PZpQgPcFnXgAi0HQfTRBC8z9X60QQzKg973H1ybT+dKIL1K3STSM7XCr+XUORuUgXVHdGWu
vYKl+6EGoH0rRSSnkZK51Iuj5nc2jYl+HRlKQ17wD6HuXP/1loPTr8EEwQEfnY1bG8vyE130zA0r
NGThIM62ur8tFL9vzasWPJUiQEVH2a87B/D85OLrjncij4uzqCwgh/5NIlIKu122KL2QMJ3VMza+
n0pgkB/n6jI5jYSfH+fisutUacmYKtOcJFz9/rv4z1wb6LyAyIrKK3CB4S90l8hOfcNMkw79bUKg
K7ab0nibp3m8NEAg80SXABn+J7eo9xyc16fecrE4Irs2r2IwWieYl/0YHPsasPHgnO5c5A78qX60
ZLOFl0041AQ3VSe7LkjUJ32M/6tOtGMJ+9Cj+/RL1brBMvIcED+3UfzqMftDXprjF5T4fxvq9KRZ
3oR28yGMgLwqWcmTwDt48kIjLgzvQJfZkIb/JzYsyv3ZUcWhsIDUlDe83oYiTl0arUZ5f5re3V/F
urs9TeeAZOOj9eEPbQloPvjHMwWwAp5p+pJCFyVqd2+diDlDqOehdcxr9l3Y6ZEncfDQ6137Khxe
bQRW7Cur4+0rqiL7ZxPdjqSkS8d7rCp1MK1WWMm/CjNDwRQP4xsT24eTPThncgD7FP6EblStyKHu
DfuFNVsVUbSNg/JEA/3S8iMUKAQ4mdH4jmpJt1jWvHlPUEl7murA2KF8Fbunzk+OIQiu8RbRk6Oa
0ogurVF0wHZEW/ydXRRx/RJBWXcyoJqSi5rSSIXJwgFpVkASXG5wZ0ixOHjhzMEE9h0QWEfD01dp
BAQHalAwUI06T6lBQU1Jq4z/4Ise9yde97vMDMqzwRtvbSSo1k7klGST5/FuhQVRe/KHFxLRJddF
NVugTx4t274H5s3SQrM9+uIm/eBVOL5x28RcKEtybJDYwN75EnAOH2tdtwWX0H+YCTYeR15aI2m2
RgF68LLx8geloFEttW2KNQ1pwQASGaDphZ/hVg3ykKAXaMNBPNw530UlrbIjXxVVKe7uqRQqAEWu
5SciY6WYRz//ayiAHQN2uUAiZsaEIawXXlglSMWON6guBOYyz2u7KU+DfpzxXVAT0/aAi3XEOzIN
yJj+PEK/AjAMDD9/pxFp6+ZzqQM3HHwh9ltn5mCh9kPvSNPcqYoVQFj9ba479hsaONOtxkAoRFqt
EP4BuGUG/pzQjn4+PGq9cyYlXcAQGDdh91ZIvQ0Muyj1wkdSoV8WsNNe1wEIDjdOuzxBdoRpfzjG
8e9LZhlOcGyfuXi/oLkRCGJ4Yt1U8xo8izian4vTBWE2GIxHP8m3EZHKxGC8vVDLOJM5HUI/3c6y
rA+wdyXSGdIA13d7Q0RDxDRKKyOSyAFfTWAX7l5PLAk1lY3WKsrASQqYYsCV8O4TqAeKbINuNfnn
yWr5q3j0umDwl6idqo+e1aC/Wo5Y3sCE5rpsujbrbhGyoD+o00d1qoiWSEDhVs7CDlrj5lSySoYp
XpHdkBWos/9hEtscfEVeVpj7fnTXUYpiiwV6RdIVL7xsJfxuqrchtqPnoQxWhTXWx6i29Xo7oXZg
K/I4XdhGj31NEwKMJSiTYtti+z1hJe7ZZyvCMxqrmPLogz6SU/DAR7B5OPXdax6HT3jgNWuBAwPg
SiDXX3GrPNJIXUhmUfq/lpn8kpL4pNdieTSgTI3AbNZAOcfWC9U+v1+izBsmgSY9ke+//+//hQ0V
wzG74zIPA0e3aA1z80VCpzNrtCRE0cIYG2+gI+O7BmWja8bT+pNeDPayZ22DDpMRnDfgyGJdMD5P
LBNvTQ9KGCnm6IY51Wgzw44TTqlhGhuAPvTgs4PW8AKsYbAwRiEcplYIDFgeBK880dmzPyCHQla8
0A+gd0RTF1lpolk3UQ+ycEegPmHMZ0ivIBDB2g8Sd0mAXUOSXxQZA8hPV6Y3toYR39pmbPhQFHW4
LziorYEgDCrfCCTQtuEsHF/Xz9RuwyVAG42uchLNrTpVBVCBqy1I5vFbQB5nIWIPXe+DhKIfAXE0
lyBNRncAjVG/D8fSqA9zTRFkWcWHvcoX2MNDDCqhvngPAm6eEgmalRsA3uhHfU0HSrNIHkLRVMk8
f+gPHEDsqI/GBoL5toRELGbcu9zVokWIFrmNQru7qfghYeCBrM+xsm5zwbiTZUFoOuum4QPWNACY
b9gDNbvJ2dCCk/06a3qbPVCbnNQBePuiy0Fe87MlzXDUanxoHvDGXPEKAFpbngMzBWerq4a5obEw
khKwxjVgeCN/01KWUJR5dLDz4Uso+akkh+ATjcRkciDvaPGeU+aQ7ND9/qWekAK8wL1rgTWAgQn4
fHWv2/vWaTYaSyfrE7r45qnRSIS/MtAicFOB6BboeYUDeqCG+9amM7QuWt/MZZMW2SjD3uPo4ZJf
GJJhrc0eONp+/YDtJmM4huCFzlZ8MpsTeoUcc4PO5BI7I7xZjMaHiuArboZWVDIQtjfxmpyACynW
oDVFnamEiwBHvAfIH1xo9K+ypk2DlR4H5ULPwh7LBumM+kvvMM8dIHr9/ilimHIn89NTxEPbIGOG
Y6DCGN3CdzudKQSAhWFm9inNcLJA56olHcHS6SuO6rKjOoyl0c0JLc3Jh0Y36nGIv4HwV3JxIz2N
E3DwxuSlWGQyYVKCUWQ31YDGljMucyQ0UpeSsifzVUkJRYPMB8qxzHoXyB65bbsPCTLerzqOV5Z+
0Oa7EOmzV8CLDocpAN141BhA2MoAN2UV2bRvUM62JXA+QvbrzZgfRqs9196IVZoC+iMF7/vzrwAA
p9RFs40Yz4B1xS9B4QeSVwovdYe0aKZTlFVgNd8XgK7YTnaj1egc9/LTPEQS/6Cj+H9HsjHr8nTl
AtHpdBmCtGkdopANh88hMJBIRZdyZM7OalptB5yg/tTKyg0axfFbbWAXq8QO1XaoeUulHbyo0Clk
N8s7hYoURZW7CmvbXE0sfwZlmv1oyibjjKWXmVz+M5fPMwKTb1Ag9fuvq2n/8+sKCg4A3YPl1nLw
D77r+AsMMYkKRG0nvUj1ZQZYuHoR6Xl6MrO+S1B+aEanFtgiZQ6GiRxcuHoRrGIz7spPfTykpzIf
ol0X8qc+cLA3BuROmxf6W+zb06MtglPkTEO7tPJ3VCQUry7oZd/YyL6GrV2dyTLwCxdQasO4G1Cx
/5azWNvUhR6sSFsJXwCmFmDUpO1833pKIn9LSooWdmw5BV78QiIAoycLcJVU6NlDNH0A30muN8Cq
kJ+Ko3t7CxCMGn170Ka6BazsVOebBrUHePb657lmmqqurzKqrFaF1le5cMLmkUyv9mYD9KfYDrRT
OxTWljW8XRAChAKEQOvoRRFrkb92k849NCwyVn4NQqa5TJrmmpzPhdLACTNWXtUN67nwuirbpwqg
IfKwDjimHIDCzbjpc2PkD3T+NuAEfBaqE7uuwFGRY2NZ2qOa8p1aZm0eu4uO6WJHHbHUOKtkc9Ms
zfXOu9iQoYe6wRs/igUcNhetP43YRaXXb4ypCNYdckErVMQMJ3BpDg9hjFZ1HvLsW9p/aFBk//VX
BmE/bACT6O2daJpQoC/zeSprN2fx0KPkbLiDPl1K6mlh4xXgPpZgO8pUZelmPc3H0Y+AaQ6Ou77i
ZzcHA+3CkuUE1YQa/TTDQbHZaPG2pbIAEiLROADSkp/JbnZR1m7d8K0IQfca9BX2F1idW13BQ0AI
YqgVsnqShnSJtMo+mO4HJbkxJqGVoHRSqd0xOWVt94lbAXAgnCJ+cHpj/Dh5w870ovLFjpA11cWK
pGE8Vc810tMl4AI+aoMH/hERlYtZKWy8kHAMuiQtQIvcTRfW2pq04xj1eDqC5520ljU0i8iJNjor
9DWKwp1TLS+VYcaoHZXDfARhIU60eADGCrDBAp1Ld9AAvWKNxVZW6Cboq4TQAhWTh0wtXMacvdSC
ZTtZTmZOWbxnKfpFD6T0B1BSAC7ybY5CvnTjMnL5nx585v22Ea0AnmHh2afbnm/8o2LMtC0tDfCg
3/Vp+8mog2Idtw2oGGw7fLZYGZ6zFpXXQybSc5CDPU1Pmxe6NMyr1zcOlh089YArnB0ahhoBo84Y
KHJRV4Si/QeqsZ2rcan7hi5JnqaoIBvGuUIX3bSoVSDLWS2dBdBzlWgu4qX5PEQSNV1YdtkuksZz
5R96B4rRTCzjSrOW0Zha27a0olfHaIpHqQ1I25Tdc+33a3w5EtA7iu4D/j94z1NglGuOrvI1NVG6
QKl7sUH8I9sqB0tErzFj5RpbwYuBrQUPeDLy3eCE6RLbyOCziZQagL5qWTM85p+QpF+AAKF/0KM6
P2B92h21wbppO/HbtD/6EFFPCfV9kEhaKY62q4gMqCHlGmt+XP5bHOz2bu52daLQdEslog5sXX5E
+Xluwv4ixi9E8hOrVpmfPzHdjkJLRwB5ob2Il+YqCpPsFKVpuQy6vFyJwU1PdNHKIJRgITw7AdXD
qheoD34uyo5tu3QCLisZxVkSA0NEm8xjnWwo1ixH8n080xAJ2GSbh/ydQg16DUB1Y9u1TvTFzFxs
YUX50nQ21lSGlyxJrk11vxB5hBrlImmefKsCRKB0qDnQL4WrdaciKMCAFXVPAOCNvwQa01YDUK0O
WmRHn4Y6XpG90fvGphAaPrN07/E1n1BJJARgaDMj3k6GU5zqtEc3UsZLPCKcrFkIy4/2iW7uSUZa
sqOLIT2Um5I1Qb4yg1rgUPNHOAAlhqPmocRdcx6aPMu2okz9EyiZscrAiRiw7xJ+MPBe2qMQyjqW
uh7vAD6IWr+ptzY187vHKO3x+o3b8TmTC5TBGvY8SnycRTR21R7AzdscRIwVZp1oVrrQ/OqjcM0Y
b+FQq3ZdNfz1h6UaGsHvthZYoSE34eKhhd2/A/jRnzNdpi54BKqg4oDjCuMRMFwMBJKj/mlsddRE
eN73LgHHQ9d6qJls/oew71qSFOe6fSIiQCDMLel9lq/uG0VVG+FBgADp6f+Fcr7Jnoo5c24UyFKd
nQnS3st0myBKrc+yjkQsk4m9MN8GIAcx3gtQtPYGDlBsjweFfwhUZq0Jw3MP51++xBmxfMvyLgGK
aOh/TgJICgJLLShB5GsCLN0PCIxXMbIA2UalpFk5Wu0UUex94iqBadKkoNLo1ydeKAD6/Yh966Nx
DX5Q8xPf2iJ2otx/ggaa3iC5le7yYVymYevtxCxoB1IAJOqiWdDudmlaTb2e+73Q4jF0Jvytdkf+
KH34MBe+hjJuyB/rtEAB7bm9VjgbmRHTPKywEYYCkgwylHPVFAXYiHGO7p0gSKQvKJI+AVXqYlYR
PhugUZAda9M5QIN/05UROBF/LwAGDF+qsiLre1uW2W+AyNCDuW1oO9MDdD81hPBzCBi7EGNg8C78
e4lW5sVahmG/vP0NUdGHsdtH09b8e8xAxmZjIiHO5u8iQKggbJCDEVNYGgKq0vsISwW9ANa9dhIG
SgDfJZvQ6eg7vHBuA9zCHQDYLaMD0i7Nw2iBu2Zm8tl5nqdJ+Ti6VXkY0zFaIubrfYwJbCujOvwW
FHxaTxAGQcqG9y/EJWczwMmielFJhThGMIzwUyfV7V6dbC498ZuXwXH5LkoRkQT5yfrWD7/NxKZz
2RLIjOzAuVU/8hAqyQ2ilrbgb7pkwTJv6uk0yLQ9BE5Xr8eUhs84uSHO4ZXtrwm4DSl9mAhCnHjR
Ixr7UEK5bDs1NduKyRuuBSuG+ZGKQ4Yj4ZPuil8FtWCl1kH2uqnJioyyOEbEsVH43YpknLwmuno3
6w8OA6mrKz7apoE7JAnYJbS12OkJkNKRdumjOzphnA5F9p4HzWONU94HbFwBup8yOHuEixTOfTye
Sv3Q+ar9LqmC414h0+fJgUdKllQE5ohWt+XlUO6hsDkcBxjeIduE8DZi8Yg9fopkzzPP+ajbBPTR
HrB21ur2Wtngj5oBiRxnpYFq57AW3u6j1nHdZ8NFtn16wQ/bhceJ4373Wvz4C+qKK01EdZ5w9liY
jp7B521UYfVQQDoTbt1et5AwkPpepeSTTWPxmAyVfbQDBD3NBEe2r0Ug8qeSRBeIxNRAmw6diFUY
qAMPaGctqqzQh2IuzJUpmtEf1vCfXnUF2Aa+5N1naUP3ELJhPM6QyMD8/hf3o8+WVsk7Iam7EOHg
PMzOVKBB2uLYwbJwb9s237Kyl5eomfD9t9jVJ4ztJPJhxwYYVRw3AFrq4ZVCYqRwwyd/LqCght9J
2gKqO1fpAIM9i1ftsop0+KSgMz2kpFzlDMJY+OXaC61L+q698jWDqx2HgxmipHGXNq+mwwyp4dPy
IEIJYUi7VQfHt9XBGwKkrqg4e/QwNL5zhaL5+DBZ3L8mwdZUbi2ciIvsJeDn/fhgmvBLiE6+FW5M
zbSXRaiPjeOcUxi/JDC8BAOZ2e7bfZ0xCIt9CfhPfG8LIL62s4FfiHviwOS489Nkq0fHwjkQR/S2
D+EPwebvp8v4Kw+0HfdFl3ynRfhOIfXycwibTQkdqzTuXlPlwHpYCr52eFsva5I4QC+Q7AxXq+xc
T0wvrRpEdMvusrMp5tSeHVOIwmyY5Wfw5EKPGR1CDXrLHIl9TiQ/7Jp0PyoO+dnMs36DlLKAjloE
AJBas0HgUVMFzRY6tgMohVEZI5wbPPVeGjxFTbjwEFaGwhZqtIKbpGtbbGOqU1DPMfNojE3VzEqC
zw7y24+mBbgEuVB1SbamT0TQD4FC+sJPw3xfFm0O6mWjvuOosK17Ql8IgmQzfihfpY49XiPH+UQS
Ssc+92HbBdHT59we6k3f58PSVJMSafDE9qC3jM5E8vTZK/pj2bflxTSBhCWW+O+SG9OJA6PYQ06W
xLfVQqjSRbCunGebwprw88qIFpARxmIVb5BK6DJ2u52lAn7O6uYJmjsArwqn2oKVkF/NVGznolk+
KN2aqq+l3uXRBGvleXUntcQjTnW3G5umCehP4NrZySkTccW3ol9IvJHf3AkCbKHf2p+QKDnoyWIc
j7J9H3lJisyXtbIKx4sZpJU2Yd7WXbHA/iJAoFr63iKh5OEUOX3/SUccDyOZfwtwvlgnolS7HCe+
J/CAf5gBjs+z2G2d6REOfsWedArUj9YvvoNhGTsMIlSqArIADlJQT/delHiztc7enLYlZyCHQO6Y
q7OY3w4imnJpqkUQsiXOH+0WBgs7ONsiwUEihJ+sDufeCuHpqpic56hxo33aB3bsjDgnAQXnQ8wy
DyAUnuOviGBYiYxX75xU6Donc1UhS0U7EBLuTSNCj6eevrYKiuEOiMcRBKL8FkYhUDHXnnMsPeij
69oCQBlCVkc+b/7NFVJK5dHL4LE2q9//0Ws6ChGhJ4zIX1Pu80bED7Ok4XtqWws8BpN30XlqEQo+
nuH7w5AORewLvgPRp4A9sW9/SrcZl4MHH/m28iCoEOUn0k4FzExHPcIAsSpOQ13Ci7Tw+9Wt0cqB
p9D67KSy3nWgfO7sqJYnUobWilVCPrYunEOdzGveXcl/ABvPfyWDAnM/LRPoGotVGPXZT6/Dq5EL
Or7ZFr4ZkeV6D1VeIL0yDsGx4dzfZWlEt5FH0/MEgRx4KbDyKei6asEQJvimwkUCJEhjbdKxdPZZ
YgN4Mhcdb4sDSLJ/Vl0ng5lBkEHwkah+MbRlCgO8ZHjEOeUdCcjm+9QE+ZLDlf2AQFmLvDY5mXaW
tNbSKV0EJFoiXhmDndk8novZCsANoi22GtigOVa+S3Orv9IAhxXhq2Ma1f3VFCTsu1VLdbtsnNKB
DYYf9GfhFAszofV1t7KdJly7quHwAwv0o274tO+9cVjVFXM+vFn0W6SfCIcAKUUp25c5VIOJg4AB
lwHklueZ0ChlDxCd7u0145nYagVjM9VA8FMMU/oaZe3PPGzKcwQc3avbWA+If0YX04dHxtZKuPcQ
gi0YWz2r17mGM+jKyGwH8KakcM+dYEjSTUkswO4/M5V254KAFBZJXcZWBvvz2DSaYuC0XekJj9iE
dd057LP/deciBIV/7IrVfbS5MgObFoaClHKxwdOp95amR3rTZRRBuCs1osS3NhfPwjQo2PG+SuD0
q6KF4Uodcn9PZ9CrKUyVdAEwGaaufFb9dSnhcrppRwAh/znlPk/83ZEmEKaboit+Ku0D7xsvtj2w
RAqjI3ivV6aeFb0HArvbbf+o192AOrKrD3jWYu8/PbkukqbIhbq7rM5wiLaR1BvThNx621BMTxBw
WJUwNegg1ryoI+jThG5nHe+FB8zy6V4V/ZBulTu9fGmvJvgaNXNhxgbDlO8jG+GAf7abznvb6CXD
sfPWX5rvt7sPldAck5GfHEyTGXG/3b3N69xzEyEFc1/y38ZSDyK3VoHQv1nkPv8+2LQxkUb43g0C
z0nOhvjfBtaJSpbWLJNjJpviy6dj2pQ1ydlLFoS+//yIA6hUbvq2+v1vi9zbagRQsf+Cd8a/fMR2
AjHrWJUJcnVQoTE3/Ldx97YhPVIJ3u79X/hvHy8N+Hb0sBG+r2iuvoyFYchb6Yto89+fLvdpH4dZ
la//49MVVr9wkdVZ3j+1+4dwb8MxhuDwRWH9+Z+fbpgG1ZrPYiVfVrl/FGaByG+A48yily/tpvPe
BvESvSJN8YgD80mMta3i0suck6yhYBTzsE/Wk65wPCLUPpmeAV6p0xL6f/0CIsR8daubrnyeWTf0
nUlkSLwxl2JjOnj5Kw/xU3G8DieKHJaPezW5u6+LNkk9YrtjgfttbmLWMwtY8G/GGRXbaLweyTry
EYi1pxxuCxCcO1BpheB4zJcdjIbKtVZeHcP9vFvxHGk0QIB0tuG2D4vWkKbPUrCPpM7ZJ3HrTzBB
k2e34fa2t+pu43Kdv6ZNcVWlZp94A0hVLnURDGvt8frRArz7MccRxC6RkDO1dJTpGUnm/aCAvFkg
eW2tk0FGsJsMESe0mmTeKkX1jnCnevTmosiOsGvpHkylLWF16JZQ+DXLmTatoV8VljW/3TXkOozD
wVZLDtgD9FnI7KmWOgABxXWNzEkOR3AJLEl0Ak80eaSEWSso9Kpl5+nk0bT1pWPjfThkO1M1HWM3
Ll0r6C/FPMvTbgP3t/YErlOVL5DymTYBUinAi851pjK1kFbbbfK8TR/NAkU6nbO8zk6mKXK0fWkV
/EYps9denoQxxYH90HRBfzBXwBT3B8l7gtfY3GPqX8b4IcuWZdvgjrN3xn3IH5PvjV/WNmvdbnAb
7tXw6o7wS/77b/ij14wO3OxYDdDN9qvBhrNx4YYHNvDogDTfS8GjenNv+mOIacSvLDrcu82VL1q4
3g99jS8sVrn3hv+s3gbf7xkAir6FNPHOdNyn/b/vKaTXr0uIocWRpBcNVfwDIIfhxZ6LpHWsg8xh
vTTXAl+FF9w/uORW3q1GqrLlfawZYuXZNx7Y0e4+tlSsPkns8cyA+/gS7sZrGrQDGOlYHPYqUwDl
1yCLNWTHt/eBtVPa5w7WDvOd7+vWoCttOpBjwTLH/Pv4QZAJCcnM3yCmztfQ8/BqnK8RIr662C59
TBlxpq2CjjQcxPAvghFstssJ7O0qfDuD2NwHtoX2ou8Ca3X7w8w92JitaVKy461N9QQyJo39KuRk
FauRMBA6C69Y/fEPgoP90aNAblS6jkoct8PvX0ws7vAo9bcF6Eja/FBVWWzGgiMxI4Us/YKM1bDO
5yg4AKoIgJfzZTUHxAHb2U6W7k91mY+PZbtzMtt9KOdK4pfOVk8JWD9ssIpFLSMVQwdr2mnoET1m
gRqvYxrCcM3i5WxgG61nNVQc6HB4Zp3fQZdmcA/ZXHQ9wj5VHtr289Q99rPXZUgLZ9HWdr4e5uok
okuB3fL2PsnMVH3pwrvHcw85GAA4B0/e0nSY4svg2oIIS2ymmO5bHQG8dJ+45eK+luktJEXI7TbG
NHzpN1Uvj0AtoEBYf13WTHGr13yEHflkJDpYU1nQVCtnw2AoepgCyQhkCxPoph2niLlgFkBQ4d5r
5vE63MjM0wdZ8PKi3BAGjT2SNVZNXQ+aOg7UgX18ggX+fxemaoreF+UFJIJ0Z/X1521wN69Q41GH
cIa34ozzbJvQ98mhMBOZFzIDzH1KXl27rCrhzJAiwNSl5zuGp2oYMD0MTgP7ueOO/7lBhGhK+D7y
2Ok2zsyzpyBbFR72aDC/bRHh4UMRSwd59tulaQ1npzVgy+Fkdbv8j7Fm7h9DYTgIrCZSLcTf+Thh
xJYrfyH2j/z/fBdTaDc6KZ5WgHim9XpILe+7QBRHl/qjo3xawUUQfuyF6z8hZ45IMtqHJmWIFXXF
xRPQHyNR0y90rV389EK5prQO9nZb9TiXzJf/Wiewrd1noQurmMEBkHoeCCci2Gre5/xRd/9e6N79
xy001AUgV9dn61KP5NpZcParxBTgjFeQq2kTls+2tIFogmkzRZUgpsTVWngZZI9MEyR9fk+a0N2t
DYicaoXjo4YfNxbGf65cwVKxWZjX1bxnur3x2vl99W9tt462XEypT3f3YebKvOXMVdZYeMl+We/e
fZ830oYuPelhczC/nO8dZu5tmS9rm4ERRWrPKm3suTpYOEKYt3kVo8UWjHseAr4BXzNV01MjahtM
4KTdAwrhHZoGfBTJPQlTA56upPCcJz8AddZRUr77evoFnRTvRy+cTVJDUSWGv4uVqhwXAj/xoYGq
0tRV2P2On4MmcgMF7uSoOl6tIuwrFxLamIsIiA+E8JG/c3M4pZsqSPvqmoza34MP9ZrUEGoE419t
yDCU4OD2gsVpBJlQas044XnwrWghZqLr+udtRiVSeGqq6nybQdpxgGzc7E5R5y20+Ysg3blhWMZ2
K9QV2lD6tkwYfngDF5fbsJD0yWJCyGRzq1cU+2XJuAJbeP5DzLwUScJc/vVXzH/PyIiN7yRDmNLc
TEOwbwPaDuT54KnOwFTs1aVwHm5r5oWbHKFucZDShYJ+1gaz+3z3aEGf7eoiKFG6Y/d4a9ID2TCR
jfBrRGbE6qpoTXhJDqZw64Ecxgb2YwjSbE1TD2wKWBGzFvN9yB8z5g4z7d7G2gtko6K9aZbUhlHf
6EGNnkJSNNATi0VpSxI3RaXPpZ70eRydz9wd9NY0DThGEWSRBBSPs3B9q5qefB7c+BoHLFiyZ76k
cRkkOaSf2/zY2B1dhsrBl0OQF5iaaODisvTYpL3obpfAqaRHuG9luwyuEDa20VlDIGI9ieQViva/
IQ4cndrRTV7bvnh2oLx86ecaCaJ9kQGLaGrUsZfIdDyALrBz08m6avxvr9NkVAj+FXoLSJ3CmSdt
Du3gWxuGnPfZ7TN/pcIpfGgo/dFouvarPtiHc+EionorKquFHmMoNqbJdJph96q5yuZA8n3WfdyX
5WCUJWeRANzDLPNjBFp33cC8/tjaY4X/NmGtvcGPHsopEIsW/JjvQmeQRKyC33kXLkQUTD8YKUG9
sCP9bLESKDxYwpwAsqkh79Scx4DqDfxkxqvlkuHqeU2Fs5DF1mJuMx0EYIFdzimSRaHn7PGC8TZU
OiXFBrKOlhDArJYl4MJ8lQbIhvmplIvIdwhfQZCGb0QpvRjaSs3FtxroIXipD/nemhxNQf++aiSy
VtTnW5EiLit7RY4OnHxlfBusAIVEKu8T0QZ9UmBlxTUl9StCNeWhFiVfBG5TvzIkMXcewD9L189g
sFo4xUYPw4jHNn4xFDnnPeydhoUusugMQj/IRzrxlv3UqA9veiPMzX4kfeQsYLban4su947OHFkm
+PJ8shDOiBhQlrCoHCH4fhJVXp06KuqlnI+o7p6yOvsxtACytASxZC17clK5zwHiwEQFsCgZ1Kc3
GK9szzr21CnO0NmkCzOg0+cJGAOIW/nOxREOX0NNGcwCUj27YyOOYQOB5aQP32CZ4VxNwaF7cVVw
muWAC0B7BO2mqYHBUYz0tbdJ5xGmo6ROAmmNEA/wv+cz3PAExv+qmLiLp9PcMbrsCiU9RJDnF6hp
UiNgeC0yayuz+m1+IoZd0mTZbda9I+RLWoHLYe5smtmAZ5DlZMHWzDQdOMtmawfOnX/8NSXHf4nf
t0czQuaCMBzyyp3WKjrep7bMVQulnXF9v6mK6narW3x699uSoJsusOQ1M+EBFGseOQdDtPApjkFR
CeiEIVoY8a8778JcgX2VLZFGgXksaJpxlvvyE3HbH0XrjwhmTv0Odr4S9Jek3ymlkdMfYFZZjX5+
ZD3Rz1MZApmgpwnG2Kj61OXb3E6Lpan2tKCgc7q/TQ1wFO+xr/FtR9Lqefb5fK66dubFhRdTizzE
V/uZcQYn24ew8aodMsjucUZyHkthu8AZYfNJpLM27aOPL/XSXDY4iUiw1SJ8nXLdQYQC84aGvDkl
AMW8qN2nVI3ltulK+GZ1tvtEnG54FOQVrsHkyQxInB6cGGwIdrfxTpDtGonIv6myHGtYp8gap6ci
OoMFlC5dpQCuz2Si1ywcof8DAm3XcHXQQ6MOOKY9JAjJbepW1ng9ubyBubG5NoPuhRluqm0gbehR
9yuRTx8OUDQ7PrEgjBUDPR4UoxRvTpyM1MwWMlfRJG/j7k1OgId+OtowEKuhx5HDwOPUantnFwG4
YgFihB4kxXD6BAPMFKbDXJWRqw8A7S7v7dCT2lsjXsjwCidPCfSlYEEeuLdqVzjy4JMEGgtauE9m
CAdrzcnd5mo1HVI+JR4U4Ck0M0ON7NoA3nQ9HU5RMRSPUM+yH/O+gkN7dKFTO+1kD5OWL54tpq2F
weyhaPLY1Ewxza4uZuy9qsZsK7qhWMIsMAOqt6jefPEOWQO29CgUUWtWC4hEKvhmZtTdtVbGtqOA
A3GRBgkYQch4WXkqn1sA3eOgouknZHu3rWgkh8BXtChtlv6sfHjYI+tTvGY9YmAjc4FrsCpYAENF
dY+XcX6Sbv0dBhDWEc/u7gVgEa+vXsR8bY/wRx3b8olix/oCavQWoUd8UcDmexn95CEU1QBnd/SR
qflBJumdzDw2Wkgsyb44mk6wAy0wdytnb3qdEVoPQw0ZvaJftnaZPdNBInfGA/dV+jikT4xN36qO
/fQg9/dZpOrijg751cNgLchrpIPTDvpsEx50vEX8Zuig+afg9i2HdvyZVe6z0wTdh+/XRazxTHzv
KBJpU1u7L6whHkAzafGkOhu+EY52r5MTJOswacczXj1yM7WjPJZWwHdl6CbLviiemywkR1PktHCP
cPD5qwqgA4GbmytX1TwEKYpxBZxpCkBsJLEnir7dyGo3cylaDLva9v9sSxI57HTufTPOU0LnAg8C
dw11Jbg8zkWgLEDBJnrA/yqwTBAAIojItnwD5hdlS7/yphUt4aBtRifAyWxJEATVdgx1sVLV+ApZ
repotqqp4jgA4JAkS/zqFp4qQoxo4d04721NMUT9K2lJhU0dqKY+rXrsvooZZAwQYN0U/rmB22hM
kiH/VqjnibX4dJrMOY+hfxHKyp9NoYi3GbjdwiwFTaMFH0WMcrdmfFHTYYvUMbxQ516GJ+ZVp3xn
Ok2THaTnsmqss6mBxV4srbH0NrWbFRs8mcsl2JPTefJA2QL30VswPFzPiG5PZ2T9QQjvSvvTtju1
NW2mMEM6aEKfbPV5by5qEAFNFTtUqNyRRiEDDlGm2DSa+2gGhh8t2LA2i9xuYS57KJa14Ke8g6YF
j5g664GCmZJXGHAflT9EH/CjBBSlqOQZ1njN2SZQVE2KJPoQmX8Q2q5edTk22953C9geOPU7KHcr
e55Zh2G6pIHyjrDZDXDACVJAnNvAb+JEW2xLuqT75meLvh39b25OJQ42bbo21ZbRnYKw17PHhujg
uIDmmfa8VkC5IDZ9zfTErzStZ3wb87/5qsSOJ6utQ5L53nMLXISEltU3REj4ehTDuDXzAe4Pqmz4
hvAZvA2inqzMbECPjkWofoWp7WwYmU8RYVL6+6T2z/04tpexCtqLnAvtpMWBcg3/+HmYaZPKnV9H
ai8kq2dMJ6gjjcCXBTSOZNVqrzomQboxK2XFOGCfm7r6COESOJD8b2HTK3XBT8Aew9TUuVYjKFXN
zNDUvco7aPOByWlbUG3C++4DUo3QlzKMeA82gZDFn7vzUlgb5bivICXx063XDLzXaebJLc5Sj1/n
3paxoR25tfr2bLonc2dzaQoKlOAujcK9uVsVWLixWfr25zQDGA4JAFS9h/QFNAbwx5t5+UxMTUe9
MrXCzPvjEnwhRKr8CGx8UfULiGYALQDExJWMYXvFQRF59Sg2mAArslp4mvZkbUblM7BAQi5hD+bk
m2m6DQaW/8Hviu6QgRMJceswStdtZ0OdyqyVN5O88PzBrDmmXgqpGfvqllP21NsO6OkAAhClsgcn
8KHoiVoFAY5L7ZFXbzZILyHNchobcL15SCiQjIyu8GjTe2cumiqV4PoLyLmP8FguY9Nl6qb/Xr11
m57bJBmw/803Q03Xv46vC/KSeg1AWuHIL7opOQjIVXCeAXVw3MM7Ey2msD0niX1LdVt3CMG9kfOE
bhggXuULCvQSqrceu7LcPcK1JzNPOFPi4ZCGbki5rkEObzc1sHUkAXXQ4ZG7Nb4j2WwvMmGbslLQ
B1+aqjEpmWDIefBF/1IhMbeJGg9cqiZqj4M1O5sDJZADH1MurXbsjknT9X9dpt6odhXU/wERQbfy
yw7Z+QJPTTO7S9J+W3jqfGsz3beRZiGBPeb/h6fqReSrvaVLHeJD+RpW0JTYLsja/4STT3Lq8FAO
IUWSgCltwfIeDLIMkdZpWDSQzt434U4mVQUiUzosIlU+8ASoQVZ71jIr3WStAT+K3ZDboA7b9Sot
V7Vbn/pyJEsfpnOLwKOIcUQBgIz2U44E5JbN1o4plOOzqP/eiOpDWKVcEQCksIsY1iQk7TKxLaSa
qFglioAwOMJRYCDDAj615bohwWfgI6sFTx7oqPQRqEi1fA4CuHk11tAsIolsZDlMONaDdQpzaxwz
QhA8x7yMG1jaTn7KcWqs93Du+FUxH3JCMvAWVp64MXOjCclcZ2tPQxJryrNlEroXJHoBjhulhFtC
vhNVIE+QlAk2kHR/ccpsWjp44S+GIIcNAGTYK3t4GOXorSC/AEwDQo3LyB+LBZ5wYKg1lhNbXgL9
K4HjEnI3/TazxItbtsM+hEeX68ZC+v7SLijbwDFx543ZZzjaxdLJAC/JIdxSB3m6r6LxAIIq9PND
P1unQGselMjdGOREZz3VXbuRpNNXGmK/BXhxOiBKSXVYrmExwgr2I5pKIJ1659me7A8NG4elP7CT
3euFX4TAjlkUUJ6Q7FJkqoElzg8CUo8LBCLY2sXu/6Ufbb1WmZfG8OpKoJjkBo9DRWFsC/AFUPMe
NpqgZWZp3LfTTxJmQFLh4+8sj4Ek3LvrXk7bHsoJLCh3KnGfM9HbLyl36ULkTrUThW+/MOSBF7JN
HrFGsdZd4D0qt8hPVKSP6YDDIJ8LZUGgDzAwuQFGGwdEpyUPTfBg+swo5eTlGrokL61bIDQs0no3
yaJ9ril7ySKWfbJxUrFf1RpHjiQBdw6AAK/AB894EqeFbr4PCQUUdmgpgjyFerIbit15n392OBvF
HSTcHhwv6g843EDzfl4S4grg8ZUfWdPaK4RaxR4UT/pIuua3WTntQYSYmiR9bJBK3Hutrlemw8xG
MKMGhkyG+wTv20ctKxgVmL+UZr+jqPMfB8tv9sXgQhcBjOEPNe46MnXvKbVWEATJlhqWaBdXDsOu
AOFoYzcKBheKgr5g46/DjnnZsoD+glf8i6i94S2vOx8Bxyo6ObCv2susstZZZ6dPXhDN5shZ8VPQ
t2AKvV95YP2uYbU5o6sRtoasCRBWzjdPdkdIF7FfExkQmW2H75Xv2zCS7oYrDtPjlgYgEYg0Cy5T
AcfPNqI2SMHy6Kqq/l7gGZplDgQkmj6rL5lHqxXoaWxRc6fmqz6CIFqI8HuMBGN9MWNMUSGcvXWL
6aep2T7TQDKQpYAo8n6AstGWhY7AjseHbW/No0c8gPqF1wn9ONK2A+Rel0/Y4/UPwwgI5FwzRZaC
9QL33npTMqt8GrS0zsi676Bw4dcLaOhkCwnRru1tBp4SRy712613tKFZUkAoa296kSEie+pqEcN2
bIXAdv8E7bcCmmSQBcHboP7uVRoaudHw1kgEsmyq5Mq005LuqqFqXpg3sj2Q2ePStEfR9AQZm/KJ
6RDkdF84C7+snvKqhn6j1/BtYNvek3AFUNW08H9QB5D8rrXeiPC8Fd6jyWpwM7X2M2Yd4GBvQU7A
tg5fqqYji2SzzrIIj/l5yH1wBprT0bSZAoScRQhSTjhLYVcI8VGcjpyRHsIOmQEE/uQSKP1LAtZt
o0jyQKo2eUhtuDHamS7XpsogUfFglQlbtaGLA3giCr6Aete0KqkL5xmZb5JcM+irN/6qE0H+wIvI
XkL6enwCn8FeDFXLXxFo9GNfZc67gnl9TFQ9fiBc+Nxb2fgzaJMdJCAOAJFyZwsLcvoS9MkO6Srv
pbHTci+DIltZIVPfayQ+wg4/j5DhB4CosLux0qk5qjEqV8QnJDZVT1XN0Vz1ZQ0Km7k0RTSPTgHP
2deBv7yPq7U/k96cAmGUebKp39eCqOcJ/MFpy3ofTiDEAszAh2Bn7/NFC2E2SAKgqmEPvxBj476o
us33Q1ZRbDED+5vVJQXO3Ty/ukXYXAPs/mIZ9dHq9k/WTeesent2l0qq4conH5bFDby8J4gsfqhh
fOY+wlR+KIM9Yopw3u5E9lH5Ad7svwU+c/5u4+2d1lYKdK4cniIAs0XE8zcrEcERiqUKyRtgsWst
yCbX1bAaWy97TkFIaFgHHfBseBZAdG9NTc6mIuYKrxn8LhleNhmbE15W4j2VObeWgxN6F5AkckDw
5rc5delOc1btxrQUICAh8QNFK5getomyToEN8yo+IgJgqhAMe0jgNP0QTKJcQM9hlu+1c+zlgZm2
wJg7V12vkYqHrI+XTHDBGEu5HjuiX7vKT5eQWW53pjqAtwmVOis8mqr6P7rOY7lxYNuyX4QIeDMF
QC86eWmCqFJVwSZswn59L/C+7jt5PWGQLBYlkUDi5Dl7r10VF2se0/vjkcj3yejYbyxr8rlsxb6d
MvWdXtBXg5WTTrWpEmPgMJb2R9GdtDUyXcnLDyg19sUqVeOt7dOP+cGUWdPhVSunIBXfJEnqBz6Y
tr2b9nI2e/TPmrwvmrqhslIv9ewqL5mGIYz4C3dru1X8SoOiPOlpgXB0ffh4iRqdzCTLXx4PXHyH
+NETNIPrC1hjvR1tYYUTk3fDUFPevNzYPd7s8Qp3Md7iNiGxd30BG8B640mz3D4etnOZP3mlTP7z
4x7/y8HDJjvFu0dZ322aJUp2EwDIW6/MoVHm+SVXJu32uFlqC18cWt2dZ4r/ea6MwPoDyslOg6sW
S8gFJPRSd/qfh8AH7bOoXBtIHhS1frSS+DR4/e9aCAzQSmudjUyHH4j1evEJcU2hAUNMWZ97/KuC
PK113Xj7zdowX2MIw1dHG5dr4fQmIqn++N+nHs/j+bg6cYxp9lN4jUNp2PUbUrLVP66mf1teVX61
6Rgjopja1yzVzNCuvPi2XmV8nH4XQUzHE85d+VSt97pmYoD5eJyR47iZHElb9/+95vEPj5v/7TlP
p4KukPeE/9vrHu//+AclUeXB84YKqgaJbRFDo5PSOAuWpngJl/W5rmrlAZcpeWxqFhhLVm+4xshz
3/Ty/Lg31Ob/3KubVGPVYxzweM6LKm3yx1g1Sfjx5qAr+/hatuNV9Nrw+ripXWwL0GmDCPTZ8YHK
KJp+CpfFUkNVX5MJH9QMXV2mUBdgIh6EDVd1pyBJ4/hA++TNNDL7u+Pw8iWSmXesY2OQ0e14iaXq
hlabk0jIGGCrqnpDLhLSIXGojPRPtTKnCYCiezCXyX/uPR4+bqBerTaw+M9/n8rW1/734f/vZaIv
y8CQKQ1qd5iuqGTlFsUDs6L14ZwV0/VxL0kjhOtZPIb/fc5YX2JacR8U5pBu80Hktq8M+JZHwZEx
MZSJyEcmNI0V4L8P9fUh4NTJr9OSoIX1IROOybflmruwPsTFeNS5DL4nXupszMk2qKwT46vezYpi
f00681r0/HhBhyHfD32PVIPehffIq1sRIo97wKbind257CYoUoJc6jgLWkLtoOM08ZN02yehy+b2
n+cqKkA0Enq/b8e58vzEUMyDK6Kfx2sye9TCXHpuF9r6uO+sbgqJnZGfWRXHgSkz46klmeXDs29O
KyXpR016shTTDJh5d5895sygJ+vg9PjXtDnaQowflmeOT3ampf95Fbs4/pIh8Q7DkLBJnBncLt71
8ZH0Es6MUl4fi+vjgTlf8wHDX2SYybZcVH0jEn36THCE6VU+/6hqLn0nV6tn20rKA6tMvptsR3vD
X/T2eIWext9Ict1Xt6zmXabRDgN9GL/AlRM4rMX000Y64dCD/hEZbbad8nY8amY23hQqNBWiUZj3
fbIvG7E2sybQ4S5h6GJcDJwm43MtvPb2eDQ6T1NTORs6i/PZ6cXNtOrx7qSNehth3xlDUgZKUhWI
5oRHFWhPBNg5TIiEHbCYmAGsut2EDoZpfIRWQhTY/pP8R2tzI6jcstuUVpT6RCL+ipbRDrwiyTeN
bfRBYxi31mnjrdTBLeORQj2whPpSmccpbya/V6KKEGnfUGlFDW2yiQCTBW0GhK509SM3lyl7TaJs
Ch4/3xC+lAUhHPU2V0yxSQCx+HTUV9lCbAaxrYyBR6ecuKEusAR6aG0i9NotpmAcWel6iEdLTSZ9
HPNl4/aIgnqYwmkA8SR5lziOR3rtueKDdfqMtTj3505+0M0c2LToDqYbNcw1omeK3xQiKMBtham4
WuT+aC3/pjlBnEKHj9j37J4PqEyNFCQGShDG9d2uNeRtXOjSgNu6N5p5LWkPHNz077JoNLwFrvFp
wH5WO+LZsa7xYrSBYef3il+SeucjsU9d2urBjMFyk5mIdhVv0yjqsxidU+8ad6jcdZAht/Nl/dHP
inkpK3iA2rSVMHC3pfB6pAYjLp3hj9cPLPoF5bBXPtWF9Ul3xwkHqf0dhvhXSflJTPCalNsgqNdz
1xcu6vul6sYgLZdjklQCV3KG/96sEY7HJ6ljhFOmmmFh2X8MEWdf4TJdlVl3nLKu3ptpOwWoNZ9G
LRlP7egqAfzeCQBEYEv08l1j0Qx2kLEx7nV2NMOu2aCi26yoKRiAdHtUgFwDW9vc5qr2ogi01NYI
Uy7jQwhKs9471InXbho+OmJ2drjkNXxzCxJZyhtsaPauIGK9m+N+b5DlUKj1MfH6bdL17aFYgRnl
elMw1ofByXZhyrtdxDTvZRoZE3mZd3QnYLJ9+ddBzftRx8qLEp2dRth31WKSO0n1VNOkatqUFafG
hDqK9M8KsWot+cT+Qtt1AKI2/WKebKuhSwZJ8YDYdu3i2OLLMcSO3f8xinLxD2GsIghy8tTuuY34
TpUlujpYrp6tvKvwxL26BqQGU7gp50A1P1kmk2Z7qmTYSVdcjWnaOPEiNm1Vqix9zXvS5HFAopG3
x/+uwOPN9DBVRXLKmXy92GPKr/g+MRx/B7/YQV0BsxhZP/xM40uuZVjW9lTgwkqDTDej116fNx6C
0d2oYyxXjdF4kdYB8KlNz6YtN4Weo0ggnusmJY4EN8XHPnjwDVxHnnPNKrY0DVQ/mfT00jGxPEU1
APOxSTfVitITa4Da4yYp/mY4sI/mmn1r1gsoONH7k2e8AhBN9+oKPm8dav0ZypwYi6trpkfVYg3r
8rBPC8QCTPSC0itTPxvttcmYI7Y0AmOGgU5WEHRHe0UJ4u4GTNZqJbFeuvGZFcOzM6U3T1maTT/q
VljmSuNDtxMHMk6EP8cxp39af5js7yqnrHynWZJbboWTVrl7W7C0p0fTNr2bwAbv29H4VSSD/kQf
NMD73J8LvaiDpe47kA15uk2l9eyiHh+JCgaEp61ZSKp2SpER+REtkbKv1EADm7yzq4aZrR2WXRYT
RUDKtJIN4pQ36uLruWVtvBptfm5zGMUOyxXa0p1Eb33yan426DVgE5EiT/+5gVOvwWk71EY+nUrd
aU7at2x+w4DvDsZ6nowmHI0GIwUrO2oroZcXPam0DU5IOuctMKncW89cW4VJmk/gTGkJQlx2lMvM
0DigMcjOSNivkAAjpAPNc2ErxjWb2E2k2B5nG8CfPfQvmm2XV7usQcZM+SXmZN6KsX9pVic5IaJf
JqgHdB3HctNrzc11lRy7Kir0KO33TlvFJ32dLZayxrQJ4yVg6fqlz5hytSKa7kc1Alvbtzo8RRkI
U5UBAjTgAZ2XBaWi/7PiOHmKl6zcD7PxZpbZ2yPh0+m9Yk+90wXVVOeh3TK0ndlKvFrp8gb8km8u
X7NFjUNUlfqbNnQ+k8xkN7p9sy882zgPs3mwZ9UNimJZbvOUvRWF9a4LBvur/pqoB2PG2p2/Z0n7
5TTkaY1945NzBrCfFtTcuD1tCp9hbrm3x2rBjdrjKnAj2nQchbR9P4yi136knZ6l0gwfa58GvEsS
qMijn2kOirCXlfFa1mjhFfW37iozNAf9ZvC3321CmCkFtPlgrQ8LBGUOo7ox68ywylTYWzFU9HnB
R0g7JL2ZR0K34jAiSJErgMYfAc78iVghX1/00M2d4rQkE3Q2ldagy8xvyIK0ottaOBFctPXGtbWz
7nr9sXe9apMM9rDRu+JfPzKSwtj+trq1y9GUxyZeMQSmiScfrRzQw4gVv818Dt8xUJrusxj1Inwc
T9YcCldG7JbQBUESoTlnZa9jM9I2iivkH5F2tgou9aajmHweVLhFksg3h1KCDQbrqZv8MTVm55NT
wxdq9TDPWnrP7WAxisedVRHExwFHMoCyELg8zFEwQM6iMi3Ls5VDB05b99pqYrgOgHd8gC7GriKl
W2qFb02j+7Sg+gAXN7xyDfW29kBoSTKkFAvrjVsa5qZpGcM9Hnrz8spnbh7idrEubEzkjprR5wtu
4F+o5pverP2H+I9tQ5CIquUN+Gt1dUABAiHaqkv/QSBxdJ1ZfM+EtkKjAxT7YbYTKKV4JUwLN/ug
rYBEqo7ZIbXzRi1c9a20/hrx+OY29vAMOUdCO6ohOKSKz2bE/oJchOVq0Y29ZqYfHrDHq2K3vJsB
VqRDGmqr86Uxle+UIKx3XVmKsxYz5rMSFttZtdWbroJ205toPukD5n196LmegAyxtGqmuVEGCXPh
V1sApaGVvrcqgejNNsd7z2QSc04ybufCKfkO3WkXAwB5zbKoPtb8VT5KwjcD9/jL0MHyGdN1CCOa
BBH5WG8du3dAK0imPslAe9kcPuk632NdU+4d0vptN0zNBofm2VBH8ZS2mbmxl7VeBL69jQqumaY1
bk0WiTMXji5KL41DYJOMWv3TKAaT2UqDuCabNrUctU9zZNEgdOK9qSnSSZ7IkIsphT+60nyn33ET
XJdOAzMDMU0wL5R4PqyiEbqQsgu9JlnCanKdTdw2rxkuh4vZ9CuqC0tATDFxy3GS7UtK667T/2Gb
6Q61gJu96A3Ry9zEmVEi52jdLVoW86KWbM+zulf8Qiwy8CxKvNwzPmW5ajnSbQfc58nJzMTvKiu5
upQirOrQ9hGMW/z6qf6kM/MiLJD2pv6c6K67VZIyO1VykCDcCnkR671IzazQcjtK7CL/LoAv7uo4
wp6zbuU7S/tXzh7VOl3/TRk5EfDSaW2gu8tOVt5bPsbFSp7xkQIxcDEuHF3KpdX16KJWwLJH6lAs
VRPFRPo2aZP1YiiTeLaszO9McASsKBM0HNGeUFGKcMy9+JuJ6++WD16IZgj7WXX2RVUZRKbBVbaL
5YM8qiO+lviPABggoupH72k4JHOKRseLq9BZpZHSjlTfWazXsaDGU6UzH5bOAx2ktWQjDVSdRWu6
e3UcocSM5nhwMZMx856KozE457JVnxvYQX6CQniIC/06ed34YonqGGVc5mozMQO97w/alDs7ptWb
yJtO5G2OcM705mg2lbEZspzqYblOcya5Cmeu341deqqGKD097tUuWLdF7cPBQd019MM+L+J7UdO9
HXsO7thYOlYtGmOzPf8gvlmercUJicuaw5n3O8tR8q0zywW8ClEhR33bm1q1IWsHs6scc9Ttnra3
Pac+w/jZmpkDTS3hOLac5RZL6iw0r+YpFgpWot6qTknKN7NUczAsbnctoujVzsnLbqs8R+BuTbcY
n8+x0iWXsmUxwsZeXEruUtubNKKJw8sAzY8biG/D158RsbujzjKcHDULldhjQuw46B9S9+KAGtmC
dt6lhllgKhV3Gac60oOy2UZa4fpjV5knApzKMMlomk/xgEp7uE2S67dDfXc2BFMBCh/W+3bvzENy
AIu+0VsTiKwCMol6iA9mJDecza+N6OLVEF23Tyo080ZW5WzEMUUOcFHHJP6tGbSuXdPMw5IGojbQ
XtSgIWGX8RCyuPO2L6USYjKvLiynScCBPzBoidrQsJwPxQIbV88esonYIVMq7/ONpi8yTGomWCj6
bqLGc8ZoiGs5/PNtgn+q8BQuKXRj4VVMYQdFtGsnIurpeyHDuJDf95JG2UtqR85HZNZnx23IOLTj
ZeNqv+vccbERM8UmrArMBlfSLfkNZfZ7SuhM2Dn1qper4jxLx6fPX+OEHdxtCuuytkqg/rSZwzqb
JUomXr+s/4nytQiIA1sGk93WNxluCLhUtMhmO7Y+gLLt0kqQCHHU+yONcmAUCSzRJA9dlBa6MCnM
m282chGjCuU6Sws3sI5pH1YhFCyN5rtzn1lBDm7xf4H2+RxtTXR/55Ll9fZ4Xh8wZJtdvqEYbklz
QbnKEiJuy0JSV+O1h07rNtO8hu7SPbkBqXFvrCElQAV0mWW/S6OyZQLBQHlpkMODvSxu1hKNN7Dy
dOSFOn4JFe16NKnDsdNc/ZaO7YszwzJLx5EeBtTDcpIFrQet3caJHBlcl+OuKdj+wkahIl3Szh9z
agCEflis1mDBoezbUJmqNJzq6NC5nbYTVZIFwtUvhtXHgVozRFFJXFESKQ5FVd5zXdI7srz75JXF
DvJjTZG+trX6rO1e52qgg4dz2VYn+6UYuzlU7UrcraUcfXNp8mBWR3QUrtXgDtb/aqRoMftfvhb2
wH5bpGbQD310Urql2GY6X5rDkIvShY05mxp8mDP93LpaXAIhSuVq2CVnpBlfDK2PsD5UEYu0Ud7t
bP4RcTQ+dZrFp2PgkzKZreWo1CjnZ8jL7tRvh5aOz+hZTww863NrNdG9ikmljdvom+5tscOOY3Rx
ygKJ6QJRrNdo1Ts7lwMjWfNQ9Slt27Q4qyV76Bhd11Nij+rGi8GwJVZZBQLB9Jo3nfiC2Qm+RwbE
g06TZMElyRx8ORZNJg/94gU4j8z3DLwQnaAFtSwNsLmc2Hiab/3kTQeoDZ5vRE2zV4Yq2SG4Ivyn
vBMlbtC6kV/V5IlnVwwArXRGQ/akfI+t/BqYt/yanJnuf2cGrZ3KC90r2KEfbDVZ+a2MKN/GRQxc
IKzLm2x4Ata0IgjxTWh5LJ8k17XOSxS/52A4FugEN4Ulapy79MMNBNxZoTBkRgbyNEUpPOn13txy
GRizatkZPSClSJ4w8sO4k7Q+qXwHrj1kx2qIMciQVEmMECSUa4P66il1szfzJZBqnT61Lr9zajfn
rEaiLhLDokdYbfsE/59jDyit23YzTOyUtWYIaNokT2U+DTRrvC+ZpSS69gqF4sb0so+46NwPZjlb
kb5Piq6Gq1F52w7T99hj2xQxSl/QX56SfbaTEp9XdFRIO4w5IfX3CQDO6vMF4S1rK+AsSwO94yvV
aYGOnCxGHSSaHQDRifc0YdCnQmsIdBWnSwXmB7JiF2pdY/vNJJIDQvn51FA39nllEfGsMGmG4gbK
ZV6Aljv6TsfgMHRWdGIiePGqIbkkRpZeKkAzbED7Q7nUzpZwhE9DyfPzoJv5WYK13MZNn6zro3JM
TZpYtWzdcNSGl3bQp3PRMbYHQvclrc7YgpdL1sgPb9Ttd8NtP+K2O49JCr8vgiAEUdhHHKBuavrD
H7YDVKxv3eScWVW6p0lehqA/3XU+6yPrLbbuAv7N8aq90Wuq4ddmo+xJn/9Vt4Z7kX3nXTpBjFaP
88a1OveCP2g/qgj++pZNGC3V+Ox0qkPzP7OC3KpATqwu6UdoSG3hqI5NDMCFml/jBuuCAVHRj4md
88to6HfMFbgOTgjhbKddbqAhEHdPaykuS3eT4VJEc976VWGVW1IUTR/C4oujF/t0cq8j5hQQjZHn
o9PZcKbxzvMyntK43C4LySq6JM+4K9Ot0BUiPauy2JO/mrJi/2YN1g7CiLCXD/JZW+Z+a4yueZjm
m4rtWmNdBN7AkUV1PNL+Vm8ctTQ8MiKQ+7gRpDG7zVZVsj+kvLOj1wSiDPrK7IES8TQQDnKhjPxu
6PRycP2WCY3RhC3HJlqW80K3eW82zh50oHXNmKKEq9QJGxAtvm7NbhJaE04zWy/XqkIvspTDiEAI
lQed6giEj7HLBnbb+Ow8qrR4DrB/6Jz52E+0jtBs9r6nql0bZC+VzLynWd8PdhMdvaweTlTJp8JN
6Ms25tkxRuEnOSVvKpRDbP/Ymja/RHLn1ILiTJqftmR7DV31YMENKFavYORwjA7ponLhB1PmdsWt
XHJmMHopth5E4dTwrlo53IU9rGGKWX6eAUjhSzPcYAZXAcX66Ina3Ds2fe+iuXarYV2zQkDz464X
GFNhGG/bjLwwOGBPg0g2KSnNp75kft524DIt9WC5LPIpivZUEkc92wmlGAvmbakgjy30kRYX2Y+u
uMc0W4MKy1Hx82V4bYccDe7QiS1qzYY+u9c9NWPxtsR/ZK+PB4rC8jjCH2a8sur2dNKrZ/1a2EZ3
5MJcUY0pZwDG7qbunbBJmSYpnfGnYxELMCFxoSiqetdN8w4QCh6WdiJkruUEN2Cq+jpIx8CJpk/q
Cm+v04nAXtghqiuWQynvatn/mHObA1yPkSysADWtdAoIY2jBVX0hd7zLr3lhlhfDg78yKf+kZcqd
5qRuOMlQAXp1cLAicmzSCVWseySxYiTaUh2MyjHP7t5bp7X0qimC60bxjc7wBzLjAtE2fg0AlkQm
tPkG7tl+ZeOXnlmQVDSfyKhvt5bepME8dTTD9SXBt5HoR2NeemgsaPYX2uXmqLOW24Am8ha0Qu+s
umnjoOSmxK9L/usjInYeXC5VUMWCuVD+VBQwYackr85QrJ1qFCFNAawTNR2HRgNkfe8x4UZjqSx7
l2Y/VgaR0lZCO4n2dBPLpgidGmg/nGabC06UiU9lTaRyYwZBaeHkjKbzyC/78o83tZTPzngl6yRs
ZJpdGrrd0Hc3KFegaEx/eDd5qGSXHSK4kR79AUujXitVim0mqcwdMoL6JtJfPOJ5g7FCZZqsDInJ
ifRtW3INkikGQxqi/T5xuPxbvfg71NEXoV1OSIx8RHlnwVNccQYechJF7AyNEUaucoRMTFRHQAYv
4yqykouK8TtNrLCu2Qmk0cxmY8Xg58s/YNOoLTQZXfqefTluiRZvmdni+o2B2aE730VtubypjXdn
l7Br0qY90BBXjl6eP3Omu9tHijDP8znOz11q1PsWVBDHsN4eRSTzwOmQmj9ca0tSbUqjei0yKrZs
wauIE+GoVOU/PgpaKnOQ6t3RcCRHCNO7oFH0MM4mnTbhxLHtAWtKqh+cFtCIsj30o/J52ioD5Uqc
tzIUfURAPKjYmdgwX1fTjktDMtO9ToqN9gJIwjnmrd9U1YipHRxOZkxhb1s9XlKPq4WIf1qIcwae
1ZORetmakIBjTmk3Ii9RRUNh2AkNJsEErMJK2VEt3oTkJWEUoNoA9VTuMIt9yjGJ74uok3sZ0Tnh
EGdnEwf4REWtUWwnbXxy02zbosj9Ur0h3uQ6bopinux9Iqo7Fzp9Lxqj3RFAdZ31IvA0GyXkQlFW
kX4WACJkDtV2lwQh/aFnCRgBFfuVm6K3bJaDNw/xjiL4J2Ls7IusLvwaHCcyXc5RDH/Q/X2vS1yf
BOY51JKfIfJrjD+5jAzGZjWXUynK0OjDqDHfG097yr3V7/qMt/P3xMaLsleHUDSNwTLauj8ny2kS
DfHMlb2dipZetzxIzB62On5Gi7esu6p91cSb0m1/FTrBnzG7X9VSHb/P6Td4xOratOfQTdxdToQD
Tf08MAua6Lq+RwULefS46PjjKG2uSpGx87WdOzzhdyNHP93Lbkvr59bxqzNSowqiWSESrffvBp/Y
oTSHL9IYHbLT3iwDnGHiNex37NCiBYcUsaWf7N3yXtMIwesJ2VJ+TTkzKNzoQHiX9gyaONtEzMPV
tv2oZmcPzRXdPThZR1XeWed2haJehTkfDU/cqHAtqtB5X0psipgsCGWAH+52B0VH1qY2r3Gq2nu1
dsO4hlxh59FLm8/PtUasPbsSgipUcNfZfJYRcgN2yJEbT/QWNPa5Ngt5qhmXMlku7Sh/2aX2d2wz
LlQbI9qZALEBbzI6yZeZKhbjR4DZOd9Ui/WyHjejxUqREclnxRpxRco/9Xde4MZf8p1w0CcgntmI
Xr1YhfPLXHQcM93wUbTVq97EbwlBCsG0dl1kti9qRjCGMeGE4WSNpgx19oLDz6Umq5O49Et8T4fY
wL5Tks6ncqcY1a9Ci8RO2OssfNHPnkPnhtZ3MJLQiYp+myo5av4UghsWJ3S4/egFnbt8xCmbdKh6
P4nJ8d4WVFN5xCCod/vvPk/ZbCHoCJGkHZHrDGemPpy6dBMUtVVPTabBZeE6Nuc9+ZbPwsTeR2I7
1+JyoKmQMQRvFlxhjSFDU/5NKxyVLbZwEr3LjHwR8lLS3r4K3aj9tLxPbfOd20g5C+YoaG3xfngR
4h8bDIu3WAUgjG9H4E61UvWt8kimgJr/KgTciWxhgtbUEMYMj+h3N2GPrNVs1c2JtMqhwD85ebQd
taWdNmNjb0cypRDlWN5BVzmjW7pcqV7G9ESGc44fkqAtVGhzgRKz5DVpeuvHzvMh9uK/SeJPVn6s
IxiJI12EMhOYOiIFb6+R0zvNqg1N4lcIF+NWt+7T0reBjZEXoYZ7RwB6RHxfkP0zjCdR0uxyTV7Y
pHRJHU4VRtQK044NHSe6DKMTFrhJ+xh6aaohxprBuvBGybx1vfkqqO73BUtnnhvXwRvYO7ju35Jt
baf0apgMdYjFR93Nw9bLNLgYGabI2uUr4JM5yrTOAkeZX0YIQKFusTKM0v5RI+buIAGGiYl9nadm
SP/9Fa54OORK9YyFJEA0+ZPburtNyn4zqRwXJossl51pDvUcdlJU6tBOqlsxoWSgMXjPEuSjNLFZ
WSXjmjTb92b1TsghR5PkD+hBw7r2YAUMSC22z8q27OXfyGoHUpCsq1PaFjMJopb4wgCZ9Jo/ymdT
ZAvMlOGJnT6fMZ1F1VDx7qCdOuldfsw9hjumHud7LYVEgyIclfLvnvzhQPEWcX7c6KPY6TXLBn5X
lYmOdc7jJ5b+XYoHP4XK4qPAOSiV/T4DtfcZci97uz2pWLx0xcmOwpQ3BlXeQcNPizSKPXgntJ1N
QdtTyk6l6He47D7KyfrOTfbwjvbdkHhAzqF4Cuwu/0SG/Mu02x2y2NdqNNW91+5NRz5Hk00P4SmX
TCWnd+EgP2qs0t7JdrgIpXm1a6vlFC1/eQ3yB6pBWUFqnE0+KmK/X9Nhx/rxt4m9GYah+sHciMpy
3KveuNPjfic1Az3OUuobykphoVfVK+e3ljpp4DjhONgbURk91yV9Cdwx1w76QIcUpQV7geJCSsmf
COWBHqXdF9jZj77joM314oTqjePGKzFsVzdY4vVTX790+VTjdLdoH6ESOHR1gp3cGN/TiHKRX4QT
VsYN/hR1BVVpl4Vwsk1ZVwoV1nTQeMeOQX9jI70BsP2T9One6yiQQXCmr6C9WxpvNhQ8HEF+nFX/
uldLd2r+TmuhrGP0JSYRtmtHq1Gifmt2nRsaTqtv6WSjl0qWH1xoGLZtN34d4m0ulZcJKfB2rpd1
CFX5qpr/DOqnmantXdfg0NpohLT2suKm+TCGLXiIBqeU6n2IVNzt4l63hfkhMvU3ToefCZHfbiBR
tukW99oJiy68hSG0SupAk0bCslN+5a73y0gWvr4harfYlCisVK4Wy0BXo3kvWnr8g9Xlz0A2mfOM
Dil7RQ1SsauUc6uk96ky072w0L+UccyqOsll083Q1bAp54e8ARhEVtEU2fre04fhZWwJ+ZC4pLZO
Nxq7uF4ukYUvhU0aYO8GK7VVnKE+2eepXsbASXovjJvsCQblRK981i4dPk2EW9JmIDqidspCN5ba
u9nOnPcM6fy7ikN86xgqbojfhez26oo8sGx6AmXx7NlNKMjdONDmYuvaM+sXyXKOauNSjVXik3Oy
UDDptF8ybEhUVktPAxgFJq40Ofa+/Op0w9otUf45ZOJFwrMNup7peVFQXcm0D+VI+lc//kbKSlKN
piZBatHRXkT5D/JXF5ScRyosY8V8V/Lt6CDdR6Ls8g2zxuh6jFzD8Qu9+leWuA7ZeLiBlTJriysv
YOtp7VuzP0oHdZhjop7h4vXFoYxUSr07jcw2NCD1jQWxwNUsCmcjT7aa15W3nvLWnCYcwwbivmHQ
2oOrihtrV5iL765CMSqGtd0aq8x5zNjgggQnuaVNDIyrC4e6/dRM43dKphe/GcPa7sXII+esCGXY
rX6i0BO/8sL+VdYEfUylVpxK2Ku+mkyfyLc9xjlT/EwAz1ZlI6O7o/LSOtmdq4fYqDPrjNV0b7kL
Z6EBOrvKDAc869jfTcXIDgCxA1pDxccw5dNRHROEvu3E+py1KrmRvAXwdH75cTnRtXdNWhpWYmZQ
/wHhOGlcHay+DP4PT+fV2zgSZtFfRICxinyVqBxsObtfiJ4OxZyL6dfvYe9iH8ZAz0zDtkRVfeHe
c6sspu8x91p049WxluekKe4ssH7ppknv8XQccSFU/QKXa1JPqvBYudRxjZyV/tcS38xO5LEASM41
Vz/wvw0XVHS/WOisBWDx2SWee8ReZIelQ1wJyyran6h8jZ0RlmSFuHmYm22TemefRI+DYxi8OSbp
l571Wdi5vVNYgOq+AevE1o6rqDGe0nw/5DGja0QMNK+sBru+/wCmOp2Yyav7CjwkkKRGxpR1+5kQ
5xfqVr3zjAw+rrtPAnh7XRLlIcIKY9dPE6hzu2fcLcm44FD6ytxZHDhs1734/G1hmHmbSzM/lWoN
kuigIxadLvdxA44rUDoUtBNbyBObtpHDxrRg6cNsmxFfZNU9Hyik06k5ydKm+mZUHNpb1GQWOEgK
BifDcymVuQ+kgRJM16iV11Mklnaybe2Vgb2EtTH+DMzm4ZU4p+txG4F9Sskve1g9mIUVh3Bop2K6
abPackf2aetcekvdRo+cgGoZjlakI0JW6lC25UUnrn3OE+Fsyd44RMzKofnbxrkp+Z0Cpkh+TltF
ZeAE1ms+9zixK9e7eqYGGWwyulS9YW3SFe2e/zB82gHG23HoSwx2SR8424wuJ2z47PjV/BulcUlI
N4eA6FRoLch2CACx6TO575bfs17MV9wQHywXT4O0vywn/ZyC7Af/UW6L124qgyPQ2d958sqGauID
ngeYFejxXIcF/ZBUYVqK+6I80qfcJt0JZGWh5RsGojciW33kAQxQ0y1yg2rbg2/bqNhEP90fUNpl
F1A4p6xaEqJzSeBxsxxnIe4d/2UUnnvJnJkhCjcTuqa3yc9OeNLje8+CFpltxUZKTpwXTf1XQiTb
R0712S39vi6X5rnt25+ZiH4AAUduJpZXZqff+UhihgYvsOkipwvdmC1bREAgS4kCPZqeQJO7xP8t
CfLcvqefdeT4/i9dYfAJ/qNyYzsRAKCIvy2by7WJzT8OZfdzmrb/RYu3G936vAATwgi7OnDM+gB6
9BUyznSOieFkch1DdzG7E+xfdsZQB/pyvuneqjEAtC33C0edJef6kH3ECa53K27Tpxwv4amX8quM
i/4B8es3w4t+U3qknQgZkYHJtGrRATYnQGWbvrWYZqIoigS8H2EjF0ap14ZV3f5so+wHGUrfc53v
e3JJrk3sZiegofXWLdd8J6RTeP6xLa+reStJvCcvtpqNRbgVR3LghO4SmkjOQqcJGGuPD/blhGh1
Q/KNcCv0auZFRn2q7dp6hpyWv06N9V72kwlJEk0k6bvxsbCHJvQXYi3UNG2CJS/CrjT/M/wsohq1
85thqIGoenCoTk42uwXRB1WklUlq5UrLbRdhsPLZIZc+ExoWoFGC/n9ZP7TrQM6TY8bjqHeJKihL
h3LbscY4upFNeUMcNNZcaIELagTk8GSB4DZWyuKTy5BaTuleMaG1huk4lMhq2y5994nPxs9oWMSn
dsVJee3ME8jt3SuB5oBtdxrlz/no0Wh77YmXRCMVQDNSBJ8qaI29cqrp0jjuzAdE1pthnOezsgTt
k0uqiuL1RmOniD1Su8pixM5CR+1XGiZyWFWdg2j9AMt+002SN7MAmuHMUHP6i1VpfW7hqG4q6GZA
poMt9lnW4s5IqPDMODiXJ2+Kn4IMXcjs00SonuSEJP1F7XCvpGPvMU2+JjaUG6M7xD07jIwtOFxi
eSiK5QW0dbLNZhofFxU561a2SyCLkyF41T06VMeLdn1an2c24f7U/K3s9NxrFl5O28y3omz9U1Lz
Nhj5d0r4QgjkH7V5E6H3V9PPxQX3ipD9ugyyxPSLzX0CcLWnF+ZXyr7tluXvxGY1tPRDO1VxhT60
g78C01DnGe83LvgevFZGcGXJqmcz5d0qhs/fGpz8ln9p7PlYaOHQvDQcTcL7VDKWB2rSZ2HvbX9i
iuYGjzKZQ7/ulv1Et8yU0PKORvMwM/m3FG0PKbN0AKbfYwllkXjHxDMzbODBU604C7CmlA68Qxpu
vUQNgFAEIF5rbl1f/KmdutvoZO/Gk34ZahrRotqZVizeWi3cm5LjzVT2wag9ZhWus1OWW2ztsm0O
sRp/VY2s7nNXs4SribnRvqk3SwUmts/85QLNZeRq4clgsiRQ7cbgMVJSvizDCLWf6I2pi7/UvPXD
FP5bNaX6PxaAO6vrdq7BfmA0wRe5c/Luzc5epQixMpv5B+mZEqhelg/+jdpKHIKyRhJYMPeMrJg+
dvzI+yA5OvVAmTAoNIateJ+Hxj0lMHiHki4hoPgM4cQe7JLkqx4dYMH4fD+nX53V60vmDZrkj3hN
0rCPfp+rSzEY72l0FnYDiaEwpmdTov7KYh0zbbKcEA0kDUOTH1pf5mFD9b1BJsDMZPwamA5enLGO
EeYk/s7yIXoYhrVNHfjqqZef/7F0yCNi0QzoZjTHlN3iKhirMMJ0GYdJYePrULFD/eM4B0C2CT68
7gzSutnEUXkHZZW9Ykk2o6sfk9BalKLcphN9pF/hkk6kOx0n5KpzIotdZGHwnJquCvnxB0QVpX+v
WKfz+UciCowRUKRTnJJ+bi8VLN2z7HgCRHV2mYUTbSaPvKjOtQRqN2Q9PcMoqo1wM8T95sscNfWp
QjjGXEuySmH6VnQLR5rvHPyWNT88RnvLsn3iwicAq5u23Tyb88Zo8uYiijZkstwxk75KNuZ35Qrr
DlvJtoH80LB7sfPfIumgNWTGPdfVdJnn7tWaxbK1XY0cn1J7EwU/min/DwnbfHaT5N3uV92c7x5S
Sr2z7/b2uXYDxAETRzdaiOPcPzMwKwVIY6MJ9pnCfBF0/h/LI47VcW33YR+6ZUVUoqwOW1LtMMFl
dwfnOMtdtLqVGspLYlebwTSHezDX9ilvR87E8uiwWL6ieg2Yniz4qEYWkyk89cQ1LsZUpnvQVfGm
7NFompz9wNECMEmyCxOvwY3O9f86Ta94ltyN303uNjXM+cLKQZFobtJAlvpqKgPdwNw2RzIG2GlX
aXYvtFduqdwIYYuF5Cp6TQhDeu3qfN4AqCUYB/QVSS40HVOWh9mwAMccDeuoJ5a6hk1pU9mldcFA
xGm3yiNItScaqoNuPsgRheCUXXGCc9smiLMivyBZaTWz0bDtTDdrHmShRHfvhNxw7+bsEizLtkJU
zvkpZs/sTfZbx1GLD6ixEYDpk0Mw089kobvOMiSCaK4RWGIOiyJ56hdX7pdU1+/jOP3o1DI+0c7i
lUx4mHqqiyWN1TEnkCgvpWB63FaseLvrOOrg0rh5x3ijmnaOdIKLDRWREazXrDC76qJzLlDqHbUb
nSLbV1b+KUbmiKrorBA86Hz592WOpx9pISPUHX1/jmQn914kHgjm3WtaP/ScsHguz7a5fkPVL1c0
/NlptgRDQnjZhqmfE2bo+8RBitiyFQNCtzLVnbhDFdBsxiFluegIkINTHgM0JUqHSYc4qfHHv1Sc
KHIlv1NahINCmTuTkXrInW2aA9LEJ8ZmTCDG2DKWfHEmhsH/ij/tV9OzN2LXcKvGQH0rWK8Rx+hI
dx8kcfzsRLpmZq3vAU/Uk45tPsEK+Pf6p2ksjRN8vRcPvyp6TUTRRkIm2BrBk4Oa2pnsRJ9ass/3
lgzqsERYUSweu9xeoEx10ZOYBh5+J9lxzA2h6IzlLpbAIe/VeBBKkvjujB6FjjpIlXfya+KKrTiC
g2VeFpIAuZ2RIbxMLK/UNo2G5DkyXgu8c4+5S/KHQabsvsm8eVsFoFGigzdN9jklzwNJZ/7o3T5/
FMiyw1b8Ia6Vd3OQy1PPQ7C3CjtCVYeIUUGmcA2T51HKS1QUglXu6lpfGpQWgUPGWa6q7NT4Be47
jE5Yn7zu7FttGta86ifSSxr8G50COVhgf13Glag17gzys4J2TF/YWI8vpp+zKvNutkJLk9n2tZTM
rXteNO3n5bp4Z/1hy0vtM9WV7a+MPIGT11vui1bOl2tgAukDAa7jVXkanJ3Z11h3S3mgdCL1guNY
z1F8Ir7qrpfBPJCBi942ZVQS1051bhNyXvmJ+uOwdPx1mIKm3z77HZ+cwq64izqGAr6Y+q3XVxJn
H3fQTBuxAqigcSw0IsqeWTyohrgub8DZr14y/l/apVGEURW8GFGMT7OTUCQjwBxo244qbxfKCeIb
i5Iif54o0ywV71RCLCHxtX+9KEt2CPb33kzBJCOSYksvvXi9CkKR16hVUhkiUnwdZ8M+2bB1wwUH
J1Ps77ivq/fAJ2QSlbFzTig2MaP1OsxBA4do2hiR49XJGuL4SI46ByN0/kialwEdWmgF9svIBOjM
jWtsC0V5nnfBgD1PWIiuSfWQRXOuRqtgY1956/j+bo9Dfml7tDv+Ss+gri7O6HAZhtX8mjk3NH/R
unSdjjDoe/WpTKMH0o/23g3tnZGdgeBNIGhP70lOMG5LcA1TtWi6DtXEB9pOxIdIRX8UuA/DKf+i
acAfCgxtYxfOrUb1giJxD9p0/PAMT0OysJyj4VhqC6+/vzkDIQza9z6QiRAJs7DfhGgHQydGTYed
asP66snM/Gl1h5XwbZMS3ZWtDphb/yokOyfFf2uGtL+meNEN1a0vSopAaUgIgFnzfNcvFu8qcuT8
CflkwIU8ke5rj8EpHfwPMzPq4zjZnxhs0ncJWpjBCa77bhe5Wfvy70tXGKQVo4Dd5pGzT3LjaXGz
97rIj7wWeAaWP7poX2jqQPSX+ve0KHmo3Pw1Vj0y/3JMd2wtGXeL+BUTxb0VLUkACgm2Q7DpgYX1
uPF132C4Dcrzqs7whEYG0I3kp3Ya6acBy4KVTHd2+/pPjBrOmWhWI8ymhCaHLsLJrbJJtZCzKPZD
LH876xtPQ7EcE9NfP+LRmQ2FR/XSNyyG2Eb0S7vrELhipCQ/vO9JsfBU2LOMf41y7xKLwES5XP5U
bG122ejHrCnku9H58hW9+bUrGuzCjFN3omGPW6Vc+G79wV/7qNJlfmgDuS2WaZahdBece8VHjjpi
B/guOChiTArP9w8O8p8wd+qC0VWwalWmW7nGMcRJbu2c5NCIoLgJk0JvnPCC0kVtg4K84gUK59VZ
2JXWg7/BsD+EsvjOvDNpoaEr0pZJcJFhacD7ZszPAJjG0LO6IDSq3tsx9xheU54uE5QgVesVLSbf
zhzfjKTA2pS4yZOHtV4QeUwFxSSe1zEYXrVf5JcCE64qql9+gl+7Z/J+q1R9AkjAIHV68hyru4kk
C6fOLR4++4HQWFMB5cixT33zUuSfFLnECwAygF8rX4ogaw9kPvMYFAEsR2N6GZt2i04dYFnXb5mR
2+cI50HYxw1UTtt6KxbnyLAC201HXyKj4Lmza3ERnaP3jRHv47oEUaaY0DfMacK4nTkXCJeNuAG3
2t4LC9Ix8FtEtdMkdnVR/8LyhQO0MDoSrGq9YdJkHky/+uvNOJqLHuNVM6d/B8Fal90RuH6tQY5J
c/U5JW8cfk9kRf50kygOrWbM9kaZuRunGXYa1vcmg+C14c41r0vS9+i9GN3yB4M08JmQUB7giXRW
utISF/+pGUGU6JSmpoYKtFWObWydUQ7n1GBlk/TJ2sHLU1VVkA+IYDp2DEGtTlt0HnH8Bb7GPY8G
4sda496ZEA2Us/+SjoA428GPT4Un3+KlH65lYSUhS7gnwmf8A2MGInwxvz15yTs0rWZHloy7z2kI
3okyrA6sJjykgwGTrg4OrEDy5fUwl5ZhtTCp0j/0tnOZ0vGzXYzhVLibpuX0pxLB1QDtGDMHR9hC
uOdY1jcIOsuNwfsb/a8gJVhACImnzdI7RJCZ+WeLGQLdNYsgU8XvcmGtZVLbc/mO5tbvMQAYDbcF
1Gr2x2VFeYAdanHbTzGzereVejitN4RmEXUowqsmnDWKq6EmK5Wuw73PxldTjdONHOIRpEdJnYvA
diA89ZfZ0eSiRkYrLHfjPB46IX2o0jMYT6Zf1O8MUpAt7W0EfTtzOY15nx9c6HnfBsm4nlj2oub+
8IfuXveIe+cW97pn7+Dl+CQYP5uWnxx8jHoJ8xfKBpIKSta90i/i5xpaPKMt5+wjNm0zhlzSALs7
ZvYaMl3D8OpLiW1FGLRkk7MzmV4nQr1pD342sFNv14v5h17TmSdQuvGAWG5KvflpKrpfiyE21dzJ
E5aMHZshEgPTCsSSBRFuycM5Q95X8DOl9PKKqW2YI+WcPVqKpf+PHRmBlgtd15hbx3xsQfCV3a2z
k/EgSzJw55RZsx4QWw0ZDe08MhIH4bLJnREktmOLg4Xr9mUM1EeF0j0fYRs5PQD/Dle6n04/4K7d
ZmmOzPVEuQOEjvBKbv0fHvOwHYlWxoOfY8UNVO7BYfhugsV6Ae32qReLMBHdXkmV6DGF9/zUjpNB
qciJgUGeuvHNut0Z5mvQIMDGb3rl726NKo7Q5aGGw+CNeD94SXokzzGIpX1c4Ya3RvU3mu3iuQQU
MJtNSqo2icdAyYAxrjmrwj8OMlhHvPkVWCu6MWa3GD+C18oyXht/Bl3YY0grdNcercb42dclKhez
DqKztOp70wTT1YqSPYUN405zjpmZWeyHfdbRuvXYxFfxdq6r8UiXuWBiDIqjR4q7itD85o76K2ac
wknvErjMfgor/rXH/HMx4BvhEnXbQaHTS/+oweQMs9m+QKYKtSdjVANL6I/Tn6id9u3ifJIdjV+j
cSiOxuqUcVNCkIhEWFD0YHU2p3dsfQjbiuWrimpK8CGqj8Fqr2V2wxgpTjKuNyNiQ+d+RzAybo2E
xLWmzbNeP0zKuKokH+7UqS1o/QPrvSujz/ESwKG4KMOh0LSNo4pTpu8i54biu/WO9WWBIrguKNQZ
m1EpGMUQThVDoIFxIASZxDlGAwGzP5HFALzQZrv1YrYBeqrull0bF9P1kIQXPTRZZBU4oqwjfsd6
1w2gr6U74PiMu40ZudbNwRlqN8J7yD0tMg0wFvBtzTrnTsGH+GlEQZO6zbz9Uma3Q+tghk4xo6iu
RcBIAlJuzQPkY6i+pxY1hyvdoxH5NSSFlzhtzE3rIoAOKixNqgGxqd1nUB7vOJvIUuiIwmVjAGbb
20vLcVHNgn62hzU8qKFGsTGCMv67WGz74sTI7yk4/HPFUwzKA8ZXLUaGahWenZVlpzr1ALGqd6D7
VpZdx9THs7ZVV43bXsISy5MtyML0BpWEJZeLHcwx8r3NvRXXCI50hoRsssXDnzl7QZSKXe5w1AH6
H9hLqCxu/vdLwTzYXtqjb5kL2HCesIlXuZt7wo9V/Tyw6GJ/7Rcne7ZSKO26QAUAO4AanFxCc5bX
3gPMQrs27yofo2VU/aAomE6i6FD14oaqVvIxCe13pB3czcAVSEspINvhd87UXuiB+RES9KpgDGzH
NlgwRCyy6ndZUn7bbDe2keX6TFmqY12si0Iwe6J0ou0M1I41Cwplw57WuYT5W9Q6YIePQI3kWwf2
+a4CGrmHHP8aywouxaB/SVwlMCxsdUQWcx7WmkjYayiFbNjL1aO593X+tzELPpoWL4a3ajJRJupt
C0AMFWazDuyrkfCGVf7E1Vn0iEbITyIoUhZvNHQ1hgkKXIeLrIEC6GKVCGk8vqZyBXwFT0HkM11K
cZoVKbWLgY79mDf939RjRYVB99WZbKJDUCtuejXnR8yL37yEZegnU3utvIFAjrF+5SXxzrmXPcnO
Z/9eElmeronpXQLXbih9J8zTRNK+QSWNa5fzqHgCDfE2DOYniwLKdbfZLEasj+Bjrq3hk3RM9EvY
l9WrHqYxNFHQJazi4GsYHwbQsW3r1Y9JVM5RZcxV50goLtKCQan2ErIFNR6rpA+burZ2pbY3//6k
HQajxAfvghLo66zVt1/OZ4JfvlLmxaFR+mTNl+xvq3b+Hny7ecqZt9OqslQiyGrbZ8WxjBL3HKno
KxZdu7dBMmMRLv8CeR0OXYdssdd5ey3npd1I3zeRm69aL0gXPW8mRDRG9NJHThrfGL1/abOE8RLQ
TReDdcasQV2RA+JyZPolxJfGIGFhayCjZqZzSycsR1H9MrsFk5Wx/2skWIVsCboX9b+z8aLlmybx
Na+jdN801aV2I1KTOuZwQ//purJCT7ZMu9Ie30bbf51yUb0ObXKYeu53LI7FUXAQgSBCJy108Dm5
2BlSQLdbpqvpRo6Kh9qz3d3iuSx2zDdt4IaSCAf4RM4XIhHgD4NC6Wt06GMuu323xAfHdvQRczCy
wMk9zq3/nmjZgL0Z2G8FmXzwQQAT2Y6IbAlE2+jBp9Q20mtdZS9C9DlTwv51alMPQTXoO8yVrVLy
6LawV6eYbmZwXtFGLOcsng4TCyU+KixKO4gjLcNq8uxRxQd1HbIDKHY8WRYie1qewXJ8EuWG5E7W
K0fad9Axv00Tld3YqR14cItThnQsGyfzzJA5orlLFct7ewt1JrhEFp2p6Ex9HYYdLmRcCpLFHtKe
a+RPT+Po0CW1XzVi7tuQsXnBELErutLbgJI5eoXl7usMMOAEiyKmLKp972CCpdlYk4jYspHoTVNA
xQYAqgv8b1XlYq8i80fmVO8u+4HLHMs6tFrCBJfJuQqZPRWsQLdSN/bVwQHJgpwhcvqhypOT0PGV
Ktg5uJUR662TdrXqd2xJXNzgYgfOFcNnP46PllEyC2dozfGbnFmwQ4caOoSN8rc9l9+V8v5UbAkx
t2HqylL5Xca0UMhMX6qihccCKIisOIgkGWemMUFDWZ4DtWMs5e6ljmAX6YzZEbPljBnbHi5w7DFe
Nm2GcJ6xN6tM4F/j9TRHVghCrIeqch9pI/C6dtLCy4AQzgOIs3ZcSF1Ql9R6PjSXZb1QtHibGyjH
ZiT+agSzuQNqIDARtwEdxaw5PTHd3efknoWZob5wBGH6qyiw/s2Fs55yr3L3lQuEaPDyZe80ZXSO
bQDXcemkCInYgyEk6vVM5NhAukwzdifCzlwwSfUv+Mg/C4IxP0ALp9xK5pNZzg8/w5bjrSrZQcyM
EeMISwQQwy6jV0IlwhSsX26xx/DePA6RVb2bOWUKKlV7zuPPRucp6lndb9JeBtC3/AArM6uXzgMo
FwveItmZBTmpi/nkjy1hp+V/XWv3zChs8gkYl0lvqXcoPYYNI3D8sjpldEpjscTcpV4jPusouw4N
Agh/Sj7Y2P6sdFMc7TIKQuaAv4FsMB3VbD1btDFObeAb07RvpojV1rPMF9+rr3ixPiY73bl2inE0
1/ZhNIy30oSBXXBOUORxopTldAQ/o9FTj/UGhxVjfEzGiVfvlpkUKpD9L+tyYdt5+2FCPdnSBGHx
4plxM/OgGkYDPWNFkyq5nKYcQx+YWnav+4It3F7JC7Gl/aZqYrpECz3cLMhYaQEajoi9bKv+MDrc
AEvLKMV3v9hNm2Hk+GLLB/7mTSXLqgI+G1eCoMQN03SXJgFZWTnhYXFJaYaY294lkWLkMAPkGr1f
uhdfbCefC2w/MBbAk4jhRwvyD1buidxsYBX65E9oKrqxuhHIA+xXtMseihaDmvUNiWXbHvykOEC8
pQceloOZMzYoOVI2lpUzcQuYcC1YKiZGf7waA4QVM7fCpIluw8R6IBqNAwDfjhQJYPF9b02HGock
+hsKgRZxAXdeis59SqswT8rfmVvyXpBtbRvReCgC402kjAz9IWbM7wxPQvEPbpew6mMkfgNXl5ci
QrTGElyWkqiWItosV3HQ5GgaefaGMzbPZ+2J6MCxcxzqOrpFc/aZcFwvC5k+5doQdEe47Opom+3B
8v1d7AfnZTGetFejYHcNVP8EjczW/B+63V3cmuOOmBRUD00934hsRZnKfbrM8ss8oHenjelr1OGm
eI5qtAQj4NKjjfMP6vZwdbkjD3CL/i4iICkwYywD/D4U7K2dcmjOeM//60ibIZWhPmtt+zft33l/
xkNZJQRSBL/SwXjMbvOjc5mg9b18LUYW5k5DwCT+sPZZF3W6el8ZR/n2HNYBq9GYYhnDIEjPNTTX
soENeh3bMf/V7YhE7toWC+wwrAyyz0qrnSngZSQM75TgV6+IdQuV7p+Ea0KNQqjABE8x+yEYKMj8
xyJRQGpC7Ou5UDtV69c0IbSNunFViFEolD7hwn2OFLzmiLImqHGZhELkBuYzCShImAO89j7mVEOA
dDbzltufLRHeDxHjGKkyV+2EMNgEjl+j19RoQ5cPbdvOttfIu/JIkOOnGXQtsXNgUrfiCpr8uBo4
craH0ET9VVGSrL78NNojU/9jpl8QXNLQxIqCMpEoS1U9w8WROPEsnqyqBKcs3J+e28Snqa5eytG3
Tgxlqd2i5hZw/e8aVIjYKxGcmcTGeWwXd3ooCHjlSoXk9eiNiBGk+MVJFGyKsdzU1z6Kf8rB/mkS
ZBiSUXBCBHyRaYp32A4+Pd+9Cmt6zyuUki2ak6hwf82W+3uwV6ea3zHxVt7q3DX+2ASzbvws+/Ag
QmzSeWJWMUhzk7iPZh7vymhabOqrsrtEf2Phh07Jg9TN3e8cM2wK4zz05vcw9cm5tppHYjsC2TUr
sI707DIgqVOO9a5Ix/1Q9j9yNOIm6spJIBMJfEzgNcVKD4Lsmh8zjiUS0fU2Xax6b2bVb9UhdZkM
1CS+5Bft4jnFQT+Yp5j1oFERKDsV1ZtfoDrDG+7SFBxMjFWhVsgPlpQHq2pYsPh214dWJB/dLAZy
G6ruri3ogEIh1jYUtX0di9sSD1S3YOE3Q1moF+DIJzPWy7uXa5K+E64iwZUi4vqALvpnA9R0dBL/
qFeSWlXwHKrS9VH81yaYLuS1UYYYtWrH5BYF/nONkKN0O4qpCTh5hf0De+liH2srqLaVV+n3hqsz
+M2+JyakoDTDwvjD4mjf1NU9lfIWxOt0kAlQONhl/0J/e66gaTyVaVKEXhZZ5wUkZ1q5L0aZdLch
YVpPAWMex3Ist/h8LKCErdgXPq5xHHWsrfL4bph5taEdf86jApFD56bH1CsPOAY3YAX6a9BO/i2b
2om3OoKkSeG0TmPZowaQ9ESMY14j2dHA4yRxQ7iht+bC1qQrUEk6FlYwv4eCgTRoK33vLSMtIu78
fssV+yXS5dMP6iH0WDttU9bHbucHO6A/ijMApR9oER6J70Sh9fU9s9949siTtSTipFF+zDPszDxP
dmynntukSi6rcYIJ2JNfIB3Wi/9XVczLBzYBlLagOVNkK9cx6fNNGiOsd9EBhKD/tU27GY0BBaEf
3DwD77otIrAXeR4AQwio+9ZwFbPO4p3DAHdrD22zDwwmpM4CSLtePg2W4ox38RdIke3ZCCICD5S5
ozlY7p5X/FQGg9gIUlOJdrMbxAB1YHo3DPoEPMr4aqGsJCyfyhymopFkA7cSXjXt1KeIdKOwtzyx
M4TBZZPpjwj+NwoRlBsU6zeQS/m4vvzjHJ1MvZe8V+tBWO8kPwl1ht3RF3IlLwC70OzHxV4W/QhO
JR1vlKAThLeJ8hNPnoI3s03gjOC8J2AW2zJocWWMh97x5/uwfrFagyoVDffh3x+bBMxJsG5R/m05
eiqMbVlxf6Xa+aGYyiIYQ1aEiJF5vdHgVWFY6WKh4IvRTLdkFKd66AfU5XN985Pq/76oprgiChhI
z+ZfDUMZrzuPirnb6J5tBh+GSeTmhI8M57fcilZdkVkVx0mSCDqmNpMA7JAP3lS/bDtISrlzhJ+Z
Uw387ze3ynpj0GyfcWnjykXnXWzpJuMQbhr9D5ohfFfxvlPBt40ttsxR9Iw8vHvDH3+mBb9O0pJF
EwSE2U4Jh6N8t6Ymeuo9cUE2we5xtEOi5ciHGZtfhuZdWjTr4GkxSvYEZr0tEoFPwhoW7yqwocBH
u3B58+5b2dX/kQ0ZA3TYG3IS7dFxQE5S/h6T5Ye78leDYjn1DcIVOJWrrv87MIvvADFDWIxZvvca
/GBS35rYmveDSyRU2XnAiKIExW4JaW8YbnPRw9JHjnBRGT+vj36IUuazawv1eDhRVIKa1dO63yZ+
KLOcXeQ4FnZ7/EsNHUMfBD78Ck4+3o6m7fyzMY8fglLh+O/JQOXY3Ydfc2wM9/jEplw/dUBnQmgd
5Q5fRMDDtfUgYA7TcpQ5RLCI4UMr3OtM0uOutwjDkOXc0S4yL0PUBwwa4xEoUdIvV/ZWugSHSOAm
H+FrUSoTQsnq+acUC0Uc7C3SK4Z6F6MFaNOYAitaimOewwIVteofCThm2A6ftTS7hzcEL5NeOn7Z
5SZdpAil0I9REuLeZRLu7XoTOZg4U4tlplbArKGFnrP//1Ih/jpV8HDQAzbkfUJPmdviPPVsxdMW
zGBCl775H6LOqzlOZY2iv4gqQjcNr5OjZpQlv1CS7EPOoYFffxd6uQ9nyvaxZXkG6C/svXYaFeBp
/fImUpHcvNrg2ZARSjSHw+Pskk8AELQvKvPFSNvsOBCXzT0ewXQXl8Gqq5WcybDEFoCCcnQOkM3a
U/dOCI5xZaVnr4p0rnbhYHVH5hpVPT6UM5hJZuufGGMABKMvLat/kjZwlMWJT39aG7yBO2iuSGrQ
JwOeC1+Nfryqot3bLXZQT7VE8ajWObnLy9DXGLgs+pUuZm+Zox2AfrE3AoeZ2ZrPAkif408vix2W
ostZRZLJJwJFOD96uKocJl+o2vuokw+W9Rb3wEsyFckqUSFnU4NuAiJ3hYE58U7FZHjb3PX/IjoX
8MyY1zED5lk4FsfAI3et4/rVMOEOQmDcHECPmhLLLYYkhouNfM4idBPo+YkJKJDEIVlNOYFbbXqH
CFEhgYiESdrl0O/6uF570CThjho8S4hRSYFYGiCLUoeNmB6+dDpDNIzETYatvW6Y/G4cJ/vRbVHz
rLX5YpPzHXptuq704PBG4rwwAEwAThvfGjj2u9R1xtXUACkiKe5PRELpkXSH59ZMEJD3pbmPaulv
cyOyNuRm9c8YjFYQW7BaSBQcENta/CjPRhW6B8zy5boAsvGM4wDbqy+2Rmo1K0vv067ydsRkohZx
WTzl2PK8aMaeIsQDFG55zhp0NH2HGFPXJtvwKWC5Kv+oCO1EUpJNJNvkSrDQ3mEeu8ozk9yUkFE4
7h+0vPVfMiCi0xTOiG7Kj2hqXNbTTbGJiUyonOE0EQC3HeqZrUfrttcSKPEmDxl7SnYox6hJn3D1
z6w+TZpjUb/ETTFd6kX/0KFfjwacjUUgOdRL38XQk58HObhQ9ZPyAHFM0Niz98NtDEWGzNlIG7su
GpVe0sW+XJJZDo73ZYjCBsdmWog53IRBIYbMsx7LNz2F1b6ZGwTXrni3G6u/B6jAr8LhJhic9DAr
sjRqx63IE+AfBQvEOCkHzH1oqF+KIIOW3McIy83vT8PT6NTRPhvtHwwI9Tg3u5HlGVhrP9vV4aLd
JARiC7W/2fj9pPActW8B7xnO/q7bgHAy75lhoEk3I8TyJJpd7QybVjfzJFLcsbnw/AcF/2y7gKtQ
8dCi0YSV1mztmtGCyJuqed2PMyoJJL8cy6H9pg1xADm+VWWVPcUVgj5iw86u+VoFMIj8kf6F+oi1
OsTYlTTlnq332sIDd+Yvh9RgNMCWYlRCrSqeOE1j2IwAkYeFlZXZQ/o8h+NbOfyXOF5/wxNwqYhR
3Sk0PKuydYyT7PqOgWr+rhwhQRRWOB8XKaxk7gX7AYRHMpRkH7oICoWvbqPiSUvn6hXdxDFhP5si
STatDWfKGNATFknXbK0J1V+GxX3txW2zKSb9jY/D2UtV4pTrpunQQVPcIBPCBgem5SiVdRmBGaSU
cpfIzptVqKsvq0z8/QxsVY85ZBKQ+35z5R6+aeU4XAtGRecikOEzFuvMVtOKJ0+hX3inoGF5C+0O
5AgrJK7Qv8nQRrfK9NR5VK/z8tjve43kQJX/flWymqXnpSkInYIJd/h9hqGC+MDWynrUBjuHxgvU
77gHWbovDMCecckAutb13RzEsj1FIlAGnN9VgSekdkndnWP9r2bHSUaKw7HrZNcUKB8QhlO4UR0Y
X8YprMwk5a+uvzVOvNNQiscRw4W9iNSHfgaJYODMDxXPQ7fiiWFWUCZDFV+NwTePwBOgkuLizlkh
HkKLByYwJf6onentiBxj1zfuPeqzP6aw+de6NAAVLT2mZADGSZ/dEbtED02FWlExsPc6n+1uvgoR
B28iHEo3iWsmSpbnRQNhuUr0YzTznesGBUmEhmeTozdjuNfB65FyxyqekUJTMhBj3u/k9daXYonT
akDjYXI7pUb3KDNPbxyjMz4GvwVJU2PsT+in8Dg0J9407K1NYvFUdsqza41IyHAWmVkB5IqdaycU
vsIeKUta8TzhXQPby2LXLfCo9NliAK0mjEoM7SyLCbGNhOnskw4HtNJDxSQ3bY6auA7Dec/WFj+1
xkja4edZ2T2qyMQxj9T0GOgLBvS6nuydTtM/zAbjWxip58HCA5z05cMYEioc8khcJ/nE7KlYmEO+
5kFHJhCpHm771reFtS/b6REaHilmZl0edboI8WP4w6Qa++ndwuULS6ZA8I56GDHPRVl1eqpKbpzM
kNvUQT1a5FAF3QJJXcsbEDNUxeG0qEprd1yjSwPiYg4Fg04g3gEJjbWbknGBV4SUp2QzOC8MK5ji
SrouBuPu7Mq10VOryZn4VbqlII4mRpPiYaCAOv6ajfKekz12GOwHiqccBbBwzFPU/a3C+MOecwcX
rQOFJBK7RLsIlgr4WLXNji2GGZdXAbyQkc1mQfbR1JnWY9exJbOFuuiqoiSwv3i6zCe/zIv1SLzW
TlrFZ1RbHgzfP3EayxU6zNBTy4Z4IoPcbvagFiCTNMsSv81/EQRXLMr9nn4s2+I6Cd9oLgY+G0V+
u1qAH41rnRvUqZh0zBCVmsfC2Te+QRRUDGj5xA2/1tukcscrPR/nGJfbWlg+m6zM2hmogoBAMHls
+iyAzM7My80MNnF8UuFMdK3sPTINRHrzunFlOIANylbTZnTVH4wlJ7T48pgw7Nw2CCVW2p+cY5kb
a7/BAVFYbCGsPmPaHnawDVSdsVlpMLcZyW6oRnkrMvWIx684KhwfB1Dfe624ikoee7YDr7Wxth6Y
qY2i3UAvcndIymHeRnqCjzcnLY3p5oTOH+niCOln+UgHCXSMAb6ml7tr36RYBfrNVPZDFMTVdVYk
978Gmh5d1xmR6Hz+/WmoTJM7IfA2xaLVM8EqwijuLnnE1OH3JXPK/7SPcwhxyYukYd81TXr1lJu9
FjZeE6Tt5BKnLNXUeM/i5MuMMcmFcftha/ReE/k/eHXGZs0kfsbnPTWPkfHXVll4V3R8KzN19UpC
qN32vbNVbCIgEFvr1JynnYB8DVjg0gN9ZKILi770QuTa/SlF7RknKfAypLWs4olMBiV9C5m1Kj7a
pIyOjkfORDcFRHb0FhJf48vGCEVESRNeaaP/4er16MvI+ODuq3bjbB0ryelOQhuWQt/6qBEnU0Yb
cj/0nIjEFuzZoFCGz+WwitE8njH9MTmNWb6p7MOaw3qx/rzZi/jAUkN1EsuPeuyrqZVHp4ERPpos
nBLl3OLRNC+RVcavZNJlD7UZXmwOvKxMpmeZNuiErPQFiAuaB8xkDwoN2m72AHBwJhhrabr/bIRl
gE/gUNDYU5SSw+pXzDCAOwAXw1JWCnWz5uRoiNSiKbfDHfzmcFdAm82R/DCrNoiWIxhqNZWefSo9
Hd9SAy93GUA2h4sSCYY5WUoKhWtPCBhQtBzkbNxZ9jyKMCvODgkiSB+aZQywQ4sXPEwBiVeTz3uK
xnPl1gVEQ6bLbcBUs84taiq+n6n6mlk97tM6l6ekwFs4KT4mmNXtugkw8yFrVkSu52rla3/r1eLF
TLNoM7Ud6AR2Bkjgqls91m+j09LguEo+hUCV951bserX/csgcvuj10SsONm7P54UGttz6WAPHLk2
Q0LaUg+7J6YlF3MNMgJWertFZPFgYCvdoaWXC2M2YiEGttKtRXcr4+UGphb/qrviGVUpkdx98UKb
CK72wahYxzsj9mBPBFAGCyJjVn7WvonKhzdWFRbj/ulp6tv5WjXUacLRf4YEBwRWQnubtD6CBA3h
A/kBq7OpBbYwpFfThLsoo+jLYg6L8rDLn3DfbMjzCYDjD+Y2NIb0PGp/X7IJOSDUkScOHMiJNbpJ
ZqAgmqeV6Gx9MRVpm20W41VDLzAk5ROpupRxqZ5Xrcn9OZAZeygsloJlhoE9W8KNEeUfBBsTZGp5
txtk98dolu69743TL8Ws8nwOOd7dXZk67sEO2R7BuxNITzp9LlM+QsOYHEzLHTYqN163vklMmhOe
lM93po141/lDcSQnFofANBnRXgiLKNOco5RSZZUgC1qjuFw5HJun5QeICyBLWuSRwD4E7AQuOmrL
6NIajK+FKd4LvytRjg7OfYwcfieUVZKa+ozVbm87V7/ro6OKkYaXZXHzpJVdTC6hE3UxMG7pXFuz
w/qIjYtOPWXYS5+7i0OrPwm6Fpd472vXDUj4BPJfN2XUANfm1KvnsirGU4YAd9tRPkGdFc65F7Wz
CYmk20bSxxJQ2JdWulc3JGbINO+MO/occGQfhMioyLAyZp5nTVuTbTAD5fE68RZbOVOQ8b2bZlJm
nZSOMOK4itD5rUTLW+rLBYPumD/MPn4sw5P3xgq2Zh1BFRklVDOl3tAhwM0056+4D9qDNkrAC+Wc
P8AOg4+k7a1yI7VOvGyH9EQ/py0JdlY34ApsUW4lZzpd6uvSfhzr/lRX2cNij8EXrfuDTWdxlnzU
hyAie8ykZGeQbl1NraIVWCFmBzMkonSAWIgtDo0CE3TmIPjwms8RVxxCIcu7xXWIAW+AnsyDtue3
+gahlLyXKPmepLRq9MFcpPz9e9DLwz4jGuhMdpx7norXFN7V2U+UuOi0HOHeEe8ad8CZ68DlkuM3
/b78/hmXxKEEPxlRESH7iChDAPijGZF+TYEPRyf/RpG3nWaXotnSK0ie/6Vyst6kbe4T1YIxYP7E
YTftcSI0FFJELheM9y6FudeuU3A7Yoal/W/XrSO5o9Q7nKoYhFZLw59+MjYqzmZVXHEqiKc0fMh4
Oj6z95F7MOEkZwWkeZaI9XAv2KcCs/g6G1HC9KzFrMB0966lz7UC8pwicqYVQxaT1QBZuytRjHj0
UV9RneQfKZquLVhQFvCFFISf1fLc9e4haDJvbcbmdXZSsa+lPNmJLa9qiVa00ZSxycKWBIiQ8rdL
72ia4OMGC0HZdK9ZM/ibgW0g+6mP1h/5t1dDsvMU7WWWhc26RIex9RPGZWkBOEI4ZbwNZYmyxToX
Pb26QG538jSnfg726ik0rLNkMPQxUhKyhzGJJvGd/COwEo+6gDwAn05ma2jtXsmXwCGK8gWpY0rS
UebChUc9Ps9+fO2GkYyhpAH9P3mHOsyrUzOUqOQsw2Xj70GDNDSbc1rjJg3Bry8vaeXeHALFj6Ho
DrIcu+e8jpgXWshYEPgfoA3ARItDlKkegroQ1gt7Mu+Y1HWNadLriTmYTeTLbXkNxvkv5dQARCk7
ZAkXUdMhBB161RxMxs7FGIqDa1l3Ii7Sa7wgsAdbv42ySg6/v/T7osb2icCOeOt75IT3AeCM3wCd
nG4dUX/3Xg3up+4i/DLwytjQBMkx0zwu537M9ySDHOrGPuGTbR6LAlRlYxqsEYmoScIYNbsdXbXS
0zHP42NSFM4DzTnhqpP3lyob1xPUe3xyoDDzfTV/SabfF/UGk2XXj5l99IMRvJD2AU0XXrJ2BeMw
xErWauaUv5H/TKBn81CVyBk9g4x0pPDhTScGU3jLMXdVVz7VrRAX6aIJi7LoFgkbLWFYAMVtNAyb
wase4KeQpFGbzyDf2mfCUqJ9S+r5xDrj0mm7YFCi3yoGKkHVb5NRfYt5CHbYXMdHkNnFVnSUeb4h
gcuRfXtQfvw+hQxsK3tOLjGsBBiIDHbMErbR76/9/ki0isdrAJIoJd88fJ+K4C8wWRBIWeC9NhXJ
UPXn0A7JAxuI6CUeRb2pCDkH9Oju7XjeEXZicpLgT+/Npf9wmpcwDc1TPcRbHsrw9kekKx4jLiwd
5Eq6XrkioH46uU75E/ZwXsi8+op8S557392Tngb1czZLdl0GCWRGb69NH3vNuHBE0mzhEjN0WcXh
GBP/Ovck0yH9A+zyTC+7bwma+rIqvjqMHR+WxgFV2WMagZeLnWlrR1a3QQj8TH5j9ZBO6F/jzntq
cpeOsku/4kToa8+f26WBYW4lATl413MbFFmQIGu1iwMcbCwr/xBazcc6BI2/eEZBq/0rQ+Wxnvyv
7+buNW2q6eAXcJSMnry/jk1b6Qr/uc6SgfZoBM9szE+VSAzcUh23fOEyGpK3Ukp1z3Lvo4ynjKVJ
8W4HGXw8G3Kl0yMLR++yth1Dv3Bjgu9M3ki6mr9tP7plNUegdO2bjkjkjsvkzavtz9jSNPelaO8R
7dweZLG38hPZXKZgvgRWaD5ybyAMHlr2zeXn5LnFZtJkXth199AAMj3BVKpv2MjmfbIIfKlwrjPY
4rNvpf0dGNqxZD53qSfZ3SM+Co6WEEiMa4+7qmKnYPoutE57CoZNQ2LShk0ik/AYbmvtY56hCG+D
h2i+m7bGS4BGeBV5ptihm4amAOb29vvSpcCMkPmlu8Z3WqywS5gdyKLdJFNkidrNYtgLc4zfafm5
Vw7mJbHUvumLpyFH+iyS9J2mBgCrR61WxdN6NBkY0Ou9ZUIzW764HB4X27JpxmGEXtsWn6wL+yBn
KBys0ACqjdIEWsBpOwR6wXk11lsoNDOacZFQ6GmEM6Iw0dMQD2iVD8XsmycPfc+mhYy9+uUPZ2ES
75PKfKONq7dsPcItI3V6bZHNp9impfEAD+1+lZmW7TeIghqcknWVrg3RCEICiGgwiQbceHAyBuuO
ofC9xEVLb929h0mz900+XFtFu4YxFIJOVsxsgV2Ci3BkjXLtj8PTL4IgtiVHFvttMKNRuJurdGAP
LeUj45joBphiUyiz2OWZka/TIqxuMcJrijkANw3mVqdxH8baG9YJI13EsMUhNTu0HVhSZzILJ1fW
BwyQpMhmZnSSA/0QcKZmg4zT2oogrhlRMcTxcrC8s8JbKIApQlSKb1bO+ntueyYmcCjzKf7pmLGf
R6/HC5QwCTIi8jaMBCdKMv2tSvrViCrFLeN438jkK7VrebA0kvAsFeZBkb0ew2dcFVXSPkUOqQ51
HPQPuk4OsZ2OXGuLMsI2P0tbFNt4AIyGai25wFhEsdO8GCKMbuMMa5IOaeEJsE/yZ9w7vSlJ6MnX
0isOeduGh3Hsvik46ONrRjYTBtcHX+KwHrynuk/VFaPdsI7mhNGJl/90GUTSAU7S1klTIkXs6cgI
Q28srkgMX/cMIto2KO14i0HKyEjVGwreYMpYptzBLcrGB3qvj8SY2n0YP0hvwVLaLBnIPhvggsj2
v3yYMTeT1bGqWZXlVrt2LIGhWoiADdk4UgBg5GLDVj0DbmoHxfCpxqKdDHhnWTZcpVD+uSXJzKKI
4bRxzyKLCDslNfOeY/8klL74cJFaPLkGI85uQBCQueLFMpxua0NyWTX5gth0df7uMfGhhnG6/S+3
zEHct0rjmmCf5f8ulGffmHhGlkityfUiNbW0TqHO0z3LeRxTnSzvc2Kd87hMXxGHzc+z8TdrVfL6
+wLhDRC7qu8eYNPfSQ0G/+tA/XH//RkRsv8S06gJe0MTPvCovRDPh+xIa+vEEDB5xawEvbjM8oNJ
ZMNrB0aR7eEY7xLZwT03i7cxxWxMiWLTRMOLS0x2KwUT/RVmtfzMl7SYYzIjYmdhX5Vuv6usz15L
1pV306dJnYr8dfDYqrVBz1Zf80AaFFNyPzGeBT9lu9s+C+fo5669bVvDXROyXr+SELtBTVI9lfZ8
osG17k3ToLKZ43sKo/W1NYav2tHIR9queh0Lg08IybZBKOY5NhUe4uTuZET1qn4Ij94gJlxIJNNZ
kGjeW0LZ9qQ3IiqJXfm+OD1X7ZB119//C1K2MHj6cDGjZAsD6zpG6F0TNB/vOmbj648q3RcWMWMA
63NSqLpd2lgTUe+S5Y7Fw5Ab4osqQT/SbtzdGYBg48/+86A1HNMscp4GN/opM+NHhpnxLA22i13A
l6+n8Y/iyBmG7h+H2nw3xl99lAjfxGQDva9OEcvtpznTxbau5x21UHgf59hZmX0t91MZd/vWLG6G
Uzt/E54uFhPQc9OYeMp2Zuzb/+qRZ17tPia8qV9aZK+e7xXPTVt86wDaDlPCwpqSL5DVW6AG8Fns
0r5qtv+YK9DzDD9WWrFNTB7nrpVfbNkfiwkKTc64coQ1vOXbvlVFUH37zBOQ2qfqo13yElEoLTdL
UJzblLErnv/wvmzPHfRYjgd3yU+NAxhG+32k0mHSMFnPwbKMsZuRxwBW5Cso13Kr8FG96Wz4oYzk
5GBRQrILGxePEV4bcprM4JFM31J/qyb+tqzE+ihNo2LD5Mz4x0LJY59ry0/j/K4yOh7C7fsrj+j+
AG7HOGGam0/9UEn00/l0zmFC1mHl7tpAeiwPKjIhyjZ5zrIOWUZ6dmmlX5Pq0mR9SW8eVt9pml4M
JsHUGMRVJhWNeZg3h5Gl/48Rgl92OiiqFQYeFj1Tuqs170BCoDbwr7G+t7gu4et0LxlDued5HB6c
FLlRSQYCq7Vto+EdpChZH4Ja5XvhpS0HVD0iCw3ACMwzPX0E88e1UdZq0fV7Ec/svyiwlaL9yRoC
s4iL6m+CDtdBruD36T11/engZv2jo+D0zi0E4S4c1B9/FGcbGUO4QqS6jpw8QilgmJexEvGGbvaM
Qy44apWjJQkYuiVFD1soQ+oSWT7Vtx1c8KSvzaLs/iJt2fTZcItma3GagDJwcuNNEvyyih5naEFp
TatLIe5d2f31F5VNwUZR438mmdxG7ax+xmUg23lG+VRO6DwyhoYrE4fl3qtn9WL0yRfUG+ens9On
BAHJW6KdmbvV9Y9Zx5CE/+iHcylRCMXzDwMeOAluAZ8a/KVhd18AJ0quyLZ+8ePyOrmk99o1xNzZ
SjbUrYdUJx6bQ/bj6cxBJvuJwNv5SVTTdGyXFUvgQ5VhOFi+Zw3gKVWtG6q9KyYrHua82ecwSOQV
ohX2f+PFzn3UGdagDxqIPltmrpcewYjQ5g8PH7HXcUzKS1YYuxTx9TFl4/pkaxpCyN/tT5PeyYM7
WK30Xvy2dTem4f1nsfRhioQ7IS2QKsPPWwudotxEZH0VsoPQGN9mIiLuplcYJ5vFLjI33mTjCJVv
3SDf/6kkDjFVPkkRDa+w76JDxIZwrxutXpumJDZxFVZJd6ghnh4hxmzAGi2Hs3uJFQfZWJiPGK2D
PXBg827ksVz34NluRlH8bcOBgtrhPk4EIhvzfWyZj8KNDffGZ6py+4h4moEfZIkzIesV3o24OrhF
vCagwT9Gwt8gUhkZmJUbSLP3FKItWCZry7jxOyg7l2stemtDxzlSS+TnOopAUVnzXnCFbfsIMrqW
kbHtwxjaQRX7J9FIVnXmexwX3Q7aH7Uj9CYunPNs+QYHhPlktw6xEPN2QOt2qGaoNHqwFnGQDgiT
y9tTrXviVjz1FrjNLl3W/EawEPgtBrdekVASi5Orly8NfgUEpoN5XfgTpIk037Y58VLgB3IgMoyJ
kfvVJ1eUd47rDaA7echD9UQZ1m3kEI1bv0xr+owW2a4ftSeVLQVrMX85FXGQQEpbzMzLE75SzwGP
7BwCDAJyeaynsju3y8vvj3ojXrzV+RrMwiPxETOKRUC2pbZ7aP3ufPr9vn9/9P+X31/rLPqS2sJh
WPR/stqkDZsGOj8yY/3CTnYWj9MqqZPz5KoXMxFiM3V5eTBs/63J0UkxCATwyvTZyNhSE8Kz9rUg
9tNFxeC0FBaeQ1/uYXIwx9C8Vn7I2Bz4NnxelJ5Vpy+RK/4Uisx0t+VgkaA4DzEofZwtKWszhj2z
m8pLWMzmsXfST4SjB6caH5PBh1astHnAVFwwbQLQx7Yt5zRgQKUv1RKe/P8Xt81eIXvIesAZ4dX9
vZEF6FM3BUNJwEo6WreRi6PkwvBElZ5IZJIb7dGnhIkcz9p0KOK8e8TOfG0UQCOqyBsZUlk7cyzL
DRKqDBHjJ8G66HdUS4pgAWIMuci1rTuHuoZWxkr1Yw0UuHSqG+RIvZV9Ge+ABeApqqGMydF3V9zI
LyhNYYXhx0VPulfoh9eKMzn1TMiFzUtbqZLa1rzW3TCAj5iwWJrjabJ40+AKMdaSoshXXRRf/CEa
jkVg+lc0h5iOc+vdS9pr2IfNLeh4qZh7r1HSzLuYUebeVPg8pDuIvS8I1pjQvlDATsnWsJYsjU4n
+6JJuNSNTWKHiHtsTZ4KBvcO/y/cpnXOE4jDFQdy+RwGwfAYauN7zBIMc36vN0nn8H6pm04x9mVE
wcbo56lYYB/g1diS5uEswpF1ZmXGSyTM/2Ru2kuL4ayZSJM7C0L2NxEJ/v2hKIXY93HwotFcQaf1
EJqTVl13hCQh3YnC8ZIwlevMnDg9s4bxYqj2BJ3ZwWMeEaFsxGN1GdIZnOqC7SvttKSaZV4bZ+Vf
3aLt0ZLIbj8b2SCGwT4kYePXQBL4MxWqRAijImmvEAvDTClRLgnRbp15UfgGwDF6GstUFnClpind
cMAzOVKB2pgeyxu8b3xn3Su5jvYe3DZZaxAww9JbQoc9XOeITkkeR/mE/IhEUkIJgSZ2CukLwyrS
2QJIuaNWyBSKul97YjFiFPa7b42cLY5/N7Hcko/dmsBSexzm4IR5Tqn22vDZrpphO/uVeJCVty8d
f75hjkfR6/lA0ov0c2AFygYL/wUBrkyVc6Q5xYKqZiZw8BYVksycj2yhTI4166quZb6HPgGKu9rp
IXwLmHwhaxc2VWBzdEXtX5FK37yySvbzcyECExk9XFlmPGsp8bE7qNh2djq8zIpEuVVLrYD97TN3
SZEqJqy+KkTDDOnfzYIPLQjXNI3wDwqxCvdCmT4HV1/K8tnCfP3Q5c3JxMu3TlAKcqwf0J6Y2zSy
y6PLisSWzsK46MhVzdgE5I1/MtN/xMDJUyDhQTlAyMYWBmtHm1V15jlwk3+Bw+aAEdkaczkEToJk
e4eEExRMBmsw/+F3DZmwQq1iIdh+2/IGTd9kyGsemoQPAUgVhRQvzgTPESdZvu2FHvd6bpHKRvWh
nXJMgG2/S1NzAuhkrPzuRDUm32cz+UODh289Xm7PGkWNcJ9htbKQNZOnnG8NaqLt1tMPiMdrkRaP
kwTqjRleg2dXn5Gz1JQN4jcGXvEaoMS6Bp94TpmcEMQ3EaSQ6LMSYr4mHu2HF2f/OnB+wm0/Ucyn
0DCbjwxsOzpZsjYb+B+l4e0ZLeqDQv5fkax8Cufh6rSJ3pSh98rUVFztEXHPID1ADtjCdo6CGlYA
c9pCpCZzw/x0+tJ4dGx2Q302s+mNQZwrH6K+ffHz0d4CyYF70ybTpSvEX9OCUiL7fBGxwd5DcUoA
bh/ciHIfj2TRPYc8oHauRslM/Zqsgw6tmBMGw673FuisHxenRBiHygDiz5oXGHSdVvBpooS5TGqv
kYJWZ5pFFKpFZVwiMtrTqjwOmp1dZyQdTjRz3KKNAP45yrsbFNhYbFrIwHkMDbZbRo2cvIwTopti
JoFpLpipiP4/irHkO1yM3qN0kyc3LNzTENqLxSDfNmVSfahPqy3yb+2gD3fQYIEvMO4muSkRBtdz
EZvlzsbJDOOeKMaZ5jGax2SP5GBGd4j+2Lfyepf3lThydG9bzF9bh4nHRQTGRxZWFveSD04dVXoc
Deq1j4x6a3YuEsYR3kRmNOMz11VKcVHFryTnHakyrpOAomn6HvLwyfyboRvHY0+kep3393Kga+EP
pGacHjJoLythBZ+ewFLZsUhBt2DsQ/AOgA4OKYKrootJ6JARq1/JlCvUnzai9b2LmXcuSxcBXL9N
w2l+tFv/ZJApCKZqirE9C3Win2u3/Vg9Iy6MNmqpxDurfeXqPKratl66sWMAZlVXUWnrm1u477Lo
m/BCb9PM0EBDqPwr1S28YS+fdm6GtqCA0jMEZ7Ml8SbuuajG8d1rmG63LeuqhLihHXxKezt21qqu
XLkxI0A5gng6sIpxAGdzugtYi7ueyg2YzyyfOgg77ayTTaN61pAGK2e/0lslEbWO/aPSM7s0r8Wy
rjNSnvOe6BJyuQ1dtCfP6KESED63t+J+rdFFvLfIjLcYj1us0f0rvRmGZS9h8w6MiRgogYzAs55c
es2DpADpoGJ3Ek4hQm/yRlFjdwy6OneJtB22luV1m5GNzboIY+yA+WxfK4v7hgwwC+vA4B2F78Yn
FRoTHBzdvs0eO+2YSOup93AY9LBTqjI85mRYrILCBXihxyeoHOjyh+aepI6HtLChyetase8i9V8e
DJ+gzB9B2BGpO0A8Ks0XMFAI3Ts0tqrmRJhH1gJWvXPVnF6K6lu46JYtC561UbcXM2ZTExrjY8eq
+TQMFlI4P7tHKmS46Q8gecPkbYytp4TcoVrQxJSS9ls6LsoONVI64TPnil1xXdRn8s/x35TQv7M+
Kb8KBKl0s11NQUELefTmrt6NKCwOrsEECWER0Tm46zmp/eHQjnreaxTexP2Zh7ycxc4mJ21NSjnu
l8S8+xP1Zs0KhwE+YHsfLT5+K1ByL3M4V396Bjc6JjNmnI5Tx4ENOwVgJyrjzWzhY5GZOHmx+e0R
EpvVmOZyg7wSbk5kM623rU3jy2Faier/T5aDgJTL3NvjGSxDAmkRFExr3vO1w9m+jyyrX1THJHDN
QDpI0VgVzTDs2IDBm12U9UH+0FIgEVT3P5LObLltJAuiX4SIqsJSwCtJcCe12pb9gpDtNnagsC9f
P4eah3G4J2bUtkQU6t7MPPlwYhuiWEvnXaqSm0vgWXFYDg3PGb5KYnv48eLOpj0ta+z7Av26n2gA
YdOz7hdb/xKYkPZTRztJ4k+HaKn2/oLEj3fmbMhXHzxWJ83q2ndSuvZ99FtxyGHjFqt81xAYWWo+
mXJld5c7HybDD90LvbwRGdtk/Pms3OybhSAsrvvInsj/ePN65V8OprXHzNqs04fygDzGff6nIxDM
qzhHfqX4oi6Bs0NAwcSX2kwk6yf+AsZHSD/DRVhTtK/6Sm4ASlNdqfUfgK2e00ffGyzEtFfbJG3g
SLt9nodWSiqKt7k+zky+qUsv+dJPtx6n6KERLKAzPf/wIo4Gxl2GsNmuDlpm/wLL+xlno37p42Ha
Ar9xNp7twGKQKr10GqtBHyA1dOUfeuXesT+SMAlspsY6eqbkhFQ3ADQfTeeROPgeY9Dl2jKVR9R2
WKlcZfamvVVCxvB+BFANTb9dYj+uklH7DokgBZZPkUuV1CiLqvmIEUtDSG18Yi0SYbMkzt7WnrmP
RME2Tm0BwdDtj2q1E9yy4zf2zNmNcWB+CfQ3FjqAhZWtbj2VsPCWFU9swZQExW7HIuqp78qSpiXv
lGn64Rhgq62afxksn8+l6zwz4kBwglJFaJuIoBOYW5E/AtNdZ8JM8rPLctqOQyCZPuh6ynXybvqF
2dPeIJsGG9fmJj1gd9u90s/wjwpCdPbRDe0MTQIzRsQCD7d4nMScPi5AFmSwQ+HBLogxYY0R2wRJ
Huzrsinn1pxVweV+qeAhLDC3QHSgpI8s7W4K194uXYz/2/6Xde5L0gHJxgS8cHuirIsrySRUcxvW
vj5xfz47eibI77nghzATvZJ9gZiZ+v5uLNa/CS32CAHAFmASkQtx/QWzR/MOvhmGgu0mvwxKc4TS
tF07m1V6O/zF+fTTcquIGPaZqnr3aQGiBBBo2S9K/mciER0glOPSQ4whUi9x3lx9B2vE3iEadMnG
8XugFq6s7oKpCaqgV3sUaAndP2l/6p8i/RMjCntREEhmMv8okieKaxV0SAH8KfN012CU16P1DOD/
beASxk8Jqq7kFrUkZXrx2pe1zSzEBWwcDG6i1NTJYuIWeM63k3LqYzr259LPlxuVUXwq44Tsq+sS
KfwLEXxhtMk1/steYAc3D4bEDHsOOAk2MSrkPcKkEaQSb/3V4CmnWAzXAkWLeTqsx3oIcCW26qXI
s+929riVpog1gv+NsTM/nNuEKL3VgWTk/bxF7qIFTK6YuhSucfYqKQtz2Ch/7VYxfAyPFOGcpZf6
CMynDpmW9MbmJ7yfYigUX/WZDHH6jDXgswZqcCBzgykFUrpLQNypi1cRuz2+CLEesakmodbuP9zO
7c5z3D81Uvqm6OefUVQagszc1WdF0Df3WDZG8rUGdHsiGMIFZk0FbmpkcW+NCdk2+Xps3RKW2WqF
GPEwYwRriEECE8/jCgomeb+KHxFh/81awVgcFqZ30HB/fJy13KQLBsGKaCLXfRpCeaQbKg26Qb2O
OekfNsHxecWNKQaXxJ+zvJoYE5ZlxmBfJtNnLJPDmhTxPvAjPNO091UZ2VeaZS9kXXlJyQBQ5QCZ
q5ohteed9+yR4BtxUG+o13BPLIV9cBC+3MdV7LEUB4Yv7Ekdhi69yF53FzXjHHaGa0cmbEnX4jRl
HkDo+mas4r8JSYcwisReyPOT4KnKM3OTGbujZlBLaFXiO3dXiJ5YEkNyIcQqkmqX29COCzDf56H0
iMzJP1Bemj1sTSxlHfDvORqJg9R03wXfSLSzxCEstWtWJz1IwbhK5IqACRQrt9inUjvhL2UB8KDP
gQb42AqdKsrPivN2N2QQZ5ZZ/8qCx3q8nm9TzexBa9dPR9W/3WCo91nfAlqc8gvR6o3D+YFuzx+H
gB5LH7ByrOIJAWa5OVrz9F6PMxC3BUdDCuX4kJt5RT04ZPDaTgGAkp2LgY2oc0WwgybfkBwfpaT1
1bOHBN8NdZSYCR9B3DyMFtoT9Yr1MSrotCNRaNOHsmXqIDKzgpSfVxL+ylrnrSfgCXiSFk0MvPim
opWtLv1ortu0tyhT3xbdhRS50b8sfe/Y+Pk/6GI1pFnQFn2bnaq5uQQENk/5VMXXr19kJ38LyvH2
1vQDngbQFsAqfbRymW4pwLN9IcPe/46tgnfaXOY7IcVz2un0wDOXyYIAVUTPXF6u31PAtK/tUpyK
ZH1zU/5+uHaRGSSVwNzM0y2U2U2dNtZzHdQXt6ID1sKFUj+MYC9r8ZNK138T7y5O/298qBfik8Gm
bYjPRlb/O8fac+lU7Tyv2vvdVfS2t5TBmvznIuN98oAEPwzIBa+bwziOv8rHrS/LOmymnvUqswUu
sDeDX8BuCjFnxuGAsFp7vt4BydiCWUsuU8WXLIiFhFSWoW1vEpUtbLznnYpyf+sorbcDBVnx42e6
CDoeUaV+uQp314JLoKNpDb7ld5p71LbI1UfeaBTzUCl5FtE9852A6vJTyhrKFB0bgmx9TVh9bqUo
/xVp8m9pH+jLAvtS28ib00VXNa/u59ilB2Od09WfuEhw+hNqAowYaMrzaAgP6HzqCLTgVk8CvOuC
ZJABMctScEKjLm+mXOAOfiNvrN+9NH4SxC2yCY+hXdd8jCVmjV70oaYb5tClpPdBv62XgoYj0cWn
prWzg8JAa2ZlISzFMW2LZOEXm9zvfJtTF0oeQ/7B6uYD3dP1zU/7fOPXEH4mhmuA7RKdd6oP1TJz
x4nTsHHkw9UMDTcSVPC40BE1O4m8ijbQlOiZEDSf0CHAFmLkpVCZkgb5ukVKMK8xq2bwHFV9iolv
aSGLfe447IBHjSM+K8pTZeisLufl0QKUJJz38jxHwiZqkttshcBHDTGWHM1bZha48xbbc/foBfOe
z/NT5ZsPl83z8zBNYFl76mMb2xK7uB3e52LGt5AFuEUllK9BWSwKVnZNLcztE8Yv78lKaQ9ycQll
rQ1ms6CYNS+zS9qD420cc7UFrOe14ObB8gvd89HhDSTxaLgPX6iYKHcP3gaC/zzRGh19FIUrT/Aq
JJgZqgyL92LinhDN9Q2280CjCh5Z8LvpYTIDccJOHpqpsl+13x6nsTzB117DjFIM9nwbaDXFZoR0
Qx67Os3Vcq+76qd0PnGHAwmdWRKvXXqPE9qVqCN67SuPB4virHTtkLfqgUuyE2yc0gYgac2fCYmM
mkDwBSvRz2IQIXci+MSz1V65wu/U6hKoHdPvdhf8IzKsuDTnH9i8/C2bxyCsewoTRRqf54FZeyQz
bjxJ/HNh+rGp7bTTcdrBt+dLljm1MLlBYO2UuwcJ9DnmtnXLugKLFZ4i11bPXKgJiTvtze+bo4Ce
sxPxhOl6Hr97iJSbNgdmwnfWJzlyoSxNnFkPxDtKBbjWQAcoHxGmfPBou4Z9EJZGW9CoZUAWHyyq
HJU+yDi6RC7vgRpW5Y6qq2NXZjR/1BHfFRqzyWxBiPEYiEFpqYQrdmfw6KE17mOhiVusQX/zs4Ao
fJvfh/IvXRo5lK9OckMu6luzIF1zFVI+N+IOx2LAnxv3i3eReYQg6sdYjVx5i6zxvzwd7QPGFe82
CIPXG+Y7jGbaj9swaFuKEqjD3Me++xF00cVqX9xoWK6pSo8V1p+rd7YdqfckOSlZ6XqffZIc32Di
n0TPc1RXvnwnlZJuo9oG1PV4i+R+w/NCU8oE3Q02gkj2Y3e2eAleUU0fsQMylAqEus8xSugcshLk
iHFfNu5/sFfhv/ZmOswcXZtmjuSB6MetGIgXVlrBlbfZNI/9z4fN5D7XSL9jramen65dztd14yO3
dhvDZBeXMGTm3diCcok4WXUCvCNpPhJWklsJVHlkK7qpGq7o+fKGgVsfEpLA2zGR453DLASNM7x0
D5xcQnTgYC05Tn+9vGuMYMxIXlj62V+XaF7ogUvB2+WF3rNFqP9lsRA+EywSazD/Sv3J2xLiJNDR
fQQFrRid4848o/ajgeSe4Y/fdIRfIt4E22HsvsuW1zSMhn1JY+OZqr0wKDOGRDjYfFHi1iXLOR7C
dwdqI6dJ3z2xLbw3qoWt6WgaYonniPGic00oUC0ftjJvcvV+UOKYHum4tECtM5hroqIUO1PyEmAm
kmNx6k3QbaQFkYYTi5rRlYtzLvAP96Pcz/qURtUKDAQHJ0g8duXOpE+Gl+KisSWzZI6eEDVZq8hJ
wWdU9I6I4kJJx7irWo9vAgfVE3f7JCSvgRyPf/A8jyY5jkl9xqthw9wqkEgNQs6e7Qgr8CafX+ol
OCH2Vrsun6i9J+ajBY+ul5EzaEsHxnlsTv7jn3SdyuM0ZU+pRNatufuoiBD+GLAnWi1Qe3NHJ1r+
EfD2YFfHU1+5KBBBqVsYOFUXOpQvTVa0NzVePjX9lxvbP/scLy25JgTqmN3B7LEhqwC2kicmByy9
a+SSD0xnqR4oa1i99l+HSNne8RY3TMllwLDP63NqtQs+EzBRSaz2pemxbXzJSg/6ePO4sPiYaW6e
9E6FoGZPuNhlnEHbmwjP2AbvBJbSCW8hrGh2JJAZSj7JFD/UQWiy5ZfFz57FmNaExaPXPoh/Zoru
ZyEdIrdMjcd+6iE2jbQTVXHxZDPMEY4puF6wFeacVp/rSI4uqv50bIQQKqL1XGo5neePL2g3rr5g
L4Mbx9RtNcPbOEPTdVrvye14ALHHRQd8U5g3rdZ7B9I1Ml/weJrCe1coxT6F7jStFD8oCepDUMCw
mR36CbOqeaO71X1i80acj55itEQmTF5Rhh1vn4ZfAEhM/oArcyBgyDHDySPIFlAnfcETgv/ZMSHU
T3vgbr5kiN+OtCmoZG9xsnUzntuof2BZX+hB9bajRu1gu3dzejc7Y7Hb+xbSUkWmZZdKn01s2r9k
06Ouolje6zLA0CFldUV/Yp0yKVo65sfiXv5gSbnCGDhR+PhhKInxB9odB94/mEy696bHz4wpwo57
rDw++6IoSKnrpkqrtlZ0YcgWGaB8lTEwCaAyVtbMJ79jaQTq1t5laf4NnrGDfaagCBHllx1OQiAt
7Ugg+K0Hhb3zmMq4ngrhvxMU5rI5Y5XGucgQkAWXISrXQ+zymH39wmb2vkYatxTjYuzSP96XznRS
3YUeiq7GE5SMTUxOE7k749ax5zH+swb6QlVPAF1MHDrCtOOACXt99EpY+yZOrctsDCzxkfN98K3k
mkYTnysQkEQsSEVkyAFRfBnIF28mihTrLnh+/Kcqk/8eprJujJcbcfSfRufOHd3ikNesWgpd2Dta
pjBdw5E7yCkjuuo/2oSddjh7gxjOTVpaR5rq6TzIh0vTafJPj98JK+HIntfhgJzNY8TLH+Pq3V+1
dXEHB+s19xc//zS62rm2qC8iSZiSaHSy7f57I3DCzSO9NkWgrotID+s0v3DK/V7YRXO/GtK3GoGm
qtsDbVNsohKwrjPK2RaIQgfDHyDB6iYs7SvxDH6yurV0CapOceSACuRbh03KYjCKIB5jp3DZx5JZ
PrRO++LYj0Rx/MIWPoEQAVhbUsGxkW5M6KmlLHMErbXDckQgStskqWMW735en/QSo79ArkjKRIHB
Yhjv1no1D45i9//hfFXDc0IE4KDXQRx7jQpdRociIf48EtI6rU1/QnTInmYp3jXZ+wsW0m6bl2wp
kQ3wTeR/0yYB5ZYhE82qE/fKLd6UXv9QISZDK0ua89cvtI8QV/P7iZxFmoTSYYZxpo6gBh0SW5UT
Wm9mVlmGCuFBDxfKDRQETg2RIBjZxnjm2HoCrcWFcVpD77I9eGAL2z3eaOYKynrdiyr43a44hCgu
a0KZwLYPLME9G5D1XjEIHErjbaJy8E9BZsZLKefnpmR3EdVjdeZ9WUEP53dZUrfHkS6er14vv2GT
7yoimlNiJZeml3u7d5LjamHmcaz4GcznuAsa+d3qtXWFHr6EhTdQ3FbmzzFVGLtW+g/0S79uo64b
95rpCemChU6bW9x7/zWu3RzpJ45wo01vccVUV3lesMUiVx5a2XFLYHWzm9LsJhpdnbwhflL9SPVE
nsnfcZQuJwDr5+7xZSpaUhmCq12bRRG3WNM+rdTsPI032AMRlUrzrzh167MZ2E/Bz4LQ0eDxBUmQ
iJpqa9d660p/fMI6w5hVjO+85DC6Z830mqM1wnBdWUiazySV7W1ocqgDlPtuTAPigBc9PxPTvZXO
ZyuLck+YBnJCYv9uhc+VOukI0Wr2cTWWOJgw9Y8+j9+htaJWD7TR5g7SlrK7X45yOTRbBjnLrv6L
OroIJuD6G6snlV4oj8zZOGFgfGyV02S6L4539IJ2PLYVD0xJWIG+2RizDj2KN3fEqkpnwwL2dE8i
J7v5Tg1rmaqTvVyST6ul7jh75J09s2B8AK/xxVZyH4Al0oXjKafdMFspFhixWrCYas5u/rsuNHvt
aoR1PVndliUB5Kyhf1lqm3v3QJ1OyjITeMJbtvDdZWUDw6Ba4pdYUJSAyjoSYbgLg+tqtKu7Dv4+
hJDt4HQuZG3MEl9L7K/9dUYbxbYw0oG+F9eXL0Jz0QP6MQR+HTJZlF31y74rxx+oTv0N5DgTv0V9
fDwn+0hGHrmTMnn6inw1Dhb0PgUWUJY43yPHfBsi/sWGyqJ4KpZt5uA9wEkSb6aSsIpf1hDXe8I0
fqPfY5N/o5fAPnWWTJ4Q9IJtJQZB3onpDRmWJl+Wx5CEnOJSi3jdTm00cWaPR4LFrHYDRG3sn3R1
xZR8DKwc9Eo3t1NQkVoeJt87rbLx3jq4JhsVQ/Y1i3MTgUEeb/STV4iBfXqPPG6jz8ze9FQYZz4N
w/wvB7+cae4armNPRzWj5Lvkd8gmElW0TxFOtxBiKdZHtjbN6GxXMLG3tP9HO2B55o9xJPI4nZGx
PpbxsQNOPmnlNpqRu2qn31PMtKP9HodD2vDkMJxtA1+l4EIWIqVEzkJvcsj2UpRKk6nH/mZtL3iz
YIKkyY+h/9YqLDmpz54nc6casRU5cwW2wg7Po8/qgiLzbJdq2YgM1RCem8IcCezabjm7EVQBanHh
46WbRc1bT+kn3PsO0Y+pmuAIFdKPMa6oBo2yN+5sHHW0ATAvk58CmzxhKCRGOoWict7XJvEvvsbB
lbvRLea7vVFqJQdVDt9SgqUbk7oomCyYHWcRP2Wi9/DChn7ofql1xYDnJfVByOrop+xQPb7Arqme
nUfRWjnR/+wmA46OZTy5nfokVCyfLVxsJfemI+RwuCDz8ITfPivd+T77V6A61aZtdRhph5Ydbd/R
i3aDkv6HyMqf/oCRLJrs4BjEmBHXANiDszx7wrUPBlg7lySbpTrh2mNhJZ9r3Hl09jI35/R0gwXp
4FfMald4EE3moAqTGEgUH8D5EgXxrnG7x942PZpUPJitUXOHBkGAzmZrWXM83rqAugE/Kp47LkHH
ZBze8PHzytQxsFmFEF4PLhwFP4/DFnrjPeI2dBrn+tMvfKBndPTt0+XPPI3WcYrpaGDtRPw4n+A5
in8dtONkeLT4rWfpcwJjG2YU1atF5elwaEeOactUPzWi9qFzixdjaRuzA/hmx22pKMTmuolw/lBB
mwFNxs3Fh4qgp9cd3DRxTzwg9qYZQUVJ53W1vfV1ApsNULqw+ATZBZKg6p/sFVIEuox8VAO7NzHb
p3wJfkN7L48WOoPlyh/IrA74QDzkNaFEy47Vt1aXL+tIns+pMdI4iFKXrP7p9a77Pg+SyFuUw3Z9
EBsoJQkQsacM05ylql8j8o9bZMUu0ULffLL1cEQVW/aJEt3aPXg+8JsECrFELcgefw8x59upUbjc
WjxEMXoWSzQkFQ9OU9jm6nNh9jraJLknItqHgTTd1jSk9+ClY+WUDrkD8HEvVEMhI2ZDtOOJ9PY+
NU/c67A6btAnR47u9DlfvOQMK7YmmRD2NqlUnBs8fCmVfyT10W7MRbmTfvBP77GgcTcHjhH6Syc2
TadeC3Lei67FMS8NauBo3lLv0R1TwgXy15c05ptFHra9Ka88m3ILQCG+Ac2QO3z5+FII/s253FkJ
P00Hlv+m8SLKaUBoL46V4ZTH8eXPpERQKdOi2KpeF/BHi+XUfAdTVv9K2eW1C3C7NVkfLWgFJIpG
TEczd9HWXVb/HVup4WpH1A0QJ/2Szfp9ZIPTsy4e06lmeuy4y+LBA4q9/Mj0Yh9spCwCTmkWBp7G
W04/tsVZDo2p+Vxr0nh55xAhX7NLBH2KxCzBFIpbwyGQvPoIAWwi8CMPU8K9EtXVTvz6hAHsp6Wo
XWLB/JekMhYe7Xhbe3Gi+0TVuqDadNvRyXb0pKVepnJxmEXgmTUmOaBHUYXupPbtkegWXgcgSBNV
oBSB4UjFn/VACmYR8jmq7PXaeyR/VBNdi+W3K3ha/ALvcm7htqQonFXC4HEM2UaEXpITi5EuJZiy
5hKSeysdK/kd/KykllnoK7U37kvUE9YqS/fXPOIIyCcw8WPBTiCh3GXncIWxhrR+X/qY0isT8xvM
E/1ED6gB+oQR65XlLe95Zxi3iuCPj8kywUeLB6eRoSAB9jJYuNCq4McyqvoYg6FVbQmOKvd/pnhR
N7KLracRPvIl5iepWaDvytFB/x63TG4EEWtj70efWPtQRYwpDhIMTqUXEhJ3QR/crmtKOgwDbJhw
5sRVcrUp4sJFCVkAcwU2qpVldipN2IwP5JhTyluy4W1pzLk3qdy1jNdhU0Skmiz/N7SULn6jFIcC
rWi5UNn2H+8qvctrJsh24Y9vuvKYxSX9YD6l8rOZjz5FLbXJ/8tmh7eNu2NZGCHHryCrQz6sS6hF
zMcgVXaIV6PdqLQkW8PnJDVQbMSi6j0K78FKHf/KdZo/ekRJF96AG4cz+tlfhPNr0u1WNwb12KgO
U7emNJSh0bjfVJEiACb+j76Wb2pwhq0wJIimtD7Alty7oFtQFWAeBU3PsjOhNy73npnVuUL15Ama
+M0U1Xsxg9V2WVAg0X7Lux7+A/1pmzKZUS/617KzgqdhhQXdotuJptlrybRNPD3lBUymH1DEB1x3
pDA3lQc2PinVVax3VPIx4XR8TZzsI/c6JlgcBlrS0Adt+ey1imrPmQIaqFhc4uFs7siL0vj1iM8v
j6YPtx+iI0LxyelSCABzdrZG6kMBLGKD4ItqDYeC7CNopqgAEjEBKg7SNnRRIFve20ch9H2GYzMu
5XNqBbjvDd7zpZ0pmW9oLqFE59A77l3VwaFok/yXD0stgd275cTyGWqiPzXsoI2sgRBahY0Ln2ky
wN53ciJ+LHjf2Z/7EOekdawd8CulubcPMJVO6LghvryGOTO6UcJ5hpH0loCruWF9C6N8xeYIOFfa
XnQc7PmbM9k8mMSPrpxG3Cq0hgxcqjeAEPkGZ7S8UsoI9PhRLpkse1lbmqJrIrOlafPr1y+Ny1jW
rB3TicG+o+vstggdPnqgj0Knf3IlLSqLDezmDPjkajtob5TQjWk9bgN+slu3quuXRQZPzKNKDcu3
QNsXOL+kvs1/+QKed1p6ChBLvBpF9qaSinhHoY9k+cs3sIzeBo7MdMpL+3sp7S6cDD0WxkUCz/Ga
X5Je/2YX+0bY/h3nb4taDdUsWJz8imNR0NqRvKBhzDssjZpQI5+wSAmAK7kmspT9rHRa3VzObATM
y5zoTetV1q7pYaEt0Guc8So9Wb00uWIbgLvBybroJZkaE9oVTXfGtz9pgeA95c6/m4UanIBVXdwM
zjPxXPms+Yn1wdUZvvtABkFVytclH4InsErmya72VputyFhqvVqIj2ALtwzdeVgnnnmOc576pQ5H
xau4U90v7GreMWC4aKLRYVv8zQtycZbWoxOR4mAD0Gwx3NsJ7iys/5lNG8s+qUV7J8q1YVp18ZUO
5Bivycz3wpsJIAVxsiPLcQoCe2DMIvc84uzZxZIGo9TA6g+AXFoLx5UDfZUzFuZfSiW4M9Ie2dMQ
u3EfOQxIzT40vSdPVXBtyCFtW2ktIdxJ71g58+8Ml2gQpeI9awXw7octv8oIvvTjsKXZXd9RTy/g
orYYfHnIYOEducg9Ry0tfeXEDwNWBJdZUQKoLmeujW76I7f5S09kqmPw1VSH1frNaZKtb7yGxxcC
O/1laRogo49Hy2WLyiB6/cJB1R6OA7ekwXXEc4FUYe9bCJQ37tTRgTaz1yLlv3Kd9aWIh/QKZC+9
OivOjMYjXCqNaS9lw2bQNhCzg1pEVzdI57Cd47sZ47tw03qbRviPpyh9gD8BYywlrdCuezFyci82
FyzIbCl4WGTZdmipDlf6uce8eoQQ/umQPKGjwk1Cp+FIizLrP9Q8eNwZhvHBrPMOzx4jtrKfu2j8
z6HCkMT/TSVCfbO5Eh6MVHfPylmyLBPcOGHBiXgiqdyQve3TvRPnf10u4ydNgc9qTz4KzveEiu5N
MPcMXWnkMtH7L8R5PgKg+ps44VaPSbtNKdrWS8U3dBg+vF6JkMd7REL2/i7cQl9LmqL6nB2rXQU+
EKcW51JTvoIF4Iyf9bzxciXuy/SnEUP+UmlqPAdkJmr5GL1V564fgZ9DpY6FvHVawHxigzhP4imp
m4qxJMrw+/rR1pqQkpN6TxWpPsuerb8l1HAiZ4unciIjHaNoeJ48FJgmsTSON/QoNdO4S8uxTQG9
0rhi+b7PNhw0Y+P6RQDCn1hxQ4rHDFt+7d+olXEOq+nEiRVQ9ZTaTORYtjer7Mxeu/TcBeWQ8NGb
Xr3JerUb/s4SdZiVAVYjEHCEw9rHIrQ8ZOWwM0LOp7655bxY96VDDtSJoudx8iEwZgxl8MqQ5lUC
f19Y6pzSEalth2tdQrrHiSkcWpnQMypYBfsEPM9krpHX4m2xAqaPpiK4mqb/AdjgPkV9FyLilfCG
6n+zh7j81SuQOaEDnxl4NONEnGAFtpliNmnq35UQZEgWhwV1HE5QLd76vOYJvERc8K75IOdQZpyA
NiZjQkv4NeakaaClTVg7YudBEkoQs7pDxLl/5I5/9AbthS5mgE08uG8+udYnh1P4LRc0WUyZCSH+
8YQVZzIywlj9uWuG/VcaMVncb7IeMCRS+eRmasdipb9yBjLsO53cS0ycJ2QfA4emd/d9Yx9Lbb6n
dZWcGxG8LdTWX1Ig3Vii2FyCOQV6N3OX5ZcAoOJ2YEpmuytuAxJQl0/wfmvNnJsiUQq2DWS+AXIn
yZ+2IbGXpM6TbWCd89YtDwghFS50Mt8mszdEQu2jlydvugH+YipKR3wDLX8OWrjZwd9uHBj1EpG/
5vWHZCt0zwEWHLDab5KSdpaohlEazFP+5lDLXbAn/926AVHBHpNNw/2Q3X5/U3FtnW2JH64U4pau
GRFHTGk7nen+5E8u9xkWHj0vXW0lBQ1Cf2eAAwxFbXdJs/qfJZLs4geAytVknwcKZQqMgAdvZEk/
eVQZdfKcRgHlkUHLke4TQ3QW5JYWP8m+cUX7toBPAq3ALW1sOe9oC95ZRvYMLB33MurnVIbE7mBm
ib2PbgCfWAOJ2VZd7WxpZ7vA32xf1+ERlW4qdTZs1va0JojOL167JaeGU4pDneO4a8qGDmuLAsii
it/JZL/OtVW+GJvizOZ317Fd5w1EP5PlNK8YuHB/+F5Ay9FITGXBoua0jXcz6Cgh3wS9aUhxnr+W
l3XhM3zNVCJnNg4fAU5S+XP65AfxFS/VaRw8dUAo1aFTtxnGsFtrOvuaTB3n3UO9LkiMGPTNTEON
Isaav6T8JXfshP7GOOB2hVt9q6IiuGiYfy98F/5jbP82rwsEsHyhk3V+sKdyAX6Qdvk/JYb5Azle
HPVixCdp5b88/KRQzKiGFOA5ZF6DZ2TBnDeq36+asq4CrzSgDAtvem6/KuV39wCJfmhxzseCIqtV
I175YCf8JgjOX9LA1++CLnWQcUH+geNbT1Q7WZfKaXy6h/HhyVmfgaDGZ2f6A9UNsjOadyqQhSY/
GUOO0I0s9AM1nWy5R8xHIgDjRSz2a6/G5ugv/gTjS+Jtw37Q+j1Z0kXTI8oDWS74DifS/7MgID27
/p5ekjLADx3PtGjIdKQ8cEa/Gm0yNGi5f6yFSZj6iK2I+GbD9Mdbprv1hgM+nALOVtQNliBumb5F
XfCw6gNA/PrHnh/sa/07ELj1JavHQ/bISnULioVV4cRhOfifFQ9AoJQbTt10tGEaH1deTPzr2EIB
xdv0MU2mgfNcGdXgh6zEldAHDj0TfDoO4okE2JdF47dJZdQkO8l3Nqn14eIWmIooDXxuBtiL0WdJ
XuugPOseY0fBSUg52EDr10tpTfndaby9aGkntzt9svwM1CLrxkQXNNFEk/NCwESKaXzhO24TittF
EKM2BjPpiWdiq7WFJ4L2QSjNHmbdieCrCQBJB5sRI/MdZyQndEEtm2xJWUwt/7daPxnTxCdOUnJz
AKMUXLbQyVefqY0iU6RTclF95x3qikBf8UBnQjZim93Fz6TD8cAkezsf4cbK/lmgBJ1Z0Lz3pVDb
UmCid+jo29Aq9L2BQbDt2iriU41ZsjL+USLipXn/MzGoza2F0OAYY5EzrINrv1Zw6Pidv8dTm2wG
d31bYhnshWWdk6bk2JZkMvyhHB8stt0UTAmMOsqIwapYVgTxP/3bS1hYZG/v3AKSlzmKNd8JQ42E
B7iq6eLqSXLnSjUdaDBHr3EWlef+f0Sdx3LdSrZEvwgR8GZ6vCcPzSWpCYJO8KYAFFCFr+8FvcEb
NEP3dneIEnEKtXNnrjQN/0gAfZxJEWpnlxfuU1zxJ6mboEEUbYMnzfrxqeWbd8Ou3Zs4FlasPp0b
pkRnb1bNF1gEfRKR564NDfMuQ6g4y5xyvSC1uXgIurqizmbRVwACgtdIu1zO8t7Sm4QerguYpHm5
7GOocIcvragOMzPjJhun/DAKbx9gZ16FWMROoWiC1zFnVhDRS9ka7rkfChr2lLvTIXWVDRnydTiF
z2XUTHs/94Ijwz3BCBGfktL6zQqnPQgzW2zr0F26ue4fbTHS45fa0/r/OVj/fsURv08DHjtW7u8N
BS5c+aZ7ZHH5y0AwzlkKlCY3BccSFZH/vqjB/6gnupYCMFcn0f9FG4uPOAjScx/KDQpyScwqoYnN
xneFRwQ0hLCOCdWPV3+6jOlsbCqceLw80zXokfFGc4xz9Pz0I1l8Y5FOgJX45LNzn3XXgBRwbqwg
gilnYRa1TLDE8tcXLMDkTB5a8aTkHMCY8ymHlAZCNVkWJj31HTV+fohtUrB9VP4HPeoUV6HaoXGu
ApdKQF/Yzq5PMFEIgqsQq758zPXojh5j+0DQ2G7q94Ih+0mNPY1oargF1CXHSwB85r1GTy3hePra
293o4gAIWoX2aLSP5KP+aLPRh8wPPkplDQfD7MkTTiOu/QlzkOyj7x7X280pXdBQyxfZwZ2JgWva
VgDXCjcjILiR3jha17jgmhhosBs59O9sO63Fud20EQhRT4IrAuXB42e0ZGItj6c63Ic6Co4dKLzL
sHyRSnqXTE6nsqjCo22CPbSGxcQZmJwKLe+4ye3++nBUDj4gL2bTQBGEqX/DOhlefTvIH6hDfc7H
uX+lis17dIyOt4jT0tPslzcfKMexk0pRMee81vXSi6A8chHl8KJsKlcBwlWY34xk1zVrQ1FILIfs
vU6SmMwNFwwhqWbp7ehNwqERGToNiOG8Hg5+k/9JJ30m+PVs59Z/edrZG7sugaWlhMfds0Oelfhd
/xpKuA38zKoObuw4eBtddfD1bm5Ewa5ysbv7yZ+8mCWopvQIM+OlHwnH2DbX/CTR19Kb/hYtORBn
qL/qoH2ndgWMjN3d3I487Uh48d3I8UjZ8Wsys+riGmhg5MS8kgEcXnHjcxgFmjtBzPaYRdbdqdi2
5Pwt8vpL3HWy/HUp8C28mkvjwbSYirll2UPSbK3YQmArpx9BUsnCrMqtAO++1uFZ9/qprEq4Y8C6
uvqNB/dHGPWzZXUUNWOjaONfAxLDLk7EHaiRc4kYzAKLCPSfzG+zk7fYjnoqb9nAv/Np4IJG5YJM
MELw+mc8gX9szNdeo4YPMyUTMq8emQjOnt8UuGf6xdQx/NUUPyMpMwePoqMsl76RveZJAqEorh4U
t30dWxiValDB4ejs+IhnG53080GONpQquhZ6f/ROid6aoh2PDVQeF7q9MTUxGnj9B40Oi66NS6Tm
DWdV08uwnATWAPgsPBeTQIfvULcjJnYXlXFFkdgHQpO7UT3gKTp4nmI9jK9l7kR7TkLSKy3jYus3
SMp1jEUd26JjojNRmABnUo7xls9jhAlm3bhIvxAXmLCYqSKYHeEMVzwhypcEpSDBom9VUSXHqc42
YcJ5TJyde2Nkvzg9fgWFxnL0CN82ODyI8mNaqjpBYKe/VeSgM88sv+uqe4dF9sjbMzvk5dGeRr6n
IiJRzoc9RLuFlP5ANR9ZqG1Lt9J+5AV4TMcGJ6d5cihiPrjxAIxyriRZrXzPsFUcGUR2s1mZ+7J0
PmoIY7hvxuCaZ/E212F4bPHntiM0BWumdi90sBaMsIxyiy3pVPvGWhYuhJuCWbOzgfmWOUu7uCvW
oglnMha6XYe5uLfjiLYbubtItDd2w1BqRPAIZAFCm8zMvRPY28KS5QGlJ6FamlePlNDyTIfqoF5E
3ZW+rY9eNO3BwojHkwHevs6B68x9tCUsnpwx19fAZ9/Oo9kGu662XhV2nYcM4/JDZk/9g57GY48q
N+QLpGMei9Osk0cXFFSiKzoHXI4piyw+lXXUP0s+96Hf0kZVBweMpG5UWk8ByUvbYKSrvKo5E7zz
eYgxsYzwn9hj9CCokC+zQbZ3Oe5wBdKppxz7MWShsUd44h5oGHjycmhxoIFW+TXD0vEExnadkeTc
uH3orxNEjnNQ5c4+mronEfy7T9HAVLXc2EzZ7M15aJkAKajw52WlMxMqqivCp1n+XJtzyo/fNnlM
reJBxjx+c+0/84uAdA14zaTB/cLpyn/ELu8fYl8NJ63MGzlPOpq7+vffq9mYkyuJUxd4tryklRft
mngY1i6/f2Sk+tSxlCaF+qqJ9WwEU1Bhj+WJT+EqUDXI7CzEYuHgbo96Ul9e6zMseeCCusXb5nlj
AJSkczdxG8+89YlDmrA7rzkQqVXhAj4B3k3sXNbTI4CQXe2o8djGh3CsA24mesKCk33VkwfIULNt
vYvZby9ZTfkgilmCc8zgLRw7anqgc688SwR0224/CkkFnMAxV5aE7bEPxOyx5RPe7/oJCAAXJfp1
9mHEwn2Q3MxIcDYTL7vJuPObkZ5WUN0CsrXW8q3T9Ekx0y2o8P4OOdGalAd+h574CZUKat1ixw4y
/iyyY3CNVLkNZthBXcg01dvW2fQKxOTYIlPF1otiZ9M5/0NPdPIlJGWiazM+YVhqtwmuTtip038j
mymUUAmUlf5bjPbRpXMafxvxs6tgIh1cKoTQe4FDKuuYhiWpWcVH2HfK0xhCdo/aAZ6ZYgls+iRX
dBH8kQkeTDDKsLHdlqfDC/RpwB3cT3F4orrYRS85TrZ5cXLd3wxhMs131QuaQoY5eIpOmUOqpA9Z
Cvgt6hTPqqnGeefjIoRHi2GsZQeAA4psbdCo/b/tw+yMRFXTaScj825aVkv72dYaWZLZlBiHDWHS
eWq7gw648Lh52Z6wNLebMAXO0mJP3+StBVogbcne5vO2FQhslYjOPcWU56oHvoKPq7uUk9KbyI9W
A/zD/xBivqTr1kcXbyp7PLEH6nKbBuAsGTXOlF+L3yoe5qsNvWDte2x6i/xQ9qjxvlmfCod/2/RI
PYGDjaqxva/Ypu4qjvnDjwOP+AhHE4/2cERddM8yQ+jvYvx+7uKx/Oe2nNiF82hBJ3NJEEVhRDj2
mTX2tiPbFRL9sTP6G8uUtQ/8lnDDfrFGnyDTpSRdKhSPIa3XEiI9IGvuDva8r2djPvD8+1j2CwWv
j9dOQ7WxSxrrDPgfY7HlHmjPdLb9DKPckaxBNFGXahNKdGNLCHxt3ZEVrn7H0LPrcR6S9+ZqnDpR
c8zolphU9D0gwz5ZNDPDSoClaop4iSgyyKdGuGTUGz7TQQYJuxhxzPbywbdeZlpUrz1vPEj3I1wI
PDLGUtyN9Y9yr4T1dNiHl7bB56qzbFUOlc3en6GdLcPgVRuDhH1WE+JsFg7Pvy8AyHMkGORI36Ji
J8o0ryK7z9cJINitEeFy4tJNhwHH+NbxjB3t4s41Ees4KEmcdBEisDWaoCXYVNoa2zKNoXc/FMlT
kSV0bffTV8Ix11M8+UB3V8CVmOJkI8dEYxac9m4+7/55RdDZ7BONfsfJnSALAO3XtW9dMGLYWCJr
dcsaZR8HqxhOsIlwCDtkIWcGyUMWZxdoBh+sp8kMAbOA+0XptDBNc6dR0TchFXuM2dy5deVhKVbF
CYYFAUdxrvsEXsMItc8bi73tmn/wzxl7kdbFCgwSeMlu6Sllks/XncfzENvvgMa6nWwdYz1M8bKy
GvsXal/Yepz4b4xzbjFRoxQqCFScyhalz6Crp3ADo06RseiShzb/44cuFG0l+VaC8PHfl74jC1N4
dyurhpNLpI9rCdzDCTJDprljpz2JDh+r1kJIYJNl2P/3JeaCNSv7Jgq8X3XODipzII2K6a2LMcOR
YeSSRLnHUiKh6iK5TL6BWOc8k3QX+FEGWhcrrLp8KMjpYDejEbeVEDz+4bCbMfrGi3ryuH6tnJCH
SRu8ewA0use0xTBleMDL5dj8mNrU1yaVKE+zEW/g0h2rPn2qcS4gwuXlafDnDmPN0BziENUX+wA2
he4tRBB6rJZ1MOc+5A2SOasuqR8tn1BCVxO67SbEBbHkxXImpKvyTHRUDxV08DQp3RVGMwqXR5Ir
qeezcR67UzG73ESj3Di5XD3pQCXyjxWUsY0gWdFXHZazlt8nZR1OhVqK7zBYpSyPnoCnQioEx/el
aHFpRsJFRNXsEyUiALZC4nG6mj9Lq/ljdli0WKNfpJiTvR2gCbAl9LeO/5UbORu9phnwFLqKPdTW
a7i+p22iXwld7CKr557YefmWga2/B8r86GseOghr9UVKWzz79S3zYZEZhXOnfibZ6n5nl7q9wXmq
TWXvQkv+WvYc7OoKULTwNNiAPn+CvEuX01gn5OSZgUrd/PHAvrZM7kvlHA1kqFVtS3sLrdLWFsj7
/Oh0E9vOOX6Memwbw6zJ0EBaxJJTqVfksmbLubVKa35huUnzRHHiF/Xa/qFQD+6s/VNrcpcHnn7C
yE2Rdxof/VR+wE3+wfg3PHKp6ptIMoTLemc5EbTiRXOwiUlhwE6OMGeWxhTzPfARYUCFHswJ3yUj
cf+nTcuNaCLxVmM0MlZphhMKyIGNK+Y6ow9Tq14xmlXWSXLl2+opvXlmwIqN1nA2nPtcx2IfO/Ow
CkhaFhWjWCP3oEumXc5ufNPGRrZPQTpQhbD8aUsbKMg87K12eukb6NZzJ66KSxuR927p3x2X0tQs
ff+34opcroFGQI+R9Iz/wik6GH4cLB7AtdkN8T5c2DpxpzBelWIASNsWm3xUuJLM8AeuU3/T+Xtv
DfKsKv5tnM0PJf2Oy7IcYF3EWqgza/PEz+wA14KX7ajTo5ycm9/yJFLFGO0nnMq4x0tAig4JgtRQ
5MtKJQ4zlV3/lqmmMcIK0sgTi4YPony81mE9ciaW4a6Twr7Nk2UxH5V3nVKC21jJ39JBX0kNG5aY
Nzz2GQ1QxRhlj67GIN8nKSvsUWePnhWP+6QCTTLb4VHYMSBpjOY5deI80+KGcYbtcPVWFgXob/bW
mDT9Ldka1ot2luyVRuzPui7fBnlPJV4XPgYWtBRd5MFXW8ExovsN1hzGZXhA6DJobWsjSe17X6Wv
xA//pFWw4hFUPJT8BYaUuR3BRwzcrIt1HhnUWCwixdw646OH/9AzDiNpK3S0sP1KqoEWFsxLG+TZ
cDdz+mIz9y/W0FO5MIpz0HtXYPrTrZ5QQ4fxGNN/soBbuehQl407mxrwgqjyWGM4ThiKJQ1b82wc
O1ggGcPozlEUwFFS4F+5GrFlZbnduLLdu1P5SdkOfE4Jr8Dt1gaxoavwo+pqBxl3kKw/WhoQIhCv
PyNS6jbjtAOhij067ZS9EgMUKPA3K2C6tKAonI2Rh6oV1lQcQyxGpG6dbTu7XPnN2jmTODXJCgtx
Zopgw23X6mnMXsG2LjXVcOtokzi2DuiF2EnVOmMjBd7c3Yow+yauT6CcvEWaUlG38DgHNwue+wm0
DMqHd/A8PMq2oBhKpZV5FRGLNOG9D5GIDn03F0ch0Ulh+V3ad/ArAHhTSo/sOviPiEZOr3RAuZtB
HiPkFNw1+WkAzcmHZByOBRuYmqadgg3DVWYaHFGJD5cM13yHtokxq0Zn/feP0YCJ10xhTDWF+d14
WYxgbslHbX36hrAfYVT/lhPmf5NSAXh0kBuVCTQra2aFWSmTu2pw8N/NwrxOmgRd6dwMN6zPsdnt
sfw9VF0mD73kGZQLdtirhA/wtf/JJF02PnL5fSK4AxyBSihgtlcloTZBdVne++13DYQCI+RWp9OA
FPsmLdu/8wNd+l8orw2jYiVU5z3j3AgeQjWfSbI6lrAfBo/Vu2qN9hBOtMkPwjpRmsQHoaUMlzW5
vytGB/3HeYv0YL3mvZXemFtv+Yx+V+tgDS2MWJZgH8IKSjBH5t4ZCOi6Rh8hauhflR8eVZEFd8pu
4geDna3KAvGganxrrroR/RAYezv0qwZwfFXM/QHZbOn0mUM8As2FobLz0GJnZ8PMwSqvh5tIt5AN
SGiXWOOnm3I7SX21F1T6rFvF8IbwMWyoPwhXHeuV078Rjl6KZLFtgBOsqOmx9VNtKwhvKiSdOWFD
sDOh7lBvZuRwB28y31OeNPbid3CP2YQ01pIYSFNnvg52Ju/KbPLHmS5KPHdkF+pVgAfhJjyBp6hA
9CgafmCNSNn9Y2JJ05dR8BD9oweWITbnEcrpY+eLDfGQ9hb7qIIjfyPNaBSPoEQOlUT3sgKtECa7
J9h57GAqYTAxDDerICEXggfIeFuuKy4ol5i0SlEYhHVck9EwXQqqsVWTCVe/VTN8xO1kHl29dXUm
Dnj6FCiOYZt0DoKQtviMSTHSdXG1LABR1rxsBr2TTOJvx7PfLTPHXNDc2yH+tV37paoENJ0SK1fD
rZGrPQ5D5EdzNJ5Y2t6Gzt711OGp1Ppq+FRvom76bkxZrsusYGbbh6hBeI+qm6qrbWIa33NWxSt6
GW5sXV8GsqHbsATG4MbYj007fx3Mb7MwL/HA270zUIxELzfs+2viWvXJYMvDetuKd0NrP5dQVWcv
/M2TWO6vRvtS0CCy1lyUlcJ4GbvmzuyrY14Xz0btvfVwAfhsY/hlIv0v6eaBOFXwqlqqglTFg1sD
i8o1BaljVPhr7qFf0mwKNHVa1zz6aeIcDMkoqENVPo3tmtXZqHJQZ3lGEE+bW1npV9oG/hNpoXcR
peykJliDWH5YbJSogr32lvXt+F/chKRZeiK1aU7ljSKTFyjjq8zw7uraWIeN8eNA28PrUy0khJ8k
HKutO42AJqYIDL20F+RKg61T7JEoH9sas7Z06g/Z92dicIfRNy44+U45nkSCpeUTweB9mAUK3Skl
LJtyYRsi1vHxuGLDnu/oqCT0Gviv3jHkoAcJN0Ojs7Gz6sJjkuheGkwBdPpeA8Duq9ptiKZg94Lb
d0ElR29gCrHAGDTx0oLlL6+VAV/O0FBwOOiaYBwjEEa/dTrlB8d2o6N9Q85LgBz1jMcMVrjPIWj1
k4vhWzWHJjA5ZlW3E/30R7cZOi2+IHsKH6lsUMRtvJMbjuEFcKfvypORMb0BYD4VYVrvbGsCZ28j
vfnCsPZGHUQHx0DULuIZGoBd/fiUCmyC0n9WqYd3hNxjFWS7yS/PToOx0sFsUE94dSPJHZ/aHCwj
a1HPwYGg6T1YSjl9urAZbJdYk0ev0+TqcOUWxT72ur9GasJ2BEgR5fy9prp3Lw0udnoOMCAzxyM8
dba1a3p4j8oqsUOlDCMm3A6DgYDf1PnDZwB6U5wLtlwVEpz5Ycy8FanE3DrKgW+QWGc6ReiZKxu6
eFNiImHTgZtjCoS075BVNdiHyMh+LGYqmpP5wU/y8W3SfxDN/3Otvtz6ObmIIJ2arciWXOf0JFzj
T5GRkZtAmKdsD7koez9pyrYdQ8wTpQXMgq0otmUefHqaaEHOwlk6KEG8r8J9hhk8Lx8a1wwoONMl
WirJBgz11zbp7ogA2mArnva2sSIGhmBOGIDlyJK1955rQQlFNzwnRvQFm75YzyN5Cd9j1MNyGcFc
Yu+Y/erGOhsY45Bzxpcp0DjPMbfSbn+tkpSyTWpxcP1F4T6HdlU6f7uuTbdGGXyGrngP4U5nrnEm
1/1Q6w7hw/zPc8VRpv4+DuN9xE5fDrhMJnsipl+jvPX/sdvd12F44Qf0ch2ripLTY5twNifOOYVs
BpopeIPHdSxi7794jClhhtwvDrLj7gEFEodHEd0d2RJhH58qpPrOTI6jKT/r1AXRML+ojFD42Bxq
1v0t9/GmUwdrgIwftheXD7Oo9JXvZE1SiaoePY6XqB/Pc1CeK3qA6vrNFOW2lOxfUsZVam6+7eY1
47sCu/GGBPNQZP5fsnxUNZxxPybsfJtvo+5pCZj9s23+unR2r11KJaHTgfr36ogrYfPcBgOP/XiU
Y7fpYuyTdX738REYY3xg17nOqDRp2WFhSvlitflQTtZxEtV/JHbDqPzxsvBDdM2DYMmIsf0V/O59
sQdA3F6ZAjD6RP6N9E78mWvrLcqHemXtgqHf14F7TW0cX9mSePdz3azBf0K95DXYheG/QSQe2x9L
WK9tng07w4h2KZ6F88A+ynBPDZBiz4CRHfQjGIIg2HqT023dPrL3PVZAaBuucJyNS/XsTi0NLhuU
dfOcZSCuRmyauPRx/OOz3UksisgwEFJHlM1NrkcCo9p9LxpLrGUq8SLM+NqjlJPVIwmM+YGGp2Ci
NAvKAlsd5C2f9BwtLB03EMayae22v+yJoFLPjtjM/qHp6D1rS4IGY3eMbPev9psv10pZD4nkx5mo
KjVQofTMdtV2e5KEs7yC1d8MyAutwUTcJEyzudE/xwaVVGX1Npr6XvXTX8JJCC9NzUTjLZ06GuVW
t0S4+ic+XiyiyxhQh9SwuUO2aNjHbqKZfyQ4hiu2ermxO/spFhkpZn9it5Q5//msrnUP6pflvYNy
haY9i0trEjfqInHKtHpqrN7djsQc2ebrclPwLbI7xt6gYRjZnnqCN/2RGZRHTxie/Sg6tqxXEFud
g4yM36RZ8hxgzRFMiSLEfb6APWO1YnkL5schO+HhRjFy86kvadELzZbDxJCfCYRjCrdYODl3b1Tj
tmxGNKmWgH7oADvpQLBPU2qt48Xt0rBYJ8ehHowKMLjHacmWMPoxGyxpZTydXbN9SRIcyv6CXxzZ
HxTYcNgpeSjCNY3lA7URZmfB1iJ5vxqMnpgMCYthQdoqFzkyqkMK5CP9B7LKq5OoYlOVJUC0yIsQ
425lgvo55AW19sBrPbZwYM24WQA4YJnrOPFWsabsyHTFtnohL+9wfeSen2hczX1HK8ZkjDu/HQzM
VPG2GGSw4ZXkrb6sHG49H403KeSnsaSdMnBpnS+vTZW+pUl9raLs2R6nd3903bW7SLcuZV8rnv2n
2KNeKpPvsYfdFL7OZ2Xl4QpT0tXLR1bKBFKHvvwa4vhvUI6M1uEfF072KjeXymKnOqSgXIJBGIfO
op4KOz4gRfvTLty3sXIe5RyHez8tmRR5fpLJ+yzS4XGmKkfa3PyiGug8O3bevn68spaFV1H9rdiJ
rVDk7oSeaTqVwCW5iPHtEtGUikCbCx4hVAyuHlFgkLnlGkQZS4sY0ilbFn4ezYKJ4QqPfAcoIqQZ
2pcODX3cuUWZ9NtGzOuqJGkaBebORr5cyworypwWIBf5M4PEkxRR839uVCHWczDPl7KD90XqLRJd
dqTZVG2V45yqRO4a30qf2U4+RBRqsU53qoUgnYDXaf9a5sUI0nZPL9I+g7+3sN4vPMi3zMNFZDWP
jiv4PKbOxm4N7gEmRYQalXasrjS6jUdBXNsr8UcBEnnJKyPaK4/DgwAIslh+jewZKYvt+0pHsM/q
pS6lrpK1VRv9BS2eFyrSGQ9ZfqcFcNqi+W8MH2Kra6BOueOQbJO0fo5n521gA7cf2IjwHoj2uI7T
HZ4YtswMLGUEosMx75liWb2w89m8ZFgtkul1FkaLe78BIDxWp7ojbi0U12IbW0Tmc88LisfAe4pb
ECUMVIAPkbmQIGM/2rJA+CkzRPouVL/SwJ5bRLdoVNdlpXGWafyZ9IO9Z2TmXbKVHU7XBVnT+Qbi
avsXGizbifJKKvBH9sWbSK2jUwe8V/S77ULvHsI3L+L+kGJZ5zvW25xXNrGG96JExVGO91cRONvU
fnYn6HAqhoydu0fn8lT4Vzs23z1FDmwujb8h6J8Dxu0HpzB44OfsLYtSkqCEU3OzeNDWnVNOLGyH
gGaWqir0Kif34+TVr+/qb2F6v1w2fqzJPJPutcb63tnVjbK+kJgk7alavbZlPq29IviO4T+vM/sO
zJ3Dm3UmPqwc01rsbWbpvQhpHTKXtymuUlBYOjnDSHjW+XBvYXURNa84hsCDj9FQrC1wwdssPSkZ
GGsz4PxKgcI7g7lFiiRvWE7dkdjwdhxRfwPonOCXO/Fu+mjZQUJ7KGrINhC4HnKdf/g9zxgmX9Il
sTQ2fqA3Y44qPPN2STIS2DP7o+2IMRztGyzpaMWnoJtnhEif5SrWCCJE8+or6qHJhGEDLUlFO2+c
vvNmjh59G8IVm8KriSpN9KghFO3758Hs1j14JIYHrFKybpiJe/e/Ut4SSOCbnrahfQfd9BT2lKV3
hn4ybbQJkKBmUN/9BekzVxUYOY5cu/5peXTX5my/zD2pJxcH/IT6C2ueyiriqWkSfMX+sluc+icR
AAKYCjYEoxt1x+oWGEZyDdOIoqruPpHTPaiZIJVLVGktdUBvvYvFwUqCNXUsi01gOgA53eY4SzrD
PHWW+dFZIy2Xgv2wA4jJtKML9Il775fNjkHjO63T59lgDLW9YNsvnRGT12fPxsgNXJDejxk3g6CD
eu0413mMOKfc7hNyyGtuMWjOkmt3DKFy46qpuUKdPQ+peMzG+DW0B/vo2kO8Tkz2zl05/Sojoko0
jFmTKu6sDp3MwVzti7Crj8CxyNtWBKhVu6rcHBCyPXXbmBeeMGTwFGkSSCLztrVffjZN4Z0LU6l1
NA8bmhth//kl/0sQ5vlgp68mFaQhbJf1pAaDdUxnLj8d81TLH2Np5oiXlTWJMhosQFO9y3rIOazS
z1Lwo7MGHve5241ZZd8nWrZ0ZxsP+jv5N5hSG9vQxVTl+V/qw+ud44bWWVjGM4yufl84EmJrHINq
aUlDG4rAgU7V0WgmbrxVxjUEUr7qjAtoz9vEJWWjG012usTuLnUhNhyOO+l71aH3B7GhyHguOPJ6
j7OTk6jBzZXDaoLQhs2jvXSZzwlYtRcgiLiYfNM+Uf3wOvL6XNlG/ttpFg7Mmzg9qX6c1dGtb4aZ
FCc1OQ+2LPp7GumSvrVWHhnlSoPzK7GnaWs9JlkdHtKsfWac/3VGr3ky16XoQ5YgtbEvC/CTeIXA
28zJsULavniuvJv8EW6YxF6pYP5P++0nEp/eURZwHBP7xp6cnWCjTqk7PiUUgezddFkcR1yQ7KrF
el2yEkidnudlJFvu28Yfihi6bRY2v3q+WjPSAN4dpBUPcHh7mUreyyDa4HGx+o5YEQECgDZi4fFL
MIzsuXazDHCvJAUzlTrXKY4I18/UVSnebCtRMg0brbyF2ThvReGB4u6PVWZZG7NbOcYCP4+4XU6K
m0OUw2gZWkIrfrpYp4x1UhJcnRYH8MiFaWdOG1rQQGa5vPuwD/mb1sfCxedbbBIbV4tXAXjR/rXJ
ByrrgZusUhcEeEugYCq64qEMU+6scbBNFcOA1JD5s3QuNwwAMs12JdvyUozWUqsAwcLkAG3yrVRm
xUiAwh+6EiZ1ktCxLXGxtSSP940p/qbekAMFn76D0LhUDj1JiYlRPMfTIofh0tZOuQmF821yBQCc
391KM99ysVhyQ/m7NiiGp7sLlxbGU+Ijct/24RXL4bNUD7kmyQcyemugaUIddiw4mhRaoOnr8dnJ
zG1EFdxlqTVgo3hOA47DSXfcPbIbFGfv7Dnci/rkZE0JV2bcl70DnSAg6Jjl+bAVrdvvQvnZD+BY
HaG+05E0wYz7cFA2CP4B0ZuXTp9WBCbtsw/gYz1hO4AqKz+hVXIdoep8l9YPiPACcFytaTXBb1No
9h5Tkb1PMicM482fmjO88GZoQUH52E1gY0DEvachTG2wd4htoeZeDAWPgSVjV+xf3ICBtMBdvcNK
cZjc1tjjyis6PjhZNn/kCX5nwKwT71efKha8MKwMem8PLut79qwbO68V9JnmVIXR1V1KWvwO/cia
ZjpFpLkkx3LvFpRsP/2SDkusshSJtMlJ9pW9cnquhtBqFDXbaH3OxPiURtN5KvMvlIufoNaQhidc
RmFhPnsJdAKAfShz0fAiC1rIS9ZIZQVpEJA/UFUoXADQFxJf7T5jEXxJ/UjBIY5whqf9A0nJnfBz
68GeP+JCd/sxxiVnkLcEKQntI3B3NViFf/72ZpskUCw55FkyHm03eVHhROQUoE01BmrPp2EFiYKd
UklJCcnFYZ1P5DI7D2MnGY0Lxpt1EI504cDLAnl095AnLzRevo447VYiLe9ATa1rmo2PY89WmVFm
Tnk3RiUDE0udIB/AfTQ4ZtgwryzD8jeqrmEoFClJXAm/YKwGfmx0XrlD1jBhR69GxVHYuMUbxy81
2mTdD22FghZ53wpaERUOuU3oyRiga9B5yISuowmUTr9q2mfOxAaePKC7FULBKiE8hS161fYECrtp
fg97/3P2NTd6A7pKBo43yWF2Dr4v7y5GErvgtTU1BTlmBJCW9hekSafcMpzGdKxhfVlezuGwi2aF
My3ln4zM2xdA0mgzgb85eV1GXVUybSo/I7SAZyGOgwhZDzJ/kMfGuXLn57SPm01i9vdsIgLpgW5i
EOe17IV1cSB+vKsI2ySxzXBbhr899VMrPwDnMfUQ26LKQuZqK/iFEzckrv/VWT1muKc2YYTI7+fz
Rz1PIEocnmysINDgWu/Dz/3pkF8KDlnk+Op/HJ3JdqtIFkW/iLWAAAKmEmptyXL7bE9Y7pI2aIP2
62tTg8pBZeZLW4KI25yzj7trU9igNa6NU40tK8xpA/Y21h4JJcKNg7vEHQDFmhaixZLviS4jaiFg
NoCEt5OW9VHWL06u3m0VMwOwmZBK13kzcdXuLfufqfLokpO8np0Mz+V9bJyDdIA1VCJmCUZKaorJ
am8mwUHmcNJln15jwZ3PHAKDQ/VhTp1/ylZCdjcFD8tckvAJJ1Y17ElItg2tkgW9LrJQZAPfZw0+
hUsK7bZmnukrVqwcNeJa45tCWYC4o27cMAm6fyYGlQ1hLRhqkKoNAgKBN7GrCYRzHB//D4Mr6zXd
pm4xrJzI+2OP+ewROr5byoFu0i1eibz0N28cB5IpHky7bKSmzSuSiB7tHEZ1k9RnNcHDa+TI8wDh
s+laLKqk3hKKwFona2/Y+K/U1PcTBfSpE58mjJZQ0XuFK1cJMCkLg94kBFy5/w2C7tU0Ec2kKZVv
i01fWMnn2IEVYXECRqD7zVJW/a7dQMjpcVtln6OyDom3zFglYh32FpWuvw7hXILy6nHBytSNzEGD
YGcWybtVPw4y2AswtE2pMZvNdX7rKqSmfntTJpsGoUMD/7QJMCGcPHMGfECqWYu0KYZTtMQ9bcMK
6JQZHRRjGFQTIQH3xPQN6ieQOI61/6sjFWzpRN+X2sf3j300dCFEUU8F2yFQNXVIHhYablc1IG9O
V4CbiDT/DfsrRyXN0rq9csxB2qiGl3xBtIB3wqEoIk1VDHQDqi/PBT80Q0GUpcPQARG1ZoxT+BGL
yjr7OMfZPjA/zl3/vwQiEgoo/mBhY6MZWJXGmkyLzEgearcaECbw8LQDxwHC4HjD/v3eXEM7ONwf
5rJwsOVjL3EpUA5DMJDuqBZwY2n5Q2zoq1fqi8T3vEU0hgOhSuB/95Xe1ao7zCyqLW9lB4vkC76j
8zD0zcmUWh+1sTBMJ9mhwCQXahsk8CjzbG8Muj9Ho74uNfdvzGL0XXfy3zj8dYUT4FnL7sq4c/ap
RHhspBTj8TJ5wLWy19l/JNXhDqPDeOpN3ugxyT7T925E06Gpgo2x43LMJqhDzkiT2mMBSV5RvJ2E
3SZ4nv35fujDkaiseYKYoNctECyCsqbe4Ncd8ABBxW8dwNx4Je5Kr72R/sJUal5VMKnH3Fk2r3nF
nZkOcrkfLUDi1Aj2eqpZZ2eK6q1VI3ZGW8AGKJ7CDOXrlnb7ZuphXlHI1hZ+CbDu1v6o9D9K0HCI
AQFO0NdhGlbWgsthuAa2fQ8Hor+TzQRj2zeDsJTIqkwnIx2Umd15kF9WSUGZRTgbamul6szLe9WD
K0LqlyIUc5tdaVQvA0io0Jqw4Iyu9e7MaLryETtjYpyyrOxCq2HA14LnXPomPuguP5nrEpgJVLAP
3Ol+spNzP7Fkm4ryZg6gkrE2PuaxfZ4xALk1Q0hhX1oMImEAMG91ZUaPzowioMMQ18EzPSUwr52h
oSKOgLfl0anpiEXqHAgvZLwhEUR7r33qOWyhAF8SXndtKGIm2L9tlU76rTMupF1Bmekz4FQJ8B/Q
hQgb0T4gVSLLcokUCa/ZVkJ8fTHLPHhJ2VGnATeMi06IyDzncyIvdeePzRfe49WBDNSLjsjdOXK6
NauIkJmmDslMJykb3ckOcGEWlszFb05L/oLy3gR33anPgYkLPw2Vu7IKZPZfQ0EEKbo6sLgh+S1y
IGopvdPTQr1LZRS45UEHLSuqVXhblzBfiFKIPWRKKUNQo5m+4sH1VrgQF4DGUTCr8j2uJ7l3iTGm
/7pjU35dbNBli9ki/ujaUxGfwJBgI/qMeeD8tQ4QI9/5YhN3wiVMMWtyPMpqZVQw1MsxulusSXj0
2rvW5nkQCU/vZKRQ6pJ7zhn2LPKPbIiDvZSCSWePAKOwyI8yKWJczSBjbEuUZf5zH5N7kSGhBPCi
Q1EwOVzfusqYAHHI5hmP32MaVc1OkFezjepd1ZMpRjw7rlNLfxcm05lx7HsqgoKEmxg2N9HX1mNS
oCGc7Dc2GATZuWgOIrJV2srujrLjhmmB+A6ASQ5RIv4z1YI0cKAlJWhr0pqOw8NWKtg7BwiqyJIC
sAfqGAW7Ym5XevZxkP0FPTz6aHL2QkqyGufOQIi9Jqs9Tv1ihf6jX/Cov8a5BL7IGQga58kmcOCx
xLIFQHTcdh51GWD/Y5cJZ3W5EqEe65ubOPjQMI8I92Ew1HDhxKUKpMqra489fOUDHyKdQpFh/LgY
LPvN9BjYkRFaDFhl0DdHVbBRN6JdjRwkbGCQbOEXsOmyVqUJ1AW7opCGgRcULl2rzSfoO9ktYREX
2Q1BexqXN/YNoOb2ePRt395PvrxrX/H9lccxHt+82mZfC+U6YTUUtM629XgYXZ9ZUOLuXZbMkMDX
OtfnnHAxziAxYuDERTSMwW7OTfYr/IgJnvu4G9mtTIvm/wbbP43Rxq5VE3b487e+6/ESTxgnjLY9
aR/JiUsxEqaKflEwfWZOUx+Eml0wj/SZmcFI3dcU02mG+d0MMOWa/dsYoaLvliXdiZ6QL8IeQrZ7
xL709XCYpFXvPIOasfambydPrXBx0L7wE5LVZ4+MY7HHuY5CZ8Gyfp6zlxwuOR/yDHZaRns3wDTM
JRESTILVPMZ0xX8KD+RWp9jcFnu1lViZh9GiCLFUsjOMoKjUSXsqrYRJd1Yw0AVBu23azD90DglV
nQVOe7L758lNm/PYY5vrHHgSlEJEhpE3O81VEQ5l8Yll+R+TGUCEQ3CpbCjeuP8YYFefQnb3poaN
3MPUJnyOJRTzTEBuAmvQqNVd57DqZFALaFdjXUEmyfb7rXXrmS+eibaBwIZMbcSnuapDZCI21SrL
W26VYbB/5sSjm0aFvRnk8F+HVn+7OGpbILR/mDEvM4NESJCsWhSzsE9u+Tcxmtxxai47Dvtgp2IL
QLcCDkWq1taXq8ZFkbRBp03EVnfyigUBgMwbQDsxbqYcRZTokp8ECzgMvYCsB8iQjYt+o0AquVlG
djQtOrR8Lh6dwRhPg+uMe9Jce46xviH4p6I9VMNZOuYxk5VmFz6A8AadQed8E0jc73KBFqfyqWa4
Kbc2Y6CV1PnQOFz5ZHc9mWZeHCdBCHTeDjdEMRwRmckkIcMO3rpfxQSfh7pyB7TzJ7CcXzsqKVAU
49DRMUKEMp+FicQDNQiS0XCx8bDRZpOe1gkFMZ4tPXBxfV5iyOVgOuMQJvyzyd0gGq87M/6BtAAq
aUdUr8Kvc3EqN9/1RBltZnzygWcLVN0LzjmJjC0iBKvSRnFgWlOb/xU9ZdycTsUh6Yt4U/7RAXhf
E3mqixIsZMvhyt3PTF5PjBdKXv7ROZH9UYUGS4NTxfo+8/Gr1RVuuwb4YqBPZuCtYQAHwgIU3myT
2ZKVPYDYJzKUf2fSwEfiDJksd9ObEVMNMveteLytsbnWbfmfO1OSGFBk4DQvN5QS2BOZ2rJMXUKQ
nFfiO6gqB3feGq4DHbJAg4TeZAtOhLV3K/fIoybUzskNPMTJqHWxzTFNHRG0xJsmZ0uYrdRTwyTq
uZa/AWqgME1j9pVGe11IgGTm6k9kJePrpOEqgE6HPvHRUzqfocohmUs4kpIzsDfuDVarB78u3ho4
ICe6CTRBAOT2lKPvCRkY+Hx7wMczsemFYJSBePLBMrwKLxLYH+yZ8Cr7Xc+ekuikkzL95ZtIodwu
78rkfe2PH832heEScTgdu2ivsFjGBgWKib7Z0caAv2C21ckzFc+w7WXXbUlhtrEh5u88aUwwO2YW
hVX+icop99rUX8TBABMM8ONMfXtMO/ffPPc0asHgbvwZp5wih2DEc8CoHdRPltWofPK72AAmB4uj
uBs7LLCOVe8rB1v50LEm6HJj2+l5BvzX7pnDcViBXt4xrglpEh0Mc2vqKRWq8HhcGjjsJOSCDxta
Me4Kvi6BEI3qt3oDo+tvaslccj3Zj51Dg79kAh0imh32CpMuYPua84p4Iza3HdS1ntxqN/7JUt5c
hCy3io7Wmi7us2unNhzxifNcKyxcbGjHrNyOEvhkLBN2QSkARLLhQ23ZGC597o3IY+WSpWTMuhiT
AjG0d3JsnydHmMdxwoxHrc4goWdOlUZvdmD9WLmbXVmZM/YeJSNT0mDYljrVfQe0cRZWd5u9Q10h
rXAcLqHCPoxF+1SnZJemDQ+hX1nfTjOmhz5NEHOU3wP4sD3Vyale27epI1O4IYuMu3RIP5TkhHHg
j+Giici2Qn/YxsyXSvNxlgkEQrbEOfyy6zwXbzMQhHWpMu78cvkA3KoedAA8digf4qnWtxb5+bmx
yJ6piSVuqw7N5LiUl0VNJ7Nsgad3cX4jxeF9QZryQoYyDCme9EMqa5zBGOE3thltVNz5d25VkKiT
k23Rpya1ro4KVGPGcclHSJYIk7ZYTcqDbXbunYdphHc77+WpClYhac5Ot/esf0umSG3oHqqWa8Be
APUVXnVo7TzfzhPfY6DGe516811uO4dUebeuia1btWIJ8M66HGcbvOAl2laIqJYtn5dYlpsikcFD
X7psVOffzEc6kNnECvskGiYxrGCIgBn509/CZZ9aRrF1Ghy07gSFLJVVnswREwkeENSoRA554zPk
ofUT4+siUenDMY29rfv4XsQ10Ar8ycEgARSvkioPYnfu6UcuVQdqXIvhrja+WZ0eR7Mh+5KxIPIO
h7NQPaAqoXoG8ORM+tS6Tvw4dYPajtw4LRgZxnxg+QtI0bbK6KQW8TQkjj4MTHclLS5CPtT5k39g
7f0MrEiQRTV6z0lJcOBgEFSpd51tzvvYMzW76LPDZfTQ+atuFKmuJYcboz4MkLl3DVb0XmlA3qaK
4+O8i4V7m0uSjD1ScajJ4iPDVRyNDkMFeqcVqGxt/N6xUZFG+WaOV2CgSf2uJ/MLlVyNior9pjcW
ztXPxF+SmZjPAgfhlIKORd1g5suNgPNuj9PoC6kYMBHX/gLQveVG7u8XfgOwzvNGVSPDPMaP1P81
OsfMEEcwhWRtK1ot31DGZllsa7cE9xSqQHhwJ5xnKdD0RDwVjbygWPC3BGUguPGsc2SCI6yyh2i0
jMs6T/LJeWSBgEl9k0ZT9zg7C6paz8Pzqp+l1OKuZFi+dZ1r5ABec4mqxTgMNyedSSNYGBfjFP52
Z3RQU3B2AIScxwyDA7mp1y7HXswoZTKt+cjEOIxz99/QNfoAuOlcs2Z3IGXRRzZ7MWiWVZ0KlyL9
ZY3U4Zks84usjLcytR4c8lNOMRg9ikxSIeJoH3hqukhzIWsNTGXIT0y2h4rf2ypglAEUlKzk3xwi
YliOAwsbJ6OOnP6MCLB4txAhzmWzh0nCjrLCsgPGQtv56nqpH2xcdZ6QMIKysthmLHbUAtRvInMZ
3wTZJAEWrq4V/r7XznNjqh05o/xJTc8mkUDZJuku81S/+FDDIUMv9DPAwsdIQNa0AFF0KAS2qH90
0RKLbXpc1XMPvS0pX23T8M99Th5yFXz065xtHhEpzUyTzGhmkp4Lh7W8ecF4HZFB239O87rHA8Oo
rOY6edmjXepuS1d3CEp6IvhzD43wi2NE0ogpk+Gs8hp7jYUklTn7zkrqe8hm9ZkVLPUbEdGBQ1kX
t2cnEry4uUQCBB0VM0FoeYlDvBUSWXLL8ezXB6vqDsgT7Ofy3rSG9t5AGKT8+LEdzDe/IjAxqiX5
dDS1PpD5EOBzFBbD+EvWoNxxAz6glvnKbFLEfaai56AWX64DjKuV3R88enEuVxUUhBpxrKmQ51qc
2dl9ReyyEfZMwQYG8Ws8FeICfwSZ5pjsi6lFN6X6DxHzTSfucoOewJzD4pFlDCAfzaeYWLt7Ijfu
c3AaBCYjqhL+aam6I53WqkJhPT+QOYzJeIcxjpl/puJDzRCYiUV0VZ5wj25f+9DUV3/I+ItXkeKs
hrNm/1PEdDDe6/lHOuNqsFpkZ8Z8aCia62z0t/s+To4UC8tnzRW/abvxmRaCPp2QBgIoKkaQFi+V
KpMT2TVxGCjP3bRVog40pNmmHxiVF6jqHVyyNu0Ga9jYtR4DhopYWupDil1i0wz9uCd2FYX33FVs
7XnqZCDGk8TGQHdtuWG9GB/EA7ASyulr/NYRx2JOT8Azm2MnkpIcU4ZBZf5DuE10V2Cj1fE8hQEX
rDC6/rbKLXvvh5bP2Apnefcs78vikFFZ8upg7O4Ai5yDZLgKQ7xbPg9M06OzR99DmCBcbwZU+IM6
U9y36IhAfRiHRNMFVO0P9ja0J2Y+7IKaCmEi0AH94188o6upWnAEkSjQZK+bMhBDHqrG+jIQh7PL
PXqXqWVsrFkSKj18k/j1REX8ortU7mIDD/4YYT2vO4pOPydGnEO+31mO9TvqJT7PtvqM++y57mOQ
yqZ7bzs0k1A5/tWCKIiRZDdd8ZtDtscTjwvn7BQ46Hiu9/CiPuISxmtaY81RwDoWDFSHbDBYe1hs
urBAwAgc8LZxqqbkEYiHgDwM0w0+zJn8dnwqO5a9zOU0ZCEX1gSWIX2udHts3Ha8pBOQOGxGUwgJ
IbP4++Sm/wCoJ4pHvlj9/IXmwKQZwPlU+wXkoGEzZZl3nX3zkffI36OVu/OtuN/ongff8QCE+Pl4
p+b6pxWg9xH7BypuwsRj1ruk64A/aJ6iocvupeOSRWTCJaIhieQfayPME5Mw10IsTACRATkY3rn6
QVMZfDsikzRsyU+KnJNqof5NBpXxCABVWFlddQxnlmgafPM4eTDNqEvSYxMN3oyA0BED8dMqwQ+x
ZvwU24Ap2H2luXCmHtQBFDuw2FOXHFQCmyozDQLxCgmOLgMrreIrHz/22bHfuXPPqReY95MPYq7T
vAs2xsVapadYMrxsmFCVYv6zYv4wyC572s/4aAogvmbtNsjaFxx3Sc5i3m++SAdln9p26mZHI7aY
QVzIx7xrLQa9gVu9BAmaj9LisRycjM5vOrAkegUvPJ2DguQTM7XeF/2Ak6rdq4n9Q25w9yTJzLLH
ocEfUvQofLlWsm4xWPxOk1w22EzEFub0adSAOIcR64rjm3tcJGpvyK5HCGgygAHUf/CWhFRFu7pk
vhgPjp0/Au9DGy1TNi7EvrDJ4Z7r7eXq1qwdVcNoyClTNDwjo1eBPVNa6amQrP5ak5q80IDCmWUz
rW5wJxTD+lTjAtgOfoKvxhg4hIuazY6u2DJN/YlP76PIXfOhXSxuLoZUCD560jw+ExrsO8OLU6zQ
9rB1k7e8hJPQpv4IYZf+cKoA38GyiFoaUyWJXqxwFSXU2Ema1g8DDU0zF8DqI2SPxoI6hmvJyZMj
8KoKEYtTQMqGiGQwHuxag6PcBirY+OYrPE3cDJM6Nojpz6n7H9mT/VvAbo75l0t6b43qgQipQyte
HMl2QnFmbshu3Ykc86R2goVMHfesq+exgu0yUfKPQIZQIyNRnyt6OxRJYi/JYDi3qgOzt44fWjRy
EUvyyKFSphXaZbVgF10GWEYYtcZ++p/QdXaf2SfOwyKszGk3kJ1L/VwcHZWfDJKLd/2MNWWFpw5g
t5niRB+zc0eiLjgabNohkWUvSOkee8wBoDn6f342l1fsNe0mQe+6M8Ya69lsX/rkY+pXAWqMmR+9
5pO/jIAhsOT+Y2ND6kewhzUQQAvpJv7i3PrBWPknBWARiqCUzLfdVJOIygekGbAwnLQXdZ0XGKku
IzjsD6SBcaRuFcflJoAxSYFXvCu9HJpl+lxFRMyZ66csrS6iNZt9QbQuE6xsM/nvdmGifqKj9Fov
fR5m4y9nzzjUWX5wSa3ZR5kk7mLUpzmACT+PqTq2fkvseo5dTVYFn0wZPZGcNh65E9/yqEVySjhD
zNTj2Dj4j6zimexZ9xu38bKt34omHQFwGenWzcwUB9ZGUbgC5ul2xK0Qp+GkT45DFG/FUQ8+iIUt
rZYXq7dITQxbP0mIyveGJ3BONvDX8liYh9rqnvChvw9xq49BDVcTtX5J5MUGjcjJ11n5lNQsInug
KQ2pr0evQH9R2P4N3dOhUcN368BemzISqOzSYMIW6P405Aw+3Mvc+clDFQHWRXq3H8ZLkTj9ZWqL
lBtyM8b/j6Stl2dRywBW9yyOMIxfkX6B8FNTtqNrUON17KZ/vkkEXdGTVmnY6HsCVlTsly19KfLu
llvRskPIPBwlEddw228pXNYjU5+3GhqHJjdnnCe0azOKaXaWfDcFbxz5BSIEp23i8Ve/Jnv4fc4f
hy+VxKqcHcAlNuNH3+Vectm5p0WbHlxrZArvDFVYKBlz0SF2nT3FTDkZTlPKu16WoL6CrLufMsM9
KBCXYSaAOS5FzNi4XA1spXpSRvYbqwZrXKnfGEUSZFD/DMuygu0xvlcuEVqFcJtL6kyvk1Nnx64Q
KSnwDJV7Fn93ZEG9ORnet1LnbyZhXD28I/40vPeCTOPGNTBza1RyCXuBqe2anWkI61z4/1kNNgqM
1XTTfjtcZ/0dV9GlSg0FKMIsCEFE5Ek2EwOraIdMqYbdO9gbJ25eM4SXYZqk4nnWjnvsDLAbeUpE
xhQ/IvecgUgzpOLe2oEPM08eGSx3McfeynIuOv3pW2xJ/QiSeNT3062qd66v9LVbEobfuTww+AuV
PRqnGVPI1mqGAgtGWYZAXcI+n+H4+cWHW/q4wxMSpvom2Ysce5MF3Y41HgvWGNZxVDNy1GAGtzLx
sHao9AAjoTmxR3B3Ch+arq2faI17awMUF1kshwOSL3vbWbyU+ZI9c+fmx4z8a2CU1r7RSMGINNy1
I8ELaE+iA0jDDcZ1vjVo3EzXfPMafTI9fSK21j1JbPM8uM55qZnSljHiQ8S6JHP18B6awQdp6x0H
xueDKpt93Rv/qYApI1zdfxH+qWNVwkqe6TAPVqIfWqto7jRhdmQUo8SIMW9vce2s0h0TFKQdnI0Y
ek5mfPqDIR9ppTNna4soe86zjHxqQYWvIjIFjOVMz+Yd5QhZlc7uCPZEE5ck3zSCuz9WqsdyFtEH
rOQKJVczXSk+BZL7hMQYD9BZkpryZUEWkrnJtEuKyd2bRo0ChGmsBCPmokHGeGA9xNjvdnLKUi4i
w94ivwcB6JHNOPfuTw8acJ9VIAbYS150Qf5I4H+ndYck3oduZHZVR6ibZHmB1JHLgn6SkcHBt1yG
VT0sgEbE6T2S8Ms0pY+WHSRobJAm2Cy1oavYNCIOgWgN/WBFO7AI5xKhpg2nyNX7pEtA307lU1pk
0GGnetpLhgcyqOQd8XFAhlXA4oVU6m2eZjGJPTMS94XhgD2ab8uIZxIQY7QZBUoAndvPuPVaXo4Z
PGfWoUOKgL+x8oS6gh4OrlpzNtwgTJvgQ5a43G2oY+SDUMeVkHUG1sPW6JWHySwMSiS9L2yO3jkQ
9n71QiQ1Kc0AiL7g+J1aqwywmFHUWIqCwynzrW0QVFUG+LiWRQ27hWKSx6L8lUq/1HmDmn7B5hfb
8d4smvbkRuq7Nmpz2yXVT1BQ/AB2+UL9Usz9GMLlqPb25DAXNidjr3MXOFlf3OAI8wBoHG9dr+4r
Ma6Sd3ohP9gjjX7KWgfUiosZeiBcOiCXmEy0hshl2qNd1KW7LOKOnixSQhLIqbRnwTWZWQPbqxM2
WTxMQoLWyI4/qP4Ik7bwhsglUY8ukOAtvOqOlDEVh9qX8ZEWK9gSONdpQI5OFwsSpMn/g2vFqrk2
tq6Xv1t2tOo5ysNiq4vrFPyDpGP2RRMh0NYfUvARypQ5ccuck0VZzeEU2Vsh2mO8iKus2BbR1Iw7
pw9+muimYpsOwRLmNlYHsZJIzDUcvAiiE5Ap75gNdbNVTcKk0k1IbLabEOZGwwLiP4tceF4OQlht
mh+FtK2YM8qgWyAn5hwKpEAK2cLrBmw4krWSjV4FyHGNL5PRDuAugjmVwrKL3ZZwjJnMBTcJtQKY
hCwfP0QDLMDuHuwocUPEHHNY2ZBWxokgcG79ZDdHuzkrbkOelPeWWTAV6wkCH9FkFCshytbZOZ9I
kF7mfjgXCnF5i+YIlNoFhzgqYDa2O+79ez7UZ7sy+Np0v8/c6ThF/dnCXnXMKfgdMmn4iCp1gmR3
boPqHDc+uQjuAslK4fR3Zr6khGO1H/N/wHygAfYcLoHd4i2cokNjTNiMdfGB9MUlAULQnkCFHJOx
ONZlebQUte9k2eZ2KNpsn/ogUV2xRpDGuUFPVRMnO3SfA5MKZLnAIZqMkRIYvByRXkLj2+oRhTw9
A2xh8D+peZ/OxngN2I73RoxXB4w4w9Vh37XrV0Z+/caKXIoWNuJmgM3U9+3QHCSHQ/bnR9I4LNn8
QiWZd6uyVguOfVxZQdNMexLW2P+mzZ1gQN628k4bhI+CpNzQ+IGbDYiHYgaSGUSLK6+55oYCoS6s
n76qatTT2QOyvuy4xBOxtY35N+28kpFq0aPl5BIh0Uzl300qPheSHngqaHY8135YU4bgDpTeNuu8
1xZh2QYLy9c8UCZkeDtmL/2HmOLJdP2rnLtjXcXjLuqnaE/4DMZhSix158J1ZIffAQYBU7w0ICu9
YBxPVvcKbJjpgiGP0pPBKUBONoMDw2G284Sqzm4nnhGDHdGkJsxFJgfZR3TtmQ9sQamKw5SUv73h
E7DljIdqneJn8XhZDLj9KtfGYczVbx7MERR8SZcYeJtCuWQxixJxlCfufcmsFlvknW7B1g21f85M
mb8CP8BzR8LobtauxHoVDuOAyARy3jabU7hKsUXbH5W3KIL81RNX8pnn8UU2FiT8sUEQt/5AI6J4
JivWIQvSjFt+spgp2LjO0egvppfyHbfmXeXzzs0zVi07bSuG1gis62VcqyuFq3uy+VU5yVVK2kSW
I96cOgZzVuGxWUKQsycdDylXnJ4xs31hgiuQAKG6L1p76xpM99Ab7kESlIAIutQ4khdL925ZM9Q9
M3qil6eNRV5Za21fqBWY+bmE3cU0fxcYOyCilv8MjT/TD0R1iCPvLrDRuy48FwahqCcrjX7hwdVP
rHlbuN5YqZvSby7DiFHVCvIvIUYkuk7rgy/DemV48mXV3ofEw47bJcXq2o7dr5tZRNsv70kvmLJ6
+R0BGMi1ekeHsiMVwG/SO4JcXjFV8jhYFRk+YKOXKp5XXXoQtuk6xhHmC+o7+xEVSVSzxM9KBEpx
gvsCd4AgVqRAvzKU9uMcR2/IX88iy55nOFpbv9DrrTb8iM5xT3BKQackHSevRMJHaeZD1nuJex5a
zWMmmoGyjSwx0opFGNC9WVUw75sAOWtPubcZ8oEPuFIIXPz4NK3y1MBsHuquxlwNeDwEV4dgCfco
Tv75bokEFvHF/ir9KTonI1WOZbShVfQ5DgmO07omrFc15Sl2yDFIgt7dzug3GMXV6VGNPlVAUzzn
EbkHgIFepTasfasFoKmS1ArLF/XK1f/KO+i8jjoHCyhlSZDrnU9OyBlRGxGBmsFbKeQ/pLNUTKRI
umny5GuqqjEZ9jkUXCMobl6eT1h3F/iSWDVT21z2qvHFbvCWANOJubwydPmdAnHNMH2dLWoaNxnb
7Vy6PixpiNN1xNxqISR+K3u8VhQkaLaNmVa4Wgj9fK0KWMIoadzroCznQE8JVsDwOJnK9pTZ+X99
DRtyAlSGce6UrsdU1763IxiccfFh1OQPWccHh9L6Oc+DBBaTg4S4wlpfIPHa6AYIS2yYH0M2cXsb
wDzxjZJzzHVRBjP56X10JVshnAInP9pBB0WzMC6cnFTe698vrODb8kmGCCRETcq93k4ftaQ4i2X2
HpnOi5uRv6UYBXdiPtUaVF0ZT+02lQRZokgnD7v/NsE9gpoccaIhGrD8+SnXVbUdlv9I2fotkxk2
logAxPWPRb4SAUyi8JI++UyrEZt+suNhy070MVSZC+pVnBTP7qMzsS2whXeaK/Jue4m2JEras14C
0OsuBn2AESHIOoaNkuzmvkyHMO6AkqbjAH6vNv2QCYHZHBCYkHUn0B+jLcdOXT9YWL/QGzJGdltd
g/6KX/vZRFoq5mOmo4vRMO/msZ2AIma/oF+M3ewkf271rNuu3iLAOyGr3leQs7mHnHvTYINoNbhN
HQgxBO9yrrop8mHffcki0lsM1SA/cAiIcIxD3rnY6StAgNpCSl4yP/dlxjW4avYschQZTYuwrv+x
1vbuyNwmisijo4gkoE6UUmkifycn+PUQB6D1LHbWUN+v/xM5nFdNGkWIt77fcPi0m7oNHlJdbp16
eMt6hm8eeFOnaf8ydBgaYkXiVq+jZuwRxOnEOduzApVIaSqmiy36kx125QJNubNBEg5e06BGRKK4
tS142csYUd4sWKzSxHnHmYACUUtqGVTqyp/fUbNf5gbDklkTHuykNPkLClFhl9+knq13WBLvJBcW
Ox5gkhH9Sz4TUTFZxh+4VHFqW0ISe9P6K0oPii6G/l6+2S3dfBwQjqcBwAg9cPBLlL4Ri9x8TF6h
c7MxWj9uldnQGOjmqzEVO1p6BosGcbRGBUFp0XrvBIAwIoeBj6VYKlqJ/dpDNwJ8/+Z0CaNoJDRQ
om+JbXhMRH2mjfOjZyTEmaX0fHxDYUJb4QTyWyo3B1uDzZC16ucY7VlG4ZuqEDVNOKe7OAV30E2E
mpko3GeHnrW28+8eMpDuQFRBiHAyH+2DgRPNyVCZopOlke2yE009k8Fc/ShMLNvaytDO2yClIBbc
RzLm7WgqwTWenusU/UximeBUsmMgbUYQsr/gFfxLBAQ1wAoofiznhn/sWGRsEOeEpRu8SUAFUXVk
BPc3rqbfYP1l4owZdwN6xk9+/0famTWnsWtt+Bd1Vc/DrQfABowNOB5uupzE6Xme+9d/j4QTEu/s
c07Vd0MhaUlg0zTSWu/QTSA0ueh3ejQcSbZdQnbfT6HbYIpcO4KA63HJ5OjUptYFiuqa+KGY3Ti8
blSgEWmEzoNr9xRDtHZTlfmjxrn8QqtV/aqHbO7VXA0+7Fy8Vd75mcwQ6GAXTy2b9PLedsjfJra+
c13KDVMdkPbMk7WNPGmG0zzpQw6LPfQW031optkij9Uf9FI/mEj86VQVkLLKmuo90quvY2fhV1db
GBoUeKQZmnOVlsLrYU6OGO2hsYy969Xcatzb3iZ081XKC1S3yIqhTpjOwCDNaJnqNtakJsrfGX6M
NbKBuvKMq/xLT1H4QsNOgNRHZqu3FFDMyzxSnjNP/Q5uoU2BfCq5pgB4bCBljfHbj8KD5I1jCZDI
WrvDa5yDfHLt9lw5xgjQKd4rOr9QzhCjOwM2VwGNqjrzC+iFH04+gkQqtbU/+bu8fCOHu/XRSER3
AqV41e0Wo948WG7z0mepDb2ZNEBgDU/krzR+DiHvRs0Q4HyAWzXJk4vZy1cKxU7O6hQUoBJ7E58h
0PlFFjxy6KeGrqcaONjoMMcg9/oOwU5Np3rcabtmRAPSMHtIc9Mqt+c7jQzwHHIzFW9r6MOvGEgv
28H5Aoju0QP4hcgwRPXuW5eCBK76A0f2GzDdBqqi3ZFD0kMAtZJqu/59iJ6THNV8gZ3sfuSwJPkK
uncVWYqb3Cu/kgki/QN+xY7sDYS38XqpDpzvQQmCL/Ny5y5z5vgWGt29bMkHjiadKJNpX3LLYY8U
xZQwFMV17ijSDAs9QSHrt045x3FewOjpW1cQxL3YZEYhaBW9G1NY9gdSLFbrlutybm5kzPnlfDFl
1BCl6yetWp0HZJwz2h2/p8CwT68jl5ZPI2zjXXNoNlSv+ELpIDYsfzhoJvQgG8DqhfAdv1TFHmSY
sgH6HdUL9oETeJriqGgaoJRkhqwFFDNAb2OtJ2tyu+AIRwN8G841V4NPMbL0UfEoTbO8slz2+Wy8
yxtDiNQFegK/CqLQhCJGUFewoDoXuygIuxz0ggvN8ali6iyLPwkfZHNDFmraximw0T4s4HfNS7i+
qMKM7eusQxb35kfSpONNpI/lRvgzY7SD5l7XrYva3WO3InwN2SsEDrRf3TuWyBQ8dJR61wpUncvJ
5Zaaa4IrheboRRRUNxFsENBHoYvp9i37VG2ZtOMPW8nItwavXO8/UNS8KnO/uZrgQl5CfKQC5oNg
VszipSRFe6Ej4QIHzIHWFHBtG0Hl7ZQRNIhlCWhibMH7ZWsFEeTBAMx04ajQcGHloJvdHvuR8pnY
vUTKgmyKAxGovQK9e6sg8P3QFl/S2bRI5/ZfoJWS1cDM4qpy2atHzQzSVgXOC/2fzK2i4VvOTwQQ
wddSbG9Vw49I13pQXMoBe+VImS6GPKRGYlNjU22Awwj/2sse2G9uGAly6P4Xd0L33lDYquk1xha4
LaJ0NAIuGqp90wecbXz/gEPSog5z/QITuR/UZLmpZaV206C961rfUkBYN72GZdI8Ku+mXu+7lpzx
YE9UCgasJN1qPBZ1jZPiHPeXJt/WSZ+o8iBqHuc2os1QVnsdggV7NY5gCD34L7AmqKWh2g6YvPkR
mwvEGm/5sfie98BSbTf8Cqbkru4VEjLf/Iz/SsuC/A/CN7hz3KkCGOXQkR498H2XZCX9haEfp8we
L5qkai9iE/3CBmLoGAlQMnhG0/yRxHaP6MRqSrthm6Wjft8a401olhu26MBkyLZeOn15FLKiVYTg
CngVUnDqbSjerYLcKMyoZ+qbw9bI7/zQ6e51shJJDIl0NlNvlUOs5hBkL4LYrdHbI4NL/faqjCzv
Vs8MZ2tzMDVn07gJ0cVZUPnne6f2ymqy21VcK8VbcnAFvQJMaHU56SlEzQmhuIk7cqIAglXxdY3G
tWFaCLzHFhIlzXPMFuiWC96/78TD1PF7jnxisZRNOTDYPp5tY9tfyT4QI7hgWom20gakBGVT8Vus
NPz5OXONatuW0zLtHZK4apMY9/40rDWYqZt57o172ZUaiTBo5pB47pvCyFvyvwKrKWapoM3uY7vG
uQev3bLIyi1fjgVwdmvb4sEzxCV3nJqCgduTXUB3NkOLCCyQh1Xhhet/7QzLW7mFusemAmKBS93Z
rzXqRCT/ON5YC25P/Mo3viAxg33xenHW7gHftVoKYTQO7vW+/pYYI0BfLxOelvq1qWePUwr7M7H0
GQ2Pbh/1KglsDNONLtDZyPnQ6z2nWXUTxcIuDPZG9zWm2LVUe+0Q20F1BA6JB6nHNoZ3hldFD6uz
a6/UBN2EyLKfGi8wFnOrKLi6KTn3DGwJEyobncohQYkXlVtCg426A0IQRwSPEQJLh2fNqLiOeMds
iAP0o8L0XTOpK+YxLF9cr20AE3wPKCNcanxal7lbfAmCkHt4h8SP92Z0nOv4IZtqKoqVj+pVDblG
o/xmJRHEx0GBKAq27MIuQYkPlXIdpOIyNaMbPzPsXVhGYPzhcFwN4J+0Aa14I7bDK3dw9nMVlw+p
t6eMhIhCCLND86OvfVw+mcaQ3Pv9LWYW1UWJ18hNWdmP+ZCnq6Hrv5m98dBV+dZFum+TcqPl7lVQ
Y28o4wLKzTFpIe3WmtADI8QJUuD6Hdgc8JAHsuPzCkjuti9sWNom10Bfe+5VVR9dUNaG0zmL0tSb
TZI2l7nIyQO1vtU10pEqZ2Ug/c01fsjxqvR4WavW1mEUG6uxGPdgm9+z2b3OyeyR+VaXit+tYUgg
96c95tm0tkqOO14wIEdVZq9eQi2q8pda7NS3RmIcO4g4kOWGjCzMdFRMgzNb503cYAHTFpX3aLZp
e4WVgeFwFMxw0b3I+6EFVXM1DCTeHPWLpkURXmZRtighwBtO9jpZIfRy7r+gFFGB02Oc9EJDEN2L
7IrkfQku30nQ1I1X3Fcv9DpGxdODkI9DOyfbkB1DoEHWxsYZQDtOm4IvhrTpc+dRCC+6if1os+0d
DiUI3XFawbeu8xEaUTFcKeqE46gDgKwXGddR3XPLt4FlIu7YKnBcBmu8sXrSAEkX7mpz+tJbCEh0
MVdyrtjJqlBe1RhtgdGw3xOj0ZbmgByZNTrZKgu8baKF1nLw3/pkVLdYQ6E+Q8F53Yg6hEqZAOqe
QX5fWJ5kvo6heIX9r9apKz5VdnIun2Uexcp1NBc7fyT9PNf+V/iBBz3Bg7Vv7XHRxIl9EY4VsAcT
l0+AR4vARVclRlpLHfRla3fGbWtRZiw9wGJ2iJbJlDZgcmbHWaBFyL254jyeU8IAMdBhBAqvZ0JH
+toI0JwrhlZHq9p7ScAwknYnGUrJoLsYwAF6bW5dRwbqJF4tlWUysl1kPwCyNZDhEnODfzOAOkxG
YtDJQYpchOMDrUxU8VvZIgqFoNuw85TirigqWHZgWcnVInlTIrmFgMZqbvsl4vUmZrTRK7IvwP/J
l6lqiDSGWy50Hy+jsS4G/p0W3Aa2b1MwowoZ35bowF+HSeJcBt5R877MU9s+2ohac7VOQjzoQus4
iljDMSnxH+IK+K4O4/OcIKTu8r8EDzt/cU14VHMjwJCQm1BNwRDSr5DtI7UYmGzb1LmxoS7n7KkK
1A37Mr0BsAI9mO0RkgMNhCLQRzdI56EGVCpordezg44KUEsjvrasuxIr1p03sDMzrHpcFmN2H/QU
i1RnRG4o/zablIKVDsBJFXs/hHcuvADwZFn/IxphwmlV862APE6ayVChEGlXVuWpV1oU36ooxFyr
3Xgx81Nz6TehfTFofEUMxCQvcy09egFWnqWLM1fS1dczh6FLACO3alfDysmn+8q5DVTzazGn5k2b
IPxMjicFHGcHvJDZPJta+5hphfVjMI5IyeXvgUIVnfK8+dj6dXQ9xnZ0V/2a3Vh59mn2WLXTy+CU
zya+Bzu1RnpJr9OYqz6cXhEzw2+kyr6lRUeCQESQwLDWSoR2PrA/dx1hZIO+jX8NmFp/NLFQWXhT
kixkUwEOhqyNES90qzUeyQHk4Dt8akRxHS1sLSH5Fjn1wwhtsA7M+2TMmgfZ0xRLSNHmffarp/+I
kcNTyCnGVrgRxFagb5SySBexb7l72ad6effq9R1AfHxPwHh+00dreG8T411zq+wJ1AnA8HbK7nt2
38t5CEY8ZlmnclEXhB7k7b0YyQVwre2f64BNKR9a9H8u1ah9cHJNQ1WnfSji7NMTigmnnn/GyCEn
rB/+W0zgRzs/hnyAJJFPZVyZ228pd0vbCvz3MnNfcPJwv6hTips0bizIDjl4Nph2sKwK29oPJakI
OSkg4ycnTbr1Yk6Z9yXNa+WKHerLDPvQXs7UIUaonlEGbW/0Wrh7DvccNm3cA371TWFpbhGVXMQe
djWngQhlks6d/a0Mkw+qxiElVWtnpXWJey/7wpmcVeAaHy8hB9Qg01fejLqGDAnE69S+b8iXOC3X
ubwORGPhegRADLlKK0KV6wp/ogStjghPw7Did2DADXJ/6pzMBI/r4mPE1tNkYyZAD5vqRh8qEMu+
v+qiSNu0fIwb+cxuIgqYrnzUiui3mNNIH/vVzemDcPSDaijN3kxGeOOoS92UY93unS7PHoLqSY7J
B6dN/WVbgW0898lJoHCmm1PIxyQtj5OHPHjL0YTZ6SHA0anMEDIJkCLiTDUuMT+JDkIxZtfaCugn
MWoiigR5PeOrB3+KMwRIB7XOjcc+Vt2DaHHuMh5BdbrgwZtTS47pwceYbIkxDSLdp3lyjFvab/PE
mjJSr+35gHkuHi4XvZq2e/kwQ7BfKqrfIZzTsofRfaSIRqcxb7IOJALlDf/+32bIBfiz+nvKvcie
oFfXkMHCF63Nj8hHjNfgMKLFgEHSMbS7dg0kENShp2bHYoAtUDjAkGjIeNMns9e3lNRlvJzesjdZ
AEnKj1hUfkyPEKddGjlfHswdst1sq0crVw3cS/VTS/6xv1ryn/urdfrninlTaBxl69eYnNe5OBGL
Nc+Rv1rpz1f47/PMiLxmx4VQ4d29MJQp2+NMP1xSPFOfDb6/EZKMP3z7OZhayt9On68Lx9HfACKr
bNhs68iZWEEQqPVxmbXq1WwN8a2uGOYmy7xygcVQtldRvfrnig5ZZcDVbrqmvlI9pRxHgVu/hPGc
fcM97BWEYn9sKmrhKeyiJZ+DfvwjYERb8RTQRYayhNahH2ulOq1gjvbrpwBjLE8r9G3t78y4MS6b
IYKkier1hXim1c7Hs3Mf2d9/9P3nuP88el4ZYkrxgAIOtjaa9iNlM7GV18evlvz0RIu0uLaV18ev
1q+xP+fJSHl9iEgMwqAdG2F5HZqTDoCIhDnVeSxy2H8C/xiabN03PsybMdV36FpQ41SH4NF3B+0C
dlH6ZqTTnYbGXngxL/C6wSrKyLRtqzXNW+CCTGeDmT3mta1ekelxAD1Xw1IfqWCRK8BSEerv0m8G
fZdXo3GV/rm2Gagfa/dXoW4Eu6lSp6sY9pnqNMPRxfx7WUTw3wtEbR7wXrNIILkxXJwG+e3Ce+t0
1BL0aizv7LyDrR/hKAEws34OuUoTrY2/i8U86BpHNlf4UPstdmBuNJwWcxo/+u5ZDSUTy33jTBlf
QqW7bKKySAqyM9ETMq4mCIsiv2097mCUdW6Ars+vNbAFuDn0WykVFdKop/5W9Buifwq7U3+B1ccp
3sQ54RTvTBVqhsX02uhudO1aCgbiYn2xzjlerg9Cmj0P/WjE/R5vhG2ybjL1jd9taEqz7d9qkBuO
hjluPUBRr3DPP/qnoFaPCBGf+ucJ1Yqyb5TbsUfffaA/MI3pFN8BWz3115V26pfrN6JfrvNnvHzd
P9c/xyOg0MOmbpMb8eJIMCHwL97sX15Evtk/+8uu/HhT5xf59ab+8sfJ9f/SL/8Zf3ldvUaGnNxv
dGE2IHewA6juHLMzN51Skup12vBrgzqcuBf9LSBKleBrr/z3AJsi1LdeB5UJOZiTWgXyExMj8qND
pwEII6036R2clwGtUD12X0glai+RhixMYanhrQuL+Kk1v5si3In0eNW5UbmQs8EK3GpxMh9RfGk3
clU5u9Dx8/rLqiDHP1YN4yZ4ZlXLQdoTfkNyqEufgwEc4rvAdIw7E6WeS21om7emqJ+bxKywA/Bs
cn0IGcj+cZgACPXjs5bN07IvBsya02x4znz8MaibvSmQ/GCRhfiD2nN58Ibp2YQs8dZUEUn4P19p
/ucrmeKV5IRfr5TBWEb9Sj3kJX80dHxgHk74FSQGOrMx5w5lgonqGXANXMeMviYgQlxsH1+w6cAV
bWrSm4nL8Ni5UB1FQDygpGThY3GaCQIVM3p+HC5mNTN3eauufRffzQuvBbAAPPa7j4AM9YFi/BI6
aOlTitZ2YGzTVZQZ0a2Lw8MWVjdCuFUIS25EGd9CfeLtLyuFI4c0nOeG31ZSchLlgIjxLvJc4wYU
GLT1IIuuK8MxHxFQTRG2DfN3LX7M0sL8AXXiEa4siIpImJ3WnNtiQPCrT7OVubCAeqRkisC+vgfG
0bW7cNOaQc6/yCi2sJrR6qqt25gbpGgNdgdVNXG/h+QOwHpxgGpU8oFmNuYACzlCyXOU7BsVxFZP
ZyxQfKc42XcKKZZT1Sq70dWzdVID4cmi6b6UltxNggru5Lcb2afVLYfRoeLLx+i17JMPtgc4vYiV
PZ6p070Mk/2jkZ+mkxKKAPNOxSZQjHxVcaAB3Onqj9qkfDSroWSrKkYtYH5XdWYpm95o3oogaXdN
4I8QL0KAwFqIuJVVWM2OsuN0OcaOdW2IpidHzp1qYhDJj2p2QyLkO9/X7B7AS34/Nom7TF0sZirE
g4RPBCP61O5UK+/WMuRTnIwwKn3lxya0IbD/8t0qiuIfsHn4raXq+alVVI1yEJHyz5SRv+bJsV+R
cky0MCK7VVTtbaKCgQpVx6a6jThXPLlulO1lR1KO7opCB2I8Ykg+pKj0ULz2p9W5r3rVUiM9zRnD
bmU6rVN9NfXyaTBm474o+BlWkdX//EyOGiXC+0g9/7e4BDFD2JRKNA9kiHdQWKsDkhb2hdJZxVdM
ihaKTuFDteybzLLitxYlTqpUToNHgIt2c1GT9lTddINVfAH+/I/piDQtZE4jrSxkborkzdZUeDkW
MtKpXa/Kqmj32TB2G7cJHmVLPrh6oGD0F4N8SdR2L/u6St3UbWhu/21SlghZzfQHKnfBtvDxzEZ8
N+FM2QrYtG5Ml3JEck7kM0i/6LOZFuYE9XxQndw6KCPV7gAJ7auhCeyDPRTWLlX01WkwVq0DN6rv
E8nfzad4RQwqzWzt7Enj08X6xitSD/SkZ227tBX2kYrxZMBewTXD1xaWaDbIYl/Y6AltqcOYT5k+
Gk/ZMFvbehxapFppOlxJi3g2mGG1/YbE+bRwc5iLs1fAC8PUDoEimjZcW4wyxFOzn1BKMt3o93Ew
odqmTsDD21mJGpc1KevWiseLNtP1R9msyoCm3xuPBXfH0ygZwHoH8zVEp0XtFpTR/Tt3Bp2c1ubH
s3MfKPXf+8o/Z5zjsGP1N5USDcqhbH0NrKz5HkausUXpjYPv5LwrIa1GtMRYhoDpaUynJcfk2xRj
ZNyEZJGPMjs4c2A16kHu2Z1QeIT8bEXSMeRnK/nZkjv4X/NGgXwL1cJOtrhU9Hd8/ZT0YZ5n9xZp
z+xmTt07NNhi7AmteF+UTrID9HCtgeYjj83Hs2pGQ7mQo86cJntqWM4leBtlIfvkw/+4COjbfYBl
8So053qTlR4P9tS1F6OdNRvZGSNggUQTbp8wdoALyc7zgwzsyZpiajykiExjmoh58mvYAABUrc5Z
m25WYc2jVqfM4J8RIBIcsGZqe9l0/O0tJxxDJAbbRJv3siUSgbJVCSUVClbnMfWPlpyH56e6F5HG
H/PSOMN80g+1x84CVNA7+rcSFgA1HjM4AO3xFp3hW7dOMY1bfjyj6xR4yRcUvt/CxPLfUT/DK7n5
mGSxiThNUtNiWKH/gV44xkjyJZGSLZe2aMr3Whl6SW6apnyz56YcjUXweS5f9gd9AG6cVsnv8xEL
YXXxb/k0Xzb/9mJBiAVSpmBUXKFWYkcrLUqHdehHiyrVizt4uAVIS5RXLuTAmKVQMOnTnLq4a1Al
gg7lOf06i5LTQBkBkaIgXmPrF4F0Cwo3WBV4NW/kMxUE0ulZICBKeZjYFbo6cXwJQGTapyNa6LgZ
TPvAsaBcuOp4euaJvliMYjlv8zPdtldV2k+vCTxL5A3iZ90ZjZWemuki7fG3Ef3IudSLQjW9K2tu
v3CwKoOLF1+mbtmIPuLxaD87ijtTbnfHh7pK0ZJNBnwqM3VY+3VMTixu+ocSIjg719B4/scyhW8+
qvhYfF5mppbbNt6wGavKu7T0IXvjKrqKecXvnT+GwKVd7ZjglLAworC7nWuk1GSs8TPWjYKPWCVA
kCNtrW+Fkordh4/oIEDx6Iafkm8jtbLPfTIi5Ji/i8WDjAWM8XWuSZMAN3VsbwnTP7yHH4E1jTgx
a89O29jfxgQ9uc5JtB2AF+021DEhrAG4fElbcy9P4WZYPjZxkFKtgY4b+311W4oCXe7kVDPFOT17
465vfZsmG2/trFd3M0y0W0BdGcjS4iFwG3fTj5RMLTZfh0FvqysQKeFhFH1FqIcHtYEfL5/JOPlM
jtaIi+1qcnaXMOP3MypxWObgF721ezWeqPZR/EPre6/JEeTUh22Fn5aZgRD6qoQFpIdhRMfHxH/a
Q3rveVbju6DrnO+YszxYitM+CZ/361i3640MbTsfJKcIxYzyru0K9Q63d2iDAGfXJg7oVxlGBa8I
6t8FyG0e0UCMyGuBb7OzGQVKg6OFqzkRJGmu3SSziydnLDmi97OPt3JTPKHV/b1s9HQnB5GFyKL0
CW2+elc35lekzMqngsvjrwvI0TyMv+Mllu7cDPbYgIsMNigK4Oi6QD/Nm5tdIB6MtGx254Fe9SEQ
OaSDh0FdteOoX+dZGr901FTaCExml0HSU1VluE/NzLk1NeO3iAJp6VvVM7AbgbUPpLvs1AIp8opb
hunzv4Ayrfv+vPnUr0ew+IsKlh+nEvDZlVG++6RP8UfLI8rxU/SgtWgIKRaHS7xjMVhJ6pq6Vzth
hyRi5INrsGMZZ1XFFYG+MXfDh0nXkhs9AlEvlzktqFrhRjEVRLXc7Dp2zYd4yAEBGKqylg+DU4E5
S1vl0p9Nf13MVKiRc/CQ3Or9dSke5LPzg+yzQQTU1A9+xnyadx6Qz1LFgXGKOdS1hdI4BdDBWke9
ViD5yZeCg8SM4gV98iHP0UoAtECg8yv6PA9WGckopMgxSQaLGCrCS2BjcnNekywFc25NziYA6oAZ
I7cJ+f2Xz/7SL+8QYnpbqIA+MKEOSsU8uGGD/+2gvZuWYR1qPoWDowGDqbHtky2E4JDBdjDb/jNe
DlK2OMWX6LV6luOwbbDGZYpmEzhGDAJaXXuHh8cF5vvHvrPbx3MAXw/3zh963IeGeIMjR7rxY8S+
9apxjomJfrNXBMo7gnTq6L7XFgZLcI7NY5uVCiYHzFFy9v5yDgxE5wgWjrMTWqXMgT4LPq9372Xd
QBvjaTklIaKWsqwQxsANRguPBFk0qNVWvXeV4VSI+DRDRsg+u/xGBfnNqMNpPWqjdTCStF3CsUIr
Hxb/ISxC+z7oEkyeUusgIzyPa0xOkH1ywlSnxZUcDYbGvu9xlclcN8XIWgRPqTn+troMlnNlsFhd
Tj2vPivdKJzG+008IBzB1qrwq/kpLIwERWUkTZGvm/Ct1lHtjH37FgWi6TmfQESZ85OSE+U0Fjw8
6A670NCA8qWUZZDdg18f980D2lH1g+ybekiBsikHznGyT4Wp9gDOjmSLmCub57n/up4eZ0N4eV5L
i5DsC9XxCXq54ln+97CuQf2xaTlCy6kXtd6Pa6GFTy4Mv7My7tTHxAN1Jz94JoFB9L8HJvK5lRYH
x2bw68UA/nelD8i0iUpTANf6utfD+vr0sSL/v++d6X6Y+mgrIxwoZFtDqe5lSz5wioTkbTnVadJp
gEldSQLPdvpbqyyn5wJ+JOc274BYXbCrMg7lst9QMXuJhrZbeWaClDdhlt94h06EzYgwInBFf6Ni
LJ7mWreqgLp/CpOryf5YBScB9qVbycVTUtb1yEsG1lc3xJMndu1vv56UoXHqYU9zeqL+qIfh6Gh5
+VhagsHhJv2qLlvv0Mf6d/Ze2bew9x5xMygep0j9CNCVwDuYtvkpwKsddRmlXrf6MwDpm0f5Eqcz
jTzsKIC/Ntgp4Tokyoo2Ii4bp4cDJEsiGNv+YxSUGkwsEeyK4P88V6lbih6iDClX/v/MPS8lXzed
+AWIKljo/EBPKPQuW2g81yj6FE++YXHOSpv0Vo4i3nyIHMW8H8ysfyQxjMgLkxTsxragrUquU5oO
QJHTGnJUrtH8scYw20jCKbjOVPHco1+mgZkfcgM3jqw/9ikIrj5QdMAkjCoaTO/OpLotR5ter3dw
2LZy0JuU/qjjgJyUSbmXAefVZMR5NTl6Xs2EhXKNhJh3HZlqeIjAOAWWzddc1JLdTBhyDBpWDHLw
ZwSk5/ZhxMn4kHONY5A16HCKmPDnGrIlI85rjIPa3E5T8gYMbiO3qpnefgtVxT46VZbiJzX3N0Hc
ZQ+JHbsXMqIo3g1Eeb5q0Iku2ZdOdyM5y7UCA/C6c0ish810WksJ6r+ulesw3+VaFjl4/J1glWrx
6U4H+AkRlDQCopf3cHTwhCuQJWYndL45ypiuwyVd3vSY2zzIPhkn74HnPgCWLmDcIq5bvDXL+0CH
u5iEirdGiCD4Mk1IQcZT9RK4ib0EGtgIyZLqpdbjO8Sf2gOQCH+ratTJZD/Ayo/pvZgezs7n6XUd
W/t+bA9KMN1Bz0p38kMeXFiAtp2WN/L6QGLQAbNHlVeOqrnp4l7G7UuOmpPZ7yfsMuWg7MKFCZZH
kO5OVxCKs39dTY4W7djdGti1kIo64OiCWl3SfDzUoikVyjSDG/uvfvksCdCb9cJJStx/TJDz02J0
OCW1BxlGedMyoBizJkTPFba9HyvJ2CmiJtdhBjzlwaIMB/3QJhlZ0V69NQDiPIHUaddKQoZbfhfj
gbOLW3T+4vTFHWr+1bPbbmRTrNGS2TyUY9fAHdJP33rUtT/WkEuCBUuvlekA/Sr9UtrfZTLNqtV5
ozngO2X6DaMU95oPchRiQsbTlMIwEXoIu75RE7Tc38+TCnKeaOGIJB0QQ3IikJDJSO8RQUKT33QQ
kgpt3AkQcE0x4rDmBd+3Yi9jPLvbOCVlZ9mKtEbfxoBbTvOHptjruopuVwDhTk6axUwlLREXQzHt
RsbJgWdsbrK9fHp+3fMyf3ttM2k3bk1Z+8/Xli8RoMu+zl3IwXVV4NmGGNhgW+1FgxbglpNXsZUD
lq8jJCSfeiNyqVGo38iWjJPPzg8IvFcLL0MB309ipsmY01PF7dN1gyo239zYQrQg7KCcwblONjXg
VFRpyjrZRAj24BPqofj52/g5yJyhEGpWaaF8XQAE9IVNoCdsAj+3SRJtTaw7ln4x9etznKlGJaRT
McWR9oLi4Tz8j756iw9pywY8PKrCQ9AZ5o+HT00TwpHQUv85LJ/JGLKoL4ltozfya/DT3HOTX6/y
pi65JkMkJwzxAHUyJNUL/lv2NVX9MQAx9GNA9v3rwGmVP5eSwYUVUJgR68mlgJUDe2+w7KtwdiBF
NRQN0utiuwqk2QuH6SkQm1qhWMT1T3cP6f8SEjUlS9GMS/SNvI+oqtRAQ3LimtlLOkVv3BjijDTJ
DIpa9L/1RSJvgp9hs3Pc5l/7y3x2F5zBWae3FkOKFZQ6q5gmnNsDemfq0k7Kj/HQ9sBGnNtDAqnO
SR+dQBl3ph9UGSpzyO4MuTruomrKd2EGOBVtvpXhhY9RO/fL0yUqLkF71JNxK9tiNJGj8tqVfaWI
gWBFfsU31plM443RnVHr3fbUCkUurxSZvsrcWk59b2AaJ37J8thY6kqorBVxLsZyEFbFVFbXsnke
CEKPbZDslA+VOBKfh+W8rEd3RA60Zg9uW9ExuUwQ2PoULBcAtuf/9ppyrhz4/Eqf20WDae4UGQmF
owEfZjQvrUMhHvqyeKryrNjKrtlIskVj4Pcim2U0O3eoiWzO8YGfPpV45pzie5yiLtw5iPFP+/nW
IvlXy/bp6fmto4KOvpenGqf/1Od3Kf818u9ueAGokQGbCH5LSCFNBuI1U11My6C181e6+zICQ2KV
yAXF4bn7UzS+TDI6Ht1mMYZZfGGHUbPhtlT/9tDCDSPhlsI1EQPurxCt7cnVn6PlZG5I/ZVd4B5Q
VohdWF7s3cotd1akdwMnyHu5py6j/G4MK5wyBb5NtNBawVppqvfn739RIZwWKLN/de473Uqy6vcB
VR9IbjYxJ2EZLWMKpAVvw2QYyvChSafymEf+a4tQw50mUvrm4Lz6mP+eW0FBS0KEyTi8ytavyPM8
MXZuDfGRL3HIhWOmUJXkt1reGeSDvBX4FiYp54Hz7SGwGZjqxl2cbiPynnHulIFymfPAeRk50AjZ
Kw8uLsr4ngTlOmMGoVcHQKyRHb1MCnz7GvGTmNU9FbGxC6jWizaVdH8t6GCyC5ELfuBOMXLY0tsW
xSiU006dU4Py8xXKrJ6cZEW1u7ExSRa32wSq5a4Wz3BHRPhtnNOlWQ3QRT51ykD5YIr7d9MDwpDR
sk+uJWecBz6tH7gmvDwnvKlqTt9l504HQ1N+NAIMjn/QEQ2D+ZELqgNBUGurfwmwwxbBkHT+HwIS
kXqqY7dzOpJ5OoSVqa0ey965kkflcOzrGxdD+lOz0oG3oR/qbLXKPoUV4uAtw+aZ3TYCyY1QIkf0
XC7AbrW/IBeV3rmF7yK9gPq8OPjb+hzdGBo/lfKELsMilIzvgPZT35i9laVt9CoetraekTLNPIop
fMDFHf1aZfVbiEgNLqeiiyKbKkJPvx8/JwLTvv64dEXO5MrswFxHXTQ9B2m7DRvF3eup5e7wS/0h
u5vGDPDA+T0qqmtv70wIaKL0i622yO0EDsf8qprW55SN6FJFlzy3yKg0rh9ryPpr2ZKHHxElu84T
459R564/11LQsbz5uHPDbIMZloX+MlNy3ELFFV3FFPWv5JZusCApl74DO4zL//xw2hLqsOuW/ZC+
yIHfdnrnjaFYgLsJkE+9Dza+khR3fdkXd/IZuNSnDpvd1bl/FINoOh4Kd35FrTA74miPkZGm/x9p
57XcuLJ06SdCBLy5JUWRFEX5Nls3iLbw3uPp/68KakHS7nPmn5kbBCsrM0F1k2BV5cq1OMwXQ3WI
lXPXj09y1BodyGHWRVR3xnvpHwDJ3iSVah/lZNYV5d6nnH7hDXn+ZFSWv4YbKayZnFS38O7XrWZu
4AazLAAWtQl7U1vOvxHaLr4EQ2YemiwyL+SkFgIbYDVTHuGXLr+0sflMGVCFTsq0P9O/Kq2vGWSI
zJAarnEhJ6GARO8OLP/s5rRKemEIhDM0L1E0Kx9bixaBSOmjnwkbEJZXv2y7/VGOfv05h357J2NM
yGOXmNCsK2qeEPIkIsYwf/X8LtmF1sEzpP2gYVH5PGvWeOEAS79lPQDhUeK6HDY16a0yJKh5o9L9
Bbbp7xLsBLNFbeq/38dmavMSS4uUdyisSNsbEz9uvaumm8rpjS/0q+WstJ30Ug7hSeHP8/wAEhTP
+NIF5xxcxeegnKebvwVJrzpEt1UzYKAzveZOfn4HWxnPUQV3hdz7T3+G67fi1bQcY1oWz3URsH78
X3OsptYpJ+klv0ry0oEMRGNJbXdwe9+lfZ08TKYSP2RGYKLk4tOnI4ZywknYQtYKnRXSJi+jRwVW
bwYUmnBDqUaShP+vE+Um6FFLt/YSB9Wwtb3tY/oiJi13tqvNsavuSk/bfyajf3RmGojRpLQ+K48j
/EifR+gZ71Lb/BToUfDFiUr1ymlBmctJDTqfyyGx50s5DEOfjidb867k8DVfNagm+SKRwdXNSObT
/P4lX+ajMQL9YX5ClxfULmj1G91IT/IcVx7J0prn7WjcsC9WW6h7nzMoO6+lhwyyqpyeI9FhYCu9
t2sNusajeEYnRRury9brZyi9WkQSBSxOgtxoEX+xjQICJydWm3SRoDlpc0P1beyHfAVyuVTerG0L
V71z4UP6czUO5tnrVHBlpWdzPjrYKTjSd9P61Jk3va+em1hRH1xPo+EQxOhdFPeIcft0O0vcMnIh
4MnEhNJabyc8Y0LwyOV/bY3wM6v73PglTzCamlkGBD1gPnGAtXxchwmmJUzrQ7/+Y5IOyzdBmFKD
c7L52COQ5DrbMEIgWrzfKC8D1NxRaruZjeq+CRT/uPxdxZDPezRyOdaMEmaFy+Jdmc09ut3+cQCT
dvHSGhYgQwbiDAWwWiABWoV1VKenXwbFKo66sCcCCfDeXieKsfj7vvvRX+Z5tefOWBzf54cV1rlW
+/hXK2h7uzlE9zKitcsuaGnd1ShixWmnnSWprw1WHaiSOE5zw99ytNrHOHsJtcyBJaTM9xpfea52
qdI+DVMcbRXU9aIL3a7ML/xTV9AQwWWwPKAK9zznXvSgpZPx0PLcluY1aBnCS3nBY0M7GhlNaiWV
8hLJx6t0toobT/wGIq9X3Azi4traMSwsWtZf7blrPdT0Al8llTEfwa73u0Gg2K2qvOzcWP3cB/1H
+2zo82cHmbAP/tIeiTyA+PsdK9klz+o/6rSoyvyQgAdmu7VMIK95m55d6P6fpwzFLZPi3H0fZuyX
+t65mo3aukbSzd6xkIyf5j5E6dOhZJEN1QX6PsbvTovPMRWW53qGwUmG64gS0P9OeKol5YWofe9D
CLEBacT1xSSWB8sQWAo8/zCQHjjQa26HFK4cehan55gizUbabCNqbjsxUYkJ+Ura5Kz0kxEyVtqU
tPuZ9TS5urWxWX8GYtCnt4Ld6IMJfViY0cRhs/QQw+XXRTcMtAj+BMivnilMf8kh7uTaHKItDWdK
D9uyPCNR2kHftq5VnurSG7+6X236vr7WpqaeghD5S3mu4r06mbk133nJ8DiP1qmZh/qcIER6T+O5
dq9Bl6ym8daAnBqFePpZK3YlcFBZ9VG1Kdrl0Cjdy0s0enCkBYivRl4ArU+SOWeWOvPB5qdtVxu6
/kUtRsTjkjI9wTJvfAGXCAHjhu+UBnVd4c1POv30V5qGgmSEWPszAPY9VBTN5zRDqCnjWbNznIwd
Ilzd4FqAcEDUeeggVL7U2jC5rdkQ0WzG7jGmM0seYacTMgSNqVdHeUoNdaJ1aUagReQwKgNKqfSJ
LIfeU1l2D7Vhb+SkvLgO0Kj32SyPJr81m2s0YE9E/SXtQqj+B/Vr6PW3msZ3Xqh05XclR52oqkEt
KYd2OuV39mi0J+HXxW52t9qjqIGUGjQuxKTLaXTGHm7Xwhe3l8fOU4N+j63SXykrUxVdedEQNJ84
EqYX0+sf5BG2k9G7Qo8HlL/i+Nug7rSDtxXWAlHOMlT+ncZRMc5y1qfPD3Fkez8Ay7zo4Nd8pF0H
uqjZT04jSLXHmm6cY9C7oBDF7CxsCXq/bc/eQo6orLsXAPNbnpzB8MjRh3qDfitfuQ4SijRHJCcU
6aSzTJdXAH3lUN4ihRVTh3H93h2RhS/Q+oTzCF3gKPoUcL7MvjSOwe970VeLzlaop3Pn0g3q+Ktp
wsal+Wxd4WA2nmA82MEFHn114HC+SmvIa2RUoDRQdhswXclZkTxCWOyTOuvxbYl4DDp1RNle9TY5
neGwBOVNc5uhiXvow5ym+ehT57jBo2wkbFrOCCET8CDkEH2FTdZd8tYgBRLDyYrNa78ufnal4zRb
ImkUeIksWrZChWejuiTaDWUkC6Vsh1L2M6QGykEr+MXmHOPl4swF1HN6UO6ComYJKi7rrLSZHex0
1piVu3VWTmSDz49EYqEgKDOEo5C0GYYu3Btm5W5BcHLeXVXRjTkpNfWOtNhrc9M+1FTcEE6DyaCN
adiE2Z/dQvWlqpKaIilBUxy8BDlIM+xnEcSD0NsESA/sY41fuzZsfs31ND4FsVHtkzoTG5ugv3c0
UXYRYDXq9BtAoP43BOfgRS7Rp1SqyTqNPhwHjmOUX/k6LZ1gAEuXZBAhVXuj78ojIn7dm2RpX0Hs
FCvf2IHA8Zxs1R4lsISqwF4CWuIpnE9WkKcbOZSgGB3ueU3rzDsJgNFoLIXSlwA5+SHAKQObf0pT
2+gmEhoInv8E2siXXYMt9E6Lrd9BU3fHwbBpG6BDWjsWQflTTvJzjYe4eJT7NPtLmMbdURr8XMMq
vK0yW7yl6X3SKVWyu9VVJGYFyMKjcmw0aIHVq/Gcf5GvBqstvjRhB5HA+1dyFo7l4osFlRdKKm3x
UMD4vCn8uxTxihvVSS2hnWneGpDfXLVG/WU1SXuEjjnU1TU8VYoVQ64snBPDAAbs9CgR1S7EcP8h
HZp6X6TU/JpzTSdthZBNs8bwtB6My5NvGwKCZlNfFMYUwYEp6jrvLx9sb4YXgV38gmnxUKYwriWO
b9yo9mzeyFdJWJjX+QSR8Ku9NXyF3VqPsaKfYvfGWfgknbNE5IWH0EqMvrLRhY+zmoLqjrSTIUbS
FHlas62iojzIoR8MPetg7SRH8hIIj0Z4VKb9JoeclIk+5ICW+NYWOFuejyNwHduHUV3RupsoUuMH
n/aYsyr2PmI0ir0iQgPtHsnFcStt8pKqHAa7GgczoIa6ZCuSAEvsbmTEf01SlNoX0+qbhzr0CMxy
81bhz4LlJy93HeuuZxD2W7Za2Y8PHk3fXdVLga6H4hM2lO67k/N/yo98f28G9DOgLNzsPEVP6HK/
lw6039QIdRjT9Wy13W1BQxlA4KL/XlTuMVbM7IsWmRnFjWk8ZAA1nlp3epIO+qRBR16EPGpgzr4y
w+w/poYxv7s1h+GIFDEM40q/c/oR2UA1hHG6nx1Bm/+LE3Pv5mWUptCYdM2Li/STF9BMtMT/Lli5
biQAVGdpAidm6BwlOlQv1E/eENZ38OL4n4z+k7QGhZrd1KiLLTH9BFl6qPjxTs4aM0/FRqSQGdlJ
v0+hA/OB3CQIHoZwemxZlf4QL5JBR0Ttz4s+UxfL+OeFnLJn9QGMNUvnFnLHMaW7L3Km6CIo5vlK
Ds34qYRI4EuXFFQh8gQKSM+bvpZu++KVsT2H0F1JWNJCPAbj23hOY3g5wwoGyq6v+OlZjGIaSZbx
TLko2Wj0IOzlxOITil80mWKdTuUPl4yRM+u0WY3R/sPEeheZAbmLlxvwB/qnvgLbKoBgSuTkF1DP
zjC2ghWTtsaAlKtmoSFHUNplaKfqv+Tob0FVCDZAQ+sBBZHgHKnaVn5xWL9N18GQPyzfKh1B6Mva
Q/tq/eaNAcCO1I6dw0sEX1M0/baJIA6VbqGu/SsJRHTxhQywAoHbCPVH+D8RJtxCegjNKI/QH1X4
jR8x+2dvgIxDUih+RKd13juKUR+LZurvEIvgADIq4x/K9Ly61ioLHA4cjOQMjmIXdFH9KC8QnaLp
EVSCQaN+9AAZAnHmDHP1iHrYt/TKAhOJB2yM827WqmlnjF392HdgH+nKY3lhwmLT2XG9ZXEyHepK
rx7NOquvC8CWMlQGiPtBKFZeS1NBVftgskHeykkZBLHRcj9psm132mXGMO2KCC4l03ARr2rSm9Hy
25/iBXxn3c+wTW96YREvpOXfPlr73TRhk4CL3zm4lZ/5G9vJUdHjKH9LD1Tub4qgzm+17FcHcvFu
MVWKWS4h0igvMkydp2wbILLms0Nqk01bgq0fzHn5/5X/jcgYI+OZAGhaPxplEPkIdUXjYbXNiG8A
XCiX0EiLlev/m0S+MpwG2MsfqVd9V72y/SZeOLC8f0uj7nsR5J20vE7lSJv06fA9V7NbWI2nz65t
0UZhpsURfmr9Yczgd4yDOPvx/+ShgT996CqA7f8px+qhC5giGnK3Zt+/fR8RR8OHBjahjQmuhkY+
T73J58Q90FgByWqVxDehA1lCldBJX2jUdewiG75rMA7GXUkfMDTtOyt0yx9tyo+PbYfVpzVTobl8
BFKlPNpjR+Ou4qBL9JqJD4j2xN7iJhuyX01Uaw/AfawrdfTTHag265sRnPuq0Z419luX7hj1Rzdj
7ZvF6aOcD31Yt1OW/Ld9bmlnO+EcUk6MJl3gA7SbauwVyFlWyb6aKDvlIzxZIjN0HfVFrSvJNUpb
Hh9BdHbCfLa+FbyVSrwV1nQvb0Xa372VsbJZlOb19BQ5AWLFxEWK0MBR+FgXaf/2rTRlfRXwRL8I
W87CQsA0T5k6IqkXug/F0FhPVcbPRBd6ZzmiVQRibSjpj0qEq9EDa/TSulkim6FXDwAJbZYbqf3U
RNYIYogNl4zV5qK8d6P+UoYu6Yrpv9+q9WfjKJOtt+q0pr+lJ/i6ocHjrNfF7Zun61B7QOwcd/mq
yQlwznw3e6c/LE9qtc+RvdGgdBPLpv+aJI71PkGzgQTAEIRUlizwuEgHnWGm5cw60YbvlZQi4awq
znT03XLnOUc0GU0HJ32obSR8ZzpXT33gV9eTw8NrUP3xscoyc6Mq8fg+3EHXZAlPbdjwHWCnV/Og
pXe/fDqX70KxSsm0Jr8DDAEBdw3TqSIXLcUYZHe/0NlkKwJpYXK5lKKHWp/vkXy4HGIzRgr29VWi
xy828WpMigSet1eb8ENpKv9c9HClNaKvU22j4aKfsuxQimZK2tD7ZQiz8duhZcK4vPzEsMpqoUkF
4G/EgbuXZ1R5gPaV2SlURGgGgywuQC8QuM/qJg+thJtt+vmNbfT/QNmV7npVq57nvtvKpwnAcphF
+xh2pMhXT+89JmVOf9glGMBRN8c3Hokb188ThXmZ428eqKJN6CWjOQxk4ZuWupR051b/NOrdN5dD
5RtdIJLF3DoqkuaNZ8Xo/dw6EnF5C39uGSFFwfPV3Vt81a4qTviQ2OXxAwC0/EQ/h5CT09SfaYPQ
bkzXdKS5DyptEV8hZ3S2cx9Md9QXvCW8hazxTXiWQ4nsJaXzKaGZRA/RxQ10oz04WWA+6CY6E4GS
XfCuzQdQluZDx/neLtXigf5D03yQbtk0bYc27+7kCMKA4jBkYKaXSREVhMnzTHvVtQyCPtA5oTn0
TWaUXj2/OP/xxtIDHTrUj8WN5VAmEjf2WHHeyUR0/ecLu+kUVPvQ1ZqTVdXKGZgIqlN93Llbpw5U
DjQwKi292hv5MrWqFsY/406OEsN0XnwAoaCPoKpXbYPq2F4vWY79NYM+Re1xrq07FNR5FLvehapY
/J70nX/ybePloqEOe/rvtgYU82WYiKOr985yKFPp4PFOzvQkm716JDD3NmcwG9n2JS9/m1g7wwp3
MPYIPXcoEPzpFpPNY+1rKqUPaTWUjWNsqt7mp94L8Tslg100+XC1Zs1wVaXJreHP4XKRdjl0hYYC
pcTzapL2wfAhbIuCbi8nqKiJZ5s6z7uuDKbtG6OpeqRvg9sPGeQQUMpWK9vo/OHeWgy3md58Vb20
OTRwCNzKSz1BOpxSKqBX8MZTWepzwOGUgIOzT6vXDNv9beMaNdIXc0RZ9V244aNVLfMuCd7lXH3f
5x06m84cu6h2XjeAwhYXzkk3VpSFlP0YDa493chX9Vwlh9BwA7r7srcTchasPEJFlhVcrhHSb5nN
hzc518QyZ+PwaZQ2KzZuImCUJwTgpjvDntCOtqJqF4lhqLrjnc0K41S286McrReewFdNMAzXq2kN
l9lkDisLk1NOuJ3V5rbnBpd8FZp7wwjrc6SHV3IU2pg4RavOZUbdSzjYnBstXpOeXMnRasrxGrl7
iJDbS56qaN4G/SW1yBNR7UJ1Q9xJDtHNO6F0cWtyRnESTcAF9HfimkcZ9QdhXS/L/DrmjAg6UgWu
TWkLEp+y6pBGfCyk4c1LObZFuiX9MrW87kMVVaVY/acIzB0NC86TKXiJ5Snqb5Z7LpxWCFHHdWg+
dZCc7PTEiq5rJciukUqmxv0aMmqF/wswamg7vwp+ljdRXQYHJNLyS8rvQIRKtdlAfTtA512UL2P5
kFj7RdeJxVHXR7byQUYxpoIySBS6Rp1z+qYIpzsnn4ubMYNhPBCET15D+1IyRebGiY2WpvfZoCsz
MK5Kp9Oe5srMd7oDxtxsHO1pgsrs0A8mPdZiVovgMm9y+7n1c52lM+o0fvdNTslL6NinWpucWzky
R1S2wrLX36SOKio8S0DR2Ggve9pW3uk1NaBtbTP6gLwgVEovW80zDi6iTl/pRN9KKi60mlNwCa15
SFG7lnZZSpd2zrvf2KU/z4CU7oB/2WV+mYeyVv5Zc9BdGb+sf00P5Zjf8sGTJs1SeebpI+q04p9C
CTkha710Xv4aH+aHQzzP6vIPVZXFDDFH8Sx9Ub1sHkkt/1BpsRFuVEbHfJOa9e9L6pC6+pvU83yX
scvZGjWkKOUIpWZHU/SoUpnr2tB6MqdBu8wDWLF9VLdux7xhl25z6iZ8e8W3/7NvFIPIfs0rfacB
/g7PVs0lb2Fkw1VY0ecAlPXFd0yfDeeHBCtNaqJd2wqoRIl+qoM+3ntDFF3KWSRvKlCq0AzJ2YbD
jgAh9IfOToInFug7aV5zLGgokUMROeSwAIeAbgnEzwVtflsz65o9zQHPESTJ1/KSFQFMnvJlyiHy
YpR+aVA8rybp4aBIe+HHaUwPeGGf+764liQxkjxG6ztrlyi+dyFt+uBywJQMn5Spaxa3vwS5mmrB
UoimaGGoxmWndQiyupOmHfO6AiMR+eVGnrK1k1vvGrtWDwvcT0ehO+mzJ+lmlCHUxAIdqPdRszOz
5hIy74iuIwSK6svJpZZlJ0LpUVT9Kh2K3igYjZOs+rWJctDn1H5Qmql8LK1yvzS/aFZ83Tao5Mgg
n9rpJXpH7aUMQunnJYd0VsfgaIocrDPOrFbbk8R5aAFyuqxNr9vMBxkibVVUAQ8Y0dFbjBI5sqBC
/njLkbTntacf5lItN7og8wgV1DJRO4UnVoCE5TBWeucwvx+us9J5jZXOEkT8v4hNVFs7uAl1YPYm
cYeGQ9I/aiwW7rOAYqsYVWAdHqsgKrdjZ5sHaUt6eKH6GsWydBz6x1hcomqmc74tb2SAhsL15dhY
OrQRTDb2sKSUkzJHWmYlMubTS0ptHrrTKFLqHCctfDaIG8J5TnF/s1BZSeQWjWThodH0kkZEcF0L
qdUH40KRJabXiSjTbw0LiALiz9Zj632DVKJ9kH3HWWwiOdCn3UEORz6RV6aOjIgcSn+7Y9vivfgb
4wx3v64eQ4SeDrqlJY9ZMP9YiN3gsN7oRTres2+sUTOkwO8K3raxvXLGNvrWxsjZmfDdXKVm+ddA
ToDqU60jGlePLmUf6F6HWFWu8gR99kEUUPkNjh/T6l7OyeqrPse/7CDWFnrXgQb9nR+ITmHhDs2w
cgUiB6SvSPYnWs7xmOx2CDSAyEv9lyJT0IXaPkvrR1lyWu2yp+g/2mYDLUqnpIdNtB5JN6PMHI7T
sp8Zj6ZzP2Yox4f+Pd/OeNhIm49iWXPxOiNt8tI1/YWuGy6FHwPA/+XXMOFBzb4OxLo12vdm5beH
InWRUIcn7d6fEKov68D6+cbRazz7HkKZ9pCMIAmSwYzBHwXWKWVJzMlnaZ3ol3h5Fb/a5OwHPzmr
idgPfmuWJjQhTxriEyymMDqPLrtPBUExJczqX/ZwzwLD/J2O6ecURNtXP02ii8Keo7uK9cbBhVrm
qNtDCnleGL6J7nq9+mUO9zR1mL+nPP6s0/rHkZZ9ynINnTc9c35a5nHwVPuHHkfADGjEuU9gGkDF
wPX3ZuKMD6VQMSkLw37vGtWBfzAkvwga9AF8ws2gfs9c/o4EnOfGLfRT26ks6V9hg5qKpKhaheeV
Ue/VZNs1a9khmE9q4b8ESTe4Lt7kccM62whkzBYo7XA/+tNvSSzqm3ScAgdqzmrK10dNht9ydaK1
Wo2yXdCeX/1XO9i65mygcf/BXxF5Xv3l6meK0EjUqnuTnirB4DFBEqeWz2ufBIfFPE+ocxy7JH/u
NbaMNDQyfHVbmyFe7abueZRmAAHIR7CqoGuIFEN5lg/oBATRZixpl5GztR8iwiBm5QNazqr8Xi2z
MtZO+5+p1X9KayuGbAQCVXUKjmrlmJ9o+kivqFa+2OtUQWgYmsTVLv8d3/vnIo/8+wvTOwSJZn0C
ZPOS59U/F3kaz98i9xvT+Cr+IxVaONFI6c2Fjb6sOEi2FRTBPZ/vZqo0GjLAunOsNFfbK51DCbPJ
gWSkYfwd9t1dB9j9l11m8LQHydc1qIF9m55H7W1QWAnglfwkJv5VNxWZhtrcECJLCrJna7dBs9UR
mv7WaM7lJDYI2uBz6mlbX2HqEQpSbno7z353nKs8PFhwsd+3EXIqMih16XARQWoX3Mkgv6VsGTnX
g+c/DCiUPxqNY5w0r6djTzDRWpb7MKOu+Rglk0E/I32oC1krdu29Xe4ZRB40tZzLVkcxDhwQXRkZ
3QArx2Jl9Pkd7Uo/ujYyj6u9p7f/aNQdnQOCilFelEGP78K7gZ3O7yap968vZsV8Y7GQW0VECZXD
GOnbdOO0xbUkV+wmyhbozXnXjeCQhGAcLsXOcK8lSaOclcO+0Y1Pq/Maa/mV99EZapz+zk0Cjnyd
JLwET1k9uV7tXzkpLX9o8lZPVlKVD2MDYkRMShPQy0fL6bKb3IzrJ3us4wsv9r394p856oEPtIpe
DLNTnGV08KhnOQkBVXrvgQbd2irY4p6dFkhhWWlFrkSorFibUW8hHcwD+2IZS7KYwkO5OzRs62Ih
kJqi7lwurD0IMg/8JCPvEda+cuZIKDr7EJ1fwBc1fJ/CnSQPqsbUQxVZBSqM5P3Z8RrkgXLNZr9C
R97o8JV2QuQeFjSNFuZ7z+d9SDiNN5rDna4qOzkpTTA+vQTI+JRDiUvE2JFc4Bk5uAEQxEkocSnX
cVOlR2laL6ubtKmudx0Kt0rLx01p9T04xOzBRJPg2I91pu5fh1qbhD97F7iq41b0gfjuPwNEGVtP
y9v7FO2c/dTlbD2B2F83QWXs2jJpnsbKQLqtaccfZmZuFxGNCLLqqPX+UZt82FLmbe/VPGr2lgo1
lgzXOzinKbqWm2Iym+MIIOBzZEJ6JJ5ffZrRJmoGHEf2Bf0TCKjL51EANx20SH/8hV36+wV2hePh
vcA+ZiJG5JLPqg8xf7mHvLfIJcmnP/i/3nt9T6/+Mj942Zf39HrfD3/D699Wtq7Ptkb1j76Sh6BT
m/4siRQN1MSpSDOUDIzrrNto8204o6dK8dZDIZZzdGTZ20sniFEKEawgXmGhfypm1yFfKm706ixn
ZT+jIpz/FpuPxVfaP6q9JWhg5apZpcxwacJsuF0WzMva+dW4LpjXiXmaATBLXtnGn9BVzY1rtZvP
0BKpPz3gemqgqz8dXiDkjY4mU0VuzPKFnCq8/i8+ZgpOluPS4HKkb/0iNiwe+GapPtk1CcQHRtpt
NVKuegTHnzQa7uV/zgd/YV/93+eR//kf/EX+rtCeR7bYbBvZ1KGMpoHClM0AE5jFCPrS25fOFxgy
5HDtFIC7eTEt3TMI/myRKCtupcdrjn42nr2222mKlz2bSN+J9thcRQWQkua0L6w+e0bip4zK+r6b
tG/ulDmnIdeQ1BI1pgbNy1OQdAxFUUnOGtoI6F2UnGKvp8YghlDuvczKWHgn0/3LzwAqSybMo+w7
EjQV7mvxqp0d7R6NDB+53uHlFXo/2v3/t9+HLCzLvb/et9DaPerx3UF+sHUH4CL1u/FaDsNkrjaD
GU1IJvOlgB78X7Ors5MBf02s46jP1UnuYawyTC4nqnMLEtWr2vIahBTHP2L3I13UGmU8bXqUA/TV
aoCC7tvwuQXSL7dSiQMoQ4abdlxe8/T/UoZpN286ePOPShHfvAyTyD1HTuvArISYoGZP1SZMqL52
YmLxkdMyLojTGzlaJvoQeT3AKQiQayh4yYtyFWapd6PpVoeCuxr/tHrdOrSF9TK/eCr9dBFkGU2F
YsL0Q1FpyD3lYAXJ99EN7ODwkmiZk26v2RZbkSne9cvHRXcRnMlS9kLI646XnP/aD6PnKfSOTeo3
rc1oP6X8Vnb+PkS65Rtc88om9lgIVaASLkvNsE8eBEFvwmcR7lahJsOh+B/+UTvjGkjFIz8jHptu
FueAv5Mt/VbwmCQd8MNUHW96Q5vvy3r8Vs2z80/hqN1FEinmlcHO+bPaRSjeYG/syb700Qvcy2GY
0R/E5vxLqSnWURnQd5JpSxvmInG7SmXvIG8XD6nzjw/Fz3I7+jGW28k8LEZebmf6/nK7VBvHK9py
IIqR/Mb9NMUsiRXQ1YIYOYbCpLmyp5ZFjTlaW6t76WxQeyc8BcH0z/KoMPhEnIyhfztUw/aflXLn
NWB5joinkvUnaH0CSS+RR5rks+s19fokkyYLL4qX0XYWItuzaJuvaqpXb/rrlzb60FJ3sdII3bo/
Pffa2lW/ttrL1vrBn/7lLSeMNeQlWuQNRtiu1oZ+mayDk2AHJ02PjhRF/KHRjn1qtNcUhkXdPqw4
29SpbixjCTNsvRmEcdBdr8jDNBxf/BaIopwRuT74yXyTVpNP3G1NIHJSpfmkGIq7y4IhuQbKj3qS
qQOSSafsZSyNbWcl13kERNqzos/SJC9r2Gqrfc+4QBAt3spTDET9zENQU+YXByCJuIxRzuFHrEXs
ocVYKDUAf3cXl0nXnVMCjftgdeNDmpXNdvDm8B/fcD9Dtjr/dvpzo2lo0LSafp1aiJSCbjaBrTvt
E2fa6Y6yigorRjofprxzjrNihOcJfNxl60dvMzoR66psnH671nnu0n9l7CD9g9A7V0+mArmj6N5x
OZCSVAPL8Rx1a+sBPW31UbVZ/omtRjsX6mMoGu8Fl/3rnNxoyFGbmgsdfBon/g10qtu8o3gC1Mte
FJ1sHQ6mYpwOKwnXACZ424Y1pR7ByWUKj+qPBwvL6FHm6IWH5Olqa1ihynQ85DPnGlsZL++QJ/qj
UgXVnVuzo6t7zTtWot82GZBVarXuATBu/TAE6rUiGm3LFBiq5iITKYcw1v41aFJaF5lCOnglCFtN
TBMkHBzP8gxMnoatZ2jS9gasLUDd0iX3nLdha6yfReFhVhC9qNmY75WSVbepcAjd9R6spobbPKk6
/A+d1Yw/OAHbyuf1bFc3RsuaPxA6RlbOmt/1w2YJzzPW/Oz0jSU8zgc+kZ6zhDfF/N0tlfpAswmn
ZnUyc11eK9pEW31f0jUvrRmkvBddOkIEUndFtZHzi6v0+jiOe1M7JhAIFWi9q3aS/FJV91RYafz+
hZz6u8/7qf+DjxkZ2SbzlBYBOD45qQmz+Wg3+VF+ajTPL87A4R8W8bBYzFa+mh+l8xBoy6z0/RAv
hzJ+qO0HOZq6yt21/eBepkeYptpnO876fWMU1V6uUvOjJ6zuq1Vugux91yHLR3N3tw9ZFO3lyjU/
TgXA2YZmsQMq6ex08zqZdkPio/7E8c3CMiRJRj5MrJxG68Rqk9RFnM7+K5WkLnKFRnSamg8vHLdF
nH+tBA2xJViK68j85WTmuJemN5diGM9yKDwyZRjRD8NfmlTJZSzHmWP/mg1BxfQ6O8lZaKqfJbWE
TR/vVc+ji19TyCNNoWgaJtl4zTM1/OIE36oQLgvp1VVVeiGHomsSlgC4zBdqC7oVkgPMaeqDQbPs
GUbSsxzJywAg90IpqvpSDuFs1h6sqUYy1UeCWYziliVqm48pPEzkkBeFH4pNUAz+lRyqofaS11bU
bKsOyKwP9lBfmujJZIjnAvFXYhRNU3r4ZEREXQqUawtyXNxjTRq9JoWL3Dh7qfvmzY5O/PJm1ygE
UiFOQzRuzes3Wrpdbo38ZLzRUjZU79+oGtnwNiQVUuyljXzrNLy9gDzqTi4EaUXp8nstZ/sq6GG2
Ft5JDQ1j4VbQLbzGVeKVmsRdBbdL2Z0cHco2YVtSaEOtnMbhi9RMZL2YXqjV6OykvqG0BTY8U9GA
8vkqcjip6K8OWrhoJko3GWAYqDj3enu7iB8KPUSndn9ZKmy3q6n1k/QCtRtnt9oUfjmXu8hEckLe
RfEUqNFIVCPPcmtoCKmJLxU1QyokSant5XDl+fLQPn4zsZD9rMaV9+tDGplh/b6u+eXEZPXOtrH9
BJ1o2K2hWW039aQY+1BgmKQtFq+61wm+aKUSfpMPjhLU7qY2k/oG4uz+Lpr6YiOfM4iW8s/qQnQp
u9107x/OcPOfHYJWG73x20dQSdplaynxKRy17KxoPso1lp19nrzypwRfePVz85eYwdLjU1Aawf6F
8KSAe/pCAXu1KfmB28lv/Prdl0P5ZTfTFh1sp35xkRPL5fXZIV1kljXBm4eHnIZoxr144bzTlKk9
yTWdJ1ChgenbnEGG/V4u8eSENpjeiZbYa+mxrv9YEKPIUgz9fp149V1XiKC/8rvcs2kpo3lyyStn
fSf017xmN+q0JtLSQH/GWW4L1kuooBUL8VZVGm2wf2fvB+/zME/FvRKlzaXCof117mXzKR5L7dJm
VfvgTlW0pVxWf3O7+Cj5RJo421d+EHwvMrp0nKBKEGyiyreGw6T7NnziK3ATDPHPpKu6few1+UWY
IK7ihbl7V83+hZRaQZGBc82oyzYzqoYnaZMBHF3+D23ftew2rm37RaxiAkG+ilTWyna37RfU7gTm
nL/+DkzKoqx29z51T50XFDAT5bW8RHKGMfDsEys2FuUA+vSAbFPwA7Owro4my/qjYWbDvnSb8qOy
vGYziMz5Y5IR5jQG97fEHZEnacbqdbUdMErwETcOBpZMeziboP7yBXKZL2jzfqcc9Rwlw0tjO+/0
HEk6dSKdBLoQ6eh00/W4rwcYqAVDlarjUO7XZOkpqqr5fEc+UFb5qY4xFkkWZEtpYyUnWxIt+eSb
/0JUQB43//UyN3+KO7QcdecInfIbZQuUwvkKb67C0ZEcuCc/a4bTVHJbmJnYYozC2IOKKX2iXQEo
nqdRyWYlK9z2b1qkl/X9/8BujUI78ig+O530Dgay4+goHKdXrzRnfB01gApyoiMVb4bZu+CpZvg6
xZEG1tXQfnEyGQJWouoOBnen1wmlcDQCwknCSbeT7r2tgHQu48R+FgoHo56Z9Zy3pm9YhnFZRSQH
LOa8tTmmbUkRE7gGacRkgBlJA8uO8jcAXrJhdq9NA/DKCvPJ7rduh3JQ303zdkj1CjgKQGtv9erP
Zhij39DNiaELd7TfpBGnZzy+o5QX6eFvzNhaGvqTyTEc6+pUmblLjvOcWU8NvkN8PnZmYLlTuFtJ
p0L03SFrlT8Tp1TauarrdfxCJ1oiqQMX+B+cHLMz9v00Gz79e2gZRzTwAs/C29FPa1X0ibBPGKk9
ryL68ZBZinb2DeDVvB1pLQVKMrvieYh4cSLPprPO6IWPXHxVABiUroCeKsaDW2AAuFgKWDexj8Dq
RudQJ+tWYSJMbwX+VlFLSr6FaQLE7iEqwDMfioCOhsiQmExSDXRCQ/o5yort4I7TlxI1vWOB6krQ
qWOWg0bTzMJTCLBQsMEPnj8BxescZ0y9xTQiR3887UkcVsZ3HTkUheFhxA8OpKElYTWczL6eg2ve
SjR/eYqgiRFXU9qO0QmELDsxzfpFuBn+r6ndnQltpWDRSXrRDjCz9Zk5g+829odd1fV7x1v3OdO7
bhMOQ/XVausoGMBQdE5rAI9wzISQHJANw6FGy+pW62FWTs6HNWrV4g4o/W6jj1H1FWxfUYDX8/hc
O0he5Rjuxo8MiTo0Gc7Fu+h1wORhkrWX5qGr+CbvMgtFJ9s4x3maSFSkQvNMZ+O2I5msuIn3MWVZ
g53MR+Xs6kgyWu4MaQsOgShAA7Hc5jzpgtKxkj31toS8c8+z1UVLqwsB8ztTvbN4174SCcBcO23Q
8jS9c0ChPtpM+GN8LboMU7Da+GqUXN95GLPzNaEmwUC7oT+3RujPdTW94u8M3frKLorDBDiJWXWk
IymERMsj+bo0fNZk4+JLJsKdL4B08E7JbLNnUKXUz71ERqtw3b2RIXdQu4D2tOocDwcl4FAuloeh
Z2W7yNpQWBtRpdYOqArOsxd17NlgfZTFmP0HVERlt+4LHsPc95RzgJjLZPSBnu+iCQ+y1pleolbT
n0iUerN+xHggoO6URQ9G+3dN9H+CYGk6k70hrOE8NfFfpCMrs650gB8IjM+riEgUTE91Hr16IgVz
6xhLQEAZljyQfzeZ7IVZxpZOFCR06zEQrB52JGN9nL93495xPbjPumdvNSCFbddP5IBJUxqYWI1n
W1NzlEgnt/bekln3bCOT8xKWHJljtZOolm9sr0DnU4aXuw0J0ZWBmRpbzwI6Lpox5DWSSeCpVc4S
GeirNSLrzdA934nKrLpGpQC0lIXmt6PmnEOVMY/VMhndvB8qoE6Aepk/5YA9nwPaTqz+hLZ8Di4y
ZWfG/KmgFHwtjKvLckYNCDUDrdiM3LJe8ZShX6pJnLI20sQiq/UQiHd6/0QWdhTbr9och/40zt3e
VEdSxE0MvPDUaXw6kgI960u4VUQ7FRJ9S/2TAHOphjmT3J9CeFZFBninuJ2el8W2SnNTGuW5dbl5
Itk8WFdt2bXJCczli61cvdSuDMs8oHAJBZmNaHom3x/DUUxNa/gRL14oROFdXcR8m3YDhsvVyVbv
2kQytB6ZdLYV2jExgKcoiMiEtLSgkwLdR7l3mkZXERQRN1GtntNvkRfqojuaIqWhiGuYxZvON787
2Wqorke+qPdhSliwNwysFk94Ey2eaEcLm0fTz8K8Cx4Uq3GeyvFS5JfViUzxO7oGWo6iMf2ybLpg
tWtqDAmlMZi0AG1zylDfOA0mJq82dDZH02WL6k7aGngh9sIUeL2raetk8AKDj3ayyaviXMMv+SZd
thRWq0eP+XSxOytAxlqBmMIBOIBwTVJHO1zhD3rH5UETW9VZ7MwCmAe6l1TLQlLbsooSkxwQJlrn
uf7dtpVdhfE7LCTM0TcU5meSAuvKdf377SY3Gv5iJpp76I0qBgtnCowvZK29F0xpVX6ded2OjnPS
eS+0EwZSVGxIgHgGM5LnmXUNkFMAElIAMJB2mDAbywtv4n1JZYle6+qLzJmFRg/X8zHwAjBpEoLy
HHhipJrwXe4vwtQz/Tk3TWfPQJgeaBiFwpzpM4ipsKidI41M3+Cb7AuT3nggmdeBRXEx9EC4EBhd
1AYPfl2jI8Iok4Ot1b+v8UjeKOVstvYTLuhNElcg0eKkLrte8PZJFjsH5KB3F0x1zdxeu1L04TTg
5wZ2TVUPoMUrq1PNh+m4imiXqLIB7RoAfD0ps2oqpuMqXx1W2c2MlOntKtIU8T622R9EiVgoXsQe
k+FH0MouVIl3XIggXsSv4aZeNOhYwpSIl00Aq+sKTMik16V2gDQKttDvZ9qhNPyDsGx4u9FSR25x
05Pl5r/EyNQlHgOTT6YVdRB3aY5XqVmPwJpb9S9ozMw/WY7IgZtbdLgXog5fti3af4voI3SeWytk
Hz6oosBUNBWYQmqFXh9tQMx8mK1bHcMxRCecOqZ5aX98SOklV0uAS9XHoYowf7mQvYIOC1hLpb70
D7kMHeWla9evRQ3OcrBp61uUMMqvczbfWeQC6c6wbXSfy+Z3Fg3skLWjeK5NYWMsZIzZNq7w8gx8
DMwpGGnKLprh4hUNb0T4o8zAH6HMPThbyplEoKa4ytcApKBlqC2kpOPWQ3E3aTeWPnXPU5lNn9Cn
vpO6Nn2Jk5Efkm4GsBQ9/zdhC8h672o2tNpuyAVYBVmnA+UZ1fQN03TjhTkhincsQpuzF79NHU8/
91nIDp1RODvTzq0v9oBmQmUA3mc8V/PEu5Cna6aADlOvZspTV54yLhnu/KGz00X1nw5odgNQzC3L
A5q+buGugKUd5jGIHMvx6QisbLSoRLR2rAPPUVIAHQGGi4wcDXPoTlHDDmU3axMyupGBUjq3r4EE
OhyX4IuezijD3QUrQMUQVgAop0cSejixWJYfpt769vioQmfAW34jCzrdPfqoRxpkhfODsljlaJgP
L6ZhAXvMq9+41mN0Lm3R2TxM9dugZOwnMnu0ksPY4AfJmrJ5I+MH34d4Yd+iWGFW+b43etzmE+57
SZY+NVPbsFPEgVyHk9f+er35zG6K2QYas6bZ64ZvPVsYLzSNTXPZBuDLtp6JR1WSrYqk2EViNl7a
6gO4NjXesBXvZixBn4KmzwqzkeGVqnMl7XzQrgqDg7lTSkDWRJNT+qui9Gy5AdOntjO8OD6APF0e
Kss0PnlG97Wbnex3dCx9Q8Pb8Gk18NLK+BSl41e3wcRXEjVBXqSYQBZA0fK5nohgarV8uwKkrrKl
RRbjrJhq8TTgKpgWxovUG6dFhMH0suk4Otrc2wRQfupNlWSPL6RtDVgdgH+cVmN6e3XbdO42y8st
p1dcMgDABvpxb9HoijYIm65NzWU3jrvWNfAXVjTe2SqT+sNw80/UpDph8CjolJwpuRtVd/Lei7zz
0A71x2Cmn6gJNs076TcuuNQ8h701beYGtAN9rBvoAHwFnyF2D1qQSwJeZI5P9IulX9isfmuAfEn8
UtQWfnXff+PL/wWvAHDZwNKrZv2lkjNpmbpdrgqKQEeK2ilfMl4VtFsjL1darwxAH7Qqq6j04R6c
H6KmC4es+lesn6bhXXTMSve9aW39ItumvAjT12yODABvIkxcoakO2GrcjUizyMB5Kw9pIQDn6Oh8
U6k3S4YKSmV77gstszUXZ7tCglVBsOpRCjPN1I3A7QCGT0Ky40r9b/7ooUn3g+imIK/6CD9/gy9T
/4XccyBP/aYjqx5EIUrB/9VARGn03Hr4j0a4AYjQia75bRzlNQJ4ePqL3XJgeYNTw+0n/T1WBbQW
93c0A8TJkWS9XmkvTMPtWClJlMQt2zIT7I+rlzvnRykBq0givUHfe868a1ySTawEdOXE4yNForgm
QKNJSQvejdh2zrQ/ndzOJudFsqnfgifxm1nP2i5TLR6lavkA0dV1RzKNOkBIQ2d77L6VXaPtyO7O
pHGyZIvueOCLq/wVinLsjA50dk4os6Ve9DCcK4ASCBmZrEvlYX5jPf7MxG5NhRPq7cnMTSd0lTjz
0VWcN2xMwI3zuL07j+N7nlvOqa2tWAakoMVQlDu0K6IJWSRrLt+uiB68/yNxQ45fgtAC2dn6+7J4
5rFg9giiWYg0kRanthdodEtd1DqnBpmrLtfCI6kFm6LXCCWDskqMxb+NC74VKuYq4xh1CZvuPmZl
AxXx7qq8CsQIvE1TIUtqEQZWuyR5jccCGPaOPfj1oLMDKcFmnh20LHZ9W9lmA9CDhgL4aWaJV/Kb
K9lOFeC7M6DFHvreKNG4Dv63VEHcOVVpP1vgLAbvtz7tSIYXI8zzZcLNz2ZRHElGS2aCUwGM0rAG
EhOwMpQznjbt59yw600fJuWhV7kuq56QEOUlD1bEpIlzfnbn6nmilJiCVyIl0n8vIDS2zpgsBv4S
StdewMuEB8s5H8EuVXfN8zCixCmdGTCW+O7Z1HmT7Q31GpYAB59v+vyQGynwk9RrGC2uVkcHE7Xo
TRWxq4wUD/6rB2IkmlOgxxJh8y6xMIMRF8gc5tpTFQIaG9NhCVjTM59EtAChHPgSTSh/n4FxCbZH
mK1aOrIU3QVZCCDUxZjUP4Za3QA9geR4bEZLPKsBgN/1P+pQS/x3ELM4J6ZZBGaMDh9U+cSZZLQ4
pUcVOnG2mozXGxKuNqvfqlgMK3HgVtKo6t7ffTWgkwQWjwqf3HIh8U23+C17uizpaOmnsQD7HP5S
r1zDYehEpzXt8JDJ8Oa29OO6Rk1OJUAiVJXHzWrjoJ3ybGj2hrSr/CFe4o0lkGblNUqemd8ah2sv
nvD4ZsYg8ksRc/eiyTIKqCAiZ+RU4tH+IjKd7UwNLxKR3aWfPS99IwMgRrnoOajMl1CNI5Jnrx7k
lWdWO9MRL8Xps2b9ZceRHeEv6LpJiusGKjyXoIwvC4k8t9r9T42S1ntDN635n/tgt+s8xLpd56ef
RXcB6Rui6L6xC3f60Fv23ijk9V4zU/yBOuY57It5lQvp/lSeCWAlZlNjnYErNuzx08RPEsGIuH1U
wawyts4/uQg5jdFwd/GfXKSuUajPBGrXcynml6KMgJnU9J/immEZbT8GJfpb3Mj+04wJoM0AjqLz
YtFiYjxGJWS3aJEcPeJ7NfVJi15mfY2G7vW7aGQg+xLNJSra4LJj2rTWkkOkXF3sZKCqADv5NSGo
kouUFSQtcZeXkUArPeSUUdSdjA0Bud0UTV6OgONXROdKthwpSuyZLoVfAgCpY4PeXHcrdOZemNu7
Fx11LPzqoik/jEXzYSaZezEyR9bBnZpn7tZMk/pUCVcDR7typMVSu7jmtd+Vox4sjhTDpLjm97hk
3bN+7Dd0bbJZ4xSVt9XAu33q5iYw8GSx3JDX++rDvXa5za73XlCe4TtDuO12NVxu0muIxYfOy9bU
UPrKpNVu7+7nj15rPPK0lU+ifEhhqRv/eomst5INWqPCsXw3C2vYmz13Tlad8JOTt3zZ0ZEUJJt6
gbckQ9mgTP7VwOPPrq87wwY+AmR3WzqzHOBJKNghLsCodA8VGljdSZctSWl5vFLImq9IVce7h09E
n2D5MFkrf8uKCR0zodY/p/iv+wz2MXZmPdvSieSTrl+VWQc0ChdUDJtByUhBCx3TIYr90CnE4ksK
TMiCPDqTGr7kNH5CyqZlwe0aehx3LKArUeg4QWd5PqFIsVnCYtqsa4BuLbo2u1TOHO8ScHZsNM/M
0H5vogHibktGdF7Mc63c1G3Ct6sMU/ggxyT1nfti/nuSCu0ctTK/kICWO4dla7QtOoFHgK96dH1P
fRQyvfsk6wUr9SFA1OVsyfDOh2w8i391beTM+D4rksOaD4708oAvpu5CDxEkj40KVfrI/UxPGqu8
K404SNjcbB8UtxirPFQxnFp8lsZYHruI6UD4MM0PMSTL9687JKDIigf9rKXVIqcv+XZGQYXkN/tV
XrvZ1T6fs+tNQdmXSn6zp+93ii8dn3kOml8UIoOGJz0fHHzm0cKk+WdhxYAGaLv7I7NN886YtP/u
u2p/5mspnIjMdP7hujct+TbueIgBjPEUsmR6LZ32Tci5PYuZja+0FHmebM3G1cEJZaJyWzZldgGC
6IW0mg0v2qEO/GahTfC8mA0Wj7cCM+hBPiRAQC8dvnW4OwJb2sPDZlrM44XOkWTRdrAHlR8csm4T
Kw2paVmPPZ7pTibG+Buyu4uzCMg8G8tvvdOVe/JbIt6pJ70cL7Elom1s6O7yKZZAj5+NrmaF3qaw
O/0s8s9UJTPScCj2jqV9lC4zQJmsbnNqWWpeZDM1/E6bluOEe9p32U9raioeyyoD8Iu8Zqd08pYA
E90jKT5FRi/IXWSSezxxhkB5dOFkHO5KaMuNWIUmTdg7Gr4qQa9EjWjAgZN33Wg8AYFv26aYg1CD
K+uydq2RB9lVTRgu7Wydi7+ZzWpDfg8265Wy9C9NCu04CYz1anGOfNJtlyf6VbbuIryC7PSyDjyU
N18s3Vm6Zal3NR3sEVkz4AGuza9invZZZ4JRWHXR6mgIOw5tM2zaEIjS/jACFknTwh6od8gtlHE7
UkygTkEb4Wl8i+aD8u4aKl5k1NELOXj275mHv92+SjfIU2a/syZ7RZNA/UvWOeG+tOz4aI7Se/+J
ReOixN+4w8uaf83afl8Njvek2TGyibfjmsntk27PjUQ8UV6X5D8RKcdGB42n1iK3Olojem5ts3Yu
YWc4F9o10lRtuPMpnO3c261aXQLoM2ngTDLgY1Z4hFLOAoBB1+3NmxSoyXuHKq2fhMoxaiqhuexU
Rw3+ZthJ9UesIg7+nyJwlTEJXeYifwwTctWoD+fHSA4lM1c7ZeJRspNcxpTPBzP1LqkWxWdX1PE5
E3NbbGi7Cie88J5i/DHdzMjAUQ7/7GUIHf08NxfakYxcmAhxodUG/7ThNOenVbJ+CE9o4/GaWrI8
B5k/9da2LvSGlrhcBnWSxXfV5odXtxikik+YBr+VqR9C0LGx0jDgKd40VrtOxMmus/tmQ0mpNY1F
uSszytKDdL3nB/mDre7GmHciD/QIoeYJyEPRzM4xHeYtFRA5KGeulcm1oIj6877M0cBABcVV/lBf
RH/d3jSS5FQT4Atp14XcRlnuMZtyjfQQbsKdfwCYTrUXtpGAIFcd1/LlGgpNVd5wdDwtO/Y66y8d
DMGOhh26Qq87b8AcyGbq0KicIrUEKEioHXMAaORqfndOc36MrD47krZREZcQ65l2gOEAel1uIKK6
1mLzD8GBe+FY95+xNOohD9aIrQr2//vxKIxEzaNo0xTliNZzvzIA5pxMT3NOwhixq3M8lZPQUppF
TcL1TEJa0jwd9hjgu6wiCrO4qai0+0dZP2PqbrncP9qsoTHU/v3DkfDhEwFcvd+nVnxZ7HijmUAw
mGc00LlgArncpfgrJxVBHFqWT9n9nPL3S21AaaTFLf9eqDiko9kBctyqWasNFK2oJ+uu3rQWDNpq
RtObZ2TgVZUeOqFzMANdpoQjFad22gB4H9oNP8oiPHbfaclO/iibBvtrYfXGS5WAVyrDMCuAKoca
neJzvbX0ovsVXYNvBG7fjPEzcHmKL2DOvJqie6TGWGNXb+vILHbXLFSnMgJE5+k0zaFK2vyVuD4r
Xva+M/fugZQ8G5JDCkZD3xvA9VmiMIuSevJUxnht8ZXrnNpANFGkobzset8w8qurlY3jpjbD4jRZ
RfhhADIZvaZhuKdjq1WYvwOHJp1o0ds2A1Nsf7VIPA2szBzZA9SmC/9n/kqLVG34MRaF3HVtNwYl
ILUwLKWQ9oyIv4Y0KBIXmCfpqyNgcjsgkSuFrs2+MLj+PIGB5nVQC9i2UjQlAqEib/pW21idGAJn
AHsl2ZDbGp4ikyy3efiEhNiRopAtLVZ6vQSZAr0431ppBTLTeMCnQyr39wQvYDRqofPkt8Hpxl8Y
x2O4BR6UJyu2XNxCEw7MwiH5KAFQtwH50+JEeJp1Ef1mCD7+MufuvEkBV36kGS8aKxEYVT92vf5l
sHtAZNIREHPXY+um81EdaSwF3a1fmhC9h1RRpGJihIK9SAfv+NBDSxYPZcw+ZHe2TY4GbIArBKZu
o7KlBkBb8Nuf6djbvfk5Kbr746ol47BIr9pajZI+GK9HjWF6v16YVa7dyp7OkfuOwS6mC6vxMasw
oNsTR1pmF5zTiZqAvYlW21jZToq6rIvG7HXM9rXdY2xDpttSGt2XCEgxuylN9EMIcufP5uiiJodu
hTLSganu5Gg0Maf4yQ5ttCaptCgQzbdoq+y+cG8UO0MDnKGY2sWzlRF+yaPF8G4pi3Pl6miIoW1r
R9jadRiMjVkf72SPW/Du1K7/KDX1QXXQiLI4e73EqJaoj3cykWjh9lrLR0G6O1KGmreZdeR4PaMT
Jb0fctgkszGIHwGWHznxKUIba+HEi8fq1uHL5Vzj16K69cdGj/cYZEZfObWhg2r4ae7ZeCLt0uRv
N228z0zvu00egyPRGsbToqZ+d0fZlMD1ReN1FWPE9rvN0s1OIWqlBtDNlz4ay42BqsGOXp4dT1jb
Jkn0Hb2WxzEINem4asmY3qVXY7vqzE+4Q9O9ohlLZMUlOwxSYl5NHcfKtoEiXqbLMesw3r0cwbDw
GfOaLe4Cw2BrIAXFRNnKNz4Xzjuz4xJdzPJeXjTuOzpdizs5eSr7Vb4Gu8lXUU1XwtjmQ3xbUZwn
kK9xhqT8wHBDf65CLg6sB/d3zpr6jRYNpHWLrFI02o1azKi+ysAF0dzZSQyrbsiEjFffNd7DNchY
aLVz6NwqGvrLNNrVUrWnmzT9yOm2Khm6DKMwVw0i6sas2gXW+y1pKzmrFpAfFBQl7vPKJy0wJjQk
+5BJXtNSgGeffYlqzWP/IivHoJnN7olyTeTQCfyZ6C74yW5djksgkP4uMdYcFnmpGN5QoO1aZk7g
KFYsrUl0NHECuZSOtKAw/CcoQdDcf7PoPa+8swBn6J+17RnnNQZZ1Ioy68cYwuuii40m6eo35rTa
/hHjAey1zWlMAOYaomtphXhAhdQzdsu5R9VL4qaO5rl2mjB91LTT58jJglKN2/ZzPRxNjYPKfeLj
FxmBVbqyMv0py53FjORTpDtAwEowJzlgznRQGJsuiOM+atxJOWCQU8AJfNQm6njAW5NHOjpxZR7J
nkzJ6bs93qjzC1gKDfSkW0FdmtoXb6qqXW6DrzVp4uIjH8QfRJql6fyvtM/kx4xe3GPRRtlulkX5
tQDYGBkYZYO+0jJxn7LKQR9Dm+k+KW6h7Rg0yXaX/yx0gszKu+2Ka+iiavTzrFppzPKrAXTFbzUo
2ncmEKYPXjLJr5b1lQhTdSPUd7oST1KGP4pZXF3FCBIq1GkK8oOYgrQqNokbHX9xbRmCPdfBGLju
dB165J3rDn/Pf5P9n9gBMg2gInWtAZhTOq6OFguMk9K3qmu1Jojw2P0RI0jG8hWMR5Wrlr6R6fjv
vvR9fb1phfYwneIuAQJ1XfNfaAfsMP5LqGTI0lx3JFu1cpAgM/rRrmiQ5XyIQnaqhdGQOlI92mj9
ipm3i96i1gwIaW7sOIbejpkXfgj89PGIExnntu2TNzwhY4yRbvxS/yb1evyoJXA3dDkLcBmpAuPw
Cz0Y/KsjZ9b4ARyWBrg50vJB7gIUwzoDiiFL0MaQFfV/khgPIj9AH1YGst2FC9Q8UEt1xxjP3HdO
N7xEz2nKP7L2JRf4mmlSI8UQr2Z/TCEz92WERw7CqhsBVfBWg+uaUOpocdU3l5E06ZmOqwP5z2AI
9R1gRxw8T02KuG+GpTXv6KKMjp4z2Rs60hJFY+zH1dwcrJyBpPzfHMzR0jazFmGSPtbdE7hUPogX
cqWDlKneboCBUh0WwkjFMUm2zndbkreVrQFYaZ+DRouGnWhBPg2PXDzLz3S02WDswXQaBTT7BBib
/E05tHWCvuBaB533ahxXLZJmC3woj6aPsUZHsDuW/C0y8nhvowfxzNJcB2cRsOEqI/Q+hhbfYOjw
EL81aJXzwL3wl6NnF8M0u2+ulLUvlLuhd1f3DEOBFx1k4VtNtN5HHGWg3lToekCjdnY0JyplxF7W
3aw1Ykuy8bZbtevu3+1kWPRbY3YBze24AcbbokM7px+TkxoXWubUxb8LqbxuQ1sSkp1u5R+ryEJr
zcVJ3fgyAipEDRYPst9a2WwC60c6H+bMykBIu9rTXDFDBxsSfArWUc0lk+zmQO61LcqAJVq1dyde
+FEDloslX7hmIc1ccw5MiCUHuSQiVdbRXXKNt+wk2RWmfPov2ckSyR+KR3Ze2OBfTdtelRZklzt+
ProOHtPxF1XmILjzM+S1t1rj8QBoVuKNFnvM8VfQF+zgRajZk0yfo2OJp3HQasKs1nj7MskSAKYq
SANU/6OtOwjqzDz2RWjPS9A1AC/ra9CWVeKNq/bg0bCLA6Zl3/pxQv+w23Sgh5D2clwzzujDXURr
mlo56UkZXn4UURwkmJG5vjmFTCWyVVhyWLPWtxiLw+1zUM8xmd1igKkG2Bv4ztzMCkWmATnKubbT
RPOXbY9xqlbKUx5bI4amYVIQsAxt9bSKNTD/fHckF1pIVn93JlFiAoUR/z/t7dCDsCJFR/hZA3Og
d1jPdp227YXOJQPF5Vy5YEyAIS1s0Crur9aPGjqTunCLYa/PzfvaJGYowlXAwPSqcJ/iTUf1jJEa
RDrdSZutp7tmMtrqugtaWmVNHWUdsbJifAl9xQ4Iy1SDGdm5akfHNf6D4mfXcM1fr2/LI3hcd0wh
Jkimsf2oRudo4A1zx8MunY15GYKjYTkh2/RiV9MyP0e2tBjgZgbQnnYnp5D40wEKkwpJyxqSrkAh
xyleQoKcokHrZ1nx7uwUsXYgpnHdRh+SmXmvRTz3YNRgGKLrQf1AynTG4C0TkdiStmrH7jTkPduQ
dswT4xVk7/tFqfxLzQFhOndfibacoiWKo+IhmuHocoPsFyYrk/48orn3TLtGHbmWxntwM32QvDXb
e4sH2YPr/zbc6v+Pl62kFtGn+0db+kes2odPvCqM2dJ9mXHmWxzNF/OE8QA1l0WLGas5LF2hxC3n
plpM7ga4SNEClbTAnfNsusilUb8w8N23zeB2X2cPZTiZWxEeQYr8dbUwhxQkNO10ZBLDp1bEiiQw
DeQ2URbcs6QHNBs4wacdbR30+GC8204udASy/WLHlR0HcczWHIoWDbIA10X+Zt6MFiYUuQLcLRwH
5QzS0Jl21gx0xwZ97Fs7BPDEJkMD0ZCa6JsGGinYrrdSz+1fUmSKjrmHLsZBFtM3lDq3HOn8X6Y+
GY8CYySr3FPyQcnJ3k2GNojtpNhTJb2p3D0w7OOnpZLeohU9MMrc3Hrg+gLPnpNNJyvLv/BoDJtt
K/ne0PnfrYVI2S5rSmtzN6ZFQ1y4ayBH3OFdl+d4H6UjLcsQF0170Tl2w09V7dlHFg/2i66IrbUa
mJdR02EAzA75hmR4wLJ3dT5FPtm1eQIabAy5R77t6vausrhIto0oDmlbVpefxFpEfYdb90OsSeT5
7jpFxbzK3jh9gXuqiMv+bNWYl99xoGL5DX47PgldpfFS070auZYEMdDidee7etkRfpzXt4ihxRsK
GCfb10nq7WtXyxAMVpYRAPKtfSWFM0vnycaoJYkqI8O9SkslSmCJhZ6Wm90QSueAvqZiQ6FWBYDt
9pnXpE8ghVZzYGEWbtHYagRAIUcsblXOU+k5wRI6TrT2FU8I/cbFc84hjD0AJhLd9Yi0IspanXG2
1Kx/ajPANzXzEJBMKxUKwKLuSzR5P0rpLAFODyyObggoBskGp4Bn2NfO96/eWsPjwjRJNBp0SEUr
6NJk09lTstdYMj6p9PQT7UhrY2xtE3L5AtxocG4XYXYwOmBwod9rSPzEs02/08xsT+q0r5N3JrQL
ShftE4mSEOAxorJ2pCNRxYvsYFd44FmdHgKVaTYDA2dmu4Zn/bb0dMzU91wY76XLx3Nj/uqi3CNP
d20ecy3/irrO2XlxzuRpbTnB+1CPV7MRzUPUaUJNIwy8CTl6udCcQhG9+MsiIi3JjUjUp++vvl41
4MkMJd8ULbaRF7I9MMHDcWnPXZp3Y1De4ckv/7KWdNE1nyR7o+Df6tGxMZ3hdtNJ79IsqEyp+3ZZ
oae4LnpxDkMPW2Oy2FUg8AHPjpui0Rl/06ZEjnGxIdnffMicpEkTLuZ3Nv/ic4tONhRGFtkvqTDq
fYfy8YWWrA2G2XHOrg7IGDx/8uzSq0VGWTPv+lzku7g1400t6hbU08pvUWk2IMyKCQM75LQIST+l
hZcECDyXo3O+i0ZasqYdRuLz3dy4IFZQV7zzLRlrNrk9sS0H9nQeCOBx42YFYMKx1uXOI6GrhMvW
wzPJMTZ6sKU7KMOGXO8vqCyhh4acZuW0nDmQic7cBjQSsAI3rJyaswQ2JwassAMKAIZ9uhAM5qsa
uChISOvAAkI7rdqS053B3ZYCxGgt31K8NfxkCZBLFb/UClvNdgr0bCCZ7lzojB60eNNhjGg3ExIb
aXLCcDNEYgG2l/8/yq6suW2cW/4iVnFfXklJlizJTrzEybywkpkJ9wXciV9/GweKoWicr+q+sIiz
UZYlkQD6dD9c2ehU1lDplp4aO/LQgRy6voI7h9XVrkAzBT6ZtosG8dy1QXWHm3+ulVgOwc5kd+qo
dbsR/kn4FxPqJ/YE2EEX6Qzyjb7+D7A17heoovMNb3j8EDdJdvAbNBivpt88tt0AOhLsZL4Zq/s9
MxPnZ/7olev80yzXq1wbS/S3uU2Otl4QtMyby85m0YOBmW7oTsGbHn0vuP8PgNuFAwNYlYZ00IYR
QAI6bcwnAFmzMLCSdKMmlDTZ+2iY95MTaSJYYV5knIDKCODMBRMy1dlfiWW1Z09bn/QlADuowQGU
cxa7OnQ2VnIb3MpwkwCSibwrZAnAcdTUhw5Er8/cGWSusRrYBNWFtzKS+kALwIvwqtyPKovrUiwd
KILy87F+dFf0rqnHggmdoNXGGOb7oDc12fotHxVUjJFy786Z2ZNj7tFatT6UQQZ6Cy76nFhl8p2N
TbuQPGQjygoaeg30GjzcRe7IIRkt0NsSn5NpX/KemTJNBvv+b6XeiS8MTMJ//aPx29tsVk0zd2yE
kp8WP5dcr74FbMr3de2YO1o67bsXMkPnDw2hIprMqfbsG1X1jflmvk/HGS1rVfI36wd967lO/0SH
cVrOidauZxp10Gk72bn5nI4DVq+Wqcy2KmHUy+HJM6erBCgAFKGHvY5wNV+XWje/u5D120AIaDml
w7g+2MuiR/3Mqr+X/IvLS/N7agNKqZUI8Bn4ZZxCj3e2+HWhg74UgzyjISY0/ZGLgxpOoGndlxk/
kJ0iyHkzvClndCZ+0G5KUUxuFc9Nkf9oQDi3IeCfQvrdIAKhLK7hUTNPZRwFAw0nwDrvaMM4tTTw
wDnJpp0LPGMrjypGdSgGTNfDycZu+WQkT0SM71eJjt79y8hd/sX7WO9aM+OPum1Dc6QK3F03N/NJ
Dmt3Mh9Y/XgVkTsp6D2c5JJAHt6BeBga1mN4FZh0k+gCnrJNWWcDtnNnG02wTtPu5Bj08f96eZ4f
LsPfr8xa13ywfEigWuvj0I8DGhU9G6Q0uPKlns0uF8XEgD9mU/3TWDTN8yKQ6Gp7NSGjM5q9acmA
J16aA7r1Oh5DFeQyDS6a1MlTcsmEm5mfSgor8EsDs+FkG6zNxfMDS5bvkxujFaAJMEMqxD/OhNB7
v3FWLj0OBTa/AtGdgoU0Lf9SQ/0W5GYdejGspPNPGUQtogKkYZFr6/6JbNKNVRDRhmG0UMepj+Ql
E4XMi4OuCzolo2+4R+7y6qDirkL+eKUhrVDGEC+EYlg1tIfSbY7Yha9OIJ6qDC05ZvaQHLlpJsdF
HOiMDuRo/DpvQjW+SaGYj2xlUZlhoDXT5v+f+1E9sqlSoA3MQ61b+Z6eycdlfVrqGBuq4gldPsDT
czr0tp7wCObuO8wOT54xRJgWrvemy+y3uGd7f9J6sL3p42ffbz4TAzYP/OqgjYUuqa4h/eHIJFDn
gQjb7m6S6mpKjkVaWNhdBXbCwJrjdmlYs6EhHRbhyPI3cL7lj4yj/yq0wUEmw+R4mp9Xh/X3oADm
LgjG8wycpDjkZVOiP4X1W7LRwai8Bvqxws2BobmEX2WyuUc6s0BJQlHSRVZVT/rJaFAVy5o0yPEs
3/MpsD75+Fl/sEwtohEzG/sTnUHG61OFVdZjtbigfEIjmxt5QdrsjKzAeMBT/b4q0CpC0arUuCYb
Y5rNYSsqtG5sH8nZue1wNnR2bKEFu2Kx4cX27PY4Y0VtQyyuwg7ljvLFFPZALCCQBko2B4/VahUv
kBJDtokObqKDNXVH1qmd6Ta+FXVU/WVegXvGby1ox37ReV/Re2t5BpKLeGzQ3IyV1iu2b8nxLZm/
lU8VIds4garxJt1Jg1ff4O59NUJycZpWBkoB9MGjFwZDcejaFyzVt59pkFTYcp6qaQVGEz5KYuXI
onLoL0lkS4JnUzO/xZBYfQRiG0xL6cTl26cHJmjDZv5izxBOnI32YndM++yVBX8xhf33+Lrqihfd
CYl1DnfiOWLrsu6IwI5smW9BqguqzaHkqSOPl7SRGTTLg7SB2G2O6sZed0RtJ0OM6ZJHZVK//JEv
UIRwcqhLDIJcmqa9dBiWvt42jse2RW5OBR41uzQc8Wh1T24LT4lP005Nk/93DVXXKkzMyvoM+3s1
/2RgMh079XhWChTvJhKSWAXaQ5g6ZxnRAQEoCNmxYXtrek/8vRYlUhnKfq9lGvG0GbK63JjUm7sI
WFEh2nnzMevxu12DTEgMySFj/jy+ycF9uwqDPgWRrQXq/t7Hr54hztCZtd77BfMOpTj7yPv/iqPK
VIXqTVPShQPWt+Rjze0TTow1KuziBWBmE7fVPz5HUZxWocNbPRNRBg1VWscKDuqI2dveXknlUS2K
URU+euayQFcWZviFwhRjeKLPK31yoa8HTXl8uOXnmmx21ULJTHya6YNMhyqOV6wN4lOvbPR9ELmU
JQtgey9McEsyzQIacTyLQeUo2HQE1WbatEDI5zw94pG5eYMsbkgcmixxl71m6PZWDr32ZYjtRqZD
JvMSptJ5ZrRvfQ+Yt59HppkX0L7zrNOicyd0Ss16AyeZtu09b8CODPb4y8TLQr+c8LAWWOyLmXxd
IenyViSrdcpG6zrJM/ThblznautjR6I4V7lnPYBm24usmFVf0Zz7zVps42cLyKXf9EnoJ/lzGjT9
txRz3AgYj+QpzX19lyymhq7ABqy0edtAwsZOPqs6FRu+NVNjqjqeDxkb3+y/WXkbuayKU2C2ChAX
NbZzwBPO+nWo+2gctASoCL09Q2rKFU9R69eqYOvG0BP3gDtG+nrB+HDLjmYm1NO1gh1c8KAfIUEP
iQHfaJcor+Z/Oeaah8Qdiju28ODZWZdakjr3eRb5YCP+EevAQA2uaT/aRRsAQlhdx3Kw9X2H9gs4
m7Ih0qilHZMTB/S09RAFYiybl1bfiqHXDMicroPA0kpXaPUANqrxYtv4xvJEQND3UWWPwTPaoaIV
vAQtftwNIZmGQeH6/MXhg/nKm0/k0YWMFAadCU2fFILfYWdobsScefhegZsfhJneP1qhZWFhVPML
3lR3N/QuZH8hYP1IsZxpMtbrTVfGpnqR4NMz28UZQp4MEsBopRnQwdCPnXZI1veeGtWbQyHuqhvb
aQRbHA1loGzBkefvNchPh6tmHVXDNiHTgsnojl4Ts+zHtI69Nz82yq3mesZJ81PwDIGBG1sWmv2G
ddVPRMf9HoqOzUuo7gUhNkmrx5p50NK2sFugOv5qbtUPaLEBn0qLLQnqAmxbnoQOCJcPFFfFEzoD
Lb2HxnCuy1xyUO6M3FR0HJbB3IbThP1pIr1GD0d2N5lAh3BsFqVbGsejCTJRzDUgZ4VDKvi7jTzJ
7sghqbR7N0dfVjkUcxAym20ENloSuEgWl4FjsXGwKgJNXzn+3PCSivVJO56rHVWggnFt7S8XWWv3
Gbo3zlEdVq2+99dk3SsTnTmxcx2mbMaUoQ2b3NpY3WsgUrnKJXvtll8zvMcz8GoOeFiHYPXOIETf
6XqRHmnUCZPlu4Ay6gOa4kcPzZRgtQVbapYF3tkFQPe85FymyJGj2xwLmta2ae1acq6WNiabkmqV
sxiKmaAdurIRpdm8gJDbi9ssoqEkYzXzX4St4gzSEGDfRe5k9/W5suYDHqHbTT5l+IYHbYlZvhg3
S4b+/5Rnm0qbEo/tkuDcY+NWP9hGnp76LoVqluuv7WZNzCb6j4uiiuqb7mG2JqOnbEhP2F0s9EOl
N78SqRCwCRHuE7vMaefNBEbf88Tt6YhnDQgrlm75xassKQxtWfWh1eflG4WOgeWf+3G6hLZVXX1J
HF2FDka/flum4lJVhWa1Xn2J7atQV4+Xq1Cv6b/3Qa3vuV1iPadt16/NaDubzGrHAw2LYN4UfjW9
sgXiH0kBpBDZKxGWz+l4IB0UEWZk7ijDJhDGhWS3gvW2WvVeLc5RLchcMP9CBzQquhaMd75WOKch
e1lGxzpP4kBndDCX3D6PCaCxCR7YwltHN12C2YwvmtV37I4ytMIA8R5FG+ZI1cf3WIogn7R10I2l
6vJiYJO4LHvUaYk9HIh535cznpyhqohXhgMug566Ise+Co31UccPBTPN7U2MGjJRpUYVyq26CSwq
qhadaWv2CBjLuJ9w68cjiNgtlcudeQXSCxNyRhLzRxul+G5jEXxOTOkJGl75B8qR6e850kM5FRZY
h5BysEEWgXy9dM60NUvu95SkTLLhiYq92+Qr8XiQ7hrfGbYTdInu6TBMg1ejzeHX2C0nrCqB40C6
yUFDrIwd3IRjrvQeS3ZKULbbeqpUonvu9ZVU6Ux5hvfi5O795pAvXbJXZRZHcw96j01fmveJyRwH
qbzPDe1IUzvW1M2Dv+b3NKKDrrnprktnczOkgCpGCxJAH3idMDLoOufg3BM/uxagd508pTEdwLTi
HtWQzoYmd4+rZUxb2zUvGVfJiVk3F6uGBiTswgIB7XTptC2ACdyypRueDIFvXFP7M9dniCkLUwVa
lXO/lI+QScfScNMBtZ6JBIr9IGGxsHIvElTAR0mgKpdXoTC6ijXUjxI+6YmXRVdZekB5LCdp8AAI
FjqiotOA/rrjZvYPmRa0t+M7nxmnj4YUy5JExg5lvG5KvcEzrQP27yDIky3dkXNxR6bbcoxnvQ04
MrQN2dT9mhwqg4Ip5KbUHx0zlrMf8zEN57aqjnWD9xqLmkUeZXhw2qxoojqVPG1OmCY0pyxNKufg
TbN9n5lg2xBecqQtMLFPlGe43SWvb9LEOPNCEFDwenPL1JlBofLQWg342nB/k8Tiiq+zXDMWmgYI
UhXppyLsDKpJ5lKC6XjOvrO1F3UJOkvcElvujhbsaCgvQeV+vzbdb+U9mbyUd3NtclDg79d2C4jv
yr/t5nKUIa/5frmr6KDBopMWQ85WNiH5RbUfXH/YyyF1Gl21EvnQ3oLajeg0ktbbViRyvRchLx3+
0+3UGQsoXrPleye6hujQAwXDWZJJ2Q8ykcIFFNg19Ir05ZV+BjkopAHBLmUp2RH8UaB2sCpvZ62g
danXwt0RbSIRKBJ3Yjl+xxaqIXkWyZcsfNpzTL/CwTKrags6O0AS+g5zAxq7vsygYPCB/MASanVv
zcMrIYJiF9sgq82yE+dB/oy5xishiG7sc9N9aBfxVGewsFWi6oj4j+oXzvShXdQpIZf7ULChQ4+O
p+2tthwi4seznHz45EFUJoFgCPo4He2M6VHyOAml3KVNkw0oh5M9xXZ1nhyaIBki8lKqDkktctJh
4SDarpfvqeGVkS5+HelQNUMEWufqUyt+IpeFs/s1COpwoN9I3/PtqKnT9u73jNExSplh2Whe53UP
an1tech9tKo0a4stR3HmCVuiYz1LtyAZS2cUR2cfef8Y12vaWZ+zNgZOZyn/raGMd6LD3MT6vkz6
I43W0V0gCvruJWPlpcWJCfVGGpajqe9dPhxv7EWdP2Au9doGTv7UNr13N2daG8mhsLlJO0fZrKPP
mpfFEzmGyrhHg6N3plHsx+zBw0qISqJCmg0GXJV0UwiUfQKfNCVRh0Y8aN50T73o1V1sbNMyqGfd
59jyf9HAJr0DpbSPThkMkwB3J7/l32hECQVbQvCUsCdf9AE7LLtOzwzX2YHYyN+4w2oAFhQ7Ltut
aJG5VxOvTh90MJqNNToqMWkjh6TZpFM5f/udhbPDolGI9ZFLCoUY6GMKY2uy70bL7TdsxOMvnneH
dAt6yR53q97ZGP2ESSX5aTyv05SCCwbcoRMzQT00BpEHHbEHCEOCwN9eSmvjpTyI2ODXD2OyNA94
GB+jCwbL1aADKAAXElaxVkm0OkATk22CvDZUeAQ0I3M0b5M1ySWa3OTw43JgGzoNAE/O3aqUyWSi
OHWwIcYKSZceUyWgvhZPg5RnC7JLTKd+AbzIo7BcNLyCgtF46FoXL5PPEj12GwPlcUy+ZQNPmwJt
8yc8tYJXdz3QMcPE8g/B14BdQSBURauCCsVNXlC91Bss7qEMim2hOoL1Xj9ZQwiAYv2JZPQ4Pid3
ZKQGZbLRmXKoVmdy+CBykhmgi0EZcqvoP5Yhh27OqxOqaNkz/eeSszY8+mP6tWkt/u+QhQysGf86
PtrH47LNX7uxcrfY/OpOA1g8j7aT5rsAILOX1AWPFiWtP4Mm0WROOfvZq11DjyNO5vrXP8Xyxyu4
Xtlh2aObR4gW/YIC0tntv1UZ6eMhUX7vyTcfGTVs18i08dRDn/+snuM7sPIloRzSd8QzsLtrQ6Ym
lN8Z+fURkWQ0uC60HMV46qsklGOVdPli4RcW2/7dNo5tTLm8WJvA3NVxwPAgOiCnPDQNkjMndwB2
oBd+MtLhacrwg0wAKYJeEUqq4Eaw9dG6D2VLYCUUcupmSBkExqIzOSToA52mhYB1NSVg5TWa9W4B
XlTW0ll1hKqdfBcMHVisNve8Hb0fjvhNMTSeGCF5zDj1d4kboE/YsaEqif1nH73gwk+hlHRVg5cd
ZKPFb5BK15mH/USpalBjgWgjaek1wWoPKY/mHHdbaQrQoy4W8WM4oGq/A1vsGl4ZKYUOq9Zhd7Rq
tZ3kxScjkeOnnU4VVWy9JKbgjs673ayNEIoBOs8HFsQbAG41sfV4pjNeJtXVMHbGsGadddRFBIXd
xOI1jHcFc/4mO6V/VHI2QeAVxO4IlPWvC06ej5uZGouL2atuHZWJztRrwiZADBUQbD449hqA8bsU
rMXQhzhNHP/PdUkH969BnNJYBWHtvPN/4rteRdqIpSq1qKcW/xqvGDZYHsgisuHmd1kGvFkQ5LQM
qPLojJIr8JDL5LXSvHtuf6VlC7WcgW1jLH6UhX/vZ41xUI6bOMiWsl1l4rulHHLxQ41nM7iHGpR+
UKa2y6Ks0gMsSOHrQ18a+V24+ob4+MYeiqnZSJtAHdGZGl4BHG++nxRzVdbQLJBsrDUYU1Emq9vw
siux8jaVwBcnxRxtdwtn6QK9iSPCr/AOCGOnNg5XaBeerZDHQONyvgHsBqIQHcRkB65vaH7Qkvqd
7U1tVFXoHyGjEt3LAmAZfR2Tpyv9QaFd6L5nuDWo4kNiJXgvLatSrbTUW9xye2crjRQjKmqdMx4u
i1y9uS5y+fVqhqeZTsQDrFZIm5pY2sXQbV0A4KPbKSONRR74JN2j9K4jqM+tfNmgKxi49orpEcN+
zm7o8LhPh2rUq2PXl0/x4ulBSDYnH9+aGKQLKqxF4Z0f451qV2f4JIM1D0InhvZIJoqlK+CvbNE0
jQvSVdGZJ69AEcourlJM2iyvAmmd+3KyjXPn43mizcZ8b/M5/pxrRfzZxjTdStCDTqaxyfpPmJeE
pgggE2jD+T2QV2kYA1GYA5Gql+DUnPsNuenQ/l5YOlAYAu34QRKlpm7oPxlTFZKv6r3kIbChsynA
hhKeaOOBi/doDsvyd6jjWucgAbHaH2STcYRodC20igIWj0moqCBTCNeYQ/SMytxAIqnUnNc/LD8o
d/NQYlXTm8qj042QSACsig6EwZoLBiAWYbIm374NGQhlR9EU+EGIKqUqU5i7DuiCn5ZwEtopcWHo
+j3Xpny7zCDM88ac6/dAbdR4VZC97+NuCbHs3p2XTMumjcfGr25ZZHsZWFlGvs3YXOHjWpk6/kdt
sXGN5LkDCj7UWAaxCNu0P8duCfUxCL8BZ/TL5i7+Go021AqmNcGCz4R5Iqg8xuGeUuhQ1fUd3p3u
gUassvin2HulARVCawA7ZbUmr0ImrzasfSsun3a/LgUU6eXyqjSoiXjErf7X5Rmz8PHCLpC8PNXq
tPLOnm3vfPkuWxnfEzE/HYi/37TA9dZnEOwhW08qlypGBdKZFAmgxNoAmhjkM5dEJQYQ9OguYWXf
7t1cw/5e37yV3Acx59w5IGXFTnnCnWA3pQag2mIYF30dlUEJjk4xxCbrfWBl/ZPT+OZzjX6lbqnb
tyLlw8nDSqKsAexCDKS3V2HVVTdeZzv+HJcZ1FvFAfxdNtRXcZg6/TBOY3lUJoqopl7fTSWIyZ1u
Qo+jSnvP8LJsQld5nXKopTEHLBXYcHlwXGd6mNOdC5nXMw3oQL7FHLU9BJa+qsjFYoBXeTrWAoMS
UlrkwRMcCHjjpPo5Tl61B9Ux6Hl/FU5rC4T175f634Un2z/0df8IZeiCB1+6rmOf3Dp/WQdD+xK0
mXs/O+0QpWaWvGk6KINMNI3tyLv07hj1WWrdk9eYvZfZAZUQOd2Qg3b5iwmE9SdvKGW9fnSc+7Ya
/1Ov1KfllJnuD7TVo6eAT2j3GYu6jSz0gKPfQzQoSFeJ7tZgttqjL9oZqNFBCzgI7mgsTyl9wnQw
srVy5U9r3bOwHQtINlRVDdrAFFJR74cSSP2HyX/2Gi04k7kWFjLHS+yDKDVbdiA0gTgVGRuAO9ER
8qsS2aTbbV56zLnPZKJSmYYeAZ6g0c1R2hU3lNU3w3aext3EnB+W4K6WdNeSD/u2RD2CNGSZljQy
7EFo8XS8Fi349akTB07G2MIrMNwULBmOG4Pz8N1P4YBnJIPMpHHzdZ0hxQRoR3Miw22UTHACKHJR
VfLT9agyR+MT1sDcaqtjlUkPC7QihwyEkjt6yrfXBiJINAtI0K8iPbcziWkxHajVGc3OU/MDMnZl
1spC0qNqZAmfDz0HDSugF2wuxDr9ZB2FpBgEr3EGEOzlDFPXmIVkrDsLuIICZNsqkBx0SEWeGlJI
OaJbTyanJXaaloyfKYTqX5X+8HqN1uHS9oSeWy9Ga4YcUz4jF13jDqtiFSaCDfCAx6aCdG3YTPbT
NFgLWClY81B5Wv0wj/gBDDvnm1tbgOUIExv15sHsh/QQz44TJek6bDvB9Z/WjsDOjV8EeeBhwsOo
srfGerEP73YdrUAUX0HC7DA3br/9jHaY9JktjX3KkADCtvSZDsvEwdO2gnOfho2IKBBB8YAVHVbs
GIcQqs8lN1oHmvxzb9vXQ/ISVRp5c0hjXwWXvw/J2wu8DMNTxJlyawfdVqD0REdkt3zNm6X9xNNY
f8HsbjOg6e6tzuLpGFsOg9wdhlDrqLbp4Pf7eLCtN3fuv1bMvyStPRdKMNYbFv5myEcuCVA0i3bX
8WZXCRFBbEMl51xIEtJQHWq36sH2dQlbQI80hxRHGRRHISYg/CqfEUuoqpKV6LfTEYLWhvhQo1sk
Fg136gDGwsvQqIY5srve2JBXOdSQ21D8YeuPj9KVDZ2lM96aytgEongx6NYJLVJMcEAzoYJKZzNu
7jtn8pYQcNAFa8hCSJU8NFZusjkihhyyjKhFIX6iXSo4JLNaW8yJMnfxdmW5HIjqL0U3rpYW5rfJ
gHR06tve4wCJnn3nVcs+BmPVpyotjAiQrfGvAOAKIhXUoDjl5qv5DfC2ICqc3H+0lhTY+ljIgo6e
tquhUvUFYnOPAH5Vf6OXEPyH4N94coOmgvKhru3WGF+T1Ncf8QQ4PmrtjEUhehPMUj9ayxT5xEyt
/uh28vkxAWpWvhv098o/awnAsC1S1Hsgk99TqEpH6hBM1FdluJEPJyteQvwUtI9BVpRhNmbrV9ZM
BnSPs2afBcH6FSKI9/hF4M/c9ZrHMU1BrwgowVeraCH4DlTLnoYfhFE6S/NLGBUvIczo5UIkRFxU
VouXf3SiR7Hd9TNwFGb7yiy3DM0KMxCgjI+ztzqP+DdoDx7nFvoB0Zlk11iggISc89iOufZgcnAZ
xCHI5Jxn6E9Vnx2wSPXcs5/JVAxVG1rmUh/Jlhu5cWcDHbdRCa6ebrggVaFDwFtIBBjoJamKt272
iqiJ8fbdudpgbWkcaEXzgK7Z5mEuMwiq4na9VbIdpcvALtNbKZjAxCdYkpcT7zjEH42whgbmThpl
gHJB/xjb9OILQTY6OCyZjhcmVHD/65CRT/MRXPNixYrxxj7nYomKDlqFvd4mOClzSuKNbpA0d3MO
PhgVe5Ofgtc+dIEH26WiHCMxR4qmcVo/rtUanFQ+mWnIPae+wx+KdnLgOJ1uPbbDbDzaVlVFac6r
v9lqRrNf1H8NmVPfRmByku7zouCbtZqzPTazAK8UQMOx0bJ907XrBtS01tUQdLvWK7bzLl6n1i/D
wYQs200ueefJDe4gS1kzlm+hvaRhKthfH+IytfZz6n65savYCp3JYE4djnpjQURJxRm+OUWlKKxs
dEa5SYXCjmldFVY1MQupInP01+1lPVdslNBypVWae1NPvqllTbIrZ5nn32hEjzd0RvssWKc39sIp
n4Lm3NxdkGIamoWkOlrpdAB3mP0CjSIolcuZlZw0kedmUqWGcnqlEpXgWrzkXgRu2h6fntL5VPLy
1cVaz1sGWs590lfxpuQmgMJQQor6wcuO5F2BxuFpn7/8KQmSlPZTYUD5q5nLu8XtjUhS+IystNEb
X6R3hSD8IR4fztlbAB2zIzH4SPu26R0PbF+g9FmHDkybQ/wqK+h1+1vFFk8lUT2s4KQn0qC8m97c
ZLGPVAhYB/2uRrdYaBVZAnxjm+8NKDI8WL8fmr6NMClYTsqut5Bxzz3M+Ese3N3YaQgVteyuAjNV
SENK8LrKNkLGmmSDXltrQ0Zy+4s3PNCwYtrPdF7y/Y2dhrneRH4ZXF6Jeq2u71+9EmWnpA7KLLsm
+cd2bNAfvdPNsEB3z5NvbdHZfVF2J6dT2qfEXtrT5NlQhgel3xKV5oRWUxEng/FkfUflZEzpMPfc
a/aWCkibhzKxhTJmt7LD0o/f5ebv71vDYGfWNzmDiILaHx7WGnvIajzTnjJlYyn8Eg5Vxvl4keUZ
m/YZ807jZbaa8R5Pk2C9EkNrzpbHuu6h/YxR443GiwtteGPVZXjRDV9bfwHcTLhyjy2R23npARw7
xgvuMONuCbJhS94hTf5TukTpOLN1LEQFmPmjbJ5P/EkbbPNO863P6lFJPVopWzkAnl5ac35HNnqG
uonzMFPer54hK9GTWkpaZyouWO00RPN0fldguWMUxF6EJLC4H2+KAAqoEkngZPw0lYV9JiBBoyXj
ybPjF5M45j4KTrU9tJ1PzK/RtCwOvMzQfgyqC0iOgzpiozxYEL/EeA3bo38dxLpjsDwoe9+bIFru
/CdZBBvTjRn6Yof5phQVhdLXtG0MVkI175fKN51JbvwqCPS7Ja3/Ilb8K9L9znDAPLBUJvthtDYP
17q1IvxKlHdMwAfoYLcFeG68/ozZYPFkO40LeUFwT/YMHUQ6ph37ujSwWErjcoWiHxUwnBSMHX9I
nq263+U2L0CUDlhEnCXjsTdO8nNMJvow344J/kDBTncFjyCz01mQanTmz+o9tIeivVuxMBHevLn0
njV8gromoMw7yqAQ9R/CnzGkbSX/kWSWUSzAE4QoSTb5z6FTvWuAQ+gzZ7cMQAk0ZesDYYEVFWu2
fxaNsbFB2ff35ELLA0ueaBOPebCdW984WfgIgkZ1LO66MrY/B77VgQjN7f6qke6LdKcyb9Nzcwi2
bmdY4RqAfHoGH/3dihXiM53Vo5ZBGwQUjHS2Ci+dfeg1+mctnvCQLqDgjCDihAfHel63ATQm25CR
3OAQ8NDkNoHTaJixy2qv5ysThVCaxQZwAwkA+TBDy6fsvSmqiCkf4Eo069deBeCHoDoOAkiVXI3R
TjfexbldhasHTVxdHFJBxksH8l5Fq2w/H+ZTUhVRIvCEmThw8Dudc4iMWwL5D4Br/0hn73aKonhl
r8D/SCNVp+f4tRZ2Mq0zOoXRA3apDUX1NersVduoySWdqTkpj7HwDX4X7MbdzELV/LTAXuh2AXAq
+uPEl4JVnLpcbS5HZ6it3cgeyzabHwBIN/RjuY72Bihk/K8It094/1GfXyH5Yu8Vup/sMmIerbul
Wn6q+Kv+gDRYZaq01RrIY0q7PPRASUKeFCrTYr2C6CdsB3z/mQnlcLJRBOa995Jvom1A6V8WcwE4
I9Y73r3ETUEJFKHyod+MHW7Zxb5gaWOj6PJ67C9AaBXougY8EO+keiw3+wwsQL/49ugsWz85k9Pd
xwvuWhGZRkrP3+OwH+kE+xQybgfHzCJD7DNb7wdfbBZDJQJ7GcBV0IicutimpqGXt9hEBumiDSw+
VslUDAWqeuTgBnvRu77bqwI3YSA44epiN2EqtgTAXl4wq+wsyjm+Y0SramIWs+nqAhRbS+c8T3k6
nnSe/oNbHhiTxQFik/s2RbdVInhb06Swb+OzM6jl0w3Ue/R7sDetX+3k2eyC9q1szO6ksQXzG2Ge
Fuh+Qsz9EuX1z4BWiZY5fppBigF560PFFqxotWX6bOtascXk3d+SLUgL9hTY+8lCj1RUcB/djtOC
Fq6wdcz8FRvrnV/gJ47Z3r0BIrPjBFXenc3H6jOk4IJIG5bpbWTzz2acnX8SrY+adEQ/k+W3+IXJ
tB/pgi7KOi/i1yZh4Lladf/RXAKofHxQEnN0SFOIksBfqpJrytpz7abNNlnKbjuybDgufPQeYx8t
IqTrhBe0qfU5/tbqGruNKJiBbmsDrJCu/q/dlvEek4/+kQ5W4wAFna3S3lms3bW9UW3wVf6ZeToW
HyArse/cFspPrF5fOa9eBsHx8XtAomfTXVDo6+s8FDcB2Zwb+z8EaK1V3/mAoUStbcYvcfzkFVws
HbD4pZxqtMT5w2OcY+TxbAzTsTOO5IQCVbJxsWICdvcgePG7pYBImOFuydu4QZgOCY/WJhi0Z3u0
gYbDBu0dg+hQfF6NH7bW1X8FbK63E3fA11kmxqPrNpgQCpmsYNajqXLrv8yZ1dtsmFcwLfQQ+2oL
FqW4b1qzgf3Ruin/aqzVP6HNz3ku+mLcgTAi2daN6zwPVdM8rnNyJCf0BPGZt2sZPztoec81HYu7
mmmunyq00blGP/xI9GCOjKXDvvSkWwcth3Jb2hUmJFx74AqK2P1HxGpe0F/FQjcUs4MFOyG85HlE
POQ88MznMgRBG15oksVQSSvt/kCk5Etmtocim/KI6MkzczKf3ZDSnKYH+jMuv1b9+H+cfdly4ziw
7BcxggD3V2qXJVuW3XZ3vzCmlyG4gvv29SdRVJseH8/EPfeFQRSqQNmWSaIqKzO8E1DcITAAHdos
gHr0kECOBILY+NdWEOcFsTx2rnZ8iyD7DDFoBhcR5hU33GizcHgtXFyVIgejw2e2vGR/68DZbQvl
Zi90YjSmMIBZvvI6MaHFyeaC4KhrHcASgAVS2XBkAdJ/sZPgfoRyYWGDs517UzkXFaUQd27RF9e0
CKwntQYFcXvsT9CIgT6xqlMWQODsaI1w0uMrB6lLcm4m9LyrLs0xkshDelVyoD5NTUK920Gb54Gr
bArNjmp2GZLzErs4eyqWZhfn/3ssNZLSx6BYMcUQu7XB19hY0CgQvHbWganYb5dxE3jVY6cOIXjp
NxqDDw1p4oNN9mOFvT3WAnkLCIfUcLHR+st65IfyLOiAS+2nsL383EUWf4Sk7a946sfvuCs1q9qb
bnaz0H5YIB3QwurLCKpYJHEEVOBkPnyF6vN6UmolfYh+TGRPxVlv5fCg4Z/cbxVpeZWhY1ZFDlbE
965tu1tP04evmeauySHMbW3l9t0rmHbMR1C3gG1yGL9yyL8fyyIr16F6ruSQ4Vn1bWKfBpmxF56D
m1DZm87NjrbmFGtUMEHOlZUcGRLOWr7KkxGbk7brD+5U8Cf0mnTaE5r9Wj8sNXmunM549YKNnqTR
64D2yPtSSyUqdBGKGBAo3NWdV24DxU5SglX0n0HYsotX9LHcgqIsr9AMmfFjOcXZOvMifmeY9vSU
RuOVIPqf2NF/Nn7/xE5Q/Dr37t3OQ6o3wf7bgiKA1QaVT8Mqi8NHQOl3NKJDIbTVIFxxlemATXkC
mWwzE/2JJhO0gK6TwA3387Bqqh2aLNmahrR4GoM0j4a1a2iXDotPFgNOWS1sV724CgiZoCoV+G7X
Oo8AArD7ydOxXWwt/VsMjctVWwtwSwVt85zy4DgOjH0bxyDdGm6c78nNTL+KkKdfNcvyUH0ovTWZ
vW76uqzK0RPua13O/ntVmdjarrPc6BFsm+EmlHb/KIMR7dMy/l9nsdnebOnb2f+Dn9v2By+twKtS
c3Gtugez9MRTqt5fwsgNwcY3hVsaCrOJrjx5oEFkmd+mpArw9oDSucGcr2Xh1TsaBSEIpCDN05/o
7IMtypth5+KeSHa7sPFl/cyPbGrhVmvrndAHyMJRmV4tTGcfbLQwZGhfy74E7Uo0AUUKxT+PWg/T
AhDZmkQIuikAQa9in4vxDwo2XsFxmzWiX1bAARNsVLukraB6EIB3VolpjiNQVzBOeAGIwIgENQk0
VLI8TXaBl8h1DgWpVRmDZHsdebF56PPpLJPeONVpjUc/SECI9oNMcVOeOfgBxOptSJPE70EmAxyf
NKJDY1vGSQXROuiA7NeNV2Xo32a55R01kqAMlYol5BN2Rd2ER0M11PckU0mndCAXL4HUBBRWdBRI
4PPO8bN1Pi7RNRK9LknTbWLNkxtwGiVrvFiDjpaD1OchDEqAzPSu23sWpjZ68Yq+bXZPk3QYajM9
unn6kooaL8XLKj1ytcnmkwVAOQRUpTM+xSrtS4cmesEv3bq4igw+45F9kp2NMgjmhTogdWTvnC6X
qyXGDtCIN46y2S62ibu/Ohe/Qor6szRLe+tSq/wxT7h9YoM5L03z6dvSoYXSZc+MZk1JMw5OGGRC
0QxLGTYRTPXVsFZ6go9IDk6shYdGNtateyctsf8Ngr7dz2m2kK2gXSGAh1GP+NQFix3yCpea9WXo
x8i1BZDp8Y0m2QM+V/zE5gZNHFXZvZoR6pZG05ZXnmKLgRc3+6yh73avuW14rMK6AsWz5mxl544X
TQT1Ohvy/ssEujLfyFj0V96Fl9jEO6Tfjif5dhk7icv5MtCZb187Lm+Xmbz8dplWOC4I0Dtt7H1Q
WB5aloYren8wo8o+0pBeNiB4+r+GFRPhil4YyLlQQ4rNpZ4Ay8m/NF6ZPQMfka9GwP4PEeRynqNU
N3ZBmUDnTs0i96Tfm11+wc4pf55NkK0x0T5zWcInLS8PNPwQjndbfe0kzg1y3iVjA0UjvHDO6HsT
bVdb3k4ZcPzYYXH0AUFgswQHWpNx/iUPhQ2MthoGnTEPM2SY78oovg1LQwOjX5GPJ717ro28fyzK
hIHlEIA/0UCRBLgA/QoeGnY1gu73CLa5OzLZjQQpgOVcBKhuM6AiGagATGjA0CwtAlRVmk/9I0VL
SKrsTRP/njRHXmpF5hiAGauLxBHoELHzegntsH70ILU7bYqGV3sXuuGOWyOlGPBuTUJeYZnehiRI
s8zqSqp7GdLs4vyvsR1UtgDtwpuYuolW5jZzU+O0gLBndDaNg9wt8cY0WKtlms4otFXxNPyzyILB
XvzJVnpDudZ64HuX8MVlsf1ZaJn7sCR9IpB5WfOnX/wa9RBYhn8WovDRCe/0sYwOkKJoT6xvW6hG
4UBnlTTcu0bfcTm1oE1YPJg0Nn1ttmic0C1os6iIGioZQKMvTsqYJGEMOL4F6FzulSB4ua34McLL
R2lsJ7XuqNYN8YpwKlLT9CUoGB7yBIiAWNjVOVU0PiHuDWipfo1kmd+briZRlU+MVx7E2taorHpL
XjUT4ydBAEW0+9opQYBkDFsLW8u7uML/245jGBp1jZY+YIqYq9U7DaIwG65nV1txwrSOcRaRXX5F
Yk1b21YGtnnpFiejDJtNrA/Vq3LNFdWMco2VK+RmtbVZZIYPClpvVzeA0tZtkX7VPe0axFbwW4uy
jRcy8UO4U7pqy8R4rLWY7/RBqQq5gt9TUKuCRgSFyS0ot+vpq6x7o/yhI9+/NnPQC7muwc+fnbmQ
+/n32YQD1ofN/s9OujfodYVCm+yBAidTh6Q57vbsjiDUBN4W6M/Zt8wLZlg1TZQ96tzAsASbLpXg
97ZA4OJXBSuOM367waJGG4YX8gZr/rtFySRrUA9O3Ap8Y7CbTe5FIN/hAcTGIlZujcy05vsl6Czl
ys41Od8vwbhs7tBGma5DdfcNgIG613RxodF8Q0Z4ENS38E5Mt3DykE50C9f6/EkGtrfP5x61FDSx
ish9NY9ZEGeHLG4NMB43rDdRWGlGKDK/NYfOvaMiKbo1yijpu4og+SyFFDpbbMiopDvuZX8Zw3fb
ZvgmyDxzd1lk4kWGxqPb9WgmQvs5EdDmvRM9JuFfH52JwDYOeH80TfbLMKxil3r4HxVLrwOlH5rW
ABjUK+YcxtJITREu+MFmbcdlgjIadmHdg9TmQQu5Cfqpap0zF9qYLnAt4YCnf+Q4/AHlUAcEUo34
MSbVowdE+BfQGFr7fCytLZ7z5ldNgk5cOSQOg36eZTmn5C0S7IgjGp1sZ01Kh2MO6rxpAjbrTUmR
lA4b6YjFTvKIi/8ICcpFMZFnIKpMDRmsaTE16VLvIC35zwvQGhT6doF3vkmM/WQ1NuOGdG5I8Ubm
9RdZTcPdrPz+Npz1c7I/s/NQaMXsPGvnJFG5KROvRt1+aNbUHrsIeKeAjyZr6oXVSbdb6KZ6xMLz
nZFOKbLR0XONHhZzVcm6foyMctoKJ7ZX9CR1Kgbhx8js1rYXs7MGEMS9BrAgtvElblEoTNw3lMRK
0GB1dsQXMgFwbd5H9N3JuixYjcqZjLQAGGbCXdV29WrQAI7K0wrNCwoEE0VB6uuVCM+EeqHhMkvO
NEvOSMHdnD+LZQn4/WYYTjCwK/KMOwf5rK+14Tho9UVu262lfXE82/Qp4dtG8S7MxpvHULpQ3XKi
n4Mlm004mejYjPXuyUKB6MHCewWNBmVCJmvwhTdUxzbIu6e2ZOahzjrLF13rgfYxYxszFdXFlmH/
1Dooq3+yHIu1AH3aaqlEFhAQUCu3rVn7Bst+a2XTPLRaVa8Bd26QytC+ayQSNvqAspV/B63+Gy9S
/MUIHdzSu86+z/AUOuRda+zrKboFx67zz+AwrG/BeGW2TDwmXD14CMtoT7JnJHbmVcNv3QLAMAw8
68ngurMteMJmsbR/8TeE8ZgIs3uUepz7SNdovx1fmyL3NxI/0i90x3g2Yq5tcgjunizmpieRGN6m
6S3nuTEVWFwOwW/PD8rR/Z3FoNm19NYEL2+OrykgpqdAPzaKy6QlzhJ1qN/OyEZDKLKQK1nIfzAq
dgLqLFy3Q872LHC/swq/lcjCLzfJ8JsaUvzOPDR6HArQQdwL3CrXeozfLaQ9fvd4/fmbj+jphERb
1mtz8DBmIED26luwZPjV2xH+CBoQmqCV16qzpbLVQrciSHtkzl1vIL1tQpNvZzkxugPVrA4IxSXv
0y2N3gXEun0nVQK8q0J32wemXf5ImAEUJ+Qz4z7+njUaMuZq1CIrvo1rZFBoMqgr+YDZI/3t3vw9
nbknGtXKXxdKC9wYUr/k+AWUGnK8KZi1rv1g5HtIXbM9coLdY5plUMd2u+ZXx/1k6Oxfi2uaasgP
jQbbm1bTbptAyoOhds0JaLBBx6EVWxpWcQdVGB6yOyDD2R2kEy2gTuFndMBvSItvZg+y9diM7WoD
bKvvjMuC74yfLOgmA/Q28/ZQSoESphPrPyDn6BOnX2oCWJ61U/+U4+PtdFmDLIxr8WXx5SADIP48
8jXdCCyIIL3xqbgWm2wD0XH9MpfmPL3EdlYWAAYZ+CuVPb/TIT40+5LLW8Bcm4vtW0Auqr3V1sW8
qQIcY10hO36lLVZcsrVtDuaVtmNqtMwpT5ojz44nPkRr03OhIO2mUBxhYdLnZ16/RGYAlLvCwdMk
ndFclL/SYJmrVDTNWdYLma2aRX416xVzyxhRY3PqI263+7R3QOQWs3EeDgy7S7RG72w3ccBDFspX
t7ev/djgrdZGZkm47dfGioM1CCeisxOy/JQFY7uBqPvsKlQlhlxtyIiZJFbruRUyUE5anzLM+vko
og3Djflk9iJgWzp1UB9p/A/zRdPVp7AJ3EM5JPdCt8216Iv43qm88phnEd5uzKK+IgeGVKjduz9G
kFrizxD8Dpz4tWrt+vWzIBuJ/DkItczyLPMy8oUu8osZ3WV91j7QIGM1duxyzDZgyG/WZAtGnl1o
Aq6FHG6ueJJClLJtt4AAxytbAwHk/MDnIP1dowmXzW8MJM5Httht2caqi/pxsZV5BurQyv1CxJVF
WK5n4socdxtX1/rnAPutradX5bHvhvwB//Momsuo+SuHL33J6wx1WuCriqeqFNze6WWYPkxuEZ0c
kR47MNU8NOpgM+k9SL1ONxGLkNXXM+6gzgajHuZP3I7YMRuCm99bPDksdjRhgV3SykHPCGnEUye0
iwPk2D42++RioNFlhZux+A5JpDt6dAD6doyyKf4epg7kQ5wxu2hmwPcUhI7Y5JL1yEYFeA/5bqo/
hXp2qKBanKsqMX/bk4aG5zH8FblgfRVSN5/TIBzAF+sVZ6FnzbGQYtp5gy0eA0OwFXZH3besTC+A
q1h/v4WjoHULD4Js2KT6VJybUZqbMs7uilI2V81uKwBEJA6J3lzJxqruUndpfJ5HuhOdrWK60Og/
g6xS1Adplnv9TV/TzNHtNwtvVlM6C2rOtkWDc9AYFMg6N1oDZVDijRnVJ/qy2N2ISskntq5MS/Bw
qtJVlUEnlCuf+VWTYrQQpZl53Kh58r/pR6o1aWxUwJq6iWuhYSk3T9DcM09SHegMQj32uusy7FDe
bIufEzvmiWkM3QdRm7+IHmh1slHs4rfEShdwirFt14vpg5teF6BUgHja7bq03uLz4fPRhGcUL9x1
7V3bS2hd6tNgNj8EhAp2C29G44U7cKGEB0PpbS32ZfiOiGXm16CpDnGNintno+hRoJEUmVS+Z0Mt
N2nOPIhfoPRHfzhD2aA46K2Xf3qyLX60nfhgo9hlPQnt+Af0qipa1MGdAmQ0HXtEc6Bu/4ROLu4T
0vpVWyMqTjiZLW9TXvELD+3ZJ6UTp/jEJ3c768VGcdfXkKMdtJw/Chm3zxoEMgDxAGEzq0O0MsnR
T9SwzVDBQvrR3tBsVKD1IzKEC5p/zKo17MZlj4nRtcBTQ3lXmVM3uq3RtEXxasuxWtchJDyaqtpW
hTd81TT5Q3ez9mLpXnFtZXchc10N7U5zkmrLFelxX2c/ZOK1F+kOxXUqmguZF68cVRHyqsKxvZTK
a4AXmRevLuybowHauLWsrANqtc6LBmmZHSg/jB0D8eJLHnUH2u2ytGhXOdeyexOJlnv0rjYrmniL
tKfW2jVNbezwg7+LLA9pOz6/gy4qgCkNsUkBwXJTSNQ8gEPVywZaO1ClGO9Hy92AAdO+I78llosq
PiS8eiXTBzTlstwMh6Rp9CpYaKN1E79mwGdFXFgv+tjIQ2q5GUBCrfVSgy54k2Vc7AY1zEqGdChK
0yDdg/PIy2+9w+sHmuwnvFbFgftcdhG/ysTakROXEXpEQLg2XwAdxPKQqwvQbJoGDqQRPDE7N8yq
VgWk1o+0pLqA6/bjpoZqNeqfiiQF/TY5ysboRFj6CeZuSpphfTRtwBwT67u0NfMVjeeseIGq5Tx+
R2SzLAcQO3iHwu9piieOXWXtqQLq5GpOEkk7lILJblgAJOcuZ5/ZuVZ+ajf/2KnUzBs8Bpf1hai+
OtxClseF7iZT67/5f7gurf9Pf56jl/vt86Cirq+HyEjQaJ30LjQGrbTaJ6h87zwuglegZrZU1GfQ
qwN6h3Xn2B0EBGiADiacAJf62QxjDy8c/xFpQV7zzB5ox+VE3dT6ZZjkh8Qcj7Q5c+sIgsksNSC+
RzNGoR9rvCSdeBKnvxq8mONGm37nkyFBBc7K+8lM4rs+1LIt2s30L0Ee/aA3naQrZ9fOcOW6Savy
HmTej9AaGu8r5zHOUaayFaQxD8pom4+Ntp7xi9ihRm5zmxzyKfXn159G433fAU6uo3MUeSX05spn
8Pvql9rNXihtLAKp7/VyAjZJJZdZ6LSrsJboRVDD/wpysqcodyFcriBj6KatH3BvwgFQjU3aR2iQ
oOEy+zZhKmgZRdCBG+g+ipoc4iF1nG9bo6j2DvALUD1vgWoSG1R/418FegxWVT9KPFBca4/aebwv
bUBz/uHK8jqZXZvBe7BkHD8UsVYfIcWUI1Pv1lc6NI2wVxbSvrvFBlWWFV7d4guZPkSh46O5YruJ
dzoVlbfhtp7LuyjdD34/KtUvy0nuXeA+X1kPxCD6alBIbM6uBKccDUHd0W7TovO2NPwQhKqQhbTU
uyDNdQ9TFHvHqQ/Rxm425iYasxQMxOhVO8+nnLm2HwM7tSGjE/Ps2JXVl6jSzKO0wXZQG412bYsI
1QQzZT+jpvGJlGsQ0V/N1BgvUxFGmwrKBlB3lNbR8kCzUBiWdsWbx7ugWDgSUM1KzoBmSJm6e0fG
fxM2OUfPPd6YCs0h2wxJJnQy+YGZ7+/ZltpestWQgllZoYaaYQTQLZVeqSIbOyeZoVpGlVk7rKoD
+Ph1n+bIS4cO3spA/967oABgK46i3ZiBmP+GrMk9hn+g8TiiOegqUs6fWivcgrSieM1k25yGBjVe
GubC87YyS/N5trDTfJV1JSp8eVu8hgZez9QaSBbzJ8a0DQXFttGc3Ayw677H3xsgrtBHCaj3zaLI
D65mdc+RNJ+rfoh+xFrL/M6z5AWoxPoUj1o5w5SiWqDpqum/NaLE9yITt8iis59rC3ClJdJC1vYI
XKjne+HPvODgSlcUgsjEJaeEEqV0mqLPcjbSNHxLqQngrmFeAsjVjZxpP/Qadg9Nk1z1wIEom4Gm
cZBCrfQJ2WyNi+TKhuAvau5sXPCGfGLngOKvRuUPTiK2SsxJR23ANu5RJ4cw1RCV31owpa3BuJJB
9MQLX0P85smeFloNAlI8E+tJL77lPLi6adNdKbyXTueTfQkPjVJQOO7g5h1jabkqa14jne3hFVCh
6Yymrs8xeKZ9KlIzNaRZKmHTrK2cafa/Y0uovh4TCLSsNYC/n/VAB6KrHrvfmemPTAa/sflHaqSR
2ZfYHsxNbOBrZeWmc9fUVbINbKd5F6Q5c5AtzMS306oBDR++rcR37PU28mdZba8WluS8QL9B2zvN
kYiXJyuPQA7ElT49bmHEPTqKHO+d+fsoA/IHfpr1d7UMK9TIY++BDmwIB4AGgt2UtDcT2U3ZtRuv
h8LqhwmAiV6CyMuPi53WEDqqeNxhDnCeWDz28KZtl+GlHvVgR4VlhvTlulRDKjvbwE6taZaK0jSb
Cvc2Oynn/44lZ0Po/MuyFK1MsctSNIv26WDngSTznDXy+SNzhpleU006x4V6g87eu0WTUoHoJ6T1
hsQo/b59rJ3hFgJqE4YEZigPQeHu5myfSvkVuh1i7xjX68VGCUHPxa+n1DV7TxMuKyE7rTKFgbYr
qj65ZQwpvViO1qEHSm1Zgs6WtUdC8Hy2Ljkytcr/z7rLBf91bZoAE+n/+TNjW9Nv3dRGFW+YnIte
VuVZV/fudGg1VEalczGMag1Z4PqePMhkVhA1i6IQyqF24GDfAzfgI9l66tUmUq1kqkPT6tVeREDo
kctyiW5K90y3ocdOC7TIUrJY3i5Bbkj93S4xfxRQrdyWpwjysU30QdDyI31c/ufTL5+AztRPYKjl
Z7ciS9D+kYJZYPlU8/KZKTfzx6JPDjJXIN94DqZU+sVoXgQ4PX7gRGbDFqgElBrMQZygxlzH65QF
6G1EBWKVoOn15KmZrkhT/UBjOqBjG9wx4xo9qkBQkksVDXpzptkoi8cVGv2DeQXZFbw5ewN4ZyKN
hT4pP6NpOlybQWKu0B84nPIRbbQ+yUHXJB5Np1na40nFXejxJHk7B5I7zdI6dEa2vuKnET0sezLR
4d1S5Ex+tTZAQwVNfyuyvVv63amAvAddeRarptUmrY6ULB80EBrkqr3OrIABsvo6Xmly7MDel4NL
rx8Due2y4qcGpoc7Mw6KYPUfpyS+TjH1kP2kkU1S7ZIP1qFKbMBVrJtGBElLgElhOhv3ZJ3lJxYH
fQrHbTN5rU+uy8TsaBas8odiMLc0805o4rboIiwx60/QOA+sYRsJZJqC0YE+kmrqBJIVuP446nd4
SZX3y5bRcRgEDrKuRpsDCpVhWfQ7mjXRybG1xnr08zp+6qQ23g1hfqTXchcIEsuPOjndRX0KlYmm
u4+D8dfo9GD+JbFkiNogiR3XAGeGfTytcw7O8nmsQ4zziIbB82CEzTppRmTRewe1KXXWKZtA1X8+
I9u/+oF24dg7Xr9poqq/DsxufS3M4l+i69dZaOjfpS36deSkzRkbZx0ty8g8aaMxfNPadCcLFv9q
IUPsIy3ePI2gAt5J1owA9GndNYkDiFkrF9SBPl2tqhxvrQdJ55t5N9xPrXkkOEzfpy9D208vhtSM
jZlALjuxU7xC67iTMLCQfANXzeya2vnsmtfuuC6sVi9/ANgTHaec575lF8OlklW082RV+7oFOQba
Ire1dZvFhkTeG5alQWQDe3OaiHjQXyY1sUSgPwm048PUqy3MLYJ24cuF3Gy8RZTyASrB8cxET0CH
EqXmbTEWYkXUj6CX0Uu7AOW5DjbIojC2A7g47sq6M501+aYMLFSEjLAsfAWCQouwF7dMp99bf7tS
diu1HTvjFSnfGZ037PRiyr/rkc8SZ/iObytbdToklV/cEbXEye6rlVdHG2Djkgt0Oq/SHIuzbaXp
TguMeD0aEljnfISCoA7yxTdXYeriiZtGsks692rr7NlpcyRaKplA9hrP8qYy0BP07rFOpx/HFFTi
3c3H7ZorbW2Ezs98GreWlh1KLeq1J9CxeNkuMQd56odcsc13eXwCl9i0aRXRkAv6Tr9CdeMkFKMQ
SgR+a8fOlzL35AOT9d/kJcqE70Q9mnMQ40ng2974Lqhpwv7qTpE8hh3Etnur8u5SyLQz5KHuXLzO
3hlvZ2RzwJQAal+BxkZg0fbzkBx1TbuF0FBoPNoGrvhtUcTsOJ/3QIoWfjzxI5NdsqcrZLUGqGoc
n0DkIHwtLSacoSO/EFGyro0s3tMQGJVix4XDwSeEWWg/QuhmgMImDbUsPYNarTwlUMcmy2xGewSk
XtOrVTvsmS5gDto4XyBXF2ASe33y1T10UBcTu10gEN1wV6oLJHYunhmYOxXynJjjQK3SnxrGzTX+
GADx/nOCXMg2M8zRuATwSi/BTLvQzL0joVtWgOrObdXF8d0y5Jj0ZrxxmvFb0FUchZWwwoMri17r
MQbNMzZaZNc8o1zstNHK9eGj/2Jveu8RUML4+BECk5ouxLbi6MQJK0PTi2iYDb2PcUs+ULU7zXga
8plnFvca7TB7ZsazptgHSA65kS1wdQu5NyCZo2RDlTeLgw8gDkrkYyaR7JNouCZQNth4eOt51GJs
dedsWDAX6si957xAjdiO93Ft134IRnh6okyB9V2PGxAifHzKBJ07z+B9DiLuPMgy/3bbkWPZ3+Uo
QEJftDFBhoeOGpO/VImc7kPh/OiT1rkvJzsCGANtNK4w6h3oG8MteVKgrgKLW6Aj+wopMsO+uxUc
yir9yZAAnNnz5ywsPUTxVceLnZqZjfOxUtZJWd89h8VobzWZ9jPlOGDqt8Cy08Qmb7k8QONSW0Et
rHx1RugqhpGcflkDeHpszwYpFQcq1+DJzybnha8ZpniBvEW7DgKuPXgOcJwjZHePIPXHx65j1I1a
yFtrMoseG9MOVtzs3y/cG6gRvi3cGWn6s1ILu8hUQYNt7LdanwZn0clx1amMRGsWe3SClq+1UQ47
3J+1Xd+K4UVr4ztdtV6Baq5YMQ8JS8674Bzg7LPI1ED5zTOAluzsCn1KNdA16P25ErgPSsCgsWul
3JGNDmbWrbhM0wuNoJRZHR2j+zyqjprhQY8HEOgkLD8bFgOtA2gT17h5uHeOOhSaJVpIOWjOXZcA
lL327IKjwwCPJof1lU8zdGgKl+dnOl0WQr9IxB7DuPmry6xvPVgWtP3Y5eVOpigrY/8Crc9Jn7K7
D1Pz0AygcWZUJj9kYCK9A1fVr5pH6DKuHRfCqp7sjtSC/DZLIxeFszWaClv8GGg95WDuPOmOyU+u
g54M3MqD1xJkKfTP6KTlBfh88PygCrAZKgfIduXaoL9sA5VI+WQX4hJbaIAmDifLQDZeqCFB0Aw1
5DqTB2JpSkLUCEbN61ZxBFx/2usQWoFI7xckwNpTYBlou1fEfIVltyea7WpufLG8vjzGIrLOWod3
iRaQ4XXqBABecgnqVDrFmxoAGMW9WxYmlKgngPpRFbo5z2Pyk6z1oIVi975tB9jwQVDYPbdFDUqL
cPS2eYzntdarZi2amZ1sLdh3bj4cm5a7Z5qgg9Wh69RNamNbeHgvnvQw2kOgOX9YDo5Z1vhncfAl
/eeE7IS3DjuR46/wJ0LaZf6g5YW1bcMexDX/nECdXxxcy/5BduYgZ+LHBmquJXhqyFaqeFqkL1J+
37y/KJnJq6iTjdun+mkxkd2xtOcSv47DB3vTIf9mana3m69JV9HqylhlcQ9yFnVRNLa46IPtRLXR
0SayogWXA49RkACdLej1334mOpOhxQ69Z758sE9cNqfC85AkVT/m8okAWPJEeknduNqBx9s4DupA
Z3RA1dQ4ZmDi+XfbBxcaUiyFLcPPlv/M9q+fwOnQDotH/G5Zc/lkZuexzeCiIi+nnl80y+GXTuDO
yky8l5FN2LBpegYI2QQg8eiy+sycwduYPN40WlPshiiJ1wZKSRtQTGXPZepFJ3yZoc+phjGwhc8g
LXd6bj/RYGq6wgfjZn9HQ4852iZK2QS9eLhaYxafqhJixUGnVI4QmsjyFsp1vMstoRxir3MoXQq3
q8+uTOH00T5cGVpVIb7kxYR0FxSUKPzdlS1UAD750ORLV2bqZ16uTKE0++dn/vDBGzB8HO3h3ivx
BNtJo4COSiU0H1xfydkEXc+ZzgZLAFJdTwNaMno73RadGHooHTMcyaHxCnAGgaHeim33OLvPTnEk
+KHp4mOKW2V3JO/lOrMnGefVlmv0OeR90d6EhY0hkWArjp5kDlyNl8bs2CkErWGDDt8pR88PCUEb
eN0aWhXGpbWc9kmCTGFTcl1saQj5RIjTTpAiJt9SLaXXtj4vleC/8ID2Jg/ib3r3FIq6ecj78CBC
LIkOxYRd6JJ9hhuQrkPGAR3Wf2WGVZ4NXQdHG52WOtQZhdDvCqsrIWaK2UFr4m4d1V64SmJw8L/z
NuPR2L0tQ97o66kHf4l+W3BEwa9DjiquzrZwz3NfRiF5d5qC6Il2rZAsAx+ygcS926TD05vdLpzk
M/sH/0EqzkoP5S+/Uh9WSYsvFO9Q9e1PY7LN3+jkl7nF9Y/XRx75xQP7i+GUBqAMBC39YqZhU/bV
dkrSFEzVxXhHIj9oJZWlDwWSnzpkNraLLBBoe2NsPMZstdjo7N/1g2iaO91P4TpAmS46QylAuuh9
KEBqdmd7AZqPbDB75XXzSHlxKxcHYYUYWY3xpWiCeY6S5G9zlH3/33G0CnmquAlVrbVRVg3eW5rW
75s4+GWYh1YBChkvhd9IqX9B3nDYRP0Ecji8cNyFg1NtgWHXnoCEQbIQCrXXfBAceYB3kSGT6RPU
LTu/4QB01aw6dose6Xw6hG0CAmfkOedxbYs1E2DF/R/Krmw5TiTYfhERrAW80kDvUsuSbckvhO3x
VLHvW339PSSy0Gg8ce99MEFVZRa41Q1VmSfPWRVzSku8mA5zLunwkiysqPMsxtNkmHBamhUYq3Zs
TMcLCEvjr4X7Mi6kqOWQ+aI3Fk7F8nukS2wnZxMKCpotAgKHcocBCF2aWkjA0WFlWF4wpOAggdAM
V5Z6vr4Cc3BjHwj4nxXKPRba6WmrEqB+uxX9HqRSrbcWE1An2bx5RJB1NDy2MKwJFawL13gBVDGj
OKsJlOS9ysiKM7WZ2RdnOvypjwZ6BkLuGnTNu814pmnWybZ5JE8xuZGX0eslyGFtr2MgaLS1FJxJ
y2XXSbZJ6cx8u6FtgPrWi32cHBTKzk7XoNZJ5vSfoLP3V93usEW8+jTNmh0A0AEugjFgfe6+2KjP
3rdANO4VJ5q/YS+doTbrxVq6i1HE+9/WIO9zXzgrDUSBSnQbYAEAQawMYwOZhLqtWADtrPnb1E5+
UWALk4DU5Siz5LXfhHy8atvV2v8He9Ssgc1WmJGnMTaFgzKVL8Lpd7Tv6YHtx1NMnS7uFMU3sKEZ
Hgq94x9Frj2Odq8/2dCHP5In8qqrJxlYYIPx87SZLqMVNZeyn56ikt82CVYdKb/A6O0qoLwfDXAL
6Y/ZQn3JkgpsUeBwhSrSq2AqOQwoPgxGgIvJoAQrHtN7BIsLV72gDPexl02M4uNcu1CXowtUIMb4
jbuiBZxFmSUiqb+Nq1TGB+RRVdC/geJoHSXnzY7b2TopI5N11g8ui01eIuEx5Ph8iNOrkEw99Mb4
ZeUFG0ulPDGrPG0cYB94wdy8m71esbtwM6EzIgGbF38J6VOa3E0hgGoyqGevYncQ9amzd3HxtXdh
dgUGeBmijlW5auVuDambzrdtvGbyCrCrqN81wTb+LiLwOtv7nuUifShBUXyXktIYheibYMixkymw
DQetxq50ACoyF5DCrKLkgI31g8Vn+6nJix11A1pWX3sdfwKxoBOUwp330AJRAxqlOfK3OVTMYc+g
AdCmTvf7LlsnIs++E+VxmCvpmWMOLlqZPlM6ZM1yUMKD2pRCYaOGVH7tiODdsNFArgdc0PAGEv2Z
XNRjibfBmc5jJ3EQolhSMDTTzOoISLoSpJ5KenYz4d6EwVwkUhRxZHN+jhzNuWlL6fJiQC19eaO9
metLFtiEJXdh+Ta2+S1jmVq/G6PLkB/oVP50Bbre4rfN8s/rvflxIK6MRCKO0iiB7UCZQyVGScew
wcNnS/W4tpn2Pe5t60b6lUanamfh5i+bcuV/+5NH47rNXZIzKDga4jGqGoHCLAj1WIZ7pS58kfRD
pnQZVIowSAdlGu9K6FdcZaXwx9EY9EMEUrPVAn/4x8pE1d/bPOQzL1bOYkXT2nb6+XV9NeXq6LcW
nt6tWUQntoi5mw4KKWvzawTFODCslQAuCmN+JithR+6pm+0Jr+ADGiBGGEwrHC3Eq5a4gGGgCD5F
3Ji4/qllVMJrlhCCzYeYxjbLxY/GACj5rAHld3RGh1/pYNe5QDhBVjt1dqCFIq2e7xNj5lcaKS2j
2g2KGrSqy1CkCkRrcipnJH+IKZ6DDbZmv1zRQxYuGfSnDijyMHEdgXBhXlzAf+AETpy5T4oGOkjy
AaXQm4+j2vpT9supzNITXGhIzXI8K+k0bQz1sp5pNZhDc2sMcpDSvI4ufZuJy3kWTjWzwb/VcxMK
7EVWB5Y6n1eqrd6NPUVh1plYuBpe5WA5hwoojY7zBCA+CMnlpGcPU5Ku3dabE1npYnx1qhHf8mSb
jafCapsHxIE6aB+j4BZFaM1DuxwcFHXuQH345z4ddRa3ygK+A5RreoS3IMUCdVu9jww+fNYaRx4Y
M6PQklb37PA8IIOx7pFr7nLskBZPc/GkV54AFT/IJvrPzqTKg20oUZhg9+GnzqAGFF9eo9jQTOx2
HNBIrN2UIvXXuPU6plRDBnybWKgQemirXSo2dDswDmU+1ZCW2kKAqQzcrkPJHkBCqFyJ4ZvOiAh8
QZ9iocpPxRvp+GZmgpPc78si88mWBjY7cxyrU1+Yp3es49vEUp/vVb2cj9QFXGi/d5DEP4FD1/Ua
m3X7UqrmqnFkuGIC+TBAwMQsJoCEcKN5frCaaHpCzm9H3cBnJ/jeg/WGWMogVPU6x0pH1oEbjuag
UShirHNEUdLsICvbHCFEuaMxbNGSazMu5ZkkmrRMpHW9uXKjbTdDvGZ629/1fTE/pE49081QN91M
ylESSHNs/yFhNPaTVmPjKiSoKazIsPzWgRj46NY3SWK1WQJJs6WZKMK9GzkWe7y9p4pjGrJrtq+m
wlMqGyG9KFbPcdIXB6owWPvW41p9QN3GUsDQ9iO+H1NTrDKwfzYic9QGeqifsQ4ogs9BToCHW+OC
9CIZkNQaJx59ccu/6GnWzW57ctQu98uqM4/AWsx+zZBLQqp7M6UZkA95NSVPsqIJB6uLIIrybsJy
QhE1PTw3q9+XpUet8zYXNf9tlbEBugYdHnObnlENbbPAMQ0JGlPoGK3KRHapVxBY6t7ZNWVlGV4j
ypcU9O/HbQJyKxo8rRdOPprpw+BQonjWNvpg6sEnbAlTP9R1D5JZ8EU0BdN3TM0XztnfkjQrkcRS
sdfO2usoKlZfhWw2O/IduACYeTHeBhKTgWbNNtwLy/NxH6MmadVtLpAWuku1+pPm9Ah42W4SFFqR
P5CCs2xQgjbU1YzXBiScBbjq/+RKg3ibVHeV2T/K8jtl9Xk/9gvBevJoNFIi4gQEagMV5lsOvkdg
yMfkJ0yJ5GIzjYEcXk3VOBlvWdvWOzx9kp/Tv2b9YEqzkmnKvq2wgrkPFYTb3bodPW0em8OQK9Ot
Ww6gvuz3TNNQ61ejSAy8C65zD4xSD36t23YoGagSyJX6yL8ZIRtMrpudq8X3wCppR2MeULJcMMPj
WLuP/rigi7MC7BQAiryOUDOL++Hc6W1AXJEg6u92+dQZB3rhGP2oHFs7sTxq0qHVL7nh1oCjVO6O
ev7kpBRANMeAQigtAvyVxkzQf4Cj2coSuQNkAoJHqV5BTHbrlTZImAuib64zHTt1C4J8xmL/rhNU
TOXd5Bq6L1Hi6WjajsQKJRAHr8KHPG2/SDA7HzPZghmdhuOpMc4iacO1lUARUS5Ch+RWm3i5lSN7
nWqbj0ySvl+n2/rpbLD1vxGrGPYmcH/Lu4ZeRHSmqE0kPdDhlZ50hmwdRj2frSIoB07ygmuAP7/5
6CRyAfRqe+XTfpvm3VwGkliJEf2g6daZQHb7U2kM+4D4YgnucWzmxs5u8UYGCzUdaMBRGPiOFp5q
pxyMo+O0X7dBd4yTg0R6VgRxEv+yjHsTKgzHlWV9jL8wZL1vxMgOtMN0zsr220bZ7pjSCYrc1BH5
WVjaAdhpPUst/w/+GbSkyjKxzqKyxX0Zq5U32qO1h7RrH/lKlNeBluTWztRGcT/lNtC5NkpzT1Wb
f6I+8qMzOqR4ragjm66rLbhPOpRJlizYpv7gsV1jdaFpyjnWDgnw0Oemnz+r0n6oucovQFU3DxF+
u9S9tv7dZakDCDLnAiKhSARqeR+ApFHB6glsoeC7e20SRjmCxs46Sk0aFdyJQmr+py/BnbGg64K5
aOYw7rT8szKCgpIndv6Fzoq4/9dZvIxyG3suaCrZed/+1BtsP8D+Y7uIpUOGx/k0lpGxr3MrP1at
od+AfCp2KSgFf2rKShREpi2TzidDZiYWrgiz/Nt0JQrqe3CSWcrrrGQay9hYZ/19Aw2qNropS760
bQXmT4hL3+lZUl70fmKQlYnL7z0wQe0I7uHNItGt4vK3AXnU3t7nrWZcaKtnZaJEMcZgXWhXSM3G
gZru1qTRzVgF2ON/8XVRCQxxdJJ8VASe5ISYwvq2aLlxXQFTaTKCNck1IGs11omzZ+JztYyutsME
6Emvow7P9ZhPMuHClOCEIwFxOqUDy40sLGSTe5tNuTAmrhHTzbBlvA7mBppdVtzPZ4s1z3gCGiGo
EBCwRhncfB7fDiKqoGm/tclltaTOxZtrDrzJhaZYbd6m6BVI17htb5yysXrpaxWQXXxyD9Bl+kTR
2cFq871mxjJErgCKVqJ4EVJ5tTJb61OyKFuRlRo7MwgAEdKNleZlXOay/jEXKMjzPVlRhHe5opIU
eTCzpvJf494KRNvAMkgxcat4bdEYH/iexigm/tb6Dz+UbCprnP3N8g9+EbahNCfN0rQshHpofSI0
iy1iFP6bTepAgw94yRnF3zEYnE4rumUeoceMzIQZIgbXeFQyG+MLG/YI+++oKJaqYKnPaCX6NIYK
5629VjxTu1183rUL5mDhL03wGbYlgiptMZ+KHruKOamMrw2qW3w7RsUKqQCptnKLiml4YEAiIvM4
HgACM75uTmRVqpP0a4UXR9uOy8swyL818JnAUwNdgO1+dlk6n7YuUIjLQ5q4lUd9c6bkq606258F
NE1XW7Ao7IXGp8dG2TVpU7+g8q07zs2UIMTmVi9pZ/xwUle5zaqe3iYpY69azORoalhON/FJVNx6
rkEZ9Oadqc2rN0JLqzd2uidUAzWI4GjFC34dY1W/qGqvHwu5gBFmu3px7PmXOrjy1jvdeLPH6W97
seJxZ/ujkNbx1RcvyfplXnwjBYXN5Duo2q9WKVsfvwWQ/xbCgggP8lXWss+wm6ryhV6Xp3oJnqhj
7mkxCrDIbGYW37lmKp/NIq38LDWehzLvDxysA4dq7EAEsZw5UfJ6BkDuv/r+/3bbLKBFb48SiFDo
UkvfWMqL47K0AFA1sNpwXWd5g+zypaBYsVvjCB3vVzMxpK9miTKDqGSQ+WXuMkQm8fVRW2GfBpZo
O2pyVTH9eQA0g5qdkjyiYD99sLvYeGy0/L+d6k77DEx/4lNIu5il+6DMfg9hMgS62ro7FCirhLQx
AuJkMacR1gKZIY7U1HPFfVC7V4dp4DrkkHQ/W5zI4IMTxdmr5SqbUzJ3KDyEw3pVuwHpEssRvyRj
S2hz2FgDVu/DX1SnSYeE5wzEbHMZkpzE1OXqAwzwdkZob6nmrAf+akBNJMDI4MMMDWvK0Fzsf8/w
wYAuQX2/Df50icxRtduISiKjy7IHR3Lopg7FIx2UdrZ3Sm4ARaYV5aMCVrY7lL3fbRZaB5Rf1CXs
SH0QuIdWKYN+kWaAn2U3a8b3EtWjFxplCHYfTVTPvbsEsEjHrps4AtN28WjWWryPrbj0IfLyehP6
8KRFevyJpqjATRJonW4FZPCHe3YkSEAUK9P25KADzrXdM12E7rkStvXxnmmUvP5w39Oc8J1TTu1F
NWfVL8ts5bZJUY95e2vFS6vRknUsa/p1jJhuaOzNslTaH6kCSSBiEbZdQz2OGUilNtphXohn0Hi5
VwbM3k02YP5bAt7O0gIGeG1VEo+kpUULFLJsEBzdWm9+ZPnPsX/7URB9qrHB/bffNrb4yaE3HhX+
s6esLV8WJ8Wy8BDdAMiWjE7vBla6ZmJyfhvOgFj0DaLNrSwo1ayExNGySrdM7fTKT2xH4o63OlLP
C9Fw2eXi0Kd999oW3LB3NeSeg3X8zVufUPy0Hn7PsE6YG3j/KUIayM0tiSs1d5AF7NLT2tTtBEXb
7pKlSmo3sGSanqIl81UA07F7DSJraoobWkTXarXJb7oIqbEd3AzS9hJ5p6yLEeKsCpS89a4L7Gs1
cDBNiQzPRBmn6yQaabVJvs1EPet0c7rORC1e5AzYyPFxZJZ55t3gOzOHxkPTquKuWw59Vou7zJjO
BRb8JylsNu4hDJztmsyeAjKxuAYXOnXSTAtFj4U8NbGr6jVULmFvBUkeaN7/nnUdeJuWLtJL/GXo
jHwhXZTt8lSbgqiW8pxCAafnfX2WwCauh3Zp/mdf6VYQ8yTrCWtUx5yiI7XIjc7I953dNtcHm62p
gXh0V+RIpHWWogKNPJWB27mI4UKNBvrYBahKPTpNpSgvrhAWGO6cQAieW0fqy7GwyXxyzy2jDOLF
EFpr6Hx3+uZJPloL6nnRYYsLGFI+Y5XvaNcpaT9neHIcqFXxQr/SWUFnEUTRBuVolQYQBmvX4kRm
va6roErlf6+j0Ec0Z9QFYBhlDDaAPePor52rwX9dbrUxTAgWx8ZxvTWhpNF+ju0vyZTE53psY0DK
cEYHqBCJj31kUpdViYzJYijerBPGD6YjoBb3h6k+2i4mWm7/nmVzoWtSc+vbmnSm9XizgB7201gA
e5MtwJ9ygefQGeDS6bh24mlkhEoWv9rQMB3SuRDvXPQ0e7V757wZrn5tpK9zkXPvjNB0/pPNdk8f
rkLGlQRDFESDAMoz4p8KpNgPuqYl91bF03s6gzQb/qR6XgXbgL2MulYehe6sG942QGdDNmbnZqjP
ZLbNRINxmaAUAtqz1E8W1G/HeHJbQClTazvgh/t6+c2WRunybY2Y4GZMJm3cuPsRBYJphz0jfl3x
czXZedg2stk7vEmejaz9Dk3A7Aa8gf2IgmiIDcAqigp27FPR+twe4mdTkdNOU4fqTKOWg9+BNfIv
jts3d/85d2T032M2ZjctS+zHMnbXSxazYh1BrgKId9n8UOdcf8jU8S/F6K2HWp8BjoiQrC9x+g2y
P2t/u/Q7A+t3iZpKBKu6v6KaWQ+Sle/tl3m2frKnef7ZX4gCEpRx41c1VDyMqByehGJ2J6u2LS/v
teFJN8G64YKCiQapK5qN0GwVF+SdYnyK9R6MF3oH5rHFfs5KK1C5EQU0mmNl/262KRrUWwx2KbLt
bTF/WgWNHCQZ2d7N9edxES6RanECQZIPlin+0Daj8QD84SOJY5UImuxNl2GjuVgCCf28WbmWfXgt
dcqm7t5IBajmVBvCRkyCkTxBuc5VnyOQpJkTsDUopqWN6lyBFR/MY+eyQd5bt8cXQqgpufPZLBx+
Ty1wP7y2luw+pI7WFu2c38Zoj7206i6NdkmOhekWrQQhSnGqmvZxjUdyjeXUJIuSmCjw2eQnMN8+
Jks8kwYoskn9i+s22z/7te7vsYPgn2LyDLy0CJBSqLQB2wZdY9SQhgNr3PvpJxLge5t6NXnzeHdX
/+zbYrB6jhJ6Zo7hcsdbd4ql8KQotr2bUUHKO5fdVE0N1ELjT8MsxBOKPp9lPxdX6qpRyxtkvIlD
apaxUl4yDmaKzQEMR96ogCmGuiD7nO9YP6EKYJmy4eNwYLYGhatl8n9eDwq84kn9x/WaUesDMCEI
UKF04qmZtffX05OuuEkr8iUHT006gv2S6ofooG5VSh/bCHsrvlEhZPHOaCtEmqAaATaMBISc6W0c
2XBHd6YIy/DNWTrr/91N9OQse9lCQxK3tn4AQPBZWv9IDbWOoVrexfWJmm29lLMwbETovw4wwHAf
q9GpEWPSIgWb3oSbjndk++FSLFFeL7VeZfmchtdL0a3VljjnWF57zZxVKymDttAwELXCVHQ76APY
15VVAXKnCaJEJl/5FV6pFvBs2o1x++q8dup9u3MayFkSEQMdiq5IV2co64KEuo4tkD38H53TRkmO
uQ2Fum1COmMpWBm3q8eCpZcMq83cTKa7KWM7hDHYzSgBeaEDd6OzaieA44qxQMXqHEMENsHzY6Q2
X4rbDbdQkY/OS8WbTD6Ac378tJrTZI32udUr/Z7m05aZkZcCMk3L9ON2obJzVL9t5jLY+qzMtA6R
pqOO9u2u+qgf7yb8iBwOzZCtP8aNakiWXbau7WbXm0OEEr/JEQtKugRNAC7k9zdMA83wJdJchmT5
cYuirqHTJfq69X2ImkJAQDvKXAHxzz/MyOFDkJb6PthRE+RAyBO5xk8SPKMDSakxJ3vVThPCZY23
tWtHmfeTMX0iO202rMb7aMPGQfftEUSHFtAC2d5Iip3kznR2+kSC38pUgCW3kH1BTbqqnlINOZlY
lN9r1Fk6d2/WdRs1k5frUX1t6XRzxMMLoBNwUfprvS2V2lLR7bv2emoszBu2NSNzP0URUjVLfe67
0tyPpbrDbDa+6homMEC91ufC75P0qqHyy4LGAOdn5CMUvGd75UTNdyPAKEWFR+PFYvSuDVy9Akbn
xYvGjXaYjrJi77o+mqxtsn43lFl4s+240xf7XCs+0ytqYtapjJ3hLOllQi+Nt77tJfbWL4tsPFOL
DqBYc4429E30Ir2WWeqcLIVhobkcIugk3yMjbuGJUNshV9FUBhSoQjOYFYGCWpcdaCgG0yPLRivN
A14qvz7MgFxJDQY1xdsm3SyGOTvMS5punZgGXAlknNqa097Al1fxmwLxNh2ys8Bt4RbWS+ZgoTuY
tQpJIroF8kRuv7mw1A7oXrerkF9XTeBKbAzkf5Iddjf6yQZm64Li+exCZ6wf1Najtqs3RtDLvvEA
d9VaLxXxkILk8J+m+FhqP2pZtSN/Oqz261SFmWhHR0v3XatZpo+4DSKYxg40xqo3W20K7qYblIcR
v3abvYZ1mwMgBETJ/EwqENDQghzg43HhLai+TYkHfvqLZpVfWwgW88kCZMK9afUQao0I1PwXWAI8
YOkSAA5FAVlCpTmZ7QHPdgTJ2DGd84OpWKe0b8I2lr5T/qX3jl8pR8SUfNuYD3MGxBy3oZwq7lQO
fuXWCSZLCRHYCNoDKyBMZVlA88l9paf7QoGGTG78HAdg4iN+SAbzPOLjbK36XAzlsU3q0K61Q22A
a0mA5SgNVVaehGv6Vm4e1BZ5d9kekqo88t7cGzP2v3FzYCI5iLwNWI2ykN4Nsp0EUMDg+lnavgL9
A0s+FRA5SEZojHXuEau265TNfqpowawOR1mAhKD0HwpbATuvDOwmD/t0fuzb8ZraMZjsRGhC18tQ
R3xJMN5Vgc3tMB2kJ0H1xhJAIHsZgBzjgPJFf86LYLkfJGPulPTRTKxLhFKo2pJHPMgkuPQr3Ty0
pYMPhF0sloZY5x1q/N2EZodNawegowVaCFqRWGj0VhJmthqM0BhwKrkv+P1gFh4yvYBc20depDsg
agFfYjsjmUPVRllFO+wHVh1KB6lsPT7mbAwrix+lY+2BeQ2GwU+cYTdW8tjpI6BwAEwIFB5kI/h5
I6gZIl4otePUOUgMxUfJkPKOrlBOCWRp+kNiBGUhDqUt91yF1mmLl6w1n0vuhkoyHLII4nEoQZvs
3rdrxKj4E1hhQ9d1D2nEQzeZfN7gCzEZYd7Xx0jIB7xWwhRyXBHeqEmJBx2YghlkH03ugGJqz9si
0CIwGNoWCsvxpahxxUgNUdO861t9X+Z4HyCIVsd6OMgBEnzRrXWnAKppYdoqeHE3qM5/mqY5zCcU
+6NUCkJhAevqo4RgU9b+AFXA3mEsNCpt70AMps+CwTYCZkG0QDZhWsT7bgIKN9ODCCJwET6xVs/9
Re/dzfagFArVJgsio9o7UH9tGyg32ENg6LPvgKoJ1Gy7fgrxKMaLQgAIlYRdg1r2gfsAVQfpqASZ
ovsICYaokIzxG7d5UEa4BxQMdHEbdpPYQ+4zyDkC+9GMjzYE1+JuSLKwRrGIivyCkXaBiYmgixWw
BLwr/YtQISOg+5HAMrwPmYCGQyZOAFiDkVKDFJvi20z9Dk7LvQa55rCKAFeX2ImoOVTH8E0sRfsZ
9cy/5shKd0ZhHqNOv9PbLPIZKhalm9j7yuV+O00avs0QdDfifaIib+MW8Z0Dmj8ozHh9AUY6bvEz
hBk+i9idvFYgbAIM1k3p0r/rWP3iTMpVnaXvOtn3zkTQH9BME0xoEGAENvZouazYfeJu+qxb1be2
m2Kw1so9npDp8MMooSSvuiaE5csOuLrivirGM7ZSgcWgB1emd9DJO42OfjTBG45NVg58Hxaeppgc
jxUXaWrPsd5+qgwtAPxmQEH/+GJB+6bsql0rwc9nZNO807r4WV/2nxWUaIrW/mSPDRJtkfVXKZGG
MP3I1o/Ql/K4Ke4BaNg3qZ0FWJ/s8BK7s/L2m6orbRDxeGe2eP9AhLALUjYdoDj60FvNSy1Sr+pS
ZOSH5s7sVC8brB+NcQ+qLTfkZvMg7aexBUBUaZ4F2A08m+d3gB3skXQqPcdtn+LG7D2j+JJCpdET
MWoUdfs5ibNrNwHTWHXHUndPVSJu02CVfqW2AbjvslAdxu8AeZzNtIt3IE/pPQjFeLLTLsxSw64Y
IFR9D6wjxGiNEOKrAYuaq0wGFJDniw58A/E4hq8zah+G0KmnO0sDSnpCoEw33DDn/Jc9tWf8BL/O
EE7MW/MOCuvQgvV1ntxxKb5Oo/MTSEjfBGfRNExPUIFfYudeb/NQ1sWh0Y1LqorTNKZXK4K+dzbK
O9MKWm069UxCaoifQYy7L5A7ASViEs6gkk9a+47Pxb4uZ6g0dM8lBJ09VK34VTH5HfYLSndM8d7X
J0fdsW7eCf2h7Pu7UcXD9juvizOodk5xOZ1yrX5BCZ6HWjzEjr2ozH+Ac+ZpcNzcK8rhaLRfROcA
wF3jHanjb1Vq10yw0LYqQIaLMGMZ1krFD0UxOB7SxjOS/BXkW7Q9G4YX7oD2aO4g3TU3EWSVIPQu
56c04deoUI4Fg74EanVfIrs7G5AE0CbEwdQp+VQoATKOPVBk8d9VLH+I7720IOPoVlgINN0XrUic
gzt+q4q/UA2sn2PlG2gmmachurqrALgy5mulJxddUw5DbR5nY7hEfXscVO/oFOVtiPPbOFVey93n
uXfuHeb6SGcHQuUP2Yggr+vllnYtenxj01b8bPvsvhKgpc5y6bMKAokdXhTqolkM/Wt8Vnd5qQeq
w38AQxiDWNVr5z7zLBujavxNkdcamilexJonhod4rytXiddHGQ8PY32NsKTzynQ6DPi6laV5nmPr
2DlWWE3dfk6hUZbMF2h8IPORvziGE3SWflWtLNRntssm45j2wxfVzX/Y2IeIvzm82+esd07CSr+a
1ozngj0fB33GGwP6FPYYmHi3RZ3rZYALphXqB2V7B1QmmHd1b+JIAR+GGF9ZbBIiFZUqgFtAK+E7
Ct7AysmDrkr1QGZ1vBOThfe+e5obEGokwOKAa679jtAyykr+EiZEQzh0L70o5/jN6iArTQs1GPj8
BQHP+1oB9l+xzBuYyO9Qm5j6PBu8WlGvaW98ayOU14GC/9im0ykaXKR8cEWwk2mPFRhQkhxFNvpZ
m74kQCFpiYt6hP7ett3ALZyTvRC2ZuavvdJEgdlMIWghPxcTChiy+VJ1YPwfu/3Im1M+K7c6DRN8
ZZjTG15t1TfRDo/l7Hx3p+oBywNw096XqI3w8FTAo0ixjwAr3DN8W1ql9Rwdq0UsOkF1Ay3OAmSo
Xu1+stsWvwEskZsb5DHumzYPEsQcZogERfhZiszdgWMF0tXJlyoaTqOl3wqevJgVKI2mKOyXzys2
8Exx5OcCEuVqBWlE9jMpwA9ham1YmgCpm+pO4N8cmft4nidkz/MDxCgqR3/Jo/y78s2EpIvQxm+1
bE5a192kUO8YhHtTrCd0gGO8YqxyMJjNj1WHFZfOvhdOhaWmAC4QdM54uwPreklyyTwkzHWviIZb
BE4a/dJ1hZ8W12ZGdAX8Y5APG/1Gq/FjcTsQWvApZBHWnxWCYdLnEvc0HSHmc1JrF2vnWxVpp4bN
YZEdypZpeG1JH2BaEHaknQeKwx+ARYEU2vw7kuV91J1UnjxkbX0PPRZwr/UxojUpmNOxkTXUBxbl
t3owP0fG/GC4INPn8w0vjbCW5r7HO96rhJkhLRaYU3/HO2dnmdBXHRe6sDb6Bm2/r+Y8nYqSg6Cl
gvZdf8is8i7K6n1niPvchBDfVdWL2EPeIr/GuP1oUIqvhomnZ6yDonViNdKxObhXxTAfcmBP8Oku
RA+53FU5Hz/bkd7dZxE7mBDJytPOeqmrON8XbrQD9QC63OF+ADcTIkYAzI+IzrTsu573UGwIRV7t
tQqMPrk9iFNedeHUmdBtyW3U1IA/WNT6twkldHk1NPtq+JIl1bAXI55bKlKpcdMeSqUBZRiABrek
GarQ0vJx1yhGfAMLSed4udQurhMjKarEyY3s2hKQfkOkObTXLOygoggjet0BmDc40OQABZEDPcTS
grD7fKG5yJkOpVBA+ZC3u2TChTamEBHp2NL0g3JA/dVVmn6dDz8sO5gtBfr2uu6csr4E16wzisOg
g6rejStsvJudEbd78O2lQcXMXZtoELvOpr2cmuqEhXOKyPJiWQhmAfbbn0BjZIP0bfxUHhogUw6c
R03vQTtOXpTl0Ii5wA1G+i6b4+GTO1S/crfBXm20oEOH8uU+kzcHua/z1MfG1a2gzl1MBmoU9eq7
3qif6mZUvVJhbK/hK6nUABiBM2D6khmIkiuDb0Xp+JwCQLMfBoCMpCvbc2FPkBvBg9apCvN7Ugwq
lNFNrMVj/S/omlT3BWdQPzSS9sQtVB/0QHwi51g/NMoYuHF01URdh7xKIux9tR+9oUD81j4kTRm/
MGRcvfZ/uDqz3Ua5aFs/ERJ9cwsYd3GcvqkbVKlK6PsFLHj68+HS0b/3lqosx3YSB8Nac445mmnd
G84gPtV6+KE7XR+KqzZm5gGSceuXiM5H+V2Rc60477KDrZVOP4kYupOmZtY1qwx2aOrFqf1EYq36
NRGxQWzPFrutnX9a2swV5EJWVS2MmVOZFOe+Nf40Y/aCUk/5sEyE6wR3qXsZr/GH1TOl1+YKT7O4
C+qs/moRVl5UmaiXdNbXy7xslU/sfuiOxTp0e8Kb+2Yv6j9irXPkbYZ5kXrxMdeZOMjtqwybPzxp
trsK+hK6oPLw72XbQ8tKGlCO785OmaBENGpsX+q6kYGRSLjN22P/PXG759oq+s80ur30vxfc7nmu
Xu6nUceJGtAnK5b4b4shUJdlyOhyx181cjud2STrJaU1RE2RRYtQO8Yvxk/XNNopnQ/QiruoT0qs
fsT8lbh6G5hSdx9Us9MPOqmcBx3l6GMxTySgOHb8ZRizP9VG+632UPJWTXovGjzeyBqy9sxFp14s
QVk/VkqkZk36dLthg0YCpatoL9b0KS43kg8ZbkGxkb1tyD8TbPMn3Ey2xBKK/kRoPXwMO16JHF66
veuFWQeNaiUW6WmJhzPEDfMygNE/VZm8H9dcOXameRD2eDGSmfRUVcPcYxTJQ1WlXy7iK1vp+xe9
lsVDnKy/pLW677H02GPG2dipSyNfPWc8KgWhZtkwv3BBkz+UuzyifpNyMh093Ox6tSBPY4G//4qb
pPupI+iIiBLCSsFJmP9T8eajw+aFafhhlJYd9VXc0/fX+clq8L0epS/RPKTyadISxEVVuNUjy5SG
9nZVZz4rtq84ceAQzSt7/IgRnudmQJ7QvqAZx/xr56jVieS5kJ7In8qfvv2Gvh8sncsYp8fzdDeX
etSit+bNBpX46McvMSFbB31Sc4wl+A2mMfgZoWgxbJkSQDPHTNRTXzoIjw4J1n31PRtViGLZJ5si
dK0/s1rgno7WUnyNVDkI3sLWVX3EIL4ADLDjo9X+JjbXR8k+xLjhNy3VNE5kyzWbfyC6Yn+d0CId
bPVeN2y/K141Lyj6nZn8ccxfQ8aq1aFxfsjtKqB+pVz9i6kIAMzsz/wcfbSIRP1ucw2kh0EIue4r
/rGx9mMYka0+Td2IyzZWB3gLptUprylN3OO286NBWMROIaFDacizx0SuMX9BbvENZQ0UpwsW6EcK
55zaQsYdGt/WVV9lKtej+8JRybZfFOXJTVrcdupD7LAjH02gPWG+GxTnmngyR+Bm9jJdZrh5pv7G
F8xa6JIUYrzXUXwmLZVL92haxM+tdMjMhigm6vlF5fgPcRNqfbIbsasR/OWQ3AOjw6G7NiKHv1FU
ewH2Vwz4+pAnW+IJzzsBZ6mCGGimM5YA3z1f4eRR0V/aCaGZYBHCvuJ25uvY4rbzXcrYacJodGx+
T+57Y+oALj9CYNoxsqRTC0/9MxFbfgNQUEhKpI4U8ASHDOUtJe7A6O4V7ZK+kdRA5z0G7AkkvuFF
02XKsSKpWg5fZn0ZFLqhhGMzK+Ck15YXJWUZ9eC2NTsfcjHqEPq8b3vePmEZxCtQBEyA1UELbwSj
jU9VkwSt/rlac1iTIeBdk4wSviowJGMFqvTd2IIaduYO/WugUMJO3d/EpNIPyY+LvBILu8ENq/nB
88Zw7YwdwsowiTWAhClQvTtV2Pi03GlNsnPbebfEZbBwkmku102nBqP+ps6ZL4wqaHEXM51Lpd7N
9RA0kF8zxcR7p+Ij8sJKD2u12Yke5S7/MQtmbPjqLm/x8r7Ae1HV543xQOwZR49qKUk3c1S/3w0m
V5ZWRKK0ybzR0TFQni556EL96CzmeSkUfiQbbdB5xY5V635SsfxxqFZ0XRt/eauakkTZQqF1cYja
tHlFMj2uufY46qTHIImhLLZw2Fvwdnwg2dm9G62Br8iUMBDWfdbE0gfSmo07QoPHFxQTp3+Pg8hH
aVrY+9uXM0Hojmu6b47ZXDrrKZk1M1pirNAQw8+fFQ68vpgUj26gNZn8Wt+3x1vYUSHWMO1pjdf8
mAyx52cxJ4P0ETAHpgpqbSXDF8NaEJQ4LYmFS16rdnl2VS/SEXf7y5HIjyyCbo6td6pdinqoH+P4
BUuB4WmopBLUiXCw1cqZ9/ZCHDU85II6bjeMuo+joiBfE/wX4tTE54SRur8sd1gZc/oM2lebc6Qx
8si5nNrkp16yo9LFH7A5aiU1fTep76Es/nSbZ4WRxwZYrvcyLm+F5uv2lZ5753lWSFpA3O3N/Im0
RuPNsh6UfMfeviupmxLaQodup9MxRStK8NbqMJjFpmje7LVT5ZeRs9Yu/ESr1MfjaLveq+K5R1zS
0t89nJWQ6nmBfZVWhA7Kp24aP900KX6jui4CZNu59LBpRCmhl1sPZx7XqQODTu4AUwMXpX/d/Eb/
4WfpfQuDYOTzN99sNfaHCo8sowiE8mYnFhLMB9Pod7Xt0QbVQaNICGfjqVGyXadIuU/aEtn9k17I
s6ZkKYd7CUY0i0U6Ps6KHXqA6l4GH6Rg1j0bvxYgyiT57IHxpcWurW4J3lyjbADZn8UdQ1CAssOE
r39QsgFVKy7YUOjK9mv12NK6J6V5MHAeBMQA7lTwzWzZ5BKwf9PXFxPwav0snOmbEUdbPExKjhne
FsFRM5qM2l7mgTPD2C9V0/PxrUzey8Z2/HyMteMEAyho7XUIU6zE7uXq2YBlyh0ku2afp8I6aXWW
+9nsppCip5NbuuVrqahXR4vtB6qCPMyuVpyeDfy1UrlqB1F9KcMvTrN002+yjT4Oap7cE0RYnddS
eRsaBq1eH2ffpnmcdSs9oYKONLwQyFIhNBdnXZwJVnIHVmLeS0j3bWgXL6ANutaEBWEsstB2sQSu
6T7MIQ1F/8dbVF9RP1R8rGtd3RU1hcaq7Zi17StwdA4qjNnEfGsXKjDGHJ2M/Xna7JCYmpRo8h71
0viZM8snC+KTEUR8LZrGOZh6EzRruobLWkc6LSj2zpO2c4f6Y8wb27esKTviO4j0qGWb6Q39vmG+
91J6DkhVWd1Pm/W3E8GaPOl51QZWU2lvKl1tJrwMgkcP+OJ18N6A74IFb3IGGQP+7a3y1rBbzxHq
XWLcnPwOQ2scJi3+zpbDo2e1FdRF8+gUhW8KIN8myYNtC8RYFbcAYDgjRwLZ2kfA6+GotNZuVUUE
VseuOMs/tsRvrMU4vcEnChNbmpCq95e6wj2s6R+boYfzhqlCr6mvS5zD0/jTey2lDDmrkdN7l9Zy
TvEo740Naa9MYw4RacZ+s/AZZAWWqkW89oFVxxqL7LZpWBoOIaTtivK+iAGil5IZWNYEWsnGgAdV
CL5ymPPke9DTE06uQzDF0xKN9rVjPL2vqes1xQNIjZ97wDkJ2p+VyTfWM1RWUt5DUwCDKyhUYn2n
p2lU6DHOr77WK4yZHZIWtYEQdOxkStRXiXVgkP+qTd17G1tM9sbN0cHAMVt1yx3iyiKyPGaP5HNu
WmQgVZ1s6/ylc0DLLXSdepp8ZIRFMt3Jqy1QOi3enF9Em9+ZMlK11gmHPOXS6oDIbjejwPM7nZOT
rSlE9WR/aJ8PWD1d59LjQkhkgxMAN6igmvse0XMgG6SLt8duPwCQpqfMwDgnpouQh7JIomwGa4Vs
gHnG5lIZZ+Vno1gPNJanrC1oVTWdndJZnvWM/Idi4CKdWwX3OgPqcjFDKJvFsOJ1jGOEkagQ4+on
DUnWGwLHHBAh0y9jY4h7nVlY07vBUmD7ItjQ+eTsIxa1jV+VoFkxAy8zmqEQOsnyao7qqWmurjPh
7CsQ3NXzDNFWjaSarMe4KcOkZptRB5vo4z73V4CdPbqBLTLCq1609kllIpxRU2MHF1huXpwZFLVv
ef2Dd7H3Xna5ch5NqwwMTy8fs4FEegjl58FJ3zySKxlmad7ZwE1YdErzxBLdR/aczAHyvW9ImRPx
TvW509123wwQ6VUZcx2WRnenrCORy4wwYGuAzVjTFPtIdMTd4jnuuTH3VOT2xdZqNuXYeEnZd+zi
Y6E9e7TL9Kh2yXzcWWYBUQ0bwF9aZvt4rCYfQlvTY+J6OqT0fHxcDEjo5IJEymSEHRO3AZL23PQh
s1NCGUJPtf01fZvyh8Y7VMUvIqgCkdi+KWuKsTuhM4llny2KJgJ6lkMA7cx9xQ3MO5BCf1wxOgmq
uSjDxaaIEn0uHloVcWVH8m5olGp70jcU5nZvznFxb0b3SdfX6WBiGQVJ5vcNEdpA5roZxP0NXCIS
i9E384GEGSxO/AM083rRd626vK2O0b+06oH4V/tN5oY81JJKX3PIP+PisbV5vaqzG5gEox1GRRwU
Tf0BVFfelcXknDRHI8DJWPNJ3WCcqqJfEY78sonu2somNjC0aI/UZHqMyDnHa0GfsIzsUb4e0tjp
rpabnQq4/JFooLskeVyd/rtxtKr+9+U68efNaG0DJmhns4NdkdXaD0g62uc2i8hOPfSiHtFq1azS
i6SNWwrfyUjwxfmBkTo5kKdFiL8WORunBavXKNWZ3wGG/FZU5yxn62ItfRd6k/7m9mQ5N55WMEv3
Vn8hN+OS5Aneue1a3E9CfMvpE2HHglOxkbnFu4uGMFC8nO0ejsHJyPLFH5wOYukIrthqri/H5tin
zEJnop6CzqV9USsahqVTx8PSgrJ6avHYaG+FylqRNr28TI79qtlejZY5X68lWeNz1hsXYbYvzP8Q
2ty3+vqBmyZOua0dZOSy1Q/20ogDhxJf88INXIG1N0bawuyuNuMwS1Lw4z+NOYnw9FPStm5o2Hea
0Q9706Ip4ATfjFEmY5842ClOMv+dj152XbGM9pN1Zosr7AzdBBwRz2iqJ6EcYlOMx4Er431Fg0kX
Ix5zaRf06Fp6kBiR70wbrnBNuhOGQ/WdUZTc5EZGvbWZuq3pvt3Ifv12U+XAXW3R/GYdZe+28MKj
LoUKdrEm6s/KwfSryT15NlYnEmreYqJ6lZIqo7AK60E4OxQGftsa8LYYsGEIyfpP19SA3ZDu8CBU
5WFYV20/berfRnfk+XavcssfJ3Zt7LkMXN49d8PAyWZtjbSO0LGTJ6e6ZCXrZ4+pyH7UY+3imUOz
H8UEPJbon2lqH5XkMDfQhV1V/dBXOk7dGXdcB1k04JKyA+8dgnnSlnNvvhSTDdybduUrwTFh1bVi
l09e9eAYY0sm831VLcAAhQrSpnVnq6ESx8QsIzi6T/2izx86xDHYMI72q06YVdkob2JNxZUz4Jcz
FfahpW3hlwOyuO7qHsv271KYpJIhy+zocp7giv2YQi/ep2beFzZSqNgV/UNr8G2N2z1osdWpzCWq
+IzmDWpCnt0vlWaeaACO+s2tpV7k7mbNPBAATVWQ0vlD2r3eHnMmDZPmjikischf0pkfx5RQ0gk1
dGhM1eo7Tj4cW7P9qL3y1For9Dw5AD3o7bijWKJsiuO3mISEq0gOJF/rfoqTCoPhihYUQT+x5B9p
SZ8ZIFSKKUTMXcps1KmQMD7OKpbkDZQJGZ8Uuoq4g6UwP7YENcZJcVTJPR3Q9jl/Rg4pXvXQqKDC
AQLAkGiNZ5k2u0LIO1w97iucCHXdjSrVIweg3S0NyQEpLuZZHq3pnxjUofDIp3C0vW5U+8lLI0/5
ayfizETkPi7EGe/Ja/eOKtGhqEVe9YIYVnsRy/gxd+Zyrw392ZqV9LHvhldTd9or5DNAZHa6Uy09
9Lj9WLNkFi+KM93Nq4hp7pyTGLI7tu191aenEQMvD5e+usBqPut3TbdfFblP4SsIhAyyrqdd3aAz
bWUlfS8e2VVyrSQxx1mCLl0erIXJ+uwwKLCktSeEKonKInNCZFP9RelwkrHQCmdaW4c5jljhOn3S
i7A+ZihRZxFIExgDlCHflBCwZyZ3uC8o5jUwwkrcay32IM04nG9ftQ4V4ZCXEMxkYbJ1IleMZ8e9
CE3/U2IVw9Ckg17GI7LqLzJdC6bu+HCvinVnZorLyrTsLLgRkcx155jC4Z2vffUFs8hv9DKQOMNl
nAH1UAW6eMnxrG/0PmBwQXPxlKSfQlxbzhfXNnb5otIZlP5AX2mQW1XD9TDRhMFsBqqjrUHyrnYF
H/cLzaCINyoOzAXIB8issfhxQxKHgnH2AuZ4+6lPwyXewtuj0vtLnO2O6JuQuKzQHeZD1jhHky4H
FkZg9S22xcBT0Nq1UQ2I1NuQkV1Ghk0OjuQqRrBaxXma41Mx8aSIl4BMAm3HTrNeyI8+9Bg/v7l8
tIn8o2q/GzfZMVQN2Qg5ev2coyKriZrB5XBgCa2d9zKre0as3MxcqAyArk1O6OLMQJOy05zfnFoN
c2fYr5q676GxW/nKcOyXfmg0riG7DQnN3Glpdoe8O4o1be+N4zk2xAGVOXUDvC6YRuo0B4K/yN3G
2em5Hu5jMgW85Hli0rENKDGxC7Cl8rv4uVN/AfHwL+01X5kA+PJu17bECvckEugixG//CKSFpwcd
1G6uGX2uPjAdS8AYDs0aKg6XBCY8uR5UCqFkuaDb6dnr8gCh6k7rsSmx6/0Q4xhlQECDmEN7vpN0
VOp2TuhPRFr09SuRwn6aQwfZ2w3Ik4x3WZWcU3A0Z8WolnZW6E3kWvnd6krfhIpZF3o4Ib2Uo7oX
FDJJnoZ5jR6Uc2TjE9aEFk76c+pANJgsjKXrk542oY65naAOUrXkELsMi5X6CG9kl3fdzpbiVBnr
ufOQs2MRvmGxHkfEYpUjpCHKOQaVCQ9zLl2NXiFnSj6W6sEE44/sJN91KqiHrXV3KqKvETUlkeu4
Y4CYvA4WJxqgDqkctBzdAcYfHjSJb2+jdnfYa+vJ1fzuIWuOxKcVmCHV8mCPDzREVGVdrx5ow8FP
+yF/7LFGY85bnusc/zuCNYa8P8Ci8DUYH6IZ4S7WkVcBEE0X2zi6Pdy2FvPiHEtpsVuZfuvmW2Ma
/qQ8xxrgUkO/mVmhSqKb68EoNGFvnfFDp3L7WBw+Wtby7ThXY7wbAIAthXTCMjnj2h/po3aMSVsq
UqXjKqGFMOHte0z3IjGz9ZMTpwY5BdbRVUdvD2nMuXRQA4NpHJ9rOvFFDkuoy9S8ztONXmoYJ/j2
2Z2wehNjbHFh2AsRSP+i2fDdWgkwmE422wB0mcgEXO/Bq+dANVXMmLPtxIH/aC97xxLztdUHM2xX
4nBJcD9WDf19W3iUYDjZfatlpFjwd+CD9GFfee7e1Oe/pmdqb6tqYDZQwPDouc7WfHgUZJyvcY3S
ioh6R4AEjNVeruAGdg/VM7ExhqC31ZL5Eqe285FYIhiNFmrPYi2Rbq85G88YzeYBowGxkbzoj/Hn
VXEiTE3vauvSp9k1gWisJ2HjYHJKTAiJZGBjpBF0RuiVdHSvVoDRHfREQVaC7c8c+/dmASQ6OsWO
tT8eI232K+v34vzY40fVX3HyM7oE55a/KyyAXJcY3X05qh6sGkXpVPrNQKW4sNQGtLtLv2vNCNpL
5r0madi7z/jNaPEu10/muI/7Q8PylltL2KwPk/fe1veSWAJ+tyIiPi6H+GfyBEwMlfb94m8YvKt9
m9rzaHgsUc8x/JEKgtJDN5x075JBt8micfq2GTwU1GR1framY76cJjZK6Gk44C+R6Z1myDWm/i5L
17i6qfaipa3+4/R/Bie2/y4eJTxxPf2rdNIWKLCF/ui4p9hWAtVZ4bPpRZjak9/qSaA8tGUWZBzt
zC0FXJI0dDRpnDv6V7j/Gm8aFhx8aj3U9BPEutWAVc3+wmxiCS1BBGxfOdFCLBjndFIu5KIMyjlZ
1wNnfo4hJ8vjIvTxQAbWeWh6rD8GXHBLzlhNeVHUBf/iIf5k1s0uXJwTUg6z/qEQtf7urayGqivH
o5prl0WkxUktkp6mnwS0fAISM7TnKlHlfZ9We8dML5ObTe+LNMQpcxsrMDTlFdfW8cEqZLbLK7Q8
WfUx6QRbv1n1S+2+Dunsy2WCSPWoqcdtp09B812up42KYfRsheCPGfTM4d6kLNOcDqa47zZJEWgU
Eb7BrNc1mmHv9MXXLOXfxlDJHUqnl9oYhsCsZzcqHEYQqzRbokqUKOsRU+pJIcMcUiRA+LtW36u0
LL3d+l0+KntmVZQjDKR030m1x3xQ2BcHyJ0qQBG0g3yi6ICAMakXCGSUB92Yy0iHRN/AwzMU87dZ
mEOAWmKXbsOzijFV70+YB0K2MfO3pRh3btzn50zYtV+4Y7PrnaaLqo5BmgUPYyIb7gyjyweBiLa3
5YwVeXj5KdaorhZ/ZmZSKV9t9aamLjSPPnhemU33F5UWtQC9M5m9CEvzVxZZCH9Bk32l68Rn+Tgy
tfwzqtm7QT3XqLhgEYRgajS1tiUiVShNSLgd9px1/HftcdwsXFW+udQgC/yZqYvvevRGj0gHgrjm
7cqSbtAaZg/O4Gr82h7HX6Y4W5mqBakyDYfeAkoZCPSF/Fw+OknymhH925kDtrb3XLoIN8QYiBV6
TGWtsDqN5NpZFPReMkVJVecHCJXw0dMVeLVPuwAKGQOfvCVekBGtEePxy8xhGE557gVuuzBxU4Jt
4pjjd9D2ggbXCAUh9euEAJHRKUmFnDdg23qUoTsbWbfqF6pU4AcoJqZx51gufKtWDYV9HsNFU5Kz
s7R37faXJz0utFJ6WmRN+dfqFo817Lmr4nF2dmsHXDrPsIsYynlDq/nlqNm+NEwHt/90PLIeB5Ze
OH7rPVuMtOX06sXCiaoJoHFQK/naLstBqUX/KFf2AgtDWAaF9W5ifz85cc6l0o7e0SywZlIurv5D
tqUdZv2z5lJ0EedCvwfnL2a3XGPFgy5qvEB8s0W+W9zke52sZd/TdXp925+EBA6BH+dntABoUKl7
g6LWMtKsfuPKTufVE3TZCfU145LXk8Qks17J9kzhIm8ufmcoHCFY8RlXCwCL+Veh8o5FuovTu6xg
55PVVD4J/WVIil+W8zH0L0LvIwLg4Y9NkMkg9q6Jr6APcL0/XdeRTen6pv3TQ2PukiLCOeIQMx8A
cbI6QGuWkKCw2ZNW45rn+V/SGiHSb1jS5Lw57BpVUlWnVGvA2jr5iHerMRVU7rCOVYB+vtc+2Ss8
3HiDdRQGf0dt8Y5tXtZ7r3MZ31gtTQKGuVOhhrOaiKPdatVL74IwpNVdnY/XekjzCNt+b5ep80Av
8dbOWymMA4oIYuh8gLJROoVQY0OWml3NGbiOBYNpJrKwD5TXisG/Kjrfye1NbhxM9XquW2rEcYur
rXexY77RaAqiAtunwtQfPaUfo1Gb+9PQ2eQUOvKu6pl1WeVAmnpuOizJpOgolBdMqNqXtS7EA042
QPm1eh8P8OHUypw+Tc3UgpGUn7NV2vNrM8nI2gahyfwhOHgl8/sqUXb4pYawt3bMgqjZ1UCHgLC2
fWj2kGDv+/hOedEn1gQqr6lFr1D+tRiwBJqczlLjIMqm/1WqnsSKimqndMxd1tnvcQydZHKai9es
QdykzlGHeTtOFcucS+06D+Zngbvn0gI/oPx6UlKWllWlzECxhLNn255Bj2HsMBFlDN4Yd+hh1uVx
MXPGK3/xcD0YNhHVogG+pdD39EspFAbTMv5cHA/9uHFy6q8VImvCTNe+Ds21UA1aN4OZIEyRNVt3
dZK8J046P/bAk49pnQ70PgBQ3YJfrhNXCsTE2X7EZxMqbmoLiBLWR6KTvarv6rX2h1Ie4LY250LY
6iWexHFQAaEL48VQ9e7N7FWu8PFJMSaItvOXrttfygqxGoqZFvT1X1nrKyMQDy4OfnEQ+kcV6ssG
JMgr3CxcEWDU+vA8bUkmywhxzSvZV5jAi0LuKjGE7ENXSOPXdm4jz3LPhvzdztZju44vRvszre55
ymoYGPVBdulDaUXw2suDByvWGjAR6MbEPWXQJ8KsUJog4xIm/6qo37FHejUS94XU5ueagYAdUy1D
ibQd0nBH9H+wag03zFMVNdiaVVexLUkgmxVh79764iwVR2i+W6FAO3l5rztpdzJ6HUuQeYps0/tp
qvkvDMkpWqaJoNmJYsCSj+SjP9QDR0VYy2un94963m9NBFYUTMm15Ueq7dHe5K+L+ZOt8uLZRHZq
+bozgAKT2omsZhSB1/eBotK6CxxRLXR1zEGu0yQgzZnnkssuimXVYsg4oRzWrJWZbScPfBzKHtVb
kFvE43C9psmIgF1708biVfKu3hJhzvu4kpTOxcwoAYNqiQU7OZ77JQVg2o5QSr+YJHe4hb7h2eOb
K5OR2GIsrO9xmzD2rVjle8pUvk3FQ9KP69XVwtwaBMIDrLLnemwCARZwga+JV4V0bVjdcl/3TLbt
lLxYcyH/dk4/PMseo3qp2uPUUANa9+pGmu6V04Ld024cXCVoZgMji0xvj0qP7y2ndL5X5nHeZZBh
6GKXh8ydXRRKE5kb1Q7wXqONTQjISSfbuO862pJcoX5ZD2orf7tO8rlW8W/pedBYtvOkT9S7rHUb
OMBdE9adZb0ULmSclH3dUL0/uUiRHua/smZma4b0zhlbqxcxsopNUP9zDG8EEocP+2q634g6uVpT
wqHv8UALXTZ8N6yX/Zrtky+gDmd6gWXGgfub2BphcJz6JqbBwIorMXDxs0wuhh1A3yeqOahsfOEo
3tEeYObtoo9NoaeShxl5YGf6QumZZA2zAZBH1/N8sYDL1Mz7+mJtTpKKJWuWO12HBNBntEOO1lI8
eYzZFNfieDj0On1SG6e+M4bdPOKSJ1brA5WvgExA7p0QwmGP081LrLBqz8ui+5Xslr2qz4g11nF+
L/MeyvntywQrybMUOTw7eOVwQ0gzRAUD4caSa8UHSzzuv6fWylJPt5uki59AiLqTghvI4zQk66GU
6FPMSSke9e0GTqY8iVX7msx4SYCVLOOuMYFUtm+4vcxQ2SX1bly+PXsR56aDuk62C+Bhcp2zKr2O
283t3mK0X8KK48PtSW3zrr3ds7NBDcsJ/8D/nrh9g1Eu3ZG884//84NuL+vEQ4nN/v1/P+ff9wCF
+eNgkdG5/eLbS2/3lAGmHXMAE13//39Ht2cVYQ4ngj7+x2v/ex82cQXaVLl3/z10u5eOUvVxZ0KO
t/2ltzdx+7ksUHmki7kK8tUBN789OPXjfPZkxiTmfx0Rsqebs4fE+2Awm7OvWMtpbD3ScM+Dlein
vrFKI7g9+u9u5bLjp/UEKWaY7r3GYfptSYlqa5gRm0qidIzEeak6BZRGLJ8F1Ha4JZO+v71MxzK/
nkrnLWmy31ns/MkhAZ+VUrOjQY6/Mlwyex/eYHwuZwfNHOzf+LxsN7cH/91s32JbdXGQeny5PXR7
xe21/+N7bz+6XSQOIkp6sZsVsUdv1M/ouz8sJe5/L9UIv468uHvHdTXm+XYKOsMThu2+a/Ainmer
sU5eA1rK+EW7xoMyXepSd/xyMZLPbIXtSSZJcxYcq3fLfbk9DKtDHger8MLbl8PIIAcD9uVaZ0X9
FDvp8+1xyP99JFYD9mKRP5sVLELplRBjbWGeRdFA2zG0+Hcjdm3SaV+xzsYliFalmMqKqyq9Org9
kXlDZPbm9DGVFLo5AZvQOMCzMqsJ1KTIvlxS7cLObKY7bRrKh9Ew2IFJ/Hka7flrqpr2s0RcYaXF
L6Pkc8JRy4mYGT+Zdit3jGWVxxzs0NdniYChU4doZGfHu0pcMaDE2QuvocDml81d+qorTAoXwko0
uiYKEW9T45Q2PtsTom4fagjYSw7GBqRgPNRosnewmD8QI5JeAYGJxKUtqQe6SlofFTJfAp2YGHAM
IA537ie/Kh47JycMqhdz0Kndt5mSdtCsb/nCeGAAzAw03QhsJTtMhHtQ3DCOKJS9llsxVLYyqtr+
tdOsQ0lWeJ5QzjfmNwp6yJ9/TYV0v/65hRnEVDWYbD2cFfOOjL2onQnI0slrsBmywu00BvvSp+XT
/yPpPJbbRrYw/ERdhUbGlgAzKYnK0galYCGHRgae/n6Yu5gpz8gl0xTRfc4fucytPgnSATwQ6R3N
heUOV4DadFtFU2cwdeOOBoNmr2VTG4yDCiZatN0mXpBFNN9lXD/0ZYk36d7MvMugdQaKh+mH6RJP
Juw6W9Zr3BfpqXBRuJRg3n6UVZtoNGloLyCtCsZP5qtKifsExyoLHaxZr3a9w1Gaxw9W4waWtGLf
LDDah6DQrFGYUSKe2PkuTRQc7Biz2DjaTtiyDYY2fHd6ZqGsQ1uHh6bBIp6OflUuN28Gpq+XZkN2
fO8jgfSdys+0ni0E9wUJm5ceicWu63bqPw1BdxLUkyxZHG0APGjBUuPe8e4STDSqWCpUs+5jg9kl
1JotHPYusr3nRMBlTaxPmTsFmlzuWy/feIrhZO0i7Jxh3MHHHyKWVyQl3Ya60MPMAmCQs7CapAd3
AGsGadIa5bfu+N8/VTn98ySlTQayb1jkdQH3/tKQra4udwR7Kz46+VM5y1Pl/Yg0eiu58jZRZbzn
tpFsfKYlVIiD8VS46BNlh0vMOA2w/7aKc59OstUB1Prscje0Hk6CsZ+4IkP5w6o69pTfD9PBUZQ8
W5JZNVl0trviUW+f6Jc+GsX8Ws1ofkm4n9X43djOxzD703gY/Rip8hinWHCdQm5qSFFDuW+9nu5E
ubVLBLKMivRBrQnirVxRXcS4XLivqLDkyXAZuv77ahG3zkEmUwkDxVfzhiVywDm0TUcrfyXaibBP
jZ5s2vAETPvaURyDOvEqu8N/v6VHl+or7LrAi+u3H8+aZMyskRBdonkwtq6KdH92p5w3ILN5qUv2
3OdGBxdeUXY5/0NLidugMtYHmkpDpIzUF87ltDD5e0xu63+qLi/vcFff/v+buUJOVs6i/t8X9dyt
A8su+n2lmuiZLhs+SC57339fpSNJHTKnT3DGs855tYxPrsXTZRJ4dmhcT12SeXAwYvYhZSh5ePLW
X4mWjvYG+zcJuV4SG3eJWaKTAV5A2o8QUX5TF5qzkid0ansZNUmaLHf4ZfBz9zfbCNkwUwuRoGcs
H3HU+WrQtMc1jyLVxEJkWscJHrukMs4L2BMfj6VKzjXyzrpzv/vR+o5WLXFOLY5qCmJJwn2spXho
2oeZdANcePtK9Fd5iXvgFAs1XWhvBa4HSTOW91C3pFGk5Y577IFumQdZZAeHdDvcGGfR38ssu3ku
l3GBQ1+59ppm8aEzLdOe+tXIgTuEcZLEA8r7euMvs1/R6pBPArid+Q7eQelkSKolM4DykWKe0+Y3
Ml7QWPndeF2K+LHXnMPcZpem5tny8AeP+Jk3aMR/jWVFLGX0QHncE63s4Aepfjd3U2CJR72gMuh5
MuKHasXqtKQ5OnPyZOkAsZT2jETn0773ZuBIF0UZGFrMZpcUv9J3J8nQjWYZLNZ7zQl/9LsW03gV
U9BuPhSGk3Jnj8Fknq2eOZqTgdruQCG95bY9WJl9WQz9x9Pye/LdzoC0ObL0UEcTOH/k4mDAKFHB
BZpFrrFb7SPREjdx7xj83UKVxigfO8YlZI+NZDB/N2PadYfl1FiYtjg1lAY1JZb5aSJlpg+JTeU+
C+tlZ6ZjMEaPuuzCzdRi911Twgi9JAtDPZtWuLVVvelr+82zWz/S+a6KIP/pLyaFIk2hbkS2hcCW
2Vs6zfso/tJIp8uye6Og1qFhIQlf4hRzQ12eQTuPOFZ+poRluQDUndFaFiTsrKJehNpoHbtfA2rE
QxeOY3VbxWcv/FuSKBiGY8htm5ADIq03I5sfbXFMhtJEVlk5m75ZI2hbtLJzkBQacQc5zI97zIj9
3LkSwVrNfWRlT1UdEZASU0zfWMZ2nvZek53aJNtwmmxMAVsCXjvW+qVZGMo5wyTYAaUgwq0fpFz8
DH1Af7Eln6GiNQ7ecm0XmA/ykKCas9LecgfvJ9n7C3/9DlFOOK2m9e3UyUMiWWEihD9ltfOcjzBp
mIhRHDOtCuUGuXVOSGqtoj9P8PPVkSZwc0R4gCIrP63Qu10T1wp5ZxNMADL6OIv+MFTcy7c8q/FV
OgePUAxvnWvCs2e7G5RKEbUhLY+59dhG3+w85G81AC7wMkwHXnrSu/pew4BQRPB2XRys7vdeIuZO
6TUbT8I71zbw0cjj7/kzgot0TrC0kmRY10+I+IOwK7e9B3THi6OxIIEfYky8uGnqizm/NQDIim3V
qMdd2aHe76ZTZNzJZtpq4b3ufov5sVzuWtcP9ScLD0l20XJCDoopkIjo9e0aU0ePUKDhwykixFj6
jqCuoG4w10747F6SF4VbNtcE2qZDEX+diiggB/XmvtS5GRRctnGPmpx2d0J5ns34X528WXqyLZGh
uI8tAFiU0I/gXabaO0dz8+gShUdWHBnzTfIZZrdFP4ApEJIPgzas2QvRMQepnk1vZyGzjsIwGBci
ONEtokObCUwPS8LwbPdhruI3AhZvMpT3ZoNzW+0qV+6JCUEg492Z2gOm76074OOzKyDr8l4mNOQg
00O/iGF3Qc+PdrKY8g+11Pdh1DAoi6uFz2dV7MB/JXV0zsb4OurZh4Y80rCqxyJmgQjfEDr4ISar
3AXBWeCfnJuZT0RGRJf1odDVI+22AcpkAgfig5nhCJA0oG1qtCBFOJ7ivLQ2rem8j31xWKo5aE0D
bTv+IH541D9QD9sme/byO5KHN5rQ+YDDqCMDydsaiD2ilWhCZFJp3bns5B6kGDmnbh+Ae+DLxNsi
9NcsnRFwP2RYbboOdjpuH+0o/1iS/BwqhB6e9eroHbVG0z14Fc6l8NrZ/HzlQAiM4XuswcjBx6c5
0olM0XisMwH6MmwmlXJ0T75u/cScJKlrftkKxa0uv1vYrQaltldb52YK/Xhoz5jYwJbcaziRBajn
xVbrtBpLx3znaNGxwO5CiWqw5Ha8tZCXehqoZdXvZpt0OUPetZ5zITKZ6CiXbx7RlARr2uyLoXwh
eeURNbY+DN81jtmB01XyLavVIiNHCShfQN7bfhmTTt1c3LE+mE77N5NZUazOLLs69tSO1Qs0IBKC
ZpfSjicEWU6zvKuaMoWveZfhBXMJtj6ijfxEzj5/Yp0OV0f9KhmDeARacwWr2qhD7YLkg19s2/De
XXTQolDehT/qTLnelZ16T1rNNqbfc+w6eJ7iLUN01BSQy0nxZGlENyLa2kwvwKmBc5RD/tbmSPt7
473DtqgRWAwdkn/aWkMGCW1K4ocsp9OcMh33q/EPei5IInevGenB0eS9LODDZkTxE9cOSB2VL3C8
WXObBGohPkRZp/GuxUeTcOg4NUVQtlzrBpBur+/zig0NGNr0nsvsr2cY9CYYVx0fhm9MEE/MOY7Z
/+lY+uOo/E0JMFzfRwukFmNAm12nZL6nLngXpzlxBA1pVo8tThzUpPt+fFWs1UrkBy1mMMMezJh7
CskvMyiaDiGcvWG/GqtqqsgTZN56rG+jCn4NPKUQDJ7a25RhaCWGIGPVNerJ96zoNkJcClFQ4Hea
nAhVJfy6QklQHjNyKDS8i/DuHZyQ6ANBYy2Y4EZXyOoyqgP8PAzfMPm8hGVdgwlic5fOtEtRDFVR
cSMlZ4v17oesmHcvOwPgYo6J/iod6EUDs0WCsVpMvr0cgRaOlxPq/Lh91jX9HhjI2inU4B670aBH
CN2LX+p+dzLsD1qI7RkGMCJXO7STfWwMgfTmDKj+qiTrCAj1zbLkRVMLtpJYxOf//lXh7LPFuKpZ
l2AsFj47RE5kFfkX8cOI2G91ljUNc5hRPQ2Z89Y4xoECkSDMOfAzsaY8bkY1nbyFMFuj2y8UTeIR
qrYKuWQ6dHBASF4tlsK4PcXz0VHRLkT/UtS0dggktmHtu0mBftH23nSPXcXUU9Rm9bjXO8PYTDVa
YDEm2KIGc5sN2VszefSdZia8COGWQ5xQAzd/cTQTqtXskMA81CbsSO4kr2NSvsd4xrS0q+4S/oBO
RPVRb13nUg4tpgRRXlXOikSEZSSZpKKlhREA0E0IHuqlgUkcpWTmrsIE1PCekdr4pQRct76IXVOa
3UavwRLDER9V5BB9oLO0Ini+n2r9KknTavPkVaM9QLXY3gomGdv1C4kovA95yudFbwg/SY5urf3S
bvrURf0xs9gV8mWXwlg16T+9GPzelbe6XmmdT8HxSbCHPX1OCdkAjuBzZW97vFrEmaJkDDB5BEu1
j8X40jTcdN6jFrOty4SBObzYS7gbdGszhRO39dEsJMe1+keQeULDtp8t1t51v/NF2yT2zfQ+ndAJ
BsO5qwd3Fyvabk3Dn1b4eciiAFXakzah+ByPVUkuUzxgtNa2/YDnlsdYaRGeObXNnK8yNSGxQWnN
l9l+YQrLB0FcykfmFnel9Smnn7kaeUCr51GzDrr3Ui9R0ADuG9lrkt7CuPYpIN/RWetnqHmKWW0Q
Zvo9qP2Crhsel3XZIcsCUoQWK6ZWkt5rEs+0HjJpjPZ1+tNcjYS7htbLUK+eUBCxESRERlfPYU5A
z+ydG/VNpH4Cuqb7UVOcx8J4wC+3yfrkRUbcw2T87tWCsNfSBz8tFSiGBn3ktC7JqDAq4xU5/VPr
UO7I+9Rx8+acQ6l4skd1N3o/BgDU+FoM6ZXXtnGopK03FN90byY/ItIvz+P81BEArUjVm5hPZ1e7
ei6nfnctrckntOFieRc9cw9SP0xkG1DW+/qfGmGuz1XtXWVXv3WU6xmhGVSgZ2M+nbUkx75WbEVL
nRGMpJUc2ohjxqx3IZUfc5oHg+Bp20rzY2lZA6OzXHJfZzpQZosfY/y3TPUXd92rJ5wXfY2PGXtU
FW5GJMGyfLU1dw7zzgOQpb/2V/dAyNGjCEe0ThWC1TwYmQQo/vTdBYGbfUHmQMaHbO9SQ+7jWQNr
NLl+Bow8mFxatnu+E0purOP8Yfb4b2p2MsHgrqofLhlCGM3tqOWH2FwJ1Gy/qPStLCcfamYrcer1
47vFReSJPwkUFKo3lV+GKcDh6is+QaZ47sYqoKUCwa78NZzq1FI6SEDlpKLAauxPK4mwB+sQjCRK
zZxTYVLsFP5SEM0VAZrY+7HWrY99mzy63tqKQ/QLlPd/JPQ2dNdMLnuvrAOk0r5ufucST6z5ZOsp
iUf601A8LMOwiVfXVqMFeneSjXn0oNGpPvgzVi+/B45RwJxolK7UdGwMd9Z4bHPWEwA7hLunbjzO
/X4AHRxn/GXMfiU0s9c5mxiBfD93nzVoJfp0Hy/owyxmhAJQOTHXdmnMRBmNO5tBpkmJssKfn9b/
Ihd0tC0uVsRvJmXp0FnIx4D2xT60w+3QebSPla391E711mh+LfXyhNOGEMhtnv7FG6xmLSBN1p2a
nCekdjM7AMKKGInGvyre5rpafFNhiuo1kugVW38TmwePhfqk5GNUEiEXf5Uc8HLc4oufdOt+uPE3
2fY2Yj1wd5IN2696sK+mSrmaEXSOiDixQPYRa6ruQycE3YgHgaXHNQzwx+yQdMl+yn/r+t8wfgii
hia6dNvuuUryQEqCcXX7WI3jc2SC1mpcqCZHrE3KFg8L93RDnp5FpyoCufcpj++QjrZ62m8WlW8h
c2kQZYxuC0LP8KnXRWBX4I0YUAZTBSZJULod/jPwS/BZzZr6zZgtDJjTpnIZ2lHIFl6Fdt4OZkxg
xpeFc6Skdwrcitvhh95CRsVLxIuW7MZjY2zC6UOQYk+Ch6Kzx91wAp08q/eLkGBhHrGCxASrxkJv
kKxr+eQWq7+mQ288lTeuTRp/zP1KmEWVd2vgw+cxOpqjtxdxt1lxDKyiCFbwk3v2ZrYv2XI/pvzU
UnM5zGm2twhZGgiJSLzuAaz0JpcF8VMFUsthL8qTJlAnoCv1yAhttZcsnN1DJgWIWnWL0V4QVc3I
Xr26dfeDvmQ3NvEDAVt6oBxinrj3b7mFy50EwE09t7AENoeJGt5kLPaTngZx4T51QoRbz+L2HYQV
jGGHadGooG2TlQH8LtlNhF4Cq9vdfaxTbdT2GE7UGobUXlRJYWsVG0HatXvb4SAMsd1z7pj569yv
5qz+6DLooZLZWZN+txqZUfehD3Y2nZ08cRJs3Nj7MEV+p7GLJo68E43NM/hgW39tzj0ovYNTPrrO
cnECy+N9adtL25nPNpisrEZfuNnBIsatQ7WJlwjJqfBV/uUAAJCptPdQgmuWR1UTI5OGG74/p9Wj
y/PN5e/b1Gpo5CMmcAxkkRxT6hzSnKEM7d5i7criV3E7duW3ZVxt3kFVP1dZ5OvVNSP5MC8PKp+3
CcZW2kU3urC/lUugDS/E7ACIxJa3Z9siCDBCb2egfU2IElT5Ai9zj/oaTRGBPQygCSw1stjWfI11
UmNQhNZO6sep3A0jBMGMdXN5EpaBvxNODvY5j58dFNXkkMfkB/QJMu0CjUMXvnQpmB/ZcH0Ub4v2
PW1Id4Q9CrULddmbYXht9AeZZPveAZOUmMesB009k2MU7uI8eJs1Z1/Jc99+tyU0W/XjzhRdOgjc
+y+3fExKxLV9epfl2S40/2njErRZcrKE/tJnw0EHSazZ/tgMU+ctXYtV69eB8K98OS2eh8QPz3TE
vdYbZwsQK0O21KPEaZMyGI3AHdyrKl3o4yKQBA7iFad/Qexn5MfgkjPxcdZPY/y1fcYl6Pm9crf4
FEDnN9L6MwfjEs/To4uMxoUGG5buq2ALtHgKyre2S87YkA/k8xP56W0ccr6uc9Kt+QF0ngx+tIBJ
yMjX+PGkTM2Gwx03DSSehi+mxTxlYbozzy63Q5ki1sIwEkZ4srkpY8ycqdazr4NgTdkx7T7QSfvR
WGyo236ExEbqNQPpFUdbUDNLk2d4GrB258MlNWeSqwjFof64ns1tOkFFP7rEHRf6hsC4oAYWy4Yv
Iphxb+m8A8r2sxyNRnycVbrTMH20DqIxA+rm1+TmNU3G7vYmzQJ6iKgy/BQTQjWZ/ZhEj8+IhUr0
DyQJNHmEkfdVkgWy2gpNPV45t51ETCzIbe0rlk0+o5+6k6E7xZWO5WyBF/FCC8s3lo6aVo1cigfH
iQsSScwPJD3vRM+ZJ+I5MV3ZnH4dmP8ODWZ2oy7QXi14kU+KG8EuxGAWfAbEgGgjByQuxYIYwQwS
PftXoFFh1azvC1lbR72zj5R87iOjuy1m89aNGrbXVVMq/AK83It+BrwyqyMMCIZZzfQH3EnhwqEj
c158Zd9i09rZZXIq3fy5HwVPoLGNBmojBcJDF0oNVsR2n7PqkDtP6TKd1/cuQ2JCPBVOkXVBJ+s5
0Z9S62vhjLTBQ9wsfWbwOPaYI2Oc0VU8HYpx2s0qP4ZTerDF88hq1+AMM/NPYc6nDu8NDNkmzqv9
6P0yufnFc04+u4ce2q6kP2nI9sFSWdPxLR8iObwWE5Xj7iOfg6DrIbpcoLLsF1wD+ZBxDbl9KDLd
CBapEdqtDsuDZrNXMATbzA/h8iqKhlgzCacbQ4nDYhftMVZ3Q5Zsq7w5lB6lUN6fpjsfTWJryDk3
HmXp+CaI4nNiFrv6XoJpdmZ+AQHA2FLtlf6ApR95wHe0SrcwjPBsLpQzVDFXbr4S8v7ck3s8QMy4
sLstfE4IRsWHtxsMSIBfXJFvNp8St8xB5o2gSX+oPNpbcUUI5ppAXd/NKAbMjUGAierfyxrRMn1s
yNJRdk8NgTXkLEeosEfx2zUzGB1kI5Ymobu/dPT+1dq5XijKQAI50PDkjTtKwPxuDdkhJ9wQ6N6z
8bGv6kNRVvfx9GK41sbtIawzlDC+iObfzi2pjZ2ipxnJayUFVl1id0aiBFpG2hjZEb7YhNhKQGhn
9bdz8S94s7tHisVR3w0TXbbWKQfpgRjV5sOIm8lTQR2ZkDLGS+aBWhtt/7sA2aE9RU94sgX1JCkG
aehmfGRxMmz1oX8YOcBAscGvW5fYoENeaMSMYO7Kq4hCz4VIUNN5xPlGAIrN8oYh8lqaExm19c5c
GGVnLfrumv65bZwvbzafIOoSfzunaJjXUJ8yDvT5iQTtQ1t4fwkNmLUcLgK1fcQTW9tpABt7Eb33
WE7twangVsktDRqn/QBJk+jp65j3RPe6K/TV0cGsXDn5eVUeT1N96FK2aLckSaU+GFET8NZzLzEc
yXE3qTuTIAsDuJ6+PKxnw/vYdL6G+6xMrJ2DUsBinFadH6/ZQeKXNRmNzFaj4K4n8lOvqh3yvj0O
HSH+ciK2BoHFqckZ/CDjFn1hXmPmwJWrJjofmvK+7wFvy7i6psLFSTDU9OgxNhcODWWZ82zn2lXZ
eX6HRR3LqB6NyCYy52aoL6QdHFWtCQ2lE2FaolzKynnGOeXtEVyrM3+E9aSTsBUCSJ0lgIRfzKBa
UyoO+QjhXtjGc7RUxbNG2JKWzSCPg36aE25g9IcIAtXA1a89NrlIAguNVSDkPJ+TJRtPqfW9aEtx
LoscnCKBJyq0qrlKqyt9QOdy29IYee20kRY28YSopOVE4SYaujRY9PpAygZBHZm9bTwNupwA98Rw
OQvBncgXOFHBehFEp4rULH9CUrVbuzsg4W/OUhPZjtEH3S9zQTHqu8UEFrWa+IZR6Nr0rkHT6cCs
ZsZbUgKiczPExq5yjGeIqL+sVD0Pf/GYG5KSBqxvWTvXO3Y/m6WleUkj+y7q+0dXdf86RE173dNk
MFqoOj3u5pkIS1D17G92Yu2sm/kZDvfFnsS4tyhYKuABiQSZo1OhFykGtvKph4ZG0+MBAmn+qE/5
RYRZkMS1c6QP6jSUKWmnRXx002ki+AwUvWfr9cxP6mBfkPP8iM65eeG8MX4mO//QG65YNNKwUrP+
BnO0JXu4uFYpBmGEe+hbJeKYLA1Ru9jGeHE6ln7DnX7j0Tlpk9YQGpB9QvoTml8Ze5owTJZ8/duY
nXBb1il8C1m4dOTu0xpNcCgjdL1lyt6evWsJ9mPV1B9lMtSHkarti1GCNST46LfdPDfXdtTvUVXj
WrN7/b0NSVw1avVpt8OPVtpfAhJNDriKHSYsFnxj0C7ZBLlkeCnskpeAlOKnUAjG/LoX1hY50AMx
Qy8RmfAISA0RuBMGPyOpfx2Fp9lBGKhV05tHJPAlp3Rok5p9ClrtOEG5iE/XeI3o9N03FZlgRct2
S8IQB1Di+Fb0lhb4ezfN/GG7n031ncifcfmNkz8TWBz5LmYNas0R3NsMH6TXEhNIggPncMwNlwzR
l2Pl4TbEgeFD4Sz4KYJOK/ByQKjKTL5aHfPcgOSDKon6WMRQMv1oXCsgg0plMWEfMMehlhJIGEW4
ehFY7Tq9wGTlTXeeO1n+mLEzhQavfam1es/ZdzVYVA7LHP3aktzrpm1OEXqqM8WUn2ShNgeV5Hz7
hbeyXMCwSD6qqnB1pWzbhsZDvfjtbLozlEZwDHEyNTJ26VZyDygbjxplSMp1COxHqzVODg0z7vuQ
UdwZRuEQ8DFAgaNl2Ta1iRBs4jN+w7Od1f+IXzhgdW63Hjkn26FlkRT1Y9dyxZs4SvVcmrRm1Czg
A9uZNDo/UoZiPLH3wtbFRQdErHKGYqGck9CqZScUWwlaG3y/uvrUl9kmk2LYGFNxk/obIV5ytdBo
O8znXMzOiFhWpWlQRM4dImGdHW94tJvCuFIHPGJN84FWXpyUv67GLRLRG7sdCo41L/Xik5Hhe5oK
SExvrpKDSwXpNl+qNHAWpfPDRTFhzEl7xA/mh240B0T0qaCpSA3J6+Gvqp33OLJmPzcGSjq7CZ1E
dI6a5LFtwntzDofDKxJ8GiTS53wo3S2KfUY63pMs6Yj5nj0/muKGbmcy9UpDPwo5OafFeCh01zsW
2nNfqxaCYc0TNngeOTfi7TSRP4DNiOZQ/d2KCbNuG9DgqeMSVqZ4TFTu7E3HUkFi2mSGTepxasg1
WTNo6sq69iptDyojSMMmKfuMC1k65F+apv6Zhwv2S7Bn3v8/uLh9XfTPsH6/PQn/p3kEtVgt0Ek5
sXnghhsiAwiL3DlSfKzw1sAF+jhXUdFnPEHhCkz3fd3vxyJk26EMxHShBwoMXg256lPH0FlxjQ15
2z+IcjpqRtltOwuznYjxO2LSjyKmaInz0kdfgTYzRO4zWNNJH/WAAgdMlNQJiQWljSzVNYc6pCtg
DKypWSCFtWS/aMgPy4HQkVlGO2dxl3Nk1TtwRBB2NbNkJzVgRaRG4pY+4XSAlOvKZEZi7k7sBvos
LYNmcs9Lg6qg4LyqQiM5aERLLJpD0mX3YprFs+3U7d1o8dSxTW5Z6G0fiZy3U2I3JS3JZ2bFMRvp
j15RaeT0F7Q4MW7Vdka6e1M8hW1BNUK3fMbo6ydBVLoV6zoULhnUE3P7IW5pI2F2eYoGMDHTyi6j
KxmjDHPvLRi0mG95awZ1lzBsB/MiejpaVm5tIm0ki2wsxyGQkJ7z0y8UH5WUsJAkIqU/U+gJ29gc
zzpcyi4z0R50qWBizsnuG0C1eS4OMXj0CXsi4fpJH9hNxFPck2+p4UNvM8O+j+kizk1nLdZo73LJ
BNkkycGscUwyVwW1jW5USMpU0z4+kgPht4MgAYMsQfB/7xX7RHV21TXtQgTEDQCoRt7FtNgHgpbR
7xtoTzlT2M1wYJmzbe3QKbokSS4bzSweDC0kO0PzbsWEHA+Z7ltXu/21cF7b2SWEwOZlsgcyE1lG
QaoLME0LBEKZCLUpz/QCdAFhF5QdDBebQG2KnGAsq3ivYjz5QzyRd1KmArFf+DBq45dLDdQKG2k+
CzvTXqVV15Cua/h1PvlMY/dDbQynPsViXTXmtM1XAo05kuB/27yLR2Wybiw8e1XCElVMT1OlfUly
IEnygCwij+7bk5z/ZBkxdDpEtwNz93t9cG4FJouzSiXkAzFEvlWD4s51cqr77KAnhesjUaZhiImU
HBq9Xs4WZTtSwvITstmuELl9zXCyD6K5ZX2R3y+6c3ZQ+9xZpMYaY9fssOK2G9Oi5Lip3BvPFgZl
m77vouHNRwAInRGl6Z64ObjdFJ9Djskwj3oawYsaE68zK9wWqyHZqt/cUMuQINUMmOZraVQnVKAH
Z7Jbkpbzxh+bITAIApqLOTxO4tjH5QWHWRO0RndIQDQbBGCkMphmHpTGsO0KmLPV+aQhAqnKY++C
lOTsz1ws5WZMkXBr2WlsAef0MDR3pTVgeSRfhfyyhQ+VX/FmuvC70fxfDKbctg6+B++erGbuqbjw
W1Kky957TQf6ayoCC/AZC40g1zZTO0EH4gaMYSFZP2sADNdLA8FCtZ9NdUrjERmzaD8MJFeY5M8G
X1h9Yy5Af9TNf5XAR1x5md+nktddnM1y2rtjX+1g7ln5xIhNPr66OYbvhNk3SBU8NpZsDZVfGyZe
MCyweWVKfIVtv6SLRLgxaS+WE9/ZxuU/sSmR9DAXSfycc45uXAtjv55frc6ILkSVEZSUfDIaM8qY
V7Iwo+0s5CHOPPfOHX6nZpCncUr5v2tifGWjR+50799iIRSiV2liBPcI0cwlwyBIQUGYG/mAc0Bw
N6jltl7LVIZeAtLFMkGeip6h10aiBRCrkh7x0BaguqYstwRM35RHT6qVV7eCbIAgGrttK4wJJFLH
LR6dhJoIlDLTX8pVh2DxSpBR81ZFA9sbkAVtO/iU40K/10Cc9ovesx2zNtqrds8TRrcN02etT88F
iXYX02V8yVNxbasgjYB3AfvvfoEUhruSNKRnF04NahxNHzbrPdYB6xbP9cZzhLVPi2pvZMNTu75V
Q9nEuwbpCDXyaHFcZYJStr9Lj4DRy813L4HSTHBs0PMBIhK218h18Ji5bJiu9hwPQJQFqiW/S1ew
b4olcuA1TNhjytQ83sV2RC7ce8XlkJDZMzklQ85igiKMQJKFk9B2RKEMOzzBEYlR50Gs9aixO4Or
Lh1DxOEewhASBw8aj/3G7pHaKZeWCbf4wVR8InfWOxjzAJ86Dm///e6ouCTu/G65GRmnxZte0YUl
lY7k2VteRM8i7KRincK4DYxjVk42YYMr/ptWX1VFsGRUg6TYJZ7yMuMZ67sjHTzLSfUgdcXSvDKu
vaYS0l9h0fXsrUueqWxHgSOgIS9upfgMGxU6TrYUCwqq4hBjW24Qsdafl8QllzkJ4eR0I6AP4Ty2
6BpmXRCsEXu+s5Ju2Og4f6P2iZoaAp3qbIdaeY20cOlRXH+1r6Zw30Xkay1d9SYo0AE/Q2LjXUN0
TnRazHUwePIkBfe6o3mXLu7A6TsSILzwNTOW57wBRY7Ti50QtC4uREavOprx3YuWJ5ucHLb9D3sk
dsFG7xxanEdRH/4O5H+73INBgQkP4xVncOXuGxBWp6EeuXVZ1Z3/cXVeu3EDWxb9IgIki2SRr51z
qxVtvxByEHMsFtPXz6LuDC4wL4IlWbKl7q46Ye+17Vnva3OcN3hQU4SpuZkjRBoyojoY/aYUQ+Bg
uCyIX/iQmvNtVufYVa+4ZNjFJgGGOJgR3njrqt5HdBjDvxrjh/CCm5jdYtO1oEz1O/hACsfYyqlR
vI1nzNWBKopQmfEYp8NrQOTAdrSYU4SknRwilkm68mIWYtknoyFaoXr4KDsT5FBjIwmGMb+a5mAN
sn949goGRUtipN1g7XSyaJ/Y9j3oDzqr5bpeGx1jl6zjySJHnqqGRFGvK5yMIO3eGDY3e7tzeK1J
hMJcNouVgjNw3Ew6g0qLWyCIIBEw5vwwhPHSclGgS8CL2pYcan5Y8OvHGw6UYkhAGxZLVoicT6nF
k37J2ZB9bl4Q4K9diWDe6pEMxX5w0zHaPTZwBT1o9ytgzYP/nUPML7mGEas2fafhODvUiyNuH+Tt
l6CI4RPCzQYdF1H9dMGmbSoCO8sJfxrTfSePWPvQOVHNOXQ6hH0zAdyCcxVYE1JqpSCjhuLVVc/1
Jo9JMmkTmljCQg6lYSUX1mvAsPy63SvoOqHKUxRVBaG/vn21EmqTKOIfjsBtIAtSbOr88qTbZtkw
s2xSylszUUyekqh5AljOo9FjjAT9VWZk1/XEaKUmjv8OUzOpAgg05KGfXcbJFQOxntWDXXbExykc
s57f/yhM0sNL3AebmDnFXI7tVpgd0YJzsZ2Vh2Pdhvct8Fyws51+Ex7FeCd2nZMxdgS3oIdtabxO
brrp5cLtSKaH5DxbBRiM9g0pP6oTD1uE0VZg9Np0z5mV9GfWJr8cv9/KfGZ2OeKcXzZxom2Kw2j+
ijzmAWnXhhxGoN7jDRGTzJvtgvNBPHBxlxvuYgIIBkSPMPYpJS59+sMICsTq0j1GDjdgGLdM1LGi
N9FnXGwGCxxJF9a/vT67QftaES55j/r8UhvDUyysL3pTnh1sipkJYe+XDSzwBNx5Ox+8qMXyGLyk
qulZiLJVRMu9joiZ34K8QpnQAnYxwE+hDAMcUBgWeE2sBJ7b/HEajAFSTls2cj0+VC4yjYOTYesk
t2Ls8r1vY8UZYsApptOe+0ZlGwcI+lyI6IlLiSWlIIhKNcllJBIviBN1yUnQ6902u2T+XlYl0ksB
2qF2RX4PwtvQ0W2mZbpvNXywcq7mg9JYhpn0sCZOwXJhqGTg3IHKEh2j8yD+9HWP3DbOolXbIzio
6kcdkrKIuboBiW9/eQ0GG5ZBA3oHJghgNIp5eI0j/Gief+xczVZVMOgjJfappt3d9Q2CeVsWLBxj
5Jwo/zH4S+R9kUs3qEJI0ty3U5brY8/3JzOEGUxch/sZtLyZBsbeleqJplMZFc/E5dNkOK8iOXNq
YbU0bHwCHuTo3GuYavbY3prkVlawi/M8W4daANXAabzO5SKK7GpgNOPgbehc7bUDhXbT50awR+UI
mjjJHeKw4j0m2+bY+H7POPqZztLjPmI8gDnOovxSP2hSnI3VCVIrK1baI0RrFPGDvjE/OLVNU5/r
tnKObZm/G2FzYOLmbXhl9TX0DVMuuCFHO9t+Fj/Hev7bloza84S8obJkrq5lfw6MYgLPGP7h9AFF
nYHWEbE1bl3Los90lX/SJJRBjV5o8dWpxKi4hfg+rhAFXuSQ/yJ8jsCf+IvGgRUCyTsrEKw7MbQb
v0MpPCGSUxwSV15qd6cvmODPsAEtZjGrurSeu0kitkjBFw7W8M/LmmOWs1FQ1MVkXsuLYVCCVYk6
hSaOBypzdO7mGqqB4mZhCidr7kXaDUrEEWSnXfWPIs36DRDmn2IZ+VpjhzQrtvdD2p4oI7n2C+9f
34McFlP8x3CWXDUwAvsuUIQVRcVTt1ATqwlLVYOswWL0Y6Arvve4W6TnNGfvd9W3SAXt6DIpCumG
METYqCDu6xBlWiKdfW5BxEzL4iUecy6hAAkAUqruN6RY5Y6/g2na+gZZGS18O4DVYtPJujt0TvNk
p0jVgiK7dulgEsrKkj4foT4H/HB9Z0jW1cE5k6MkX7D84depePCCTvWSVdpDNqG71TbvOb/jNuZy
rga99lL3kIQsjSanwurSZO+EUBF3l6j6nmUGdTcixMpygo2Jbp++TH6KNC/IegYv1TBiBudP+uZf
EOHe0+w4d0+jea9B3Pe0GIRlcja1s+vvGY+TQPW7MRssfaiG8iIDttTsegBa0kbDI/Phhq6fFWX+
27Gb+nm04nvmx+61QDg31RhBK0u8Lwz0qEzBPKcET7BZanaqKaG91h+Z4WY720BBF1Crr0OQTpHF
Dz8QreCpSTGb1R/RqD7KSEz7OGX5YLW/7LyCxI0wbQ2iA6s5yw8cUuNxEAwaGUDF7NCPMmEHP2TI
bqKm+jLz8QMHGkmfoC2djCW1yxTMC5iwmS1jNYtUpCB9BUcSndfCJGQw8xlsCmn+iH1MEVOHP8ZH
i07ihX+2rFgeaA1vWDLNjYxDVEDtvK7criP2SXirPpDWOk/Df0osuEZiYcd6V+oHrcwlA8mxD8Ld
8lJBQ45kFsmjqo2G4KN+SxutD27E5KFme0i8kb744WJGpa7tuGGcyfgskua9blAAWMjCuxnVF+Mb
UKYdqSZO1UDLq0K8d8O1CDEh5h7bs8oaN05jkYI3f/mSeQlSV15uKVWXhfLMskHSYmiLLtiJVtWI
CI1umdYMaubaLENkXRVxmX492vuotDQiWfdFnaNRT2BspYAZXNm4hpB15COOBWr3oViWrWnxC7nW
U5cl5b2drQeqxXOZz+mtLFkHxyGDnwHb3Mbz05fcwcmj3Y7h+Mi1UrTdmxdxV8/dgBzaG90rPfV1
yIdsPwXzHwbFBoNg57MHTomTjDLOQ184luOpYk+yUUp+xS5FWEAe2oFRyFvhVu8qqsy9PyM5amtk
a8qBiqD0KYmsJ5idySGiy8ICwWPfjybJSqVitBVDmGAQpnk2Xb1aXrj6IHuOb1gXAQdKMW6N/Cfs
EMrMqkg2ADOSnReZYueE/ssISr5+UmN2w1OAOMJT+ywd062cwpVugI2RxecZ4Q9e9vPOjmqAO5AL
HSNgpwHFG50zu3UT2RLPdpLsKvTyDR70FfLr5DBNLKG0qML9MLQ+WraAZ8Z8BADcrrE4+ltT2cv3
GbKDmqbqUKB3NBsUVRI1cPsntHPSHAb0fgVEp9HZ6jIiEQuGfiMHdTXwqMWOkx5GTN4k7qLoH8ry
VxyWsFpssvSMCDIh9h+mg5BhNObQfmI5bk7F3gPXqmYZoeDE7N5QeyaBa4DGgxebTykA4SHOSEm1
Dqod450b9EQ6qKh9G6bZYbOkfsQxXs40HZ489pQbrbjkaPZJKMC/ojJmxzOj8X5q/jALQTg95J+O
i+QqJI1wI4y2wFaGek3k7k9MeEzYRAWT1TsL8ykTJPIUrUPAgz9/TH2LsQGIWE4YjhqYW2UlwxtC
jDC6NCtXDOi6JjAPiH9XQuXdJsQPwCJ4WHZz5sFRpnjBHduejMqHnBFcW6+zro10OwQmLSbu+BoG
NfcJgJAZSfw+TaK/2qgMggslU7KIhKo8ZhPod+KV4Y+1yaoYM3r3OeeSMXPivJQglFOd/ojdyVir
2Jc0yMlnhQgaN8XVMPF7+hFLU5/KctXaQ4DeQdzt3in5rukxGZQ85g5MXBm4t74pSTeNo4BBjias
qudXH5SBeYkzLgCVcPqwldvAAMnO2rCbtZW1f4VrhmscvgymZ5TvOQxtZYuZfq0gotGJ8W5rRPDF
MRaJ2LoIwNauN9Ftlyl1A58iU4MVd4xjlRA7tc3dMdlo4BRR3S+BJrZi7KOhjYbGs5XicR2iKDha
GfihkXiUTCoswTyvSC7vVqokytu2bQjTORG3w0IU2ZOggNdvSO2168Y/C12A7DQDd9N7833CjvHG
6wSlL/87Q1HgG9NoERXB2sEI7AcqnGetQKNEwsGlydPriMWGEfRyWWLpyAC/QJjhd2CUPTJNpJez
iHA64hXemm0SQ1/H/1gi3ySDHvCkYdCzAdNbJRo5IUkQ+wA1HKzRhGZflAW234M9O2KrI+r9tgPk
RpBcsg+Mh1/QnQw8LXZmUb10sqvoZpgXzSlNBTiOhXvQUtcHEeHEiiikdpInprvTUzyiWdLGnGxr
QocOPKqGQYm1JKN3H+UbogVxNpm6x4IfTjhWgOkNHFWY1QufwwgOHhXQoHJ1yNpyHU0IY4xIF9tq
YsKD1ZoJj1OdZ6HcK2fcU4SYMAka5HGZkW89dhoUNva9j5tD2MZfUyiwQ5TiVy+SbolM/41dhDkM
F+YqlO2hY0ZeqfZvYOtlj3jjFfpMdLhzdzBz0MI5PUo0Y6ChiUK9NwptEJu14Aui6AUQhr8jeQHT
48xry+ganCa0Ur7qr33TYLvqmMB503CdAqen5bd/pRLFpRsYx65L60eNCRpfgWnGyXlI4i8dtig8
i/7DyqMCLv6MeULyggKXjp2Cm5cFGkM4lS5LkbvnkAIA7QYC0jTS2Q8PZ6DBUYCslOUmhG2FFcYC
xLlWiTnWaex+0/ntk8U0sBVjcIubgjBcw/3qDSg9KXI6tyr1ZiCPLEAh16AmhkbXbUXenIIOZ42P
qRVI2k+/Lt0/wn3JUnF3y/gqzd7GoOsfCoihnV+f+LGSWySbN/x1uFlYkDomosOIIPmTzshBHQJS
Z2pxE5pHpTbtd8vQ1lPVus7NFTjksji7oaybjgDr21NL4btjc/YvDApuYM93/vOmaaDnwe8b6ak6
QA8sXXeJ1awd8jqOMtfJNjNIrg+m9pE7rXm0XEwMfe0EZzdqiIOJNkxzlrhsJ8KwwyxjsQxnbJ+M
OgoOiXirxwqw80zOhWbh4IiKAijcsvCrN4Gd3QDiy0eZZh+Ied6DxmOk6lHX8GJtwFR0S9LKFwAm
8I8Yy3qZV5vRjhysNre29HdehdjT8YJ0T3oKRXlOUNowEMQ3d+8IMYe7w2Jxg3qJg67o965ZMCZL
03c1qBdID+2a/Jx0E0hzPBmJ+QTmwIcuq1mVOzAUAoBWtDIMatnsiOEjzOFNSwfiObE5cFmhZA7W
+Gm2Qn/Us1svYiOyDQayjEMadpfz8QBYBtxK5nrHhLmnWKT1coA8XXn6ufVJL0ZxwE5B+HCgPso8
evJ1BqZe+ZccfOpHEeEYp3fbmn75E/D/1RE0z1XVLxx49ZyptsZo4w/vkoCdTZXLZ5fuhm3LYvPt
FxcAvX+h8e7CVHIxQNtkXwN/jZYcDVyJuC0zGBQA7MaQqz9kcN2yKE1lnF140IAfMULGJP9caAKL
EpeZZ4aqpZO2uU76HDlxuRIiYMU4jMQnCeNQRCAws8rS29Jl/pYpNDYZ8/IdsrkKJg1gz4RXoErm
9jaosMeoPn0ZfRj9tMOAw3EWZynKYRvlwj97Zf0ZNehy0rK6VJiFLm1Kz5UDDPNqmGotoPdhJkn2
PJmjcemRrZ19C0Nn2jJDwTdLUXc2ouQENmMVZepKOoh/6Rtg0HSgmEK3A4o+2PSTz0IOAd3Iyqs6
OFaRHFwR5ri/oG17VU1MQw7Ze34jTy+72478FymzRU5OkcMC9EiZ/GVMFc9DrDQRdEQkTDUgP9s5
FePwmeFRp2kmUAeE80rYC28+QGCG7AbZGDT7uMmwN5f61qWoGU3BosCKUV/6IU2RPwPtlTVdMmG1
jxCxYYmZ4pAkelo1aIyzlmEtqsnbCCeGoPh9fcmbkFgl7HnEG4S4tqPsoKsTwRGoW9LTHKn65ECX
n7KAPGEiNLEpM4/xNQJV1D6gy+HZruya+ilpcKQPtJu1S6rQHzRT15bA2qOlao7GzHc2Xo6wt09w
/Ax58Yd4ZbK58Q0fbcqvTR3kEkq2wp6Qn6OkPKYFyV9Ob7YwvDlvk7uS6tgUEKiGOGqOcH+IkKty
HFBh957KwThow9/5yHqzohY/OC7+VeQJH0qRNVBk48+0CJs18wagg/aLsD9QvWU3FKoJ+UwotEMD
FAFZVy/adovdaE/vIiGAfbKm4gC5AIOIMR6dgh8XpQVEDmYIXI67TI+kPvqF3iE2aAZ8kT2K4JM0
IJw5CQXIYtRqfe+iVJ9vZkkwWcfKxcDVukJd1bIC9OdVb5n7znXA3boA5WvauF6e4RhgJO1Y9AwN
fmPRlgeC9hzIr8v8JzIRQfRTtNNIN4oomtamFXuvI4b5fWaVpAe4yVEPUGtQqZoTMl/G+Ldwyja1
OaR3hg7Jzu1iFi4Q6Bl86kseDWzhFWNxmaKESLoPTbrOvsjk3Z7BU3aGeqYTAT7rij/So/Ro0bEw
VF91bRPvhJG8YddSPHIMV3oZ7m2Jgnu2bEK1iCAb0+pCmon3jHpIMIGC88oZ1mxt3abvoxkXO8Jh
tx5DBZ5/aicm/B5+vja1uWR0TrswQrQve8A/qGk0TiiY350+DAJdEP7xP6GU9W4eMOWsKUBzyOte
t2YC96J6URyq0pMbZ8KOm42hfzEE1PuwBKWbRT5HcNUa26H0rAuLRqQR0fwGX7NjrleYD1jAMXoG
9hTaExCfXFi8pJ/xSp/hNTD9rQqqA6MsgGRoggDqBv/1DECcw3coEFczCH5hruvdQruAs29jvnfI
wfjOLl+3LXcTlK6YzUn9C4QwSV9d4IJ+Loi0TDBnSjY/jNaLi86GX1zp43NKX54wfXqPRvuN1Kz5
kHy5nmW/wN9qzn6XYRMJuvjVCcWOnpfUQkmIVRd9nTNqZMfbBXjbL1XIeAmbH0BJLI7+iMU7Mo2D
jLonGcCuqohQEdb4066G/ugtIA9vhgNdj4DeUatcEPJaq87CimpTf2wdcOIrT3A2w9dUD2p+Ipu8
H1rWr87QfOWu6TxVlXCPYz11a3E3CxoPGmDBLymKnjpSJPeiRYPJ/rDcTgr3W6J9TUKqk+ZH06IE
TwpXPlleVG4Rh3JEzfVFoVQ6Jh4Hi9PqE+giA7tKAJdp0r+4FEuS0Fljf78JFA/hDGR4G/GF0m/8
gxWgLjcsdCD8JuU5+0ITP54A1B4b2+hOsxN/hpZhdDS7q9HwwgOMkIFteaUfuZ/tkx4X+NArJguw
W8kQmrz9HCDB6pO2Yxqgf7tw4XZS4VlFUjuviwYh1IBjXQ9SX3NOfl7fuzZl8RY0obWFO4ovPDHP
mTn/7B2sNCWKurl3CzYVHNCIav7apQPfMq+uke5ttAIkbo4JExg24D1aXPr/PvYw6yxvhE3rJ6Sn
DuOSLpSGuAhzBgbAt98cv0iOweC8jSr/y1Kyx3jRfAJ3OeWWZEyyqLD512ndZDrskFnhT5Bqmzj2
J9NibG7WhPV3Ypc4xKYP4sEMQP5EP2zYA2xKjONU8yyNaSJgxAG4hKPN/FPkF+lO/pX9O3mKY5Zf
ypJiq4xaxoFT/pceY4LLMhQbVXjmekqmxaBCsAkOYfNkz91mZD77CMhGeUW9163KLHqqbAwgZlng
4wrJzmtcxt89Mc4bLzRAPHj9joVA9CoRxvL8xaCJ+o5SL6MunXY+2eBP2qbxtsxph0GOAObhavg2
jcdof+VxcGzNJVAkNU4Dpi9sBaDGJ8QyVfahPYnVd/TWXoGf3oTTBf4ArZYa72VNJRoAjzmrZjhA
rQM67AfRvnCGvbQ9++7XNeZk782z8nPe07l2GhGMzoy/oWbR6nLo7dti/tJWj2RR+3j5ORfTLseX
jIDzZKKxWsdttRwpXnn7PTGP3FJLjtt6SR+stTxbPuc9YICZJUxIHIgLLa9T9q1OOUZhtxar3Ck+
DaihuUiDfSEn/y74xTA7Zpc07Ao89NA4JHor5tnEGLKMNvwbRKGVO/W/xlCeGvg2kdNg7D10XBNg
nbpzbbTRjSzY7DFB7EDoT/ETu1xBFZwGhEfIo6dbJoGalxN1aaTULzDH6L4xrVzcAgcLKuVhF+Uz
Ghc4nvD+MTiDjHErz9oIm1akjQQdmVeWN8fFCSzjPmSqXRYPOeivYR7iHcMDk+4eqTlp3WYd/u5T
c1fr5sbI/0iQKYvWUOQ7b/KSW85Qf2f42t4OXY/9opyYajEIj7yiuhYN5WbgHgc3s57bJBwvqWAk
ElRvhW/UO3IdofmRxtQbDAgaat+trkjXdRKArRqHFq+RY2fZAylRmLnBuL8NVjvvWABCOjdxLueq
8tatP6xC5sgny91o/9ec5RCH5io8sLEiViAmAq52X9pGz3vkgvnG6DTCyJD23BxQoy2Psa9yxK7q
PpIqki8ojvwyNpTio2HTYNDors0wdS6FtN+rujhKE1xvGLuo9W16rjByplehC287faFBZE9tmC9J
dxsHYIo57n+noVhzUJrd9JIKFxf5r9Cw765JRpuR6nd0sBQ4T6Hs1Y5elECPVi44G1Y0RDOZgri5
MMJZW0cJebhkr5vsyIZxjFGa+fCcBxbCTTmWCC4qDIeIZ/YLXY4t0ZCfAbc/MiKzZu3Vt3zoZtKl
Uu8M0mNv+qzsptZkC+TSLTnB8KMsa58bsi63c0NPyHLFPwt6A/6Ewbwy7J78lISFvwewb2KbNVAr
gCgrz+jrKHStlMHQCIUBgNgLEAjcFB0Ryi6b4bJNaZoBAVK3eqz96/LRMOBd8WTlWa6MH0CQLCRW
IMkMWRcnYPJXiw7rUvTOHoJt/D676JEAGhNemBCFHkt9y1ZtJexLHde8XBd4oON4w7HEJVCFXXuj
gmU/jitO+POVTNbqJQDR1KHfQJ2dHzMFm82UJJsYoYSnZWrMXaAMPcbipjlAZsy1d7J7cQ0k4GaV
nkg+FjfY6FqM+XXAC5UK8YQd+kcsZ/PhsXSYaJ6LGJ6TECEDdrnM1TBUz91Px4X+IAjve+EetI4p
u9oVQ2GG3VC4912nzTtSbWcbeaqjmXH+0khbe2j5TK6j0WA/FnySZxfvWI+9J5MWZJKaybrt/fkT
v/iLjgmQJwYA3Nw8+I+unpnnWG8xQupjkDFJFyxaaYkluc+9vOduoDeulNx1+P74aVcF8j9GnShP
6oKBCSrMPgtLagCct3YErDgwLPIZOgJ/az+qIM7SOw26f5+rinlE60FkUg5e+Zxc0TET10ZjWndt
xCFpyQYeDhMbHdkfvNjEHF6kw3Xw7yaIznXE0fmK1CHHedoqjJbufE4nqGUcvOkhL5uJKCLihfIy
+df2IcwtE7MP8PWEq2aVMiItNbZK0svYFTZYZcsWHbF07XOkc3hIJuQZjKmgLymKe2eBaEX8crDl
ZzGkgdk5j+0UbGYvTLeVG8zk1LOFz3sTRBBbTcjcNbLBpH9OW0KmtG7sGzO/yNWarsDJtz17y2MO
bY3I+09Jd7FxIxcpBr5l34q3dfnhDF8irskWSxt5iU0sDvxTkKfix4g+BbG0F2NqeZkUcuJaEOwQ
4/Yv80Ie+4KugXP9J8nZJzWVcGrCN3dM8aLm4QOE3+9sWo6HEux4hkYlt9VvAC01/tH2XkDW5dtA
sKDXqK5xYh8rc5qu4ziA+PYUyKE5PISIsu9kMqqP2RbFqatpm0yvcD9UVuxRlf6UhbSevGT+CAYx
bNENQNoGcHVSlJ2Gpy4pIYnIrQd9mkdE1C0OxDCygjsYNbU3MS2fHdaTm26Z1wu2AooWQAyQF4qI
8GVC8jBMOlwzzsC1RjpKypjm/97YcXfXxOwd2ig/tBr0PVooXtg6kmyhCWIjn8vW7msqeQZYFuBd
g9HAm4lp074kOC3xdbfuoSJ0jZxEqFV6eKjUJoVGOuHeihvo2gGWZ9wk9M15cHLt5qBrw8QsGn8G
qdluROp8Vki5K9AEO50g4uq7rF3JZmTAAY4Im4vk99SLFfYR0sJdb5uZ+Pa8rKOqtOrLaKV7H5gU
giT0Va1HiSWZLIFFHNdWQvs4eIa1K9AE8oTlEvK5rXqb+8PDuNoRZ047Ij9Nh/SyPMAm1hsyJNkd
QSnWF84x/XDxem79yT6z0iIdZDTmLaQOKl+jxK5B9uuFUvsCWwJDQcF90In+q5H2w++cL7TD/yZU
iyHC8cn+FArWBT9atvc8hBimO+xMIN2HOmTLNgI4lORbVC32yi4uTmOUvHi17a1l1uFNyYd/XTD9
G4rERrAQ3JTdv5qi/ep6fkqMcDvgSit7Lk5UkCGTvIwXIX2nD986obRZBv4F8Aw1jSSaVnKf2obJ
IqLpCFaP+zvXjICAJm6O4pGPuECADml7yXor1qUz/JQspSk3Q2/h9iPYQtHUIsA8xzxzV7HP+HEi
hU/0H6ZnuU9K+vbFifo/IZMYRHvmYYoH4Mx6cnbc8Bx5LQE6EYSHtHi3Zs4Z38dOJQPSoLDQv4bI
+zCY++lqxDiwiUYQdWFP0prv0CdrnvxQXZcil0Ym4gl20t3ViWhXPXSrucEkVBIDQrDhXO7d4eo4
g38k/ovFEqgHfl1wquY6jZ8TH6c6lNbNYDT1r5q1ZjI29JR5P784mb4SWBo4kpMw3ZeI7MHcmWLV
9fBbkrnnYDVXronGsET2tLVVbJ+nxA6PLUwWG1n1nUxWEqfIZoltVN1+ET4p7sJDUbADDUdWYkIt
Na0BzQq6Nkmh1t5kOgYCw9wl/YzTIBV6XTsa53yvVhbw1q0aiVWwjbB7SJBVfE12IbIdRg8eW8sU
BVDU+a8UJ7x7AcBCAFTqKTOKf0Ms/uUliISge2u9bJGdQjG0g+ZaVWBMyTfZVOzpEB6WBy+ND0hH
8OjCQqn5v2FPAaRl66uq1aHFhbvKSqYEUia7MgFaU+Uxi/LG/CFy56cKumQbxx0KNF6QWycm4FYI
thKDYb0Yg2/TwZlIR7yaTSjqgRaR8yqdylWXIiSJWjltCtyyYoRxGVmOfWGK8NpQZdzy1Prsa7S9
iMQpI/WumpxfloHJqmzUtdTOC4YbbO6LpUoDnG7c+Cu1xR6LfQsvLYCtFgefcfDgSrQ2pg+cCAPL
AnrIH3jCP4oYPABpbz+RTTFYj611X7RYPb4oa6iBPAvvfBl9mcs+kYrhD5kLJPBN4hPtfkt6zCZy
CIm2aANRQMKeaHKu/96Sr6OX4lDBPjs6X33ExR35nwTUlStDtYjnR3ohZlwh+jQkGNP40mHKXKU9
GkRn5Lzjt4QCsqRbzKffY0e55Wm8x/gMCGhgb4RQh4eHlE1qoTuitHORA9mLYnsjHLISZA553DbB
FhAH2m4TNpKsQ8Ub26ARy5pJfJbvQtStfGet2uq1HDqHp3OAOylBt+bCBLWtoCCCPtqGNnvDBgoW
kqIb9xGEpi76J+fwr2N9FbX5HkzdX3gMn/wP96wTXurGznhSdZcMEFLXGec+Sk9N51y4KROkDOVL
msYPI/Pu7M1+2a16Rpp3RB7BKOEl0w4HmFkeK+ufYJDFCNr9AQpvROo4DWgkDu00oY/mDDjkjThW
Toh+VsuEBsA5xmBkNl0yEzdDrp0RzJ+w8pHMoRxvXnoLxkQdqRezIVaDlYvOy7csszD0SbAOMch1
sIHhUmP51aZBH8P91cMhZ9SQhyazHez0dVnmHHrBcSrM99H1n8LSo8xLsVvMEeo0B6V2G+3SBi4B
+TM/o8J5rhcGZcy+vUslt2l1aQecGRIQNRw+OBosdJGkBsc0yHjEWnvEllJ71en7TySytLtcgW1A
m1rVoD9zy4WB0QQJYUnEcERqIcrY6McUZdHKiSYMCw6R7SigNkLb/Jh5cO7Ujakcxf4Sz2oSKz+F
sU1dlr7UufkDfWm6DXrCm6JkkCtlzAgVPmUlSCtn7QRJ5WcyeGwAJhVtNPtHlD8LZIF+C3WI5XPI
dO1YYFglQzjCaODV+XFZmtkiJsYxN0/GRKZ7YvsxHgqcbo3z2TSRBE0jadkcXx4TzCNhjgTJ1dAe
iHP4p0MKbLhJw5RecdS+2hefBo7Ln8vcwjFcD6Sn2kxYoawlSKajYL4v+KUyY/E0xnJawbdj6j0/
0hwmZzKhG/Ey941X9TopucSwLdlrqwNN4ObvOPTIf3PuViXlWSnjDTA7QBuPVbFTcHjOo3L3pkMA
Q21/NFZvgWRYZMPTfNWh2lVjwZywSEKWcXJcI0EBDsnOdRVxHCODlOm1c6tb5S0FF1oarR/pFPxB
nkqeI1utWaUOjBYOCtLFPoY/iJVB9CX4DPtM2Jt4WqI3W0gVmQfiuaFqrEAdzn3rr5PZIm5lVOdw
sI3VHKG8ylgwzLV4H+Dkr+2g/PAxz/AYkIr6/eb73SyM0ZpztwhMLMfJStWDg7nFPuk3oIeK//1Y
l2PvtdAb8NyOFsBGdjTq9JpN7IIrFIvX749/v/n+2PefRNJmRzvOr7gGMngY/kCMarp8g+9P06pm
INHT/7z33y/7z9/7ft+M0uw4or/677/x///e9z+y/JUoYVhAowx3fGyCV6Ib8Pj5MTXp8m5YOch7
3akm6AGdg9ADzJUmiF8wltGFDZ2JezWBE9kiQGtHUT7SXoNStkSKDLhAJrC8aaBf3NAKPNlhASNh
+ZDldbuCKuZqNSJ6TN5vTYd7/37n+02Wp091D6Bq+fU9/vMhk6s9rgARcl1Ej+9P2CXRQuAY8t1/
v9RaYGFG4ceb/36sF5Z9KELUFN9f9v0NROvtmf1fJxaR7AXr5kwcNwN4p/0MPLYRvRdBQ/n+WNz/
32fN0FL7mLKTR6Rzn/2xOQoh2g97bBTSBAKTPHyTH1nth9vWYqf5/VnJTIudcldev9/FTAC8MC7e
OlU7T8ncvVjL96BEkUezbZPN/35RCf/Qiuk6l2/ZOu7/cHZeS24jW7p+lR37+iAOXMJMzD4XNEUW
TXl/g1BJVfDe4+nnQ1ItSmrNzI7TEQ0B6YAiQSBzrd98qHkdXKNSkj0DNpi7iDGyr3Ljw9C0NW6Q
S4yyoivHHKIrdMm+78myDMF4JreIJRHTBVkpt3oTfDMGsoayx6lM9iuUDhXdosbFYx4mUvqrgmzG
AtOQVWIG7ZtlKjhVih4RsWaKXlToN7JcCQG+a+ks3x/n8evkAxSkeT6O3gW29OamQAznrfow/b59
c7Oo2xiKl21kI+wenHjSX5Mm9HGpTkzU/+nr9J9O1+gv8AoGhH8nZKvn4hLGTZu5+jMyQPElRAw0
6FQgTtrI9KALGi2/qGJ/2GdDTEIl6scBpf6wRKbIR8l4rklh5O0x9upWyWQNpK0Aujtk13atg88b
DFGet5bufk2Np9Tv6vcmANMC+KYk4Nh7e1W30a4Ne/dlUset46foAXc8So2mq+7rCe2vJlKLrWMX
8b0P8WxRKK574yQFhB4RPrPadW7qqgaaa0ZHMLbZi0Lqe2tlIltrnpq9jFgY8NIuiyOQae9JpPcF
yc0XtRXdHnxXt8wdWByZYsWIJA35laUn34w2iZ8iUB1IV4QQdudDocPfcgXoMnk4VLPSWwQB2mrH
+CkD8gRA+2C3w4Q2ZLE0Q8u68YoquPcI02IynrSA0DnsiG3dT9zheGMRKPy1hayUZT9a5HmubwaV
yVhVgPNklUJyZt47b2SZFZVJitjrLzWyTTDZ1Jyb/34su6sFUhE+Qfpzu99OdT60BjS6Zbufzjz2
XbEcmrg7sGhVSOk7FajKwX/U3XgkRufrGwNPT81+5el+8PX82iVp92g7gB/ge6iqnX2p5u9ES4lK
o7mzra9FEVb4O+MFPEAiS0trBWL5mCDAdAWx9kFVsKhu0fG5sghT7MxB3fetXW08E6fkpj1EaFE8
BprlrqcUxVClG+7EqPWP9hBvK3SGUwjQQ2WU+3GaHOuCYKd3iegEvDGgjBn826RMmLCgRhxdqcDj
ULwobPCqHMrE+TBMXICTobRoASxanY6BYDADh4vTX4QlESbZ/txJ7jkY9pIbMkERJBdo3LX3zmA5
11OSf/RKXr2wTGAx3JFeA+dYvTi9+qzqsXdTlV15Vw/VtWyFLl2wjZnfreXhBABnURvtdAUCadqp
Irlt7XHaeRB1gXJZwb0w2uA+VLqPMu/1vTySLZy5hTz8tYXs1M9jnFu4XW7uEq960ucQqx67yA/M
m8lBa7suSszYfz+GayimkNxIhl0hUorvkTXUEJn9EsOduriqRguR81woXzxbx5xKG5/6tPC3Q610
hErH/hnUDaBremILqUMJiSbEubLgug+Q9ZU9cTu6ym1LexwItWxJzvmbQQ+7F/wcVrKBEynQQ6yA
NQfUXxZWubjydTvBtg+QWkoQCJQHZUo5iSt33hgCe8WMLBWEkF8qZBMdD3fUKrx9A4+XBOrcQyXB
s66KfODHzeGpRnYujesmsdzjeaQebOTa9iCPd5P36LWZeK9JUS9I8k53dtobl0HQ4rZaePXLWCgX
skUYzs69YGCvY7uKDk4ZQ49ss/QdMplsoGSwPZtYtQ9W5JtXacrK3h1M891TipXSKt2rT8xkjQ1W
swPjrt8mukvaYz77FPQ3BezXx8RX1E1pWxmALNN5+HF5iGSROx4C9d+4vKEJo0NlFf/G5cmTe4DV
QlAj/8blsdD4fnlwmN2HvHT++0+vUarmpQu906dX4CZ++vTOl4eJVfIOz0R+SH/69H69PA1RHpwp
S2I0QeaiSWVAW/KIoADPiSOnu0XlYjioCGyXIq5xlrRQ92gLTNT9OLjz1Dy8AJjdrOxyRMsZOLk9
WUhZjZfIx9ylRBUWGfiAxdgqOA209RHUb7oCPJlBysIodZoUBFME2iERLDOYCldC8V+VBHKeP+Gz
ngfiPaqcS2uYjsJCiRb50G9jVY2bMTY1UqbpCmwjsFG9ua4MQ10Pxipu8dzoVK5RwbCewNbG0Mtb
Ffoaa3zWdMhuAYKDeYIKhokSY05uPHlta6Ncaap34+Hksgz74t2ri6+5Mj6qoiM2MvL26yBohGim
NS4SjmEKo0f178sU95pC1M/QQFmvKFa7SRKk7SLF/QDyS9BgUC8to1hOPu9lFBZcEi2ESKYAARRF
wClqGykeVm/sBtvXJAH5HWwiEmOrCh97HErI6E7uzlGZBI361x7l1GXaENdr0cAlvkRsWCetbuH/
lYOPWWvlnH60JpJ9wy0JYTjv0WgsKyzQK09NF2rcGqvSEl81vr4loMBmxcsWwwj1a6YYt6ltfm/o
rMljhESRpwzkJM8OBUJ+7ruo5MM6WWjerLCBFErRReMuyOBnT8iakGlHRa1FTzpFTRAFkxtFIUEz
Iq64RL/zWKLwv6z67CPQEyB9rLyL0rzVG+cqbUfyEZoDWsa700H4z1MTppBRfERssuV9BEesm/gf
wqEYsG50Le11AMqw8FNrxDuHdeDKrutvpGaNndcXx4TV5kWRjVDi/NojCUPOG1E86GFID5KpjoBK
czlCKNvGgHiGt+kcu4AzV3jPQRryPdvfgsYiyDKLQTlhs0TM8XWy3Y9y4gKBFCAN5ASLDLQpsgWY
ueiCxLmuwsdHYXfG6CF6hdQWfwv/VjifVx9JDegmFNaLbsFeMrshuVBFcRsO8QrNLT5eRYtWTomN
hetOiBDkLLlGGB7KnWJW1sL2eNE7MaLyia0fyRcvRGPAXUK6YcEfTrhMNVa2Nyst1RDJ9G764gTD
Z9QMvKlURPsTHzMDwm5W7jbralaqI8187Mmuu03nA3zVjmrdL+22iy4JcSbLsLG1dUiUnqA1CPyg
IiLi8pxAfnYVJs4V+qokXUvrqdWQUXcC/aW04NyGKMqqA+5IdhtdkA7LViIqrFWSZGTXiNw5dYYB
edWSOw49lE80RFKNx7F2L/UI1W5vRIetaO4LNeNmn0ia1L36TsSRZ86raw79PrfQ8GFKyy+gYRYe
gxrzug99AhMTE1gojLjdF+WLpQ6Pgxu8EykLSMOgsFRCCGnV9nVq6idHtd8ArUS86eJtaQftkrcY
ThN2uIMlwkQLR9fJ4nN3+cFhSn4ViCrh58ZjRkzKuLb6rxhQXvgCxpbpuM9my29zbKcHS0EQKAzA
CooQXbu+5Qmk4ygVWv26DzJkuMF5LWI33Ba+vmxJWoEDJQmV+3etN17ntQ1hiBmj0PVLvMowxIuH
vUnMk4g+yRsFPbYoVO+8qbnVSXVskmPtwRTFhhkzbiB4cAX7tecTXIoQKFqS+l1k3DubokP6q8uR
8JtwuNFJUeXxlyGpxbZtcAOYBAIAKLIHKKOgHxuYj3lDnK/JvefJbD6tkTlq/lVo5VfWV4QUISIX
zu3ovgZqBl8P72X4FtgTFjVskX6GRySxu6gM8amE1qOBfrBqBZsA8bCV5gDfUpuOp4/2UEZMHkPc
GZdm1iF/M2QqPxrlVcV8GfYeZF/FJ4wKd52AOulKLGwN/k7wuZmKzGnBHdNPGN4NZJDtMK3J+oyw
rBvtYNQcVT3KSi/h4NZ47vIFlUiuQsFbCaA8QBAu43Lmf85oYFQtPoJLkVbv+TQ+lGpHvN7p7uzO
hMUh+mkpHjIbjgpwZFJLltiEKnCTQegbKNQPehdhFYxYWGK/RfX4waQfRhOuiEDVt6OSk3bKEQCf
Hef84K6r8abQsxsnb57EoD2j+LYvMvUaEYKPHJOIAmKL13uA3rlnAddMGnrR0EZIiRcexjugb5x6
DFakRVNUz0K8ulCFUXQ+V3LjGX7o6EgHk9UueqW5BZj/pvkJ0/lOa1FWAoxtF0Cn+qvQ3SKB8fTp
q+mDcOvncebezIIXkGAu4ozFAjH6EDLVW1V1/lHkj0aTrOAcYzTcATdE/z9cDyZ8+FFz70l/J+il
u0ygERNrsYZe+B1vkbhUZ6l6FGM8240uXKT0En94MnMsviCLBhsTMs/e6aeHDhG+lelMV2M73vWa
99ZW3L4t6bpd16fvrTPdZ2YOqAVnnR47O1MFBpyZAdhZdOJnmguGKyD8se3QepBsGv5qTcUDuYLj
ti5CXBNcsQRvc/AL79ZsFdxZpmVv2oeY9bgmiIbaZD4cENN+W40EeItnN6uOpu5fhK4eXAJafapQ
6N8M9fhZWPW3SGtJpKXpLSnvrRonH9UM5w4gwhcDiumaXY88odJH0iwLu8cCrAHPT6DdQL1bSWGL
subGhIp1V2Ch9xKjLBOgQwwjr9tC0+IJ5/gQL6IvoWXbS69pxkXOUsnRMAiIEdlMghLRiMgMVjWE
g6QANE2AFkMkrKy7GP/WWkHdrjXdjR6qM28RcJIxRJ+dBrvFKGMoQLCntjn6OGseIwOuhEx5eUg+
mCS4W1QVHqFFxbtQ2VusM9YxSU51zrsFkIyXBkLpLfgYq3M+rUxx8cmALiMwVVddB2hAE+z1qcIk
XNdv/OihsxHZUVz8s0XnITuSzpxkgjWmeSTrVa47TLKUnPixmgJLypvoAyMXItk8gJs57u8AYCVs
jjiX4dhinWoYGMQ9n0ulT6wjGnvrhQ8jSbFVquLol8Xqp83PapVPeE8l3bHJBxj+wyxhjQkNwNzi
potRqxHuahQ8d7QU7dmw5caOwH8fe8P/1IpHo8SNoRzKiag3z/GuGp6mdLhsBVEd8CZM6YBXDjhh
dJmG1O8wHKAWISdTPcAm/2K44Zde82+7GBOq3kcFyLHIumsdugUlblQd+BIwT1j74gXnVgOr6b7f
2V0BVRPGAGw6qLOqXRxaePkIokEsQhSQINvKFxWvHi0CMRT2Tx2vygMJTxRZWU+9VsZtXyLM5uIK
ooGDSXOB90QOF2GsiM4yjYUCdFvbxrWt8fQXmnVXqc1B9RrCsTGA1i+9qcK808kZKlHRoaOILQZ5
g15JX3RXu8vK8Bl1cqRFNNz6bKfDRs/5bJ3btFLBBpKm6sP600pwSwrHdTMQr0WGDLfHWLs10d8D
3L9G2BQeQ4NFnkASXTPznXAGTCudfOmB1UM5C6st1OrGLfrq3K4gi5ckQNfYRD61HTwnlf4hnOKF
N0Er8MC3MBfQ2uCiCPGhqJv3UA+wLkdjYxh756JV0L0nXeCAmAQnInD24oHsZwgv85bGh85dRml8
ZxkRCuxQUheQiPmuvMoiqdO9DiDaufmLrxHfy6Dq9cJAImfRQVRNGxTGUeMmbgro1I3AbtXRe1U3
xACVqFvZadMfq1XQbirIZ8vajD5M/D0XpUZuDywqHnUmwGueG9ug1C9KMncbx2KyNLkkku2OX13f
hz1yBeOzkgd8Yq3YlmnYHaZEue0T0Ai88t7JryP5w0gAqhG+87/0BVxr5hnYN/fz+hD4pSC5t8ja
6gCwBzXZXrxGbgaMv8botytITtnE/KwqsDdJAxVhKII9yqw7wxXNapxn8ZDXvnlZXV4QKQ4OSlBr
l3xW66FEDsbMKjBqiIez7vBWM0YpGlDjDx1AfMJI1knKHJhQ7xUS4GiKadlHGHbvGujAVRCistYD
yZs8ZdUxg1jqSRGSBlI/B2Oqrj0e0Qtbr8lrzoedYz+DM5wQbOuJaZH+jitQ65p9cE2YIHVHANet
twoLfSOEQNxbbbPMJ+4e6LbYKgfTg1a7BOaLPFnbvDWZdOW4kiPltcg9FQxc62El6JqPRY2GXIwN
o5mxOC0C7JLTfGbCZPEFusgvrqvba4I2IRGIkuCp+8GjVtskNrneEqF5KEZOv3GKnjl9k1U35cRv
AudHsZvdyBEXxwq4MLVdrWAjBOjrKalIuZDoIz1bNQEJSLKCJtNkIGms8WA/MF/P1qFw0NHL2ksP
IqmjzqEQOy82ffDqVYmJLqFuHbFz3wIGjbYlpkmXXW9BFKwFEIxgxBH0VYtBZzeFcZ9rA7g4RXsw
bFTejFq9sWvlIU7CcAPh7zbh2cUkvczwY3NnHgl2yxlWWppXb6ANcv3T/EyFW+/UVr4EwIX0cDdh
Up80e4N0ociN5ZSoj2EJfsQvJv4WpDjjZAYd8QsCq/9IDAueropuSALkwMyZkGMYcoh9KPngDvl1
RSl+EyVqEhVuokhawYFGlMTChydAOp+kFL41rP5gWCRMgC34Q6MDUKhEE9OsM2vTxxqewLZymbrE
y+CKaTde8xmopnoX+/1HMYPkUo9MfpLBhOm78MgCpocz3iPNkkfPghxdYOoWUmcN+ADGECifFMIc
Ed4fAriuCk/55DESabmc4kxH5DhcO1V+KHJHvLYZVtSeWXHXXuvpCDvCQWgBJCCEf6QlVjYYDWR7
xd5QdIwoVGZ3oBQ6oHE5NB34Crg5tcEz7rKvdue/uSrTWRUIx5JXvmvFq1HFVD5RABsXzlXSsTpq
wuTJNacPpoUb06mJoZXFN2cqHEzviPV1PMhGZIsCP+KW5wmLRtbOMFAVUtppuFfhgFt+Fx0d+Jqz
8r/SbDUje4/7kKBzrFwQLbrXQ2tWANwnIgh3eQRbEs1XjSQv3yrsNr7svr5H+QCuVRw1kL2daJ2l
BEorM3syav/GYomLy4GjrmF871ISRZc54rhLUyVRGuEjr2A24DjOQtUBE8QTPNMpWkfzi1oT7Vvl
IKmUC3jd1ZizsgVzLOL4aBTaU2ej0W3CK1vUHcjHYgAZ6fOcUCbr1TRBekNcAFEX87M0y/TTGzNl
azTORlTRY93jTaTr8b4uGnYCno+sCfGn74+Nk7Ogaon1aPhr6Fm5DyNsX4yIVXT2PhIrWBEUZRZC
LpJH2hJasAU3ZxuPswK6wRRVCPezgeew7CoVa1XQQFMZlIAj3a8sBq9nx7Yck6cgG7djx7opEc61
bQAkK4I1MNSDBiZiQRiW9ERKKknBKj1rXqwBiTrFg4xoBXwNFqSsUCUvi1LHC+mrDTIoaqaaSx2t
ug20WFRd7PSr5edfY2E/KA2SqBmsKlZVF8R/nEUDwsVRodLq7VvsY5ulec43bjp0nXS40FG8HnmP
VCFCfyUmqsspiu68eAyX7Zhto9m3AnwJijpjiyCym99MCHWVSD1Mmk2CJwcInZFjm20tizEnFsWV
H8FA+ouhNRoIZ/xqk/yxaXTcf7T6HWQhs+Z2TVT3SVdgBQUIWyCn8RGE9nvaiS+pp0IENgkBcCbw
fPpxhASU5l+IbkMQ65PHsEIaIXGXedSTidUXDGWhkYlXFTwK1dcO3Alxys/RwNw2QegTQaV4ugiR
uwxG9yU2zGCHgFS16ZNkJTx8ItLqvqn9l2iyn0eUoi9aFNQWyCH1C9jqPEetS0wI7Qtnmq4UZ0jA
3fM2QOEQOmSc2YgJ7tyWpwcI100Xw4oCgcsqIfRSlEt4YScoA7oNHrJ+g3EyztE4GrpLa4h4zaGq
5YsQH51xExFKh/wgCIMS/PF5Bq4sNNOxSHb7myY8dI5brIdk9ovzzQe7Z1kS1UzaneglgYm67EP9
02AGAprlyXNworJ4f6sW9gsTIh8EFGq3QgM62mpqB7U4b1lBWPbeQuECo6NPxWSaYBTzar5ycWyb
0vwiVyDw5JDocYsPoAOhKpjqr9jb7gzWSpspUqHFgZiIbT4LRxviQxH6DyHKMyteK0jYIY5Z98Re
LBuJK7GcKp7NyqjguFzpRPWRQYMUxBzScb/1CH9Cn4hhwrJI0bA3nlINcY42dmCZgGAp4k+7hyib
T+VN5ftvEMMvQpYSB6YP5VLtiUEB/77VNR5XRtLY3GdbhMR5bApkIjp4V5WHJKLJlLsYrSf0lTkf
tJTJSu6IXiBgW836BYFPvDiB2gNAwzLuY9Mwr2EuF8QPrjIyFUDRB4RZvHugk5+N0MhkhIDsCR72
AwgmhPZqMEjeV3yfDr7NXW9ZuzZuboKcqOuY8TpV3OohnfFtTPGm5QRYcwE2UNFJQ0V1R4hXRWyr
Lr9kAeLsWuF+GxL1DTQ7iiagcAPkldocxL02K47bdvEWsFByqtmXjkncwnYmYylhUTgwGKPxrTOY
c7fCBCkWfDVmqK1Kgm305iUoMpizLuuXRGuerS47sLB6SDz9a+jy56fwJSHZZesyiXj3a/DV+aV1
Bua0rEkIXldE+tuywx9GzxZ1P4c1/OoL6gVRFn0x0hyZOHREiMjO5KWl1qPIgQPIFsDeVdpjM6Fa
1rc6L8dDbCkFQhbpJ5LO+L4GBb4ASAf3Tjt7gWhIarklq7DKXJshSu5hUllHATClxzLqQh3cpWr6
zUIUQMi1Bt+PWjXNrW04eNRUBC5I/sOOS0EmVY6O4ABTcQ1uI0BTkrtOAA01WrbKQY0nAJOju03t
4mkix9CW5iFNBzRs4Mrx5vLRIE13osMsLoZkbHuY4qku05x+IsSC4jrIWgd2C3AiJsVp/Q1d6mox
CHxy/SQUqzznq4R3bdgI9cS8OcKovYZBj2ktBJqVn30jTTPT7nCmywWmkE51b6ehDQwPunCPRRL8
7PGy0ip8N/EeUFKCoYI126K1bz0jQJyg51npKixs9ZVlOJ9RYs/0TbShzCx9qHCOWPzzH//3//3n
1+E//I/8JkfXOM/+kbXpTR5mTf2vfwJa+ec/mErP5Zff/vVP24RAYBrESwHAgxU2NZP6r19mr6+5
+f9xK4XFjIK01OArQdWswB76l800uddV7NSEgxA/1nL3WhbJvawnAc4dxCX+WsET/Urh570/l7c+
WqrzGEgru9fncjlG5nSE7UfrUpTmJW537vUUt+41rk4+NjMBj3yKzuUOcntrEUFAlGWJDa1y0WvF
G29igi4/Gsv+Fv0z2UKOKfuO9ogONytxW8VLwxOX4No74hVs5F7AvJdUZ+YjxzwXtjZijVEzr2t/
bQgSE7bbbx3VAPKonWJmNQ9zauL6eX+Qx+cTjFb3fVRZYbYkbELDj8mLMbNFIt4/yj25gaFR7QPI
qH1c/lyO8gSJl3OT2cLot66yx09l80jg339vls5rUbJTQ2RmhyrDU5OFErty49fthWpGkJKKWIFm
OAUsBXKDXVktj1nF5AfD7Sp4HtzPsuxUKxue28jCVBYCyziNezqUNXIc2RrdAWPzP9/n3M9/u89d
7nLdhklmmqjV/3afp6Rmg8huptu2SpOheEX1M1kXU1MdjSByd1NXrDUkPTsEI6MKAT42srYu9MfS
8astLmblsUsd7FzPTZQiQKAWbgFA6x81sp9s82Pon2plRVkCXca20XwMMlFuzwOqtfbJdQQ7uMjZ
1kMxjYV8nafLnnXxwrEhUdeNMtzZRa2ALIDhnVfjnSxKejhsURgijSZ7KAQXiGq7R1kbmAlGYVb1
ITvAzx/JXXRkPkK128gWsqKvLhzIM7eyRF6DwEh1KQ/lxrWgubFKbHay/Y/rOLeo1f77dZzLYPIc
2rrCtUolLcUcWVxI7nlIeInFiLgKJTNdRYMPwdKqv8Q1AGY6k4cbgazfyk1Rq5Vlp252F24r+Lqo
mSUw2gcP7lfPk0T2OJXNQ0d1y9AzyV32zdC+Aw4e9pen0409iF8/07u1bIPNGYtAVWjI6QmmxxWk
S2DyrvN9F3UJdlXES3enXdkAyV5KMbJXkPnc/bnnOPeRrWVvuffTED+d49QftUDjvxnqf+0mBx8V
nJWL2gHWP/8R8vynC5W7p7PIazlfmmz5t0v5vauXFXjd/DTK791++pRk1fkC+IziKK925/P++dP6
84i/l/6bn5RhlMHOc8mGTUXm3qOa2VyUbtnt0Ue0Do5dQVvTAwPYBzlmyPfeR6jvi063vk0Kk9mS
99Z9SlgHn1w6KVNkHTKHMI0cbbYD6vWpRwfUJ9COjMRaAUjA9A/5Dn9kYVeyhoPn1t3EWuFgLs1P
1DaM9hop6s4H/9q7x5lWehvOG9cGZ97yW4EnzaHNTOG2gVJ7KpOHsuLcDkawduHrVl36PL4GNPi0
2dpQ8dGzLFN0MQiK9elXdz5uNHipbYu9yRS4pJ1HAle66xskRXCfG6aiOsrDNCeS1WtKyZNR1R/l
4blWNpa1/599UfwtUXJRV/JSAAnFaPsOA6iF+dLkcQk1bkUMq1jKQ1lxanM+Tsf0e2tZhljIdsBw
Jwyc8DpDifJJaT+TSTee8wiC+WgEuKhGhfGMT5W9LnIfFMt8aAruDNlJj6u5EzfBXC57aTOH3ilU
5WKacRn+ODKjN/XKOojKgtc4gGcPJjNzL2Sh3AStZh1CQgqo8Li7UxdZBqIQQgJaO8Gpo2w9+Gn5
fUgdGZedPUW7JrbaB5RvwXFbbr6xuMkeQtsxEUoEXCJrcfbukI7t7mSl3DTdI9PY7L6IIHalIKsw
xqyZzsy9A6NQV6qh5xtZOxmx2GK0BWxlrh0r7ftgmcN6MjOJil3XaM5hedLaN3X2GkV6Fy87ZjiX
mZWgExKq0Z3caH6JypSFEwAKCQjthp14JVUy7QdTie7+6n+qKxHJPfU/HaPr9K5lOlKXdkPm0E8/
JLBbbmJ/+gvoDRQDl2tZ+rfdHz0lVnw4o8N/aikiFX3eKDkGBUJK0Yidtu4a8MTmQyeK9Wtv3iCM
hGZubPD+mw9lrazIeu+OxFq3O5c7sxJFeFJmOpcSzCp2hC8frM5DYlOOYPo22kfDVOOrCndFlsmN
6nYF4s/z6/bHJciKX0+XZcwCpi7vLRWuzket1vilRFazYIqTPoDBLu+nbD/p5ECXtTV+1hnfeVcG
2UPJ1GYtVNwTZdNzT1nrl6Xs6XUhIn1zT3X26zK1BmxkHUwbzHPyY4/3inE1VZVCYqNChwMfTJdV
R+7dyD1UHVhj1acDe65jsnCHlN00O2Z+b1lC3V9ESWVA8aZMbkYzyrExSIyVOg7fy1BDarc5FoeQ
8f46gZ6P/UGJmsN5ONnhrxOfW/ZldEf0V/3jiWUfE+3DPXqluKrN81ulJaRYp/gUyonnacY6T2Xl
HhltHwqj7bfbsO2PKEtyKGvcxiW9fmqEJMppCAEOCB2eedzTFPpHT9dBIUZzxC72Jg9bZNfDqJg9
ECXeXkcVolqcj2W1raAR1YNeOZf/3u734xiH9HOX1PMtMDnnscP5hI0GjOZ0LtkclbvTGeRpABvY
m3qsrC33HwzyPguGY+JBhjfnyS2gJNS4kszoj6fNXKOkghrZ/FR42p2rmNTCV5yby4F85uQ96V8c
wORwp5qUpNvmfA4dhzRwOGXYk03TUu0IdKC+K9ocNQTmwZfykIABc1NzaYhRTZY4bxIjKqBpnY5z
DdLDb43FBBmlZD2WLb1CCe0v/8vCQv1tAS2IeJNFN3V84/jPsZ1fF9BlXIHyy2PnrsvqkKiHDiwP
fREWfoj99YfIRcOtjHvktjg6l7ty2fmHMtTZVJxbjHZ9biL3AnVAMe9HN7k3lsKGvzSA5phXsfNw
f2orTxt0BGcqVSDKjm79gtRIdiM3w7xnG5gl+Jp5eS43Q6O6HHQSYOcyuSdoWzihOUeUI1S00FYs
3ZmcPbT1tdwYuaivcc/+XhHb/WwxDDTKmvEK4yTSK60ep5s8whC4TrrxTVZMGORc1WSSb3w7QFmu
c8c3UK2EtcnSXnGZf+vRz0MZ81CBglvFeajfzoHDtLnM84pYVDs0d5qKcHXoDsG2g8J+JzctGXEB
a0weeIZoL8VICFYeyk55RT6yA1fxaycdLjlOjSnyOdogeB4jU4zBmAVPwxX3TTWVB7gnHzExxnvZ
AmXybZV5zrUsUrXye3tZGTtOeUD3+aPyv4ixcp6CISjJG6m4VwTG+NJm2puVpPoNPnshcq/iVhbL
VnZvf281Jv1bVw/6jQo3/S6JjVtwl9PLeSxRFKexnHksGNLhXZHZt7I4Re0YCC1imaEyQ3HKUr3Q
rMm8SmzPOG20qUr2vYP52Y9ygXucQTSfHlYwgC06N57baKOI96alXyoVMCRUEoo9NNjk1vZT+ELu
+KIEcOvhsfqbqA3HF+ygHnAFHm9lq7zOie33f2w1WOZ42w9WfMs9/Cw7t7YJVclHf//HWMjaM1aP
sn0cEIN3c/BrzI3HVZU5POA7lace/gADIoscjxN6OwPRulM10bfhmM6ovtgy3XXZzUxahNK8PRbw
S0C8+c5OkA1G1Zqyn3Zb+dRFhR0nOg+h2vmpL/v9NISQPec2SaXnO2t+R2ABx2hyF2Q9D25I1zy8
o+ptBm564TcsKABmoBN2zawedQ3kdy8QyS+fErd4kC2qWL1vcqV5MkIXUfS4GHZRlIlrs5mNOYkQ
fvvzUPDOa1B4XfE0RvWDm4/qFURAsPyLUcG9VjHj8abHAmLldaQL8fIabuQm9Wp1JwIV9ycF0Iws
KyYst4SOfvfcLMC3BGEwuvo9XeVIp2ZJfOqaWehpN2WP6ahWZzeBGmQ3YRx+GFYw4UlVkIC0J9gu
XmJ+yMpT2Y8mskx2HSv8Mw3P+vCQKDwNJMt/ND31/NFM9pQbGx+9RT2RRgZvHIY6lMosOaoEE49y
T1RI/Ix5XGwyoIrGfCSLglzRepJ7f7VjDYn+ZZdPa1UZyVXIRr+NFRPQbWCS7c/l52bnEyWcSB6d
K8/nkWXyZN3QTjAcYxVoGYE7F3HhqykJ0YPIBoKYBsJCFyWR0O+Fsr5NMMlC9EuWiwIZse8tunxT
jazK8rmDWjYFQKl5d4yxvzoPZZBXQXt57shQWuXwJsj6G7mwUBNSJqk1jXtzXmfgX4TUdzFNiGtx
KLDjvcxTOz0tacYECrupaacVi1ynJCDxfM8JT6scrSUYL6Zy3MvKwq3/NpolPG6Q+iAbyAEjfFlw
k/Yw4WWwAh2sO7mA+tNgiW9NF7JWT5PxMhaIUZ9H+nFpskWeIVE4j3b+Q5lLjptyNMT2NPU6TcPk
7Oo87atU7ykZrXjzW7mcDp7LTn1lN6PfgAlwLTxBsUBtQ62/7a2BpW0/vhGRYJqFdMyRxNxwC/H5
E2nX8c0H7Xcq/9G+ZcnylgRmtXTNvD6GpVfsa0sD35JaN2jXNZqFin1Y2eKmgdIjotlOYK4zgwsN
0ML3o85eN6gF33bz5q++Zl3UPFpRqv6rRFbLhnJExkBBFCm+MI4u8lCrjFWoaxb8BGDcql3lV+O8
AVSLAObYMRWVNR2IY3UjQvd7SyuF3I/x2d97BmOQX50Gmnsb/a5xK2IrCz1N07UKXAlt46bed50y
Fgu5a2UNu7LqtCtLJ0X53lQeEk6u93Gkvxldi4rSH7vIIWTDU5fBxaoASeNovETWyCfmPiKIb+MN
Kz8i+dG0fyhzB3LsvIcq1vl/fZ7nvvLDlAP8VCa/swSBxd/Hl2Ox3kfBRDewXUd0iSV/qRwgP/aH
erZUlbJP540sGxO1XU0qrje/VZwP5V5WHIt5IHnQ/hjtPG4/D6TNA8UiJ2yNYvUy1AE1n24s5GO0
LXKG4NrlnyCP47le/oXyb3Xb8Xub88cm28lx/lQmP1lZcR6vbBSx/59n/ELYv6YSxH9Rdh7LjSPN
Fn4iRMCbrUSKpESZltpvENNm4L3H09+vkhpRremZ+e8GgcrKLEpsNVCVefIcww6oIbgubNMw10Hg
8uuOX6s8EjPa4j+yBStvGs8vj6Y7VkfOMguY+CbZOFZEHSVoiuoo03LR1PBsW5rEvsm1KycvOTue
3Iy2yjfFmANWtnNqyrKAGGU+suhjuiiLoL7W9BXYuYkOxVDTp+R0/t1gWR69pIl/F4ylhvSD9m5W
IzHJpFxonn0KysA+nP3lDmBhcuV7HdwQKkps5/jpmjc1uQA1JVaZD8O5uoT9Ldi+cdfUT7DyE7wJ
kKFhzqef4Ly8hCegsK+C5CvISSpwKes+JjYyZjplwq5okDENYnsG6vjXJerdAkkFo/qQZqG9iyea
uyAcZfo0wzvc3IwzkvB1HyXmaTU2NBuTFv7TOvxp2tF1P+ZfGkqmuze5gNHMtPWqABe5TSv6Nt6W
q5BtK51DO8X7HNGGUwIAKvrquPZsjm4lEGIyuG5VauB8sX1a9yyvOOhjvdzIpc1W6GFmv/mgdUjx
IISaa5evZuTWtiKc6GnllSq3LUKlNyoImh8A/GKjtuPuc5+kl/omTr9gNnwgF7rC1t742q1MFKqw
qbkrID35qksbxvl2Xv5MF2TaP/8VgXyjVm6aYXj+4uWrk2H1soDfrTM76nqBYx4doXvDaAIOWo43
HY0F5vGuiuptO4XJ5QTx5k7OkG6+lA/iYmfyPUC1PvTus0uz6uz1kmgExc20RIAaxXZe5uQD2e7J
5zQUT1mncwYaXWBUfV4nhoRYPlRcDKOe7vzAu9HoBCALbNW7cVFSkAPDzp1B4gZ5cAR8yqx6tU7z
x8yJOf6UNfqa/xrUtCAJGg5cZAOQYYVvWL3dDHVJ1IsqMuN7mhy8g9jFJJMyTF3aPUvELd7YxUNF
Jp3hHWTEs82/Ak5FhkMddeQAJecddQ6SA1HBX9U7w17fi7kLAwTJqhYVB3XCmtL+5CUHqBcvOTbJ
WnLgellLvNx5fi+nNTmoZTV8dY4Hm5rg5EudJp6otrVXp4LSCVXXQvztvNuXLf+watuav5tbORSI
yQpbeoCAHcNzrU4QQ2lCo0Co2wRHnUdyQEEvoljXImOhQQxz0SgSEzgwqzsbrZTbxN4aq86W4deR
ZlRoboTbrodp9DT3soIQn5AKs/bZ1KUfM89NB6Aia5Re1mpDM/MVs6UGxzKoHY/YoBHyt5WHjLYM
HfW2jsf+2Ub6n63TeTy9xMlaEgdhCtizaW2um8BJHweOSZd+6SV7b82h21O2fi12nD+NOxm5vjvf
svc9ykguiLvUu7aj91TvGrLz/73I4lfXMRjdzzraSJGe/YQ+hJp+neXvq9Wv4PcN9RvfBn+Owqe+
XZ1++OD5tMei8Br+TLu3QZS2Ks4Tnb7L6uJqgqvjxkkGuNFpwW0uZAxF1R9dk46nWTHFYc0jjNJJ
pvE0IGaaLdwl8jRWRhVomf5wNcis74PjI6Ewbb50q15/AaCOUnKEZLcxJ80XO7J+6jOc33QBUYuD
HD2apuYLpM6AtIfCOfROU305kgppTqHQswUbWekldEJO6xrGto8Q4gEdgx7k+wzl5WLb9qc8bZor
c2gi0vux/u7sEZX5NewNzicLPtzYKYz9aq9/SO1DyiNR0jvbZS0dKKyoh4htAcF9QVsv/8NVGUUm
wNe4YF3fiYU3TXfzT+ucY2SdtSJFB93U4HjDkz3SkeDC2yijMSzHJ0jz0K1Y7dsl1ccnG/2lK9OF
5lYmEeipH6f6fTQOAeyaLa1yyWS3e5n0MhsZEBaTkayoFhvnwL7t1dKymJU0EEqlYA46msf2Fszz
+8xIeO5RMXuiZ9V+184e7HlT1tJu0Q60Sy3ONft65+mNs5sl9rsaZ3coRxor1nqfdFBC1jPSXVoW
vqNDlHbMYD2OObISl3FZQmgFix2wXsCDYwVqwa/BCiiG1CuJEBvUWMlFX5AkET+ZcBTXpFr4FNpP
zS0FiuM5aOCHOC0uNnFru5AtFxTOdDF+9Z3y/VRH0Z8rTyrEieEXz1NaDYdS/2l42oeh6OKviJ7A
FIkc3AeI5saNk1nLgxaha0fDvXm0J2M+oGjYHoxID46m1y6wwo8eYGyaJWFWaOh5GOhVVp/nrNCz
x9NvP29Ygg996z5/XlI18YcG2snT58Vz2m//fQdsuO6bHTCazBb4M9OHVdNxfU//dQccp25nTgjG
v5/jD8wnSvCiK285ZHKkWsMF4iqzvBXbaTqItenaQa3QXKLWvqPPuqNlGXlW8UlcOs6m1aTEWgSI
HnTWyD8GDVLuyj/LhtIvqkNxYR1hjr5ILfiIN0XjVXdI9plic5aKMLG5ispKnKEMoiVQrXey0cyp
Q1iGFn2ZHF4xSZ3KhlJBlCqjMEulLhRMXQLPvDFUNd1PdXPzKuZVffJV+CtfWa4b09Mip+olh/yb
RDMLegxbjyYKb7zW2my6DtRF7uQiE0nas+VWLugcRDAkvvicp8/ecgetKY5n43kJsclFlgnQCURf
Rn2C70FVD+bS6a6Wskf5UqV45CJ5H7kbvA9+RzlIBucU0QK/+Q6STiROVNB5QoawofkXcZ+2VzIh
uaaz3zwAKW+flxSzfJxXV6+XPPu/WVJW00M3OaxuFu5oOdGPHGmeLwsyV1Ri0msfwU9qlmoCQRky
SxPgCMWJeJo+R3gvsYUXrZsC6kCAzyhC6C47BWoS+oUMzxdPSQCfh8Wc762gyK/duAdeG1cOzYEh
epm3pLj5uJcVznGVXdbHf/9/GahS0yssp+t4pgejlh/4CNBCXvPmYNrShpxDS9F8zSy0mmerNY7e
CiYijMfrIUmMo5j63taPMpRLpybkruFkBIveeC0e4guPH9oaXtrse73cRsPg/aAnKLoo4y54z/9E
+r6ycLmeQju4K5Ffukzprfg6GBV8CaELUzmK1pzB/fdN368oUfUPKaobLbyqsOg1KTUy/cpHf3S+
k5HjAdq0QUHG/rfIjrIHva98evzbeUeXnP2pTXKkSvUgvu/9Nf3YxH/KTjyN6+VoTorTQ23Mz0Ey
PAV5S3LfzNCYkT1DClu/H+YJEhVFmdU1tQKboposQ+HNwsHxFMuKcqBuCJp0/JYh8uSy6Wrg69XT
/i7XYVUgG1B/XW3I1NRvbOn2t24Ypg80J0F3Bpj0BrmT/q6bu2dXaNqukrjsrxHiHjd1bkLG53vJ
rqkQrzolxySdZXlJuuuUMYFe+j8e4Z7v/O1vBeJfcJAW6kyG9zc8ZLsaU+b0S/i1V/IvtuXFt3SV
wZobWA/ny1z6+5xM6u3Z5JYaaMQ1zHZnG61m2S6OyeVCqWyf4meqa+clG7N6tpsoH52XPNlVJPDo
rxP9hncFVPGt7psfMrc0H9Ro7EzrNLKS/NhMUL9apa/vTIt+3NQvHvQF4SFtqmGmVsdKOeE1ltEd
ndg/iMfZvs5KcmRGBfc8MdO5Q05nODZz6zzZrSKCLif+XhiZeuVvVtdDz6LS2NOMiJGjAv+NfiP2
NKPHPg6k+r3lICoovnYd3Dyn3XKLZNDQUwhY2Vgd3RjxeHTIS0Tn1Lgr6dCTaTNFW2sj84htB+jR
jPbzlJV2vnEl/lBqtMXmPCX+fUu7yXPt2eK4epC3nbwz5Y6moc9FTvrvbO/VC1WG7ItfTZ5foBKu
Jg0YAvdiT0t4PRetbXbIXNP/Ui09bTuG8d7R4mhnlMiYopBrvA+LLifbCo5eQ4oVLl69f3CD4iCT
conRewv6yXiU8FDLOFyg5yBztssZUtaWoawd6bDXy9AokXZx1NoS+rK20mG5oljrXlY2WbUhM+iO
7MI7uYxd6MCOugTvS802IP1ngsMX3ditRSeN1sw+TafwIm1egk8h5yUWR3sVHBtjsWtbJEvsJocC
rujz6iZOZnM/997VMkAOFkHyMFQ3Q8Qu8+jDPL1vdB+xlLQ/oF+xgwy1aszlK5gjRFXqauVYXhZf
c/OtuU+c/CstjOgc/c2bRTwdxFZSsOsyJfXzNl8k48WI1ktjJBkrw7c+r3JK5/lT4EtySpZI0Lq4
TJxWp6Mtnq4EzC+XokToNtON+2IOn0H+Ylf1qI3dcgg7Nw/IBMSMR6ulLnS2/9MaiJ8DWjCsTbl6
6ac+XZ7kxZKt1nEFZ/bZyjp/EyQz3fmrmx71wpu2C9/zr66dva6fzb7lp2kCxPxy9yZr+u4+r536
kj694nvrxJetl69f2TFC/v2rR9AGFv9j4YGYGgeiCZCPl06WoNTo9d4twm/+rdxZmuXdrsjnbNOV
ZMV5YiT9vm5UmG/a6fG0ingbLcTjgZ332+hDVKSorRT8x4BEHVC25iGAMdAXWzeZ8bikwedhKLOj
mOZMH+hxrj/KnJiyFZycD5Xczg5WWO+9x5iT3aPMQTk97mgxhiM/99fi8mUxCZ/ryCIr59OOO1xJ
aimXUozc0kZk3fpw0ar81ZtMFmLx1i2aYG/MMpQ41kOI0L0OqvBgh3l3H5tTd0+DYYeOan50o6C8
EfvUe9293M1FyUEMVNs/2c+uL/6yjiwtpl/XP3/ki7+sL+sUeoS8EkzzZd1mKPkgv9lYOpT0aiiX
XN119epu4DNHP+zXifNwGiAifDXtIzCByNzPEa6WK/Qt+Luh/8C7jeWCyPC12wx7uhC9W7GfXGRs
jb4JlIU8jTjL9NlR659jzaEKjrNf9IADySZTGShBCRixBWPIS9bpbDtnq6wa7SiUxMK92CRFxfn9
2RZL8U/izj5OSqvmQgPZodW6Uk82EAu7VyC4MmATCjEhEImgoYlpQLpgd0JVKNiETJxAFaYBm0ie
W2Ap7do48IamHAkD9te464+hadt/IuOw4deNv+sRpKxmoYVPI5kRGm5hEvIbN7zm4Z/tos62382J
214iE9F+VQQMnl2R+LCMU7jGt8exD4ahVNMtOpEjABuDtovcer0p3kCHFQRZQMRy0f0UiQW5jUtq
cRYJ+rNJ7LPLOSLy0H+RxGWVfDTnYriXgeQ5qwFqSKdAq1tscilh2t7bsd+eoBFiK8JxoXXrVbiY
a0iboF2wcqgu4cu0lvidgEbkIhCTE65ExlDlbw26OA6vbOJzDukEhXIeqxDoaiED7BAKGvQYLF0f
xR9q+NLUFqh/9Cr6gBOTHiiZXBLVu7ciC2HQ/PMol6xKefNZ/VFGZWA0+45HlAoSi6wjgWBpws2r
T0ES++Ty8ilWCe0V2nR8ijjLAkGMQGerocNV2jR6wXP3dIKcM1qNcXnSFXidFvTT3Ams/jKCle3D
S5xhQKtqzJoGSY1vOOWusOluO3CK+maORXhlyx5rVB0zcGDRVthPun2gfrrLjZ2fOfZTrtBbfgGb
vGOU7gHROOdJo0F7TzGuuZRZGHXSJ7+Hr4O5s39Ua0idKWTYNCBQBgVdv0uR7NrzHH5Xtz6fJh/8
6mcYG9pbxjV7V0xsEOi1y5YDaP0jYk35+8T6aY6u+UHLrEwNjLa0TgOv+NNZe/bNz266cvtr0INb
2HfQlUFC0XXv4Ml40PK4PiKOy0h1GihTmz88f03r0lSIUaMYt9YaeuHqHOQhs231bfZOjkjNlM1X
eu8uJy5i8cgW48KArumC5l8w4Hr82CvGN41X2488HeiYtIo/uhIlsHTondsF4rAjG8lsa4ZW9CVj
r1nVRvqjJqMID7/rPwV+Y+7ovfX33RAlj2FCU724lKxmkXv9w2tRtJbVRlOrAD+v2ZbTob6H0Yx2
ti1Y0nCTVFEB9UVmftGS9QmkKa2ftDWtQ44Er44eUrO661dTR3KxKk3vKS/snj7vIr8baS3am9k4
UqI1xtsMQottF6zJk9YjqxempvElqoynfobn5bxkW/f3lVoyt0Ah9FPiP4XUGORZBJojgwE/5tzX
TrAcz/VRRnIUlDtBMmjzeOkid3g8wSLOLioKkE19FLezfVq7Zd9pxaGNpodx8eovfQhLXew56b4c
rebLVBmXbjvMH5McDeRq7JByVHbf1GhxzJFVTjsrePw1vA6rbC+rWSj3WOCCT+Homu3mYl4uMgXS
HM30E18PW455qZFdi/3LVqE67bg42RU0/3f2s7/Xrc3uGeoOdUp07aNYcxA53FBhzgIFIZNLO4wX
s+f7dyDnq5CmOLuhL99wr3ypG0lcRvcNaAPizsEvcfx46+bfcy/233IvvhnwzxH4gW0GZGFUyvRV
H63VdFE+Qjn0h5dqBooNkIMg5mKD9PaXegNtFp3aathUwL3krrdH0N/nMdxx2mlGbBJnOmN5+WZC
htSTp62tG4joucN8a7K127oQYsNqmtHfri7BiubbRmag5+MJqhxRu3h8Blk3CVwjeeGEO3Qusz2t
6P17uIz+6JOs+A7M68vkeNZ7p2qgpNX0Vw7gIprLEPpg/rT//Vs03TfYCtfVdcN0DBJZBuQS9ls0
dUGGKa+bsP3DjUKzh4M6dervPEgqJWPifJC7KKvdD6uyxcomd2L7Z79uuuHQluwR/FDCwLBOJZ0+
3rfqUej33Zc+GUC1qXYnC93AixRNUVg61SuEHuULmwTVjbx7ABqbECwwlJfPoIYy+7tYcZal2JnP
N4HZdRzkaHIPF96kQZJo7yhMhVR9OrL81RjsxZYNZviup+O0GntAz2qUFl55v4QO/LpqTgV13B7s
0UAP6WUhpwmmrRXythU/maD4/ry42E4LsHiUoEckKxUkQzbSciWNVsRv3KaFn+dlm6TZJlui345p
pUGjMtEOEnt2QWp+uLJHzsiy9ZOLRZPGERgWDE7F/BfkVu0dBXdrGVZyZDd+ClhmyoAKDgUsV+IM
4s6bSrmTZSj735dWikL0S3cCbZzzbWirF4Tl+ZuBNo3njgZEPmhrUI4jBBqXhpo+x8nsqfPhxSXM
TLjo5kVtcxtO944NhExJVii5J19kQMDYXZtNuj11Y6smbrlzO2g8N1PZGtd1k5xmnfynsdbmV/4V
BtvYUKScduMwJDHE7k2zR0n626mCbRhzszcZJiWfb7pw6CCjBiYzy5XYMWenS7g+Vf+E+klReHg2
nn7X068p7RjiH9OWc2rHkK/GA+4wbRCbrrYyc/q9ZTlZiS3vg1k3wWf+6uAkCIP8nRVG5KcCu4EI
Tp+WW1QJ2Pz+U7tBoJoRpF3B8aabbE5QEvxvXwsN7Ks2aBVt6F/xcvePsb4qFE5NuD+3RhjZiMSV
NGJMww9/CmjUNyA0PBilvwNitvCXqjvj0YHjZrgg9wPtVQP+UYx9SUYafBlOEkOScTctaxreynRT
d8amyCy+excWTSMFxDy43cQmmRUl+NXaMjbtaUG4DRlPtfTZj1Q98Lnf2H73E71xPn/kyw8pC7M5
/Y+CgmW+aW5xXdcxAs/TXR82WMcx377VlilKJzrHv1cFcqmSFRL0kdz9NnMk052dU96HTxiVUw/k
8MlTgl4lqt4s58FfRF5vmtC+DKIYej6FLDRDyCbLztcvfwc0FASi+I0+GQWvP2ESz2a5k8t5oTNO
8TwrtqIwm6vKya5CiiIcLfv0x9AfIeeJvvu1Y15WtRXfo6GRIwkfelu9UjRienE/Bj7bW3v84vnR
8MHVI++qsVyPVOMEuZlaSzyg9JS14E5EqMmPk7dreVN1b2t1dfm8By8qf9xoRlm+t5Pv8jr6ayAv
ozDRZUZeRX8NZOYvN4n5a+b5gNQl++flyyIet/403LALJiEWwW95ESC5ee04/buON7R3IawaKB+C
5qzHaIsYc3Bi5JAJFYu8l3tztr/EC+2Gofg8IDaDpxFY+q5v2u6+VZdkoawRkvoQU7ZGr+wrXae3
YpKLHZuv/MUEVgZmW8hWAKI77slX3GT2xX7+uBc7LRTPa8uP4VcDggXdOIcfqiqb72IKxNntkJjw
vfxISko2VmLEnzurPMCRkn83PRqCIrhd3o32UFzrsYHiBu3Sn20vOwhmJKrcT8/viK4tgltXqWRY
RUgXgAcSTIZyqT+h4uU+2i/zMDt2W2ug3oMer918s/I+Y4MV51SFbM2/8C3NuepVhxWdmN195qbd
/XnCVg1XXtJCCB8Z1mE0qt2g28bn2bP8Laz8y3VO4/MDihqQuMoGL6h3qd+89oB/zf9/e4x0n23Q
8/0s6OdXAOszLrqMkFGCd8SlyFxFf5yGgpgWnzPSWu7E9nuo9QmdnQMj0Mzg60r64Gpy2TFE8TA+
lWUzPQ79nQwC9Muflgr27VyLK94+OCT2Eh/zsv8Z1nTEQGrtPdLrsd5KQNINCVovAL3ywn1eLE/f
LhYudbU/+avFIJr8iRb4txnaKTq6/uGRLo/52tD2ftO0h/PT+/z4f2PThgo6PxMSszcT8ph/Y5OP
zZA170wXKJC88KACDPfzMh4btbtyZBPlJN3HwK/7vaM2XzIhF0sNxeba9UdNeYjp7MFvp7Zif83K
xMkWmWDdn0td/lAg/4CiBZXwcfD/g78FNqJf65VUMgKPo4EXAFjnyeO8gZxQsElsEhbQTKZ0hS3V
YWlBC3dhj+q4obV7JFm+DrqZzztvMrrbvruWObRrkzudjIGxKY3knRbPw+E0lJlqpus7awf0w5Vj
aqXJnZXbMIqru8JElz7bWwMqkr49WBTyzfgYFZ03XQ3qdk4gBpVL72vxEVUJNgzW8CCThmY08EvV
5raF7CHdSLDjzLBhas3yfunHYUeHJKRwGWVkt01AmpYdRZTBeRfmc/TUleah9Ubr06wVzXWSJIgR
q2EFR/VmNerh8BLUhonzLi+C6MkwqQCqtd4EOTXyyssQD4dEt6iMzeMHl0rijgaJ8iIuqQBcIFFn
37UK5j1l9iNKXvYhlQmxsU2yeYJDhlt7wME2Yowr97H1yJXBNWB7m/HFJ+thIFh8zXqokPfbJR7i
IK0q3Mqw7DpUMFSN9zw8z4ozUu7hbQl2DQY227tKXLO+QxUZgEAWN3eJuouUTWY1aERPd/+rH/zW
/5EB+BuVlmdCoKXbpgX8gr9R336zWYpKux8zqNI/Ns2PFEWL+6x0vcu+6rs/FLdiNo/ujygEjTat
2vy+N1D1aBSWwLK68t7Wp1e+s2AJNJjOxLcYGwe+3fjZtzKKYzBAh7tyinjqPHT1kP34251vZOY/
z1bom23CzKE3UKVJFm+Mr2E2/f4GqEuSc+sunnl7AuXqFBouq4IK7mIX3yVbLQFBCy2jCj+b5E4f
0WhQ4TKSfLcs4XZZciW2U8BITzcv0S+RRjdqPpQf8wppbJOz9YFsOEovfYOIq6JUgVzhQc/i8mNX
DeludNZnD5XEOOE2f+NRUcF9BJbxysNK9eLtp/y6RqCBKhhcL7hAliW6TZE9vJW78yVc9bvKMAMk
wCDmP9vf+L64iYfbBwFFdEoE8LQYV6Wernfl5D7fnW2/u/sf/DTISv89LWMYnqLHegUt8iz6WjkD
+KZluFbAQfTX9NbYOukMS0v6oeyrI+pa6ZbTQv0JgGK8yezGO3QDJP1Ds3zw2qx7sMBlkaz5mKd+
9UkzjeLOIbED5yoxlVGVeygvs63EyBJjvgJiVUsEMSTEaonQZlc2tB9pgoWBPM++FcgFXQS2br9f
0VDelmS2j1kJ3XrC97ntyVa9N5WwCfmM8Gd1ETaL/1NipqKy3y/OCOJcxViI3BwrNocXUVR/s6J2
+Zx25R/UINYHTcvyxyBv36HUunyOewTgOHwPkPnglYX1ySupnewxHuFXn5bxSxc35aZzmvZ26Urr
1nMQDzIhSfyuf8o0zf8WZ2O5ab2ovTVgvgXPNyTs6ziionWiYGln+BoAUifPmuMZjyYYNWsEuo0g
Cyg3PBqzb47poKOY5AT9dRKsajOINLLrhbdTaLIzfrHRXK3dWnlNL37foQPkQcT51vYSe3IRb2UT
v77szF0GqOd20oD8Qv30vp265BDZy3LVNFP5pQ0maLba5BsHpHLjQXV4DLQheTBjz7rI1USbLa8i
66R7jqyJnNvA4b/NgGTyhbugmFlOyaPHVuZHhyKWlsz151jPoq1XrNoxhd30GI16t0VVrP2kXCsv
937wproFAvDsijoLwp4zR7lv63PTAHy+7PLcAyzI9s8qsd7czLN9sqx/3fz/fRxYmAdIwS/mLr4U
Gino3j8HlZ5+KlzH3/hL6AEnVLLcbpHtOg5jjwW6Dmh0VuX3WNNO3FO1735utOJ1EAUpRICLcksB
sXw/FOOtowfpfTcFxft4DcLLsjGS/aCGdNeEez+eSHylc/HeqKD0HKDegIW0qj/6QbJza1iucidk
j5CNCkqQtYiQzPAqNtOXIu7xUHa79/ObpfxkgnZCHESZpiEqVUGb2yX34ou6WJorGWqLTYG8Gb5r
+mwAko1hwmoXDWpvUFsyhPVKg3mC131oNs+zndoMnIcC6noTe56V2LrOoRd0tWoXBwXsmab5o4iK
IUK6K45v5fIyAYsRCEMYq6FLjUaXv0t2pxGiCXdj39KHryGHsWRD9Uh+UePApVvfUrRAPC3SfroJ
35Wuz58kSCt4eM0qqPa656A65ffhBe9uT0c1MNzdNioqrf6sWT/8urDu7LpdttFSjg9ylzXz8PYu
hvLuoeQh/B9+dhf+aGY79Zorzciyq8LiJJ6vVLhmxVSFzttHJ22MB/7YyveFY2zFTGYLMRskrRFU
hgXrHISeq/WJY9NHPQj1hyL2S/5wUaSurqTKE2Sw5OugTk7D3FIUw0XwlAwBRf7GDy7cqW6+uM46
XNI2B1cFJbEP/A++ErsZ6M/htnKbEvdVuOPUn9PRvummpvhOV8RVr2ve56FKEXbIdfO6mBLrIbB8
uJaVRxbbJw/gx9V2GeDvncJbLcpSRLG5m6L2+Q5Qebqbwjy8lbvz7KJs4pfA4Xw4/XNNq+F+KtFy
MJI1/EoVottAD7jeaj6Yml4v4m2KeNEXxL4561G4BOicXSRFaDzlpunuumix9nzX1aPtw98tLp3j
X+pGFn6N4HraoAel35pNC56w6eJtA5+6rJbM/DMZQ+EDg/DSfevMyHmp57etHtFyccIEPVE1cbaJ
yznizYReu/YVWnhey7MgU+3fZul+cHQ/pgi9gFGa7Ge7jn2C2Okpn0lFib/mh+DKfrGf/a3Jf+sv
6yu7rJ+EjY6mT5TvHWs+eihWIOznefsgNtMHeUAFEBFT118QiFYPKD3OKenPhX96QI1rUN+r0MZY
oaFaBvdVqA9KEbYV+sQiw76uKtd5ck0YR0wDMl9zMvL2kvZXWuC7J0frqa4DHEKj3EkOkGQ++5Y6
YjsyKxf8M+TsL9BXJzlndQiNt6vfI7XUDvs4T4aHOGz7h8LLjH1bQ3ssw/MEnFoob7ftLZ0w/cOg
LrFpBhugys5GfGWiN1P91ljG7ekjxBaVTg/ww+Vz1EfIBYCqse/V55yWUhPirD4nbmrr4NfusWjm
+Kl0a+PYJNknSjzxk5gAWRkXpeNYBxl242ocjb74JKM3HhKV5ZCr/8YjpPHmtEYZB6rZdUGh5zNl
StJuuj8/yCXrPHrMoHjbdZlP0XUcWgue/o40nvLJnXI5OSbm5ynirzlVFjH3pQUYJjSynbhSWyLN
6HvNIXTzo6U2SskydRfIwyWPq22ZBz1KlquJXpJPv/Hg2IwgG8RgVx75409jnr1d4+yxqDV8PqVf
q2pTNYNOYZZHRXDh5FZyiURefIR9hacjMkVdZ/QfonrS782w/y7mOElDfmht3soQZqYEhrsk+acg
Uujb+tT3GcG1FPA+vvVQvaT7f76h+Se69ZsivhX7+SK2Fzexn90kClUHtD5+dTn7hT36GBfi2PLC
R/7N3E5kqYH6ZctnugQi5IkS5z5xpvhpKN3j4M8Q6UxxsFvglt+KW704z24NZO8PgM8v2VA+1ZXl
/phmgNS82z8X4Fs3yRqUt71TUKxr/XmbANzg3+nZdS2Hk+uowaw/+r53HY38r5uL7l2zhKsixjL3
dajTI2nkCarnOSyYKGP+Mg4SD+LLNln36cxfGHSbNHuOtFzceVWRX5k6uucyBDtc3cld1jewiWTu
n5VOt44VwGiZAos93SlbKjZ1F2U9s2e/X23/4ecgResEc3BxTv1IXmd2hhxWZENRwYZesD1P20Ya
HxfbQRJKbk/uKnFkoze3765QtUmyh3YYx7uWN9cdNZnxLovREDVRJN5zxkAIau3CKy1d1LERDKLZ
JZ/kTkPc8lNJV9PFm7t/90vQD0OTDs3zt37p2OyDNBq1Jx301I4tXHrpoHr40aIOdroTm6VsjrLJ
3dlP7irbqD6+8aPTaNj7EBLuspUunMzxHwXHlPwygu/wzRyy7cHjCdf0l6etL1/7LghurM6ii7SZ
zSvp0JML+KQ/BpQ8bqT7T0xIEKsd8DtTNQquAX0BNCc8Rv7kplR56mm3KFmW07iYFsTqFtSfzvFq
ybJvmptzg2Bs7Fa1ZBsqbvSyni+FeSVd/J2r05rirG14QHmtAgrMKznGHhtF+nFB/u0AY9yzPau8
V/7oxVLHpdEFhJHQl6BzE95Kut9pZjSszLLaT6UzQiH6MpZCgKT/5e484UNy4Fyk7U/yodHBbyrI
y+zR/NBnS3kd/jrkAVNfSkJumOvnWRmK8/OsDnNADZAc4SU/3jValwLI6w6wYNifBuQPrhedbVCo
WnBmvZw2PifKA/Bj61Me2PeVBwvZCAHIUz+2UK9jDlq3u7aG0L/sQ9VnH3swoEDLHRur816zdKRw
FCHvRq7ViqqMX0bu+9BFY6yw5uyYqUuf8RBLVUjwEiIRMhxXM98b9VzutAlQWQ7G7Hrok/7Rz016
fHKX/gxGeTn0j0tvBVfptEb0BocAEqtFS34XIc6lgVADqNNlF80+uq5x1G5z9a621Ss6BH46muaj
WMjjmds8d5EWU3NrmXpb9KbnQ9Rrwfgxq/ljIyF5NVouDAc6IoX0U3TsEg3Y4C7mXCseOkO/gRgr
Pp584jR99ol4WB4Q5vimpaV5jK1uX9O78lCbPHwvpllDotycgqvTWHyWZDj5xIZTPCRmVj6MjX4o
qvFxNgbjID9jVVrWEWpjJSoLUM5cJpN/DGblFxqDyD7m3fwRcC7CPqc/1nz2r6xp0Y9aDi+mPrjo
ytBafxQbtGS6kp5jWoyrmxvHtEIf8+woE5E2OYcI3bUZ9rujXOCsaI8cHNtjZqTDoe+D06SYfud2
tr0EtB1yf6SUtE26DlBCxF07HKZx/dMsmvLhZLPr4kfYe8ZBvnG5IJF+ckM0uDwmhXczOGb6aMCK
cd0PFvoZaqiNSfa4rkm0HdGH2ortNGGGPyJTj09RLUzE76x1K+7/6zrs3uNrCDQV57YNXQVcvHsY
0Z/vNADFN+WwGvCycRfVnrH/H/w0rRw2VTdZzbdAs9ftRDcVKorpuCuS/2PvvJrjRtI1/VdO9D1m
YRNAxM65AAplWCSLTpS5QZAiBY+Ed79+H1T3zIhUH3H3fqMj2CqDgktkfuY12vyJ0u7DuYIlO+OH
q2vL/X++oJVy/mSE8iFTzH1cJprvTF25O08WY5KUAcDAcneeaBbpFH++PH8Klejnl+cvi3Xb85ff
bfufTzuMKoEpO5d1qlBindTRHyM5f2uV+jumw+5t5Urqsuv7tm5N/3k/zSraG3SnO/CXl86aHjHL
jd94xh4HxRRw+5z2soiE5SsaVmNxO8W7KFSdCzxgnIvk3//6H9+LVTT4kevZnTc4/zl/97wp+kax
r6cJ9dHFuGsLXf9klup4UtvlLo278uiIAjsnq3FPSuaWAAadcd/lMV33NFXVa+F8L5yIxeX8Vikb
a1tUOJ2c3xwjY8X6/Xu785vG+luOWqnXcftyfse0Wjv4a84Gx4qYdR2Kg2hVyhdrPrakq7bJktOa
4ZW+Fo1id3potUG5Or9iDcfGSE+q3fnlefOpNanmrBtg0fnT5udfrPXhIbSLY9dQmqgTYj1UUD4h
S5xegBfOgzMqdH0f8p1590GZ+r2ZCaqOsOxsXYMC6mBKpL1rEkYWTmmDrYQUDVPcc5StMTXZndlp
5p0Fl3yHU4iCsEdl3p3/RJN1ch0sIc+vJh2Ouos8mnfeQKxbtXmrYvKlL4cJ4XgvtPR+l8zIw3lK
wXZHKd1J7pA38Asms60s6XxylPbDMHRfjLVdMRn2E0Th+kEpcbikxUmHMG//7gugrcr9+Rf+hy+4
6y+451+IQ8CfnXOXT+qFm2vLk4q1J5ykjNC8xM9tmViAzh/0YfccTa57ZxDTHCC6zOvMizL6So2u
R1TR557bUhSD2J4/Ov8ZZbVg4tuDhigdJTkOs6x30dDYQVYI+bmsUixf48y9OL+EUXvlzqpxO6fW
Y9i3Yguwpj8MWabsbdll13oV94G6NOKeOqiLpKqYvsHlOvE2+GuLq2k6JiSZot06a+yvWmLy8qSA
KbpmDpY6NLcAM4GRANnfn1+G6/caJXvKIfNndE/wLUmW4SLDqdZNsd00RvmqjuWf/7D/9c76UZqp
7qOmRHgqQZj8sdildd8kUXk32wl43IrKAkQX7ATj22y8aVVE+f8c20nm7BxMgf58XJq4Edcizk5Q
AMqHRpF/Duf/9cacpz2b9XxHG4k9xN27l/+9D+6C/71u8e9vvP3+f+9e5fVT8dr+9ktX99uH9194
86Ps9q/D2jx1T29eBCXhz3zbv2II8tr2efcvd6H1m/+3H/7X6/lXHubq9Z9/fJd92a2/FiWy/OOv
j1YzorXn/2/zovXn//psPcF//uE9Nc9PL7J9v8XrU9v98w/Fcv9hgs9XXcHTjz+m6v7xX+Prvz6i
MSuoGyLkQ767ylkwX3bx6of0DwNmrrFuaApspdiKvuFfH62vHddiO1uYwvrjX6eOxPlqoPTnzfp7
oyV+9U0HzbJc3cJIyzIBtqimq1kr8vkngLhQRBUvqqX4g3Q3efREerHvDYGzm3GpDgbyNgisy8VX
MBMM09rHnWszAJrSrfRZatrgT4X2vaxgSuc2xhGQGZHmMcwCjRyEtVH7h1+qa9+n6TigPuZVQp4q
6zEqxKvCDtNxYvmg1o1AwWtmqRgVogiKW6aClIrs1Scziz45NSTnbtqFDW4ZuRLMEYr+7eIDWqbs
WkLjzANtLjZyGnY9FvWzORGVIFQd4X6VE0JG0TazPrtoIRGz0tyefLVYZWoRvIlzHKlDf0jQrso3
ijvdLF3umZbcsiwcC6EHaojoUEb+jKmkTWGxy+2tlmtBM1FDrKL6oKl3w3SHHzCWonZPHBn6eZsF
wMW2mo5ZenscU+VoyeLaNrsN2gM7C/aMdMTW1OxtZbob1o1NLWgC41qAcVcQYck5JDW0BnnPa0Au
Ni6nIoA8Jmn2Lm4PU9z+nDXDTnPD51rm3A711GZ20OxDPT9VhvYKM+cLqknMFWTmCFwiJHRbD9/Q
GvZyx97jtX5KsiwQfIxpferVRfvVzHrkcKaUiETHYiw3Db/C4JCONnl57XX2j5QumwAYbKTOJfCV
OzTULhCj7YfCb13MDKV6EyG0ojfmRaxnPrrqRBDyfj1Tx/wOWG2Pp6mXI9YaKnGgNfnWNEKsbsPA
xr8N2aYNDnKZ71bUQiw0M+uMfMfUvqZUV7u6+7SeM8Wizy32ZsT3BwiLd1TKMVI9YPa6Uwd8FqW9
pU/yVFbdZTk2m0Y76EPX+043HYkzYAKV6UWJaWcxZ8d6WE6tU+zyOX2U/XzTraYOOrAlu7hbQMZp
jB23SE/zggvHiAqiui1UXOcGxNTTaTs1+ESoj1Z9U2skfw4623WLXlMbWOLeYqBVyrUZfmoB9Q4x
UkN9cW121m5cHRArSf0k/FZPyh7RRrN3DjJXT5OWbxx93E8FYVeUH9vCBcfWntDa8uyw3azDc90H
6+zGyd1NoXSBbHkopLapB8VHe3mTNYd133r8XEWnqVnlMxjuNZ2MASJiv+pumhdKFXqwbnxZZv5Y
TtuxfKiWYZdy0mEEIczJT4sCMTdNjkhUW7G8oh91m01OkGgD4krF3rQF8vGhj9vvrl7ai6aQgBRh
2Tt4sCddctug348JaPiNerA3LxT2uh9qLu8l0idRSVncltup1y+auNp21lfUVTc9wOimjKmQlR4K
fz7PloKttqHh2Tufskzeg1Tfh8qXMBdXwuSRhS8fXcx2fGuW0w/wdXuXq6bZ09EwMDVYUq/oYh8P
3F1f5X6hDfsld/aity8Htfo2RC+WicAV8LBO9jTi52ODFaDp6hdOoniKvgBCoudY4a97XiX+/zL6
Py6jrv67dfTmqXwqcDn4c0k+r7vrBn8to7b9D+rDIJgcVxOqZgk++msZdYx/qJZqoHjK4sUqav1n
GXX/wcxomSyicBIcXWgsbn8to/yeCzKKuNnA1Qsgufn/soy+o1mB5nU12zbWPwjcGMLi8H5eRUvL
dlvTnWCjCjzj58jpvc4CJqWbFWJ69rgfI/HDVBClWxZRA8uYY4xxwaJTKvTr3jlhx6r4YhSvQ2+k
x2ZgqUotph43HIPW4Gm1qq8C301fs4c8yJRQ37YCw/h05jGewyGjQiU/06G56uNKeHqPG0XaJXXA
8wE6F07OszPV1MWV9cEqKDmhkK1sFoeuRW6C5x0gICH+Q3c6jmHmILziaSYZFRpiDxRxx49gaepb
6M75kjkAJ00iD4MoxHgH3dFyYic3dA1WO5SsCFbv5iTFe56JoG+ZXUksXaO7VhBxQ/1PbPWZQ4P8
GS34irfKFK5iHct+0kcDNDLWwExqKvbzgAM7zZ+M2sKitgKYEppBU10UPbn0jCgiM9sKJ043Enm+
SNUeyP+nPXPPoyb1V90pN4ypXYb8tDIglVHA/HaqW9ngh1gUhvQVBxfxbEaKMZzSdFeL7ju9iXtg
cxvHXqgtbWWk5R60tm+mpbBSR1h7YcawIcn70tZonxdxuUtTRG0K4GUViqwbINevrrY8t4mS7hLH
3ajOZZvV3wA6KHs59UfDETjfJoa6mVP9cwheaJNEqGUZLpISbpgFqwy/iyexjfXXrBhoWz5bjyUk
6gr0Cw5AXoNAHqIU215VHtRaeGWkYJc51HfqSkAL89gK6voBe2ssxcAN+9PcvQoVXaT4WtqHCFXz
uLDExozip0xDEdPS7n963P8KTX/2/NTfR6Lrk0N8TLhrE5E67weE1aiQn/CECCKZNBslEcNmjOJb
rHMjopDa9KGff0Zx/16xq6Pr3k7l6KD8kscbTclWYUwE8htK56BEqs0kqRxL9ArCCSjYiPkvwM7M
s8qoC4b0xsy0HpGnjxBpZymr/+DR1kEtmJ+Ezr+EQMdohQv/FE2XeVnw7Lda4CgY6s5tike7wCPX
qZ9cadyFzrRPCrqySIDNBL/RLUoH2ymvfySTGW0m1tmq41bOqeLnIt4g234xTGUbyPI1HIfPwCm3
v7/q2jozvT1iJi4SCcfAc5USxUq1+emIZVx12TA5HYbdEEyE+k1Jlx8tkmdoX/JYquWzUMgASq1E
4UoGtZxJ0OMm8X5/HL/efLSgsHwy1wlchWn59jCGKg77rrY7iB+q8HXhfCnq5g4PgI92dP6ldyfs
sH7YoGItDVAsqdXPJ4xPIE3vRXRIJ1c5hvRO5AMeLPwavQcruRrzct4s1iJ3jg6gV5ocjdYlfqvH
h9nAAkKG8BidtArcESM7pSmF//tL8c4TdB1EjuayLGm6Y7kaq8nbI+wns21L220CR1/V2Wu4ePVj
VMqTrVXbMJanOIjEeDG0+ckQ7cMHe/91XsbvivVKR5VaF6Qeb/ceMnwhRQM9X/Bqm9uvMQUOv6jq
KsiSpoB7r/pOG9kkIw3TxfKDmuEdSg6PpTG/UpL54GjW0tj7u4WLlmWs+BpYX+/GRatEQDaHpgvE
nAR9XR3UUD5NtfiydAULrQj3LIed42KJID/wUHoL7V9vA/OQqlO6AeILsv/ds5wo46iWfdIFmbG4
xLO0rteis2/gY+ANblcHS2gdCmFcfXDO68r39py5/8IkblnRrcyJb++ALUZMclurCbRUnvqxf6hG
ysxtFMyuc+OY5kucLHehW1Is0q9G/bIQ4Q1ac491ql1hZ71dZP3BoNDXm/7ukHTdpOZAQIW+pvXu
WiBU5NgMmCaYyHYdPL7b1gjIuzx1ar7ZavfNiICQdMWlnkwnofRXypxe9fqtuyz7dRyNod+nuj8M
1YORXMlZP7g5Ol1d/zy3411p5qdcmZ4X2Ww7xny5WH7n1B9Mdb9OMc6bc3g3sLsWXlkYcQ42Doh6
ib+b2T3zrO0/uH3rkPzlWtmqrurGWvJdQ9WfJxihFM6UYnVB/aF5dORMS2+5wLvA7PajVpIruhdE
Gy/mUBCE2RggIlbQU9zNfKkNz/lC9TJSPxpTf3tQrEcawxmwir36EP80zaOq2aWyn5rAdEfNm/od
uR12MbmP93zQ6dNdmvX7PC6/zJl9Yw7Cb+P+YR74rGp2NQprU3mjDNWX31+rvxnpAJGImVVNW6tk
6+c/HRVOJXkxUkUNllRFW1p+QSnnqh0kXLI2+P2u/m5WJcjEEo0nW0ci4N1Cl5q5qyKT1QR0W2hw
NO1DZZWOV+VK5i02dekxsfd5PaCQWcM6MUUcbxKHqPOD4/h1RgOtbhvMKxbodU19NzzcRtPEBDQ5
MNzwRpu3EXC+6cEV4PzmOxE3z51pXwyx8fL7/ep/v1+6D7bFTim8vL3WNZr6ejg3DbBO68Wuym+F
Uk++HeMH0NdfFFmc5qk6jWG9SaHOzxvTTL8xL2perodkF7WjeSo63d40pT/axPK0tkEgCMWm3x+n
9ndTjeGQ4xkU11XHePeY9hjSq9AqGqoQ7o1mDs+RVn2p5AGyZOgVbaNR4tBf0DO/QYAP1aJR/YQH
b7QRaHEvXft9nvQN0K6d4eLUnPXPydAoHx3jeo/eP+LmeUFSWZhQq3x7LTMM1Gs9LptgDuWnstlQ
yb2bNf1q1rqHSqsedZQJvF6R35oCGZoEuW8RfzDN/FK4ZSgjPQVUCYEPMMrqu/vJ7AHIuKW7j+LE
d+wHKm+s5ozBu3Cz2ttx0OqNg9AjBZ722FkltJbiFOnRRe4WCeLUw22ZR5ZXqYPlDam2rTUB6htG
/qRoP5zSlP6Q3hIICX8m/fbMKjwpWM3R3duhdb7DotuuaJO7HQyqyPablC11gCIDMO7N78fEr5OX
C7IZ9yYSa4Q4jHePjAqxNl4sVQuq0YQeZgGpimY8tmlqOageLIMyfhSDrXfw7R1m5RVrTm+bPDPm
u6vbjrrAiZMybydF7sew5RJreYoMKtFIGxANzJEHbue2oLe70YvW3ToQ7/DKUDwbLcrfn7/169LF
vMUBqcLGDUt7z3dPU2CKU2aqAa46l7YMfcCR11lLwpd8Lufoei5bMjWgEMMoPG4tzlrTdYZkqQEP
siV4UZMvc+TeFpNzsobXuMpMT6YjQJbc+iwiovmGynWGBPiURjvgk895TcluLA2fKoPuj4afFfH3
YlgOTtJ9ifvpZnDp8GfVRqPWaU7DHUJdyyqynfjCdT/F0alquURZA7dpGh00g+rsMR71zKu6eaMg
mb5EeKrbHc2E5pACQcrr6Ob3l017fxNtGOsUZRg257zy/aK3pJBAYfItYAn7wsMiAwa7+hjRPvQt
M9oWioNKdOXUUAmil0LU1l5V8tuqz4Q3oO72wdGsS+zPQ+rPo3FQ71ApVDnngshPi11cdJgnV80S
RBRLfSpdT1VFpTORXe8lSXoxap3uLxWAR82w5GYZ+8kbnO7194exRmrvjwJTMAd3UJ4n0qC3Uxck
Uq1I1GIJMDbNEdGKn22zACtU71xDPkq6tU39kQrRO5asZXHqWBMhq0Mwa5AYrw/4T6c+VWPsWFo2
B1pefrKbgUHSdJ4xUeUonMewG3eofNECtr8rxXzHPeMh+q51zgPyp9i35RaO4ZXyYEfGbaY5yQcP
u/4+5aG9vdYU+Y95Zg313x4eBcJGllOKRGeb/ZhmVbvusVbedKb6OM25eTH2ae1FYYa4aPjE9ISf
XtgkO9kWEFNqdKwqm2ekRFkVO+EBIH6gFZVGgymvbmna+6mWRkdLVKewCj8XVZx/sBZoxq93lTVd
c0xGBhgDw343Q/Z5DfuiV4agDfp20FCKsGC6uGW5Ne0q2elG9oOeC42pEEaCM6OonSwQv5oaYdw8
3A46GIjFAM3TJlWzX+VuCIvGo4yxUdDTeVMOw7i33Pg2KeHHNdXiD03RbxBXLZlkDoNRvaBh4x7q
Lv8sstneLUWhgFFTtCCORubtOg6SSdtNZj5dmjkmkVNWKX7TJNCe8YdPUBPzVGzqmHO4jGmOuLFa
qzezGiN95o4085Jy8e3IxWnN0EHRkhsDnJLuDu5w781AaepSB8uaxZ3vREngTshNqspFvmhQhRrr
TrXoBUAES7zKzL6qnXYFt8OXSvzDUuQjPbUY+HX5Ylk30nYaX9OLra2nz5C/UnXKtxV2NXEob217
+FJAXzFSQ7vsNM3wQYJSmux90Y8jHgGMiS5xb6opjb3WkgoVW32Tz9q4WfLR2UzxWARR5V67oYJi
S2cuG8S0NhRh3KCYasU3RtMHZBheuMaUEmCoz2hL4sdRsG3ODGGZ07F3deUgjPii0J3ramCsikxH
mDKUzcnqVK9iXoeWStErVLUpMJWYw4MQE0izwzKkjQ/IwhW+ldLlqwur2JKLSjilMgk0fX7qgUhB
7DPl8Tx6un4e/HyIQEgkTbnt4xblEM3aua01bu2o7L/8forS/2beXosPK6eTVjdx4Nvn0UqdLu0c
UNxFMZ+cLAwSNwJTApck3FXASf0R6ctV9Dn1Gwm9n55dMXfbUDF3OBn6aj9gqG5lXl4/Y4T4pKjd
506mg6drOjx9s70EBXT4/TG/j1qZ4agoEYbZpmqZQrzLrybqim0JGzNoM5pmU5ZvwikyD84yf9Fc
57OTnLJ22pQzVIbf7/iXuJ49O5Z6Lpy5mvnLo5/NWIbnUBKDDsYLRkVl5I968aV6QdPwdi6IjxBK
aPZi0Z46t945NR33LnkuyvGLOfQbRTj4E1thiaGHSb3LuY41/GnT+aM56n0Qdz5OhBI4Roe8+LxG
/LQG9LUZWyOV68A1qAu0w0lfVFCtyS1sP9WXxlFJ1AsUVzZG3VYkhHRAJuOqrfpNrogDdTjTY7Wq
PdwE+o/i+V+XZmZOkg4qG6YLs+rdgFPmGogQTLIgKpGWi8xPU2M/S7v6Br/An4T50jbLnZ2qG1KJ
aFa+//4W/lKDRYlA2MgtOexaF+6K9vh5eVxqQGdZ3gyBkveJX0wGAdxs1Xs72hT2TZGqwmtiSx5z
xDdRu620baVhmUnCevr9kZzrOG+jA47EUQXNNARNiA/eHkmRLKUTi3wILHdOdsUcIHh7CIdB98+R
dhvRXQZDTruoTG8Fbs7qHJSGYxzwfkt2WcE8physEHTbwLfydT7rR4R1JCZ+ddXiNNZktYcenPRw
PdA3jtSYrVwFKiRKEEFiZJYfqsprK9ZW0PmHwXFe6/1XTOP03XlxGIuOoWDEk49Ktdy5IFuzvL8c
Y8svm0UA9o1vysHor8EDRBEwij4adsmoTrukQa9JOrkIFNEflglomKtEvjY66B/WLiSZCjiZzYJh
rrorv7+2vxSe17tMzGWq57oikoJvry1BzOw24zgEoVaDk2u6TWlb11JI5lurCFLd+eGmMboesvPT
Uf+hUsUIzF44l9lSOxsDlLhjTgdlnJBUHvvxg1KrQcGfI3h39ymzEolxlO6KWHx7hLEWdlEYUhCq
ldrYhe2IEWuY62sUVu4X0ISNIm6rfIyvjWbv2pGOn6lAKm6ex09Wkm2Trl9pSsZ0wqCLM8SDeFoM
gKOQrPCpwt9ZXYpj1OQeCTRTEjEggnLuw9jh3eAaTbtLI4SIJ2pOe2nhbOr21VZl9vKw/DH2CP89
JQsYBYqPibf00vLX/2vFfNBbo/HabI4hfyJ512H9WMYdixiGLz45zTN6xWQ5sxv3121FxWcMkb8u
EYD10qXZFz1ohHPMN/Rp4Udp7wZwJjqvWFjl4N8BeKqkrK/0iWWkiPN5S/Eo3IbZwqDJlI2t4tsn
BMye2IixGTZHX1cqhTamqWPXXI7bfL2HGjACVZd2sLhKuokl8/HoIqc8JuF1nZn7yDZ2deg6l5gi
0tbNRx75NCiaOCNdm+orKQcVmcij3mH5Hg6F7fcVVuyC2R9qKMR98Lx+VQ0dlmf6C5RPdUVVYtv3
MoeTsR2WYrPUJeerpxRNvtcNaFlLz8t7F6LTlLkbMafadQv5faoS82ThnLQSiD9Va5BXkH/aDfCT
PnYmzyWmOrRWg4JflOdBpKed35b5SBM5wlUhDIdtBtTovLu0Id/EzOYlthplF3eqtpuj5OsSf+2w
M75VdOs70ivzxp5mCe9h1nzJbYZBnjgB4Uy7pzlGzh21bmCuSZKskaaIzPSzltTPFOrKTzkwUTVv
b2J17r7hHXcz7FFyUA5Fnk+MBLW9wj6y9JukB8IjbS8ylxl525dqrtqXEbjKAnwHlbTx6Cz6d3tI
zW2MSe7imONNAYfEN5XxpIuFXFeU8D3sRB4SMypvO7IRRFd8kH75o4YJRJEjIi2aTdu4WPYky9O8
Lm9g2q2nXEcbZbQxvjKyyobjGeuXWq1HNOrDY9tG7qUdb9pEpBfLyr6mR+qnIJeOJE2MwDg+ouH/
ONKUXSxTOcQqcLhcqW0Ig6H7WHjtPIpLkYu7VJqoI4RwedymPPCDhlfTMAqKDhBdYW80w+wBV1nJ
QzE6/bEp1bu0tm+lNXdfy6Vmf+61IxL2I53xjmI2AW3lp70wHpQsMm8zmV/FUc5QRkHsUtFL4xjq
VeSHdTg9NFW6QRRl2rSxLa7CvpiOzTq3OpFVMXzE4HdFjnSe06zqa2qB44FCgL7L5kz5ipT3DaQF
bpRoK9oAmk1UPX+F0oLDJlCvfQza4yRq5cLsF3GhonZJHB5f1lK/G93E/MozDq2EYlaIPWcMtnhD
uBgfSjF8LZRq3iMGUR6ntt0txMChAZbRrXFSLYetixcCXMBpq62RIncpvkV1CkHfWLm2Rvr8Snaf
4AW8md0Be0K5fKFxr9/1o0pEaT7UkxwOY4jo3tImgTLqh7hliiOdvYQtN+5jVVud1VKv5TQ2OIkg
DWJF4LQU/FXWV1pbfG7TWbswWiovEjPPMBr90qa84o504LqQ9ZEHBC71nN+MGqBMZuM7IAEHpyBf
1pzxmJK6rv5O4qDqzFBFf8D8pvLtikk1WVOqqnVjT8bTDWbBN2VRy52Y82bfGdyB1SsdD3C/7qIW
vIEE3kXmOBNojym5hwPJPmioHADuHLS9Xu5mUyf9jWNEW434W6PElFi6C3sKw6uoTQsACar0ugXT
uBje28k2CpgG3f6skqIuudx38VhvIZ5Fm75/cudZh+U+9yzFCUDLtrq01j9mEl4O7lTu41qzjobt
4tktJygtTrHXoF1dEfAKWAG6dfVCoGGpOtJpdjddh4I/ES2BizBTr9oOvdmo1JD3Z8K4R5PYuJyL
5bEJi/jGdAFQDGp+F1UomkT5iIDb+rJXu8ib66LaTjbMlDKLqq+NnPxEaQ9j6/bXxJOFj7+CujVZ
37aRtlqrdkcg+F1EgJYSVsLHI8ToRlOlVjqxrGSx4iv8yBgCF+or5Ln1XrE2aVi7W+6OkVNczcrp
plgQH5GrGrZwq9vajh4dK0p2eZOaBwWvGy9aQOsQ+VR+76T2Nl7AjoAKbDeD3qhg25Un1rHdRElj
EdIKRqcDUYvuwJQebUHy7SQupr3jILfkAV9DZ6S5m6INoJNGVROI1zpdebvWTtWbAZZnuBxLiMo5
TSRKnF+trrI3Zl1eSO1TMduND2gJO+01r5wt954VytxIGpWIl00BtfuMslY5HVYGqhf19YsjtMM5
I9aH4RZTCXLoxh1OhZZ/ktbunA9jcPmpn0ttQ/5nHqqOqmSBX4jgCnYJBnqtKm7zet45SKHtkrbF
XAyZQWR5gLbMcUusrhkQAqB27xdpYjiWyUtsdo5Tp4wbc6V+twsBTd9eUnDLLt0hudTd+q6zW207
WiEC+tpLXURHtOyZCSxlL5xZu08ss/CGpUdSf9QNUviJllHqCDA4ydgZd+6Q7eeBdL6pQnOdoWGZ
29rOTdAHT60s3tDc6QMnGy/xq/mB+rK+iQrTN2vrWIUCkYnGjnc4tcCrbPFqX/ZVIl7wrGRhrgrU
ptxG2SIUH29UNBH8BU7gtrbBzNoQQfQcD/SifOyi+cnOkbifJ2mDwsWtMCvtwCorKMKmFu5Sy0Wq
siS7qsIBd3vHDDetJmEraMtl3gANUnD3Uhc1uZyGeqM2iekNg1pj1d58xlH8iMYkpAvgORpYFVMl
f0TQvqXmtPi90l4qqSQfyDFoqaQOUreKAyG1XdYQEzXglFPzs+UU7elcvMAuOOsIiooGVBueOECF
X/pC81xVuIfQrl/1pUd3VRTDlviDBlb/hK5VfMSbMqcDrTFpdhVJbDsfbQt+a9yZAeXoAnvuDCFl
0E4AzfpdluhoGsxGekjTBbtO28ftOL2LHf1zo9rCqwe79OsaAHwBhckb1ehLBP3+BlklfaeFYsJy
dzqObSaCLGvs6zH8KrPa3OuUgXa98UmURnm8L6kvP2CN4Cd9RjhazQUjd2lOppFt3KJTAlN/bs11
lon2hB8s3y10TiUph1tsBLptmqtXva3I+9nRHmJFWBuZmZxPVsx7OZuvrZ4UBx0cNMLtWeJbYw9I
d0BW/pxt2W5C/Vjorj817sS/kmEltxPy1dniq5N5GachPaPyNi95rNTH0VKqYBajDCrCQU9WobJz
QVzTkMYYIKnhsTKU9dnqPRB6WSuP85Dgab5Wio20ZAJJU05wBWfE7b00P6dKibaFjC/OxS+74zuy
GDvIKf3dFC33MjazLYZZpxq9C2Z+fYsTnI+K0HJpR/Xk9Q4i31Ms5qODbGgG/OOi7OGyDXNFZYem
bOVkw9bo3C8iDAsKb2162SvCOOi5CUsVw9FL2m90OPvxNMmKfKkQnjRicaPPPSt3GaO6Pc7zjlqD
ezWIxL2sm+pkOYkBbFh5rRrkhuICvFmTgBOozH7bzuDfHTdu0aAkEImyZJ8CaAizU6Tin8D6i9lT
Ojf70vpa2TlN9cxqANyrEc617ldlzHSAQmZx44hvtdnbsPxznI3c6KLPkKqt3dQTUzwz6cnHSTWj
y0VBgsmKFnCIDgrw9jBfzDyQQWwDgycmpBRQY5PjOs3XMkF7kqeNrKOqgpaW4Ukq+b5GmYlrJy7B
hzpXbpt8neoYd1o9FLvUtu5iOlwHZaDTQSrJMqBQmGooynnMiPMW0qhGCV6wcGX93XkE1Ga5D+fu
USjdsxYN38okbrbGGiLkprg3krt+YIqAVQWi3E4XyJDO7NFg1C8NcUPu11DCyWOw9M+Ygovb2cTW
ySBv0VAlB6GaPRpJKo9FtY9xB7yPzRTTsbE/CTAb26XVDxqya3WKXoYhB7Ri10HpVpGCfIb+gsUU
1YJEqw+2Zewf0fKyrlBBgVg5UzUZOx4OJa0iYJasnU6ZawdjwX2jx9ihUaLDLMoaun4THZOl/6pg
pL0dSsoZall8jhTaZ2IIU19rl2hrxwlEl3RotrKx/w9h57VbuZKl6SciQG9u6baTN5lK3RBSSqJ3
EUH79P3tnBlguhvoviigTiFPlrQ3GbHWbw8DRgjJOIduw0GkVT1rBp9lkVvrkSCes7fNy4XYhfKY
x6qwxHmY2ukSFOC/uj2n0B2ck1phJqvS02xbhrcm2rdM3CwwNLGzLj3JBsavBntvUfnB47a0p7Eq
jMQpuzLaxuLApU1NE1DNYye6211jbVjGkZNaUlpcu6b1eI1+2ygfjBcrY+3uiyNvlf6Y67lz9nEk
bkNVx+S8/ELMyhS5V+JE/y1/Q+p5toNJIP+baexHprBa5p4qh3pdk3EOxguqqY+sreuDcpYPGzd0
uApZpx7mEprEQcC1yqdSTrdi37mbHVXdyJJmJNfoXtDVX178yhfpELRFtHdzKNr81kbrpJqgT/cO
ab4QpJl3ujyY/nVkDspngJ/PakbOH/BMt9J8d6173e6bk9GSadpOTQXaVP91UQefV4LfbrpyfW0o
cgndfPEe5VKceAZX4lktUPd19Z7WV2B889wVzKueayD2d3/gEtUZqpIIDNX1SZ2vqcZB65n2fk3R
W2JNqXSyPmTFt1QRSj9Ppk3xhH6XBepJYCc8Z1U7Rv7wPUL6RXb+RvNfdQpK+eSL8ZrdeE3ibtTD
7g6HBc/i2SBFINxBOkJXibd8wNCi6DxJavmrw6SI/ReO0N4fORvOXA16WOcm2SF6TyZUM0dVIc1o
3Z+tLlhCy0OhufU65QnbTO+xQQe0QvXkj3I7WOZ0NDKkzAryP1oLk1QinZ3bLb+GVn3Y1LZgJUKt
ZRjqmc2VKGvDUXHj5Fy2+rvf1ZQcTc5d4M9XF0+Aqnae3xuDKQpM/GzoNULrFlWB6AkWnuzHOXBc
wgAZhKahv1v1dTnlK5mJ8lnOtZFWf8qtd0JEScz87rW/o1GPc8ktY2yKhOnROHiVduRL+myUz6fS
tscK/IDBufrjFoQlrl5rRQFNSixMZjiM/DZco37YbA8Ackva2QCRge13qDyDX9uob+QqkXEoRmcI
rZ30RyH7FIyeJJtBm07+7GAAoid39Bo3JfPzrduqlUHc6uNKb15pf6diARnN5P5R0/pGVjdG/dQa
epJ1aKI9eJP4kKOxJTULNVGKU3Cq5/y1XZd00FqsTXO5x/5qnPdBx1rjF2HbWX0Ca465R/fecwDP
sDdHcBZHYNdR4o+XacgOFfZoN8OVVor1VFfyj+pZcHKC061hxcomdGSJq+mFJqBduGoiMWe8aCXt
5pbwh0Tr48ao3BtB/h6RG8zjgmy5fkmqEgBnxjbvbl0qACRTdzBjLsQnazbUwcIN5FeOd86K7aXZ
v9GKl4/KrOMVUTvvZ58iB+UsyriofYRBaG5JmWBKjzEMu2GWORP6cu3aRB7EnVK3dWkNh6zTMbh7
29M+iUNZ2E+sw++du984rH+YJO/GVT/qV62Ay96i94fBqO8d4d+y5983pn9DVNKrSSEocyEA24C4
35JLigeQYorA4Tyfl1/E7T3lJjQRIlbeohHLVF/mDxA1fwjj6kOy/d/dxjKPRnAw+gWCkTSqeHY4
FWjp1m31pdnqUuychCMzYcie80vUzAmV29KEVkADlgvwLfhGtpGBJ8qRqCwVJP2C2EBq1Qo16n5n
9jZcxMXBffBI0vlbU/Ms4WA7Z/7uPWQM5m5QoxccCz/pVzdLVzVGXakYVKFoQ5XrIuLAvtoUxU1f
WHpkKhcJRl9HnaQuDdXJb7W648FdXraR1AUxMjVoREknJVf8qV3RAvX2tj7UcIlcXfuNRltx0gKz
H0fDvNMGwiyHPYjMTWPQnoY6llQjhfl69ozsQn2lF1WQW8ZBumNxas0pi/pGAKDuZyfr9ai2hXmY
gzJePH060CUc23MHXWJoX3aefdtGN8fTrgcR7smvoVspPvXq523eCKV71f387Vq/d7VN4uQU/Y9d
GO8ye1j3OJjH4Cb3aj2xViWjqnffgWb2sJnqV5XZRztQYMXtmKxyJP6u3XDPWf12MLf6aAtuhULN
RAjk1l9PBhfDkeajctlB2usg69b656la+d/76b4eQWQLWR1d2Cs8FMthX5huvHr41VicofyetxOx
I9jZ0Sr0RhCkFrZKHL1J1vTLrz2jZBCG7TcYF+0CQ/O9utMcBYrLCM8+R0jmi4Sb0T/k9USosl3l
Ua639b29tilr4hASlFC8zvW2JGJcvh1mnIvn6Vta2B0IpQt+XEKCQNH8JkQCD94wAcNr5Q+V47jb
tluvw/lRe/2PNiOj2A/NzKalbBKgtMYkTaGcqBXJnAtgXXFXEcloe/nwmzX1kUCUGr/dBp3S7Yd+
dOc7Bz9OVx6MTf+crLoMZcEE5TW9fZmXL5D5/pITwGJTUiu5gWezxUKsVp7kSTuSyihZp5LeGWqS
dzx4SeH5CZz4Tg6udqBnUZ19Y/nzT0KhkWxLwt6+R/moxf8m8gHU/QBuhR2pzu4CFlW8i5We6u7y
btnljgXhd2aC3hftVuI8lkOU8wKGhXAeg20PZacl2AjLkDKaNqYF8eA08+eqDae24+SbR6ojBoAI
t2BH7hHrhpYPB1E84WG9RvcPPc189rC0cVnrZshRNRY5rBM6aOQDdM6Ui6RteusTRHB8te/+kIt4
L82zJ2Aihnbo0WrlrwZNQ53NltqT9BkJHhhQoJrKtzUV03MllBYjqi8g1o2Hore/cjBrEzm35RQW
c7SNQsuLPMuFcL92WOb1OET+BjySOR94FFoW8+UPOc+8gyI0mg3yu1t9JufmQMf5PZ0BcVMg09Z0
W4RK+VVYuMOrDSt0tnS0m+1Uv3BbPIiKxkV+WEgHS0s4sdcEJR6bpMqh81b3MAv9hr6Ji2py9kn1
08mRT1C0QOllf6mdGbJ+gepBq5hO2DQTA7wPRYd7ZOTwwAZ8wvVsydVK7KMNQIyBCC4z367ALlBy
Q656NKl3TSg9LnSHL6SfiECFhzUs0kLy/KXOujZ1gnkJsXZc7F6OaeMw8OgTRhVLWEXSDOAqpbpx
9cNIdgTCatIvZNpJB0db0xzlji+vmMxENuaVxmkRK/IDmLnNOD3Ph7lY39xSrgmF9U+thyl6z6om
lRwjBnK2k/SKVxfxHCGvdnOZ+hcpxv4WGZWnPjbH1G76sr7YyzyfTZuQwXSuTrlQ8lUQEaWoUzqP
dGX9qzWdRYcOc2bRaIgunT2+Hfbb4bRbgndMgf51DKs+59pkaumVH45ni+rCRns3St05IvX8qGga
hilAy2EVz7Sy6yfLIfzUyreTmIRO2B7/dtdgNLZu/BKqP1/8L7JMNzbLrDj4Xu98mI5VH0mWKhKv
fxvrxeaKA9jRSuo9KMelD2YxwtGQM8KC/FfWDoTHZ266MvAa+XDRtcVHaVMJWGm6iN39QfPQtuV9
08SB2edHp9hfVwtmA2W+EU2zOpXLZB7zPqjiGjtdzA3+1SyCyZQjbmEzBTsX0dapu6Jv++QKGmzI
oW52420CUE/rxuUIMbDvEocYSl/1l/lHX64BAJ18bnvepWBY7bA2LfPWkei2Rjv/svm5K9FfXF07
mtxgh5reaQpHWgv5NX+P3e95YvTWyxBMUCcLGmiLj2ic7CIVXtakpXyvg/qSO27UlguXNPbKKW+e
DbWMkVxXI/K86WTxVPiIgMSGak1ToFmDW72aLiqsFi8R82W0t19TSbM3uW1repPTw3DcVX/XFONx
07wvu+1/Vh0LmGLjbQdq9NZeRg4oNSHZJ59zON6It06ton/qm4pNPb+i59mnErxOc50tcS43MGkY
pFPw2FZXlqbs51vTpCZRz3WoKANtvd6xJGhNBywss/ZQr4zeIBCSGbhD/QbfB3JYLmFbTt1pddkD
8Ahw0Rp8sR3WunjogyCysfRh4vaWU4WI8VgMS4fT+uNfuB3u/3Qa9OCkNI9xtaChSNf60CyVBZYM
NBX4vZbObVcD3JGkqjRjCLue7IigvzM0nZksH/SrfmmKitrMH/BlhZ60/IurZckwl9oFbdQtAZ4J
1We/m5EfQKzYap0Kb1cnvDEpfNTM46SVh3lVLmdd1GX9+rCicxyCQjuvqAPCwsumpK1qRNCae9R3
U38xzfkXGz6mfedx4mnPWoMHsAeOzwgLSoJiy7ANZOoYqMlO9LayI1O3RFo5jIicX0bEX2WFsHDX
PPUMA27R6QwLdoXxvuQqKks7qQa0U3gyLgPTsr+sxV0zM7bbBoEzxtS/boSx90J2EZ5XzpqyeYaP
r278rVwY6ePC1ovn0cn//DstGtNlf8p8ovun8qh7+F3z9o+UnnjOW+dGM4JTIwYyUwt0N6vf9yhe
izGaN0GcjOWki1eYcJc55DhUEFBWmbQ5UgiJQV832o+SFli2F7yK/MofweA351JOR6da7HuaJRKt
6zHWBtg1D7vLE/lPp9FMTh7tPDrd2JDGZnkq1bfqcdY/Zjsl2NMCRcwhXL31aDpdQJ1qQT36/qsI
+v7E6PZhG0vByG9QtZChwcYxHIFH33ZzV5w8URHkYAh1xR7Txii9h21rX/lG3dvcmdi4Te5ovf5D
Z+v1ex8x4ppGFZt4qBN3p/dCbpoedVVTXbL/A6HtbdLNhX2PAlJx4ysn5GJqTpr7PnAF3lt5zpLt
jM6dlpfdVb8bsuNsX83W/tQbG4816ve0pvq3Drl7oMQNxE6Qxf/2gYJyVG9VxYX4yg/fziOtmmRk
dAw+UqJTIA2cJhjpQaYzR7lA/NF9bS7j0Xb3N6IcfLoqQm2Vxh3usPLQKe9REesfGUWnRdyih2zj
l9PHoidZ0b6ph57zu/JfO1C5g5gYuzIJ/Gdl1sC4wyQzucrjiFoifASMoWtHsW21TUlT52lpTcha
Nx0Em2sp7/dYHXSqj1JD+AfYie5eGyqe3m64m4jvYvF2CbWqvwkIhAxfyt9ZKZ7+NR0pfQ1hzv80
snyou/nKCWrIQgXgcTZVv8eh/q1sh0h334xXs0zLecXC7W6RS9FnWuSjkbgl/OyyhXtZv+BLGmOc
tz/r4GrhMnVnS1SvuT2+j45kqCp/66CAXKD41ltShW2XX1fm67PR20w2+dXbktsf82C/2aN3u47W
J73fl31An15NS8FSBt1RGex2Q3HSV9dJOcmtsGus58HbnbRo5V/uaWQhdcHTMeqHzhFwpw2joe5d
ssB7alvnR3gkwRYUHtQk+SJ+vptmiNkGsYhiJyH5TBA7yWQIlk3a7JF7N4gLR57qbqJvBMSM4InT
0hpPQ14/dxToMtV5Xwrau5vR9ZoEn0dNjYxAIbLYszW0XLanAXF5mFsQlbZZHIn5Tixv7PnIuxei
qhO1ej+jW/zWBX92ttaCPzZM58a/1sPzfOt8V4srD3QqrvEu2/uidReScJpPf5A3gYnZoJAX3VTT
WS5cSgBQsF7NLa6wp3IyeNUJEzi44s2icIC4L7ZQVRjxWiPEdINmSvUh0GNkUYeV0caCiyOZg4AC
bPELCTTzvYYkJwyksCO3zBGXkWDZlJE1mCtLHM0CZvBUlL2LpMYIWxKy4raaOlSgswi7/WiViuoJ
G2XKMFT3Nv6n+J97Xtf2AVjIUjFEB5wFdD/Q1/3qvBbK2ck4QJHgWPql1OCLGox4o8VL6jDf2OhO
9608Bt12Q0+TP1YnqptRgRgrFxX91xXWX0ug5ikIIzDm8TzMWP21HuAqB+I2oPOjVmMY0Zd2jT0D
dvR2uaYQtEsV2oJT3JLwPwOQVEMXGVaEekyyqfk9Ub8dBiYYE/9/LMBxkE1ZMk28qXqGGirf5NvC
5CVdTwudAotFPtMJY3SZHuc+v+VOuNCkQ/wavOpMMeSqZPzUMA0kr1o4Mupos17AkoihEfA/lb3o
nMbBTcnCrhUDOzTYjr0Spr/mwNDFLogYVw0o06wB2yzqZJjdkzBsxF1dPvMGaHrslTmyPpDSu3lR
W9J0BnKUXw554gyLSBrcn1JoTyMRAGiIN/DjUaWdaL4Dy3JD64nMRTLa/eZNwxYdsl8gNcgpTnOZ
tXKVW+l2U7N2pZro/3TGGhWO9ay5FIhWhzqfEkmhQKoH2KKHiwGrPjT6d2lisED0TwjM2OPzbuen
cne/ibQCd+iOs0HTsevLv65ZRIs4DWzioFQcqavDybEjKrIJDY0KtyINwo1salxYrVG7LK8Ys56d
YrzrMJ+FuY7MTG3lrXCJcZoJst273kycWjyUU4+Wp11Aia9Izb4/eKzloQ8qbtjvmyLmStwPlboT
03BXYcCK3ZYVKWMNM/Yad2hxLNqByikWFkrtEn/rvXgnWtKn6uC0AkaSGsVq7UDleETV7P5bP6HM
oi/yYDesXSaQxzSgK4LG6O+rwpUhzaojJ/1yrjYqFnYC7LbB+qjlnJ/oLhpqCwHwgEHehQQzqk7n
cCPLaXA2yEB51KiUJGeDR73p5i85vPot/BZJJuXRK3UbxcBmR81Es7S5F9upuPaeI5ELtEVDqr3f
1YZ2bT5HjTezM3P94LsYSFpy9Tv0kfVRIySDl9hhNZ7KZ5MpL5EtoQDNiBPLLru0NhnS8Q+S+tdv
oVEwqwp+B1FxesKgkhYk3htJQhMHDhf1It7acf74Nz8M0LU9vN2oYxMIaIpOerJjeHkb72Ap1zw6
xOyFFFYT6K/g4EpvW6hrjaBy6kf0aIwS1vjtaob15klSMhxVzC+Y+/a48bb9YcASaEnGE7EGVSS9
EVNVP/7pRm+4Wg+GVNTqzimcB6fcbzvJ2pKhkqKLCwZUcxj7zUVDBGz/9V31jt3jk7VeRI0zR/T6
kSmysQ17Ey8ZJKfKqs+mz/fUJaeg0sfEy+FthgkhP7wwAZdEeyzr0XflCxGqDKsGHyudI/6uklzy
9Xqw0Msy3Kvafu/G6qjW/RJM9Pv66znPPCfUAueBJGFSedmE2eBlGkzEmZYD0Fj5UZr+38LiggmQ
UunSQLjgDU6EtPeQ5bq6bDTy8PAhahzaQ2ePQCsZNZB8DIk/qd8m6TfEwlL1Jc85by5iHIji6n2u
g8dl7H6N6xC5+ps03BdxZf9zWz7RRYmtweMA000qLgoMCqQoZDSybjcu1PIkuiuaj26jdR8XKW7F
5HBX5FDJQ/Zp53XieWU8t5ycEwPZsHGKcK/F9iJeK51dcR/1O82s3eMKAYo3BD0O1O9ZkySv6eb0
2trdw6htb3KeUrdIKz7H0NeGr97WWfPcDw2wcNmC1Jn98hpPA7E60DHWZlMIMaXju2aeH9YTsuhC
ZR9rq47l3Mbb8GyMOq4P9V5I47XMg19k4t12O6ztZt3slayPfpAfW4kXhcWFjV7ejcqebvi0osq3
qrhp9JtBNw6dJdEJrubP2Cz0di6Wv0d2a2SY8AJsPKCAikib46xMyCavzNqz2zX/778y6nf/95+B
/XqyOBoqoLe2SleUJaHZG6TpGIjP2vPmDgxcBt0ZOTkMtdt/Wzv+GuEHKrYC87dZzFZs02YSF9Z1
Ml2+kGSPf+a1QC9RaixnxTFAuvHEZhwyvbOnG+183wEIwo9p/tmHa3FKtCsOgvGZqqSzNhOpMjPY
R6Jw24sVjLE3KBXtObnOuTEFkdD7T4usjkBxrgXbpEUSuNsf98cg4/YVYmRuslEqemwyPjHTXGdy
PjhX10FJ0BlcOHW6VdE8tnYOAW+hgzEKRCOGzcr073/jX7Qck2NrUPNNtSedEZghViHS2eeVr0vR
ioTKV9FY292TUTaGHiIKZk+Nqngf1Lz0agSYxCRac8s/rkgxTYzgJLbeKY2cxcJ0LpWJaMJQ7QHK
WEzWw5r/bKsE7FSmkXRbPdw2h962QgIVM+KB6r9ei3LU4RfY/fkm62UfSX8vY3MqfqNnpiGjKNeY
7gfcQ56esBbXceYS6FgiKCchvqUFdkHb0DNDoB8hY2h9GY2Vh64sD4RCHHRCmaNFBltiNcaDNXyb
qExxLe3BIHHHuZdy2qu0CbYU/dd4tlN0My8F2rYbRVhrOBaznpoIoXcVgJSIHSmy+CyEe3AGr7iQ
DHvGlfOnzplWBsRo2CH1eNBwX3U4zTDLn6zeZuRxcFWb5vptOUZ2LwIrD60Bh25Wjy9w1q/T0msJ
mhSMP2v2BGDBmjX1f4ta/FTr9unNJF8pqkJ03s6oDcQeS3/CkIqmepaYy6Uq1CPGI4g80/6eKxco
1rnUPW+fTR9h3m3+Xbe/EfO+J7RWvRU1voF1deLagZ8rdyekxGjEnFX+sIvTn7ARCG/UlskbGJwd
e4G8xWxK/QZqAdm8jSV96TBz81HrdP+2H7jVEDCcl8V8GOcgOMpi2WJsI1UUwNnEou6XdLaNL55A
CuL/mSuAzg82zATI1tncNySetNzgVYSa0ug2D82Z8AbP0Yi8JFIkJjMphCfEro2/DQEEyXmwPYcC
a6MCppnXymWvaqZkn41oMxvjrBsnx1/npICXOFg6PHWg1vaAchd8guDr3nVjTTh3pWOYx6L0vzez
I8JTFmXcAoDb/PCVYfxlFKCAaY5103PuneC27GVGRYYJRt1dzIZxmoRBnjxGq4u0YCws4qCYgppH
8BmH5c1ozNNW2S8DBN2wzN0zqeX546r4QwuzKlO5m1ay+jGHrj45U9mGdpFt57Hgc1W/UARu8VCh
7W+d5qcBHXU2fU91oq+csOl5cO1+SAax/c284dOUvht1BimEneGjz0L12zmoxn2JKrIJJqbiceUb
wMw0zM6HRDBSls4Wo2n20XXi+Nz17dYtpzycUemGrV9+WHn33gzZk2lgkwy0TmMxE9WzCDgdV2V+
GB4D/TbaiOXsrYkqr/hGs20m7V48GjohVxNj7yTlcd4DBduoFEQ+RFaZiyK1NZE6mHrQp8x0CIIh
k6REiesR8vt2VFZH8CGH924HkafGz83h19JqJyWflOwNpPaWS/S0+OqzpQFOZpila/pBQH+s8yVn
Do2qGld/D7m8OP6vem5VImg/Q6c93UwWquuuBHBUDJ7lyg1bDSOhpmSoE8MJFQ4qfS3F3AzAoMr9
u/ApGxZf9uIYBygQmpJLbOg1ka05oeSJlRdX/foLytk66T2iO4mvfyqcFPstm84eD0SCxdVWiINn
8o04TV8BvWObWaTLPWObUamm/YCSHkcR+tjB5o9uRbGct93YDsUM/w8cgsV0aax49XRAKbSw+3Uf
Kh1zT9fxN0oI1HtWKjFQ6Ht35+TDX08fkWHYF+UuVTIZO6rtRtDz3fHSYCBZVk/jmFtuG6DtuN8b
jHU+v0GQv8LzEZ9eVCTpits1H099dwXMWu/blzxnV62l4kIHUa0VqtPxbu5Nyr3GCpg8Fx/ZVJxx
bTaJ3fD/A/jLvElEQ6JLOgcYmoY8Eam+a2XSKO1+mxAP5D296G2DaMeRD/yeWGSdS1szA+qk0zGO
T2BFqw0KAQGa1Gv+pQcBaxfV7q5e/rjGcHL4WD1GZ4w1uwoXuUDK2MGHAl8DI8ecAF41LrgQ8gkm
jhbB78l3h7hrgy5qaDML7fFhI9Q3MlvaM5ZlvZfZ9negpvM0Bj3VORNClMrR7VRUs4zmwg89xEse
HGlEiOyr1jTjrb+MZQrc21zE4nH35st5cdaHqsdgYufiZtq/iryfQ713cu58yXzjUAtYb6gI2p2N
IzN0rPWsgEYX2VcGPss9YgtIhk120NJT0HLubazlQL37wRn5e9uiJFF2ET/O7F3UOhtnlMjJRo3R
s2ZN2FSoPfJ1PwPjobBFuGUdqlYPHieJNTzfrfzcbb1MJZGA/4RqZZYtz2PfzWcEEC2nRjl0+e3C
Cbo7MM+bwK+aEUxnl3JOkRf/qfDgp1aGbnprvmZk5VENQovEo8C0O6lH00FHIlD3KAHgYepI+43Z
vJtz/3HXHIwVNhLgrPsq52eoGoILidZRAHdhsaPymtbACH2GSbk1n5ZcTw00iHZD8O8f03tGh/Yb
VG+Oi9b4rRHkHHWuRAlmX3s6r0YFNJL/dNv2NqO3XC+GT1gcyKIgrg4SD7ELGY14FzbTrk9af3UP
jZIY2Ai5wRC6lfW4dFe5cCNvZjKiY/aXSOYa2cbSQSrDe1/VP9QoHB0B7VxkKCmKNf87QW56Y/un
NfLzzsSaLV9Uc98vZ8Ntb2tX4F8e58c16CkkY9AptfKzrNYnLF8X3JK/XF/7XWPHIVop111cAPOl
bp1Uy40XoYnveBgxFi3j/tVzW0byQsSiSCm4Bv1b5efKqmTXP7m/yxAGKf/UDMAxZ0HiglJOai9T
8Kcsxk/PUH+3XPzVCcC3jSKyrZVnw+gJUMOjPNNzWs7mwTGxaf3LyiAx+G7fwX7mki/S7bXXmvzQ
zjdCNGWHudEvc7FVaGjqv3TuIHadvl2dvbfCT2FCeuXNOV/2F9NWb4SgQunAH/X2kPqm3Ub61W/O
HMFKtxVb7DgPvvNVAgZ57fCqmxQHYEt4NHKSpEv9kzgRzoZBvK2l82QDPajd3+OCuzAuDDxAEjjw
LgBUZ90p3fZQWNR7Te1YHTwee3CidY+cdX7aG1Lirp++NnOx5HzTuFKqqOsr59Bl+M2J9iEJQ8Wm
AC7G8Vamnct1xMxyZJbIBfN5jirxUHbbLzIj7saqFEfLRdznovpn90VZvjTV/U4d5MURy1NNaOzd
KrvzbKJ/KD3tNAtKOMVcpM4ywKVZPYP6sprh6EBiOWiV2nyPrZWn1ffdJy4e/Emd/zxuXUvhHmBV
oeS9aU0jVMuAWnmXh3/mDa26hmb2zrPsfPeEgQvsT3RrWM+7F2stoXhqVc92bkXHyvZLACY1gGA/
GRkg5j8BzqoF38aozQeI6QxbFtILvHLJunQ59xUgy5XqqGZ+RR8Csjeo4uvqgKiDjjyFUteLwyt9
z/6RbqeAJ7PkD28El5vI/NLAz+1EC8pPE7wuklVWcZg0VbjSGpTYPfrvNYP48M3yaRsISu76HRhS
D2h+qbSE1iM3HhCbxiOpDP+OmmXw96PLdxlODot+ydp0YV40mezI/D47ZMpDN0gv9SYN54q2SJ4F
Px01jwBx9qGNKpS5Sf2q/cg0IkdUziShr7uWSGD1yDe4sie7XE5Gg75tEQQvi2DjLa/BZeqcC7II
qmTsbJMeZeulgbQL/akkNJoXIiGTGc4Km5vpTdbB07okwGPI6SxfMwsMjzaxJTFW+7LnSGf+ZzOv
/d8jQ64RYshbXM/VryFQ/9kqu2gWRh7dHBPKumbgefNMscNzw/UcLl7+ns0EuzjeTWb4zzTZF3Hr
lt9ra2NLFbgYQQhfq6a+AzZJr//JNE6TZv89aMK9FQuCzXxmayuzJyCnkyjAzRG8J7PUrzhl+TmJ
AZtPX9MypljjlJu7CfiHe+WGbLucef8f0FA4IdFJr8ZS9WcJw02hW1ccJg5v/iYnIvSj/l/CCP6F
c/1nB7Hj2fjeQGwtrFbGf/lYbFTa2WJdtWyzrx2bvqMmLxjYf/oDdUyP7aD/7M6Sxw5qgGCnwZa1
v4pb1aaz1/ymHIAnowfq74npdetrJkExRO1youzyUXjm+0JpAIwlzPR2zfhCekGgH/Fa6LqtzuuB
492ferD/2o6Ooqdq2M++/GvQRofNUutld8kGAnJn8b+Yu/97uIHjkaCKEiGw+bX/hZr9f+EGFuVY
+Y59IZls987YezhfP/+YGh9zFQqmcJT8DP/zI4gj/7/ZtWESLSKsr3598t//S2qB5+ya6V8plHx6
asXwTQX1cNzGV051il/wHhDtEWpyfhKZ2QEMm5emYWhZu9ZM1xaTAaCARghxaJs+R2NbxlTvwXy2
51lXCJX0uBfmtza6Mva66pYEJ5wNtiA2Xp9vmBZ3MHbrvmyo/c28OVWeRQ1CsR/UzhGsj2gI8/oz
r4eDE8ARMx3L1Nve8Ez9MVvYxI3JLtQ9s+NJYKPWlWoBdMVI9C9e90wYGIhWY40dlf3KmuFm9YP2
Jh9fCTXzwtG3nskTxEwVpKRZ7f/B3JksN45lW/ZXymqONODiohvUhH1PiVTrE5jCpUDf9/j6twBF
ZUZ4Pou0V6OyNEOSlIe7SAIX556z99oL0udg7Cv5jVmTs4gIYUv1x8K2jg2csmX5ij4GsL2Dpmno
aXpQgvicEJ8hM1zcKNiucVtRkdbeyu+VH3QDQpEzoMzojZjutUj0Ixkt7oJ2SrvG/HW1OuUySa2A
pUb7TPQGchLTOl3c0XJezPLMSKHBV1N5myoLd+RXsYPJ0nfFwJWdNqp9VORrH1fsr2leOnZvkovJ
By8HIEJD/YGAtHouy9PfnzP/xli2SA1BlDEFfZjE0v7K8XSGDAhkV2TcJpDR96k8e1n0andVxoTP
rxe2wAwWWO1KyOGRXk60p1oWMDeK5yFchaaOqMPtd2GJWiep8BfFVf1Ogt7PNkjWY0dQuckEeekT
9LAcxn6t5kQk//17mM7qvywxUJqEcAQgKcF8yf7lrG/5SR7Q5V4b0zZFRclYyOLY5ZRHGLTvhlJA
7/Czb77L/wjX/9/l1fwlA+f/ORbn/8PUG0xXf/pe/i325t59fX79JSZn/g++cf1C/oNpjaOqmmY4
Eweb5fKb1q9p/1DtCacH2BFjBUD/f2bemM4/VMCc/yT0G8aUgSOxzPLXWPzf/yjoRk7sin+dNhYk
ONOQNshNwwbs5zi/oEbhTICQgdFHEaKmp4a57IPTgw1JC/ucqqQm++nPJKf92wuo87xCJ5TkjQJt
nRd76W0cJvs9UHw7Q4I7BQjaIUvhoEFOkG5cXdtqcNnuxLfUHb2zXxnjxmuVYGV6irbzakfugjxw
WXNg6afiCF0Yy5rV5lv2/A5jBobgAPvZTFuMoqYE04ofvrCz9SP2kS06np3vF+39T9/aw/cH8L/S
JnnIgrSu/s//Nqf3/ZfPhRuXoZrEc+nTF/YrbNpMhdP3iNFWVUphuchIi98VDvPTzmuGC+l9yss4
DIuEMBgky9i+NV2pbrmF+lIZMK6W7gYvgvk4lETqYBU1YMmhmssy2qhePvY/wkjxFlikBfmZtlja
U9SwO0WcSoupOJ31ErOrW28NNyFcZ2DYLq06W6QVDm3dqPXn0Sd2fH4a0rFnpPCq0nGWtbDOYjpE
GsMvv4H3rmmKPS6iEG2cUxRPhmqII/7XYuHWYnwqC7d89C2xnp8BtVGfppId9FnBfCBQn1oEhmgS
Su1oTU+ReekrfwT+gP0chvEo9NcOKzSbaH2k68PT6jVmiL37+69E/vtXwjeig+Eh3EkHQfkrhqUP
0WbGRrMyy43Ix89WaO5r35rlNtHVaJNkofJq1IQpJdQGZ9roIV3+vSIK/yX2nxVQPEepe0BuSaIe
jlUEvYfPkdQX8mVVcWmaQlzmR+30FNwMLh4vdZaFp9g7hFw5HVE7W3gCJz94+PrVG1HkWflLxAV8
dXX9hzoI8wUHsu94+lkd9esAs+/eiPjdZ7M8JpzfOXnNGGJqInssOjN47f7+UxLarx8TCmJgTQJa
0/Q/+E2c2X+quZwxwmUrLAV7tZMfCALYqjTcLxj36xuk2gqwhfdpak62HftB2dhKgX+LQNZNy6YW
73iI6FztLD7FzLo6eYwAqwuSZxgIbIs6t/wAPLNV5dO8BswHVNnDohSmsg/LMLgPSlSdqmF4/9ef
UDPUOK1GIk2XO1survaEil8QQm/jq3Bl/oMEPG9hCry0CI0uDiKTkUSki5JC7SQVAA+48RXFUfHu
RkISQZ2P5BUMxbtmJS+lNriPja4jQqnoV/bT67ZrMYcZTRwqSnXQQ81YiVuC2vmSBmpx0XN1Y7da
uzHVXlyAbE8pQog2ctEe4+kQET66061msmC3R92MqKiDY5616ZOMCnvDtjk/dFEwseZpHxdV4n04
gAbxXCifdj9+djggng0nzzeCtvvRDNX0otV2uVL9SL6j3NzrKNoRHjevBvC7F4hM+joaGTjVYPXc
2BAPuZW+NQ3sC+mUwQVv4pq4x+LSQE3Lg2HN4C376i39R8N8rEZ0ugus2jrrim6dfbt4aLwG5xPw
GUIDzeTLcJ4MArx2aqWOO8uKIxqmePhovtwqkI6nTFrdUe1fWyI4Cb/4cLF3gifxqr2Dg/u59XPe
hJt8NDYwU9nc0yCJacOoSLt9NMDzYX7NdKiYLHMMLnmq38LKa59aBGlPZLXyL8cgNgmDeUFxDXNZ
msG5ddzkaCkKzOdAH+4tGKGF0Xj1Z68/TW4k/Bceqeb9h8XM7aXpVfbjlYixFVb+gYRvmuVh0TyO
Anzi6BCuhrpFrBswWm07mD4b7u5QOKPxiiduWenu8FvkhKQsAT99VKRX7Wx0QegAEOwHGcnvjaJs
UiM2dr1U26dRWC9hZDa/9dx3FoXCCH0ICvXQN2TH1twmN1XuMPg0A07nyNBOKFth7/r1he4wIuFM
13b0f4LLYKHJzSrTuOmZXiNFzuTagdmCyMsz5KaBqLKt4uYuhSaWCW1DgxbrVRi52OXVVydDJoLM
j44Muf2jYsYxn8z0UJU6D+efR0LzGQB3v//9mjIvGX+5GQIYlijRp+wDbJ6/cuB6KEZWBIhqVdqM
GrTWJJZaDO2eTQINu5Kzg91Ftit0L2Hxk0zQ6L3ww6ldXLqrGmdm1eX6cwNVuKeOLlMYi2hkI0RQ
2y6ZxpdtE1gLy3abVa3ZXPO+gwa3tOJj3o/tC3Ht3s7Ft8jC89nJVjurVdLsaAPL/ZjU/dkOeuU/
9DLm+8lf3zXDMUu3Zkwu7QxqsD8vpFUV9UwVFWhRpTlsu0ANuVWn5WmsKv1cl8zZSyel9+7jIKxD
39pjEEWpGtrGC610EC5Kz+DXtJMH+D3uPoO2y9awjZD/59YlioKDMdbiWZRl/DgZXNyhKtEe1+7F
EK6x6E2U+53M0o0WsaqlgegPEhHWoSmrEbVG7/yHnfOMS/7rG+a2MVWBhmHAkDB/IbGFuWrleloh
Cey7aBUasX6ydBSKwG6YJkFi2Xde/hyQjv6jmsTrZFY/F6D+d04U3OKOvgR3//oEYaw+VW1Yn9Dy
CaBs0/P5EKhmsOtoa74WjvYFcUC7BUElaKIToyGgePyHdzT/xr+8I0mxLYUJAPLf74UpY4BeGpJF
N4hZzWvnAuhUIMvPrS1deX3FBImM3hQ/qJSAJKiKrm2brZRRusd/HQgj+hHminIs7AwIjGTcZdC4
sKtAbRaeb2B8HPwz9/j2ZhcMXSFnPZSIDJENMLX3KzmcIf2NZ4NlvLQAq8Vjc8NUjBXNHfmH3DTd
mm3+hoPOP6eWZGJDYPV8HWR0+C55PtDfDe0fDmm5Kzuocbpk2UFHuntO8MOtnEFL9ykKwJeKXX5a
T7ZCTMLnITDIUu6aikkWZsg8ELjh9epTd/pXjQ3r368TwvwrKY/dBKxGGj06iZ6Ow+bkl02oAmDV
Sn0tWRUK2qQstmgT9F2NJqbtWiC6drdX06y/YfU4Flarv8YU1vsiwTXbNLrzhCST2JIszraRqONT
5pY6Q2Xs0XsvaV6HsVVPmvSCOz44uSffkk35JPi3FfEkje4ZBIZ1ZCGG292Xxr3zjLUsvXXYOvqD
5fgdkyKz22lB5E360OAQaRUmlxIAlpgWMScS6crPtXKZ2AgSWq037pofdnvkMqgk6cqkQphbos2B
50U+MF2WsscMlJoZQmShqWztVZgSu2Tg9tuFwGUpuo5RHRvIlfFPVTRWxirae44UYAZCfd8bMcrp
eNwTNuad6U4kS1tvd0KHHmNqmXOdD+04OldO4jLfDDJtfmSaG6+yBtFI2zFzMRLnXnQOREd18FZ2
RF4hDSQ06qpi24sklm96lZyLINSfOzcTKzOkCCNNYBKHmuOmHttiW2tWtJ6X8kQXWBwcDX1ijYgs
dySJm3lf/q5U1d2fcikWvVvk74FBJz4sjWdSMOt9R8rbhbXvE7WIsmfwnlycgpGh6b+5OXoPgZ4R
8nM6wKRJ+CvyNG7PQdKWp9wlRji5o7fIX+nQZBf8i5i8m3a4qgN2C4aB5nvk2tky77lThJgn8ajR
U9elTgVR5+YDmxfTxgMkmjihF4Vl/ICq/DFuSC/OWsY1Q+CUt8zM37LeTn6EI+lfXt5WRy8y5VOZ
d/RDeT01rXzdmkO36T3kFVu/jEhUVaGtcQNoDrbe5S8SBRQ7iKmJzJRCQ7XSD28mtYVJppqszGan
6EV1i3yx0pHnB4OfXZLCxOH7fTlrkEyNvDoChVN/jAG92UDXvRsmLLUejVXZFuOr4aNtiPm3zdyM
aUzmwSpMc8I3wk4XB/ZxEopK1D6IopXPY4vtFyNU+ISLBTCmM26MSM/3AWOPC8JmhiCG232wr4Ib
BGMPdXiAuj1ut2MkvbWYbubzUzE+uB6AOqhO+nP6zz/QpHoDPmx4Gi1LQSEZ19t8unKbVOxLijmo
2SmJbiZqt5EABbOVXLIxaMYjSJn4UIc2fs6o2JtCJ5ZVV6+2EXWXjl2uu7C8IH6L4V6vcnqb11oq
zH86d50FLsuWWpG5RkExSCs6IpBEZJHRAU27SG6L1O7OGtUi8uBRW+lpWh2cQSQPgSLUVdVKhjO9
Gv7MzNo7K4yez+aGq7P2LcJMpkutdzxQFGohNvMKMvXT50GUzbS9IHPg2kzX3KjhuitZMTdZUtrf
XnEszALnSdSUX8rQuAOb+BiZa+JeKETcy/yoCQCmmUEtmOZp3y03Omb/fTYx2NG/drhp/BBLZiAX
RLsikD7JX27UhIRDQvIRx1rzp+1Hpn4SXels1YKFAQpkC5DALM5kzg/t81gWwwNBEikqERYxtwdE
y7X9pqIPpJsR/e7oyDKGYi3Gtj2PUZo+5HF+9wLC4jYq6C7EAtylGFu57Awc/Rhm2E4MSQZhJC+a
4bZcw7RiXCYZWqcmZz2XBwQO+M4nS3JRK+zeZPqM5RNPkifiJdyN+jp2r9+/SlTQDE5QJY69bd3j
Ajtg1wK8LTWn2Izw5/euEZMVmLbEW6EN7kbR/uYH7UPh1J+pW8sTUOv8JmoFuzHXrhVGF40Uhyfp
QsvFVB6dWgpsZaSJLdiZPwsK8NXk769MHYJU2aFcxQ1RuaShtk7C54Tlgl0vf97UG/+egMXqUads
Qsep9yBsYrTn0zpYh6rNaadk+zqQhDAPY8Gdz4GYW2T1LSkSEwlHAX0d/mcZJAEjWSKeAjshXj0G
4hO0zWn+vF3VsnBr9IuqreLPgXvV+XuZtAY2KglwnVCNxh8GrqTFDA0b80xuVGy266xp/UevDQiB
0XLyiTKSetB81FdpCYuNb/gCtSO5ArX5qU+2drgcyq5P7UcgWzbYHzt7LFCW7+bbcZikrxBTMXHk
fIchC/cKSay4lLo0d6lZlnvTGpaho+LOETKExdX/9OnWPFTm+KkjuN8nTVWxKMbthMp39NX3WaR5
+tt8nbUxbRQA6ZeWBiLwVYxW02lTzwehu4vvt51GLJOq6AbycdXo1Rd1sUumusirNAeTWKZqq9GM
2KvP13JnYav3bEQYdcs/XJbDj5lplDLx4QfZsPTT0GHTbDjX0MzbI8DDSwq831+a8RiCLbOgCOv+
R2bETCxkWNoLDIXBLmKhmKoAXL7jLihbugRFLi/GdCgLLV/38zo25IhxYkFBMV0o88GkIbf5/mlW
tNk+JYeEcwAzVzhUTFwEPj0YVf7OU9tXiECTd6ZO39IkHPBSICEDplTsipEVmzKTgjCpCRePhqs2
2ERBiton97Tc+KhUfyZUgCVZaHOL5/uAOnnZZPmmCZppXdILEjTwUmI3Vpcq4lFTZvJ3z9AvdchN
DX03fJwS+Y6ZbXHsTm46+zifxD0l76neK+BHMgKvBXozYT1HPpQEOtkr8slrVO5W/VDVfbk05Jeq
1elHUXxWo2Wec40BmAeg0LCrH54f+JhGIdVZfcHslxULY60igmVottVvug9CqJPBLhgSJl6Wq1+c
bKBy8EghJBOSASf7W3iO+LqA8J9zvteL7ZL1nNUVJ0of6EvUu7R+sAmy+s/fTEf7Qhhcb2Uy9Luo
GsttmpEuRaX34oRduzOG/CkmuuacWExZkTHts2QXOTmFvaMxQk0NLClKEgSrvqitXTFtY8sheAZr
9klCKNth6Y7OKo9RiFZ9U10TvybWNsBC7PT6ylJ6HV7m0JOhYcDasZ1sZxRCWc+9rLi1HkcrvTVJ
u/OtbHhBt35o8cH+pijNT25nNIubaO2bdodspC1XmVX9hk61WJFT1UN62keFg8TMD8orWdJwfWvU
70g0bT4AWSmCx10+PGYaEPUhrx/xTuTv35eYEVbDgzFVOWkcf6QFTt+wepvvHWNlObsS3dPy+1bS
8bGHludhF7I9lJxqc5/X0QTvIiR23d8AsF/OS6XWvoxqD84ydO3HKmDfmHW+fikazsA+qsxDVwud
CEVSU6cFtFEt76Rkwt8qJl6lUpHoIILifTD8M5xo9T46OlC5XD6FbautWdHkC9IZKnVrG+es4DM1
oGmfsiH7kCKxPodenczC8SYZnPGIfJk0HU6Za6UX3Y3oqsm54bw5WY1rkU0hWGkyNQdPnNEuLsvE
TGBc2MFe7wti6g2ruLaZzm/BXYOMPPU4+BatZWesrkGWJpS/MnxCKDlOQk9xIkdNeVFUdYdhtsTy
a7TodqZoXrN8dxxUypEzmBsko+tSCmcbSK4gMfXyURM6W7LUxaosjRsfa3OqxReJk97DIPWt6fY/
oxpDkFJL/TXDd4W9C5GInyMpMcl9v31/nJ0VBZua6N9bUudXjWgOiq571af5Kz3ZyYTOdoTMKOXc
aA2VVU3W2RbWTrbMiPDd5+QdrBMWANv9aTPBXEaJ0Dmh43GXoqH0mPTzi7fKDzU7mbYnHqnZKb6s
0HxxRz99cIaSdqsXPDmVzaBfEhfk4aBaRiUkikwyMQh0+N69HqRHZDXJC+7YNdgs9b0fwdAGRWu6
R3RsD/NWRffon2fNm0Enlci5Csg0jUWbAXRXXSXkyp0X1l9laf2oNNx18JiDB9ivxvpfj7rUMOmx
WV+U/v1ZSE/blFrcHn0/+J3oFYBrJpenZ2gLVYbKk6j15qzBllzMJ8kkIlhFemsehBZob9Gz5VXG
Hdn7w0g3a+0ZFWSnGEQ5BHuYSa1fHBEhsved22BKCEpBU0x59SedlT1U9jJXDIiJrG8p5NfkJ5WW
fdS8BHiCyvYmbRp2nlMNmf2zkNSSEBWg3/ib77uh95JJ8EPUwpntR6/zo3FsNn2ZGTu7zaldMGci
XI48pHr8O993tGnRLPIhCsDUK/q+K8jr9EaZOpshBOTXx2Ba7cgvn23D/6Rl2TDPY6XIXfzUdZj7
q9LtoQt0irmSRsWU3GhxEspyXRVVtIzsVl7CkYsXvluxNN0uXzkB5EKrflIzImNBPzm7Ydohqq7y
ZUul3tWKfZK2PrxhNF0Yhfk6269dQhYOajAcQf8TkYBpOUlt+0gI7oHwnfFSYwe+q1yoyliuctWA
dqXpWAdCWzvOhww9jNHiTvB87WRYPqrpebtZpWm39gsnOpnWiAhiyMVC7/ubHSUb0+LNJAilWKbU
7MLIzDwkrnJLmFOeI51uRgD/4iMjb7mrI/cGCgS3QIGVqcWy82KHabgy3VY+mBPQv4wo9hI9xO2J
gXnV50N5kEVZ3jT4NY6HuBQHD21g/+IyIpMRJLzasL29X+jJE6Jvb5e3yW8u0LtlQc/30I2F9RYV
S1GF2mlA4bmsS1mC7LArHHBm+pJX13k3FE3JRAXe7D4zkscxxvYyF42twO0XqDQ5atm+20EUnmua
easqttjKIcVZcaewdrlRJtAGpXKI2ug6E1xomqMBRtzWN152ng+5fdHbgrAyyKVem5hcPMW4BEWz
KQ2SOeYaz3JFfTGlcuRTTlj9moRvAk0dI958XzoBEsp5fzYYHirAia8dGuZvZd/xG+r2cMlo4l9G
taILQcMMuH+KrBsOIzKU1oaVMPwcO0kbtgyBCYVsi7+rvsQCH2Z24JXqKU2i7gyHCpm9bJG7p1Lr
zhS9z6ZLHYh8xXgp8ueO0/jZTvP41jjGHu/tpiwjD2ethxoa5oscvVOhcKsppm4SG23v2LRKyRtR
JG16vzh/X+p5pDU3TE3pU9lg3mu0J1lZ2lMX5A9qrRxsvA4PAeyBDYWKOErFRNPr+dTGdtnt2JgF
p0xTmpVbGtY1gLJIbqLG7iomgrkqfDpO5FSbdMRreR5KSUYDFbNtGs91NLbH+Znsnf4UedkhmCKK
EcoO6raEqcgZABkiN7W3uSHm5fzi2LoAw/f+1QuA++qdCrt6bj5lDvoxg7/kuyHlFC/SisN7BKuD
YaBZ3apuYiZWMehtv1A289kF/LWx89MgGDFiyh3vucfGPu3Hbo+WZrx3dUxZPCYCxTJP4wzuRzPW
/kajF5BC9U12aKxN893LK/jNvuIfQZJiK5sfxvPD3mwDnifZrjEJ+igc/TXw43TvY5Ho+2L4HkFI
aqstvh+ANQIUD+y9ASGWr+Sof1NzixrDxxsdUvMPEbJ2J7c+astK9q6f7DsU3LhEInhC32VT2Rjp
mu2jd0DVDLvPrdgJTF2vtkIzbZCmAXjQeO0Izjs6XbyBRY8voQYqrRbsUODg9ydNKapdFfY4niBF
2b7r3OzMBs2rRNnF1UL05z2jfr+Mh5s/InYYOUN3sjX6m2ph4onQz/fsXpJllCM3l369jSDGXzII
m2Qep80z0jLoaJ0efDZ+CfOuC5HoprDKC6C6RdH+sB24iHUwGdR137hTIC2BFKDlmj+HHH/RMq61
fZpSDiHXl68ZOFkVA+4+75y7qugQ76J6VUzk2JiFc9tb+OyLWGSX2oi+JCPYh+8iQC8kGL3Egalr
flRxO/wQGWNJraJLoUkZ4fFu7Luj5uegS7X32sXagWex33GLxJgG8+hse7BBSuRL5wkffSl95TfP
8a9o4PMn+tv4y73+Opg0hddxAjyLrFO+TCdge0c7+k6hmYMls5InQHMpEz+VirYrvY1tR6hlHSO8
yQy7ZmkXBT/laeEQ+mCiCa4VotcJdrctFv4ULWlMS8ACCLPCk5cdxqBIlxVxryvptdjXGdxuiH5Y
WHonfx+QffA3qpCUdGiAfkJt5dKOIUoDsJuL+2l0uwuRC2tMHI2/RBIImgixHVu2bE3EAu9h/iPT
0ygmw0ekgbt2pwmEacfuUadC3fteuq8rpd0HluttulLJPrBuEIM4fihD8oRg4cOjw2fD35mkMvaC
Ij19sSJMX8nA2x+tipiZxtCnqBZ5bspWPweppW21NMeKhAfGcA3jOD9qgHsgm1WLZd4N5eP8Adex
4m5QpxM80sEtcFEUn+YDoXA7NyjGA5TGg9YxlVwCze7ZCW5TEkjof7ECl0DkdoOEzWekKsNCoWV/
bChS2TM8s0DkRsNZx94NesKCb6brAWJcQa9m4CSDgNizYtQPKuOph96F/CJ6hzZziK4ld5v+4gRj
dkuq6hliU/g+Fy8D/oE30CurwND9l4gu7ympBiygjqq8sQdbm1BTfGG5sK9tGNVpTFntpsFpFEVy
7omC2Nhp6Z+t2v/jEJG0ANPQuwZR+0MJDfeLW+6iwvf48D0ZwHoXLLuuIzXBU3/2yJ4ZaerlC4Mh
Zqegc4jugbqLyh48F0EjNLKnh6Krb4gH9UFb6D72dcuqdw3FJvqgvl3VThRBQHVjAjrCBtH9UO/y
ERjMd0fZ87wIbdFjZsMspjR8xCVLY6+PH8MO2rhqOHBgC58sOIsO3tGZDsN3GYiDWFjkoimjFz8I
gSy4wjeAC6GxDyNfHNPuKDy4lUH84LR8GOWWrjSZEOxz8DJOOgPvJX11R4xHDer13K7Gs29Ew4Pa
+Z/fWxJP018m/fnJtRMqMtEAxejoz9cDLbh28mgIbhCZpr1YEF0288phiQ8n85Q3EwvZbn4ZT6C5
GNy2czc6KQpHAlYuQR82X1JLQO5boHQ6QktKM+tBGcMGLMBxkGzoXXSJG4IImHZn04zcg7+Btt8F
xS0uufsZauF9asotsO2N1vjFnxo4vW+r66TQoqXfWdYZBDZnC+qY1fxUG7ITmBX8zIZCzd3GoA5M
BZsVE3hse3F57HBnRtN9NcvN+3dXsRvpTi/UMN5lhYGjmX0MeT9LcmC7cypce5Vg6N5YNGrPJZzx
qVBlRjoR4aDaB1PxanvW05BrI/pkjEFzg4aRD7CKpr4zfW6WmuVnDHRoXc+DI+CQxKfPUzSdCCZ4
JIVyTiJ45nP/obJpB5Vsdrvq0cMXsiZKo/1+VEc2MVKM7k4JJDy2Mc+Y5vSbHQBC7tP+pSYe51K7
5s/epQlMDxBDxtSgmw/mCGnWxEiOZtnRt6nIYN1MnVS9SFvUa9qbA1H1hkBaLZMz9hTuZ+hLXnFE
PYfT1xryfQSdWe/me25ea6jTprvmUJzyuozuZmu/U0FlZyqz5uYXGtYYoT1lEjfnnx71PUJktcTV
Xan6WVNTDxlconvIVjKyQHlNcQ5BP20q06Z7gOdAg7OEQgS68yraiwJwBmER+OPvNqYxWEdG9sS1
CThmQ1ikayxb1TqevCaj7uY7yxuhOU2bj2A6pIr603IqDfI996UiBUsylp04+irJJBJ7yFpKWe9L
j5lWCRDzEaAH9NBmGmPZnbIxhgTyEcXavgD0QPGcKo+dJ8E++DCy9bFzHxmsh+fv7kwuolMwbfo0
SutVVZD7Mh9Ua3B36LeoXMupt+ekD7OGQyaEc/l4xhNYSs9hIB4j2yWpbOp2TM8AXZMHMTfEbXk3
zeYYwUm5+X6+63h1PS/mqCQxKZvB4/wSSbdYuqOowTXKHMGJ5Y1w9fhg1eeQQE241MgaWNmRdfaD
G+wTQzmqhr6te99/mFutkeOOK09GzsZzHePuDAwnICYdA+zcl6J0/+8kba49htIv6SeU2klUPYy8
BmK8R0ygAT2Ditf8ktFTX/mspHwTVzvWDUTqGt2maXJRiYlV0afRMmnCL03xWqLKOmWPQRi/OPbC
9yzP3nObHCc6Lm+Vl7qn1GnMZac55UctNTATaf/sxXqxjxknb7KO1AosYCPuqH0ROyjIfXcl8OIu
C9IKd/jLYnXrOkBORbmbG7Vq5EPKdNH5sJ9ctx2KIdscjbWrh9XJwBm4+f78g6ocVqNN73hhj078
x93ze0VMHWXYDrEbnUp0kCevtvsle09aK9NXYEHJXSMiq1bFqNr2Qiqn75tVqEhO3JyXxtIGiapU
d7ujP8o1n+xal6bCYCO3BQHo4yJWjIVrdcaLYRLZbjSavxaJHt21kZQHAjMu8dTht6EPJk1f3zKV
sF0L/RLcl8yoqI0y9zGfSMtm730EdW9vjWk9oE3tX2noLEyc+PqQ4luh5wLMi+5rSPcSr2R/dZVB
0p5mdlHZqOmSbLyPnsFocd5Ffp/6wh7S3XziUrnj4+3qQyqTcInFrnqEfqxvjEnsFvjqnvnn8KZC
YtjZdjpMkKr4iIozX1lNFcAawx4HxJEsKBnAYSIa6Mx+T90qoWmcxqRZREahLcJJqQFksd1bwTAu
QYWYvIeaElsZ+q3IIctBav9SjNT8VDASx7J/wqhcH01m+h0KQOahCZNhCaUHLGyxnZXXRRd+kSxp
TaBSIOul7+whlejLlt7wyVB7+JION0mWnHemqBahAbVY/EshkPSgp3PbOSFj/HA7wRqWckqWWtEd
I8V2H5HpbuSYnJRUel/Tg76qtVfPy4Aoxtl5Plh5+8ej/l0rDkEYBocyq6rHwY5uvlml0YbJLOcF
GNQ9JOd9UprGPtHa3Xz2YXz86kBZbOZnTu780Q5j/N9v8CFqFPeH+dQnNRhypNJpe7ppxsaomnRl
daV7dNv8J7KnNwPZnw4t5u4i5GB4nTH1g1+MJOD0/aVjRRffwglXB2mpeGa+QZGDb17prU1SuMV6
/p6A/TUbmhHuKko1lziFCY31z0cwHGlRRjoiwfxl3r3PhyBBtMTAneQlSbCN7edrvyJ9w8Byedc7
rszabZ+NbDTXcVHKWzhO9F93fErILeZ0nSP6oGpO4yOn3g4O7FPZBMqhmNqxcVecaSZpVwgMZ6/2
gWiRMETSlGK/GqRt0V9VPTJaeOl75KDa4jlIqmDrmRo+sVJ9yVLfooWM/GWIRXjtAkkynJ/SRwwr
NqeTyGJsE1ZATd2QBjL8YDGziIF590RO/pIhfw+F3XDTS5gjJ3Z5h6O2ySaRfsvseSk0A5F+phw6
dJWHUE8KfaUNLZnoyEVo7PbZpRwNfRO68KsarUKeUjCJzH3ECUFcV2drqCwqhyY5+FI3QXV6zaqE
UDVXJ7OixY8IoqsLhCcOyvKVhrr8nDuP5L5p4NA6IPyVdU9tpdnZ00kJbig72/EotxAwNWC7Wnww
I1SzVed697wtno3pCqS/XVwzggQ6LJzmOHRndxIGJFqVPgg3jxehK9zdYJTZtmfBW8g06c+5opXr
wq4MbrsjeYV9RFuxcKovJ9WmoaozJXG0/S2tfLFxkbEcg9BjPzjPWLKu/soCER+9Psj386NRK6ZH
dbDrff1NJj7BdW1gVcvhv+g6s+VGgW3bfhERSQ+v6nvLXdnlF8Kuhr5PSODrzwDvc2rfh/uikJDs
KlmIzLXWnGMSEltmLWPbQD+GSjSbBOfOSTbqEuboQmTZ1/muQ1aGzOznHGwEzBA8u/MbxScjVRBA
vWGyxC+Tzu+2WKto+QT5cJnqhtSUpDYfIZ8CeKurBwNyuctMs6/G6Bzko9ikInQPFKAFTXQPWDUA
vz0JbLSe9aS5IjyVe9XZf6pJNte2LnEz1VNEoTg3hDOixVeLAqvwqhpeUEGw+9yOos8EnGy+wKto
liXNYnMLUMUOOKq2Tjv7fWl5dhnLmkUy3GreMSy9aJEa41VLBENW5d8ce2KXushelo6CdPJmU1P0
Q1ZrzZ0XMNMG4FkfR33IbpobqlWUpeM7ptqIPSTMw7Dzzo2w4puV0iycL/96ZAcn8iBgxc87m1L9
Jt4xf9H/84DgifzFmKcwPGMxnD9A6eMaMncBBy4Tu3JCG8IpcCoUU4plkVHmNJyXh3CBsXv3QHCX
SjflbYtkH0JM+u3J4IKMvLzYXl6eCYDDCSan12nCwREPOMGy0Qx/AmRGOGRO0H282Nw10WCccc4X
u3gOnZGZVWwaUr2uGAdnFtv8ta771jtZIq6CNcN5dSz7ckvUA51QRivt6VsUsuyPsmZ6T4K/1dzt
gH2cEsNiDUdZRD2e+cqmUpEwXYlQvMq899dRSOR56KevtuKUci2LQLII+qToQ/sgdSb7A+7fuxUn
1t1qVPFAund4MSojo0pus+tyT8wPv+/5DdDyLILGCW2UQU608axEfHadmDaBO7jblmzuvZU2/Sah
mbzu6QzlLiCDpVhEUr0t3LE+fdeP4yQuLkolPsWh+qmcDstBAO0JlE64lQ1drUV6U/bVFScf/D8t
/BulFOnl8Jg344D0DsqHNo36MzKOYZcOqFTMcfN9jiD2wIMzNdtodJOHpVtqkFOil3P7rXaHU4Qg
YBVa5vhRtMMhcKLuDea2te5hTUVxOp70Go+2Dxc8TJOMDbppPAOxCEc7uSynhi2Kv//Zp/de9Egz
/IvCuaKMZzy4MkXzWPk58F/TIEBuyh/bYrKeUWaslhO1B2fGlI6Rcmr+wAyPM8CEaxZUg7NJcbRe
qhE15GhpydMAaH6ro+zZLg8rz8lW2NKaK5V5txmLoDta1jDsUx0ufMmQhMQTt6XjMXnb5Vvun5di
0wFHf2mwbj/ZFZS9CJ7LiY3IcC00CraOZNJVrAE20Tr/qbaT5BynmrzHzFYRvxbtzkiI5fx+SNca
cXHy2tkxgwzZvGaGRornvM0a4lHb6/MZpeZzK4pH4HfVmG9B+XhbN/ZRd9mm/TxEw7EyRnXS8vQq
M4PlyNX0tSo5bZTrvSOsZqtTDOM9jjucOyMuFWCpxb2I23Cv4WP53zY3n/SywrE7BgZBrbUdmeOA
pRIx0KxmOtu6C1mfP9kq1yrmm5hmcHTKkosOlxMvgqhaerVH/ApO3TDq649QqZiCcKy+7y3Hvp9V
7DPLCnxl0hnBYycZH4QpcZsgxLTHFqzKo+N5myHZFmAYhrJ7U3bHnLdMylvRjbT6plp/YEgX7opO
1x9QZ7sb8KbVz+8JrlHB0ZjX4nxmLKI5GTZa2GmPAwmMvO/+JWYc9oLt9AIm5PvqkRm/O9vPNlBy
0coQUwcnNnGcm23LZ3KC6xcu3t0qQ/EoV5Ob6xsYYv4htV4Xfdx3t5dsDL5zJUYHPszs4DT6dNad
5G86xPd46PwHxAnFqQX9tgpzn0hKJ/aqa5g+L/sGpzXG7VSuvMEmJg279rWAp7vRMucQ65m+81H/
bEtUOC949s19CBd9WyD0eoLiiEtd61102zRBavVFpvAAD9PnGlWax4o3uqrJBt7pjv8m1WiQguPA
IDP4QC1UpYIThwt1jxIk0PEl6OhJjYH5CtoWUVXrzKlIbLK0jSaB3mBpGJMcBUpAgh5AgWdr8umH
x0VNT7l+9ifY8mhNwzXZxzDX9GiDIQOkdK5PYH/iryg1N1KRMuGSl9oi6b3aTLFo6QdbLU4OhM7S
1qj1J631jRPvJypqUjcaSgkW/2gXNnzWekheJxKLEVNZ7q2HWB7tqi4YB1e0eAbngO17TlNZVS14
IXIItRWC+F8GiNNdH9mbSkLXM6om2fgCVtqELefKa6pZmB6GvknqTd3z97+aScd7a7u/OqlW5B0y
IoNYOstvCFrRqD6z+UwaRhqxRF/fZB+CxnNJx3BcHTpvfLE1qyUp0ELMB5nZUVP/4HTxT9bMTVMV
6mxGteRvD0NdxfanN1XEatGICl2ir9Psd9BPtwlv1nZANMmF64yFdpWKJNxbM8O1Ee5xNEHcg7Hv
riL8Q4ziLuoHqlQso+uweKPGzXduTnATwBvyEq1+FmLTB4nRzKMwx4NimHvLr4ZdbqE2tEwBnLH5
0RN0kI2ecxps4w9TpvxO99/eLDeaZHxkDgQHGpN/nAYylQeRPpgEtm+DcPpiXhjfCB55aMZd21O4
TTkcLtcAHgBi/EJTWp06S2PzGELotcyoWsXNpy6HWz3Hr9lj+6cP6P1gQ/yrCtdkD9DDjLHo5And
H7Z9qp6Gydqmo0/FrAxouoRXryeb60Hc2x9DCUgxJXhTJIyTtPZtCEP0Y6XxCfGBK40gAsV38q0N
/XPTam/doB/6giTmyKooBXVxj6QYD8Is8Xck7cvoILskKiwiHXGH/4hojVSsxxIXe0YP9VZFPxVM
PoApevZUDtkGV4TLRK5nMyO8H02ttHUtO2If88miIPZ+h/nk3gZ9i56k3as2tM67tNJeIgx3TRb6
G130v3xFzF+O/Nwt9r5LtyzIdH07qvTFR9GwP7q01I+NbJ8RMLiPCZWYSjZdVYBrsNFocr2q1mPF
5K9LYlLKiKHjZ8WORpncGkTL1016l3L6wRkyHmLETWvDRMRdhF7w0Pkar+yMkF4wX/m01+UxKDVz
y4rWbWvhPocU/tTIsYkxT/sM6KNyoSa7V4C/2TQ5BEhEEOaqkUQCV26EJoKcgJUyjPKoHK47qtvE
fV9xLroKDinxvq2xmyJwMQmZRNs+SPdjLj5pBP5SVrmnx5jRN2xeQsEQd6hxlerpoxpksiFKSa2N
WoRA1Gp/D1D3aSxmHEXamJtK82Ga1e0cRPhhkBG0q5vsb65IEZdqOPU5qVgqVyVrjSvXfB/+6nHI
gud2+wHGwcqTvCe9Yr/BIALkf5UyWhxNwDF0n/nKx7+9jnMhs4HTZjpa2NAjGGjS3Y3R9wmDC7Zu
2mBs27DGiCwIOQambGoAX7ogMg5xmKUnP3KvWcBKpyymijbfnk0D52Ud52Z1dftfWKSNM6Nx3qqt
A1qsaTEYxQW15YnuR3Az3BFdUZPewjrYZz1aRegfpwI6q9agNE4I3AN1Yqxyx5huZcQso/OhEvYI
exZh7DZS1bW1WuRnPsOPxgnMvY5qAFRWfWhLcUMfqK8j7Jao2Qz6306JyyfhP6xBcmNcedYgvNwh
Hmaz1dp4YS0INrip+q0epOa6igX0VyomVjK9dxEOBcGHLjuY70Zg7HoD2YWyuj/jzD51ozAGOsRl
ICGnI+mSbRVDlG0gAiIf3Hkac0i9hswyx0EFtNjbYdNFMPBG9xLnXyJotaPZtTnJUMRLxqMh1vUU
3pkUWVuiTYxVUxrAQbKOf6T8lZb63WsRYMga95IHjPNQpZJ0SI3AFdgV1SkID10SPHUGSXHwC8jf
i0BmN8OttUjrdvXynlXFmwZvqrCq6FUm5p+yDn6HlDObwfNuXu37QE+NTUn+0UMZCWgkoy8Pnjb8
FHbmbRz2A4QtnUjbLLYI1OQxV+mOUAIWR3IvDqKFImhM3R7PIzlISYZgqh2PdhLGGJS5gQP3Oon4
Q9pj/zOjFdqJcN/YrXhKRXZBJ5ZDos/8c0nE1ZqQmxLINfWC0YJxnPU0MPOzq92mFP6x8R654adH
bumVxclep4V8y1Lfu8ZspDd4Zd2gOjoVAsxCF+qxfq3kpLZ27f8cy/ZX0QSPRkwxjRVrzSUDLECO
piCcPHuLW+meqBqRTEuogSxcdZGOf830rjmXuuKP1ebFRk+ie4hc/6BPBt8jihI4f8G9NSS+bI95
c9oU2r2h5bQ12ROvAiRCcIeDQ+pO2k5ilQtbOd5cyV+JRmFFeBrucitg6e5CmxhlXxHsZ0/gbBR/
dZSMJ/KBv/3taVrbxEo6IRhIn9EWU3hMQvmZWA8ySywYuu2MfmWT32ZQ7uWYfhUO6Ae3cK+TvOMX
MveDQe0juKJuZFO/QlVH7xqxmTWK4hq3YEaFG2GNzWGwimPWZfWpkbhWeqHtoPbTClPZxTG9+tC7
PcYlGJclOzx4fjGnjeVyKWL0M68IN00VJ/bOWBEIKl85oXc0xw69WUaAgk7fYddUBosVFm22d0Nz
762UVAeABiRmlPbNS9ip67oXbXtXT7ZMbeD5iNZ9cGgfroD9AGogQQ8jHj5rYdyhc7AZ8ijiwYnC
Q8ysrV6P5SZn8ULNqYh3cNPxwKT8tclMsXMTn7Q71ePUzpoLsRz9oTOD80RiySnV9n0s3HSlUJ+F
9jDuC2VezaGaVtHgOqQC+jvdnPvVxB5uJUG6E/89FJ1CW5sT3LpA88Dohh2uH/PJVbLelfT5V53J
ptY20l++BWFXG1PyqSqE0CA8Slpz9RcFxzE0Ovs1Kj0Xar9d71X+VDYzJYrglf2EewddOQhj9DMk
znlrqv6UwY0hiKQV3somohD+d5+diTGYlQ56v80d6Z3ZtqxTs7BOBb4tkquGbtPRvAHi7POHYoeJ
qu3NZMaywVQPSjFu/rqUekFLlnOyzZRu/8ixdxQIn3orxxaWo65NxKmqoNVSLNHBbb29L/Js3ROu
M3T41HPMaUfXYCpqmuU5qp41qtlT4xKwPSIb9wgAn7HUnIRzPKpxyQwmJKkTkfVCJN23Ab1Of6uI
cA/TDPQnb1Zno0naTAa8VX2EAUZJ8un2fnaIaZpFyhEH1b+RDVtdRFrYm9glWrihTthUtBQICeit
jR0/sICnB/Iz/6gge0B7ZK1LQgKsaCoJi1M/JflDJ3+OpmC2HUKbMJp9S8NrRfkaQjpSJKrksM+z
hkq5cga57bQZVGA0NPD84dQkGrslndhqUTxSvYO2CDPvxDzr4ACrvvoDV56+pmQaWovo0BQ+uB49
THKsdq6dcKo6CF8K51xFBlASoZkr/BP5jtH2RzTIr25e3wq3EvtR+6OSexvX8AOyBI+2SuUF2j2F
LuIGcBgK6mBFpgQkvqbYI4PhGz51bNyqguYicqx10zoQNkVOcYz5Zts0pBFxes5kx+wQ8pFvq9Rz
Noy4R6Jo8OTphqS2g24lfPtC4l5MnGqPZzJODRQLZXK1bPtVlrl8oJvflcBPa1cc22gg25SFDwlI
U52WG8DhZHNX9THNcoaHEtVS0FGquTqyG0sziaoOhnKX992znYZ8q/P+jWFPtg4M1k9wUNUp1iq+
U8tdMxPVKZkvWf8eLvdyFHZkvs4v/6/HEPk4SuVNCEWg/nw/pL2RnmTsiRea7NpLivCzTlk0ovlR
XhfvfBeT2/JcklHekDZsnby6Cl/Tbs66aEN/vzxbcaoxBiZHMDPH/ikLauRURrdzWkZrFQBRzhoi
uxNvTQ53uesk2aGJF910pC5Xqdf70kyno1em8jRhV4xtWN3mCwYB8TZELQCbsrR+dA77yrB9cfBD
3kod4XIfkdRsx/KRGGn32icuym8cDlE8Ay9yBiaiB98ADsU+5YRpsJhvlAcf0aPDvg3yiUgvpqgn
n+bqe+OcUavnO7MY1N72pMO3FOy86MoHf+z1e5KJ8KBH0UfVyV9N1l5tN0EQEVfdLNL4UbNduNSe
6J7gQGxslBNkoNQX0ytukxZEkF256UZhPGTBHyQ645ZBJZ07wG37XhDgNAY679zUh/hEG+JWd31/
U1USMKawsSBYsQ9gx9feDM35AjkfWqHxytxMf6Gtojnljy4cqTgT0T8XExBOp/NXNMTKPSWweCT8
Nz3hG4iI5B5mmjAZMMR0I/xVjI2sIU8OhUH7ekKhzNcyv73JylCnKtduET2WvapC66p3mb9rSXte
D1o+O5YKA9nreB3pQhx1c7KJePM9/bo80QadOJtq5tLwsn83LiGo1+Vl2sC8C/Ul0c3zsX8vWe4t
x4Ier1U2dvr237PLE2IECQ65PwWl2RJz+//+guWh3uhcry19//3r5v/Yf/2ozC1zO2Soyv/97L//
/HKMOFY8PPrU7JbfwNZpOBhj/diRF0NShRc6p6iCBUy7tXJOy2PYAGCgl7tkdTknK+poZhAO//3y
5YXLE4OIo20liRlhdl0ShZHToW3o5bgBkneBaYPhhPdXT1V+XqSWeCAiWm3TuRjwKfp+/iwh1fL/
czZcbryLMOYebGX39fX7bm5ZBlJNImQdX9YEimrjtrfVR8C2jhHq/970lSquufKDg221V6+bIKT6
7hxNBst0w/W/Id+ePKUAaXRAi9P2jmWAvaDp9JshT1WBsB4FGVRymJayR8LA8gHGyO7+VJ6e3cqk
+UXWs02sd5k8Eq1oIPto6wdlOOZODL1+TaPC2zddkVzsPk2PdemKk/IcpPRGVx1TGfvnEIHbwcLG
ek1gOO46RWZfQevgKOfOZCW5BA5IP/25WekUuol7riMaxCHootH+ytzrH5r5Zup7XF0lZflyzJnJ
JTGn8gMDbjKd0vKNKzvpfEgC+EpxE1Bt3paHYAWfHG8g0ZsW/MpA4XAD09zerP+7p6JfSqriaNH4
7bM6usXZHDzSQv28OU1HRjI7gMjEpo42DiYLSSv4vYOXuQWWGPRzBkzUWkW4fKSQVoBDIFw6Gm/Z
VCHsqXSsXQM2pNYLnuO0PFET+DR5ubF9iu7R0NXu37G2tf6qqDdOiSF9FDLJh2eB6q/9B81O/afU
Vv6TFlVHYbvkZGGzw3cRj0jOuZk0l6EFipu9Uzbs/HIoH2RQlw/LDXSx6sHuLNq78jnGNP/TMpA+
2iH6Lk3WRIrEwWk5jrZ52tH7G/e5l8mf1pRtHZEGr1kMuwezobkKRmyyY+n/0lxwETZt8j7Jd2Ui
d90Iy4lv8D50kc7VIEf2Oc6UyEOxF/ttsfJGP3hNjYyuHd2zlZ7XWOICN99pQcootXqp3DK8KNeq
1jY9PECcybOHjn6KRHUwEzaLmer9bURgABG/Y1LsMseQeIY1q1pFWvwzw7SyGwNNElTJjVYwwKUy
fgU1la3dZCof88iUB0d15qHwpXMX8QRweLa115T/YxH+kqQ/EeNQvncN0ewa0p1TF2TeY9w4mE8H
IyT5w78ODHV/oPkJ94OjRccIZMYz4rro+3d4+fQqiHh/Hej2MwshYanuXeNFutX78o+Q1/5bWLV3
TiKBxEW507lqSbVBmMZd4iuiXe7nx6waoOa7xBjrcawTjNUXj1BNy8e4lfnKa0pC17JpB2Wmfaqj
rgV6TF4zXsiH5RCtQvJiO/V7eaR17cTcpBcU9dDlNCbbJ4ee4kuK9XOrJ26GoXjqWb8zoJR2Fq5Z
zUqKH9f+qIyf4BRilEuF/eCV4imIQv05aIbPSWNiX6ShfXd8U7sQXUjpFlvlZ951t3CgmG9E52yw
DqM4NQpBd1BPP32Vr5w6y39WOPrnqf9Evq/vv4PsXE1t8pNJXg85oEEcavjxk0EE+iGlSD7EmiwP
je6yV4RlMQfdx7/Klii50f3djal2YTAKb4JktCzS7UNsy3Nnu90zZT1mekq+Xd17T7Rk6udYlN2p
9IZutTysaqN+DpxsB66I/X5m3vI0C56tgKRF30TkQ+/efw4CQSU8sClzdP3LmuyalN60OCTe+Mno
1Lxptvlb4jvZaJUAAcOf9tZUE+M1icEDsOzr/CmbnbWSqVu/d0P/O4tDupJh/4olhjFybqtjhrdo
LBvcBYgY7zBB1hlN9Q2fzjO49PJez/UJLLNk1c0Pl2NuWZb3yClfa76BJ9Qi5X055ORueOBjZ5mf
X/HvBwYgOs6QB+flx5fjaPE5oUNWt04yHVstz4RVtHOJTLkuP8+QlFjXsk+3vVTitNyI3Bancb75
93C5B3IfyeL/92mfbI4oN+CEzb8KdBwvXn7N8hPLweXGyt3PqZfFGf7ZVWRxdInBqQR8BEOy6ZOA
AOOm1e/LjT9m7bFll74iFk5rt04Naltm90lnbEt/yjqFYhhPlsvCWyBTeySYbq2MwXwAlcikhuyC
n03juGtbaAZfz5AEgzTxdiNgvHWoOd2r6dds0gZJzq1duxS5ORqz0BDpiQH/PHDOrsvNEOr/ubc8
1FtyPeDm0Axv4zO6+f/cND0fy2p5PGROdHYrvSbRo/yQJYlEYsjLl9xE58PAeHngBiNHCLJfdbHd
XdR7PUzDYWpL8wkflvkQuA1iBc94Wm68ruEPwO54Ozk+nlvXIkwp4dorA4Va2mubu2uS3JSNOJxH
Yls+pyrDmBZ2r12t1cdButgD5+M6RKm2+EwnoFENUu1jqjrrlUBrsJqT/yOxioPj5wxnmlQ8BGEZ
oMs0ESo1uvFGPvKFRojzy0/5p73c1MDqmO5egNY6YNTwn3wLwfrykvkXdbHy3xuPiXnDRZrhJ53g
Me2bqwaEZ/ZNtO9jVtzYjYR/3HB80BoVv4cuYqHINpNr7IBTcoVFTLEJ4KvxzLflpQ2/Wio//PAZ
PG/QBQ23zmW5ZfkYd7VgWeqIIqI+ZR9QyADJAl/Wbe5h7knIkMLd7dZ3B3nVfYBqei7pm4w+bTts
vTyRG7QjJBKI5RXLa8NOHcBPuafQ+qjTyLzgvp+zcqsGx9p8F7xNtR0HRkD0DqC0+OAuCpMU2BBp
dgm8raPvxMGodIh+Wu7y95eXfr/ct/FKbQqS/tY0Qgl1CKpNMvbNDdT774Yi84sAvieKeeO3nVdH
DxoKHh4c+lUUWzj4im1aC/rrhfrsonYi6avHPdw72Y9e5md6jaSru8V/bqb54XKMsm2vdFo6YZL4
PaIY979f9/1jhv0a4sQ6qDHvqfM92nCEVCDNkYhyl5uQxNELl+/wMo2mfShNm+kCoz6Y+e/hFCf7
QZrxRRN0Lh+XJ5Ty9I1FICMGN15X2NVrwZV+j1+HZlbjQOkcGne8Fbjux9ArufgHVbSvtqXRmw+O
+6q4lt/TVtfuVVxr97we9gkpTdd/x/NyZmDwRxLjJPfNmJxwY7SPhojyR+8Zjcq0s2zByMxozOtU
o3803VL/QldDQdLID9d2mK97yj4hvKofPQUwdHmFm1V8z2LvNR+VtU+i4V6MFrn0OGtfe0dHJN3K
r6TXUFmoUt3DqDRnLqQ7dwblF6Q3jZkzkU2ITEvs571OPphJ+hrxiM2BMBCMe0g1f7BCMTHKAeD7
EJg2Pq7yR6vBNltrRBVUsf6CWyLfBXUkCPnBSzhYVXrS+GSxrPGsGeMaNdoPavvnQlble9GPNsEP
CA7R6xTvmP5xe0V+d5NOYzzoVWesynqIHyPqmB0tPaYHlVDHQnG6UX6zp27TZicZDe4pTQj3SXRi
QNGePndofNZRMjQ/cgdxEQZEm6JTjpd8tG+mUWh/PQlJ3U3q3yFhnCtRy/aSNh4i+jJOt8RHq7vL
JmVHjYNCWMs1GsK5vMaDxXKnMbBiQm2yj2Ht5Mw7pR42jZbP7TbFZUp7w5Mv2tDT3ARM9BlN4zWO
TB9ev79D7hODLEcioKp4QpdGPl7l0iqJRNNi0QDdk1T5ixYTEh4EnZqli+LDSPVr2/b6i65ih78p
Y7PleJcQmRCWxVoGQoELyvZe65h3iBjyBXmgR8B5VpyEo+SLOxFXibdDbi0qB5qE/bBhoSIsgo3y
vuut6c2jY7cCatzPHD/o/fFa8zPxZrSVfS3DnpxRLZj2mEq6feHb+8AI3Q+sxhPdVNHefYNJIxHK
4qCbqXZtc/opKHrWhUjKL6FV51wFE1FT0tpPUrJzJYrmB/uHy/KCIUFh0yFsfrAJl74y2CLPmE3v
V8pgC41cfqHRqVg43WanT5k8ZnFSHtAdsPsxup9BSbNaD9Py7PIWzHB6lLk+PqaJ69xqQcrJ/x3C
/cN54JQPywuW40lokyQFfXw5tNy47UCkDoqZtRyY15BTDAXd08DQI+l7UGM2d264gb1hPxT6x78j
SemEj4UINi5Sm9ty3HHj6NwaOamOsdntwqnq33QUravRdfoLAvT+rSG/oSUw6oVBtHvPWr4i82Hi
x8ej6TXVZvmhxM8VsoCqOC4/xND0R95N7V01TvVqttYqdkpvgwZnxHlQYrEc5kIFUEy3bsyA1N2k
wgoxVzXIFf/YLpvRBiPrjmV1+Bi7ez049ieye07hlHYtxpnxKbfDv8txFdmEP0wieozTPL7UyJw2
7fwDNeHmqKHNd6xf8T5I9Oag+X39g5PoZHuN/am5Dr661jRPhNQj/Q0q+xVEEnHAWhxeZeRbr70P
8cjoy/pqwxR/pbPwV29y/fvJqp/xkuW2GTHGuR2Ragzd4z15rsM7Oq4XR4/bK9s6gmdsG0CaHw1b
v5WHsIR+4ogO//h4ANPqY8RuPpQL7avSJcLWMqJw17NfGYyP2X/uJvl2gLIT5clXrsyPqOwYcUla
xgYW0vmyu5H6+GUFkvwjcyKcuUq2BF6Z6IDb65RHxZmOb0hxdu5CCn/sJPT0iM/BLeGuO0tex1Ya
B4N5GIxxa9oIXMQB5+hhcu3+2Pd0963ax0SlnQd7ik7Lo96sQ3KDE7UJ0K/fQnKob4KFYG36Y7Kd
CWqnfiq8pxnDY6TsKYy422SWToJlpYOXyYufrLTU02jKYc++VEXk89VMyouXD+/5CHKxQqEvA4uJ
Ujo8w3jeut34xVbYNkYmTEZww/YJQzZIjE1mqq1vm5BxtHxnl/WH5yQgmGn2EBLkXhoukW96Gj6G
kZbsopEu+cy2+LCdHvMIpjHdC4pTkRKNQMjJxjUS7RVyxTlWmfFpkK2MAMcyj3YQXkHpEl5n5E9u
jC6xtaK9mcXFPmuNF7cYniA2ri0ZvTrJcLW0/Izs4BKP7YsWaessC74mR/zF1YmPX0znYBJfGDOu
bptWVx/5V+bwp/cIsDvM02wbIc+5MQRslrg8agIWzRhYB9VVSPN6BBq54COXJXItL0kYZys6E7xd
8Bv5oS4ZcxIebp0EfNRV65nlGh3mZkR8ip2U/J9SQ0FZajcgIv6W+NU1g78CckMebiQVQtOlyEJa
bN+GP0LNwEa7zqHmenZAIJdGKwb0pLfxND9akz9F75udIOwhcy8avCZIQiYW61CuRqRSp9KxN1gC
Hcav5Md3uU3cUxmv245oag/MwCYd1Z/GV+OVYvlXHsAZkna/V3B0yGuJ13FkiW1sq5cE2uBrOiUv
xVPAHOAUaCwZrgC+MMiyQI/i9cRehm9M8Yxr6NI0SHgzsAgBdw8sFI1BtzPbjCHGGzcxQaKl5kuJ
5nGV8IVcBxEBm4YnGPOZU3KsQXCsos+udIKTPrLpMQTYYbv+pYqOQG4iYtblWKBuyV9l4JEe7fCt
ABe/bSzsdQ6hYk1heGuzVxeKJm8tymjkNw9HPwNGQf8UKMNTVJiIqEI7YUBLba6rqTwZKnkySWQy
RTAehyKUmypkjgSWa8Na0/UR8wQhLiJS/QXFK4wMxH+oYU6DL188g0RdOzKmPQ3w5xRY1z40O1as
GdLu+s5fNluklDr9n3x+yyjVNyb5pRt2DtHAqNCJ/Pe2Tv5atnYQUfID1ylJaA2TtirWdkw7HWR3
tbfNsmdXnyPDRfHiiTo6RDW2M8PKtpVbobeocmJxkzezTr/o6yA17hPaY9s0DsGGr6lWf8GPJ4gz
uhR6amwtMUTkE6lLrzbZCGzUBHeLO6bAaAmyIPbzH6x1ctW6TrHWNHUUVXCEJryKYD1LGf8Rk0Ix
0qtXoSYynBj0b0Gzip3vGs2pD4ZzTvVPbrW7ZuYc77yqDdYFWdlMbjaDFj37OoksfW1efS1kyizF
TxZ2rmDGfRxJInQs5BiVg1Iwrxg1JgRvkilws2ibk1VOFPsJ/QI+h0Dg7BMbGVtfklJlneXyNY6T
dTikA8qDLFq3NNm40J+nrqpWRgih2hjDX+Q6P85vcsziTye4ArukCiJ6fFINm22jOJTd+KGTmbLH
h3ipuqTiop2kGAcLDIIG4FTLjg0YYJekzVG7NatJObT5Y5R/bZGvmIvINSFQnOBJQKxgx9XqJDz1
1qjpd9BN7GkrYNNY8hzl//V0EaxKHWoGiP5u1Vp8SV3O7nTSP7mwogQ0rOiohUOx72uddNWs2WQS
5kCMwf/qWjdl5+PqYJb8P8bIf5GlujgYwtEeFs/yllmABEum7IZHFvp8LtQmzaDUgQrXcw2m6Ju3
C0dAUAcTtS0GqW0Gcyts88//Ye88lmtXtiv7K4rXx1MCSCCBCKkawLa0m/aQ7CBo4T0S7us1No8q
VPH0C9W4jHMduQmTuXKtOcf0FGLieZDwpipChmVSvjcIqB5Tm9xzz/oT1ctdr5rrtdDMgFpSw+ZK
cYnRlqLo56WS+aExa8b/Y/IsJ1YWevtZYKTq3hXtF+lpV1MiEEAVf4i5OYxDL4KqxdGBljqJ8CaQ
/grwxSBZmevY2K82UEGAg8DDyqVHBiERutjuGK6t+22sLRlAKeMjnMJhPkWX7VCQN5SrVwORhDXk
hNcvILf0lYsNeh75Vs05Uq8tjzQNr4q1vF0ZFw/Md+WgybocGL3wqtJd2aRungRNbGBigwmaYNwu
4qtZ1ddJPt+5ciAob8wgK/oCYHb5Beky2/MAxahLwjJdHjKEGohrRcrh3OUfJVW8ka59odaVdRve
a2tE826t4Lw1abHrWyCsJlCC3o+wLPYCBVv3hQqDfqiP7nLpm3066ZupdJ6V5pyNIpiXlNAR+yx7
IIyccvvSc/eIIbkx9xC0wqRbLiKLHM8O0fI6j1CW0XvqdC5oyS2hVWWPWkvkRjVnFWm0H5PV4zt1
k8ekGy+jDPqLnx9nwXEL2E6cn9rzWKiZvlVpXHdG+26u93Erbx2MEE46EZJk7Q0nPnXd+2r11yDH
vp2mvBVj8l6g4i1GP9n1OdDj+BsRvI9bo+X9ltGzQYsMMfORjzYh7e0g65KiZLL2AoeI90jz03oj
FgA6ho0cuV84a3Mf0IgQs8opJVFA71By+DFCZzsqymC10a8XRK3t1jLi8hFQQ/sHCZIzVxjF6XSk
grzDuicpucvZb7Swgp5dMOiwbQlBzmW+foOtAM3iioXQ4EyCKgCoa3SvY05p7xvNTyOLjRpXspk9
0YW+2Ndti/CCvtK2KemA0FM7gmfdNNRkh14xTSpY5aVnfPTriJrNr65ycr4AyflBkY2bil7wJcQ3
CvmxXEIJaenWFVW38Svt/4lk+Zz0Xf+TTy25A7V++2ss1Wo5MapJ8BQT2jR3UcgtPHAtjB2frTyu
HmIbo4RqZp8dZLIsm42LxRfHK8fMEZpR7HnMj85ulWriUJ5KFGmG9NRTfP5TZRni4tfLUhr2W2pa
e9eV9s9aDQcLAdQ7NVaQ9DXDRhGhr12MSyOb3dfJQi9EB3bhbhbf1tm3ZLdYOauSZ8+YvI8qtTt4
frTMPcYRjjFdL40ljn0Pt8LKq9PvlykeQ8u8/2+EROPo28ElFrpZiIbtZtUfCIJdn2MPYBP85Pd6
HCFSPvl9XGySxVEf808WZ+VnZPiMkcHyvTUyellMz95ktouV7EzTGuPy/i8gyUpJXSlzuNI5YZ/8
VvDSft0Ef+3DsBuqK7Kfn7N1Wt4yx7n+C/DtxqW7csxq3MuZZrF01/kavGS967va47ExypMBKvi6
7DJ5LMW8ReGyvHis0UGBIwEM6ZSRLAvib+92Cmx1T/fYNLX71UgOef747LWKYgYk1P986ca71QYd
4xaqvqzO3LhxeU2YNp1n+xjpmllwK5d8Yq61YJHwkHIaRnWpDYvZ4S8NohnA+pDuPA2Rs0t1v7xW
FJ9eYRKzOjQI0ZhMbhq9xncDY2xMNNq4BvT27p8Ps3PW2H+wPbF5ACjDFprelk2XX3GQsnZ943/+
Gmtl+TXjXTR6znuAR5crRsLu46xXlyUcIn899c4jgiSi5arRYVdEWJ+pVPJxVXfnWCivHFFuFq9K
oSJR5p5sByQNcPF+R10Hk6av1XU3zI+EtZRPnbO+TAS9n+Z2xSXS62NqL/0zTggomR6N2SldL0TU
NZe2MxlBgWdliF2glmcIQiH8a6eiNzB44FcHwtMrVGlHnVX3Ob/M1e9/1KEnDfBFbeozc0aWnnXR
iHEnVHPTnWlClBMCYbzb75clQ4LKc9o6Sp3IqxZ3WgKpDkcb2eFv/tDcoiMapc80AtDAijJmN0N/
OIguX3CL4Bm0646tWyDYA2T/1lcYe//a5kAPBd6Y4OY5f44xnZ09bQeoelM3XYMtfu5FLS4qpycz
ycPL/cuZjSbrDYutPpl+00GHBTvhXoPiFFfgN5k+ZZof63DKTBd5D6fZwcDQiXMkevKx9uZeMdh0
ovtfrhgJ8fYDxj6KeV58GktMAujH2Va/ibMxxfHLJ+QwU7GoJOdH76de6e90fGRZG+tXLO6XTD5X
epg+GOc/G6N8wZvX3YNbcEOoBQXjVgkftMqbGdKRJw5D20x3Fu2rrB81WYMlUqvfZyCPJfJKA8lN
VczDbcTw/9eM5kffld0Uj3/9lOM3/Qt0AJzd2zMoTbesbnGVHIvBNa5j96xOLLUHuZUoKuFl979f
GAMnR22q7wImvJiM6WHpXQuwcjPQFkvrmxrJHNXJcDEuqnldE99Fa1m0GFENoKu/xtsy941rGTvv
iOVIJvRoPrvDj1UvHhIKp0FEIfKtnowr1SrnSquowh1VttyVw0RMwOPfCxFPpcTpVDkPZUE1wcwz
3RPLGi4DvtFfPjpK/FdFhu1JEsCx/QvP6pBXB7DDGI4sCuBiNnFNsaHGFw08IwYby8NqMhy1OR1f
Zh58DzXaf8gtKA8DCelimheAOpAvopbRh+W+l41kDndOEWu7lXZbvUIQHWGpRVlztwyknxpSv1Su
O98jh0gCSpfl2SaApW/OcE63WnYYCspHIEH2Bda9G+hT3uPcpBMEXi8/khKPUSeNfRqrAt7RmYrx
S74daywxWsNyHVJMPdodjUOy1ObV391hwZAY1ZUk7twetu0ww9vu6W4GRFTKK/H7x9lVE130lkiU
88sKwZIu19tvoK/lq7CK5/hQxTq7NIwDgBf/1BCDEeK1KXdV8UlilcchM3Pnfax5BlYgmXCi3fem
11HoO51103vodSaIm9t2mtxnQzv3Yw2rNeEJ00M63Hssm7hlb/zRP5vr0AH8XkrIeRrvPVuwMNOC
IXHdPUxnaZuHztxIpHeh6948LFSlocZkftO2ZIrJM5w+Lsv8Ho8tacE9DMulyOWGX1yE6hzVNqyp
e7DMCtLWtDZAVCdISaIedqV9EDiR6nD0FkLuYer+td158MDsuU3ujH5xwUR4tNy1wmBaQo4QEB1p
hzFLg2tmCaleVhPlXp98TPQjSWMesVgVy5Ghevw8ihnJdxE2a0R2d0mCXuRisqarBDUWCstjY1IM
JuWIwjrJ2fTZXmIaL7CAJf3135ffZfa1P/v3b1BXIPF/wUnxlHnmnmDf9cKZ3XnXMNc4ADJkgr9o
/Qh30dwaWdaQ0nQGw2cReOk4RYDUkVe85aXpyVCx662OZ/zdXk9snRE5z6PFZgL9ATvA7yZLGPOj
ffR4jg6/RO//+QLOxtmLzH1PMpTtlW0nIceWdAc+AFonQUJl8JtX8v/DK2G4D91y/x0DIf7Hv31X
vADL8es//2EKkgL+/f/8x9+sgf8VXrnXafX9/r/+h7/hlYb6pytN4ZJNSTaQ5wqbPKS/6ZVokv8p
0MIh8VaIv9CfkklHvNmQ8COtf7oKoNs5jtf0HEeSednX+vyv1D9N33ak79q2sEgysP/xfz/Zfwc0
9v/y9/9vYKN0/X/JnmZwxw9x2PSl8DDvmf8SfKen1rMEOI4MDuUmtfzPnJNyYPeYSRgc22QWELDh
dtSAuXGql7zBCrfQJwAExSHKvkMiFlZDloPkNzsom9Z9XHrRzpvadx/1Dr3BIdmYtRd6xU+MNI9S
0CIfpn6px4XIgJoOa2lTYTE0a8nK8ub8yfBB6hoG7br3Bi3MZsKfNVcrYOCO1iMDqC3V8oVsRHKF
FyfV9c9oxfcxKZpmIZHJovQEMmVslggCmPbwMM5JVu8sWEh7tYAgGA100Gm0iZaGuSXv2ABtp5nm
JjBdtOZug7GrpKfgkGZJXEH84HotNUtjHCdneC6y7s4GCHwiFcnkXBXHe0DqdDUe0oUJ2rlaMpzo
2aqKU9I+woD/ie3mok3NeF/mdr8p1rMvHKN7QTyuHadH1Uwf7rnnkhVzeZ2464btIfCqsX+Tnfnm
DBcy5pde48QjsyPmV4bpYEzJkY5SjVEs2jWIugPDr1ZObsNlXFrPS4uQPcui4mRONVN6PycJDA7x
6OWov+U7M1oTuOomU91T2Udj2DlfCP2lL4miN2mgrolxAqwZ22WHg2C+tlV+C24c6GCLJxrp9IUz
aJgtYCYURIAejOLIghYXX+CRSFPiiIcXKhsPpSGvAWA6d4lDA+Y8uqwaZ7ls8vjRtJKvWJbcriht
XsACIRzLrifRSkosMt1H/F0B801GIFkZ7725QJ+pEjOEg/y2ClfeNFquqIRHrMcZ5ok5x1w57CMj
GTdzUT+Pk/Mm0YjtvcVFagwrpxbqoGplENQFhd4Q5tWU9sfW96wHkqJR+lOw7BuR782ZtFSjArqW
smsTQzYGfV3HQRRTRczsDCcgRyD9XXkUS6ODWeofVH1o2nt9TrWi9xg/dnZrEUIB88OA10LT+mK2
pvaCGqPZUM4L6pgpzAGhx+Yijo7Lo9STL0NP00oeh9x57jP2v9G5EZM5hu3g4eH2cW15Q7Inuas6
9oroErPxz3lhdFLWxKmCpnH1plfmuJG0b/dVPn+1YuANP8V1E+9cjDQHq8Uxw8PhazaJOm/8izKd
Tumyj0zX+mzBnYZL9plOlBpI5YeA0mFv9FFygUyMfk30JSu+C0Kt/LA6CZihmHe/ExgPoaNA8Gu9
i0nUr0AGiwCceLeFDzOdTIahgBvW4+zyEU2dXxL3CcQIBBuMjChYM0h0dLM2vUD5APLzxuEMGxaa
rDiZlUczdxgSAfBgGEaokt/id7eZn3gbUuOek7WbAhIQNikMzZBX7TEjM3YnMd+Hk3FpWdaj5XOk
1mZ32aULqu/mYVwSAqmT2CA5wtiqHo9o4QTay6zQtKPhaCbWXouyhK0Gh0N5GNRE4YjAooGRqvKz
MVwDT7GJgZZkXeRjQjCk4XPoqXiBqzgG3HQcLUwRULT0bOnUxP2S8JyJ9Jgm1xavAspc3h7YjoHl
qoepITJWk14G4F5k92DgophRcFk6XFhFbkPjXyltT5vBt1nCxPREGsS1GJEIEerHrYjmI0Qynrs5
dreq++yHmH57W8QX9IQvTBxQcPDd0FcZKY/xSmtKNV9uPJ3KBjpo3L3lKMsb2cB1xLO+dcdyhteA
dsQoe7wSimQou1ffJfiufRcbxtaJIVbk1jsUGHxB7Awh6/TJwgbHeCi/gEsAI5HhR9CaZ79bSYxY
x/2vXGYwpmov6mlmhq69MK3Gn0XPuH5JCA7yy8RZzJu5MR9Rcn9bA6aCEeconzK+w/VwJnD6G7+d
vxavDYpCjdsPq2rBUtl82LzJYAkP21Uat/NEDz+u+6M7MwMszkxXntfFJmbHlY/+ADrIJNIsXUly
NaMd3UqzpNVvC9w07nqT+clxNeWuslJ8hYhJJRowsUge2tHflAiwW8211FN60zrxW+eyxcxnJZGN
JYTOchgJlFxFc+Hb9lW5IqjK2ich1I0eUI+L9DbzdB/kln8qNPkB02TdGnA+05I1zjgldtpxpr1r
SZ7n6az22NqRtROotBMtE4vy1s4ihC3svuc/ZEP06reqDJX1zNgfjxYJtNiLn2KIg8DanoxJK5JU
6FFZGdgGawocCRbTjAG69V2y0xnU8UqsJ7hp514KX76sxvhG8QoqJxaHFE0JDfz8IIeeNCrb+qau
Pk5Dcz1VQ7zFiXPSFpZ2csT+5HVsY95K7xE27ycmmHlBGlksOI1XPmdWLx8eZt51cv62cUX32qzf
ZyzK9sjdy2DWR+YKq53zWrNkIelFZlIRCEJrujJkdpgt8QgmCx8ULZtRJci3rTtPVQzGOZWCrF7T
rZrUeyqsJ+rh5eDmzkmsXqApS24MbdYsZiwjbXvKCAiBdYL+1YYLHuJAGGwzMAYRMDy7NVddBiPK
9sCiJUzPwN0aEa8xjTQFD2h8ZuDXX5h5+5J5425tG+uJ2dsbGAd9ZXnjMerKatfjlQnjwhiwnOue
tV/cN0yrd5xhzws5btroKvPfjdWhO8Gsh/p0CWq3eBFFzQVQxQdQtU/8Jzb8afXde/0nfslDVeEF
NvU4HTjFTUG/BzeFSqGw4u0kvdt5oTtPmhnTY7p4wbrx65kjlukOQeKVz2k3QL7m33ZO9SejGKWT
yT4uZgoOZd2mcyU2aDAf4AnaB2V7z7kc9wCy03A1tbMzc22Se9Qda/qfYTa0d4NbPNENIN9SeE/9
6r+fhRkjIbQAGKbmDgrkXhozzagYhoWnbznzX/c5jNFqTvsddJDoPNws6ILnu1zT49HMIebO2zdI
Aqrxeai+PC+i7inEj2DGl+YzSypQlljHwNYF73R1PsXTuy8YpXruZxu9Fewh23XtKKvk2O7UBOwm
6eTV8IEWNBys9spSa7THfrWXGedLt3qJnMoIOsOrqJFKCps5B0pdFvt6ZfxepfuqVSSFSf+E0oz8
QbUCGSKmgMEZNk+9ltt+BmSmvAsUGWbYtnm7gU2vr/NFtruhYpCRN29D4mWnSmW7dchSbtXCS5jq
N2le+/Bvnjn27ZPIqi7j1QlT1033JP7qoOUHwUudWboJeEEmxzjQZaRMDxMrescmkEEWzDC6hKqx
OYX39avdukhmYjIjcwcndVyDAQLgc71aRDfJ7qdx/W9/Kfn8w8lz7BFPPRKDDotJ3yr7AgRDIAdU
CYtRMVv2Fm5Hth0s8glXB3mA138b1sL0bbwbO2bMg479C0C+N12K+EMiUsBIUwWzyZ3DuHEXf+ds
vbhjO/TMZ/BtxPrIVN3c+JDsAlQS3xrBcehB3iS5QeCMBo6/FtMbowWy0Bq7ZCrA1AXlwl4PUt1G
1UpdRNHGFOle6O4IcOtClBMgFrP4HvOlCuDl3FQKCGGnpoZRgurQA+U7KWfJdCmyQ9cZvFAb7U+e
Z19WqcjkgxpXMeBx1pQ8rM7EFOl4F9FQOQdZScbJ8dWCqtRlRpx4+z5jzua3Qxea67wf0a0FM8kV
+wkwmOs033mHHbrsZcEdohGzujV3Y3iSPY5zf/qYTfdO9cZDXNIf+TSM/lbL12Zej5VATpeunNA8
sBzsBt/oAPqg6nwoNkI+sN3/KNMjcMTZ2RFYNW31u8IfuDRz/ublznxlK0NsyYR5cWpyunpmrkQI
9NQnDj8NqPJXXtKQW9CSq7IVHDYs9uu6jC4Gc7pbDM1lGOVVMYO58iIHZbGmSCfbEE/nbVbqk40W
75ZaK/Dd1AmUtJDwx8aT0wMCpK1mMD9o6xaYG1sxlAdGk675DjOCAqn/RBGyT1qG9ukwHGalKIpn
YGVNHUSZ/sjH0t7i0mCyk2Q3GgZDxbkP7GeMJYj2dij6FSEoVARffOpEXa3FQrpd9IIIruBX9Q9W
f+78jHzbbrmdho42ZR4zEBoYmrLn7prBaLGa38zjC0V4MPS86sZj73GlsgZfSTHZfhA5r9DlKKXK
6b4zqxs8L69IN3DR2YFBDNdCA8+aiIM0wsb5AYceEATVhKKI3znhvWcR8LwxhjONZIJiOII8wON5
YbbuhYMLAbWR+wbhfzOvzoCe3bTJoq8eJ5n90XZ9j6vi5DeAEBDAHmu/4zp1eQjqyQlLDLnb2ZHb
SYnb2SqIYVPFkfEqNIpl1VQNw8bX6w/JqFNACB0Fj7Vp5+iRVhhkHfd5robLOWFY0zoLXhyQ7834
PTvPS/0Bb5iT/+zemKMLDXZ9WjLxPElIzrZDzYUxy+AImL/MpRZMQONbs7dbKGTtoZqZ2aqOYpUS
c8370CubD468VlgW62WNVYvAQNhDrsiDZTu39veQy+spV2ZQlwws3Y7CJe0Psfup4vJYn1f2xHju
RmxMU62/IkS+DudRdIVPVg48J/EhBUTFoXE4TgsCGE2tL50BxDAuF0mhEiTWMDM0rY+udLjR2KmV
0ZKslz+mlfXHqFaESvDKgQbysMfv0kM6CJ6BVh2i4el27rsnq9YZC0b5oqVYQyXHZzFa1xPB9KM/
viKnLj4pdd7blWEv6/6m5hGHPi85ztgK78swPBtW5t7gnXtAXJReosTJUF2MELBm9WNN9ri18iNA
0eHAbLEO+UuG6IH945IQRtiOBL9BEtiYVovSxNr4vgHF1EL7p6ybvCAuLQKMFYAZ4mcQzBXPk9zV
NXsFRrVtg003VAI1RdUoBJgLalyUyDsaHE3I2TTeAkbnv+DMu40WJs9AivZe081XXtTho8NACwxM
bG0vXi8JMt04RVLhjGDf0Jlf7ROCFpAmD7jYmtG+MBT5Yyl3tLdTd2fi+miSBksau/VszG+pag70
wBEPQG2yVN1sRopoMjFpG+GijoVYLk1nGEK7PJhF42ytZkLCbqxgn9roWOFf4YTRI1/ggdbOyAk2
5cER7R5aZgrTPqV3Xb3V9N/YbSseUGxsvb7zquG+FZ3Drpscm8h+Ej4AAVFEyH0Yu41t++n6zcrq
YtuIbVBkuQtbkOEM9ZYRzx+4HoEvm+turK5G5RbHxNO71nfzUJmTvzeB8xQt8x/f4gWrrbOBBM1J
WqK5au2RV0wgWJybo52zaUeufxsbWEPMsrorOpfhoJN/5V151gxwsMkxO2/16N3FJYqg3rztLOOq
qpcH9oOdi5F6b5sI4WHl1Mec3DfbcnA5txRJZbqBU7ZsXfHqz5wkvXWHUkYEjsLujjmGlUxHVyZw
6gv62WFJTO3Wku0YjF35qqmOj1V1J0jyvekyh0bYlEcct3L856RPrXXn7Ile2S6vXlyT+IawC3lA
oJvoTUlKVOHFWDggfKNZ4nZXpn7JyY7gRJDceMmnpY+FQse1sJxhDka2oMR5FAvtDCZI4Kmo3DHC
K/sV5U8GNGuWjG7XFP5l1RrONsmg8K9tDhGowFFSpe8ILOqXGf6H2DRtV59KEuZ2coBs5DLmyiKy
gvhZJLgZoSK1gu9qWKB7EUG07QSVETBeqZ2NBL5KYu/abLzoR5c98lzedwBfxn1bjYdZz6Rn5ETQ
GdGenTwJZBGyuk7sxnX2FC3VI0JoO7RW5Ix5L95aPzlkQ02mJ3iJwvpck+W71DWrXLGNkrwm+rj6
Y3ZI7JvTEq5r29EXoz2aL09rGyF/zgCzIGCqNnY8RWhr8VmsnKawAWY7xe+LjxJkqo3vc0X1Wkuc
X6P9UnL0IcfWI+lDvajG2q4jgEIUS+esYi5/OzyNrsFzXBfetkW4bRm3QzfmO/JNiL/OiNxxk/EB
VBvkB0SFLm1PIu7FpejOio8WLaznG8Fk2UWAuuBx6bW/l3g7Ax858WZQ5kPaWlRZS/VNtNVH36Ww
QEChceIJXVOEPRKqbeVmrCiIECz6jGEXc1SbwYIJk9KqsQfmyYncnYn7sk0PGGYjZqHWFKqF91V5
mWB4F9VbxcQdnelPCWgZiWoWRFX2bdmcC+JNNWg6QibVjGvAsoYyEBaZxDzs4yjTeVBB8YttRCke
kWXRGPuXEM2Y3jij2NvleuBogUCmP2VknqFVm8vBPyTyGakBEgAZOqoj38PVMJUlcufJoXcQIYHG
hQd+QwI3w7rgrPJEQ7oB1AQWVOhjDugRsVRkBTM9Ry1jBp1sOahr52y6mR0B49t6wPd7kDgwLosu
fzXOOC6nZ7Qsq/hOOg9+33iHXAy44MoggSO5sT0rXPX8Ar3q/uxJ7wA5IPJMP1e5TruRgGCjjkOi
BME7h31Uvo4LgAnCdCiMB8zYAy+6pBW8VuapG+KdlXdfVuXfjw7KI/CsIMIKglZTav2uy8Dd5Pgq
8pwc7dTY+GPNKNXsV9KEYDRpkmJsmQJEoqEVAfJEUbfprBE8gAdEEPARQ9ViOzf1RDgE62WNg6Aq
Jx0sBXXDKnExRj3x1DDq4WroeN+mAqusm33lwxcOfsBlmV9T+jHsHeb7DFXA1WojMHIhIym38vGz
qJ8i7smUJzR+I2k8hAntcyoeMHYl2BtMOdtC4zU1I+fF7SqTyzhBCgHArPtp485nR1aeoQpPYkKB
CYw9ek3to0JJsorCvbeRtU/eDQsTRqbesoCd9ZLDLF9sRw2byJnBSLa5u2zYTqzdACv33CY9DSUU
AdyBwZgjp4xjqwsyw6A7EtlWOFHbxe4E+FgYCKxH42jBtORqs2vbmdyNBTQxrdPoqs1oUawD+hJ3
16YNpyXM/lGua86FJ2fxT7776ODlqqXLD8CXxvByeEJkex1r82LJXQ/gSCT2AH32gwHuw8wBC4N5
s18Nz1i3uVaMEAv72vG8eysxAB+RZ4qiq3/U5nJZV/Q3fTDdtFRNoOWFASLso5KICkdAYBtheXdo
K9gTLxZDFeHsVBedtgwuM0WDkd6OBbYJvEnQWCGOdF57b9n5wYybNxCyAb2w26nFaCZ8j+Z7X/2p
4yc5cVzp5HK5cvQhJWknXAikI2+2X68fMDFgepYbXFbuJqYs2jqWQz6udcSw/dMbyOE1brWNZC1C
Z+jzQtopAx9VYgCfKPYsvVzh+Z8bsZXTjPMDsMzVNCyvUfSApcSnizgil4/ET+7X735Fr7q1Dcbw
JntApv7gMSQ9ePhDnieN8yneO2nFijAELY3Js+Px2o/YSOa62bcFMUimSdxc7sP9hepOoIOJgtHD
NyFZ11BHpAy/3IqxeYZnHRlewAkZQmQBLru7c9PnYgUVNOrB2BUT21I8xKwR7co8ikBXs4luk9S4
8p27cbCaA6KVsKM9jkbzmixqQFpZ/a7s9jHS6Ka9Dikd8rSgAY6/WQvghjOV2Ygw0Rm+9XTZ5d56
1QIkmgtf7kwv/xNZy41pklJDez4XqXoq9LkmGo+kQxCn3UPMzPMKNNJw8tXCKqr+2D2r/f2Kb20D
9OxuHgU9tFiRtRGrcFhNdkudMOPgKGbkf4hFWNi0152d+9zU1tg45SoC7Zo3TPq1cg7WXDz4wNdh
OMt93ww3dppWSBejU+L1CKWynA7s8F1CdtzYzaS3fbkSKEhdrdUjHa+9GoZb7NF4jnBbwXKmNymH
sE6B2ylneG8G91Bsk2EGpa5rMLQ2BPKlR4cFLq4bNfO/hjpPdochnZrDoP0Xy1HXEBxukAd9mIuN
jeWCvAEmDmxec8OrEDMkKurhzqgotbJufQa7wrJ760n3wbCnH2x5n7W2U0BEDgIpjn2zsxx+fT+1
MR0YvGL8Jg9+MrrzYCqHKouKpZXps2s+V8PwmWYt8CLhvs6KNaXn8LEdceJGLAI9J2I8MerSKGxo
aU4Z1p4bX5S59y0gFm4Xd+A3jfXtwrqPeQFAkt/dC/lc4ZKwOkkWVEPFUTRnFrmflpe0xPpNtRSP
HWrk2V8hMQ/MOubkIXYzBjUTKUNzxjOURFcR0Zw82SVHy+LNMphPVf6NGJYfGdPjA8t17yVZqGzn
GwUfCHNeU1qs2l8F8mBGIA0A+guSH7F3NzlPiSWYn6Zdii6FfFcntVOmSNwXp8oubNtD7Nxb8Y7d
qQ6IpWynr1VhH4o0AY8ml96qB9rXTBWQA2l02FW9sQcFWwNudZlH1wVBJyQPeFcjrD+gnW65d5JX
sO82yKpE7DOZfzs2fdrRSx9Wb1qOY1fllyXwwVm3FpYZ4+EsEmpNCTHazjZwQ2hbl1SqFfBgBe4d
n1NJi8C1ipz3xeJ9me03xJ6PRp7qgw1cMJMPFabmA5uSSyaz/1UjrzJT93NtaL0xxgDTRzLyPFpv
FTy8fZvEJ5NWckLmSlIl9p4JDCi+9XK2XZoZ8KfCrCpv0k5cJkNahzaJ7tnl2PjpxmTu0A/9qQDQ
iI4+JQQTkE0ZDkPyBK2RHj0DcvxlrLAVmrZmOzjzc6doMk1dsYGSyjEyn45Tg3o02sguP+CNI++i
EB/NRMajTOPHwcAZwO1/juLhj/VIsonYRuO4WwyiWhxY026FPxklPh0DhR2vve+b+gntESUnACiV
qXt64DKc2xxei5zAAUX2B8t6O83fhdYfhbDY6y/Hdv1Qi3fKTOIg80EAL5RozKoXoq3ToF8IcI6m
+4Lhc4BimTU0Ca3Sabd9N+7nTn+tdX2dATDvldbHMevOLHiS1xhdDcnIYZIQEYW1KJCRe6p6NIqO
Az6ESgohbx2qmdH3aTYIry8qVMhNPn64rOOZpt8FkBgykn8TCwd4eTbSQ5/iN2j2D+cu/DBNzU07
ZjfV7F0aEdYDlc3nor6hFUrwEvkxrP9sDkPE/t81zVZbFgfbn5TEEY6f3BgkqXxc/0jKE7HJs3LQ
3DIQQygVFEZzn/WkP3EIeuhceEDgdXnFEqZArksgU7lcekTGQLrdeDpi9wJaNk7tIbbSedd3EJ7T
zKpC34+pNgmY7kW190a+V+mhgfT8U55JjNRmjTzyS8PY7nPnkSjNE8UOStTcfTPx5qD26C7Ag0fb
xeGpHuNXWZrYpOo/8NIKjlg4KBrHzM/0nKf/4uw8diRH2iz7Lr1u/iCNwkigZ+NahntosSEyFLWm
UdjTz/Gc7h78A/RgphcVqKyM9KxwJ2mfuPdcWyu1UcTtUGfmK88nK10EtM7tL8lkJuHw9YMV9Jvc
co3FpIJPGoKdHNN3wlcXOO/oMWT5JSrLWUI3CQCPGF9mOjS7tomLmzDlJQhYBGphfmPikRs27QdW
blC1KVhNZdhLbFkpOnpcRh7l29x64gQE/91rqmOvnIlnqhluUYEBTQRWAIsluas99xPOJW4GGZ8Y
SZl8JtynBh3OBCSZaqki6AU1f0ngXtXkB22XG9qdaLAOjWcbgCmJFXA5uQnJznY8Up4HQIwrjKPf
tZb4QPK2PUo//8MgHAEA406HUEev7R8Mw/wKUwecF1jKRRIj5hlqhSSCxK64+mlC4xEaR7UZVXCa
ahqgXAz7mX2My5u2klZ8zy1eQu6BUQodW3sQqMoJcgPDUpC3SLJFNy/dtmZ4gs4HdEIQGz+pKARp
Gu9VyXrPM6g+DK0P4VBhcnH6jYwCEIVNiUyU2jsLbgYwcxlnjE0GU706yQ1Em59ZIH9m3kT7TX4B
EGsK9pDYAFO6d92Q6J1G1tEJOvNm3hjCqdfS0XdIk448unhZ0X4yusYpnhbPntl+h87w7CNnWqSe
SDadO//WLqTP2D73U0Snrn/N7sZArAAZwl8pJu8VagSr48rfjzBc16159rXbrkUiRh7jgJ8DMz2M
eXUqX6y0KJB22BwwIkwW7lCaN3sHLuXM6XYBaYqdgL44ddZGxDxzQhF0q6miwZHeiAi8B0SMyvcD
e8JbBPHxy/UO6WgG9xJf/SKGA8kSfVvIiUgwyVU2WlMMh6WgNlScJ0V6HLv22Lt2tprTHgmGBcs5
yDq9K1gsbsFnuss+YhQPqytax4qm3m2YRyaYva263mpX8KNHfbdPifgKohyLKgA3Tm18AJIFc9v0
G1soPJk4oNMJ4YNy6tPUCGcZ43fXRfHTU0gtBruwluxxbBJBHSa9Mn1ifIzS1h/Xs129OC4lG9Xy
d5mNz37DyKf16D8566QkTS6ntawor+ae/iN3HH/Xdv06KcINmc7PWXnbdACdxm3MOkLiY7kGI7vY
OnGfrWz6UyU3ZZpHZjEzLRSfj5YbEwgrthEipBv/YoGW/HsyozN6SwvrEo7UPjj5QHT5gTD1tDys
U8/Hr+ykkN2KtZ9gmgTyXUC9TXalG62dEuhl7hPmlkv3wCH81oeBvDN6NVCzBjX4lB4GIURbUpQw
JHbmdPj7BR5osWWScNG1l25QT5gsFHugFQOI0SBmsMWA8JiFH272WyLkvvGxAMw7FIiKZm0w52gb
+uoedMbHSGAPtjQPmKOC/TWPxXmWILdTXS5mVXYLWTO+q6uqP7Vj/81oFJesXd4XPoY/z+R5XkTs
cNq2xa0F7lWq+lsxDVxnscKTFDnJ3hwZWY32+FCdXeIF8eoSo5N16RvCqb3TKpRl+hq53qPsO3Rd
CsERpATwSzn67TLkvA/d9GjGHY+HqNsKJiAAohAkdUzmpWgvRJFiEXiGhq1h1MYOOTmIuSBsHlOH
/NopYpbJhV0RAMCTq7CIUQC0J5p317Tbp1Lc1CXxW5Uq3HgxEiPZ2+7tuXS1G/+31VSr7LwLI4EA
05PmOozZM2l8z3VqRhvUvd8TaukdNKenGPEX2ZjYjswbobImZZenHQHAE81sHbF3Iu/yc3ArqEwy
ep9qn/vfbq69DZIaYRMReyPD7ii96+ijGvQ1fgYMgpXFaWLOtpMMpdGQNNcKWv6eaeN9S8jYkrFO
K1r3Mofd1lJtu5dhf8MM3sJPjWA3Rva3zjFGAqKLlk4XvOBUOUgOZVqwPNpluu+eeaTucg46XxMy
yPcanj50UXSIEpVthYUvPjK7UztYJr3bKfI6a0+0B2h6zJ11XUV7nTFDYjjd1nm/7hPSWGM+rY0r
oicnchAIWWa1ttr8SfCpj4HGJtcF+M8Liy5NMth0YxJw225iY0fZw2ioq8rvkDFT7dfPdHbWojbS
lxFNGgqtBAEOOGFLbVKp/VU24tM1meZQhw3cEcNbmfIMKcaB7IeyAWkC1H43h+XW1OGzmZtXspMq
yrDWI/Os/lMVzhseozXmtPvcMt3tHLtbJCHlmh4asaqaXxJvQnswhOOm7vqTI1ivGL75VtlKX0Lt
PWpgDs1w2yM4nLEJYLkDaLUlanASFwxgerQ9q9rgCkxjJgWm7S3T/G1yCChnz/5Uj+lxGqgNaH8o
6dulqa1pxRPifXSzJ1P6X7HZPkOm5b8pMrdF8jyjxdvmBd6VUjCk6QDvVXlyTgPMgHPzEDYL5nMS
Wlm9yus2XtgNwq6grZO1q6nOutsOIb74tt5Q4XO81tzycP945vhYKZOClWh5SxVhGSSJpUSP1KMV
k6YzYE2rn5T7bbATWw49drS5mAiVV9DTO8PxUNzJnV/hZe3GGN2TvTFmZvRR2D3MCNCWedxcy1K+
Rel08WXKi0JGoiGg+I6D8JQHDJnh/G3rRoqNgr65mEu1c0viTjjFdk3kAtuqDl5NLzcM7EoTOFpt
WE5MjNgft6MZsY0K10xRV97c3InbAc0QiilEjM89RYBn19PCqev26KNuQsHvg1YnHOCYeEIdqZrf
nM50FjGFC2vxfsmGVR//fik7pyNyb8iroz8sq6boDpPkmQXXh3/9+yWLBm/XOEN8Nr2LjZHy4FrG
i6GndmtGrBZlZlHMdlOztO32PBrDNySTDAEvEZeQcvZwKX7jPho3IiKSrHKTxZzUgn1B/BUErbMO
O2yshWU8kMLk9Z6zgxuM4wOHKaPOKFunpP6BvgQ7lxfiMnKQrotOgF0Q1M9xy7wdDtzatd4Sz2Rq
pmOCnKkCBYrEdZxlrzECFzMNELOa4Zv2H1PTnzHAR/c602u4bUujwupqZC627+ZdzT0BKX4HdQSN
EuKt18lVrxC3SZUtML2KNv9qTZtISITZ8MHTnTTdx4mHNzATjc44ZYzVopIq0QKtZiQ1S6dInlm1
4V918UyT84PS2nmPOvN3uO2kDAgL1E2KaqWv0cc9oF9883q1jpyeqE37mPTcD0xUM7IVTH3CvTUs
RjQTI7woGE8tattX1l702qP5OcD1xpZBbK+ACtvE37yXMzFHC8+Z9yjCiP5jStphUevb6WWYpktN
DCfsjpsTX0Y/YxfgQQXJrpwZ+S2bhQVnvlwBfFSrtJKnvg4J4UOqUWpoqFYRs+B1q6NSKJ9RrIPA
Dd8Ue27Ip9Gb0swXgH4f7YDlAR+ErzAkA5HmUWuQ4VwHnCT8Rcc4ze7y2iNwq6uRNUTeYjQxqeEu
PfHC5sj9llYGk//B7k+6tw8TYfQlCXn0kGDozdj+LZEkCd09Fu2tjFYIGGWFOy92RoTguQ2Dkrwt
BXOl6gZ/37kfg+EOd9XwnTSquNMyCI+JLU9WpW7xjDiumo3tF+7dbPo73yPihNleRbBekh69gX2Z
ST9IotCo1zpE0BLq7tVuC3DAbVuejaje5DrQ+0j6PYF4iUKhnHcLPhZkE179aPfUpJNtZGus8wcA
QmrnDdI4+Cj4mxRnTNqlxJTQyLW1A+GKzSCUQf+jItpmmUdNgrqt+iyEc5g7/egg2kF4gzWpmokx
dRLCVb2THItXeyw+KTheDWaMoRuj9RrVXo3RHYsxwnZGZgYtOsi2dA9T7r8Lw9q4oTxFASJamLIX
nsi7uA2f2gL2a5MiYK70l1046wrZ2aLpwo85Hz46pQ449daaWURrx9ESyIGLPEcdnJ7ncGtxszCz
uLDG/i5t+Rg13xCQOR4svPTUP+mz0MVrPPko5936oWjbeyuhCI6N4jJ4/OFoUr/CdZEmqvaSVxZR
UowQFFU+A3NxaWVd7THOo45F3Md+5Rs9fAYroXwsW0OtRuWs2ba0D/gZd3EOWVCNNbQi8+qmyW5m
q+IaZngIR7npvCFemUnF0yfrjpO2ZqBLRydI7nMFx5ifUKyyMPqB+vZReam7NllxulNhbe2SweNo
62YrYnhQrDsPZuvHB8qDB92W8wkAbz9KqohWcoZjK8AkvrSy2FnRt2Iq1/O2D1gkZnTJAKN2sW/9
GHXxgHiv2DqVjLb1GEzM1/ycLEVU5TEeDLDt1lvrxGerUE/SieuXErDKWRNofJO6IQcGs3Owaqa5
3KfpQxHXOzOCpcoaZGRJY4bX3PPORulvGn0nGpEszZ7EFCBMpG2pEZaoVS36oVknBo8Q2yqM46D7
XTAndwIt3NZU3DmiP7OqkYeC/ZF2IvZHnuWBavQ3NSw+xirRdEhu48nJBxGTJX60maO+XKBiwBJW
1Z8+gpxsUO57pCtCL0D/70k1qh77Vj7Xxp0XxOMTC0hxX1RqlcmRkJKUJeN0A1+KtGpXlpXesgr4
JUgpc86hFaIzWeDwzF8SeEvHeOTqSqvIPThOB4+NK2iXmOBVODe9F3fSai16EtvGBGsZU6x4iQ4+
XMeFPNkMQWyXWawO+diasrBQCCHZjPwXG4ThOcgzlGfY3unA1jAudmWOmW0Q3G59WV8F6k34LNDc
EYgza44lTWiiLjT8Yi0bllhWikIocsv+ngVwDnPSKB/nkidHHTQRZxLuxm62/4CGJ1Mh/S0zwyMr
JboW4LSQg83Vw7gcdR6elII14/Y4/hO7RpKVi0c3qVP8va77FIUV57+TPbd2Hj5BHmO/yfomokbb
6CkgWxTCOWK+0b0f/R7dcdC/3OAKBAoc7aGdjnKoScUh7jAylPnTRHP1iAKCszxk4F9VLrEIVXfN
0DneNaRuD3EVP403KE7V2jcFfYXK0lTxxlboFuqJQYyLLXuw3W1ZJMPzQG3emsExiDDeg7k5RyXQ
EzKN6UKn4WqWt3A6lOxWVrZL/uf4dAfh7dle3gdqhLSbgC5ORkNu2qHDElI30Trtxu+Yfe8xAhZY
i7PWubzWeJN3DOEKUpvLO8k9sFOTKlad0tR1iQ2crMaDafBn2GakprtUAZ4FZL7O3nICe4/lkcLH
BZVNQ74udCAxYReLZM6fIV8QIhZ6LHJnNzrCQvsuaxHhFXB+SrcIt0Iz/2pQ9gDfEd19278xg/IO
g1fue+DHgOOYLf9NGGexiELdNpHlN6jdpOJHsPpZ7NowHZZxP0KUxdiEXJxcMkwkwSolmYQ410MQ
ttUjU07Z2OXF7P1kr2x2hEUVNSCVbkufWJpsFkx0RPnAUomLbZ8m32lbPknE9Rl7YsLQHpPbnsz0
cF6kwBXswWRwgj75LVJikcW4qaLwdg4XTrhga1OdSdXKTyKhxrOzhG5fls91hQMiN+CyocpcTaJj
ft7ENJZa8zQIJtg4XSRXBE3aPOW7Pxxy5iYCpryaEL2tEtv49nkh5Gn2bSo/3Ly9S4pDGCk1PBoX
1j+BeK617wkwJdG5fBxJldyTTZeuytY3rmlvomFKOm9hU86soETNj8KP73uMGx8NAU23tfumNhUB
8LfCAx0BSDkr08z4Sow5IPyAmUyXgnLiYpfB28zcpiJS5dVsG3lgaMplJES7jkbbYDKqEX5lDCs5
tlEYCXWXSuspI/gIM5MbsMzsnDsrmaa1obKzqkhspFJ9mlldbSNiUU78/eV65lpfInYyDlFr28sG
tQ+PZEjllM3g3YF0L0YvzR4ZG2k4X5W5TEP/2xWyfypS44ulJZFvHIwoxIIXVTCdY8mEfHgMX4tU
XJPIDL7NIzq9a2qP4AGiiqWrgaPBlpRn/XwfufGWrpLgndy3tk7SvMRSUF6Oxn0Sdd3KurWMPtCv
AwZwaAw1JS8K04e4ZtlCO5LtU+umJWDrt3RieciHqYHcTgVdxJY+G25z8ZqLanpvGyW0p1PXPDU3
7FtI0PAlE/Ib/Hizl/4ETiPNuyuQEWiqBpmds0PgiCSQ3me4hNqNG7MEJBR3/o5UrXnJFc28eZQQ
8L0a0lBDLZfqmzbLrBua3ghVSUmYJl7oklqs0juaPNovNAAtBPJ9M/tHnHTTodUeM8uOiZZrTtfe
A3aYkPjkGbIGVQJxqRe0m70/zW/KMN5mjw0YHWl6LZJN0mbxSxzHd41fjgziUvs5G/FiMqUttQt6
gXXJZkxF/jQGV41348gjBl1wgC29ge6xlviUNrUa5VmO4/0UlQhOsRiuSRTiB85d70TW1ruNWgve
pO+cMIC/u0r112gEYqpmwIlVF9lHUbQ0BvHGQot8kk7VnT18GdpiGkoqRb5Rjh0eSoDaBzRksIA6
nv1tuh0MCLKitun0yq1Rmie7qJ6jemAloaDvAK9IVj2Q+yPZqPB7ukvnMuBlvwWix+ujc9r+2iAL
VaizH0Z9ZzeiTBGtxTy/9uj6ixxVDBI2s4peB0IZF3BDDDsi62fkbGcEUy7A/r0YcVudlfWe4ix0
gxkMzSDujE4+4rx0VqYJjXwwnGWHIQkro/ucROlXBVsPxQXysoDxrjdya5pYLQ5l8xzqynmewVMs
AsP5cKqJiyIm3tnvYfM5MypUHcl7J5oWgQaGjIPO2he29eGEqOTrCvGVHsBfaecD1RJE7hbtcxT2
n36vs4WALeZbjn9OZz1h7wOCEGYOaYVhm7KH5mmttb8P7WTtVy7IXsXrwe3qV8U0bpQb/jHaatzS
VhSnkPkRAo7O2PEAWcyVWd0LB8CTM55izPr0tYR6+y7D7GFu76Qfkgrm1LvSn9jkyvvSix5DG35w
bQXpPp4J5CqguQ5nJ2DiR285L6tMbplsLscZYoTo5UM0pt4qr95BrXxI7KSgpFtWzfbZmllIh1Ow
dxS7LDc02b/F4qQ1anuPfURJrgfLjprB8eBSWDl5GCwxtt5Dvsa1gJmrJz/DDIg6lIX9lo/Jr2E2
n2lqfZMcSVLpTd1WBulToNp3I/HGVXwzScsyQwJmWlTcLCe6wHyMdJ+tBPYKO8SYxqTFJ6QNm2TD
LV/7E3fMsPEk9WQGDEjZL9MwvzlO8JY206Py+O6pbvYaISGGJCpDkmd3ZRhGeAP8M9ZrdZNV+nVN
H/GmZu95hlN2iYFqrNLYBc2WeW+ZrjdOpdyFnHxkSbonmRBadyjQVjcEtA0r5Hguw9X5s69jVIW3
+NzuqfL8CxQZZj813GpyAMMYwiX9vC1oK5EEyw1plrAfB/aSOsQcOckd2iKBLN6/qwrkKyEo10z1
A/XzV5DMhP8m2QeylE+GyNg+fP8yT8Vj3ohrO9n3gxIb1trXJA1PovQZBFfdxe4Qsypex7FRzfu1
Q/Jos4w9ue8LzD7msB6bgpqPo33KaCdDE3ahkERVlsYOUsa86edhU9WS636Mjt3UfQgkvtmQrW4v
b1jVCYf8AIGV+4dnzpxZC8eywT0NTOqxFgiSoV0XbFIrqkuX8mjErA33wV5G8z6ITJ4WM03xYKV3
0jFwOc1g30WBsDnHMaGt8sEW1jcqhh5coj475Ho3dfbA9vE6ji2vYLznFtZwZFC6jR6CdkcXP2HN
gBMs+++SKMpNptDV5GLTQpduEZMu0B1j9DUG+9hGgDBIIGBZcmYn1jk2dhUExitI3I99pYu7v1+0
ZU640nDfWNVqdI2nurX9u79fuhhBXYohl74LUxFh2/HI0JeH+yKxiienjPWqtdR4HGESsq2BlyPK
qgJIVmDsIkNiFRI4vM5p4RH0oW4GOO4GyCKxTW+HwLuOckhWrKN+E6CpUsXzzo+g5CYeaczCYmON
Fs66EpZ2IeTbPWJIsa4cXWTKU8os3EL8adlvcBjW60kmBARl1jaYQ5K8SJogEbDR54itDbdwSWKe
GI5G06R7jeaA45GVkUXy2uLvL5EtlYcGD8bCQo0yjezguV6bw4Qsy8/IZJ/xB67sKRxp7/gStDZv
Tcf1UgvLPjhzRPCppThivMrYFGN073v9ExHwbNU7+7XrSYQAM2Qe4jGPVkY5bbiDv/SshkNX28PB
6X5cCtF94+DAtWvG9OxCiJwjzKpf6roJdmyM54OdBFhGbhtaI+4Ontl0h3kbldYjYsZknYRE25ma
t9tyFsLgk3BdoyIuPcm4wmbYt+hC916qdhF7saUtCKktK+PI3oQUuM4y9lmXHZoy+2Kj1Zw9LZ2H
2c93j/MIRzMy6icPaS6jBULjmlkmtx/bYcKDKSBIELZLCNp8pANNVP19w6opNPegxOz6QbUAJ7nx
n8q5lZuUFNbKzDtk6/A1/Ug128nBxBWhViA0+pzhwFs1eI2Xae0u3JJZr2sK1hHyNk2avCNW4bOj
v+IQCMBImCrXY2OdpjPMu3hNcPxLSVxk0ysNPSrTS4GeuHSEeERPZjUvFATwlMqZjwyxns1RfmdU
SGzjpjiD0YHq77zxv37BK9e5NWNEGPVICTa+S9ybTKJdEmIv9MeDmOfHimc72BV/Hfjpdxfg/nWs
lmwglzDxxtSHuE1/fZZKO8Id3JElrh+Nf5qah5iDsx3/Y/XtyWwvUcA0LYcFdNJfswlJ91CIw271
g7xKCAdFjcRxylGndpSghYn6Numj31ElIIY5rrJq4xkx8fEjsDJDz4CsowONOkDeqT+0I8MR1WL1
CAvxRoiTtbwdIVvfLuolW5Nw8s89/vwFR/mA+8DJ1j5y+G2D9tzXzQamg7+Ku+E30eK+mVTHkY7i
s7bKamcxyp6aGyk98neiBAOchfPGq7snVMb3VklwBcZIJZFLI9hhXZq+hxrtSW3e4mZ6863I22A9
wE/1WTgbQE+Nahrvyu4qy8Kjku7fW2nQw9QzNhMHp9XEbB9NX34c2+ytoQMHG4+zKC/4AjtsQNtP
k954vnOuo/CYxV29xkkNuCugviVLaQXFbOWbUmInB9UO0mDJfou4A+vBLocDxtVtihJhNSXALmwR
/rGii1QmbG0vfcBo+5jX5CvVR03iFKv9UGyJ0irXDpLhhckBlsLz8xPICnVfPcMPqhdVz6lhFTMg
LejPfRgpjO99CbEggJ8NzghaCcLVec6QgYzJ1qqsN6uNAEq6/TrvTMYeiJoGq6P2n/Wb5wONNnC2
0KnpBXNa9oITRxxo/LaoUQqXZDnJRkw7b0bAZU7NtM5qt19pZsQhV5fjN6e2D0EsCHke+xw9yQA2
Lupejd4Jl/w2x2YdIBVEvLYqoNfZ1kjtFfn1UiO29r3uva0hM5i0A2ZhZ6cepbYeWURrwnJbbynC
Bjl+8ekiu0kT1E8hTBa7IUiAuhdUg/xs5zbY1gXGcnxJz3KMkPDCL/GoaIQqonWbTOxS2Wq5Ccb/
uUVxahT+OkZTgkQFQbVl/JRrAsLsDcDIB44dhMusVT7ouwn0DIbx0Eb1cx/nOzLf3pKk/XS7/mVI
OXHJ0kK1M4/xlt0XmSzuHyfSuNRafQW28sxaDmoo3IV+fBajOgVWvxVduZ3K9LOW9WEoPGtt2w79
FtmUDW8KTkic8oha8FygsIt/ndJCpJgcXPvG02jc33CIj6nSDAkGgtiYrxkYmRq0Vm2NLRsX+qIx
hosbQ9k23Ix0rqRnE98aaxs9dTs34D8TfnLGPCeJq+8qb0D5XMgTQWAwdbgdR+e2kqiKB66gkCvq
DqgjF6TXBgsRliC+lfM4qvjBC7GSDIpmMqRxBpNcwbJGjL+M9PyqllnDujojd3IGD3QwUyKe8sT1
8Ts6CHOTM/FY5lZU0xspMsPS7xMCRrJPF5PZjB1cYZpYJFmJUDG0ko8B4KuTxR9df5sL6xJa/U2v
Rs4NloAYYKXnDo+MeY9tasmlHxYDQrsOJXEOPAZJXGzhYDPrgoB3Y3yl/QqYyo9EiOUhzElMRkHn
n8fEIgds8obVYDAXQtKF1JrExjZyz1nh8l6aEEocMnK2A7hTITC6GBNhtXY4/9YIZ/OANwymMU7+
8AU1BJb/PGZba4yXXHqSAql9nRWDO09oSbwRTy4TZbaBTHJlj97XSCgT/el4Z/eEfZYW+W6xd4YW
4S5Mt7xwGZ1Fh+5KdFdc3VdWIws5ts3OskhGKNClTmN5jJUNSLoBCo7cbt8pLmdZsHAL+nE/MfRM
53ndlHMBrpvHOtFV33OT3Nk5O1ZX6IvqkZUzDaOyhnKnvR4SR+Wz71LTdwX7I6fMZcJoUxu4MFnI
e9mH2DBNQn2Jss6JWppODrEAGEMiJpiK8XIYVB9Vm96ntuMz1uH34LN8RH5+7xoUAg3gRT0Wei9k
9VJNdbhgD83mXUw/tfcAPfdbIidg/0cp4KXVYgSiwjLgMA5ZvSJ0KyZBMH+VVnqOWXQjsUbyLCnY
CBHpziG+XEG6AJHzwWHgrthMtGfLzLNzMoYYIhXpW+qR51emiNxszJZzQHQ0TSiTql/HNoqz6sJV
xWt6dsAWDnUvwXYfQxaqZTpTc2A+g90pHoYI8pJb21dmJtcRP9ePm1hf6dDtNcI2nPlWzgz+Ztco
q4PW+s1H3WZ3ESSDOfz2i8cCRzAOFGSluYlMoYNT82MyZmqot47+jWDr1hZw8rY+VJko2UglR6eH
1e/MnrVoTJqvQljkNNpsHnvffTACvFBAIMDfqktKjIRu5GfsWeXNliZQGlO7+MTzWcrW4GqRnWXC
3btSQW3CGSFNUa+6zjwbDDGXQZdCagCExG4G3Qed1nJCurkiyIPc0Dk9z2KCIk52SCjpRvMi+ylh
52mJmjhqWiKeO4aT2SbUPnMeCR49q76SYYYv6lUvKOBfw9yGhWVXb4zKSwRxNzldf+rn6bMvMvbo
pWYrjQneY8y4aQPjKoKh3qIrqXdJ214cXdk7ogPzo92oR9RuHC81eAsn2BkSt4lpMUcbqtuszfO4
wrFjY/87hYMBvMKMVtKo7pHrMnTHSDNFB5Flxh7o5AuGUegBWc/8Ovmw9UA0X/BuGTzoCnK4hpv1
s5/oK+LhPsRI7ZrWF/TXU4uUjqR0ro37upj26WTAQpKWXrGaY2rsmXKxrqMM4yfcckAXGnWBSJcm
1iUsj5ehRqyIeu9oyxv2uDTZ8RAcQ7dWZIzZKdrB4DhXhs+Cvbdnr92fMsHa4M36geTAknkib2bP
0SirdcpGg+hv4qVnhiqZu3NDknum9NlLwveuz26w/LVvcNeFiVlvZUxBMtVHQt2f3CD+tvjow9tk
wbBM7F+Tt1K4bdcCaaO09SuZUlykBporR790lX839BfNiobJPzDyks2h29jUEdW4Mw02kUNan2//
dAN+REBqYGSakdM6hRIzEEy09Zy4XwwdCgripd5L2T56AG3iESSPcSsrIqYtFUfvsiitTzrOI5Cf
krFgpZe8r1sd4mXpPXEXZDhmAwH+y1IG627OGmFdlXvWWfoC1dZHvFYjKZ4mShk+y6iow50fZltj
6zjU7Z6F80OfLFS8CF/Ga20G8Yrh7FGO3q4dZz4Gip59bUN8zhvE2G0H38P+meL8ng6VuKGsOZTk
cTOW1lBq7GoHxyM8tO3VKrx0mUHOWqkqOHpJcQVgcSLMFg+kma4ZanOQkye2qOwmeI4Ta2kA/CJn
lkRwr8JxqqzXvudiduue2yLLX+G8fU5VTIq1Ze/nqhmvOUpS02rlMgusz8YDdxYUYblGK0CRcrPe
zC+CgcVKcVhAU1L6SiJIesj7GlxWfx3i/LcMi0vbyWRtVhNlhDnvZqfJV0o43MySo3b0uRCiltrf
D6OVNqx0VwWq3LDV4gHBaMRz8meSc85dr+WyCfqD5yqyR9pqm4WUxTeKn02UltTWSuVWtDPmV6/H
vRjHzgGCw0vqMsma0u4JQ8xV++Krs8dtJHKEX9woeev/tCm6UDW/lY17njVinh5YqctQd9l14QPS
PnhI+jaVQMZG5775W7mlqXjhjBDgvxhyyjRdsfN+tSALssEisqNBEl7I0iBjgRnB7PY71r4vPvAh
YABBlv4hUJhwtncZAoQ2wuGI4IBksrnbAPjo2FirN+Yz6gAImpJBaER2E1gLVzD40uCxfE2OhNFj
Fcz6ryz3nPWc14R1T8fav45gubfTbRgNk+/STCXxrdTfDKbZNCGOYQF4Ldz2lCXyEdS/6TTj1ul3
piW+bUg5/w1q5279sP63G+fzqyJvPoEa9hcV+b9/tf2p7v4UP93/9ZvOj5un//Mb/ulFAVD+O0z0
xsr8p1+s/0I179XPjbPZkUPxH6zK23f+v/7mv6M5n+b653/8C06o/4LaKSFZ/tfUzrsEHcM/QTtv
3/+/oJ2AOYPApRLwTdzErh1Y/8HsNP9heZ5wggCoioeRnrbxP5mdwv4HZkLzhtDEvuzzp/+T2WlZ
//ACD12JKwSaKUSA/z/QTte2gIbWFSraqrwBSaXwHce0pO/5rAZJn3UCfv/rz0NSRh3w0H/VbmVF
qq7QLbDjN9g1EBw4Y/nyXx0dcwe3RX71xDvTkoB9HzTwvhRwYafixy2qh8ovyZtyhcFC1rgUu4Dl
FiiQeunosL3DSinSaV9mTHXi0ZvXfZXcA74OsMTFCeonM0n3RhtquENCHxubltawccYQTZAs+5MY
k7VS8AUXIYy6mAbQDr7I4/yfTJ3XctxIlG2/CBEJkzCvLG9ZRU++IES1CG8SLgF8/V1g3JiZlwo2
pZbEKgB5zN5rbzrITm2NV2au4h9gD9Fdu8g+7SDJ9mUjxTVrkXSvQOipXSzxuJqj0dxS1B5r/DYE
EjiFgWFDSLyyFcrdCoGPlmmzR1QKSDv9UOReHiphhRcUakiB7Vea8PJE1Fi8colTQHxAYCdhHGHD
S6bzk0pSjlEwe4zBjOviFtmrWG/NeCKvxuhmrBps+Hsq2gqcpZXFGppFQbCKQFCdRCUTKaw1G8lW
rpsyf4t6EyFXhdLHMP45i7VYVHmG3be5wR3oWa+En5UZHEJVpUfghCg9GvRokN1sM87wQrjPNQjM
Hdhuam9SPNa5N1HJhYg2+zx+GYKMgyk3KFBi5NRzS+y9QwZMUv+XjbI7GEXa3hiX42PCS5RZTI2J
DpUNWiqFalzowv/wBsBaaZR4MKLNBrsoAQ9+0ePRiHbx4DRPgYUexSNQYUQwuEkcual9Gi8+K2er
oz7+nPP4MR6L/VyCDhAdiaMVxMd1X/bfjiiQJLfWf36IjqtOyYepagJ77GnD/77x8jyguKkalN+L
oSfV/dpuhv6FHcGL4+bu1i90vKlqTLaFuSyYYKPTVANcjCdvh8/sfRJSkm7VLTkUNEGlSf5K34ze
JS5eM4fik+hbsU5TERy9yltDdnb3vWwvwVSHW0LPy2OIongryJHVECBoenzca9zWrP3xSLR10x1w
w0E0zBvgPbMzLhST8VgPY7QpJc405il7J9PYZTMWC465H7wdqUn6qEFaHSZgX25pNA81oVzbqbyq
/I8QGsNfimfRyJD4RP7wn+BcVoPxry2kR4mDW7p3PKJ6Kx9/EJse1AT5IfW/ldlZF979yJuOXVqR
Bqhn66206gg2F8DePnG+0e8gFQvjH4rvl4g0XASz5rDtJEovO0RxW2G4Ppbz+A+iChmSddDvgdOs
5cyQ1W7SaiOG/FpLf9MGhaC3iiCytE12zQriKYocUhR7LFFEhKUgFV/nKPoyDL9bllUsysg18eJB
Id5KXzy9EK0ajOphT0oYYNJLW8XlljhMttJTWh8FKiWyS/Kr7c77jD7KS3fYRa+Fcp8GuviDhbDL
Qq6zrQP+4iSPrwH5Pdc56Kn0UiJNPDPbcY7HO5MIw4dhWZQ38963ve5v2KN6szCA9snG9qJ6PWqv
ObGtVEEBGbjBrytJkFzH3FNzbm/6GNlf2M0sYA11ZML7EApPncglIK383KQQax2s+Fx93OF2WsIp
KktEioaPZD9Gk+gq5pS1jNxtov8iK+mAXjlgi6zoLbf/unkXUlCGN49pyrHxnLORTHQ74wTiUtmf
maEYx3ij3k1FxV8FjaVgU+6RA/fkaxpVmr9rACf10xM0/cgcpsLrbnWdH9GGVqC2rJAtLQT2h4lB
xta2UdqP6PLCiW9ZO9EFVFrdfQRdsOniVO+bgSTq5Ueoem1B+UNS5bimsfYCB2pTP26Yiumbj7Hu
OUD818gEOPKo0j3hcZcUmPtlbsS29EV3wJEHEjR2/WdUC/5zHCz3bRvcymD2bn6MPZRbdSWnDEZn
2NxmNWZPQdiFtyZ5S7K7SRrDDZNAfb/XXVncF0oxp91Bx8VFNSXU0D67g2LSDL9ssfMjCRSi6e6/
L6UPMYNaEp1yzDXg2+TMdrA+7IHRgGAWmkYIM1ziLjMlD9pezCCIXB59LDBRMKvXsodIT0N1rjyP
5KsuhqzGKoCVuvfVz4jvUvlS8nTVU20f6+APD6/mGsltLHpi6LRlQVIa9EOUNc9GthiekS0whXXB
8PRfNRNd6XYMHLz+gRWtvXdLcleNpXNz5hdzjp8b7v19PYMNYK7Ck9gukK+6mf9GvwQmpB7HS8NH
/WJT145e/Ilxsm+J3vQ0DWjMtgaEYcoEZXHSTHNLvoOBny/Hd7J3VQezz2ZRlWQoGIbeYTM/Fe3J
cggcHIo+v3TaZEkX4oZMKGPHLK3ox1EvI2GONlUwZHdo++0mUEZLta7lpkTCnMXWzcCHzYZYPqkp
l+sKPNLWTnrgJXnyDACEqLgu/GLt0NxFM34M0cFVRn9o0gCkdRb8VGJIdloheKgM4z8YB9YuTqBg
lCbaULAHGYPp/pZDtXjpLOyWhnoCoebck8S1b8p86qzmYlvOSSm7padN37XmXz2hdNo11nYcZPrS
uRwWEhzKt9UPS08T/HCwHauGZj4P+dcHDmLYAcJcmvn4lwzeu04N+6HCORNOCULq2IoYB5ugN9Lm
iEvOpRvjqxmlxFrjnUSTc7VbEqJQdx9Z4dMYOm65tnyflBXGvzwTPJ4TWMpGM15liWWvSTM7S9/L
L02NtihZBOysSP9D5rR2JNQXQ6YfWTA0FCRWtQl1yhOuabq1GYtHmcSPpOWBWWkzng2Ycfjs2f3K
4JjCfLOdlWWigI1n8cneWLEY+sRDjK9Luv8EggjS5+6QL6Iz2XPtdtQwTMEcqS13FBjCpG32uWOh
DOh5NypGKAXgrKow93aQPQ9j5t/q7lhJYukQD2HaYwMQIz0Omn86NOtj5llvkT1c+PAZJo5gxd3g
msBC5jFts1G1uV+mgfzR0XrVoh6vvF/NI2HNPJMx4tihDO5ODnitip/MGONpXrB7hJ6DwoVdAbVQ
FzDZ7WsobvN4DJC+sAQOH6afELDKJgggu03zhdzBoxmpXR/hxjNJT4yU+wXV7xF1hfHBmMjZWlTG
m0qC2W5zd8VqaDgRFcwNEQPqg8v4kGflmmn5EUHSLZDBS83O/GyYa2cKbXgEXCOUHk/sRl/toO1p
5dVF5/ArMApsI2dyHszybDduzXlg34ayfR0DV++QBkzkB5GBBD3yu9IBb7dgLZLWn6So5V7xXyca
pCAZDBCc/6y8yQG7ZJ3prqo04/qo8e7OwYNnCobYdUtOBv5ixV9ThpoC134uMZKK4TLKAgIsVP7G
yo/2mFK6FWj+wKIsMxGDtSdmG58D+jEOh1ubFtWxZ98Eu2sVRhg6u9k5aTODn1ngvckYEPvgQUcH
JPCv4nCeuHtCokMZZe4MnImRl/g7tq2YdepgehxTw98vbTFPcNI4NYTWnsVoywH64EZY8BkgsjrC
ybeKCtFsg+QWu+Su1cT1gbBt1sMUYvueUYmh8or7JH1N+3zHmntrhRnKFkZD1zEsL3XrviUTSlOU
oC4F9hJs7/0ZfQfAStKdUgCJnMtd8WR8GmWHnEmUh9Ec3rpCUFchcgeuiJTDs6Z76gQUP7F7FwFG
XrzqzbofQ3YWAtkrbd5naebnwAF9H6VI7fIq6NaVH0PEFdOy52ELtASIud18mkVGMBjGtXhqMIJO
mpsrME3goTCnI7l8/nDHieldHrrM/K3M+8CZe8uEj8vMcj94pplrZYBBr8Edh5i2N9b0FEW8adNc
31m9MHvi43G98c1WJMuwiNn66KHZi5g94itEasrZNc1ESiIaKtduQDMajJnG5YLCgB67lmZ2NX4U
hrmfB0JC3KIFhMNoQi0YFwaw4SI+MqBqWKxqBjc5en3HLrKvGxzh/AnA2zZBEePYAwnoaaKjGNNZ
1GXITyfF+sfprDeBCYhdcbXXWOtBKlKelijqZf3qJ61CEpEbxziFFZcZdbeOl8/PyFj3T6QMW7Oz
n3IP3OWMJgkHeFI79h62686NMgj56t4Kr1pbcb1jRf7Ygq5z60NbgZ7Nm+EVHH9/9LVp4/Cofhy3
Poll3WEQRFsHTOOS+r0uGYQnKYLTurOch4i9yooND9oSe2N0Mma0ywYb9MkE+8Qg1Kmn9dMRk167
KH80axs9wSNsfAY96HWxhJKWpGDmhMvbF03dHjg7jV+DvXJu3faSJZJzYpGXD/XXKJgxQsdRSMO2
ypf3is9q5XVsVZtoOucocjBrMxqdihNiw4Vtikl5CFQHfQBnX4tC4jQ19YV7tkNWSM7NXMkDpOjx
RTfhf2bPwtgkt9Jx8eiyIORzBKnAs6x8kSZ8dpfny3Nvt83aD9D0uEwS0C+bZzclgc5gEZFXdnsR
xvhU5lsV2z5nJPgLFYUxTyuE3Joi1xE4BhQrLdQH1pIsh8wcYslTXtv/DCepnnO7e/ZoOOrA2REm
KZZgppVRt49x5Hg7OXjJtkjrV2HX72kjzTeVp8yJUQSCOMuptFLrZOgG+svaa8Mfp+Adc3xk5SHB
aF4XIcnDtWZ5bCLYIw0V53RsBTj4C3S3c3QA2qe7wF0xD4VVzbK47h2kvl4PFFjvOEiGm+O64Lxa
RhatbFGXeKmkQpsfoyh+MUogK37GKra2p3xDsPFmtMmM6BxmdW4PH1rgI+dogTsysMDBwIB8Ri+Q
z7w6mIA26YrsaEMfZc7qXgdIvrWYgdgJ5+D2OJ1lCqaQtLl1N8XFKTadZuNCxoHX2uJAzcphNVD5
zu3g7Fg+PdF6IIJxvbUKUE9aEW0rj2Nx0El9y/KBgYRm+DiIvHuKbMgKEE+GLVZy0zK/098fIdWk
Q3FiUWPPe9ivT7iCMJMMUIDAlNzE4L+3E8nfBH6GV6wua/Cx5JEnzCFm1iUPgc6s9ahAhLhhsY+t
hlYvJ7FBttRXSOr6gETsIrXH0zIV7jukZxi32KKHoUIeN5OI5hfvRJ/8aSqFpViEF6MR/i6V865a
XPMJelIammjPWnHawwOvTkk1j1yliBI76ypU1B1N1Xfb1gB/574OwroVRRQjcxp+8Aeyt5PGzRbN
y28z/vuSzUy9e23S1831eU4MuZNueSs7PqpCkwXLvHhX53V1TM31lKgf/mwS2SZUtfxtvy/xck/Y
qR0tLIpVtfxPqEzkuhBRhXi9FHhBMvtoTwjs2H1CQYnibKNsonOmuGNkLhDhJMmM29Ue99gvmRkU
WCPdGFTv+0QLtzL69AMLz38xIeHnfAiPkaXvcfMk6D62WNsfKRH9S2xz5sfY5k6tyWoxy51hm64m
XJEPXh++FvNyLGUMkfpRbPu2AE6ueMYWoWnyIOOfnVQG1Bj7bvrlNRcTdr6YBznsg3g/ojs9AHd9
b2vjz4Tj0O4cijfTuDXc/ejWSDGt07c4A6o0muCTItZbBWmLasLcTcYpj8myW5m17q+/LzS2/qpQ
u2Bswb60hDQaB5SL86viHNLL6Sosa1zPjnfiL/iRqa5v2J/g01XD3yZJmaLZGeGLSD4f+kkdPTIf
DqlHxMrAARpxDUJU0/kGKN+2iPr+wO0Uiucko9fWIQGFtFso+rZAM2B8G5VzZrX6NkxiTzKthfgx
ePUs4zlI5o+yfwn9+Akq93saBV89UAEUulyvCxAwYSniT5uCpi7OwUhN6pFnIwL0tOLf2CVyY7kE
ncdj9GQZJy2iP36rscfXLGqnmM3JGPV7JnPHIZ+/yp6fxhH5vV2ad9LKHYPIAeV/O4Z9cZvxWvrJ
n4Yk6WIggCbU83H04W8QWtqlBiqC2NtYoY2gbfoHh4VIVk1mJ9L2II1++sgFxhwaN0mEHpPoK5vX
TQuvJnaHP3JaR4V7Brh+QuNKonunihVovQdnjJjmsLpPTFjvPeh287UKQTGgReGnxcxFy82ew9zX
pf89RA3Yu+QaF98KpZ9byJNgSGXLkXWyfkwc3rm4TD6zUJ5Gk6o9ZlKINRbMe4tLrJpfhwQEspfw
p3BKslrsgqU8adxNFCZnEPrvoFEeoeou9WO/J6QddBHKaS7YTEiTxA5sqpIo2cIVX5zbiL3Y4FDk
qH2dg5SUKv4LE+P9AuaRN5ipJ8TUazZ1j37SM0/6dsV48CDy0aQwXi7UwXfkqwn/hJkzi/esPeqI
0YTQp9anhRnV8FjMxML54Eia/E+ENWJFGDwjuloehwFSSoRI0B5Jxe3zgvS8stvgbPpTmeplmjF/
sz8buJfphNpZbWxZG6w7N+RtQYxI5YmdHaqCwaMu9mmiaYpMNmvIvvDhpAUaIRdErVrgCDnn1iTx
A1BUPlkhV36njhgBvoeBbT7sQcaKLrts58+UlGdnIZKQSnRDrrASUb/DoPgyjbx5OnTWYKiW8ZVP
bE6ygvCyTtr5O62RgqVDcGoKFKnZeNN5HTMoO1YeepmUdJr1wBh0slFWtGCNo3ZZwrovU/NKw/tU
RsB9bDIybORwpLeTrDfXF/Bn44O0eVrMuFs3HrOauS5ndAHi0e3dL2uwD1Ftf0U05zNLXLxGYD1H
Ek2yi0QjRsrIndn3Y1dNAqMmjg1K4yoNTvVkn8Kgpc8x5VmP7UVp/H08MMeV0vO3PY3vcUtYkirO
hDbBlUdv9yupz6r+vcq7XVwQSDEN3wxXVmMB06wSHTK30WQ0NvHpWHFyHXx4M1kJg9pRh2QKz5HF
nrCulLmzFHMXCVQ7zcBiV5zHdSOo2tkHszjasRm5VaAM6hyNPUamU6vcc2t5oEbpNkMXhWnwHDbs
B+YWeEgbQmn2Gv2o4uwdvyyxvtnB9ys4yc2TfBOGfSKT85pO9qNJ3YO4+1UDyNRyRifHGgjS3C3u
Qn+NuG4b0zhXWARhSnBbOl8lVQYzBdc6Rc20N+N235J09aCt+T9tZ/d68YT5QfrXxseNAP0B6CTZ
DtamjSU2ZCLSzWI7eN1PxsBkNTL4S2vcBYuCaappERl1QAAmbXM9je7XzEMbUt02mcwvSChQTGSu
N3a6JO1kG7yr17hnHavqHyeu7lHj3NK4OnRRcI5zg4phGfF2eocid5Vr6xNx7Av3wt4XfHxOiLOM
cv6SVw0OY2XACYmYraTWUz/1f6hwEHLaaGdqRjXMlHCqmLlHWMucfppdc/QoD8L8JVHTLUIcvEqD
Bzsy6AXcepUW8jPgsx+G7BIra9dvmH3dI3Ilk8C0nysG1JbDaBFuZ1IN71leP2WY29GSHWuMlqiH
nY3UHh1182jZ42Fiv7jOO3j7YZ2wn3Af3YD1QR6i3FLs7XiMGIhriVIjfJwA09w6t0IOD6YAsJIx
LNRj8QLZAX8ubvNEgek2qi9vIElLtTEwhoKnPsdnYh37NlsExPU9ctjcxd1Tnw2HJcCTpyHMM6oU
A18okIz3xp7p15O/Md4vg6XiCrAhS2kPwCnwpCTg3HMiQhPoNDuu1zphXajs/zQ9v88lC/J5sXHg
97vBJvmJgPtyi4ZmcHGM6mqIeYk8Ci8w2RfsX9/VoJzmiElCebay4IRemR+eeTPs5+WR3JUe1UWO
TwGUrHKmZZj+z22DYb8cXcrLiLxm2lNGHE+DQJ3vK4Qsnst0GoFMhRhIlTANeFZ7OKKzJHgFOElF
m/8Yqfypbee1ImNuQzMGkF0ch0yDvkOC5g8Wmi+K+dxGECJ4AOeiuHDlv9RUD9S/d83FPMzOJrHv
eWkxeplATkrzJjVkPLI6qOy48WwreDHxncSd+OtH+zk7CxORTpSfASXi7sQouCvepXA/7bmoqNfJ
S5vFhQJui5dsZ0EAgV3eg0Moor9TM/zzgMSMz+OoDkEmxRpFxJPZtMRKUCxMoA058l+9vIU54JAg
kVOE5L7HqDKtTkx2mdNP1rkv2m3gN7yV08toP/UtKQFzFkN4oILzW/VORnDzwD4F5Qftck0OEoE1
9dmzsmcEzNcyzgB9wClyhHtO6+qrjxWOP5lVxyQiqtuYsSMQx4DmIw8eCXJYB2dsaI9tPWe7jgq0
AgHaGM2fuXeth8lovtI2/pvPJds9CcOKePq0W8VtdjC7gSpBFfe0z6pVAUeI7Nev4HsaTX8b0h4j
eLxbKL6PeejtEwmF/velxOi76mB1adcLVsTqWcy+c9ZtNezisczVQxwSXtBGjCuSiZlWP/A8xtJr
BtfflxBSesWWH0O2fyO6bdr0HY/txsuchxcNmYswBFmu575EIdX1IUkXbltsGWKYHTQF3O0Q7Yky
31vJD/MM7xL2kid1zpoyQjVVvOST8i9w7vxrFDjJunCiZk1YI6L9/piye4C1kGCAmNifld2ubhtA
D4NQm7r2PrqheDej0ucuI1SkGIxt5CffYNytU1pTHhRGhVDcBJMyuQjrK9s8V5k4V1PtkEXETTJJ
Uk58VOKQeKhvqEoSQtWngDyo5aMdAV3FLcwUESGXQpHEib1Y0qhtpbYIYwJgQixmrlaZVX37IsN5
l9R7y0LRSDDlHtoYo1xCa72JvbQV0U82IId9GaEGCnF1VixfWhUum0/jyW/+RfH8Lw26CR7BTBYz
e12P5UUmg/wo6T4B5tiKDophv02sj/J189C4IXGZY6r2cWgYpyJirNRiG0Nbw8mUtk9hRd0SMU+A
VTH4mEuQ7WxKTHUIacv3ydAbvzHlLj9wfP5oT2GnaK1ldM+cOE3snaYEBubMk6drDYZ3+JGslnCZ
gtFgGjETykHUx6zctu6itK+iR0PgCGQOjLWuo31HiL/Lpfe3SMO/QUF/WKJafumQkT2ygr1QqyGI
z5jzmCisEja4p9B2/maxekp7eTBn6ls/KDBLohpHFps8Gf5TQEEfkGLgZQbaZyv0NkGKSTJPC0pn
LsaLxZCiq41NB2UACW1yE/U1U9Mr1BMYkhreWtYNeyBERGu+GhjzX+oUo4GfITzSkflu+4bDuBIM
xOgnCz2i3Y0Txx93s7U2M4LpHA8jqYvHOzjUJR7Sof6X5MreOLbaU26uXXPa4aTRjyn8CZ4mrf9H
kvbzkBTmsHNyj7wD76NShBoFFQE9LfZJ08NsUljNM9QBCwIOb94E2DQ1pi8kDcNcZX9Gq8qRcw31
QWoI5LUQcFnDF+Wx9/AdIEY80tHDilbdXLCIJ81V40PRXedYwnYUmHKr6Aai8u7F8aeRITmQ02iw
d22DvYzseotW5yCDbCe75r8Oy8BDh9TupWUaxi027r19b4Vcw+6pEopFShnyyc2PFum8K3ecL1zh
957abVuWg6BeQXobu1gZo3BO74uUj1lw+A6NcVHLoyetb2wmDTIL4SJGw3yJmUhfPa4OEAHus5n5
lIIL9i+fpwedFsETcznmQ8tX7RC3mBjlI9i46VCQ62gIav7RxLXb18adnQeNuI7+qqIjebNCHJ+0
S8qjHZa3qW6mzTxyVtmicw7RAJhiNoxtMM0DUZPzCb7prgnCch9So7c5CGkjBEkoNHVpqUN/O5I4
v5+UESDa89l7xiBJLc2Uj+p5JFG+y05G2Vd7x58WlR7voUF6GgGD9q2ygEsGlm08py3iNjbckDkE
4OJOIbKfUIVg9/quOlvdcQogTmKgHSNKncURQx9nmVguY5K60ge6qhC/sx/wTIs5hi2Kzr+JHKAU
2kP2ivpQWdjba0uVT0xiwHO7/PQhbnRGQ/U5g58NdYgaP1DCOqfTYO7d0cpOOCrZjIvEOhQdVQNL
rq/OhzLdTG5yUZOR7TzcBFfD7ZOtOfj9DVdwuiFRTj3l1QTmOczOqvXKl1C3wyrR07Rl5JduQWmj
JjTTiHiopa9DC8+eXpL4EMG75z2HHNj9eLPck5Ps/nPDgX/FaJ8YeD3P0IxXtv0Wm2qENrF4khwo
FRXWrJsaGErH/fw9j9F/9pj4n1FG1TMGZv0OuaxYyIdq7YdOiNYXajoLefE0A8Xd6F6NtwycIULs
7ujbUXkqZV2eAjPjCwyaUk7Mf9HX4I9NDzTdm74J9aGRBAqR6MdqycXRYFfzUcOVP5KF+1NLnFlj
UkOSXl5cc69aDKyeLF66irNeDTW2laAG5I++Sy+1CVNj4XChp7Y4mcixg4UUJ8prCqnkxFTn/778
7/eUK/8IMCYY/fkdKMdnDCYQ69E0sCjPfZBSbA6YSK1ItSzWfpTpU110+lQuL1XkNocCH36XCjbg
OJXWOL2rk2d0YGLRbdSQS6koSxerLIPuhOt2Y0+sBlz8YYc+4dpdTKFc9X+NBqmIpbz975tXlgGW
gsLf18tbOY+SRCtTipXGA+PsDSlbzIAdcJoKIsvykkRAjTF3k0oR0Kg6AZRfvqKYDI4tz8OtK8Qf
Ar6BqC+f0O9Xv392yk574jf976+Fy29IjYABnnBS7BtlcoJcGJ/InUlOgt6K4fkgabB7lr/SYcQd
/2vdRm0Z5jNGwEELzYCvmoqQKz/Fk9V0LwilorMm+zPh1HvQ3V8f6fyaiFVBPYYZCNmTdy4cqmy/
lz1wSfc1FOYpB++/cTL7VXiB3fMXp3T1Noo8nHQt2YS0QlHtp+ffl2IZLKZomDuL56ZMMrYXOIgZ
r1QnFPyJL9OLsAFWS8Ozt+XS+AttQs5r5nNlb1uTJrSqLLH2GuhyXhN11LeUv7jeQMWxQNuZbvKT
eJF77mtq1t+vEhhw8HMWIEdLamhkfIQlei2z9JehFJk5R5cdEBtDgg4Efg5beMm15IMkTCPNtiQe
3xnFsVHysUUwy8C6ypgfuZIOYVERKhNaRr7Ojeivn81X2Q3prvLIYUF3CSsSLF04dGc7N5e0ydAH
TwC4+MEx3Cevg2mnFUuV1h1OcdwgA846yns5f0+RmTP0aPKLo6Nt2bfRkQFEf+7YVON8DN9nXx0L
esJNlPg/UWXZB3wnK6i2u24GCxuSCMu2SxCvaSq59TiHP0tXnTICd14GYY+XEXT5Q6/B0GEILvkF
2IDJaDPddpLThPfoY+q/A53KN0+21cXDAkKXUGJo0b48uSqLN4Wu2W/PaMZZsOqPLhro7wz1kg6u
e+1rPBEjNIePKiC3GjJlRtY2fkd+J4yTLYZD8FkRBZtwq/Bf2sfvgWv2n1gOsb/5PRoGYDQOELP9
HOWAwEjjRANiPULPCtmRGehkCHu1rRHbiBAMKOfqT5O6DKGm5sTc2UKfNn4mLMe3KckvSPStfhMk
Hiv8wXp3wjdZDNZ3QlQC20ydHHzN2FaQZui7BY3tYjkkvNw5h1Rvex++P9b1Jt2QjoCrPyeaV3Sq
/+vMH1bjvgHnc95SaLMPTfFhu3nLU0tSODgkmLQ9MzRYI+itYAjg7qMY6/wBecCujKLvto0zhh7g
MhWom4fKROxf3pKcRLnY4PGf+D3HXocxByHqpenF+BRnPE4Foty3keOT6Pb9BKZ1msVP1CfDzU4N
81TlBLo0ObIkok++8kfT8/V31tXMSLI8Yl07x7dutFgENWZwR/QERs33To07mc/zMK5dvWguRt75
ecZyhF9EJ/7JizpW1n69N+qmvbMYQPBm11j6qgzjrkmEcdIEFrR8WOZBVXTfGOjQ4c/Vp1ay3HIH
mAfESeATcQ8QWpj/I7ip/3ZHmPTROMOAh2q4Hjo+vWkC/QzPviY5x8cgQMDIThfkpVU2MaNMSu46
FgeOkOoVs09y0nXVrT0Yh199b76SUHdP3Ck/RD3WD7fggmvLPzp+R6bfofmZ8RswPeVAXP6bXATm
VvL39fe7nBWKTjf6cJzwK2w5gHI16uPvS6GSSx4Fxa4woMkMcIOO2f989fu9vhk+hhhKX9+Nr2xS
gosxMhLgMl6NVhlehuXl9/u/Xw0Aqmj8dbtNEvDWuaOi3e8vBKlZXoAcZpOdnmk+V9k8hWuOpZYs
DT+6hM4DSd4912lMLADeT1L4YmI7ovY69X6wnhn/Ie7LT6FUzjF22MtawlizKER0ZUsHxAv64Cta
suKa48Xhw3oahrTb/X47X35NggFh2jqiw+tG+lb6tt/vJ57H/7P8DsjdxbWsm/d56G+ZrNuNU7fJ
9fdlLhIUWMLPALFUlHQpfTO8HWXxA1TNe1UGw1W603AFEvP/v4L04K7hufQrP/7IVHzHjaepkeSw
b33rOoiWMQ4l8zaOuSU6y9hlNezpBibybobc/lxakkqBfeXcWYxHflifOAdl4ltysh2iCbDn0C4Z
hk5EluZb07aGO7VWeOvEtOuLkLGsraGROoiJusFC9SBFupNmPaxHMGzPaZam12LZiIXOrWMo6AxN
sE0DNtLW5OiXDstp59viLqpgfK6NW12ZXyFb6aCOzEPPLhlV8TO6W3+z4Ks2bo4ZW8/jFSjGiWnm
V4SheFMNtGXUBeZLrhvnLidrbRNZhsYyjQ4VgIPH0lK0tunNaNynwm3rY6kNYGwCEevYsHGC+xdv
8swGlaPz9EW6QXHCMsl+imnvzjM0ub/+mL7AHxpwiiKYAjBWF/UpSsMf2oXmEM3cPpjFXF07RxD4
CQzPlQC35/kTkLWw9xiGs0vs+2IVGSOdk+G81+jl126bztckFO7BaYRDn55umSqjs1WwkuIym66J
jaYos6Y/Em7JXcQEIhUmtB3J/Yt/+09Qjlf+7P7eC5u5SAEQ0SFfMENHhq6QIb7Jumvo4EH4jWre
+sRFA0bGIMjXbGsP+Beg4cq0/lHEszygLPVfgViUG+1546Us5cAqg22go++5kanntEu+EgOyO/lT
5NO0hbkzQH000/BvUAyUMjkS5jI4E3SRJMMFQd4mW93j0KryPtSLyZe6/ti0KQBWRj4rl9iiYzVJ
9RGgTs3IPXjDv4ijB19DNoudKetTHaMDQTjRbCoDdo+0D3U/6k0AO2XD9twiALLrD4lNIWWyBVr8
zz/gqj4nknG4c+1qE+UEFg+sJu28EruqZXjfjvXZqorsatrsMKegJ4zdax9zt2s3BfvFVVFoDn7D
HTeR4d1bqeuj1IDgFdEaq1Kmz6P//8g7k+XIkaw7v4pMe7Q5AMe00L+IeWBwDI4bWCaTidExOGY8
vT6wWvZXlbW6TWttaGQWiwwGAHe/957zHTvdqw7oNczOgYZR2Wz8upJM3UO5KLXlLWOw6TZ/JXF7
6w9WfEbxUOWYi7WoKPOrp2boJnJQtbgdzN49wIT4+P4qzSob+Yn4ofBL33bLN/SO8NGzKc0cj39D
PWHdLA2stBrbwzAVqOTWbQdvux3RxkwIjvuOGAFE1lPGGs5QLGCE61f2bWrDbeA48O6AdVl5vu43
YYeTzFcAZ2pekEzsX3ZcMoOeAmwq6lCaqWQph9wfJ9CzWsIcTlGhL7ka21vOQO2tO3otDya1u+sc
m7AKj4lVTHdJyDGX4onADFurFfxdkzu6i47j6C54BmSig4k3pTpzNuTcTVrdrWdX9a3ylUVOZ/Cc
6WHrhowCotK9Nk2PrxppwMjwsjSb4r4kS2U5HLl7YZeQr+aqpSagF4rt5Gyr4WzVFdV5YLwn/fjl
Q3u6dJn7GgxyY6T0pGPTwQjrKJp5oI052NbbrlziVfIZnjlyMx6bhqhZkjC38Hqr/Yh+cyWVzm+d
cNkKHWXeouYRK0k+w83UwDHs69d3Pbrxbd4RsJFGRXAftsNVJDQLrLHWkMlYcF0DAp3oyP8Z24H+
oMiCoxkOHAAz8epXV5VU9QtGD7K+79JCfA1GPr6OJFEdwBmYaBKNHf7R/tX1EYIiBZYnimtYS9DP
SWedTlPhzY8Glt5HbhpsM6RZdwJvQzx0ikwfBrVNwrCnalj95haiAGss0/EQg49Nav393HkvDne6
MRcFNmo53bVd+Qsv1/jCM8gPF3u31x6upcx/rXzfWhWNH19oNpXsF4082/G6rdv2NaAjchEjmqqg
E/EVP+gOLILazQh89kak0zcjpePtI74xxxGTNUrVJ1En+w7PCZkNvkPTmeZmmyC6SofUPJlCYb9M
knDdkQR10l2cv9F6XxspLd58kD5hCNN82w/o+R3QiG/ZgE/In5kVBDHVP5uwj/pTvKfS1vcF+d9P
w2ih2582tRvVz3HNftfFMdZzy9/gBqKsTxp1tqPq3CRwzbRM04sHcGAS8kWb++9rs2ASgp5friT4
usoGuBS5aJKwyw8bDntqJWmFgURhmKpGfZOCTF/m8ua+GXX/UNfV0wRF7zo5NJx8vzt4hWVsjIZL
E2rV3aAW+O2H2GOK5WrBW1jsoy5kZjJqEraDm6ZvXMCL2YuyiLsHiZW9RXA8gZ7Q0558lM91kr/2
1pXslv4ttgYHoWJ/7uqmpAQI7FfXYyvn7T9yYkD+TlwGgaj1Whp++NxEhbW34/QXXr+l9i3iN8Yq
5pZyJ9zPM2H3EjTvOk3Ek0NA5qYZJ3frm25BWUQuqHyefWiY9HJ8NMpYcYMye3Hr3NiMpojJMwCJ
1+NVu/n+ybF1spSPclGjuCM2KV+uJdpdz223VkcvzvP8akd+h977Fo9bhIBK6RdDRfmD3QjS5xTK
w6BzLzhJSX1mynG0WFDwwlm7yujibdp35VuXzQ5ZlaQKG+gLzJkoNISs7xnxmveW8xmZo3NH+tqb
yXT5IhiJrGRTea+xyTdWBuuAQUrnfrKn+q3KqntRSx+tbQsvnUm23RgfQ2Wbb7jZB2jBzg5zEkjP
pM/fHIanDaFpCLqmByqibtV4gzooz/+ImkOBI+NhtrqvvIwwWWUYmRwz+MywwSW5D6Q4S37D8rj3
GDQ8dsDx763e+iG1ji70RQI8ugnu9C4vSEuMujdqp+dc8wy2qLGhL4EUoiGoJ298Cxyuydzl11Bp
FFWK9PfJsmGx1fLRc/qLLmR7bq306/tV6/5Hx769nWJuBfKbrtEsuodyGi+Zx6IDABOwWllX9+Pc
fhIwOb2hRu5FMmwdCaiGjEHjLWnHvSTJcDMjttsrGUzsfCQOVKndvMVVP2M3HAy6g4TM1bPDm8f0
vZnLa0lUxUomHE1N9l/Gdrz81HG+/GxJPac1eBQeq3jS1cNtxk1r1cZD7/UQT8NAXuAxARkQLACD
mzU7TSG8kZxhj+yi5k46gIjpSdBpn14TPw7ONL9ICJ4lq8AQPdtkeq/JLelvEK6ofRAagtMocl53
MF41JM71ECPCnAX3vcHUmalMddN4aQTohFeH5ce4K2PLv2HSdo/Z8TEdK/MtQr2/54SCHll64g15
7DOLPcoWauTDnE7l4vR8MQgaetMlpPFUx/c01GNEqpP1Fsb5U1iO4cP3FqJCNoG4L3+ZCrMiozh8
USip1mwO7FY9emb62cx+Cpt7SSegY1H7c1CI9mSro5JjE6UsyvHQcNWcmTG88A19nARGyLTm6RlH
6Jq1Wz87rXIvERXlqqC1/ebzdG4xlLCjW3NyzC0YgVmcb7wkmV5Mck/PvcY1X7SkbtNbeRqLL6kp
Q8w4/mgcD0nH8sesQAZB6et8cUv1qY9OSYGEB+L75WQCukY37UQROzd1QpPbbn6yitHWkG+l4aVH
xNfzpkDGyJHtfYqBkmBVSzMZPahU3ztZUJ/H1H+fA7BT+D2dhIKoonmxxWDrHMA533lFoe5ds31q
pdWQJyCRHejshQbN8Gz09M2j3rgbHXSqXFEXwgHJ82lQXQ3ieF/oKWysspw+7Lhe1IRFeAN7IZsQ
Azi4J6win9/SmfnNmMaH3p/j4xz691MXjSeh9GfSgeDLsbWOjfFFSMi0dTJ2uhGVQumasAVffA7z
NGDFiO7B64/gBhbxm9poM6/fQiN8oiemfyNMZJSEotNPVfg0475ZZaOnngkeBfjiDvGt21jTUds8
nHNFHFg2c4wcYpRVicCYoY37HIPHeszjfZvI4Kq9/sl3be+3n31oD0xWObfBU5fnT4RGlrtMshZZ
ih4/FBk0BSZMJj9nvMvgmkld4iMigs6c9UO1Try43uddVT1Qv87rFo/kg+8HL3Gd33fCV7+dmb5M
7RU/PcOJ1iTLo6ZLmuRoVwxqXEallzL2g4NHGYktRe4zmAp3A0kk67rWp9qb0qvl6UdL2shAnPyJ
MzBCua78LHmAwNCaF5/R5ANxv92mtNLprkNYwfyHEMXZi0509rPL4FBqNi0huJNpVbsxJbWliPrs
A+fiPV4L+I+MBoGro57TZsPh/oEVYHw3QeXQWx2jJ6kNd4tErLtUcPyOHdiCNT10l3UgkhcQmx5u
hLZ/TJbo9ipg8wCDh8lwgERVyaZgaIGIjyraIF6Gvmr1i057/+Vo8WX5tXqt/VZtMC+Qca7IRG2T
cI+uTp1aqdRFLS5YEILBE7MDG+lcE5/yoBBMt3AOtBZzbv7vOWqWv6Or7/LRiH/UJPmg1so0+5EU
RwEzdzMYZAhjAg+IMTCJ1nM4VsYTx7palXKnp3xkd0qQ3JBg8ebN2Q/bgXU1kCp7UCxLZOjSVNpq
C1fXH18X9ZDt+5HYgIyD6kWUXXSmD7xnueeryXNnGPhoNu0os7aZnSa3mRnek/DRK32E8B0d4IL9
4ikPLt8fuI/CC5i+aOvjcKdcJWAQVSRyqXgyyAiFXTH2yRJSkMxbM8Et4bXehQx4PKuTlXoc3dLj
MKby1LAI822ac71RqltpSnGD/Q1YBpgK1kx8u63ZLrZqXvcf/5gC76Zve2NaMsV54DN8zd1LHLBd
EZ5dFBR4rCyxQaBXN5OV9f33MOVPbjtFflHfPQNQwBloxMY2tehU9IIuk9lkLg7RGCEWOoL81lQp
JY2LErTXhMQBy2l2aCRRCAFGv/3+LB94Yzrgn5Kh7Vaht0ecZWS3f/z45bOwweUUBuKCCsXcTWWA
QzmmgdKDNPnjQ5HwjivNBtwK6x3pWbSdZ8zbdaWeG64ascxxfZpRksFbczy4iDkjrM5FatEUCKgq
hyO8Tk9p2SI5ac27cjbn3UBVREwERNDvD3g+QYtwHlzPBE0XFTY7M+UIRR1IGZmgI6eNZTMbNBAp
05Y5fX8wB/sFip6xTZZ/kiDvYApE+G39FhOoTcYniKMzZB8AlDrcy86vD+Adt2lu12Lr98Z9lJdM
BmN3ALxSrKEPq+N4a5M7thlBCqwceJMgWFN8KAdQmcUpMWp87kRsHb/F8r6/0zhwRtkS2EKYxiav
XUZG9OwYUNp5wBG2fmVUPJ0csr13iGOvjVvvCgbqDJmxvzQ+kBOOzTZMSedZteMvx5+I/0lwSaaK
MiHiYg+1sZ64dqexqn7lLs1F1OgEFzh75EZbq8JhjfXNOqQ0j1maQPk3ETmwccR5oIaEWgsbohNx
rXFcH80ixatdGdlGzQPp1K0B8pmrYsFLjQyiCWNafIo3I7RC3DoW9LkiUoAPGlQywlTF6fuzcsKd
g+5xufIMmWWcBdAuxx2ZIPMOLvQDysv65JfYCnrff2gGuFwCxTtedvfA/b5ikVdHlO3tgn6QJpqr
IInWs2n68Hp4RBgAYxRdLn+TGBWRaxEgXIlcqkjoaBkMF1nRp9MYJ6AX9Zit6Tic8zpKd5Y3P39f
p6HxdqTYh/vWy+4LmQJBYCq89zj82zZRQZmV/BhLjMD9w+QZ6akdtxVBVishTUSRdkSOPRhasAcG
4iTMxBAnwwOLx2JU9NBgtK5J+8ppkusYgUf2oM0dQPARKmeYFjAqIQ9RwyrO/ZvignZcquFZXgI0
bvMSd2nJcTsEsMa8nIEmaPyJCzLhZuBByv3HiS7GEv0K7QEsrenZFG6E37hV0Z1APsMKWj6rSd/p
pp6gVK8FwtVGX3Tpi42sJ2oqf1VHHpUFPxkLX26snBId5Pf/B6CjBtGtTDITeDbymFO+SajV6JHv
2CfhUS9YMLvCkYH+to8srOKA0ApASN/XdyRPaEdm8XNuwvC1nPGtlFa+08R9VypQ29bvrkNYPRFU
TjZ1NYiNE7X0r9WYbYklL4L22VAuRZnQL+7YoMofyE7VFW4wiEewFEP4lXkiVtSN7RqURb7vbOOB
5mxJvJONPt9iYsY8UK+9RFcPiNPO2VgKXGHQK/IcGmYWlZQoBJznLlooHm4OL5R8dYBqX+RwwZsG
SEHhAvKojaud9k+4ucVWZPYdCT8cYrDoTByzcrZe7hPCiUKykyMjurO6iY0lBgRua+ANjuWpbY6p
aE0RkZFhZLcHyKHlWnBkZcnzzlDnwbR00Z2TV5cCD8eJ23ubBjys5Nlp9FlhDlmX9p0ZYVTEy3kC
v7yhjmkukSwRJMHxBkKYHxaFBBgj7O+yR8fpjGdNpGBoE/yUf8hh3NsRlm1fyUc2L3MVgy8AUy5g
mIUxiF+i1tWgnBNQPGI8hRwZSyfyPKpz15vtwTXlM3Jggu8GELFujAXG7baoUmAse/nwaMQohWdl
0xsW3sH2gk8TKk2W9fUXWKbrFPQdWLY6O2U5wokmQRRVg8tYORpV1mCjaQqF1ZK5PjLdhTBWGm50
dGQVresUrQnX6V0PP0YUB2x3aAC8KH/MEEDhYbhYFHX7xnnWs96E8NpD2/tMI+glRKujyOisdE/v
TiOs4SK28zsc0HTfQYBjKtsXp//+MPtsU+Q0MNGIscYsYZ45VGdjdAiBZ7YsXf3DilS5RdWAlbuE
KQNEFAB+27McYYrLNoMbfO/CAM499YS4iOfLeWDIPG2cXlbIfNgT2zwAQWmzoqUOGDzKU/Jt7HJA
mAP/2DZOHIrjQ8uSWjV8Rc6icapNQlUiTYy2vgtcD5ulzx/npXa78dOq50bqOIQ26V43wVF1ibEP
E8XFm/CyZ7JAZ40edUIvh0/bI8RxjGhqW59QWIdtGwGvRLQtGJYQBlJ2HmCuauU6hKlxBHcBzlp6
/f3z0AaTFjJA8gBvioC4gGVC7dOe8zknsqHxQJ8u940KNOqslsU/mRIL0b38FZREKcS59WxO0yd4
6JHWf/8+c+zdMbt86Grb3PspOi1vZFlTuPG+f5KFmBE1IrmWaMuvUxpjMIyThihEhSA+aKPdkNHa
rQP3IXSRb3pp+xykIxZn7BiUaqO7I6/kR9PQA0iddtim1eweGnLTyQPB6wNSbzNPnANWFLzh2cUk
NaQEw0ch0SdhSc9AT9e2QCmX4fxYlUH8TJuLqczyISpEuEsz7ypsQuhDZ9Ycya6+SppTXH6G6Hp3
CHtwXC5O7ARk9fn7Q80kgYvBIbTNYT+5yQ5T9cegQmvXFM47vOJnBl7Fvo+yDQurOBYpPj8VtOPZ
FDogBYzNb0lhRhZ/9krE2ykwAE/EqLdpIBwnA9GanY3nohoRdU7NyVpSQSTA4i2utXg12MZNU+A3
Db3oQIzn1OfYiUmyz7OTYYwvPkweV9T+wRDQWXK/snbDaAAbrDlqa9NzEAUGG7Zel9zjfjiN1B2E
wLGGJM0rqmS0QcxL1wMyOm5OcQeBoj6S7ou6K2aWUxBTxZ2LjJMIv40qaW4HLi5SUd5Zgxq5thwt
6Y/9VlZGc6aBwWeUFLeV2fg3Fj2A8+xN8cYNDDKYhvwaWNfMQ86Vpb6DHsTWd1WxT8PoIU1r823u
qYfSSsYvfuRnHFlZpnoBRS9Ag4c13kHKAfVig7rJogV8UzWzuZ/RW8WuGlZdhpHTbf0Pt9PZ2YSF
SkWGGZUhL1nz+JKTGr9AlX8K3tDdNI5PEBrgDoX+g5sPvyyDbUQb5Md4cXZTlNWPabCCUzT2759w
P6BFR9UMCsoiCDEB54y2QK284DznjrE3VfaL0pRt16TFmUX4S4R5T0/mXVmNPkTRl18vuDsjjfda
ZYR1lUt3gtsgNaH7Dz65EYar6Z6bY32XxU6xGt136YKkmRPhHAZPFLuop9Gch9a1U15yTNqFdhnV
d3P+24YeckAf+mvGtn4zmRzFK3S72yn4TXxbue8nSbaxQXgJywDLOHq1YNtyglqX1P/oMplUZDkD
lcy/QwJQnmhmGaimafFUyYUNmH4DEpZtZqT9OavICIjZzs66/yiinFV16hEWuyWKf9F5CKswUxNo
FBwAEJI1W98P8mUujfm2KlCMja7cKa784HjpRvbMzDVQ5DTH6pBOPxiK/ZQJnu+mzP0jKaswzP1f
YQuqHvcHAhk3r4dtX2AiZXXDWYDBSGEo2EaUq3RwFnebm5HzILBNGBXIDTsEJDZWlGp9csoTnNbT
BNTB7dUlUh1uhRhQejc5T7bt1JTuXFviYTCE2UF4iwBFrAhUu7pe314HhTahymhNmXFLTjhZoWWj
j23uIoDT6j7rxScJjd2hWJbtKGG17tqvgEbKhjm8PjjpBrbA2gH2i11Msa2E9q8iDjpmyeYLBcKl
S+eMrKBwLXyc51GgnwEBNIsfnyTNJrSevCHZGLp3Nw7Oke0kxlM4cpjAVBjtGkf/qh1Z7ul2bIwx
tVfl2NqIQMU+qtuc07BF1qYqPqPEEisXE+aaWFFnk/kiXs8F2daIki9AvGjX8OLidra3foFMx5lJ
nZcEn8JmyL8SGeZnI7I/ZTgX0FqaG6y79GDsYNsY87k7OI38oiUPHprwQ9pa63KmQZ9FmMWbhK19
CUcC40ZHVeXB2llcHKK5jkNl0WKDB95P/b6p0cVAaHKwhMCykDOu3UTe9dHXOI7VHe8tvxonQAu8
dd+yoBF78cjDRNNIqh2mWs2G1m4mZZF+R+N5Q1L1w5AYn/lU8gSnmMVlGITrOG1uDZ2QCN+Yz1Pb
9Fwpt0JzIZD1c3iNDeII+/637LsTEqdVHZJW7fYQKgCabnoOujoGbBxMdv1gqPBixabkfA4VDG7G
mrZcuJtz++eU+jUHGLnKEldSx077DGw+CGdpb+YcPkcMDmoTLW4SctP7nRjiB9vAGiyL28Jqzz3T
0VVvd97WCfTD5CvuyhTbgh/FzMOjqFgHYUk6SotKm4d97YUCJBvIBiwkzkODB/3Qus5vIlY2jUrQ
OA4B0a8hXsn+vSKcc4PEZo9R2t93DF3AD214nYA5CswnPsOx/aSGr8Dvw4sdOM9RbRuHqCje2jK7
raYWaIONrarHLJhyW246L6THD0mUQTkIarNk0i/nDaUhAhYNftXDL6dNoMdlUWKBHeZdQtmmW/d3
5sibtE9Qfbu/e0yFd4kJVyO2s0M3V7dD64qD33BWnKd3DiWg8vQDeiPM3DZigcKw4aYxWtywLpGV
wrGvkQPKL2prpYyWtQSF5RQ3uHEYrW39ikbiSI90NY/AcLFFlFbFHokFMwNJ1TngsVuSCFiD83Xk
jYK55dzwDGOJyDA3Yx1+TZLmR1W1DjcfxyY4/flWF0S7Yfp3kwhh6zAclShmtHCIyuIA334RcUYB
ycrd9jalEAGD9JExssZ64sE8VFjORm+E9UtKTunDJCS5qvTPRMO8kPxzUDSfNuHiv86ErjfM0O58
ygbfG449rVqY10yeyGxbptUPKvA/snj+8Ag9XnlzaSFVSXn8ZnjbBJFEFWW47ADP1C7gmfrJgMSw
o0VcrsOp2ww1qON6LPFEIAmoeXph6/UG+leOWUYAtteC9XBiBr8sSEuCFo6l0gndQ2GY5UkbHiME
nFOb3ConJDxOvlctwW//3TzC1PUWQ2jB8cExOaSMx2YwiBPZtF8xHRi8+dgxpOjoFFjzA3Y8gzS/
6K6YKx49rHV0YMCceHGA/HU2ek6B9ZMq5407BxCeNZlWLQD3d49M7Drtki+v85HA4f2V0toU+Wie
fJV/mVC27RKzTI4zauNh3s6mrtnaukHZ6fu/UTWFRG5pFvCkTz4qG560e2rAN7wEOZHHTv7Dbb3j
0DvTQ5g9sJjyoP0UY21eUrkqVeUckL3ghVsWhCnOwSbFiSZwhoR7RhfVY7RrAcoNVfAeoHl+qVhm
8PwSlNUN8hHfwyfFW7jiv8XnqhEm3U32/w5T0p3y8x+mW17tpoaD05NkLgcdb8q524m+xgYRGObd
VMorI8eflQ7eoCQbS+wUVV0YB/l5bMOU7CzjcR5anDcxxTIhltsJZzNBI2OD5Lo6Zt8et4A5r6D9
u3HTKDvwdiLIcSvO00BqPDncmTOKXMzaF6/S0T7FRtHiNa5M9W5m6f2oChoo4khDoLmQIYAYK7fj
fW056s2PELNyzM9sXDSJcPGFBfdxafxm1n0IMhmsKpfHue/SezJ2qZ5bSVhvyTdGJpauxApASPvH
2Z/B3+A+dgbeaKJ80H8tEh8cVUsRFGB90N0Zx027h/PAxqT3UzUDdOKWakeSPKLBfm45I7RpSOiO
AIJiJtkrIozxERoirZYBzkMUh4c8aIiLTzT9jYagSzEunB08H6VHIg/Cd0Q3Q2AeyQiX+H20oorL
6w0l1bbJbXYZEeaHosdA0nP2FpQda6eMjklp60NQERvWcfyZMVbXmTohSm/m8K61horpiBh3Vdab
+HjRldn5+M45Wa4UWrQ1gg1SA5ndxyrdN5kJ63HApLTcyVmD0ychlwRHvoe+nUIWJApNLV4n62ee
BZKIuu7Q2yYSonrm5j3XxqPKh+wYmd0Dube45FL/MCEOxxrnfVgE/LgUYL0HhMvGxB+3HrP1ZXE0
MSeNzJe2IB/vSNX8NYpq3NRY5GIx85ir8ncDS84kHJsG1jaMJgR7TkJfiJFViFOmoL6DSFgStWjF
3r2pq3E1+/3JRhxetsFv22WQ6zwkk3x06H9s/B6821z8FC3OeO9Gx19tguRXIWHZ6y6Kj61fPnYR
WQbgx1z0CFlx+OZKBMANTIGwyiAzKkw2Xdz3azf1qiNagF9VhA2Oa3mL5s5B6RelVz/X6JJ7A1J6
2cS3NvrqhkjfV4FWezcRk3nqssC5L8F34knk8TaGpjiHHX6AuXy0J0f+nIWPtBz3/R0JOdkZzVoA
LoRsass2OSTmmHT0EB7ChMPbnKMFK/iVgV3UdwWzR7MT4lBGwQbhniTC7Q3Kjf1IfgmC9/IJ2TjT
SJ0/YPW+Genr2VzhXmIeKlM6pgiVyTpQ2A38PUS2JweLYMg5QgT6yQppeKnJR3672LcWWXXa0E9B
TObKpYk8PGNTRc9pWD/ENmmtZxmMrJM9nskePwxj820UI4eX+eOuLEjGcGmVRBK9TkbOcqRHvOO4
tmkF1y+z69NxaRweC+wKlG30psMsWbXLC+yxxe88dcnn5D51eo8/hkx5opOcXTlqxgtyJjK6GW8C
YQSIockfm/POPfoOsVgMZdeVm0wcOGPzpmrrda5kfYim5izM8MarqCk8AsjotJQwmJMZKmIVT6uy
SmlzTbQbIAPS+SBf8+BjfF5FxoAMQNLqiOA4EXM5ZuZ7U9VQoxh/+t4zellqO8K2V8nPyNT4aggT
WOeJ/jn5T4OpPrzc+U0XlWOuM50Sk+NO7mQfoYnFUFq7zCJMNoTsD1yNYncgV3nD/U7+qghWZfMz
rrqTMp5qjph0rEeSOhrvA23+OQqIPhaINIHfsMahmkfXDcg1rmS3xe3aHhNpvVuVupMaBz2uui2N
iiUclTIm99NnP45vILcdfW98VAT2fHSGKZC8DiO3LgtqY6JhC+pmWFoJA1KLRzsKmBOSdZUhbV9F
dnghGXrYhmQHbkMS5I6xDm6b1nHxCyH9peMXb51JYYhhz4iss8tNtw4qIqg4Ldy6tTzyRFeHUA57
H0oD5lTvIRt+lQGnFdR1NEBKHZ1H8lx2nSt+sRumdNcCvQUCpfcir6z1AvDaKLjfN50pfs6u29Bf
1caefi+sK3RFLDd2tEnIe1kNhXEjPJltRMcbwgA22FeTv49MKi6PQO+dyFLYVAGp13ZKN0AWuzgK
s03bQexJp4F5+p2ymw8Qk5DPOBpiGwI22gzNU8NURiMX3JaxozgW9eRRY6VpsJRCfEO0krRwMYpz
4txY4UPoNG+zQ/IF6V3BWUbv9EKZ5nJsLlUQnb22+fTbfou2uDqOU93tiK1iL1eeaF9DkkMaqGdl
Oy61N0Bfswbr4GXI6lg75gLsqAiE9Uii28sgyH7saYJKSz/nQzMciyE51OVwpzv55qu6PJil6azr
OTykJoEqRaAIUEETLadxk8LGySOId5lGF0onUKmwOSICwNrhpOXB0b0kVsc4DhNTs7aYLnE7npiA
rerSO4qMOGZt7IaEFrYdyGnT2po+tmhhjIaYluAq8MhaRwyK9LkpI0RbOQ8m4Azp7KEDA3zLyHID
zXK1sAbvUq+7cPx6G8ZP3bPpVnk+76NhgPLS7gQolDUSDBcdtjzPKAyQMVYHF+84sTpYPxwLV3xS
gBKs29sxXpKPS7JeyCUn9qY+J4gZ5my+yn4fMsnaIcf7yf1lrYI0+13TkQVlG97nhotPDocq72GY
MgX96FpV3UHETVZm0Wy/yfv/DAG4/wNcTyrAn5MH/vblfx3+f8omsBwSBf7v2QQvyVdb/FB/Tif4
/j/+mU4ggn9I10XB4Zg8xdiQ/086AWEF/zClbwnfNdEjohP9cziB7ftYEEyfEHfXsQg7aJhqxv/r
f/r/4Bst5/8lkYCf++c4At91TIuf6tFpdQOLT/8aR4CcMA47tw6OWeUka5zMT7WTPoZO/qysoPwj
yYKbI/oq/3mz/I+iU+SUFC1xBry0f/HbXM8lYZUZmyv+Fn6AudlYuNDB0TOjJ9Lhtgr7AjJn92jr
iTDC6TqDHKGqei6l+TLqR7ub8GuCvIzmna9xc9IO5xCUsu4FU3HXLUIvGgVjuysgia8r3cMfzeSP
P13Df/G6l5f1p8yGP94kD5B2YDlM2kzx1zdJ1XWQNZzSEQL1n5jw7pnrvYy4+FxCEpit348esI/B
0P/h/fr+wX/7xYFP9oMllqgIYVl//cW2YSDnL1NWqnbYMWgFtt8wVRinH0PYnfRhUR3S6TwEAWaI
f/83L/fi3/5olwmd50mkGjZ37d/+aNbHWM6U3ic/N8Kj5wDHr9xq2Kti/kWbwLrxxxJneVi1JLbG
H3pEelRVIPAQ1P4K6Y6dmcMBB9SRfxK9az1jPQMhEP2YlpzBf/9irX/1YrmhpMm1smCkeX99o4xp
Qo88T/2p6E1yxhaaYp63vwP5aboq3cU1A0lIhvLE/ceMwvAIczf22kUUXcWp90T3DL6B5ZL8aAVC
XbUqP11nzncpyEzoaNE5KxhkoCJ7hBG5z0qanKCKzlTk/R4hDK3a1rlqsxCP/+EvWx7Av94Critt
3+JicBtI62+XASAO+WyTB8h5qKCnWVH0UFvVNYjgmUwoZI2sj3bkkaEkyfM904f+SnGQ7bEVklCp
0eiH43BjIWViMO4dAw8xUxbWV3I2WrbRaLpoZ8AKVtOn68LJPv371//3vBOuBwue73IPCZSUliR1
5c95J2FJtiFVGK49Va0ZzcVP2UDoVs0VOcgBVcrcZbcQTdDh0gS8VB27JYJJiBpJ6JL+q4Ob7w99
2P+np2t5ev721nq2bXKXM0Z2GXj89aXpPpfA+63+BGKu2pflNvALhqgWdWXOdEo1qBuryEexgHUa
OTFc/iDvbkG/TP/hpXw/TH99Kb7tupYvCKtwAsv827tUoXFlNhvAdUY9tMdsTnxxi1GNZcE5W33Y
bFRDRe0A1qktAhb6ebR2oycIbJexPsM32eq8nz7MElhrV2hJhcbdq5ooAvqyjvPBf8pwFVzrOblR
1Uer7ZQWfBi9GljTD8GUh5cAEaaTjm/CbNxrbac1Sq5kuhlAQexmO89voLaBkGaO8BossBcIrV/U
PtZKNwZxoKbr3GiFOaUPkqe2iJyrVS6cfS/tiCWu1I2dMWEqp/SMZXq4EkABwZIYuZfZGI7YysS6
1XCNLaelBxDaNCVhkp8Ym8v/sLL9i8UCOktgCiER5wpfLLvUnyJ4JOw7h2VLn9oeKJdvhukB0S/r
KhCAm26m/rc65NT/m7Iz67ETybroL0IigAjgNe8855y2X1CmB+YxmH/9t3C9lO1WWZ9aSnVWd9lc
LkScOGfvtZPezm/J0AwnEL7dppJG+BnHMqTmsn3tsgAj+GivscQXr0WSDNuwovkU9D0Jrt2wMLxm
+alHiB1gj19HoTL2QlTqgGl83AGnUndytKt7QXLQ+r/fOX9ZE35/miRvnLDYr6T/+zbbjUkve5+G
vpKL7iWWqKbGUm0ZbX7AyHxjBY2O/ti27+bcrlLdRDfJ4PfOLLMMUDP6hIG3cFSu3P8M8FAXm/j3
POZIGtQSr0HrYrddzDHpYKw6j0BOT/VEn3kaVLmtdzmecSRzrbqWFcHlpX5sW/e9Jt32Vs3GWQRQ
mcrep79FS33jdlWx5f3u14KbuQmiXl/8NhvXQJT72yJtQrlNngpuwRUNPCwYZpqeJvS0K8cmNWcI
WJ55sU5lmjwrODm7UZrePhu6Z4NhAmQAs9wn+WwfyqwqCMsOq4MDbxyRu+kRW0Z7gaS3tR2Pi+8F
dWmJzHdthE9l6Mn12JKrTdD4pRWpPkFELtc2zIRrbYIoEyJ8znDXIu2wky2IJ7kG0+udC6IOHJDU
T1MAx9Ou0tXE03WPtxb7V0P+WACfsI6C9C/bhfM/vnq+ckt6aKKVUL8/22E3AmLqi/boopjfEdSb
XeschMvU2cOxDmoLtyfQ4X6SA5kbdb3hnCH3sHGHA+Sibd07+tq2gA2BEtKqdoq7CRXq2qIPei5b
Ho0kjpPbkPQPAB5v7uCWL3pCvmqn1UvvZuoYMmUePOI9aiKRDkbcLrl8etiDNWvWSP2y7wNxCQ9W
B3ucy0PdT9zUwKXQxi6D03+/CeLP3dO3lgqK5oTABSCX8vdfr3oKz4l3IK+OdsiMj8UoxtMPAakw
Xflu+0wbSNPZUN8BCgZCwPyFIUir/fIaz+4B1kL3l3fz5379y7vJoiyo5kkB5OWk7P71ivw5bmVY
+vKQk5Rcy5xeWEErYYa0N5mrknsNtPnojM7JCkuK3HQ7UoIgKT7akYPHaSd998gZT6Ou8YDKgtlX
4fa/b9vv1RT7NLu2clyXADXP/VnG/+uuJTOCSDkOeCgdGw8JEmprbqq14VhY9VqgQqWTfQVecCVz
L/jLVijJWvt98Vr2Qc/k21JMfX7bCiO0XZ50aFN6ZBkz8MoPHvvUOsr6FrWqN2wdS047BID9PX1j
xEUYoeHx/Gjs8kuSlOUZNw0hylFtbFm2LdRhov7i36I6TL8YDMghmVHqFPihAR2GTJdIja5Gb96D
nTsN7kSrsqGBEVf4OvOiwIgf9WcjjJfGPLj70gXsvCR5YqFqz+1IYHeVMYBi0l3uwbI3z6NLiHgs
ZXBtZSC2kTT1ykwNG15wgTG/QuBmzRjXmUCbjKt6ssjDVO1CM55OZTcfolI7b2wow1aZpXkQftiu
pb08tf/9LVt/nv14Dk0lbcu0bJPT36+PoufGAPCtTh/rvMqfuYZx74kw2CKq+R4VfXPxuzq941A0
f0MIiYB6vrOmMN3ILpuY6hvIjAsr3VDcrSpZFnuAg9nLuCBSini42K4ontofEr7aq/KDtywvsjOT
x5IYhrp+/ctnWWq1X14rufBBFe+TRbnM8vfrZzESt1SpIiUi7NBVcH6GaGmG6XNn4MyIG5RJWkt+
HUC5xFj97LEgOYIs8D5i3uKIvthDFO02xTS/DXZgXtFEI1kJwx/+sh2NZb8em8Td/fdli+Vc8u/L
Xt40TnaOh3aD5tXPUuVfb5qH1jRnsiQPU6hiB5lxFZ1tDxWKbNKnPC+YgEbTE6LLdJ36Cv+5azm3
OfweRWBHHHf4DDsvu7PpeZZdlz/2LeCT/77E/7EWuB6ZeMKlK8XGsqyw/7pCEH6zLo2AKzT6q7bj
bWb6O18Z30jP2/VsGTHwEF0WfznRid+/UJZJ1mu5HOoYdIqfd+5ff69JCTJip5CHyMryY+R1Z6aN
hHYX2c5NGAoaZtTu6zwkJ1nR5Wr6+4q2yv/3wwsyGvngwqYvwx347alyMm9QIAtnsgdg3U/O9zBl
ZlgOrncmXNrcWOFVO27xRCzLw3/f9j8eDB4G4VKiWpZLi+f3s4kza5u4iZ7cYjQXW6fV51AyKotk
497VMgzWQlnW3wrjZWn95Wmk8yQtrO70oWAdO78tCIFFdJoZaRKzU3PXwE7ag4GolyZqsRkV8hlP
Ro8yRBLKOvyjzkdSL9zsuVaI4ZI+OQ+Z/BLNnXGxBVIENgfxAABuego8+ZG20GsqYvZeqbUmoKYx
ATMWARn/fd/+eTD+/SEgdy37vU0zS/mCMv/XB7Ycam8eiC3Dfms8TJX7ajstoUOK4c7kwQAgJTI2
7qDEESGRFDd6Hzk1JmLuOizcTesU71U+mFsrBiWQ2Adh+8Y1a6NDR6P9FJhefQ0FP6rog4Z/djG8
hNQ5gxAfN1b36DE7JND6OZms4uxHfr+TRA/d6b6CFZb597ojnogx39pwv2qLPriZRRddjeooZPHG
eD09WlNzCYNQXLTFYQ5cFipKLzjFRvZkOgG3DhbuPmBmsGlKd3ypw6eO+OonHZqIJGBCMVaFw5gz
l2v7hvllpyKa84azEy1wqY4BNXC9YeuzZK85sIXnsukMvuTxzOmN9JGe2Bg09ZBtskevcnCT+mEE
MlW1+BMQSGSdI0+9F+aboZsOnPt4BUkm2Y4RZ8G5mpaNYEm2XzBPphbmLWFTuUO9i6tpJMhoNFxN
cgPQQCvyzp2RmNc8C94m1Cx7WcXNJTbDYj2mMqBb/oBeNYCtVQfXKo7FBZnaUs+Lfcu/d9cUgMLq
rr+P7ehttpp3ss+ivZ/VyVFoH4ZY7LB0Jwt6u7lmEmh3bjHfwNL+l4Xi963UE5i9LZet1OKh+2P7
UZ0i0hK29d5D8MFSPqLoVDcCqgJ6Bn/duH9/T5e/zXfwH/JDUqT9ViJBt+mEaqpij22j4ZN+Gslo
+QyuC93cAbtBvE47hy/EzTFc5XhmhXMJKoBEbji9FWBjdo6LDhthrSbZl7TPQLQrMCzmGulOxXDd
NqDW2w3EZPc+ckr5l7v1e4nn0XHxkaXTfbE8/vPbOkOvbSp1Fvb7tJcpp4AuPsrEyDdVDSZmYu5/
h9vKuhOWa/9lw/3zzvE3+6YtbVqb/6OpGfJehkkGbNXIj2NJMRnVfymexZ/Pgq+oX/mMilKf08ev
C5DIpdWrwOr2KvEQ72NIRL6HAMypkbPi2d3aBGrgpYZQkhHcJ00894Xj38tpgQEVVfdAQi+Z7GQ0
imT49N/r4/+49XRJFXRD11IWlu5fL65vK7yZ2JpJMIw+4wotT4GBhwcLatHb3VXmUw81YW7+tiwv
ZcKvq/Jy23lsPRez7h9lREVyomqE6PdqVheFhmPPZ3TXRdBufIlzrBmnk1yshf20ghdB6oBN3lqe
eBaS4PBvTck/HgNLMIEhQ95yLEdR3Px6F+TYicB1tSYdFZWnBrYz0tC5Zy+HQxcVxe6GPNhB4A0q
MHWGlWFDPDMEY3yYYtETd1D95ZX441zocUnsu3TJlsO7/D0XukELh4Yu69Bix7A2A0imYcQ4n1zx
VoX5msK3gMixtaV5plG6lRqGAlOAicDIAM7fFSRIsXFmQ3Cw2NT9NnDA8oGy+dtX+XtByOvK+cwk
/4tHHL7jb/cO4mteTUle72HT34T6UVVscpmActYi1dH1pnf8EHXk+38/uNim/vzWmL24Dm+U5PDs
/X4ytNyWGI1JVfswk5wifLdCfYaU3l1+OA2OFQO6W9Tl4TVzVXilqRpeK51teE8LAIAJeuQIEyuy
gYfWj2kMDca8byajug/mWJw9UlFy+L+rpGmMfeJ1khSHkSrTZAeNCrh9BUhlIuHdfTtlemtwJo/h
1KL5J+JLoyyXhi+3Rut9j0UuTgH9mTtpB/Uhsh1S1PCwJORVkcrr/JgcYzckjrFNaHmdmUcDik6+
tZDVmHTbyPtLkgx+dsvh+oCSfhzGHHUng5e3uDfGNSrXz8VI1rEPwUveoXYn+ELpdtHJp+RIA/Ox
GRJ/6+SWImAXk9D2pQV0Abevb9ACALdzlsYDeF/WJ7PSnzQtb13b8iD5A1dFLaMHmTvIpJqg2/38
NRRp/FBHsVz7Dm6dtibBzKQNSSwic4NhiMSqcTFSxN18K53GOsWNR7NuktE+aDOCSnu7vxl+96Cm
vH+pMMXeJ7157KKF78Ex7M4CL/AIsDi5CxzlYW0wuoepuDf8XF4KyoZjmxNCOmCqt4r5krt1eeuz
sLy1U7KPOTDj9azDIzVs9aAYh3te+1FG9vQpTGNB2h2UcgZUelUHBSKOicgsrupHnls/RNmRn0Vy
2lPVmJRV2XSJE6Jb8jnw19What3gy8SKwldu9rCAnWarLQb4fhYM97Y/7wz4fNeUyHWwjCWpS5CK
PknEa6uEptaxIqtv4+p4WJXKdYkQ61AFRLQdh7TnUpMYkH0xE4/oU+KryvA3nZD3I9CmQ4GL8mR0
hMY4VrnT8Uh/yCijF+xI7qHlhhGu1u9/ftU253CUL8k7SKjhTimAc2YbPgbLj6ZCaVxNwdES+mR5
vjzNJNVthoxMVLDdFs1Nol1n+P0SL++53fdI9O8TBgl4FMxdqnylUdMQ4Ur+TC396NKW/QPYfHMf
DePWDl37hQ7nnWgd8y12U/NYMFqTrKSG534KAIA8BemcYP2y+w0B1cR0UaBRM8PXgZJYHpIob1k0
pmY7qQxjgcT6OZXmwyIculkIOoVbig/oyOufx44KDwmCSwQOpElmt65JxLFoIYx4UclJrXfo6yBo
Wsx5BQ7/UHw2py9p+2Hl8/xFNSZCmUCj8cz0SjYD4aPFrG5aoooi29i+z8rxI+1bZs8693dqHKDH
O3n3jQYEqJ5y2gVQ47aq6eSqcxxzP4VZsk5GTsN2GehNRtI3KJAXuqzdzdRZdJR5hc8BBeRaV5Gx
Jqdp+gfGjHAc33tts9N42lo1CzsAHfFWClnvG8v7wmhBPLC4MW+Bl7/tzUk9FfW7GU7jofBVuot2
wQI67BA6H/WcHHtLXMccaGGBD+/GlrOEXSliDIui+UQ7ZAVneT1z4Dl6WL3o4A8oaT1MnrojAWRy
+NHWJbCxDv4dpoV7G16Gjw0qJ45LReVzFKvDAGDwHKXGg4F8dFeMw8vPfZLYU87KJ091mD1sd6KN
5au7nAzErW4qgqOsPt3CAjz4s6UfmYugXUy67digcjan4LZEt/kEnh5Kly6jCdkbaWCqTgQMkPqB
kPbYE3OKUMuZuefiYQZzdoVkTFvaSL0tauNpF3eRwhKbyoNXvKrF4FchNwaK2evHwQrXTZda32o/
+V64zbCqclTBJpmmvZeYrxZBUJDk+wMhiNGaTfrZGDVq8AnKpcrB7oXzLI+4oeSRsF8B5v8ieie8
ObPJNCvqUSynFmwvPCwNRsacLJtqtK9FAHesNLtqbdk6vTL+4oOnLC22gVUxrqLwOJAwecemgNC+
D2eOd5W/GpCp+5FbvPYTV5qYANUnywpxaB6TKvxm4Gc/s314B7OBd1/J/KUiFfwFj8xhhMhBvIjW
J7ZKte5l/MAtcS/k4dZw18RXDFkF1uRp4BFQs4sGNaieGQmnOEmJGY7bNFvJwkWrR/EB3bUqkZ5R
jsNvrC5hVtd3Y7AMz2KjX7Vl0l8b9NJgkU2GJ0P5lEiyassqvP78zZwid1tHkNprQo7sPLufJTg7
HuhTPIsfLbXNo+f0RGmN3I9KteIS6QCW0bCE9VGb5jV6YDMk95x0U/sU5v4NCEmGOS/Uq8IZcmAJ
lbNxU/SkmAg7E9OQSEe2t4ijoKvlc7lY90Q/jfvEztGoagsYw4j2ix6EvvoFXPC+r5l/9CcH8vqz
68nmHINViOzu3o4YrXNvIGTVwL2QUb00JJddMIayCmlM2swq7TfZdxCPhhhXLPOfPQFn+SYOqsdg
hu5exqJf90P9GfRpfgt6lGITTFANL0cYzfiFIda6LRJMg4V/BrcGSNcZDwQDhWuYqvl2KDpcCm4e
XIOg+6hbD/A8R3YO2O9yiLzHUbNrzy0WDnix9+ibeaz7xyy1rmxkNPEDM3kQVQiwNokJ1UL9uCX8
L7vT5jRAxbIepzkRN780X4HVRsfYbIB4wBqku94J+1YK4xEDlHvRKDhmU/RXMuA7B+BqijhhN/bs
skC3eq+pbkYNkyed+ztOW84jc8gRU1zMyDCdh904G189dqi9L1Gv5EhcLv4gjEtiEvmHUfgpRKB9
kMLZppQql4KdmSUf7LNtnKyAlJvSPntVhDU2JSYRufppIqOJYWMTruIIRWWsi5ipUia2JTEEOynH
7yU6zvu2LINtJ6xLVqCsA66EyzGye9gM9fCZ4ypDdf6uO+rS7nNtMQR2LSiWKc+DdtZVkJRbDGTJ
LpTo+srwB/u3e05tu92VKyfrsxcsgOR6zQxJjZaWaOXBeKJlfCKRBh1+3p9p6OF4jOdpSyd62jgt
NCIVq/EujOFgEHXOM9a0zoPlO6/EO86wMIgeWIciHl9TUMo2zawVTvWZQETa7pY3PQdVnN3MvG2J
DWNKkFTNK/23+jsW7F0v+fO7aSg+jNwktRKN6Yo/IM3n/AR7hShIWE6b2grkhXBFeaGv9ir8Ys21
B4HRnQrfhhvgxSf/BxQuwDOe4CrN8l3DFFj7dbmQKYL42LbJpavwY1RC1Kehxgc3lT9UOtHpCYZ8
N1bdxAE3xKVNTFxRJt2+tjpxSJI82xXpFzifEgcHJQ5ZYs8D1MBzoNWP1gweZkEBQfAp9qbHCRPn
+SfqOix5yC2vf4p12j911SMRsz6hMnmykdIYLkGgni1tkZJQItusFe9dlBOEltDPZIaQbUQ+TLTS
4uTUKjIJYh/fqeeN4xqAm31Hn35J6PLzs5OsWSueRzbm49iRjN2atXkU81vWybOeJsZ2HJpXBX9k
FRDeFEBR0z5Skjwdv4SUvJvSYwXsWqSnYN8QII2SLHnyV5Z0DLO9EuHUXmc8zk6HYhmY23Triv6H
0imCixlbhoMW3yUR2Obwgdyf9iRQ9Q2nz3sZAKdTAX8YBLBs56gEyBVD8C/EJu4z1wAjYvENWaKY
7pPF5Tw2G8FXdYUN6mPGKZqKmVoRf/hWZd4GjEDgEIyDWf0AIpA8N7xZR85KtCHMebh0ho8vGJT7
Xed0z6UIrI3Pi0yL0EuOBQBC0uT6RUbiEOs7le9+rr1b3YBt8eYsPzjeNGJSbGlg1r0gIEnLY9yG
7jmqPSJDtEEWhDn4W0iE/Snp9DPiIO+BWCi5ZcXC9yC87wanhPeuH9adodmuvGrYRnGrtgZNjjs1
VTeAwiuI89Ob4Vr3nmaOFbtWva3I7uPfCaaT4pgcFMk3mtzBR5Z1F6eiXpdVGz4UDObvDEzFO4b8
lLMpLhh8RqvEqesHh3WqioFmVlWSHoFYbHTuYGo0emOtzIGg5JBTpydegNfxgelIH+j3TPfekJtH
a4lpAXjSnkdhIBOYR6jwpC3u4JyW1ybNiILCf7huWks/oC8DXRvtJsBEwFloObiddUjiLAZKm+xz
jnbPY59vJzwiH20LULyo52ptc+p6GAQ2Baed1u5Qk2fdE+M0t/R2QQ2e6jY4GOQYRImIT10MxwQx
Qnwq8HvFfgNTJJgAdLq6J57FVyucftbbPEQMH+bmNg9egDFc0fT3uUbCQb6YMu0/E4sTEvYwEaDA
8+oGuXgcJ7yTnhXej2gKOp+VLgtMMADuJ9oSHnkuYt1hYz+NlSZsJTOvfi8cshfgJqpZlNucqMor
5R85JIKVpaOAdCL0zaTL77Rb33qHA685jNFaY205K/etc9OAg2xa3lvYhbewUbpLPjkE0aXgkQEj
7EbLc169ONl5mYQ0huh+ncdy3sRl/aWykuxlSFkLyQUxVk4C0r5yxmQrrFhv3IluZOVNxo1S0z0i
a32c8nhCboIkLG7G5EDW9LxN+tqiHiaEFbUROmsHbDUSdfAI05VXs0dBDho/SYfqzYTEsapzmy2H
1C1Hx5IhhdfheHWhY/HlF9Ijvy5VH96A38Sl2bzKVVR8RB12/mHacvYJ9j9XRdvmvEwgzm0mUWsd
jdNEnkvGMdHQXxoxnWELAVwtSObt61Xg+xoZur42TS0exGhgQkoK+0I8ekVEHuekgbHJjs2YIFod
f6fmATZoVMlu6Wpvqrhk5ZSEBMWY1OBzcIQbq9ef3cOcHsDUDh98f2srJu/b0I9mwXbdAtQ8WhXH
Y4bw62IK8PwKClfdhoSRt/keEhZIVmICOiNmK276cTvhRF8TmA2ZEWbtLc9jqCt1fR92Jcocw29O
CkeD4MA55+QnlR4mT7yYjKk0iZn9PCVgjOuPiuSSkzXcrJpiuY1GsZGemzMoGDFR1NO1kUZ2nVyc
qP00W+supEUUBLTPA00dUpaHf3YJ235E0MPoiNn9Vg+GuzHcis3RsuWdzENrQ8/lNJW9YBKrcUCj
L+GNXw9D0j3WzDm0igvSP7Be5UzO9Hyl05Pv7Wo8Lev6xER4hdjfQz5Qw+jltBWEaBCxnaHbcVKx
ohHl2qN/Qmj0nHF+/ARXcUNFwSPLKfwMHJE1uymmA476ZSgYZdvI1eKUB6X3mPjDZfBGqrIiUrsq
RJvbkv/XuKhtEnZqEnPpawaNL2nQWNFDDW5m7RE6HAzNCng8Llk8hOyn73HvhzeVyO7UNNYIanfs
AUk6qDJM9XWyTqmfudfEal4DEgbPvNq0Tcb4cwys+o7a/SDzDPlE4m1qJH6G1W0121C/wtIGEaR5
QovmIJydX8nhIBpRezsmQ1AHGwu4nRGtMEIZB7vOkQ22LDM9Ps7eNYC1lzUoqBn+7PA8UbtQ75Ad
aIAUJaJuycbL+8dKOwGgrmy8mn3wxQL0+1J2mjQtk42sgM7jjNJ9bUyJ6s2BdZ/I3HsdClYHdGmY
epf/NfDLeKV4PE8ZwnMCbJyrNRjRfRwdfJQqMIKUe4fBzeMLxzWnVEWFTmrIMfH7ZweF4TnJpDob
lIXS6I/gS+RxlJUJzBlSiMfkbxu0k9plTXEqh/5kZ3p6rGf1Q4UCNNjAQSBpYdpHi8s5jMruM87H
wv5aEQnzMRTB966ntwPr2l57duysy6bZJRjpGr1gPPoogB0OZ9PoofAb2dTto94tUeQJXC0uO8gI
DqBpje6QSvLnlJe0+8Yn68VUIU93uqT4FTghld1FT1qW4NPh7sHXtR5DuBDrf/6bdJ8I575kikOY
bHz4zY5682B6N9jXtqR1kKat/HmvcrCWMpy5exT4sxq6bd45FP4xcAeSOEkLgqcQJd5Ty1iWmWEr
vnFxIGMnWNhN1e+1adI78swaP6ZJTKERfXNlY7z3Gi4O0koMb8w0miZIiIxkYbex0HyuyAda52OX
nHzITW9+8FlFauSQgc05Hv35oTc4OEDrK3bE2DYoQM88Cg6huha+PBpZomq8Z2Kgxhu+pu8YIyng
giR4DIE8UKia333wHLhyg2W/GC8qr8nFhty81XFiv2BFVptGuMuy5XRM7jnloJ78kba0AIwQ1ag1
+NNhcvxiQ7FIhNQAJLYVzN9wG6IBQ6YyCmms8aYytescf18TaXMhMnjdWuG561gY/Vm/8OFO5LgS
EcAR9uZniBGb7JMoDGxgM8mzYUgrY3Jfs76Bn5D2xVnxSnYkmpbqc27TEIg5eDzW1nI8Eb5Fk4JE
LrdK9m2IAKgs30NRxi+98OLV2LXMllMj2xtxxIQkUBhRdfgcdLhape3sYuchsUychFSarKHpa5Cl
H3XSM0COo2nPt/nGP3EOC3fedIuZvkXOW5maK9/1op1yoT2NQwAxL7QegKMpEMZLnEQwiYeGrvU1
c+J2P0qeE9205kplhTxTVJWPekhIpMh4wJra3oZoffYI3Yh3KcMVOAo4S0B/z7r9hMUZAkdKODvX
F50sc2uriavhxr6abIgqsAkxwKu34cXpcPyiuvMMKMBR2ownB9LL2a+zaJtORfxcdZxzE52ADOvQ
WybNfIDGqnZW5334fju/4J5LtyT+khfGWezaWwvLw6qSewzEn72KDV+ms/uc5i47bv+BJjF5dOcs
fQwpizZz5ei15b/mbjG8m7H84o5z/ARMWh3b2gcCsPxzQex7Mpj2cy+QEHl+t5WTYx+meCgecx9j
mDNk0demAWukR/0aKo4OlmF4e3ewuqfK9X78/D9gA3xFLr8N/cp9irlv69DpyDBB8rbviso/ELVO
ICdC3Q04jPE5NLDGAWAKv5oNYRgDycMtq+IAANoYTUivQ0SCtJAQWSRfsrYG/LUGn4crD++n2RM7
u6zEt22ahOVOxkNIDDrUxgSNwqGc9Qfd/OjzQDGyIRWadmvJiAPjMR1EgmcS03qPfAJsUzMWJwz9
1gNFfQbOOXDf4iLdhh0LWAYiHu4ChkrDMPq9NdvhE7lhNDq5sK9D7DOuVdan0HPJnXL66ZRHs3/N
3VGAyfxkV9X0OlUQlVTWde9Oaz+ZfmR8A+u3xbIHGTlgcXF74mHbRN6pvNSX3gxwrCfRJcCh+qyi
EHlhDpmRZyH7Ynr6Y6ZNP1Rd8lAxLYZeqvqNlbbynRNCXoUfXhHXm3TIbbp9s3UJcv0QdeIpTpzs
rQQTRNTNxCu6/Dp4Bk9Ib5IkWp1jgGr35WyaD6Z7b4va/OcXNynEVnhkWS5QiWcnbcUGE+IdYmEQ
VyTJvnSz8zQldCtK0+tOhv2t0i1JvF0HJywFOBSZidhkpihOWvv6VjXNMmB0ra9whjhc67seW/OZ
ADHvSbY1Ab1NQyQjrvO+X7Isl7DSoNMXJyB7sO7TfVGRyhr6tCkc5cLCc6uPAgbZzpXQcptZ5btE
W+3Wapfc4VoF91VV1Pi9hxhDg6HJigj9Yx6N0XFk+EbODgt8lU8ROuyaMjqq7mw57BLOzS/Idtbd
AB8rYZK1q2DjfSYD4y5itnUAPkN/n6pSkcgI99QEdQOpzM4unTckGyjMF51VHt0wWDO5q/oXuthk
t4BWeKXpozg4FvYrJ3QZkTtMX9LZ1cuyH46RWovYsIn0C8V9vwAKu4g+0jhb3WcU9Qqc6rvrcaA0
3TI7RllQPxHP+m525Xhxu9RYOsrmtmtRCduWMT0nMYUt5LLprnCcGa9cRP/OsQmNCahTheUZ2xYH
zo1DmbxVbuXuvR74RVAKwPIOhlxUhA5HN7/xzD1VsLExJwoTG/IRxMz+xY5rZ18mS9UdBP6za6B8
Go13Ur4Gvm3bfB2SXaw9KBNT3x2cbMFQRA1Z7QuYIE69k5BBcjG4rKMrxmMu5LwnoRu+kjUNj03y
TnCYOlBm8/4NRkrb6BqmbXXJmygmSJ3gBVv0Yq2pAvaTqJE3t1ANJhqWGxETLehP1qZYND1eqDXE
x466fKxnwLnVBw2L7CQ7B7LMtERwF8YNT6x/Ckg6PP7UnsLSYjPIyVM2vWDrIYVDVOz1O3w5j9ls
oeLy6ttPE0BGFgcTWJ9Zb5Dd6G+WqHOJdwWtuY8cvMemwMgw9NYajc5jGOQDCW0Rhu0Iw3AXWwNu
IXsBOOd5ckFpt/PCZRWZEujEsRlvdA9I/5vD1O6hwfz3MjH2qGretSZjqocAwF4Fs0lWFdaRXQKj
ZZfAInsbK2PfypqhlF0c8aPhQp8unfDW0iPxUI+dvhUVfcbS7+6VooGYjvZ01natVu4AACe18s86
TTlebGG3hqRVtHA8suFL29rVJ01eQjH2N7MEY+syoTqqZho41kDJFa1lX0mJugHKlQ+j8LMDoajP
SLYezD4FCGKLi6ps9dSjoV1VZv25CxqxabG7Hh0OjHdNGzD1MuoaJ1r6wsQv+SG9YRVnqntFGHib
2W6W9nz97JRFt4FfpS5ZlBECwgOxFzoJrqB6rJXq441fM0BAmQxnFxLVkYrBYhTVFptKfs3tKCVM
nlwZC3k2+Ba9ZlhAZHoS6vTUOCXboFAvPhNBGjjGOs/t/JwzPlk3cBxW6ouAE/JRMgi8yzNo/LY1
Nms+OLYSvDrKnpMTAQ/X3mPSQ2afxn2vfYp7XGo/f/QMS2cSH4mQ5PVFYISKiRbWIStreanwfIB8
bqfX0k5djFz0MJ0MOEIUdrumDpnlLq+UDuqeSb9vb+wp866JWUG32zlWnjynRBGuvJlhSDvLcdNE
EiddxVxVa3t6zggdGDAtvVX11F3qrnmKJ2IDa6XvaQFXuC+IomGeY5G3t0kznz1uaHlgU8aomS2q
TcnQaPbbJ9u32udW4nH0YrWZaAw9G6q3gHmlbxbxei81OvW7yoAcVdscJozxxWwK+0VaJO4YvXce
eNTN0LQfiPihZq9bfcj5XKgVU9DXkNpGeTGTKjoFqvQ2sEQwkCzuG0K3xuuoUd4rP77loTc+NtOr
XzVyY2aKJc6vp5WexuCZ5vETqRsNCJqZyQIYCY0ZLpukeDJliOBSAfUk6yA+yciVq9TznVWWTYIE
wJzHy0tf8p73wqFXEGPQmVYjnmJEvf/H0Xk1yWmEUfQXUUVo0usAk3Zms1a7eqE2SGRoQkPDr/cZ
v6jKtmyvZqD7C/eeO3QQM1hTBFL9csV4CAmIRqhlh5cKOnqC+IFUhTGptht/f63WZwP04h8jnRiu
IzO/I4v4OjFtJE1zDqu7DIIc6bZ9dso8sEXNczf67mtj3AeIrM5ucSN3dFLDr6h6a++T+RnCTrza
HN2stXzCRjwMTKYJHjMzWCh7nfUrWxjyDdbAHkq/pGbmACa5Bn2mPtZtoPaApXssqVov+aIQO7Qh
KFrT17j9lLpyE+tdIC8YXiotygNxwcPeMlAaeBh90PI3Z/Y/3V0XvMzkKOaKBFq9nmFM0BxYVojV
FHdDl8NrkcxXHta5u2GQ7f6NgQIVAuBHFzY/suWvFSbkV2oQMDc45G6GHcgaEVh3oSYQjcVNenNU
DA/B1VmsL8MQS0zQvDpX6BHu0RnsbaDi62bYB2Q6LPYVOkVnsUGTO+7TzBm5zz3xZ5ybu/9P90LB
nRYNbBYzxPlBuhLhSngnq/5/XP0FjHfw7A+upDNWBQuyFIT1wM0KxTN8Mh2SlURKGkza/e2Z6z1S
bhURU81jTsLT6CJ2lxJ6qFWn4X5KUz4+SC98bcF76bgNUCNUus1QPIFaiXuIxgUfhzV7vGvEm7m6
9TiS60+n/E5VbT0LA8ioDvztxbH9NyS3B3qV9VE1hn60ibQAh83uUdU2zUWblbFXLMFOip7kZHwr
PUXaFyEsfycctMCAiFfwyJN8+P+XXocnOwwTD/fDop2uh42dHSydzg9W2/i3vdDw1GXXMd2MpxAm
wZkcqL8aSVrSAb3AamSqePMlo0dZn0D7f2aUUrHD58rmJH0kcTKMxpplRA3Gsp3C/kypJJr5aNEk
G2QYQgGDjjJu1ckzbsY+IiBX2oEVWko2Wb+qsnltDbaZmhjfnZ9KwiohgpcVNXuWrvcIrUEH49VO
Xf1Tpk/DFPAvGvJPCA+wLPr7/lZ8TuHvuYF+BVtcw4VvPqbpkURltBS0EINkHljN8JrCtt2xgEI3
obuItLgfYDyshefRIkaJCb9n0Wa26SzZZ3YPRJIkqA4GLq0BAKbJD1TnKuHjXFjhMVny9UvJxOSu
GWvxwDjTUtNPqehw4IrOUWYSZ0e0/MHKOGlrd3lJnfG38PRPygAtSbFxcK1A6C+MpJlBfhTDNidu
A24yU6/L6LVJPd5OGUgkw8DyCp7IicEPAOQ2w0pfbJwvUM0XFA6huuE5seXuQ4RPbsusWjS6jKxm
ZgjM5qUgntbn2TN4APcumgMkL1cxKVQQnkPigWJncwM/t1V+Wkf/p622xF66h75/bdYJ4OrauWfw
6aa2LjZPUEjyIejHCMgpedFdDUs4JFtwKptIzynO/grc4IZVOCCbbD7NenumZpzjcP0eWyZFxdR+
qaCtcQoX1AhlIQ9Q+piSqjDZArzeudF/NjO1J342LPfwzvkAl5DvhwoMmUIWy63w4qIjqUMrtHfb
qRYqv2hCT+Nl+23m9smzVR1vVplHQeyAHK9C0hTd3nqZAsqRFl3pBP0MLbcPVrnJac9Qcra5Fezc
chqjxRLqaE8tEhPjLxQ/CDBWOTIn6COCXwh8cq38CHzvzVLdiwnbezfYHXBUW9DjduCNasKXJqGs
xEO54vG/6jaka8SM7GpnAbmEaZJTzu8iq2whN7ZPi5BrrLT8qxsiaXwmHFBamEzgoQqNMpIMviJn
LJ6yxXzaSPI5GbaNgFE3+xyTGqVN8BIG2aUMPxYA+hE7NyZSXv40ZiupldbGbZl9zxVCmmGdRRIe
7IUjsO/rs7BbUjxT64oR58/N7Z1l2ZmhEAkKthfsytR6VhVrg1r+U3TW59G5u1GKCaqYMMnPzgjb
HyR4O2qqRfXVYKsAbRbkR0TnmU/LMXniSfbps759uWngUYq5kF4hUPZEWR9SopSoRoQVb0tX7Qpd
IXpyqsjS7bup7fuWoQn7MnECK/9HB/U/0ToFmQcsjWtk/4yUh7ijdzTDEjeap89y2BvVLWUouEmY
iYvB9I/Al4S0stX63q/LRNZ5kQBQK8m/qP/lQepH5PP8+JWYKe4p+JvZXNiE5dEwZmyla5giUCBe
SP3EwTAUxCoo9hLFv2WeUF7NlHd4eBmmZ9P3tiHSHRX83UHx7wMPnSEPjqbzQRnMCHOBYWtn5j/T
AixU94re332Uq5qTcN5I/Nx6wqyCd5GFmGSt/se1GavBBWJp2TeHzMbWtuBzjJsFuLs3e//ydTb3
Ydvfj803b5oLdNhDPQpNuvCnv2yx2bYHGXG17fjhFWQq96F8h1n1hFz2ms8spXMtvEQY5LtMrEIT
3sTb9wCIIf/JLb3s2zw/zfJ2G6XyZ3I+mQJcuyrdmE8E1yz3f/UpZGanW5/6fiWxCqQU4YpIJDSa
M8NKCj09pJV6axvqkJLPp4YrQ+DjX1eyHzIFcgLcwgGJmUH6YbjBxaysKSaizY9Sz7mMWUGMN9LD
BNe1w47NYzYbEl7KsnoKhz6xk6BeM2SjFPg02v96Ifuzz9PGEbJiDG3Lyyq4I0gEcSIV6jcy9H4a
WTzXbqYTRcxkHBTOR0ORQTir+g22jcyxtaAwsP/ZfiEBk/tZ4qd3ro+y8N1zuw/8Bf2e7IevsC+P
c1cjmp09ltgGUZ1jSJc0Si5++M0V9RFfsW4Ttrz8HIS7FVA8NlB6yG8xsmOytvLnyiCKxGHBcBHj
F4QBwUTomLnh+5i7qI5npsOehRrFkR9dXy6HZvY5hkpyN/W2AxfCSsFkJxISLaJKQWbWYsJ6RIqr
TdwyIRmQXX9vmbjWQ81xS0kZOrAKh2nxo3W0D2YZPE1l8GsdJxQConjOFh562/WRTRk/UnZHZras
Yss1Kkp20+bMsHTY7rbG+pxLNiuiavbOzaNctV0Yhw1Eq3MHCoANagCwl7Mm+IuJ6sqAE2IcRghy
T8LEKayDr8rzkNq/6HCdG5ryz8a4tkkDM+JTOy6DG9li03tto0ox1pK7M2Sm0yjWlwEftjLpolsc
+tMIcr0DMWk8Kzqf+CbfBpi7wCafqnVf0PQjaKtPEhRKVLMvvfZefiQXbIgcMyXvxJvjtqdnDLRF
SIyzHeqcPg1kWM/5Tx/Nax5agDRRt0J9rwJqJIDOdJQuOUnjg8NjDDkj6vTt9LbkzdqbIQLGxAJL
7Mnygu4m7ZojTmDSQXzW1lv6z8RDvOB93BcN4fUKmmU6LHiWArPeyyCiZr4OOF13qm8dilqbA5qc
wtwaIdcBWAxNDs2UI3inJi7cvCcXoSzreO04h0kguRt90gDKwrhRkV5S1mlr1t3pkABcBGHf9sau
263SN8RpIup7JBzrZKpdBl0MnT3F/rbV0VQXTTz2n2vY9JfVbr593+Ycbl70YJvXtIPJVOmkbarL
bN3Ai8pdjsbgoQfugqvWzpUF1a8QgmFSduVPq/P3pd38i2d72LA3JA19BwjEfWVopW9agn+h2Y/n
ilI/6UaToANmluw4S2vfmCyQMRSakSpAtKUFXtjRqg98ZsFOBc95B34UjHlqG8ctHKGfsnS17PSL
fDL+rgiJ1bXhUqDz6NQrtQ54+6l4ti1mYI2F8jBzzl0lH5YFNbem/rJmUgUEO1iwzMY9Qz02liwZ
hfXoZ9RaeTDydpoA1NsueBULWnDOs2II6mgsmiHxe4s3IqVwJrMpX6idNwnpe9bzqzZVQZD0vTUY
cm+MXABaVicBVCNO2aWepsbeWPvLI3GkXjS1+jIzz4sKUROng7FgZ9BPY4SdUMFYA8ELdkKEIAoB
PVasEe+GZdOxW/R/i9U8WoFLnBxJnsGacnCm5mONG3IS8pFYPkyNXOx1S55TAUwgLXzm9hYSfbLD
FPijHVplDAClcR3I3dgJDGJqFmz/0U6BGI3RtvA1T/W5TmmNah5XVL95GZX9NFOR4ZkxxxBZ+XS3
5Mp4X0rWUOI+aAMdm1uPXNEmBsvZUlJ2eFggjKx3aqCTH/WJD16kIk9MF9ua2xYs3iBOT37xbiwD
8Fshj/1tv1e/1KAVk0b2ZIhvjPPlmh+cWwxbBzYWzXT3U63SQ8m2n4vqrQKWzSB6SfzcfmyRwp2V
YZ+sdaMwdL33TdgqWUw2vmSMfpqyNhF5szWya/FJFDmfv71krECCx3F627aNLp9noWOnxUgRXivs
iKZ5T6XxeMtlRKv1ZE19Q7X6vxCtChI9s/XHn/lWTvYzSib85zPOmb6GlDURiseB1CJVTjmeJkU4
0vhNEnN1kPZKYxs0kQyhcBvZ+tCsaClAEuLsrBDiBYxjM/tUlCE75a5qIzcQT401/mpC8ZDbQxFt
q68Ozd9K558tD8euaTQBhiypdDNW0UcghHHiIsSjKyv/uHohURbzIduc8JCDy4lQZhnOCOiWlWFb
oBKau6rZNR4Rx60Af4AjySNJg8Tz9toqJ2ns9jXzvolDF+dBszdp+545Io2pI/sHiC/I4NoHEeZ/
ezEglKEnWFw8ObJ7wfpzFqMkiAiefYufIsm35U+GO4O8VQTK6/gSKsDotvax+/c+IrHqsHrBEbLc
q4UmNxaN+zr4yDEbVlKKOEQ/APBKrDI+YBt5lp4i5XB6D/3yBwkfgdiEALQdOZnL48bun7rTuTaH
eYXLqerid+MTAsVocWZdHtD4piBhVid1Dqm0n3K/ejW5B6KNoUlT5c1dua0oCKkDVptnW1iaUqbl
vqvaJsb8kKzS5jpuC2fXhu09qYxvtsD9QABszIpx2zl2mSOuRNy4EQbZjoQT+KxVXhis8u6hkwyK
J9NY7tii+7w/+bZrHgHKm48Bj6j0Qx3ZZn+tYLCdxpaIRf9tkz1Rz933JHyREPD+PInmhQmfE3t1
CAhbbFjbiV5FfDsnqZ++dH7igIshF0i/Uxq8ph3iTezBGIyIdGuIyyv6Jy7FlfsMXdTQXkOLemes
GdL29ky8jbs94X06QjToYh83ZO536p6+Ujmdjk6SN7kFr0EAgnmQkyfvnIE3RQ2wkfL0c6Faox34
GFk90KP3PhJO8BOyD8q9F5J/mZeXkEXTkZ0c82ZpEb9ehHFHdXTpLx7xj6Kv0xdn3vrnqicjGXSA
2ZrLB5J8WWHbYDUdvpEacVdOWTLpPkSLREMuKRIrcDaNpagZHCCqt0PaTStCeDVHa7m1+2J+CDL8
zpAZzjZvTV8Te2YGPpr+TMQjWLi9bxl1RJJzlDkUuKgXkLIT62Ot5vdYMAoZJkbfSO9ThwVmrvWx
XUL7ftWDOpVu9pO28g3qhGSxXWK7meg1qqy6W7YtdkOPp9PccNshS9zE4BzMQr4EIbmcMN0TrALk
wc+g8hfLulQa6pdZXfu5qGlSboIOopnkeq0Zm3G2hztvSR8bdshObRIsZdAsLdqcoZ8ERhymTROV
0rwA7Gqi2SYIPFz/wD5/gbnYQPQxFWp+vvVusMKHqQ2riHkSKzibsSVaYLGaDq6c4T0fakjtDpfG
qN0q6eKqJxZsLPo6yoXS1zbb396Ni27Cx5DkQwsNe2Kp8IgiAwY8ZOC0yDn7ipLYVJEAp6IoIA25
Gyc6uRRDWGajawqpvJxJi0hyO0dtwABk2NqSVQm0lcXI8nvBKduZBjXVzlZ+D7jVllHbGt5uKynZ
kSB18arrk5Hxlna3RCLSqgBivm5u8DYTAltXKcxv8mG27Bucy7nPp2f8bfbjhFS2Kie1q1V7KUUF
DKqbfpNTB4gpLw5bWZhxugLwDTwjsYzt3CleKLMKmC7n6bjzsyDyUv+xKFSNtAslEToWfPuw10SX
EcMj2iIxjaOeaOwXlh+7UuWwfP0OEhf1Y0W0wSrr31NNXWIPE1pabzw49fasKE64Wm3ChBdvZwpN
05hWHxVeS4pui4D7VsVeymDG96e9qnDfkUjDTG3pAQd3wbtG/TeYxcPKzGymvIw3TT8SClaMhVXR
V/EsFI/AOZ5Y2clvhLo3/O+YXdfFvUzKYVrjOS+ZecMV5Q4q35JCpzYPHTtGhnA+2qdppXtBgRE6
5dkxXphmEe+3+W/IIwimLOqLMDkCxtxcI5WmmOwW2L6qq/ZVToldDK/Eum2nuQaNjhr50Jj4UZrm
cxFs9NDFJW6PD9JfiVOpPRdpDfvaDt3h2+xO561vy4fVKz4aly9MeFvc0wADfpTU6+bFziTBqD5i
BVMhw1CoM4Lul+nhxWLmLk6yqjjinfwovKW7mn64I4ecnJz5WiqkKeXICiYLVmiZzqMhzPwku+mJ
62uLZkGpZCvebQe17Ox+VC1Bo1OzREGO0EGEX9rEnexAbmUeS8Ohb5cJT0OCM2La1bYuGAZI+NXT
hnrgd7+GRQQ84txnSKEVMiFQEH+qDB9pJTljWROtkB8PE6Ei0Ti095ICBNUq9v/O4P9TdnbUCCDR
3DRtHZxHKQvqaN4Zj7UmgppHXS1sx1HTbIV8sFTtA6WRV1/KJ7yKFCABlT2AjXGaH6GZv6+3G7+g
f65Ineu2x/Y56APxAEDBQEbDYWCi7NuERpUCIMI0icfSLPH5c94squjhDCV/K8v6cvxtPqcEVDtB
Ifet7DveB84mywNv2Lnjp9V/AoVJT2a6fHdrew87Ydqp9dGvRzhAdfNGLhwZIaGDQJYQFPr0HFI5
h/pMTdqH7VMwQKlG8SbPs35jeMwMgxA7BkXGztE0WmZ4Gw7Jldqt9aKKaUfkON3L0JL9p6HA7yzV
n9N1reNlLS6ZLNxTvRl7B2cI+XzG95b9L4MgOwhnwrWWVI3zWGA1xZwwFh3ykY3pKNoyq1vuuhqi
N+fbT93u5i48h6Rv7iC+EMN8tTqI/RLnHG98T9AS4Z1Wz7i8MkTMLEnsWA4/u5X0ONnPAO+DZAEF
Hs/i6Bri2BLlBqyj5Q3yB0RKE845jFdUiI6KCfu9oFxj0jGgwZIzOrsm4Fj5H9RYKhkhrtqjFrnP
WAteZpMWXVq/C4e9W0hUoCrtV7+SiW/YDJ7zpiCM2/ik8GBM0Yvpsqnmlb0JYwiq1tpkQN7LEKIg
dx2IjLdKjZ89Y6+NMPBdmGdwTqrh9+208hSyGyi7MhlU/8u2bEzPEz8O0LqDTWG870bSn2glrgDF
+kNBmGKsCnWPnoLcKeDY0QJwtmsJ1OxFwShydRkpewz/ty1j5wnbvu1/Cr3cbfkY8C4TPsCuUQ1j
GhV2ec+MqzmvGJuD0nkfzba71Ja7twiSZhZWJdz3gNxQmw9kvFFf/a7XV/ZQ/dHRZLMQWOOyzmWH
isPbiNepJ5lxab7btj32KWXriDWwTQl8nJjVI/eyHkqtBVs8rLWVzT6PCfbj3P4MsK8gc/B+ojj+
Joikndj61XJ+qPbktrtY/8s89gVVhRZ+ZK7hrwaQHekU/YAW31DcgDekGomYPsGnwIoLZNFhzZjC
vGM/GOnW9B6aHGnwuA5+1FfLN1LCgU1qcCEB5pnWTaEjOEGNX+6yfmW3y9hNZ+mXaZfkKs1kuhm0
1ZqLNi6Cf4xTsb9NJKXhIOjYYNwI0m1H7Lr+x4rR2ntr9rdEjmS4rBCtfg5YRs7o+IQVbXhFhTlx
uK5fDVl/hMRj+kvXZzoPfN2sIRnX/WEfxspPm1dbEM+DQCzru9OEGisxW/uQt9lJLz0jPgyNEE5w
sYDxB3YfwLpkOQMp2qKv4jEz/6BKFAfk8utulefKkh/IYnaBl+bJrLhqPUQbnMPbEVIUdr1Vk1/C
ElZBtLha03wUtn/10ITtFlXhnbRYlfdEIuazDfRNt/9I1JuIt9D3IRKlHRjiPPIDLu1FW+NRN0Hc
W/Vnwb5dsjKguuPCtsEZg3kniQFinUYDy1gbZj0iXtfHxIfeGndKVx1vQ8awqcxjXVlrsjAJM7bs
EZP9u8eE52Ta5i/Tlclk9wyx8W35uM3j23L8YKTWh19/bcKrrhaJDXG2/PgUXHH9iw4QVi+Slp0o
CK0LXZ1HMHVOVkEfS+nzN1jZ0zQ85TvkzlwrYjkuk98es05dtnIkI6VGxG8bhOBxeHWJdiY7qsRE
ZL3b/s3EFJxlbd3ZDWKs0WWoVjhH8QzvbL2QIfxt6zl2TIOJo7ZeEM9+A4uajhsc8NFvGH7nCfXV
qG5Zd4pNbC1zm6S5z4Ulhg6YnZWhqtASiwMm0jHGn5niuqgZLFd/mpHtA1GCfL2d8YUmh6ni7W8R
4KESZ85+E4E4o6kgnm0Ju40/8nrUElMf1soMowa/dTCU97DM52pE6Ozb3UJKrUkCloc3xaJlaqjs
jgVRnkZx66hIJ08yIkVRzp7blcX/bUVW/zACHHHOkENjMSjF+JnwNAPQ2Fp05R6jy4FWpU/n84oO
hquHtDisq4wQDHTJM7raWRe/RUcq9Kz4OTwDXEHZPhkpe7V8zAnRmCWHxKwIOWvCF4O5CMXWDfTe
XwahmwOEXrbUlptkvnj0ppBkS2zbFKLOIVMomdfAvyAavyBlzNF/Gt8lg5SjO+kHl4j0PPXGk1mP
CJKoYnIACcx/lnfete3QpLSK5vIAog1lSr3aBxT/v/rfPkcU8vFt4kMRR0x0bjLozj+EC1eIxRaf
axYHAZzgmHIf/bvcw6AE1fK0uD2VMybb5A34FK36CoQFeCttFReeeLpZjoOl/poVOFnvJmrksegc
V+1KQXeM+ZdhXWfHc4ZXg7gmDBr4QDqw3qvwbvAXC5QduqO5F4IWyuemyTZWQ+APSXNkXUVa+4Ci
056653TNBpadhHvySOZGGIOL9CKSrBp8oBDC6vrFCeWGLnx9Vlve7NPt3prk39EskauP2WlAfWaI
WwltQ8kNZTSV1WetHFbXZn02oUMk1jLzoksy6niK92ZPSNe2vLN+izbS/GLt8ssGfLgV2M5Trxp3
/ZwTmYx2pyfaBBPi39onPGbE/cU78hp23rtZ3jbhXC2ln2exuyiOw2w8hoMYEyVHcrOq4WlZRsyz
jrbpmAXDmDzg1DGgNWPIJcKG/1oA/CZZt+xuyCmM27H94WGhLq2sr9JGXtP1nyRpnPN8iqmQFKHp
QX6j6zQ7vB0UvRJxDr+xjupVxKEzkvVdGrC7TMaJQ7XEtakVh00EuTp29WEIScjKnPEdA9knwexn
kRH0wQPKJMY9qI5ul1WPP+TA+Hw2KcT4vvRrI+O1r9+USVpyzhBJUOhHVmpk8EQh+LMk9Bd8UY6B
KxI0yFq1DqAfI4iYGNPxqvqwwbBAEwkje5HvaW+dSOSRtL+CmndUB5McHugf3oOYTIZZvK8Z8iHT
SaFhM3bF6D19AtXO2BsImCv+rTKHqNYHDRmAeI/OqSIZpgqqr6Af2p1vNHMsxuoW7QuVrXAQPxE7
heqaWqemoCxuepuB8LgCM5jlcXVP2ryTM7yiFRXxtBTmwd22iVQ1PIjTii3eYn2+s4GWUOIjaA02
jDkBxzkpKorotu27pGnJan67xH208xrXONpSpscxKxOFLZA7qHgEk9Ecl0DelSlI2pYCmb6Ws5/V
re29hqIgAYxdSeibTdSP4EIKua4kz9wAVi5Fj62X4BQaHuFn7MnZpOW5UZx9L/8efapaS7Y/i4mY
cxHmp2pCsGkd+XB08ycLfUO1Bo9WEHxX1ChQEl/BWqBYGAoRwUq6iF6Ne073Gx63LHEM7NDk8Ck7
8y9ghKtb35XO/DROTSyWqbtntjtHIiPCxnHyhzw7rKSUsgv7rHskqk0lSbqrWRpxTFk71gAWO8tZ
oc5bPtBHOIdWdrdD2n/eNPuabZB3g8k0th+Joe1MltbBTHGpEE9aWcRABg84zv7LoPjBMqN8wDNw
i7Fdw7jGYVyjbwY2Qgzr0CNUHDQh6ghAIjRg+SGsYecRXlgXgsVCV0+nocoZV5jOZxWqIW6X8lfK
jxDVi9GSDBr+mhTjzrVYn4JZYNkfUoKymsdazeuTyFxcO9zYkekwGi1IYRi8hVPPaZ6cIBz3Xob+
zOGH7qblnqU5qBFhoYiuJUE3Ovjl3Rzsq8FU3DQwaYryEyTXVxvaR18Uv43MBDW3OGfLCv70kKHA
n8gjjflh7GRwtnxDMlZcrWjCfs/HeuqU91ZUFmMBcs3iYWHD2cv6iYgPNxY9HHayzH3u26QHkiLr
gA1gTWb6jO4Yg+JHx/4kxvGxK9TKsL6xf/GPXZjT4DnMzvucGc9HIyxn24MG63nrgS7xlyhATyyG
dYeaiv0sg4FosjDEZcoTEQSily4kuMgSL76TlXDpWQp0YAJGPXPh45IDy4VYfVq6P6nM/jUTJtFi
ewZx1x2HnAp8qdMkHOc6niob8QmoIXS038yikWTWOZ7ayiDPKSQByFmbMfYfnBRhS7CSnWHjvOS7
2VIdd46ZHZdMHP2RffCm3joUVww4kMikyr3l3MI7ViT0ogQfYrwEfh6IY1/5937JRYrki9DUQiLG
VjVVDDnPTMDSma2w90q6X4LrNLAQurHjjRs4CZHoKQ0LFl3UHoTRt1gtiUULUiL2bPab7MzY+2xF
m++BhLBqlA35kvQzM6bNa9Ew7HDBJCBJcc9zOP4wNq8AbzBZ6qpXd936A8W0uFTuw+AQ6mZ6Dmed
mxKMBB/FKOzXkkxDPOV6Qg6CmYEw29dsYf0QLKDWWhxQmPY+R6uIKVBALqcGcPbh9+plJBgEdDpd
/gO7+WEmsSuqbO8paIR5zbf227XVcCSacV/V6L3gb+Q946xinH1CfYncm5Brqc22Ip/xO7AbbMa9
uUXMkdD0yFYfBe1tCkZEtMDXirr/2wTy3snMP1vAXdm61V2aQUl1bQb0af6/lfN+skTPT7oyZ0Tn
vhrimg3ZNUjLJrYU0GrFNLNzZ3r31aOf59I6lz3083A4GrM1n3M7RTcgiseqWZ7lNiwnW3EWly3K
JO3zaHXO84hEhp0IFozgucm7kLmJB7TOtm7lHztPiTlZL9hk5aDvcQNfqpFU7UaqE8BtoF/iUjoe
ckCW2YyxwvlnuMlw1hkVp6u6PXjyxzmY4R04el8ZyJX6XEbBYqy8AfmPgmbVNe4prco0UUUe7Be6
fRaWdBZBoZOQur2dEzDFD40hf0Ji7nZj5hus0XDf10YAPYcNNjsmZh94fKIUvhrGCAZlYCmTaX2H
4EBD0TcYJBvrtyhPzeSX/GzhUVEM4RLQfwQSB68AvwVggIW73gey/MLTdd95K7//9guI9UsJBZbR
FRFfjRfecf12CqBAO93EF4Wmt8zeCxCbUV2a/aGGChn58he8Lh1ZtMiJzZR84NCFZf8QQgaEW8SH
WaPpAh6/k9ASYqSCeSIqAu83u90DLX8UPIMQAhHwBL9b0jVcLdktLyi7cJLNPct4l7yRhXxLjijW
UQVFVoudnykzRJ0A0labg0axAypg9t9WY9q8K9OTh1YzV+ZLsIU8kSuD/fY3CnAvWsHkNNa5m8q/
2toGlk3ZW20Ub4ZF3eSn/XZnsS7ehab092Gnwr3RjT/bLB6GQr/6vb6l2eYf7aoPYT9sO0/MHYXI
xmNoIiYK4Kztijb8kpKKqwfmu+tLqnvOIus0DxI4CHh0bIImhjHiym6UD9Xr90aPXeJawHY4g/ZL
jdhpK94IWqCeMjFjFSV8BXMLDxs4PKxHUQ0rjSkSzvhi+eeXzp79XhujJC6TFhkOk1KuybZ40Sp8
DwLjvW/6R88sVOyWYxMtYv4rxfQ64FIIKvslR5kca088zrZC89YVtBftWBLwwV85QZkszGpYL43H
AYZe1Di4w+usBr81ZK+csd1uqm41ifTsOOPlMweAuponyMirFsQXxey88mcqZhSAed39iJehQKQC
5DLdfbtQclk2jbEIIVp5OTVtaCddmz8gjnmabxg0A/zgzmLoHDlB7TzXKPxJh0fJskEvk/MtMn7A
INsGyKvMxWPtru8ykwYpncr3bS1YYpkEFDkMciax7tkSBjEXyYvRlA9NeVN5VS1yz+y9y/NnmiVe
WLutT+gon6oexSl+vIjHtGYmNNnxWjR8N8nczS3sd/Mz65G7jsgCGKoZD/wg34bcvj14BqUfPOpA
EwGcsYpiN2Uttks7y4xNDghokHazac7tB8JUlUTFQfo5TQKDCU9dLPc2tUpHhRFhcnfSTbNdOpgf
6W1Y26bdvVHQ9imElkc1+YQxZ2226xULNhRgwl3Gk0HPiDso42dBMjqiD5pb3m4TpzM2WPvG26sx
WEfd6mk6Inbbgd3w39FYtNRPy1g2QvT51ls7MHhUCylX/TaUuP/U1W26r9y2OZaM+TMwb0bKbppw
CF2FqeQd4Pl971C6mmH9MRSsKt3Wu04IsA6EB17ygi6l2RQrpAE4I740DCcbe67NOGzh7VGRkPyH
G26uxBUop/l99MxX0kbAnDFQYGYXoCRrNeHfFc4wPCBR02Xrfn1M3RyFS46DaGVIC5fGwGMWbJhF
myvT67TJWJyrR1eSqLtlNHli8HnLXBDVgDxicl6vxuCin2Dj3p9aEhTnhqRPBB9YRFvedFCT15Xm
WBriBtbAL8bM2nidaaUlklaWILjKOSQjhj/IydezgDm88X5MeGRBv5Pfmso/zpoFSaUR9uR5/hu3
Bt+dizOoYMe7DF2+d5s5S8byUlKy7L3CefHzctvxNQv7tejJfgRwyoCTW1KTTPsfR+e1HCuyBdEv
IgKqsK/tnbpb3rwQGkkHKHzh+fq7uPMwMS7OGXVDmdyZK52OeB6wA7WyHTNaQWymHB3gFfbu9gMK
YOkYM8lo1G+vhkjXy73wG5oZ5upTDNO3iHP4SUPFurq0UlfDX9IxsiVg+5txXYfbwhNituNB++mj
HOsX2dbxI3UGwKdFg0ROuyZxPR1qtaY3ycTIl/5Kj81aB7xaOOO3MYDBbaGSdZDwmVGSyaG8fSEn
usmq9KWYcLqGPKKh6l84UPCt4CLzltmXnRRcSkN71zK3YbzM/SsSzA0pnsWetTwc+gixA1XFBeYa
k5N2AVR0LefFaNF9POvJjzQXTR+1VFVMkuQMPG4ZGtXC/CyJ5LEJjjygL23n0qMEQQxT2cqZLCrc
8DC580sK8InWsWPUe7/8Nxzs8di7PKcDtP/VPE0IdxjA17nT7eUYHava+Ktc6ezZSlp3WIziXyWL
NpctbxvlDaJc47iAbqpHW+ibypKtYjqzdvDoL4v7icYcntalq7N+C6zpLCaXxybr8NaMxiOf2Hfq
HppwsHnCu2HbRBgNEb9Dr/806+ToYWisw/wpCHLG1FG3hWZmc4RmhEG776RwNHZj95PiVukkyIG5
CLBwefGh8yUUcpkf+0DhFbYwSAxng/DhLke6ZgbHB27gpVgBXFIYYvtxC/yeOBKEx70e0dGYnd8i
gU0QslmXVm8tu8WRYgZky3k1VzSv+Q33udhX84M7pD9uYfzEIGxoGYEEI0V8SOv6VUcUkbp29RhW
aMlOc5snJwV+bq96s6V12mGxQi7ENrL3sccRHVlsR4Ux48Yw8eCxxKEJgZMFFGm0y1WXrPQumP3P
SOL/TDqE9LIBr4AdOiRLkd5ta4FTds7KENPfAHRhxYXo3qnjyPyB4b34WnjL29lVj+Cd8IQr61rX
Inno4S0HYYa5MtIEwxxVbNkhW2a6cNbEV9J3n5XEreAM+B9m8yrn/CdpQsIT2Vshcf5k9KCPWBvW
Pod6hj/t1ngpXVZ77WmDyicKG1OSmexE9kaX5TmJhj+oG2o/5dlbycVR+bzymRxpQlVtu/K69Eym
f0Cek8gaxjG1+RmZ0VoFkyGqEtACh4YKKLiRzjfnsWTVGVPHjJAaIn7y77JkEBkFBB9n66mtvelo
u8a36zpyE5kJ8ISqKOFJdOdOkY7CrwNoUXLMyXls8FJs6xJ3EurxzTWkS+Slecu44644+5tbjKNX
Um7RJejTu5DOs8yp9l1q9tIai8JQ0zfSgGOmS2JrhMAJemyAlIxR9qFoRNAGV9sU3DEi5T1kpFii
Zed2mLLRNOfR62H5cmcJA74/2Q/vQhvZLoU8sHFi6yzFs4ZctxLKC3d2LzCItfLWmNT65lgTVdyu
nAC0mGgp6Vba2HCVwpYRoDCm9pNhudwCKr7tWewgpidMRSYCydjw0kXGrem7qQ3YI6aLOSLwpnQd
MtLGMPYTp+zZRECLfTHYr63zn5gYzChtwtHM8ExUhDY5j+QReiOtAt2KKumhTaM1g70dJZE5gUP/
ZqvsrQ25QUeLpDqEt8Zwb6asz36B4hm0n2FSJiTO59tsqGanlYG05PvjrchQD0YeklDOwY4mM2zB
lcWCOYYbTMT2qmIWuyrt+jp6xmtlGuYlTFxJ3KBEmRQbi7Fi2+Oinf2gXUe9/+KNCdZcACB+B+lW
aO8pxL25KpD9Nrp/8idf76nEvKew6vOoePdU95l4Wy+hSzkU1YeH0EWopV65C0ospQSMqkULCne8
qcp5OzsN9Msei0myyNce15F+B9mZyY8z8RA6xTYCs2wJF5cm7au7eX50HczSs01pAeTJad0HmKln
BRGvTZar+OBFGxArF2w1CWE0AwmyHr6HZCRCkF4EbpWVsoJgZ7a02k/ucJikT3SxhdVR2t3OAiyK
LEVuB8mPGyx5IfPopXOBcb0Q20qjdTWgUyKgXU4MK4dw2OukVcvZSW39lp0oRdxczUxAaLwH8Yif
rhOjvRNO95N439Eo7JssDHzSyZMdYIjKBDt02dvH2nbkNhzN987vkz2Z4gIPl4nje+8WLSYQSZSo
TL1N0D12VfIxI5wRgPCQ08lQTs3iQBVfWV1OtCeNuw6LP9GILkU87Mi7JPMm9whyVVwXowahZ/Zw
RdJR5MEebjsNGjT6Y0BboHowGZwash1dN38aU3CZ9VfSUUyGnda3k6/aik/wxsgBIGysdCZCspM1
ODTuNWszhQs4YNJhHTgKrgLUY0wMCwWnWImcp8ceES0PgcD2+cFLMSoPjk5PKTI0tsVqRbUrcQLr
Jw+fMaCSWyJkpp/KIqp3U1btp8WV6tfesB7T/K9JpjdjeK4i7N19xO/KEkJAUOH7tWooieT8hqo9
xz2zKvYtSsx7jzWUww3w8k5BC6w1fgJSxDtSw09GwivXeXxyosBlHFicyInjeRuxmOn1onW7sJZa
n58od5xzUxTlxjcGeiLA99KgxzWxYKo11KdJjNVWNuKfTpcR9cJFZNRNc0nMM1lxuVghznqsKCtv
wK6uW3BofRR9kXDD16RwSOdzsaE/KgN4vvZTvBljyKUmq67QvbMHys8dDH8T9DwZG0fVzO++jyQw
EXqXugzXsppX3CYT8Eh0uZWAtC2mTGvOkbsBOR+I6aZJ42Ynw8VS65vt2ggRPTBV9zu36B7zxuZN
93F0qitZQ+881u6lWxA2hRKbdOj74+wZ/yqf4JuckAQ8QUC7XExkUt0clsP/C2/uSIH7DLFpMYlk
GMzyakddoeZo5G7RcOtrptw99HjcslFUr10WGb9iBAOtsdyQaIOR0jrv1XwaTfE+EqZwFzJZx0l4
ncWkdGvSHIkRw8eEC07EeKcbfnVhpHB+/Pql65O7Hc3qA0PK8+gV8b+0oi2dlbVLnlTI2gkCbziH
PvE6l3NQ50OPq5z64jG7BkeV1uvO2YuSnJJTNGRtfErYcSuZa3ic438926rTBczs8v4qAqNauwJ9
sVbiw7MEJfZL0LVUnOnlvNh5asnsRecdMjuD5LKKk3Ps5906HILPNCGchDZE1WsdU9fO0q/VfbZm
sQJe9jp3abDxk6Rn7WQSmuHywcfxXjTYuqxEEwi2+Lmd7kmhO3CouDouyUrYTu02r7cVVWnbkqvC
0DTWeWZdr7ysw+aTqnUfmUchUcdyBl2k2DAEA/Vfe2o7Dd5Toh0uei5MIKi8HFXD1WgUjDin8RSy
q9myIQ6AuWrLY3m0wuwHVOadZRQDKj2RqcFxvMFya3+XqOZTbsl9ZaRvgtz1UZvBJeHtB0aDwM0M
EadvfcX5t54hLKyZQu5K4GJM3ATHNsP5r8v7H6gLfEwtsx9PqFeUjUO1gNyZvNmn2bLe8pHN2Y3V
lgJxRm4nJw//fJy9KE6G3rTZdCi96OKGDjz/PrYPVQF/PKT4lc7EXR8HetvjfaI/NNqMKLMg00LQ
4e2qarx0HYcIUE5pD8exejJpgVn5Lb4VO2Tq6nG5wSK5mp2U9Lw9fNbSZN7nGnwK3vtgeBY7Y3au
xxGlKng3a0b8huJLs/p6Hxsu/z3rXdSy8hI1MRBKwMwb1dGQ6cyY3jvMWXH2hEfzatSttBVyUVr+
ZOts8YPaqB1kObc5oNmKEDngVmjDGUvMyR//X0Fa4mDXJiN6b+fBjNtFYEUgc1KLOYctZrm2Pblh
7VKsoDeyI8oQS1Nu8vDFzVs4eBgwaN+CHJ9DDPAGnJq5kb+kDYCVBJM2KfY/kYAVrTVh7wDaWmlW
R23H3D25t5lM1Fd5G/wbgVkwYRgO/tYzTa7f5DjT8HfQqBJlPT+FuDqB5eqb2AOoQkfL7ZegpjxI
D80dP4dm5VwKfPP45kU5JtUppKJ32CAS3nBQHsieVocWVqNtoF9DmP5tITTggnKJenymub3zJSam
1AtAeJRIwrXzleruzYvNu9d15SZrgkMRn0K7P6pUlAig/mMxIISZiLehCSTL2orcAAPAWcuRPTtJ
wDl+DjCRqBJgI/covfCdM1jgPb2i5MweBSC/HisXAr5CSw04NuQAMKNy65M7tAm72Ww4uX4r/ViS
V/y0Fx6gXwKjtvrYOU9qOLlB6qxHq/wI58OQ+N3Bc+ge5na2q9PgXscoAOyskPZ7Ogu7oFmXlW3w
ayUHNxtO+ubm0cmK5BfhTG/VxMaHxPpnoZ3zRbZc9habY9X+GQiXLzbTJg9e/DbQgQt4F9twWuKx
8Q3XxesG5Fw6b4OIkIQH5i+e9IeD3XenYom69znIy53Zz4w94HC2VnuMyJuvLBclqWlfpM2wlgvw
wvVrwYSDZUx8S14qz3I2TmfuEvo1Nl2IDg13AsV2fG91eaV7F72nhYmAqvtXY+FHeolIZ7rBs4jF
ITCcdy9jlhaTPXTLFOOSU71bFkkb5Lkom4btYBHhD2PxlI8IL4ZS3wMNuJyqH4yYr68IT7OKfqa6
slfSjDEvKMzpGeNic2kMkOYe9kezDbLgYUg9UkIQEtZ8+Q/ML8prEFFmVDA/w+zJvusuI9jyzGbK
ABrKdQFcQQO0IPjEZHmG/qQCNFuFCT1ke2lyAuwtnvKhJZFt4Inqu/4vgT22pzFTMXOHfa3r33Rg
omBmNyEHBb0mJipc5dEtxcvUK/fA0fM422TmKjuUG8uGM9m2eC773VB79YaIPrXZuUVkwcnPrNBu
J4tPXG5XiTd6DS110fDohEEg3thDcXNm/6eROAVGF4B53fgk/opLT7sBOaaGqWsY3doRR+Sg3yNV
v0Lrv4QRG2EQuqfAdECXlhnhEP1nY6FkVzAO9tw2uzYJBXSQ+R/OPU4ExJNZBiXR8ekNZ9UdAQRj
01g2JCiTRx1VT7TUwjJycQ50HOkyHhrYufk2zgX5qBydvVH6MDFCGH1yQvF4apvqdcg7jnWctxDL
FtQIWM8V9a4ujhs8UylZ37278J8D9ydVM6qt0y3/tN8kVeShyDd74EncBQN9jIFWF1woybnshmn8
g9zYa2JKPix2a4ZO5BQjncwBBd41BbH93Fy9tqOmuSfgt4h0FdJw1jAHEXJxForqnTA+sZaIzree
xumM1zoFK4YpARsZfFgcbBoAI0zVrNWbyodv7uNkNpXHWJIIw8phvtVWnEpSZX2Hk4o4ZEUo2cza
Ia5hfg0dbZGi/FGV2EDsy3fSHMjgE5jW4PWXqGu4w1OL2tZhYrEJz5SHnPMvGfJoR9LrM886cyOo
zeNirj7JBdS2fC+IiGwjw7wnzfwgjQ5kGK2iRy6Jq9yk43Tu/iXKSvfK0NnaDYZTkSfpEQPfTdn9
ZQw6vqRwmdM36uR72H+tZWFcuq1WQfobVTCQ4pGhsR08obxlG5vpPy4EG64VWN/E00u49NZiN/IX
M2vZHQC4ED01n2Kf/5mAcTqZtUcv4IxQAyxYwnqHqgqeILi/hCOT7E4eWjV+45bjEO0dI2CtmRTv
/iy+8He0VLNzvS+Ns2UBtLFtzCRjzEQLx/Wnsow3Ky+IfszwJFDtzJ2fere4ohA4LMk1YqF+Y5yD
tX7EQWLo6O7Z8lvk47jfVI6760weP9l5/IBzdmkLDLA9P0qhmbcMAgZRiT268pvXqW3+4oaxd9b+
eqT3yOhHL/xbZu8Y3AE0MIUvyY4LIimwoeOfApxUt2jyjYEylYYE4gp8+LM9hSA0SFJCySNqxC0t
sXlBE0fc7Bx3SlPwCAedfJaJPLoFNE6EcvibI0le4U5MJnAoD2Blgx7lAmO3sQKPOK4IfN0iYBKk
T7svXDDXgauKiBsX5G6+jrXVr6UzBFtGaB2eLJ7gjmm2VU3k+8xnGc3nXKurYTMxlm7SrPXCr1jc
tyKLz25fPc/9Yv7zSpopcz71ohQ7l9Apgjktxu8qO2QkfFfBzPm2GeSNwQyO14DXP/0KHPnO2PYt
L/1lwnw0wQJkYsCW2o40rEfuP0siA/LVEVrjxQuiKbo6Eba2UPuHzmp5MyMhd2bwlLZTuw4KRO+E
OPha259K9/84qkDx1HTjLAwmKpMiDRscTxlgiPbYzv2X35aoDeP0UKe0O2ScDHsD/W8ak2wDQxn6
FpJq54Z/he//2mnA+4z+NflbwAp/cuRfGlZvnnW7sQYKFEdmsNACcU1I90973QkC0L+0UyGdKt67
CfoZs8fBIhY8NMV7PGAXAxIKOznMPhk2F9yaMxcuDnBxFxzrrI42GyHMjbrFi4DhpcU7MEcfmNVI
e4guYI4VvRfJ9CN4P3ZBPETsfvJk8saExpF35cOkENNOhnGdq5hKn8LeAH54qDDjsz8cyY7dq+WM
1EqMrhGDOiMcClo0n5zA+MtQXXjMNcmo1lu3LXRdS8/fKbdHsEY85JTYODXlYNCEWOTMcFucmDHT
XeBQUpF5H5IYN07G6FTN9HZ5pcz3w+RfZnTHlWm0cNY4tIN97A4WeeLLAjTFkoE6FiUcR+bZADxi
ZUe3wsY4MpNo+EkwCcRfWaL1qfXkpweZYmPLrNsYcnEmek2zmQIoc2o42n2crWmViovv0pQozySz
UUPvLfOERxmzVuGsWJTmg+n9up66CtOx4BsQ8fHCbLkSk5kyy9vUCQhRAuYtOfwH2tsI6yZ+egob
ccSeNGOaG++86RMyZPowQT2KEDwi8GTLa1tuI2xkK+xNTD7I7yjIAVtdtDyvg4NekrDhjnXPFjAz
JJp5Rga2hC2tCcF6iiSO1Y6tsfbMkxg5ajt0vaXO8NLTo4cmgE2c+dMrKdFD7qfkteKh2GlhMWDW
S+6wST4t5IaeNssTedWNisIvF8ozrIzyua4BWgWziUiVFK9ZKcljdBrZmFtiWNE6Mg7mczByTXDm
Uxpz9ulLcBlWhHUoevFnkLOdKMdNUHfZqpu4Z1cCVaIwviI9m3ShVXo7Tqw3BtJkJ+HH10nDS6vd
Sz3/84TmubNjuqEmswX4yu/zPPrK3ygeBnK37nocxx+QInsGmBf2V4R9EW50Uv3GLJJ2jDN4MPxt
llDZ4WlI9hgIjiLBfme3FCTkcm+RzV+Dd7/nBsN6S42rBJ/wKsvn907zdMT9BG8178hmkvJqFINY
4WniRN5waBOuMJZ0xzW9cg+6xVvpY++nhvgiRe899aPPgErGWIVI2wrgBuzf4XXKx+c24SqQ5VZB
TjYOH9PyozT7l5yCwpvb+SS/hJ5PbA31wP89kCrqBtIndAr8SUQXsTHnD3ltNQdBSkmhdO+IasaM
E6Bn92N1IMLG+8YawxwXDq6XxBcxL35pesUwbI17Kn+gJDbYhA0aU9Byve/Ay+FNqvFUE+JlKeZW
l+cDE1/0IzPPCMc5XXyfEByBpbqbgWst157wFNXxOe0kYZ663bQqrmjlWCxGI/YCZzmWTGqssETR
2ks0lksps/LS4iiNHpLuEjE2gNQpKTY6amJmQGOIF0gUHiBS3fOVEXxtN4QoI5ihrfWczRKeqkeP
mBc/ieFuNmXLqJsSEuLZKibEhx1Yse+1R5xHDeNUCJbpYvR5DsDLhE79aqjh4shoTxXUMQknm9OT
IpGUMbdJBrr8KoqwYYGtZrNJ2B9L45R349UqgaRO5B5Kl+awvvc3XuvszJkHifJEDzc3Jh+XgC2R
NMONqpOv8cY6c3nMTnNazXdbPTltj2LnA2Xys/Fd2vF9HCg/yN3+mPr0/yLRzSv00HoV6eQtDxnz
eob7gN203Yapy0Tdn2vgiNGWljiAwBxxJj09V9ras/X9Enb7L/VxDtUzlH3b4k5XZFda2NVa2ggr
pToRkQOXCDOaREp2AY22d6JAn3DDPXiOU0OzaPcx3dPsiCEGmQxHGKDf36Tdglv6FVZccOFCGfXb
emdNL41XfEjLvyUlVRpgD6+JVbwrXz8TML+kQ0zfl+IAuCx5ysZ/l3r1OQzsf61t6F2Xj3TxmGub
ANca8xxt5xgdtqAl8jWLNtncrUZz7LXkIJKbwa5OvNNymDySLjjXlCJg+8XIXmv/qEDoGOT9cRdl
GzdNxodMNWck4mON/L8pbS7ZRBzEqsmdPd3fw9b3Cel0mkumjs/z94gF7YC+z+7Olb5AkxgFlo+8
k7hdyEzUPqIRTnxI/XCLhvSgAEIclnKTtUQFHNqYLJTbUEnR9KRJ7eHBjK3miVN/yVUze3Eb+hlb
olVmpacLtC0axvv+Ga8ibisbTwGPPwHi3Hz1TeJOFRsrjl5mABX3jEILLqwW8KqucT4HfnvGi90N
7wSmYffcO/y63myQ5HTFPRPlQ46uuRpr8Y+eDsoOAo7YVQqpN2RF6IJLky+W0eizQq1jEudhLl8y
lBnJMXalYVNNCACxxEAOYAtWWoJLMxj57AEU+5V5Imj+X9JMzznY2rGe/utG74L9+DxlNAzyx8px
FaJQ5N3DWF/DhqtMrs1zhwzPVXBxwIiJhGt/BxZB+8pSItcwYfPIW+FdAeM1QQJdNSAIfbd7ZTc7
9ROPrSF+E05wwqueG1QfrCf6qYvqfam5ExdRubGwlwcqbs7tKDE0yLQ4OiRhGEvJfY460mlpHiPO
ZKV/bpEWueRbcLY53vQjB56OZONm9p3HIdkHc/KTctZmwoC9T1avOjiX6s3Oh3jjDsjq7gjBRZTK
XEU9e0xh1Kgds/4vEsMtr26MAn+9zrjKRP8rHeCeeoBSFtFETAk7B1Se/RgG0LYyhm2S0bY2xu3J
gc27aqCccPipP72x/DFM718zkwHIM4MzuhhIogfvao6g6+AoR1cSaynQJCrz1zQTygMmiYebus2j
U/qfftr8Fclv5Zcv3IU/s9b5cmV5K1jCfLkAaLjBjZ13Mew6Xvdyeu/N/N/cno1Arbrc+ggIsNHD
+hiRa1t0lLcZ+Oyq4Ki1iShiSsL8JNhm1pWc03U+0zlmZG0Hh3vedGb4EjLTjyNxQg79yPCUYXlJ
CRUl01MGsaehKjkf+Z4N+qSc9EtZi0ZTPY1YXDFaes9GYP42oueEOBsvtddy1Jmw8CRN8l1mMU0D
chcWZI0Cke39sjbvkR0Zl/+XMwXeV+5PzVtqYeCtLEAQkswCxxBmjhGXl7wOz4ZorlnFvA3dZkR+
xSZ4T4f2H/k6VgyMEGTWyocxyx4bek63mAwYLVh04imBD1NaX8nYTher/GfUcL3smUMvxU7k4Up1
mDunw5WOLdCeQ6zBXv3/ZAZAIr97HUE2PtS2h5mzWq4dHSM13IGpf6SVglcF7s04Vj9hS1F5Gfku
tR4B9hjW2D25/i9fWz9haAG/H1OUXSekvobmcyfSECbykPagihTrVHwNw2xfZN7Rs2rrhLipqw5j
TxUOjXjRZbC6h0rh+oTAhstck1KM3N+0DrA+jaU4t2DKS+1y4xElgUW/NjZAJJijUfP34DiuPvpU
bTM5id8dbhvTGM+vcWZxgZbi4mzHqNQnMXj7wafKORzIZ09V8EXRQF1x25AcxKH7sNdTU9HuLAnr
MSs4H1glfvZccsDI9dV3jEdkZPaKInrAmUhlSId1KA2MHwhOzJyZ6QniHaaDe6YjPfyRTT8hpUmO
nIYdhutnI8mPYz9zRhuAjYxKvni2eWTRs3YT+86+t+CzF9sWc9rZ76yHmsN7k/gfQYAo2SbNQ+No
vE/o2opZ9tpJFX1cVsL11H5b/PrgXpkeFf3J9x9h38nHt2z060Mrs4tJVgrGTnqEvZjuTbxws2qp
EencP7O1ul2LwxzlF0Io2n64HqPoewzVp1fxirXV9AtcIlpFWDNgb2hCF6jvNQwc/JeJr3GwTdm9
YesTif1l+zxzSXzNa/+b4OLzzNtjd9lbIlr0+vBlzMeVaOimiSn6QrXc47YzFxZasSd51evxRAdH
VH8MAW7d2o/ec+oPiIESKo3IA3ARgSKI81/BPzEyFW2Vaq+BsAlcpMuJ0MSupyXzK2equD/nzDB5
YkPtPQxR69MVWjGK6gW3OL9lqTZIruknklF8oC2wGK8sr/BP/RWGmzyjj6mZM/TEuN0WC471GTJ1
thsSp9xZHO6PkKX7cj0CJL2DK2AxnatHq0cCN4CTdbTubVVm6D3yGneBP0CoV5yib+jIT5Z+TKM6
PwR9sKrxTDBwgP2Rj84HTZtp6X1lpklYl5s6n9bvWKTTuiGAsJ6skDBCTGBjbsHbCtw5GRCZ9Wzq
bKvmR0w+jJsLpD2rP1vZNe9oHkrM8sBg90sNOB0KnI1rcsvMWG1BCC1hrqFaXP8x+cVN/NaHHcxW
pS/Kd8jxISF75OnDGWfJbGkLDnbzLouRD2zZIzIKhJsam6sl5uF3ACQ0p+MnfurqGvuWgYBj5tuQ
i4RX9g8Nc7J961R8lYDdQdx8GGGo34OsWC+MPj5Lp9vVsERPVCQd6DtQh2yQuNsC0JSRepssk2uR
bX3KiDFfOdUO4xXqBbymPESn2nX6r9xIQbUmtJK5Y/nemPMH1ExjJVL30qoIVktc/jl99UP0M94N
vvmGrYKwWnMwWd9Wwh7WdWwcANbFXDhNOMJ8NnW9K4r2v7kbjzARDQyPsA7b0eGFIIoxZtGDhzeR
Grj+mjr3sOeXjFMGr06PPaKuvXc5Y0iqSrT5kJH6ypL1Q5vPVDREFuLekqyB84JPiEmjm7WXILau
JQ2fXJGB8uiB6iwjdm4RdWRZhqMusy196C1wB7JmldbA6NfY6BgIRvYDyhD8GY2g1ue/jEnOHset
wWO2SLNRgEdc9rvY779sPQr4qQWYO5uSO8UNg9hnecvH9mtEAT5h28by41jhSuMl2YOHie9mhXgF
nZwc0+R/GdjjSoqMzwOZNir3UK8BPO1CSzZwgMkaxJIRRsZ8xK6CdpNx6SM3V73kzdfSaHWsnQSp
ZTLOuEVhOXX7YSheLabkKxMw6Tox9Kfopgcxy7shhktSNxsVT0eh7C+fj3VfGOk33tfkwS7Ss2wl
hXM59rkK9qjOYaIQIToQCLga5jFU3dXmrC4kwmsnSWnkqfzOjW+6gA6SK4IFyEtK63UweSFntbj8
ecKj4Dni5ojUww4Q1AOuIwaVNk6sq8K76NrvmMTRt63o2uEbh1/KgFpWFa5KBwVnyIiEDAuHx9bf
hiz/8BaFFA837xWQh5U34gKK+awYY986jBOWnU4PRU/LaC8FvmiUYmBD7T4KxTM16Y+mTVdMczcj
qHoBWSYPhZRVq94WQLUd+Z+TmRxRqJDEhY5zgkjwHt3lSwf+3ckIv+bj/G+Y3edIYnQ1QE1yPUD4
pykXCyN4AIySI7QK8tGVOz/AgDegNBEPIKSHUDHWu6Arz5FyJWYPdp44duDxlQbJNcuINyS+uYFS
/bKeF6ooU1yC0zHYBfu/1ETB5m79kWmXqI9ZfVqIC/g35nw7urSgm/bjlHTN0faN2zybz55T/xst
9yGxGJn6runtSr+n3VtFb/00qcdkrs8dKMg289QSfuh3neqjswtqeT00SI8+1tBbMmEUS0KPaZmi
MthWzUIBGXdaCvHuyaVFepgsENrcNJoByweRAuwSdJJaY3W1fCy2EC14LRMjbbZQ/n30PmDNtEcJ
DfRSvXL+jTceds5NEjTv+Wh5JLY5LBUkOLdt5e6I3QFbmkNmrsUrS2t8qRQnxzzqxInrDmdJCEqh
Tc+p512s2boVRv+RN/Mxyin0WmSHLMHX5UFR42QLYOc4ifIDeYDTah9sJiAGh1524iGiOYgxvn6W
jrwaCtQUHaR/LtoMvE3ooiTFeCGKO2+12mqHknuPHA6clodsoDQjYnAyhp9VSr+KPTX/penwUikO
95Mf/Ku9/iYHtg1p+D9TYRUP18DrgveKthMhKKKXDaP/xN/TglTuh3kCNR4C8ZhE9WBR484mH+XH
REfdfajMB2lN4Ya5ECtpjCA0NtUVSda9xEgc67az+zNThTeIOAaCSIhX1e0+RF8eAHCnN5np5Nop
9O3cMD6yzCoOHFEOCmzmGaEWm1pMX186V+oRU9td+aK/M+vrH123szfJ7AHmqYsdNTriQvE7Qbfh
X1X5/d6ufbL9bJdEQr+VcM0HI4sGjlYW1nwx3Ql1onkFBLhRvlbKt784fgTM2CzNlVNwziyV9zho
choTxM6+cbydXkpqSvOnbhnJBppjAp7MYR/T+ki06E7lCDKPQkVpfTndQtPPThUJwXSOywsppscA
Y8uFQxF6rWc6n91s/sdmn8MI7S+1aDeu73tPTpT7RIbzmkIfqZcpcgy/K7m7aWW/qhYj8zQ0OBJ4
03MDGk3tdR9dKdLXXnIEykXySXUM0meaFg80IyrwlQBZRVxDQIexcDeJydS1gSlhTMGOxXF9j2c8
I0Eu1AMtAf1p5snsVXyvpOdc+2TO7pUIZ2SX8RDGZXZvl3/UJyLZQTqO1u5sscnZhOI5z5HEWP7W
y4z2YsRNe3EYL7I2Ln8vOfoVrsiO82inZzzDKTdfRfGDcgUBopY7wBQeY4pXzmVeuGdflGAE/v+X
//+TqHyY4XTuDdVgX6xwCk9L0dE4ZAxSJVqctKUF+yczuLsuf+niNCGdjB5Kg7sLEyyIcX6RTjGY
ptgZ86kug0uRvA2BL45T3BX7uJ0BH7OUo1CE3c2k5J1Ia8ZQgd6Rmy5uUTu6t9T0nJv3P+bOazlu
bM3Sr1Kh60E1NrA3zETXuWB6S5ckRd0gSEqC9x5PPx+y6tSRqk9UT8/VhCIyRJeJRALb/P9a3+rG
LyD2zF0ePwZYFB0t+VpbxfCNcvmN4QbZs+mhQaY3CjvbCG97ttB7QmYm7LH4EArMwveWlt6zs333
CtihajKMdR0mXCzecAsU/Q3gqPu54kxoLT5cDEPUF+3XYLoAiWnOQWu84vsxt3pdbeFh5vtr2jnz
pHd2VcmdCaKCRvfi0y//8Y///Bj+t/9tJspAtc1+ydr0Lg8RZv/2yfn0S/H7d3dff/tkO45BBYMt
hOsqmJi6Lvn5x9tDSHL8b5/E/5KMDGOgtd0WDqm9yO2g2k6WQR23CYFE+OaDp8KCuzyKjn//wkr/
L68sBa8PgdWQQrj6fGQ/vLLjj/RnBMsAs0BKZCNvYuab9rbqltR1PLSg1Gzd2PQO9chgOBnR1olQ
gXoIBWOzg2Exo2Pj/l6b8v7NylDLWyiaUvomNDxOVhJ8FpJsL3LAnxLYbjdsNvKnJA39M0sl0F3Q
oiLYn0Dbik1vFreAQ6FmkH6x6udtY81Vt/EI/SUz3MpfmC03eRDmj/gqrYfGtbaqWnO/sdMGfEnl
mIyextOtfUYzY+3VMZuMCCW9A7vs9PenThh/PXWmbiATkrrpOkSzS/fnUyeiJugjPS+2IX6rReK0
WJzBwc3i31U+Vc22ZpdLH4JEQ6V6/ehXRB1zXQniF+r8v7mCxPxqP11Cps1uxGI8Y08C69n6+WhC
ne1M3pIHDG2Gbq5BF4+Rytj6sfYcMUWx3iJtUpviCax8AnYq4hSzSEGQAPkQTc05q3t25zmhjWVr
n+DwsnUr9PpJNK33+9H+x08XfH29AT7yYoRJHzR/+fIfm2/5+Q3J8H/Of/Xnb/38N/84Pa4vf/sL
29XD6q+/8NMT8rJ/HNbyrXn76YtVhrZgvG+/VePDt7pNmn/esfNv/t/+8Jdv12e5jMW33z59IElp
5mfzwzz79MePrrc4F8+fA8L89H/8bD4Dv31aJb88viXd29e8+usffXurm98+aY79K9m3tnAtXXKx
g5v49Ev/7fojV/9VGMo0FdO9qVwmkE+/ZOBhA0YO+avEmcYPBAA0Hrko6ry9/sj8VSjDRHuvO0Ia
uvvpn2/+j+Hq94/r3w9fwjDmEepfl59SShqugL/Ck+rK4SL8+fIDV0FzcLLUOuq8C52sdywkMO5e
0K+d8xRb4agqxnPbODOU7jpPnnHiQcQKkZjpND/iKElxiCdzsBZd+cEkYD5xNzWA+AQBF16akmi/
CMJ7glQms6xsY1fBCAKLjO1kxhRVc0YYCOl9b9kaES2GRh8GfgVcO4teYZyor0oAA9Fd+zxAKKIQ
6l40mP+Z9XWSmMfqCusvK/3L/BbMXHxkCEfIAUBtG86g4b0jEEx5BQ/QBXZ+YNY3U2Z+L9pzxepa
BEw5/Mwo/aeht2lXFTSgPIwxpJ2tW4QZi8ZuafwhI0ODvWIJCx0hGVx2gjxTVIhlh6yzS9yLM+An
i8x0WjcVx9i3e8OK3+bDwmSCjEqo3TQ5F1ymLvpneFPs+czMuRh5/B4JZkNQUMjF/ALAU/BF9whM
mdrawXJApT+uR6QW5FoGamAWjcn1zhb+REMXgh1CuIoGbJl+sayKdbcdvKe4ebC4RCRZ0/bk5Fc6
rRPIuh8eVPBiAGFAM71bNrK6lIX/YvWERVVJhwQsJZQqlN+v3ynd8EPLX4lcRHZq6p+pRaxTv3vw
J2M/lh4kzFTuKq2mvNAmZ9zozLPBWbW2udaiSsInKneyapqVIywMOKSYWoH+OXXTZItuKVcZLhuT
8LtWrFXlzx0Je4Vnl2ZK5X0dPe3o1xnadt27s/MPLmCWDAhd6bV/JqJ8ZySIF6Kof4L+Q4U3ei0d
9FppTdfXdPt32+Ul2yDG+IOj3Ui9JXnZuEDc4cFPoGuQeJiw/+Xc3eBO2EHJgkKqbaiUwhA3hl3s
JbsM0zVBgDjqVIFOIC8NeidxldJk5oQBlbgj0MAIUSPbc3871PyHXlL4YAmDHr3euyNIXL0u3gEC
jISc4CTCSu6sc1AmN3b8wOLAPnTRuIS27SGKhnNWtkjiA7gSEGcgs2AI2gmF8D4qvtMYRhub+xXq
NfmKAAEDkCteEyEw2iH8WUZJBZCs6+RdXpuP+pjtqoK1TxFN0SqZxJ3SB8QXkE/5PMSC5twRcY61
COpZjj8LdV3nXtWlWlFdihdW/+K41svQoMUZ9Pg+Kr5GWjjcBtrKzbaGHtCvlPgv5LRr6uh1IBUF
zZa3Q/3J6YhT6rJkuIzuR2qT5AmRj3oyjVGbjWKQFjsSjoAJIXYIEuIQkyjfFbTHRNCfbO9Vz/p7
23CCR0v046kuoNlYvV8c+dyrhTsobQPmCVWWS+XMc8M9uOb0AJB7F4Y5+U+UdU4VWDw+dYnog3Vr
2g2XjJFoKPTPKEzyreMAO/eoJvVh30HTp2XV9jVVWtd/6vG0VLBdlqm0/S1OvhvhUUMzcT1v7Kar
t3mJUsdUMbBkfNBEc7423ZjOgfCXYdYRIx4geskilpEPRIWG/ZjpeNkyWx0KHz5G2T1aHVYZHWMe
wb5f6J8R53ob0kRZ0A01gQ1DzrGn/DWLT240fIFJ9Opi/lgSgqfTF0EXN9JiREDQDxMyCtzTTu9d
jIGQ0JyGhbsG7o2B48ksaTEnsnsPfcTqivII0UW+oOYRgB4rKE3oVA+cgV5didJShlKB8GRp6VQP
wITThTlHNGkBRV8nwl9vGrM2YXJWWDTVDdWT+4wG57JBLS2N9KveIQrLRHlpHFgHEkVKUHfmXnrZ
U9QV/UI4zb0T3uFba5adDZkFSVJHVti3jsx7bL1rOSarjr1+bYSz6ll+12qknkjb1rJvQ6As066o
ceaKlFen2OIL7EHSzp4tBEJHK/RqvPPha52pL3WjMtSEA8AewFzLJhcwx5PwvlBBurSCDPmv27Vb
WP35oh3T4C4cNewnsJZJHINaYTBDrbVveTps9DciWFCNEM3IfoCLyIFZGcz6g8IlOUcaCto716h/
E6bDs62juOrHZCPy+fdmepRJRzCY02lrwBJYwfy7CkiQGZn7vgxx51nOd7urmyVmzww3BjgnqpnF
RnEV6fotWTRohbIPvHi9AbdRa4otzB1r7wQZYsjQWyaAs84SPCA287w+Tw6BBsQF3arKBS4ose3V
ZI36ReYto8I/UBTP1ri3KzKjeUfsmPqvhfHQQHXYKVo1RyeIdn4fj48gUj9Hg0ZdJe2CTdvCdiGn
9GHCdLmIOiobFqKMB3Jg1zrMN/TocH6S5jzq/ZM1C0ODRFsPhUlc+sxJsRqNxYCqccfi2HUH6Jtq
AQsKYW2FNjvM6T7qNroq26gPY4tE0VXZttKr76ib853FpK4Qid7U05RyMO7K6NxgWzpDtAFw2A1J
tvac8rVCm+BW1DX0R1WQs9yIbE/BcltrDHJt62w6xURpkTl8qazwXM+p0ASu6iHFcisNXhvbKVeT
QaJ0L8S+DcJdXWj3RlhvRs36WuhNvLguEmq51IaJMnXRs32Y8+FcMjxvwku3klHOFptWzzmDNAfw
ACo8dI5+oOOBurDzBNirEkEg3HANTMndmDm3AE3OKm1YuagQmv5gPiYSL0ftqmPDjYzVy9+NqmVf
jPKmq4IvcQAhpispUxBD7ZJjNRnI0mF3HBHdbRID9bjdQZhb5PJjqHuxwWqr445LiwfDKgumY0ts
wqjZ5TiAcwq+y1k2UmNWmX1WHt2/nvqjb3UvMTjEJbR2PJUmMu2Hqi6ZhAFJU0Q6odqXN35f97hr
XPeJdBi2IUzF9N2Wdk8dqOsOpTFqC7F3dJSuiLPBKppz25OWCIlcQbCG/kvhEigmjRmpLQGWQp1L
X40G5x+ben0ZFCAv9crLtiOFtM0AHXMYwzVlHfs79X6rRl2Bk6u86y2P6i/LRpKFEcZUHQFYqWbp
1GDsbes9YUYcDvBxbojnBS0Q9DtQELNzYW20ztco4mPyW0YVdR6K8eJn4LAFRsawI4IrxMTEyERH
MvL2eAEVnQVB4W7acaM9tIX3Pcq7Fy3NXyeMZXWkHlAg4cbp6GCHifF1UmKrsTgDWciSQ1XfnNA7
DBCDidMd8pVAdd4j12IeROvXIjtpYpAbrhwfjE6mSw1WTsjk1Ifpu+tgm0nMsN+U+FrjpjzkdvhC
F6NkxeEyqBfOQ5Uni6Hi/ddrEsB6dJHmF5kkH5V+qdxuSyjJV+GwXHc8Igy0ntK5Lh7tUd0FQUpS
Ku1bAxMofCZITwl6R1/A9JNPfjZg50xn3w3qZOSnxqKP6L+SsMMFUZmrEUYu3PAT+Z7f3Pi5w+hL
VQsqDioijSs/lg5Z6Tyhh0kVTRucUKAlq8wA+qLV9Pes8pkY3RtaqQIMi/PS3hZt+IpCF8BC4jxO
Q/QunfjYe/bWTc54jW9tV4S74At987PmdLfg1s9dkaNcIrGVcB2o2rT1NFqntd/Cs/Y4eN/7bnvN
Q6U3W0LkS2y1ngusIEj3aaKf7JbO1yDwcJDJWOxFQ18uEt1RBF3L2ptA4qTFk1tabwJZwIkPk4Zu
ct+lfXXxAHmCemRwVVbx2b3L7Aoln0MpBQMEmoZA23RV/VzUgXUaTNmD4sxBOAWvtV97S4woNH5d
I95rHYyBoL3vbGOt0VxYQj0NkVizwipCm0atc/Eku4AgAmhC5MUFEhLWX53RTetOCJnWHV6+1k0P
6ch+jhuNIlxvvuTpxp73CkYfRguKtB/St1ifM8SogF0W4W+s2X39XZDVtkR8DG7FClhq9M4yth2L
qdGH9qLQb9laR9CReSk9zdk4jrX0/EGnETuHKCn1hFYh28i8OUuSehnj0e9FJjDFefHHBQ/qqLGZ
B3uKyj09gw4z1iq09noSBCg64/fcA5QorO42qFuXiXYWMnbBVsrKZXGF/rqCHjBvuCJhkHkbsHTS
G+cCdpqk2JJgZp1AK1ap35wz2vJRI2dDH8u3IXi+/m468HvXM9GV9DcFGR1a+D551WsPTh3n6bvv
s62zCqZw23vAEEzy4fw3HUpXlvvhe2opgjbgTywsKsvkyQxnXRsW8MH0fdmrjyJ7IHRwuseFuFex
ae6BMzYOfrhJS8aDaGguSRt4kCXidxUCygbq1eJiqMW66SWxRg1Gj3lL4MGvIVdxOHc6aQKeLuO5
NXWXDBJuYkGJTWtP4KINOtlxwoc3PUk08/d9Ko+py4egGwSLNdqbhBgKFUEtDdWYTwWCA7cpsKQn
JIJnoBO7nKdqqAm2rGx1X/tgv0Bq3pi8X/ebwH9207ypco3vf553a3SeCWqKEeAFW9LA4AFIrpmu
rZpVJXBM226AinJcFuXY76EmH4ssA4Q7bNoA6ScSuFAPpl3U5g904FGoV+gabgKMQkeVVMT8snVH
M8h2x/OIXqZXtK+wcFUt9wnSAXudQBhZqo7ALmr+8Hl7AncC14o3EwjHrU9fRhB8EET+Z2vUPSii
RzV5ND5QjyMKwDc9MWAWOsBRMlomf7yHAoxhcZWx+8KIt0sq7PIVFGHii1HmDdy9wUNCySJ33Yvv
E25o1F/76KtoethHc+mE0JNb1dtf8pRLhs0bqnj7GDSg8ylHLZi35/QZLp3a4hA81MCLEhNsOPnr
SINinIdw/jnVqc+tPp9nR8c1DvikWtR8FngIhvjox7R+yNvBDnnLEu1C+gaFiUC7JOw+KLucp4zK
AwY1LGM+xyQcuGEics5GBD6nec7aN09UwY0bQIHyZkaMFpnMVd5FEQkG8ZsRIhJ8ZRjQAh2cX5iD
buaiRRRaQLdo8Q2n6+2gG4wjbZ2827W1M0pm0BDqd5gxNLVDwUEh3bxhCWSmukILb+/mc+3wu/j5
PjTKyX1Vupt4oHoCiBF9shN8BEO+az0bRq8wXvQIHncv5XmccMwEttql2S4Zo5eEhct8cc7XpW7w
Thu/uYvibeZn63lA1KLpTE11DYkFYLDHJsNgF6h8akeqo7I0PxUg2JOWco/pevyus8D5/XC8yWIb
Mo9KlHdgq63SeZE0s+bm6os2EkaWNMB5WmXS52QXRhgSn+o8IBCEiP8bUWaGc7xlyG7T5J0kAOac
eto65IcHGdyFPHCmrQak+KYYP6fAA6/nRjMZ6gz5uYxScPwJY+7145DzMWfhRbbmW+lwWPMHUdbW
RfTaworJKMgFXlABOr2jDNzY9udrySxKebrr+R3nitnUSwpXEoxR054HNTxEqKCSNN3LWNJQfnHL
+M2cqnuSKpOlYRnTFpCqv8zdiajCHjlhT+4nQxirFT2GW6trdbeatPFoD1zE1lBN69rVSALmWpsH
yOvAPfg4Pbzuw7IpBlWDDoliPX/81ylgsGjru7TSr79KyZwZzKnvWI5upVHbUKX9kQzyPt7LmXOb
6zB8chmXyxjE5pbhHAGFoC453yZD4K1VTgCkDCiZQaWwzB0oNTwGqquX1eBedK97K4r6KS6Yh34o
AP9RYv2xI2T+3F2YC6qmENK28ejqcwl3/vkPjRm4DHXhe1KtNclVM0bbvk1Rqkz4zFbKpe6XNQBO
1E4O9jkgpA9hGrNLUniX+ci0DJrfzJZkEJg/W+kmXx2CP8f9kJV3ZaR2JRdh2HJV0qOYy5luoXcL
HBgX5ctzZBoPgAf+/i393KH44x0ph6aJa1jKdv/SapKahWZF6Wo914TTPmX9TmVMhe+NLTb50H62
YoqJvWHv/v51jX/3wobSbZfBRRe2af58KhF7hSObIE5lVa5zRKGJo85zGRjP5gqO1VkyLM+jSDG5
UNKZ8lvcwMRIvysHq1ThvposH0boz2H9HLSEuhjpNzkvblru5sAPtw5uu5YDp1XwPq8ZxpJJJrfO
f/9GzLmH83OR3RS2kJYStHmotf/ljZgRrcNgDNW6N7jx5iOfx78+Hu5rDYFm9F501S3X/K4MuX0x
YmAjYd1hjSGFPZYesCMQnfCZU9a1Byw4+Xke4mNG4Nak9jsPcqP4mBRzJtqUG3vkD8x/LoSICWVI
4vlq03kcs4mSLLYSPktg2u/Xd/o/6g/9u87OT52i/+cG0v+H/SHk0j9cC/+lQbT7+Ja8ZV9/bA5d
/+KP7pAwf5WuzcWtm65p2fz7sztkyF9p8zCpUm91afYYXDN/dIcs61cldX5Ebcy0TMMRf3aHLJ5Q
p2fkuhYFJqHTOPoftIeMn5vM9P11W7eIlJa6Uq6E0PfzDRjJhPqWIs0sQEdyH0jnBMMeN/FsnAog
u7lQVKDxfgXtbx+8scnO1WQAx0Kl1AfhdOwzsEVNkthHpaezyKJ8pD5vLaK0AECtJ2r9w8n9N4Ov
+Es3S86tcIszoOhpOYZ97Xb9MPiy2qOgg5iCrbDZ71Ux2/cs0DFSfxYlAZsO7eiug3ztei1AV1zG
EMvJUER44UUKCzGJrn9/SPPn9OO9zyEZkmlAGK40TVqB9s/ncJgKFwgQwhWsUjgYpwacrLMrHQEx
ICM6LOpetc7emYGibuh3Txq5MGfBYprGz2aInLtp3EjTaF9dqz0UdCpWXV9gqQ2SA8Q+uaSkgmOt
Mt/+m+P+yzzGcdsc8LU1bVn0COfB+cdTidy0nQo4xfZgsIRG7tGOiAeR0ZWvsk+BsiYXqXXNyrIh
9vngF+6FnOu+ebaxekhgngM5oEta5jA9vbTG985yj9YAAo/a8aGv6s9oqsbD3x+2dP7rCTeEhb7c
5u4Adsil+/OBRy1J5WlCiZpuJsCoRJnHfz1QyWl2Y2ft/vWt0Q7lUZ8fLMPzWhSG/LdE0LEMLAK6
//WL2lDLo2MpFC1mSeSD21BCiszhUFB7+P1/1+9dv6Tfh04tyDHXzb9y/QEF6F6G021JmuFdgeT+
VtR7OprRnTs/XL9NlGK/otjwPnT6K4qI6b4GO3Tf4FVe2TJlwkCGRUhBo1C3ggqrqvpArdhdp1zs
9+BF6wVCjfAL9feF67QbJyjFZxI3mqVrUKWSYRruw4H0GMftPotwMo6x0xibfoDCm2Udm9Lwz691
EdX3chDfyyYVW2Vr7Zn8ddo3k2ctawrJcIswjJARae8HWKTHOprlpQ0dPB+vyPH6PXop4CtKaz9S
NDl6lt4dr/9jsOuO+TC7W5CFunoGQyhzpLsfGpDk4HaGJTc4FMOIBoffNcZNahnGPp4f8LuWxKz4
CdEZ1+92VZbNkMSXsu4gKoGoXYkUxTu28ig8XB+URvZNRYoHmS+BcWClK3546JRGjXMEdFvVtzFY
w4WmpS8mqF4An1H1RTcuYSC0z2AIMNc0Xb6+fluQFsZOvnwhrFInYedb1MTwlqcme56ErRM0xWpt
0K3sGetSAsgvGjfT/KVrELIg6q7aVYq2AMJ+6KZYTSrDBXsfajXqXClORR09dORWPF6/labAzL24
bA/XL0VfRbue/qCoqZNG4zQ8AGoeHvoIirvllNS9rt9LUxTWMxt1/iqYH6KAN9BPHp6R+Q+qhGCz
HMHnLovDp0omKPP0pHkYykmyt+t//6pJzGZvjt5LRbtobkpO+SHBoUyJZFTLKiAH0ueFVds2dzq9
zBNBo8t4kursSc1ZpG1L8tL8pa+zALr+T9N4ckoLS80F94zoGjnoMJaHxJ8wtV7/6/faxoB4tcVu
gG2ZGDtc0EZPhykfsOoKH7e/HRXdAZl1d/DYnB5iIHFIoipuPfJC9l0kvX2lymCfhF+aPLIOehei
7amEf2vQrdvIscT17ycw4b2yMpdGXrB9CcWxbuh5T0UTHyaQG5nmsNX2W/WQKvfog1e7F6j/RZ9n
+8jVzBMfio/vvff2IGVyeI6ZOg3iucf7fTZjCQ4IrdvOSQnSZeu26aKMxGA/8p9UFpBaH+jNKgEu
cNC2FJblAXAe3FBLU5Bf2wywET0aloL8V7C840SRDuQ7GBjSLnmQqLPDocjPKWS5Gfgab8APemsa
c9iG2lKjBIDCthu6Va/EkwbHgN30+Do6BVJ5Oo7Ukeojzl11xOZGv9rgFojNKDpXzPiLwDW9c6bY
szVUMA+F14HMkPYRpDeoXlnfNRQBt7oJ9d33XPXoUua9xbG1StifnZ0JMK7ehOGK4mGPOR8Nh+3R
mEUgVxDm9oANlDQrDSyTboa7IRfdKbgmP7gPEffaM/CJjDGgA6jkp3cRI+qyHvaANmoDZ1ZPrFrU
x/GSFEdE0LaL+NaFiSzISCH5dmnUNfXBolkFyKqCOeCC5IduNRrd0dFEsQx7KneToBJFtMqHGcpv
+Bl09HTFEWY36Qh9fVvZpYSsCgcw8izMA6PR3hFButQbae7oIM9Z43ax0sM83rnT8EHkvbgr++IV
0AUW8jq1cUA03S5ow54shJn12Q12f1BUETKISiMcdSNe5pqV3dthtx4lIgd9fuB+WHCpAvtwGQiF
23ovHl3pGgrPpWJEKhM2uUOgo6mMxmd9jF9KzQ5BDdL8GoP58ognax/jxRooGZ+KLq1PWBa5niN7
WGnSeCf6E32AU7lbj+D7Gzfq3iXalTNKhTtujZBdEQ+Zb2y9ZqY4jUdtbXtFeDIKIznZTZ2cyqk3
ob4b8qUch+kSObQlhxiIf90/JgNGYZ8oimAY6SurFnvyhEQ4DUNjq43agzZVG5HJ8d7qN5qTCgiF
rn6UGqnPzO89NTl6JTVQl1Pe0peNW7rhpTgjTEYRKwfnRPYkzj8XaoNG6MY292rtBApkq7Fdmnyu
Pa9OKM9lyBKiqv/AMkVijR4fRea9VhaBvDpMtgMw0aJOp7u8H6v7DlFB2XTePrA6G/TkBGodsHW4
gfNDTzvpaRoNSCah2M0KeMMnJjNRNK7aWg/O9fwwFnDyTchNVALG2zHHRFwEw3kKCS6Fy9mtIxPE
VO7ieY5tKvRkouGCQYR8GemFen611obWvncht0KjxrGw8ubgaodLEpLdkhZJjl3PbWFh5d7qanlO
8uYDEsVrQOmchW8mE4yfQKCB3m1lYRUQle7MhEyLQhYKrW5SLLWqDh4c1b7DWZpYyZjjYdxkJe5G
1q3VgVBy8EbWKartN6CHObBg0q5zyEzgt9p6m2ZIz2d0wSaw27umteljmnG00nJexTQHZyNC4P3l
9OzRuGRuL+zNhAgIX0cvHmaBU9vEX+NAQI521DKU44gVhRXzwRbiprA0+wBj5l4JMNcuTir6zaM8
5pPzPcy15s4baOjBrw7HzwHK8cXgBFDFsZyvfageLM0Brs1JpzgID3EPWmMaAkKI9MHfpwzBk0Vo
Y1qG02oMEDCkJSwYvWw+3NBP10H1Qr/zXKJYxfRsWWu2W0er+LjWOQPYxMuATMKDyKtjkBncWUVl
r7A0ZoiVsi2ND2+ZmiQJNU4ujw03RJZ6DEFcZm6ZF4tABsaxkep5dBLtgL31qZS1TZQB3K5yIJIA
61smCJID61CuEIHeTKYd3icjKdQBJvzcgaFgkd5EEa2+7fWg2vdJRxb2kFxic3RoWWMwGYUvQWaY
9YlG+3e/dNPNUNuwqgPxklmhDfGjfQgL1hWFFGc2J9kBpBSNXMf3QL3imU/sjuyiHNLbss001kUZ
TVd683RsQCGtSlHWK69876EhaF3xhfAwdQBlRjDPiPsqSOHsegaxuU5kZxfXc/djMFCYFzXJP/b0
3de6+FDBNjoUOXXeMMb6wRrTZBb3Fii8LfR6dr8RdfFQXu9ZUmMEKKtd07X6XOMhOGO+CToyXldc
3koUMwmD3HVaDB8WEd5M1YgjJmuZsGBA4qQZe5T3xr7tgO6zck2jCIJwFxzmbS1iCJf1Y8H1l5+c
DtLj1HezHzzqlvHgOcdKs3cEFcTb67KimdcWIaTEJFFQoss2A9fihWTxhPeswp3zwLb6pig159af
VraXxbSdgncHb7SrbgvMCxvbxb5UjFG2LxCcrGRJlnenq+7YibHGx91exqocmWC9I26XapvXfnmo
LYJ8Sg2K1nWsFFbcU/plrHT6SRxsEDmYPxNBladNT/96EBFS8AzK12IYdZzRXbEmdDJcBE3RL6HU
E1bfIE+zaNqsY9ecECETlFygW2M53L/VY4+VJVAXCoXh1kS3gMl3vANzqt1X9cq17Z68kHxJgKph
YXmb4LtO3cWD9HHT+8EXXDkgHe2ZUJjS7kqkNy0Gyn6zie8LXfVtCUJyU8zjb0/zYWEGSHXWQPtP
vpyqYxifVMFuDkZ2sw5jUrJgxjJ3m7caa0Y52v6lwtNQCuk/Sy38qHOhNo5PhIQ92iO0/vpz4Wrw
N2j/sJprb3RZ8FbYnKL3uMk1vSfcQtSPOb2iIcKRD+ka4wUXftjUAO4w7RVVE24YM0TSVmc6uOmu
wGhznY7StjNPQ0m7txlKc4/k91avQviHJW2eqY6sTXVVqqGwp8Xx5A+ZddfKF2mYDQL76z0mLfve
qyUS/N6a0Id14RnGZrqqgRKP1QSwMsv2U2Mb+xRRRK/8TWDKN9NXB+Szzd6PYkkCG2Zin1C6RTz5
9a1m+1/QNYUb3Y3LQ8BMwUePOaYHUUTfbOCSaUwYoyqPsYUTvr4GNZo/lKL4PBqAJ3XvYWqLgdUn
CYVdXEYrLwHDG9R9fquo9/ffLAJ/vqiIzBJSVLDk668eDKR1U8f1tsR8e7Yy+G/UmtBWNXwWQBjr
l9pqPnLNzT9sJyacJpLtsfbi9pgrOS7xjKDvi6MAvEZLX80Q6NLUzeQOC6/qkt11jWA35YuGN2KD
YdY5el6wz60BxIvuPZZ2OCIFUh3VigImiQvYcRXOG0ENnPVBOdZ3egsFDT9UiP3k1NwwKFB8U5Vb
eyKMGq0eBmVnaUJoswJHeyZDrcA7zoBbFt7R4YTcqS5zboK8A9cfYPwh0zbjI7E2jW05O5k3j+x5
Q+o3ycVBylHaVcqAjLa/Ze++MuBcwuRLDizGMDrEoXMK7cY+1YQdLzO9n9MYgEX4ZY1zXDEm+9VI
JSILSnQWFJBGp1XPmpLFYrKtO78iTMZXJQ1HDyao7yQjLf9MrBKDSPsOPNthDIo3H7D0xVfV2R8I
eBzycDjWOv0rmZAyE0uoIi53j1GqYg31et110AeyBogEVXN6SqXMVlZKHAiWymQbNnuGJfFQK4L8
AuIe+hLPIkZp4lY18q/SrM93eVcGx6DFFln3FVdgPy3z3LJXMq1L/OpYeMwvv1/6vpFad2lj0n0y
g3gZ11VA6FsoSKMX5o7cJkUiwBNcGbFq8+R7W0mUovO92CSZyzwM7nWqkNpG4cN1BMzjBgBiTleL
5hUJnoIYg6qp0pUfOM9kDgpUJTYIE8ffmtBoTlOIXKiM5/GwMsZVggU4J2or6j3z5NW6eTK1YE+8
sX92s765gfC+LwxgqDUEjltaYXh90OFogXXXNbBbyuIrNnLnnjjXG8KLvldBhdjKJ2q9GipU2gjZ
yPgd1MYkWmhvjPSV50A/LYqH3Yhtam32VIGQa8ercl4Pau10A//fOVwfREAnIfby4sbM8TREnhMt
RRk661TOyJIGL6c+xKA/TUtfE+ZBC38u5JBVknky2xtxckkyH0WlZk1Yuce0WspqSE46Uv6TqWsn
LovHMPHrreWL+BFJCJUEFC3rKu+8Q07AyVLGDM8pqSfkQPZcj0RInOKOF/eN8JDZmXbyAXjisYZ3
s7S0sSYGWsugyI/Zc1c+aqL31g0Y+wP8SQymOarf2vW8zdj7j1ZRJbsim06J4fvg1YV2JyqSXtPS
eJtE82FoClHK1GyI0cvuMTvfoyvytoKUzBV21OKxLHtkxL4F1ylPt46ZBZcGXn1sT+nhuiDwbLdg
FmBUwQTv91lyUvP7B/NE2GQUyA2bEHcf+83tdbKSlMX2pTveGZ1lPHnm14F8Ezb6Q/Fqluk+HM3q
qP8fos6ryW1kTaK/qCJgCu6VDvSuu9XSvCBk4b0pAL9+D9gbuw+XoZmYK7VIsEx+mSczxOVk6E4N
g+hzWdmfU9X+VGXm8Hs7FoDRIdhHpRz8yvEUqXcpd1XQPxVT103haONWuel0aub6vWnt+gCKFWSp
Cdch0nr3eH99W+aErt4gYCbO1HXfVnShaRE9EipwASYsSyUMyL9taV2rLOfCksp3SAL5O5zTdefV
dApykvz6ZlbNqQ5FfQneCSWAecvHC1gVKGTS7vxMjsZDRZ6vC1ZijtMx2c3SfODhpKCN+VGZgRW1
oqMRGqhmKU0/PGv8zjruO1GxwDicHyT1T0DB7W1gdBzEp+Jnj9TF/i9BGlRCvmWigrbMUjPRQKXF
Z1GTurSFiSWpGArfizA89aT7VmaKBO0NpXaaPrpai/1hk5kzZZhGNJ2SOPOY9KKV9PA3+dkENxOn
vYWeDSsiSHHWFgZvpue5AR63WP+eWvkmGUs0aYi2A3SJUzGF/bmKdejhnnMpqxp4/+QcO0AUJy+D
DKcnzSWG93DSjHyDZDHS1lAad6f59tr7u7Sl+1CnMReCVlF7ZLMy8ZeDMhfJ4N4otJS55dgswJXg
81V8t0XbcFTnsGTADL9yN+U+m+K05XBn0/q2FhadXePA2oVBurPH7to5DV6JhthM6LTipIAwwRrP
RzBixYTzNuEvmTkS+7EI7IeqdGNdYHa4WrO2T430d9r03t2ewDkQN9vVejLvnIRvkVaJVTkv0lva
AGbIxQlt/b9AONUx10S6liIYF+De79ysfpQx2pfXNGDQsYm4gLM5AgbhrsLU+u4AtjQsutuTKNH8
pG6PbqUgJbZAPO05H969AaN5Hg9nRezpnXwCbNXM3MyZYW7qQjaPSGMrTENSOW7OFQDkAgoe3H6N
hEIQW/MmA5jJ2ZY7NxPo/mx2uQHgtYROWMXT7fWCw3q6md4n7xe+JjonNy8SmIH3CFwML5Sno732
LjCFIhz40i3OOhUAw/VwUFC+qZ1MrCAHu6C1jSDTvnBD06e9700mBrpDDaVTRovLqqQ7j6Sjne9q
ATzLliG2t8igs3ly5Q3UBEUOGTmZoCeQGhBhSZZdvs9pjmsKKj1RZtYc88xr3gz6NZTD0rOijhXo
hQNrOw1bOucDaIm1/3W4c+0PhwaCrezJZrg0gN81p93FqlEXgfIJGqh+eumwKZsifpZj/q0tB9gf
y7o10cBXkbXY1zztPNVOeDKj7JueyBh8kArPPef8dlVmHqxrT/qiNT///9CkxRE+esP6DSOeHol8
Up+YeN/M4UptivHoZeztxsBxMK3q/QEEl74aLYwauh4g1ElgoPXiyLD77evCQo5p1ctwuKdJ75zq
+Hdh6Xf8Q/LuwKEBizsa67Ez+GLwXDaWH0Z58sfNuk9RBQ9XH9vzPNWUXeUOHq1OauccYPnOpOcJ
CYg3wnZUvhuJyBJIAHSZS6vFiI+N2iLJ1YHLeMKc/zdPKGNirgtEhL0Avd8nHz0HUpSvEIEUkp3t
RvGbSQfRWnmKAiRadY7IqltGDeWx05xgrRX0CaiqpS5aa3A4NphLy445RTwEvk1d76rChOCHihA7
D4laT4xgjtFYZ74zWPRBKorfe3GZZVn5s4FZDsSpriv3oXWNtidF0B0KNrte695MoFMApP5Rg/gU
3GJ2/C76uO6iPEIl0Xepac/+JBPzRFZI2yROgkvW7o0tvac1NbRtc3GyY9dX1WcVBb/4Od09cbGz
q7kDPYypfo01cPxMWG/J2GjfmhnLs6XQGL2i24wKP6ckreQHYapwHYc/8yywjtpSaxsU7qUW8yEq
3metbs+e6s9OHEhKyvBUeYkk9SDQyNJRe+SzVV5nkXOwHIM9qE9KUeeJnViPeIjiNNhlxf111uin
ZmkfAi7g9PM+VhDdU7A8G0Nzk6cabuCmMFgLrJ3PMHRzbprCBXK5zMG6aRu78c+pjwa/sMU3Zzbx
iljxlmU8OwUpZvVG2L0/crHygZD9auL8Xol4F5q1diiwy257qnexB+o1h2swRmjQuMnDeWLiY7cn
ZZKlabgibrRUOmu9Srv9zGw7JjGxTpiq+7GsIIR0PT7ftWjm4TgpfaNVSGsZ8DUzS+abOY9gxoWb
EIYHeuQu5Z1hnEdXAsk3E2xmqDfyoYe02tr4tkrN3FLd62wUZXpR7fKYGRTPGZSb+qaqy33iBaTD
Jmql2mTUNpmja9t4Gtl9WZCos8PhzaH8YE9NehhU983rh/lZOyOh78w9t9PP3ujfR8M0KQGf+sOY
av3OgPO7j6iQGxsKqGOAGIx/4u+aBwwKD2DmM60pT6Yc6dNOUb90XHFUaKXc/sLspFLLh5QltkRz
GFJxVPf/AuzCs4JSsRlYdnfRgKSpzAJIy3IkhDg4458E1RTazA4VN/RTKEkiyck96JpB71aT/iRQ
3W5LTG5btENog+D2LjYyzKbJHbRPiJipjcomFZ7jyjJoJ4N2BLbGk2eIciQJFlXfJhMLimui7Ex0
NGNiKb95KWp4YYXZbpyLwE+Y4CZD4j7cRD9VGv1lXfNhzYSa8LOmtDQyAAPIqbb4y3M4bl177Wpm
iCGmSWylKuGJJacy1oG1Sufc8IeaYrdxmoP7WH6dKMfyqs+JS5eW3pwaLz5omjGv0wZAclU3B1FP
G6R93L+c+885zdSejM9Qyc4zDWmsaBDOhin8pJRJ21ThkO3IEzo6JHmLuHg2GN5es4cfSueClhbB
A7N1+SbNgRXBJXo6fitFVZ3zOndh0g1/qHpt9vQtY4zy8FuiBY1Hr/roBT0QDQ/EzrZBN8IdjW9J
K99EYv3VzMw6ztCqojI0+aaFDnGfEJk61DnpqM4DAeaNO6fkHJTh4fczDqE4nAq15AT1g25af6im
wszaUbHk5Mkxieq/ZIn/DmX0MKo4O5aF++y4JPpN2M3nMqSFrbfUFa6qeQI27uPirU4e1Yx+X8k7
Hd2aPlwBc36rkbC4qcTqqI3FjPm4UTQkpdpBXGXX/om0Qj8OA4DZSKjwWdhEPqyaXhKbukuriLt9
DBEQcOrmpTroPTM4aUPNDihDKuNGOzQGHSGD9DA9FOPKCcfMx8uB2aVpQoxr8gB4mThyXTs72cCw
rR2qVxiCEclyTZ3uz+y/ZlT9zrQMul9p6QbSoaotBUjhoyFqtwrxGeCgbXF+A8w1E2Cns6mP51Fy
EhIUtzmW9lPUoHzSsnlUqMGrFul+a3RZvs+Zox/1TIP8pMXJfnA7UCnBMN3F7NBvbc0DvT6RgyRN
R2bT5LQY54Np7qSkotMpghPgzUfghMjkUxRcuZWodSHHeYsYkl46g8+rmtpT0iHG2rUxLDoVPGPZ
+TTSN3vGmcgWGgrfMNwKJolHoSYHhly2prcnZPrXc+UyUoPzDaVWnZc6j9glp9U7N/xEhGCjUJ6s
brHJWQ5Og4p4iqSsjzayH9T35pc6xqOh4UrcsQqdNTXFN8Mobo5JlE2l3r/Kwk9fTzGz4TQLWdMZ
taWVMZzI8MWc4MoSFSQwV2HoDJfS7r6PbeSdZSM+vXHpY3dYBhOdFVAE7bEoq/GakG8Jkzw4VLL8
28mYWXjeLRJwKw+vs0jkcuf4unkklIEcGQkdE9rSpxuim/7DbvDq9kZAUU9B+LZI1Jl3nzZAVCi/
plFg0f4/rUzn4DlDSpwHqz7OOV3UltVwEGn0fKsjBOZTnp6nfNB8odQbf0i96fpJbGHaaceZkerK
FvhGiQLsTIdrfx5xsg8Jor1ugE2YLHVpVeRXdGSvWDTTM0Ehb6hDH4h5cyjJOSGcAPUIRjFAfIbf
Erpuj+1CNWwBb7orqx/w/SASomlt3KQ0/ayj3hUhr33GwYWtC2RtVr3FcSKIGFbJ08QLdozBXO5n
kmIrGrqjR8ooV7b6/IAJuHvdmRpAOEA5FbuzYRB0UoN1jSftW5GXxcec6wREEWyZsQ/QHYZH4+Tm
vrGg66bcMO+vU0s2YrYcY/uUGpO2Jkaj7WNNQYeULU4LkyqhZX6Ps8JbLcbV3DKDt3SpGyPiHMrP
vmnUlZpRgKxB1t6iOblVXS6IGhrRNYKLwA4PSzoiXwATwanO5PQaRjriKY28PvcDDQxhLB9ZW2tb
fBYedUTNsA65tPlmH5p8ENFZlaN3i/TMYLITKp/pqbzF6Y8htCbKMPtfRkJybTa69kibQUnt2UYU
/dPSBgCL3cG2quqYZvQVRsI2sD9kwUJl+G4hyd3JpNJGNoScYhxmcoxqyu7u1ds+r9675c9xI8s8
tlBcVkMwC7xaSX+RkiCKqlyixHOR3cwAxh/Ucix0vTsfvTGBWeg0SBkBywwSeePEb4UxIA6MVboy
OF8S98B9rPVlfoMHX6zIbAPUbelMr8rK2jdtrd9Covvk0ppDmwENQpg8i/LTNocckl14l6D891pK
gnNSB5FE/6mwnEjxsl2Y+h+jjMUupK7qorN2XlzDOw7BwN0imsRFoe0vMYYSxcK1vnn1AJ97Jg7J
lNbPkRU/wLJyz6RDzeeNSZhyYsnp+Zi2cig0eH8aAkMK0wZ6Dw1DdjcS7Mu3jBIiVkUgTBrouNEq
eZ4ChT6PUEMKmI5OPU2S09ygmnPbzbWUNuwGRk5eTeeGgoirppwN9FF5oTsAqXgGXUv7z1N0Ll0e
eDh3aaUl56i1imMLo3bQUvXsTQ/YaFYc0p6wb+h4v10cVm9hNOebMBq3IPvXZpHiGJ8ZOYSWA/sH
BOrK1Cb1238JclS4xxskeLorFiOVsEuQv0MMjmMZL7WaM5xCCB1UqwmaveEHhJVNue2AipMS3wDH
0OY7Aw2QELoWsI+Bj5AL3E6EdXlgRqsIYJB9UE5Z8POkFclX5vrdQLr7vRp196g5PQiHSX8rIN9D
dhieDPq8m5AULIoE3qDKbUH1bjieiRZf4VoWOAHgqAaEck5uZuBOGT1afGjuIADOlOo6ahp6gFk/
wEhSQdIIfNOM3lAQok0w2s2PQufJjzPtUPWjuLON3uuAOSXFZOk6WQ59LC5El/occxIToutE48uX
TUw9+rHxjqbdA0NySn1FNh59SedSHw+94RNImU6WSed25vGACB2yKy7chl6bAcWH8OZqaDJc6ctI
p+0Ksetjhrid7I55kNU3nCnYpvrZ3FD6/idy8LOQ6qVuNGdjLSABf2nhGPb+jYvYOy8vGBnhoCtY
xsvDNX85l0ByecIwz3VTlms9YhQtl12YfMuyY4nqRw0M82DT0Hw11fAxjh7R+Xmyjy06Ih2tjApG
s7uQleJiweC8PHRQ1jeTZPZom330FkL7uHo9CoUzY+UcDculgaia1g7JzvVAldHZkTI7lS3ir9MO
DDlIK9ZUBca4V+gY5PtYBsR5XAULPxvV8Ja2LWYYTilF4jE60pFnDYcw4yJbWgX/qjHzPaElCpwW
+UMocGY8IyEn9cy6Th4WN7uMUHTYIa9UUW6mDsdhzUjxHFdEZg0htKXvgLsAF1lS3jRQGD34h0zZ
lJBZhy6JtVMr9V9mRtvgmHFTDMqC9FGLy0O1HgVV8ugJckJRMGf70XPPqhYE+2Q7HmQRm7tqxqMI
NY+0eRHZn40TvlHYkO80JBWfDhHOqhM4R8/6UIUw19FAA5bXGX9ChA0SpAUgVIfhZ2OGGV5oTdsp
1xFrx6Sie14ia3QUQCGIQ+D4SX1321EeEDLaPTwtSLG98o5t3p5dSVd4bZXvFS4Zkr7yhCCzjNNz
bjb0Vos0eFQzIVUE8VPGYnJSg5eeYOvTBF1Y86WdUppC8vQRmO4J1guGiKTfqcR86KP7qXBufEZ6
FB5t7BuM+20WEZd6+SaBDCmTMUcPM6m+dLBc5l3xNAqtWPPRELDJ++zO6KLzPSKJvuTpP2FV4Kfo
5UE6LeeWtk98Vdbl1qLHZy3ps+C9Cr/3Nhcluh6S7ZiXO9OufF1axwI182KNmEsY9pcktCe5glJW
ratPMRYJZ4IIpnH9pkGWfypn3M8IpTuMaZLe8yzcGSxHPgACmou7k6Q6dN9NDhVGNQNeqwPT9noW
vR4sPYgBdqrlgG0HqtqYaQxRvVO+Enr0JZkzIcu3tcf7rPOH76IRw1lBMMU37LNuz/I6mPq9L+30
DFC4oUoUag3m8g27rYXew55Q2xdn2TNCgKZ0Ag8zj0N2ggNFja4x9L4oamM3RXyGQpre1U6bb7i8
ta/rp9n3gNslX6AG58fXj+Qh8u9rQzEr2/PgR+eyHfwkpE+Le2hsMzBvt8UekSZeIw7Hm8oNy5OW
4HB4HQEtC90o7yEcezMdiDoN7osGa+rBQKOnsrGvzPZhXp62JMMIkVSPrgGnb39/XQFbyd/VHlIF
ftCGetAwSnTC6nMMxntpRtAM2sUAzsCSE5z11hWcPULkTyPJ8OQpROVRaM/UCUwaLbbeohTLhPEs
UL6VHds6NyWCqdSm6Y+eK2TChG+bwLTYFLIkRdrQvOouRrGGY4Jvxmw/U4eum3bdptLqfw2P01pU
PaNz6p12WZnuebSnswTZcmqS9F4hZd+GCBhFyVlwF/R/OFOE19cLcw13awneoHXdBo4PmEFcsEvV
54Z0rkmRXJdZbxy8dlY7eXdV6r4BZXabJtiIXjYJ2wpieo9DcS9DbVpbuPN8TQB0yZeRasLzfAq1
cNxMZJfQBDkOUH4k6Bse+G5Ui90Pz6KdRo/Rm9dLCSvI6wwDG/vsf8jK2PgmgtdVcK9L44/VclYH
tEmJJVLrym2D+ponijdIDj+tbECY0EzriJUwOHltky5xM563+DynRXEvrOATuItx4eTr0ONc/6Zz
NtrRiRVtJo3KM5flf21pFX6luh4QpXXmGYCT3YiyI+VybbB4+49ZTh7MnBHJ5rA58Z8XPt0lv2eN
udu4vNRGxlGu7PFZpn7WWEs1l+YdLD2HOQU6BERYEuz7CEKRUeJtdlMFPfYRzDI4ITSN60IYAp62
I/dMBbVrH/NtfGlORorqLPTC29Ep+G+kf5QQtrZ1sVxsIUvZ52xM5GoM6mpxvFICAYmwNRyANZM5
/ukLPfLx7aCdTR1zh9x1JAwSWAncP8ITKMrwFC9eL1FXT50rJgb8WUPRisPPHJ3AHYBYBYJanJj8
wOz2065Ddj24mZoftAPPHm05oZTu5ySniMFW2e6+Z61jXargj04jwEU2LA7G8tKbEkSp60XvSTi4
+y4MNL82UpKeOt/z14tIHYzYIGHCyoluUWnTnhcWav8yLsZIoysplXfAOdLsTMomeE5YR+NGR1Sq
GaRkg4vf2dLmhAMK7yB9hvAsGgzYUDnv/PkP00Uhq6K3yOJoHsNCNCxJTXIf7bu+oPMRsUEX4fjN
Rr2g18SMTrLpKfPRTc83wTrvBdKIX1YK68RI0fjs0KekMWwfGwttxy0/mJ6N/qRbe3MiQgKUi4oI
eifjxg32o13ReC7YY8IBxHg/fWK0+yXq2MKRY8iHZzJ+1Zre2WpUR10Ag7Tnaaz4uRIuyWzzH62J
Q6NgJLNlAm37gzR8A2MXlj5LPnKFACGL0bdykQO3kM42H4vpOAM/WulVTnDEqxnN1wpdjdXxnloc
PlN6B8GrFkBH0M/3M2oDC5FXLMWEyCULTH62bHUZdOtBzQwdSqF+6IDurlmKSz/BMIexBQBY2Sn9
pil91QZMc2YH1jolWcyoOiiPJazypiFrXw2usZulGR7j/4j/lQew8t4qq985Zeo+Xp7U7+PcxK+F
l4FKFLB1XA34zupA5AwtuPY1tT5RQ2+2NckfksfzA0k32k1pt9LANp1e6XEqmDMIKl60hUCpflfk
Js8Dq/t6mcts4cb8VVQWqtryNoy5Ru5+6XjhJLGhmwCRo6fPe7l3154ILvU0jUfKjH5WKS0kUSDt
H3MxR2iXNS4rK7gbXuE3VvbTKThS6tRGHlRMF5cdUVUye4TiixL0JvtwQMPcWxda/2bhmG9E/enr
sOS/PP0I6LE4l6miE86w3zqmRLQloC4lrnHzLhmAim3IFQ4gDMtzFtnQoIy/buvybda2PEDeLUi4
5M6wrtZlao/4fezQ1xrNBD4NE5u1kkIKYcOXEzWUe0PiJe+yI0maYYfU4+wM0dDLMky/GB7MGCoE
y8qIY0P3RndvJFgcF2+yrDMw9tHWSOvyKiLXb21qaakVL2CRuPo6HcfY7wOmh83IPIM9fCT0btJC
VwfToQ3n+2jI8WZjX4K2iz7H3YcemzrVnxAL5AKfiLhuGJh3f/T14t6Ec3rrPCEecdm/m7llkGp3
hB+FheOXmV9y0V6HVjF9RFbd8KjO83GOKgRWN3iQ6/pIqbPamEaZbzyKGp8qR2HhzvQ+cpo4RQbI
i5Z2TIrUtKsNk3b9suBk+KiuUVTIDyaF1qmgzAiQ0HTlf9x5XPURgAvBVCcAhS/G9alrTtbMyTuf
unjrcWPvvi6jg92qs/0+yDI/U9nTnAfo9etwTOYNsQH9bI5DvYXHTD/6svDrwKVHRtnnnh6Z6+iW
19j1Zt8sXbq9hwnLgZsB3uc9hE+5PKjtTHaE6ewxtKVBDRSSu6a0AJAhWYeSeffp6+7lsmSk8Wyt
mGBCyUoFn+moy5unsCHwZyRcdqW9j4vhFjTKPed62vpiaqgWTDO1lVrI7dxKp/vrJhyn9QpN5YNP
qDzlnbFvpLI4ACTaburZhYeZhMScLuJs2ns32xT7fArxRBSkJLIEwT2LxLhqUu5KnqtfXi9Y9pyd
XdGC5gSlPq7MboxPmM6w2YzqSMXEdZbeXg1RfcNfQO1O5v0HM0U8izR8L6ZZHcXQtnvhshaoDi9a
pBkf+Mi7NTSon1TppdvEcMU7R0Ht4OUQJ2Q3QBWUbr4Fp7ydCqs8AL78ZY1T+pRtD0q6pxremZ2B
FcMRx2Z5KUIXlFM0V4e8qimuDcO3r+03v70MyJnLs/AlkuoMrkTYD28GCdmtA1EHcZ+DdQiaeNUu
LHhlaYLyRy7v2hxeTdDpx8Kt9RNu8kPcQRnRaCXZ4n6yjl02WEeoYf3eCLeA/Hy5eNI6HGKva6Uq
Uz+OsaSHppvvX78q6rTYF0pzt31lYJQZa/SUoq8+A07zuxSoEvop59p5OHiN15w9O/42aZBuxIj6
iOurW1cWWkpT992lW16AD9O1jOxWhd3fKcSdYU49poL/ewltUzuloRnvnLjCxLPoDA1g9/rrl69/
xiqhVpYZPyZRUe2LaeEe62FzSwmzQFKfrnZXbbjFWftctf/Z2q8h1eOfym7kyahKbeVQPbgy7Zqb
f6A+q7DGJtRXTNKZJ5dzevq6saVDXZzyir9WNbKasvpgq2lwRRuDYx9hFTjHoTOZzbqgE4amJ8Lq
WTlwvBKThiCcv2bVcgB8gQt0s2i4hN4crFTd0T1oAWBJTJwtcZ99ZHpb3LNEzynOYmb9lXnhmMCi
4L3jR4GcQ4naMPmRMZinZHkhidMSCVTWtoAwtS8WfdbjeHKYFjMqCE1zhxnvjy4QJ+Agb40A1hnX
+R9VgmweMdpcmYQotKI6xwnnmZerYpHHNLs3T4MHABHG3weHi03OceQ76adVkjfvzoQeFWlRcZ/i
vL2ZEjMbjEVCSPSKBdpdtZV+HxJ9Y1GIu25dA3aWHJOrGbrJ9fUrkVLEbCsTvkl/cUynftD3Ol2k
HfjpFPLVRalx+KzxyQrr2JsOowi3ZMcVHvMZMpbnFugVWU9e6Npl/1la2wTLTEW713F0AMnyJWWT
hVgFQwjA3HL4h96A+AR9lxl0uDbNqLkUqv0IufBREEnUdEAGFxhCRNil0BvCC9O93RCW7b0nwXyK
zf537/G9io2K4Xyg34bZAa456N6O5y+6UjcbXY3ROWdV+Bx6ij4zNIs3lYWA6IUqV2NCCUZt4HkH
gjGd2gxjX6XZ4dZcVlETtGnYeOmmpzYMlhunVznbkLaEe62CObykOfrul3dNK0hS2R6dBmwT1S+H
4QWtOuG+IjG3jpelwPSiX405zX6c49ZPh+KZJ1qPbb59EvqJDnoc1fQ+m3gJRr9NS+sRMyU7uAlj
gCoTcCypMNwTIvbumTS69YThZjM15aHWAz69xCrO2Lz9xcz+FrvJQ4Bjf+gpkeuXxtoFiXYcs5wC
gyLl+iCaYOtE8ERe4abZjdQddzFfCUAzTcOMU7TProArpnKNzsi6b3e6GGrATlxP9MHlsCDxGyAy
WpesEuE5MnkoOG1cnBAwlztyRODUtX+ZeSwEk5Vd51R2Yyf7ZL47X1Qe/p2Ix3DldvM782ex/drU
LKrLVm0GPyNFW30Lq5vEB0Q/oNlDynL5RmMxi3XHuhMM3o5L2Gtp2XprGziJE9kJ2x5M4IP4eOlk
wqX7kZJE8fU0d8/SHVzioSdzaMSJGYh+1mpWeDJfe8fhVj4kZ30yFElMapgE413yJtPFcu30ljIN
3XNh+lXRpnjVPTURNV8iXbFOCFO6HFGlpd7bpGXqf+LCUHGdR1l5xbsq190HVKsvkFl6LwNV+iPh
Rv5v3H9rJGDGQ4unZngjVoWTmrLKuakIRaYLXIk1MsGUcBpkFbL2Q2XJgQp60FqN7tRz7yNOqR9D
wogM5ev2W5jl4altdWImOAlk3S00wQAzBt5RtfLqqrvQ09ZdguWlqXA308HH7FwlVJhGnYXtua3S
7SSDjbRK5/h6MZZfpfpM6G1kyrSyyvjDGWycxb30yNNmtHOGHVU0098SIRMGQ8xU1Yv5IRb2AhnG
ac0c7HucW87dkZm95ZDncbeOlvLF8F22ILK49nJFwfC2tV+P6qI1u3m2K2ZQaRGi0oZWNg5+YUgh
rytnGt11bYcRWly6xLa25mz4lBlVlKE6H1atckKx2hui9LieHJw8PDlA3yaOE+LQ5s3IxDCPMOOh
4Hqhoz/GluXGm9RMk6+rr+QEuUmLzW1ZVy3z8FZg4uTGt/hGPPiwXZL2WyuctQd64jk0uv0rfUk2
FH4OQ/a1mhmS8ATwn/eloErMIEFnzEQBWNVooaJazrlnJeTbobp3c7SfWxBr0XIohfWvcTBe56VM
DsIqPkBvdQekyXpPWn06jTVOU/KbTytqnkIx43t5TYums6m5DdWzMRVdY/NJJ6SCD1GsRlyCu6+1
KPpdSqu7E0/43c5VdEKUC2GuDp4fRETOs7j9ESz4UOaj31LN+cnG41y5cd5azMXrotIOQ+xoT/QB
GKEziZee7J7C1MQi0U27jAPcJZ7JNbN/zIc8pR6OCJqxQVH/PTbGLhLtIarbpXQukFuSR+m+hLzs
sK7pxK2MqSHZCrhp8Ad6PEhCd8TzFjvZS3frErP0XavsGZhZ3ykny7EjgAdLCblvEUYImOJh3YcK
NmtiEUd8nf5fn1qaDg1tEK30u2SantNIz2fkEeKwRYZwMbyDdyLi2ad3rMhE40o4UhaMrn3Akreg
POcftsViZ+viG29FSa0Qzw71mNrsBki+4M0g5TJsLP7h2a12nengL60R82Z7OM+x2NNvOJ9Q9n5D
Ti73lUXRYp62dEAPkmpsgMG+lrUxDQqlz5vugHEeu13Y5u6jx+M9csaknCvksg2UdDTL6K2PbNLS
eGdSr1yQn03zLFX5JwnweHcjVqvc2Nh6MbzbU6pwtCHCWbrdY5/gzih70OVdk3T3aVmBv1xBGM1/
Z4WJSbM0mKJrDhp35PzToaVtO3OEUquUAn3FzXRxlTNYKA56kJdbaaTRrhjhuE4EftdmL6ejptJf
QmTQ9qOow8TmqXtPfNWVXIMkbnZwoVKczYb0nyx6Vl0wfes5gIXR9iW2sSbXN56JN8pO0b/yjBBq
7bK510Ow6hP6mBy+2A2sNkPS5FVF1LY5E99sMRI4AojOwXygcKJdzIFNlQgOEUV01CqGUuQeXSSc
99QKjStTke+0IH9mON58zrmYBxfmwou+MIdsEHgQr+Gs93fuzoDQ2cCbMsVRKXKNIHVF/tMmFUtM
glqldASkSuvpCDpjY4X7JjsWyiieBJ+tbey00bFeVtzeVacE5CyREcZK3hgnl+nuBg0jCBEnJ89O
4v0Yq5NbDYRn07rZxtAd1lPL7THDSrE2XI+VwsGuEER0kCCLcSrt8n5L4zXU/2UG93oxgAiTx1TL
fPRvrSr59CbPfBZt+iEFoPPJZpTfDU8jUjdNZ0OIi5TKwVeoyWpTvktCvluW5gK0RAGjb6AbNxZS
uWwM8Z4Hcfs+MZemm2UHvTFmdE4bmMmx7ZxC3OVMNdGtPcEjaTPtm+a2lq9AcPPgFfVVOB7aWine
3Cpujy/1VDNEsRHmWK5j/W8fZ1uGYuq7wOy7ARgIan8ZmbBIbEPyjYgznWb4qa5dtWVepbecSLg5
XjxssdiOhgfkS4JDOD40Pwi0n8VAc1RWUHlr5zeVW7ZcDQw22S62SY/zts+VPFp1mRT8PZkVV6mk
xBbJ7PJ6KW3vf3+lW3xZifTTM99p5Ov5DNsMYPHyTzrF3ruR7nJarvvuhCaFNpxow5toU2qzGmi7
/8PceS23raTt+oowBXQjnjKLpCRLzj5ByQk5Z1z9fppef/0WxU3uNUe7akrlMMsNNDp84Q20fmbx
U7Q5oFCT/yImZJKhgAVnT+IIEHijFfAOXJewvUvRatUbRz+CtW2eS63RF0b9EyG54B5ZPizfS+Dp
JCgL0aAPa9HuWo0mKiRsYTiU6oCRsBknTNJOdVd91sWjQ4tvqqkSoNhbrYoe45uMO3UuYAdBRCTc
t22QuBlw/uPpB0Xgf35FlQwiERvJVHXeU2wc0UPHu8oBM01Cfgc+5KNVFuPen9Kfp06NJdqfmczM
zak/26smbSRsYEMx/TMKg08hYjx3cqihvapUYk4b5Oixbt12lV+v6okU1XXS76VdfUk00e5Npd0R
TcnSKNiFO0XffxQah4IZAsYZvPvTe5+QYKcfbu0Y3FI829waDx7gvyATSJGqYpXVQsi1SgoUOn6U
Os4an7243vkm1WJUn83DYEGAwIEOQDln4uj0DwXCnbjhVWDGTmBKh8dBMiRoHpuBFmOAWE07Mede
67zDFuZHSINmnRoWQCK7JA4oEQ2hEPyQ+iJeNVApiPtU5zUzn0+YTPCI/3Mi994M9RJoONJz5Q7S
Fo2ozD52gePsSr18mb101VSj/6QL9+iRb2/iVo/vMgfxI6/Rt1YCJAweGRcm5QXPhB1F85aWTRc9
O+6HeTSMr1DcaWGjT5B0VbetzeCHj6XD2gb/swoaUb2vievWAY1dBB5iUGya1hBI04v68/qN2W0B
HYGoaNsfGa0BpIKX0p+H96gqAUIwPOcJNn+CqDCq3/+AB1QzX+/vIF59PFEXXZNAJXCnbmO3uQk1
ndhysr1qU2J9tcv76e7Et0WMYjcNHgLFMYdvM+FElGILrNpDWlR2oBxB79op/Z4uCPsN0h4JDYIc
ZTAgUBwgvlKyjBMVwvdkjDkAHKEfTu3uU5dWddethOTMoUutfvTTCuxluY9gBQBx8Z8gW/ZH6aX3
IPfgYoHfXFTmkGzmErqqHJDBlGj/u0Zqf5iLNN+ybOCtKL4MxCVjl4ERUynzSIBVxwpBPYT3ZfX9
9P9wlagMuNKFrlNCrHEIwUCY45xHupM0lva9V4AMQsRynEzncXI15GNhIReoNeH1YcldPBu0l8d0
3ubtN0uTiD63IthW/WgipIIErTO4w6Mvx39+sFhyjLAmoIKIPzh6haxJihmJSXiyRqfFO57Y5Eni
6D0gIn7PBbgsIpOcsSz9zxD7vvZZVWGiCriMisTWAlkJE8q0HzolKDOoH537Hm1k3MvUw7ZAFFSu
GYL9d9YGHKjDCRUi9U8Ihi1T1OpprA4ftdLCnaByd5w9lGP5Bw6nXzkOuBecaLyFp9qqpx+O+hVZ
8FrqeBK4baqwW0qiY+DcquJIbCnX2fvTDz2UAEzk9IxwHQVvxRVHp+5l6BqqHhqB8wLdzGGTxxDo
FGXSaLAqnfQWcXYRAl2gA95PeBCBazxOaDfvHUjpf35HVXMTlyZlDCQ9Plp9B+m/AN3qNLnY5BDe
ln6jy3t9sJw70zb2QqNcMNjeT9ubYTYkXb6LTfmNhrL87KMxv0waBLEAN/46tUSrvH2o3Ga6a40s
WDs5pr2nP0/sJ0hsEJgoAdkdXYFUQzLJku6j5bXe2p4nYD+D2W6AdKcrJNSCtZ3HX8MSsTwYabSf
/cDbGGaKxupUH7FFMWvoaZFXuSutoldhcWZsIzD3S+rh0NRj36DBkFJUiuxgpWX5+7gDXipCRHUV
6trX8aB0OeEa098krFVkvqsPkU7D5nQaFFXL8tZbVNgTXByIgCtViBmeT3/Lv2c8nNql3eSigGYW
DeIS/QxVDvAuR8rKoZ+37kuX+h7N3/shNLKNZUBMCax5eOpl8cEC8FPGZnmfyCpcuw2GOFyi4rFA
h939DrcbiqdjfYGH9qiPICST3pu+dTt2JHQPCbJByPGuT9gwbiirlT4+puCA7+0E4bBS11NUd2p7
f0JQAfwg3lalekQkHCo4hA82JlJrzbIFcrhcVa6+NS0oJ6PT8fflXRB5ExS5yd/V9kx9wBzpt+m9
jk4KYu6uQWezgVKA5TQFeCdYB779JaUws2hcWNXQFxXE3Y7RcDDSRwt0yD5o3OfWpqThe3a/MKXe
7U4Q1Wacvjld4+3dYWw2bSLFTmuMrdlkOHQOmQG/q8ZTy6I43FnuNwx97obWaj5NGcmDTw96V/oo
brtziN15H9w5ogTgr6hLQNAwk0z4BtngQ1J1skxRPbvjrFS30NzF5XdMenRHaNumPZgBLygG9g/w
KXpu6K9J44dumfWBolK3STUaoFpR/qIm660cnU0XR36yRfTpG/UjtEIbbk0AJ8N6BleJOMRyiCfS
6wJCVDMT3GMJ6lXjvBod81PjfaZi1wJmbnb1UDhAIkfnMKkfp9/KhLhvNKkSu/C47rAnaNEZio0n
ZBKMp7o2O5ycdTBKlk6lIfDee5RYiOKsYzfgIhlG3lMiWu+pINPz8FzaeF6Kl+GsyafMLcEjSyAX
0eyKdVCQYDdk+eCtkIc/raKTovM0Jc42BfoPEQiPKez1vM00o9e0dXKZbrueoF+fsd7uFeltyvlC
eTbnuxETTfYUis2RYn2DzPs8TjS0KjAHC30aD9jC9kur7jaTglHU2ezCNQF7Kch+F3rmQ80ptfTo
H+N8Qmg8diol4Uvp7QSXa/FxyOYk25/w8qVjAmAE+BOZdkTPeGLSOv14go+PAUFmaHtA/cN0c0ol
ARXHWHM01Lxa8xnGbrpKIgS36GrFR32sjxBhVnZZTl/0Iv6ALrE8wK5Z6iUAZCCOQCtQ1PM9+hrG
GG9yRTbUminbeCVt706W2yl2jHXre/WT72ccS5DqovaZ7usSlqn3jFLQOqogL4XvTvT6stEnvAic
rwEYfCgC/KBqqw5lFTZmAwLfdfSIx4L+rAl4BtKs0dvSdUjYAHi2rk/b0KDSWoL04g4fxCGnALU8
IbcDG5KwMxni4U9EQ63sS9jpihVjwnyIt23guF8ENpZjwrmN/M596v+ixUAXyJ+hLerhh1w3F049
DQcBnIMyjIsu04jallPBHuIEOHSJHB7BsSQUVgufjpCTHnGRGR+1Ir6rLVqeJ6go84vPWRhsy2R4
aA0Xz/MM5vUp+PYs9FGcvEQ5TjHIQ21aF0Vt7M0+cEgNc/Fk0g8vB4nNmzMI2vUajCBaKBvLkebO
jzgROee0dXffp1Z8VwbBBF0ytD+MyaM9F/D6RNZ81DW9vRtphIJBnZuPmD9bewu04sL2rPqjUebf
HJ1bT5bKJqjjy0nXQFZs4spOmvCYZJhlANQHBt7UOIUBdsAzg+XmUbi0rKFaw/rFBqxv8l1iQW7x
ARdReaFd6KGMF+j6sXXzpWzgXmWK52WWOpDMJHW4wKN3Xh2E2zT1aHeNrQXiNH4GWo3iVRlK+q+2
8rxP6DE22a73SuuQEZ8BgxA22I+wfBBVBYs2xZh3kviUBUIqDLK2JUagygr9E+mjZWykGWqTpr5M
W7aj3mLQVIkClk/aoOisJe9GNsPTaCNDin5ktz5VGCAwgiUUFXSAItrFDf2WxlHnYeKH2Diki4lO
BBBj+4UuE2STDHxztSsc4wBlI7/zjIS6hBuZSxuE9mpUZ8XpB88XHAlYKYSXId65wXyc6I9KRRPI
acWQ6K0bdSpnbtzAwnNLKo7zwDJvTbwEOg26Hs3aIIOG0Jb2woYIfMAVytsP3ueCRvHD6UfY6F9R
UIAkykY+yCHStjUSoclk2fe9UlsQMflvFZG1CtTNKCJQfdQzLrY0LxSswJjqd9Tj8XCsq4dG1X5x
wDOwekeZHr5whQoXgD+K/v2D/2223OLJ1K3ujst+gUDMN+G7xsYVoBsk6t7HmPztaHgx8ndhgaCT
jI1HWT6NmUkojWLtJwpEqyJtvqAMRlkdDnCwEF0OFqVS+kd+9BFwSEdrpOsWYyB/BVPZEQJlBdQX
fiCEmMQEWqdo7/RDavq4q8eehBmokpInqE5NcTtmx1ZNRt0yz56wO35E9Lo4Gvzq6fRHkeP/EELB
D0TwqcyTdntS/6wQLzsEGqFunwV3/9u6YEnsSw8ElvIRQCoC8TlK9w9RE29PwbOuhDRGDwCnRK7H
FaACgRStQD1i68Jp+uzhU09e9L13UhyhS+NrIuVPvy1/50n+0JVGcN+MAPEAsU5YeisN+oCYRRvu
gfylq7RziAInUDJaNdJuCbJiaaFThU96Qlu21bchwf+KqCF+NEZ9G8haPqe6lM+QoLyVRkBKKWf0
kOWjFthQ59JzW8kQKcE+VSm1qrnGjEFPtu2cjStkyLvdEEFhYIF476FwD0/Smpbln99l3vvEhEMt
M1jZeq1+i0Q+0GB27ek/mHPPfRim8v70l6FB5yfTq5c4rXwkAUHPelkIarwtMCErqlEpG80ZMjmp
eJyT9mUsjb4H7EDj6J9f+i4qZx4VydMfxv6UbUVUfvUT393HBRQCJ8y9PZoQ7aLyEn1rwCDaVhmh
4ARaaHBIm10dOtpAV21hyzlCwCCUO2r95jAkDxoY1Ye2cWpBtkk0oTk1akOxrlPg/Z+/9nXji9VF
GA3MbkU7IUzThzwilyp0AHSnf+H0Z0GEbwh2pAjbZa7oVlxq1VJDdn4Fc2sECVsVSEqByzyefn/6
EaflowzNbpfo5ffpJEgXCcwmoeGDTjOfO8I5SlFo+51W/aAy4079qF33C4oVAbC5Nt2BrL8/ZSRW
6fmHxJ//+fEnS0mN9o+O9r+Scf+vHHz/n3Te/3+UcbdRif6/+/zev6Q/o/5X80rHXf0nf3TcHfkf
x9YNCenoHx/fPxa/jsD8l2zXgZMguNQlzgn/aLg7/zF0lKI9F2wRammWw181xcnhV9P/4+iGRW5s
Aaukc2Dr4t+ouCtF+r8UyB28KDyT4XkU4dIxt5U7wV9K3k04V6mWIQgg3Zmt+ZQ33arDibuE3e5T
2S4WelLurLS7pcau/uH/tT34M7DUDcPVeUsbrvnrgfPEGau8bxFENr94IxKpena00DlXDGvYqDDD
tBVWKSgkIkGHERgCwEDiLWp4Ovh8mg3e/q+vdkkf/tJUIC1iG7ZuMcVq1v+eilwxq2s4eQjNoqdI
cyz37OUcyj3KSGjnAdGkQci9u8/eXR/5TEr/n7kAnWoYji0dQ5x9BFrwkOFm5kKAFU/Evsuc3djC
KJyKF+xdPvrab9ew7pFrvIeJiguaubftdNeV7QGdny+OOd1PKZzhckWjwHC91fXne2218efxUJJB
pZreu7Tds8fTpEcTJ+j0FSyfxfhe6uMqi8S9Xml0HHNUHKL17NU3jEUurkyLuN22LRa5bp1pzJeJ
MzjwxvVVgqJOjYguJoF0scFjfEEdHPemfkNnw/PHGyrxtwa2z1am7WmYPFEYWJX9jOoGtqx22j6m
zhcbP7M06pbgmR7IGz7A2LthCPBmU7iGmmTMdQWHgi3O/ABEXMDJCbUZrdN4KSZ6BUVLYIQAVqFt
rn/UW0OdrXYsdYQbtwxVYxdYBBFwVBS/a20TI1V0fSglqv9qq/NW7Blhm/i7qRPn9cbqS33G0SfU
VyNiDEmf7Fp0rVKZHq8PY2BtcW0c9+zDuT28yMhC6GBG6KgENhVbiNHN3QGGP0RyOjMpBI0AUb2Z
Yqvpvb8+/pttol5TSNM0HcsiET2bUVQMS7StQDu6BgL66NmgNl9QnA3ARuc4nXKIEvibu+ujGq+9
GNidZ8OezS5EstRDu5PDY4/gy0JzENJbdGhXYE6Ar6i5APEH8sJEaB8W063Nol7qzbeVusRWgchS
WmdzbsdSGyzJt/WdLwGaxraQEKnGhwGndtVRKe29r+UvbvYt/hXY7W5q5q0rmzuH7WsSFmNaeGiD
W0f5xU9hOqZnW46wDO/8qViOAGJYCU3zva8xyUzDtaPBDKkaNKLnfTUCG4KOQcN4Oc/0Xk2ICEiW
4Pu8LazsHXLD9zEcGOOQyY83vtfFZ+MGl1zgtsQ75fVu8EJcmvuQG1d9Kfk1Kz7nA3bD5bQVHRRJ
agZWufUdc4lLJTpILe35BvwZUCKmLCLpmihOzj9rIW4cPuLSShJkwTyUIPw4v5I7LR0dV3INTaYL
H6Zf68607edPQSmWhdsdCoHdnnTRjQueiwnh1UUo8GXQgIvFNlmrtZtEfmTBfkRUssUnDyHL7N/e
Rax2qQvDsKAFcN+ffVm3osWVz5m+QkQNNQNwGMgTtRTXa7CyapacRNxL89aCeu0d82eTmQRjhqm7
pwDs9Uez8WYIpoipoTBw14xcB5n/vhi6ddfEy7rIj8Lr1wFIgw6jJhStH/qBx/D8T/GttX1p+diO
FBTqqOKYnnrSvwI2e7B8q+gR7i/9ejf2zTZyg2fbbw9AqH5E0Uvi0z33P91YtGpaz7e57VEestHF
thyCzlejZrpMaugV8wrVv6XyWMWSzONUzbgZ/WBYQYOH9dMDU2kfbwx9aVU6ukMQAFjYQwHw9dB9
2mtGbHjzypzDL303Hprpw0yr1EXOAr3Euz4eF3ZzZwMgUk9gwkT4b57AwDDGFRj1QDx+/QSVnbi+
A+935eY9crDtssimrSaiZ6jqd5iKifFQ05FUoyePk6d9uTH+pcXnQDXCu8ghUDbOZiCF6o9lJOPP
U7ajc/NJ1OmuLbAZL6jdZeOD546Pfg7tIe/QpALRjH5xlde3vsSlReBYHskHDkomOm+v58EMUU2I
c9DSph+gVBHuLY5UZ9aOrhE+a4UP3iQ9eiFN3Dq4NQevnZL+bEAOH4M9L4UUztm+Lx36dx3Q9ZVW
uBS08J4GxGz2MGjx9EBPwfPrOws0BBXl9WgchF3exeMtv6ZLew/JbdPiXpEu/kevJwCMcQ30mA8R
D+F6yKJ1icpWFKQraU+QkpUg9ALy2Or691dB3/neIxUUsDBND+EUFV79teP13BohwxCpVXi5q5hU
6CAVaF+oXGRAlez6cIb6996Mx1YnLTTIRqyz5R6ibi1SWrLombVYCS9qk2Zqe0CGcmNhJdiHG1e3
trmxG/Jyyf12xODgg5YU72R561EuRXQuvDLaUhaH3nl2it5vYxWeQX/JVDQX4I/ZO/pd924TPGdl
A1VufOgSrP3y4+THdzcm4tKac1nwgguHn7oKof+aeCOdtTEt7HmVjSB10eaHu4FFy4+5yJ4qMf4I
sDvz4c3Ru0F3XHsBYP1d6258/bfpiGuw9V0yfemSDbnqKf96ihj1lRGd55Eq4CoGQW953YbC6Cpp
0VARKXZl1pIWFFqd2eLGBKgXPFsJr4Y+W+91ApZ5Aou0arV+rULauAjXIcJ4tv/OzOQ9HPp9n0Mf
NaJ9PX4v2+5D603bMpL3dey9N42bVYMLO5CpEDohtuHonMevJyNxRR6AcfwnQRrjPWpWO1qH94hz
rXzDfY/t2T3KcHsnaZfImdzNTrJrQN35AJd8q4PxEz/lBs/Wk9sPN4PxC0ek6ToUUxzJY9r22fPF
WtwjucLzNdWwmVxr0bXpioUECjb8DdXB7t+BCYZPfvOSuDiyy5BSUm7irnw9MwEmqEFeo2KW1eGz
nWAU2vrgg5tDgrQH/ieoHrTL32Pd/Li+SC5FjSY3Ap/FpJtkmWevLMLIjswUaXZM7ReJQIocDNBQ
DpvAipdwPnaaFT9Z3N9WRdMY5eWgfwQAsg7MGNkllcT/LqvhAYjZ97nXnuV27pA4Ii24/pyX8iSL
OhybWVJc41evJwgoLBlvB0YDwruswcvkHuLXlfHN05OvyexArnUY3Jg+YKe2NJ1uKcZb6/fC8rV0
6QhX0A9UV+nrZ5ibck5SnK+xn2M+9Axwe/TU5/7On7qdO2Ur38eAwo1uha/qG5xtZEvtGV5bN8Wb
mxsZKTsr4YGsqijcitDe6C+NYe7pzVFIMpetnLaUKZczVlDehAtAfjOKu3CWUlJT4aNH8P7m/pZN
M/hWWLJJUb6runQ3oDHiVdoxHVLAZQeBXx2La4Hlzi4nz5jG6Bne340jXVx8DI/IWcKs8lzz7EhH
Wx8dURet4BEgoaLK2oaFSVWteBPWiPzS9NHBibj32D9x8NJIRAkdYOElikNG/K0Lgq3RdOsILZ0S
zzDd+6nlsLKE0LBTmcAgVbeCzwu3sSr3YhHpUCwV58GfRXE2TyRuaZYM3lfecGwsC/xkBU9psH/a
MMe0+WOc5IgKgpDAfAJaL1x+MzvE8oH22/LGNrpwJ1iGAQfRo05FEnJ2J9BZjAbDYykBckdvjtYh
uN40SeDDG3DkW616CbruYOTyPvPmFG5S/i2cppWdkr2m5n2bA9gHenzjsS6tcFaXyQbnunxzVw8Q
qw0rCAjNIgT7hDnrwCeS3ey6m0kjYqnY9S0POQflUw472g0SIJrZ7xuPcelrGXT3KahzC1jnNaCk
QGSwQrZjFVbZrpLZ0ZXlO4ByH2y/36Tv4xkXzBnRahreL3Hivo+b+egl8g5zni+jdevMU5Ha+bYX
FPbJHWxO6PPbKEViSnhIjK6cqH6HmegaXMrPsHUQEcwW6ripCv3H9Rm4NCR4P9IV5pug5ew2aBGg
HdCdnVYDrFoQ1CtVtc0GjU22Rd9iyRPd+vQXgkRLKv9kjxYrZ4z6+78CpLr0SmTzRi4gw/kShvra
GK1d0IbbpiRPhxXrV9pTYPj4zDD7jRvc2qJqyZ9Ps+QOtPDBptbknFVtK9edjbbmAZrcRcQrCT6P
Fe6DKltOtKNjJTuAPOBFwwVaLtQEu21HZ0+3YUB9vT77l+4X2kKubquC65vNiSO66KdRQxM2XZal
t6p0fIyc9Gl2H7xpN+ouSqX95vqYl8quFgVPAJokZuqrv55/EeEymzpcrBHxF2pBj0Zr3mnLfCEr
57drRQuLOEiHeJb64/bG2JdOI1t3TumYZ9tvUnMPKJI9N9MK8Z9V8Huw3PdF26P6OhywItkBAt85
dEromBCJheu+rR7D1twV6DyMCFyV2rsbD3RpMSL07VikrJIc8eyGx1igzgcPzJbfx3u9D5/h0kGp
DLZjWj/aMTiQ0luWU3aXi2SHxeoNN/G3C4A0kU6SahradJHPtl8cDzrqusxHUWEFwDqY070V+O/9
Ifz6gv/NIip3N9747cnLkBjAc+7iRv3mjZHVgCAXC5Svi+ZF0MdcNMGdhyJiPUkStT2CRRsoCsvE
AXgmtGMkbsa+lx7BZPdxSQp8lM/7Z4j1jx12KhOFCblTJ68cPw9Zu1JlsrSg4My8jyZwcQrUmKrF
Q3orSXsbV6icBOq+SwuVS+jsVpzBXqQuGDtkk0FjE+w6A1T6U1032akMzUS2Zt7n5U98LBYZPlpQ
NxfXv8TbOoHQiWoAuPLhCfTOvn2uI8ene8WIpka2S+qArk7yFHlAP8oJ2FF/49h7u/WETlDILUeZ
nXBaLcW/jt0uGQxw1SSH6nXdMQUiP26rwV4YlCeuv9mNocyzTdXrRYBJDkMJjIjNmcsE/mYOKcIa
bh1mlz4kQDfDcgi2SGfOhiqkmVkNDNaV4aNu7tZPLqp9fS0LWNncHpRE9KXeAIoN6IXGoghWhfUt
ru0HLfC/XX/rS3vZs5hhih8WnsZn5yrVhIy4EP31PAIF5TV39ex+CF1xHz6X/TeI32s9uVnju7CV
CJ6wDyZEJ8U+P0CaonHGOS3HFWKjm7ZnIeEoIRvtWJn9eu7AtLfRrtfwCJgWeok/6eR/vP7abyMI
jhKaIzYtbc5R/WxdFWTpRptZ46pbo/m5RVzkPky+DOJzy/XlTjff+MIXF9zaxGvUVkFAWK/XsdlU
dZRXEfpFoXLbCfdO4WPmQaXtV0hLA/TzBn4Xlnfuh9p2o4VE1RCNq+svfeFb89bkI7wwrbTz1ovT
9LYcClTCnEpb6zJ4TvvhYKbxykD5rKkUNT76Sm/t/vqwF44MDkzDVZ0ogqfzYB6hgXaUcTWsLMoh
kj5hBSKxlt06xxrNRpHh+nCX3pK6CHcEM24756WCvsAfFp875DnddBWRcDoh4lK2tcJ9DKD1oaBn
a0DfvT7qhQBFqAjY4F6WHqXEsz095yUlCkyqVlAT1934wQbHjl3SlmAtR2kD25lAf84jCvmQfK6P
feHkEuS9UDUpO3j2eb0KZVuE5AHjr+xIaV+kx8FvEU4IlUfMjfb3pcm1OIYVdoD87LyviMuoB0Hc
H1aU6JeFxASWnaODjW5mxCFwgQ0HG/288UbEcaqbvI5+0dkW6NFLw+Mtz7sCNfp1RuEhuuSZv3xo
pgJN8aqqIH8V3yKaAYXzgtQDdhM4EgIaHAzwLIb74fo8Xzo0QEyoM4vGxJsgZK6aKDALVDuDNNyG
hbXoLXkfuS0qwBgsekDo7FtFlYvzbQJpUDtW7dnX54aIzWrMM94bCjzg6X5TWg0o66fYhMSOp4Uj
VyXkqOvveXEtc8FLBGxcpBXPL/nBDtFQlVKZPWcrt/exoDaanQ/kMNG2aKuhN4yWV+Ad054IIBLN
3fUHuDTRNhEmMR9LTCjU2qtbv3caOxFM9OT3O31Zci1NOTT0NljZh3GQN/bupQOKuqJHZAW24s25
OEtkGGq344CCUVQha53E4t7RP4ZwK1TD5frLXai1C2FbzK3N1UfTX23nv2Ia2wpdvbPw+rTHaetW
zq76Zcz2CzXcbhqRxyPI8Z4GW9y46d9Mqqf2KxU6snQdxb7zSY0K2lYFiKMawcgqspfo/pMrtgcb
PZu2GNb0vf7tm56GhPcvmFuThPH1m1pDEHWyQskRWAQksqyGBzQevCJFaBgXM9fGsHauV7BcMyB3
t6AyxpvvyvCchuTtCr7C3fN6eCiPemgPlAc0HeMVEX+tHjwPvm/FZbws7ez3NDbfPdd957rbJNM+
+3ry06zgfkgU8b1JiXiPnwWiBNen5ZSevTrM1HMRenhgK0G8nZcvGs1OBs4RMDzC+xmm2nsN2f+u
3Vlo22F2hhvRKFoctyPQ+Z6LvjY2YSJ+zNFYW3wGke+ln9Ie+84BuWdP/+HofgYXor2PHbmLaOGB
J845j2SP4Lm5l/GsMNz7HGYh9+Wt/s2lSfZ0RHpUHcYwvLMTqsM6FaUKQAtNDMcF+7I5m1d5M2xG
PV1Z5XDrbLo8HpYyBJCq/HW2plqzBgSt15hLteZ9VQ+QsV6QzFDdctUkzY3mTvbjQ47FZIR0iOut
B6ADNQyFdAw+YNrzKbWNGxHO224mX5TYGSq2RTtTF+oY/2tLBwghOPBPgBHqHyoME72NiLMjT3/A
SD0VyEcH3cYs5N6G2IVVz1h1awOM5fL6ynp7TarnkDTwSc6BNJ4f3FpvTa2ShVphJYisgFiUTXbv
+813DlM8sidMqPuDZ0Vfm8792DcgbVK0H7Mbx7dQ0ez5AgfDoLuUCUBznO972Xb9YFgKyynTg1vM
S5QXjta0gbmTL4QRfOxwuom8et8GCKSiSgOlhYpyd+dP/bod6dOQgHSljpS899yT9Y+6/TwE0/1L
PPsfa4s2CqJP1+dOqOz57KEV9oE7lul7iz6xxqzEfYu5o45wCFhDCyuy0GaLPtcNWmFo9GF7KGn4
0aRd2nTGoxg1fctE9oaYHqHVtRjdoyyzbxZ/WRfd97Qbo1WqOesa8ZOFn2rvvJ7Lk6r69Ud/23UC
KuAaVCbYFEA7zwsDgYTva6Y0BJFIXGaV+xUunWaU93hpLzD0+VrkApJ9sfTGbBlF+ofavIndUWfp
69lzdOC7CjpAeYIE4/UOmCp4l07hqvqc9lG0XNjKRKGr77Jh+N4guNnBz5VHxGsOtD6SNrxVoFUD
nD+AgqtznBpUoc8jRLsXmswkHcJoQmADtB2+65aPh8rw2dXTdVMQq6IPHts/r0/+22uVeJDNT4Bm
qMV+fh6FDkofPS8eCvO+aelEohuV2N9bKyCRzFYSN9brI74NILg0FCiLEqy038JU2iGp+hwNfpSz
xI9WjEe30p9MP38XTsXXUl8W8/A4WOZuso3w3y81xmZclhuHvnV+p/pBiUCjQwsEi6CfLXeXqaPc
XiXVMrVBbQFc7mAax2HyJAdu0bb9STL88t9MALEpOxWxU2Ka14utQqNrcDM0nsqxQi7fWeOjAgnO
e7bu/bBbN5jTFAerTJ6vj6s+5fkS45IDHINdiQea9fWwk4bQo1RsqK7mFKWt2AqUm50XoACb6yNd
/MRgUQAgkusw3lmwNqFUmiKTRYfDB0zqIIeB21v5PTcf0ZkCaYokIqroRYjER/T1+thvL1hCEo/I
m6CN5XVeaQ/8pB3bmY0UQPKdYGUHLWGF8VsHk2ZU9u76aOpmfDOnHrc5qCNuzvNti4G6p5keR7wJ
uknREZAa32VNd/BG/6haeYR2990tkNmlTct5RU2fJfw2k5M5Wv7GzKaNfcx6HOMHuu4vMMY4Zz+V
vrFqcCAfmi/hmO7sUVsFqBK2A3C0sSfAehJG8wipBAkfhHOvT8elyffIrmk1STqg51WERGsQzEoQ
IsxoMAxD+zgMYpdWDxbxc9fdKktdmnxQFVx2NsUDouTXCzrs5RThSYdmSoHXUaXCdAThFaFd2wFW
WiR6eFeBe7n+jheuK3IsUhAaCEDYKem/HnZkNeu6xgqzzXg/Ry2q4+FqnMZ4EVmK/OF+HlHhN6OW
UtFcvdPRnIoAQt54igsXBggWwiWCFLXTzl4+o0dX+a1OS6EO31tIV9bBN2MKn7Ip3jhyo+chlFAb
NW5b/Lgx9IV5pwpocXpRyZdv6p9TTKGmiWMWfZQshx6W/jhuR1hQjYOhoNyl9vg9Sf3PCuuOIMY3
VDV+jeiU2EpAQZsxaorvgsE62uM7Rc+58XRvuksKBEBxB/iC4UmSxdefpwB3BMuSNQgAbFeXi6FP
fvXccBAe28dRmTJHGhRiLDNR8wbd4kWr609wYROA3pAkyTTbwCSeXal6LZoJqyhanZn+kDnuT0R4
Jm3ecM8ixqTdWAgXTnVubgodwD51EPNnqxHRudGUnLDo5NgfLQtBRvx3saT6JmLjVhlLvD3taB9R
zFHHK8yBs7FCAM5DYzBWa7wrZXhUQEsM6/dlRiMFY0HOpJWE2R7WH4FdusmtKOnSwoMP53GuQ/4D
PPb608ZlVGQIzzCzlbkLKXOPtYl5HqtsqjCjGh9adAHpM/zr7ykY0UbJivozTcvXo5qjxS2VTuOq
oujrz9G67eatEVv7EnGOCCz79eEuvKQAQU+lkOIVeNazjT26buRqJfyxEe1ky0C7+73Ugo0XDIdR
fPU7fGRn77+IyU7UOpoo/O/NmtWCBhhj1Y2rMA7uO8M/BqH2QeuH+zrbt8adbzzbKdDKPMoX/8Xb
whag0s11gQj768m186Hv65Bekhyn5dx9Gcv9nKMXEJjKV3MRQpr470JQqt2wceBxEO6fxye+2Ukk
UVhIGElpyXznN+GHvuvXhlnfJXe1/7mbtSVchhuf9sK9LagjATJj/3BnnZ0Mg1G3sswLbo4h3odS
7iXF9HJ23xtzt/CSBBkZ68b8XgrFhAngwlVcGgocKtn9K7c37CyL0AHAtFPEWKgjxUGHLMrlUgI9
rFE6smNzI6OfiQyfrn/ai2/718hnbztiy6WVNgdxTAIaz59dOnRFhVyFtR0hgqNOeKO4cuHgpdrL
KoIjSof3/HgaA8R57YEWt9UPVFG6vYVPjIWDYWxzMckbYfyFg5eavguIAFAFkMmzfRpNtRHpjkK0
IFSFKuumAtOJY57fdNvrE3lajmdRJmVAF2ag6/Ihz3tC0RhauYBNtGp19B3DaV5CsZvXJlbiYx1h
m1NPe9/A5QPpg6PljEtbE3vM5GCA1v3O6MrfY4kvb1m462Qq3VUx/x/Ozms3biRa109EgDncstnR
smTZsmzrhhjbM8w58+nPVxqcvdVsHvF4LsYYwICrSVatWuEPfzwkIwcGMQjajTBJqFzEyN5QktyY
eBmxql3Iv4+gz7E5z124wQe4ov+hXEaNUVCjEXsBf754+X08R2kq4ETY3h4iI0PcKX+Jh/xFqe/Q
Wmii8NDMz+jNqRvnaW1TM23m7qFyUwHKXh8n1c6QGAkjMlzLeG1Dj4SNaAbMYFb7SBoOqONsbOu1
C8Hg/QLFRB/LcJbPOuMv5DswT7V+cNUJSEyJFBNz2OkF5xQaJvMpg6z5/p5be04T2jlUTYVW77Iv
EFQhiiiAVlC2LlzFTk+JXj6kmuzlqo8U4Xhv8YHfX3I1VAmgEl0gU79tYdVVW/sV9mUe6p+7MYGO
SJ9F6mjGjN+UoEHnCqqdVbOR7Y2l114x4Cxwv/TZqasWX3XOO6y7kA4mTCVHswWnaojxGArBOpas
8fcZOwLf2JhorAUQZijw5ZAVoNm4jI9l0yO/waJ9GV1E45fsyk3QUfwPI1a2D5UK1NNX0uIyhRnn
Lu5SjaWGAmwziCpsDN2AXgvarBtRf/VVshANBiiSIA6vD0haD6idTBwQARWQ4Y2W3fBBVKIoFe54
+Xy94PukbaXBa1WZStH5P+uq1+sGZSbPqURRosV3afFDMlt3km00wB4mFEzVDGhp/mGC7ps9CP7h
+1t39bRodM9l8uNb9hny33KMkuDkVX1258TDvmkRqIyLu7D7rM4MFpi0vr/i+mEB/CGYZiuwhL5H
xaTvuF177PncUomOUhKgSVE/pENwDi3tDEN/3/j5i1b+p3SR5jV4AVF2EJWuX/acNKpk9TVdQ/x4
6vhQhCY22PMxOWe4H3fl4KIbXQwbpd0tjUJsY6Y1AIfhOd00ijUpxU8sB0FWYutu9xS/02zNe1/L
Pa36KPkSk/VO/Whk6i+DaUUQdoiGZp6YXExdXrs4MB37If04oAFoD03sUivVO7TkGtzh/IPebTFx
1/YFvCQaq2wLOC+L9xRWFa5YEI88y5qPZYDsLe7DPY4FUZ1/MixPVbeImKsrMjUUuGqLQe3yGIBm
d5xORamoCw7KjGIWbPqWTMDoX3QWz6Mt2sJa1kXH3OHDMGznwrjeC42GM3NoNsROmJd4HiF3nXnW
ZD2FSAL5m5tg9QERZJFBfYEiXM6IbF2bh0Ef6IVHOL+0HZ5C+V2PO7BxNHAMDfBgev+krT4fJ4y1
GI3B37l+vrrFowFr7tGrnY/C40LNup0QZ8jnh3TeAkmuRU8SSvRNhOrNDUSf5jXSjjEbJgzhLyrt
uSaOxeZfTaMCxXmQMws90a2Ld21RsTnFoJsB0vJ28P02jYOu5gsa0NLV4HOISLicoOfty/six+20
Vh8laEjvv9jVZekW8hUZexDErl8s/p5T04Qsm00R6ojJowTkJRymo2DJ50n6ArHEzPyNUL16UQBl
I5Qwa2HIt7h25ynGYExh2QhvwbLZx8HPdP6iqDAGYalDXmTq0afo16OB1Y7/Ia1ySKh0nV4N9f3i
mXNMbeNc5iIuf+HEcRh0VOhrhx412Mlk2OWYPf75S3YAhTCqZ7R7M28usSdQEc7jaQHd1hK5Rnyi
l/SxkjVsg76OCYalxn9Kz2lFyVRF7CtzmT0C34AHjY+up0wtRktQXEAZZwUUUFxZZrk7x2n6oth/
Z3P65zNkMuU3S4vj/KbeTbKmlaaeNzzDB0omt+GoTsIVC6E3C2u2wMRqfd+SB2nBOZGCfQz17v13
fgtAEtk6yTqoQdg/N4JRNr6HchBqPL6MqV6gXQzkESm3rZdEMCzIbOuv7Rx8kjbZ16tpAQ14QT8S
UlXLpHLS8SFHOhkxQes+KTrUTcbnupO/VXV1BpBxyYEEO4WDFG9kfNt4bBHpl2Uq0tQ4XVGsriCD
SoXEYA6Afkz+l3zKPwl2kUj9AtlHafMb89yHONz56FfP0Y7j+XuKGvgI9cYeWLkiiNQCe/XaQ1tm
J1MTGgl2EEChDaYQDYOZLEci0T9VTrqLmNGX1RYGayWXZ0lSIjFbgzopftKbXSc7KHGCXSHBJt8Y
E/8OSz+3vY/z5rTxksV1s3jJND+hkIiJk3wjtJAGnYMvLZ062YIq6qcU/7OrN5I7Cz1mqTyqGCSY
iBuk2A5srK2trg1ORMydaNotrvrIkSBnlQpPqfu7KjMuQM/csb0Mpfz3ONpPzvS7iIIzFlyfQUs9
togL+/bP93/E6pumCSJQUULjZHG+cSBRZrpcgK+V8DuCOk76seiTe13S/nl/odVdJGa06Gro3I2L
e6LNbHzKTWIYPkC9i5ymJ/dO6ipT4jVtTIvF6tH2BED4/rLLW1HAIER6w5+MmW5uxbRWVNuf1B65
EOQq6W74JriXtN/rVoLMZHycEG6SSbHeX/bmWvx3XYupvIWs041IUSYbna1jB+KpOIsGgi8fYftV
CbcugFAm8jrVk3RsgPVHkKTDxtjaXMvoIX6ATWuFWxkRGexWr49QLQ/wInut90ycUxtkXAOEmqQI
zzXE7OIn84zPpIsPJoafRHQlce300QRF8P57WH7111/BLwC9yQa7abXVEU4vqNb2XmUO+DnHqLOi
myM356YZzkpl4Nyw+eqXR/p1TYgxtkkpRUW1ePJBixtsqGxMQpPoIjCrk4ENe/CBOdIulU92/JXv
4lrKnyZg/67r0MbiGMlwOa7f+DzVDClV3viIkIU2h/sZO9MGs0rLx+QMMT8bESpqpeP7r3h5gl+X
hXnFJjdpoiniBLyJlYNf4akLYtNTMbMWcoZd3jy0zc+wU7fGGuIJ3gZLsRSNCJidrHTbYlHjqNCq
dEL1RcWXV/HdGAdPZBeeBOUU3/diQH81QbVJrx+0oblL8Bl5/2FvLuR/fwLEf4W9TSRZvGSpTepa
m4bBy7FUH05i4Vol61LkJ7X7opb4RBX6Ry183lh3Gatf16VFybxKI6c3FuGLbapHeQ0qOEgCN04y
rBQrBnXpndz+mGNsxlWOOAKOBvNzE3VxWqU76oONU70WzagM/+dXLKJ1otp47am4fwpS/SuboZqP
+E+fiyL2AiAZQrRPQOc2nn7tSIn2BKkgufZN8E7gfJf4gg2eiJ4JQFShG1aPOjCf9lBkyQdmXC7e
wFib5RubbuWR8Y4X6GimELe9ERknpAH/LuDYMtbDLcqY0Q5jL+3kmE9GHLokLhu9IPESF7ucFQWO
CwgXILZF8jFbTUJGGA5eOgGqmvWPQ0dNJe1ny9lb0Va4Wl0NhSFTYUkmS4sN3ZH8SX7J1EGIIo4D
Ame6sO24q+TnEt+s9z/k6ssEDYqeGYERAs51rOgitQwx8es9PD7OooSpsJgYrWgHCAH5T+RO/eq7
jRT7+8suEaAcHtI5Eneb6CjTcLpeVilsZniVxC0AQhe7gDMuAHy4buN0rAUH8Bui8SwgkISH63Vi
1I+tWTax3cRW85WWgYJOZUUX1LwpTECGGe2uliQeWdq46FbfLDJNOpiBFZ6RP8VzUSbOv8Hf716E
QFQq3MMnN+NhExseAWay77/XlduVCQa3PMIe9O+Wc1fJCXBs7VHhEqx3eMmXNnqyzO4Mr0lgZ53/
lFUISTTqfNT64DYt2tGZacuFX2Mz2Gr93igKV8DBqqj4FI93rX4sQ+UoRD2xKtlZSUeChQhlccor
a6MOX33yN79jcWpGO4wSeoH/siby/Ls2PocKVqrt85h7Q7w59l0J/0gMiDvPQOrhpg8Y5zWJuskp
NeLxg+gD9gAHBJQ7QXLb+FRI4a4Ns2OsgytFlsqv06+Yt27tb/FUy8hEFOTuA15/C1TrMRs24Ir0
XhtHx9zo8ZU3dmFu7tVC8nAidf1Y2kdk1wgXVxCRUL1/f8Ot7XJoKjbdUDAVlIPXB4yUFt5MTzpn
wRIJpAEBDorvZicr33ADBTvXC4Ps/7CogNKD/hENtWX0wG5Tr/K5w9RAaXeiIAypGOzjpLF6Bnj4
YzLMG3HyZkQsIhYC2UCyDNQpySSvH3RWq0bG8J6L1io+TQW1WH2qYoxQosH1+6ex/kI7f5eihZda
Z1T4XNkcj2hC7EPLxlP6o13PHiSljV1/0wl5/VkwVMmmQd0CV7v+WXaWAcOMjN7LO4gF9rlSH7r4
g46IfVlCXaWikV8Eo1FoIr3/5dcOnPa/Ky/50Pi44HQWkdyKqakguVfB3370M1RfAhp82EJvrLca
y0m1qMuZ0Rs3t3CYKxGyLyP1S6SftOGD0B3rBsqnYe+04Wd/+obWi9tlW/TJtfuYXpMu5JJMwRa6
fsU63uFDnfW9F3YguJHUEiCPiJSqxnZRSfyNEL66nKmj0MSJFnXS9XJ+F4/qgNkYDUVjp0ndrkB2
zVEfjTx1y26rH766GpRfAzgpqfwSKp0EdaZ2SHl6WRwepRY9MkO9oD8FeJjkQ3E+v79p1sKF2KtA
dsUfy3BhTVWhThmbJu+ZPkO8FbOMqf0BYcCV4E0EBuqC5Vb/ffWUAP4XYYogSdy4fqdx19SSMSg9
WK9DoD1hsCKHv53QoMyV9txKKOwdZf04Ns4GtGB10xrM7yDbQKu+mTd0OBahQMf5HGT67op+in30
4Og2zLF/p72MeN7orb6r7C0RgZXjSVpOvwwMKaLX8iLzIb/RtbxBCTBQczcxpL2EMGwjVwAcFLdt
9ItgALz/cVf2Et+UJjglgZDYFlfmm7rTrtrIVitotoZS4RkBU6aO92F7l0im5+tbd9/KVgIEzc0L
vgyM7DIg54E+Nm1udF6OxUgegkMX6UVs7oROlnZkWLbrlHTjEVcXRdeGggtdFZL060e0uiSbHNBe
3kfLavdqRLMEZaOAUr4eUSaUqsPv99/p2gZiJPY6y2AgRyfhesXa6ueRzKYHU3TuzZ8C8htylWhh
gRjXUyw/ddZwBO31X5YF7MUYBZ7BTbDFma7XxoATI/dEIKbgAtTgD+ndGH+T0g8Mq1wxerTMP+7t
c6Oh98gASbHhCt3omzqx3UqtTURS1NkTutm176lDf6R9cJ7iOxsvM+dH21fHNtkiG6zFCeoOIXvP
LS/fxF6Uo+05l/m8QrlGJLN9YlCWfHMkPMdkht9om8v5UwyKEHXSPw/8Oo0U2qGWCthridSUWm1U
az0hFNfJXtFwkY+VD4gp9yoQmWRLpGd1Y9F9taFVCKbk8lqzk8CJx7CkPoFRXAaOZwcgtmFEKfND
nPyG2KFE03EeNvnNYscuclYxsbfEjWMIvvH1jjamfgjg+MLGL6S9g/EwBrrHBAgb0AaXmb3Q8xZC
gCJIWai4/YedDQYXHBTgK55/cRfQsxhNqa7Z2Rr+l9x40QDiiwTeCL+BMUFyz0AxEhPH3thoI9zQ
L8XWfru0iNlvAqSam7xwIKmeEAoN63bn2D+GrnCNBlnltrqM8tkEZWcXh44MR+s+6HD2Nh5fZCs3
bx8NRu4k4gq0tOvfMDldVel6xi5Djgof8X0h5cc+OuiIaOtRBK7HC7OLQJjgZHUxK/trV/hnu9ga
1K5FUiGkjeoHrXg6lde/Q4H+1Zd60Xlp3D8WVn+wqRvH6WQ7M1ZR2V1UYTohlVuPv9K3AlZPJwB6
PV27ZYE8alqS5g4+7WaqXuRdJHfwfv8pmtzTHcxWOPZy2J7nZCuMi6xt8drZ6jT/DSFcQOvj+nGB
NiXg1LrOizvjJJwwawiklfklCMxTFLkte/6vzGx3Y5OeMnmrI7x22K+WX+w8rS2UKjax1cEr+CKX
gKOhkThA8OT64AwPU8cl1jVuBWrtz/cbK4tJkqiVtSVCJykdqxwaGmYRwIMyh+zJRYlncY6xH6Jo
UYJOqyQdAK3to/Jp+JJJj9K8xQoXm2n59sWsh2Y4pBV2/fXbT6M+muvY77wx/su2/wlTc4dh2W47
uoj3eLOQKiTS6cIwRFy8Zzsa5MSRRqzj+MxCHN73o0uDQJNqha44VAbHbOMNr20tBbKUCnaZ07RE
ZUt5LZORxL3nlFi1jYYrpGVggJ/6yX4avo87qw7dXHeHOD6Rv33ZWH7lRCG5olGHU7M4N8Y8doK2
b5pykBNp2KP3HkzYcRYNDOcKcSr0oe2a/5HwMx3MzcVXoggAF7IFCA6U5ct6okZYLU16Fq/68HvY
9AfsC3+MUf5oVc5nIWLRJvm+n31XlvJPvtN+yDLnTqnxGcV9VKRsU9F+CB293mndZ0T7tsLNbUpM
Dw6SCWQEUdHd7Icq0Ie+9hvP5DPY+s5CrxTXy6OPX0IXhu6sG1/6Nn/xfbg1pv0FKyP+7leZzvdt
ID2L8MuIZaMoud2kpM1CbIkREVTC5RUgQ/XORk1tvLr40REEhnA4oEgUZC+qlVziLNmKAasLgh0F
pyKakkuKxDCxRx1lbIT8QaT8sL70jeEKZKORP/bqTkjUkXx4swvW3mUGjAKWGAj3bhydugAoBffj
xq7Vbw6qKB3+9yctrx/G2ZE/DI1XNjqkYNPV1Y7aF/mBCoNM/K2ypjpT+n8OMJowv8chiiCAGlIz
O238ktvzA2hYNMO5AxjZ3QAKk1kpzVapEcMw3Bj56qbsdnHOr2jQXImQ9CnKc+NHe4LoYWPt21RM
rK2BcRXFDP9dx8U2n02pbdXaS/MHQ/7U9XcoEij2ocZW2LQQVwvv8uhvydmiid8eWxSo6eWQeEJT
v2ngBaC/9XRua89xYtdCjrQu6I7VPH//UAnHoIBSbnjceNrbbciqjOu4jhg73HirgQEzlUbPas+O
/vVWw9KQ748dtnZItJPh4waq48XDLvi/pIMBQQfNaXZ2TzivICIE4V5rt66nFWwA7QHBmge4Bepy
CYHU8dC1NT+oPYnks8poJofDq23S2AcXUfiYhHWxrlUkp9cpjfVj4+XcHggKGNBUsLoJUzdz+amV
jEnF+N2zgHVFLTyLS4xMSfEifkqG7EWvJEjOGK5PJ1/kSQLaJeWbOmmigr6+QQ1grtjPEZhIzo1F
ouQkdTs0lVZ7scxYtXmq078QvGbAWrmtEAUP3JaQ9SVO9rrzg93z/mu4jdesTkSk0jYIEEtkkypj
dYm1ee2FJsAyGpuoiY71vaXlbgRU4v3FXnEHN8+KDDgXGJAu4EbXxy+Vk6Ccoqhh69evfIxCZxIF
es0OsCjFNctRLtLHOqCtgXeynp4UXKDRUd8KhrfpkQE5UYAUaMox41z8DtuY9KKY4B++hMn8Cdfb
U4GCQ20BbEaxUzgNCRSBAz9KpDAWGs49hqB9yjCr8/7ZeCkiF1u8FH4F/SOBWMXtZrEB7NzIEj8J
Kk+jow0U2cWJG5holj7bwd9WmWDbWrkp1WJ5DjpE9DtXdeNN04/bpIpX8uZXiFjyplQbeon7d6L+
aLq7KcXqvn7pp8/szC81krr5Y20D9ZQMT9IxW+2bjW24Eh8F9Q0AB3YrCGCIw/pm9Sn3lblXrBJG
d70TLR89xJmLMVoWGTsVTWdhPOyrX99/9aur6gzxTGSn6KiJd/Jm1WwK4rxojdILo2M6orTDxxci
YMLRp4bgKCFZW5sb0/yVoph2C40tFhRzrCUsyS57CXwCsc+2vlen4GeUeFF4cfrJjeoS4bHfU3lK
5s8JpmOdYm286LUjCBqMVgT3EcTnZXnC/WMEklZy+9ogwKhLxidDx246d0U9ODVM70psTtKXgUH8
ZCL3KpTMKdref/Wrb4G9DuiPKHx7AwyAxiMtTutXII0Y4rX9LucWhneyE+rBAiQmLkgxyENH3ivR
yIzrrUb5azdxefjg1zBI0rmRbgSiYifNTWeMaq9QdCy8LiUAFoDM+acyfrAg85v+yRp+FQm+4nyL
vHpOkmaXTfftiyntBs1yq+ipTEeAL1tfauXyJpUW/h6gfglSi77FqGepZEOh9hwGE838oh5nW2HM
+ULaWqOAtvE9Vi4CkSAKQiB5ClfR9VlghC4NpVJU3tBXD4kzM56QgRantfVTnfRf82xg5vjvHS1y
hIybqFFzyo1xLyXWXVZMJFU+XZNB2fppKwnjK7mZd0hpQVVx/dNyuy3lbFQrr9bm4zDgJskZFY1v
KaJhWgSu3kLC6d0BY/KNt7ISm8UQFO0w4LHChO56aaWrrHlU54rOfuvOT3EBga/kJqBLOyHnJgrP
UReycvHOoaMhNmvcoK8XBue8/LzxY1beg2jTijwBsAP17/WPGZ0JpGVllt4UjPsh/TI3o5sq6sXW
p/suoLcH+iiq8jvT2CKM3vCkIGWJiQP6zEKk4YZ2VBcTllAt8Vm1Ug8+MoqQlxQnpBADDKAGwjRV
xpgWixFPgHdodO+sAlzN+Bmz+r1JkmmhVd39lALTy9L+Q10NLt2jraCycq8TUQQvipRS6KJfvyHS
20aFKFd6DmQXZlyu1gxuGIAIsD+1nbSfdJxvpMKTo/verM/TBGE+ohGKR2jMxGjSta0O6EqWefWL
xBX05ooxoxFd8MnmioHR69D7wbLETi+582JS/bTQqETAE++KYz2ZLw3Jp1L8l30MCQi8IHguyu7l
Pq7lONP8iNu9rb/P5aPUekn/IjTwGiLJ2Lc7sZPFVxNQ3EpKscYhDwppYyhbJdjaN6IrhaIK+xio
0uJIyYOfJbEcVl6rJ9y6zteapDdO8/uie8CD5iyP0TfxS6be2HXRi8DR2H7+amUgOJfBZn9cHJvF
FQBllruYQAvAZWkkMRnREM5FwhlHILiNdpkNiyVVfeYgR4ThkP1GTtf8pzedyC1xptmo0lbiPC1y
qjNCL2XIspvVkX4rQ8qpFgrCva4zEjbcCqoHUrd7PdG8cJMntXb5crEgT0dbWIcAKWqSN7uy0U1T
mjWtfHU8dqy/rKDZCcjugFFUWZs7u0zRWLgbwuJgK9WZt7mr6w2y8grABA46LQCQwpiu38TWPptr
NEidwitlkwHEMexir3KnmVAK/K4xn2oYNgwFdolJWqZ3ewEgFhoPfozpZPS7zLqz4rdbt83KieVn
CcYJria3WrsNs02IpwEnNm/PrfWVbuMFgX18TrgNHbp7dCnaMvLG7muvq6+0J+Y57nbQXftKAnfD
phQIghvGfI0wzSgldelhgrrT2nYnWdmxOU51cir0dl92n0ugNjmuXgmWUhGz9i0P8rU6nZ/AeJLN
gseZttgo6lyMJPtp6elq79Z5dhKZ2oxJ7VihRQXHzIwk6lLpENXdvbBbLiEyvH/trcQL2pywMMnT
xTxB/P2bveoUtDvLPCo9uRBIlO7Vl36Ump06bWHcVo7i1VKLREMresu3UpZyum91EHwUgBshf+wM
wT4PCIjztz99NjwcmHxyDIAU0hO7frZE7awJ6mbhiTaYoIGqinRARRxzvY3TdvsWxUoi/kMdFkCb
65WiXpez3jKKV5sKwJli/gfbeyfFWwdodaVX1XWKOSgnyy0jlUlStF3h5QSRUFUv0wzun+68Pmw1
L1amPDyV6CAx30Kja2nSmeqlnjb5VHgD2prkY80YHG0jvZTA0XwuDTHQZZbvFpbkvv/lNpdebEtz
jJCc6YbCa5r6lcE7FzTfa/Bx8l/GqLuNlrqF4uwCQsbG0mIbXl9YPDWMFuFLhvuWsXjDVWnESl+V
BY7jVXNoJ9pVVuVmI3DmD1bs7BX7fmiPSd3fG5ihC1yTHWWnLKPbiJPkxvW1EiKYZwrYNncYEPWl
k4MsgW8aMGj1AGu0I7rSbXYnRccOVXJRUeql5KUGsioCXlVhXL05DhLNmuXroJkskGrQCThO11s7
KdLW9jufQzR+cWheVxMnlhskTp70KAUKy3AIemJJtBq6LfWWtd2O/5W4SsU2XIJyjFAvygxNaq9O
OME6KTF1Kt1EV+aAbXx38V2XDwpqncRJgOUZ5y8eNAmdQQWNiZ415TK7Xmougs/UYPxNV0Ykkj6K
z7VCtLJ3ChXRGG+ACW4eV9XAA1KHCQYM5ekijExcAZCqgOIkfbAPecmiccAIX6EAeP9pbyovsRIC
ANhjwJLXli06M7W6QovN3GsM+Yg1ySc9wNtH3YIo3LSAWEaopYAKUdAZWrZD5JFh3ZixzDgyqwzz
c2TauxTlql527gQopkI7TIu3MI83Atm2WJc+EKKiuIrf3O1DE5Rh1Vi5l0n6xdwXZcOEuNtFprQP
Sb0l2u4qjj5VGu+QYboMYfeBDH4fqh1O3FvT8pt7T/wYWPOof4K/RJ/nemNJITQyU5JyLw8+ObDE
coJ1kKMi7mbZ4/9HirX2bd+ut7j2+oxCJXB8Hr75jOCma3M8QUx4lT8d5YSn5qhaTes62f61rhWD
sTDaO8leKza22W2SxbPT/gYdAX+AXbC48yutKNB3JY4bse4KM5Y8Z3WtjR+VaS7wL0tP1pSe5hRq
SNkrn6Y+/JDK6OUX8ZbW6drhMojpNGLZ9+yM689Qx3VOO4qbM6ZibfJoL2xsQ856X+gbj72x1LLt
D/Zl0hHtLdjauHQ08a5jACV63fFmPqCsr8UICoFiGinLAqfKEXeKm7qgd4A+XIYZDBurzfO/5AlB
BD3/EiXVZwILVrbac2q19s7/nkzT9wx0/xxKO8sMN/r/Nxeo+Oa4stIpEOgke3FjhIrvGHPOlSVL
xk5Ak7ou/jF11u+5wFodi6f3Q9n6HmPqITqdQmdksV4XNnnc9TGXhMox76J92SLIjEMbmgb7iotj
KOhys/cc50veBfveRF9oCz56e1Hz1Ahw0b0B6Ue6ubg+Igg4pm+SNkjSi2Ba+fWhGWdXRHEboSET
NSU/y93AuDNG5BWULxtv4aZ9hYwbw1eoSUgM33qYNklUGNhUFmCQu3OJEsnYWL47FzEgPP9e9x86
hmC1r3lBOD+/v/ZtmxdcJRI2aFWxOONQsUffFBEqYxSp6P3Ma+pfuMbQuiSzBy0xBcNBlfpDLLhC
cndIISkJhhTNGKD3e0FlzPsONBjTIA4i3a9TX71kgekWw9/v/8ZbLObrb0TzDvi02JiLGUhCg3rM
MQTwRItTqILKDkxD8CRSQyde0nfCzFXwdnUjwfJmKySs7Q8LkVlh+Q6KmvNx/Y7SuajspuUdjdFX
rKFc0eQU1m/x3B0S2A0q4nuInR8DPzzK9qNUZ4f334A4Blf5DS+AIRBZJJUKQVC7/gFtmExJaVj8
AK3aMZN81LFO1LBven+Z1Qd9u87iRatTFMitWIceQzkPKDVBqhkYLww+TcNk1zh4ZEeukxLkRbtB
2bpvVz+1aH0wAjXxpV6SEDUQD2FY6sxZGO9V+yLdd9qhReevtUnnaCaH2e/BnF0z23ISXgnGTLqg
SEMk5TUvUYhVa+i9gaceda1ykIfwlCaG15KH5HWy0ftcySqYryPnLBQ0mSoszhxi15NJSCKuR/KD
aNkHdE6o0DjuXPe0M6J8Y8XXy3q5g2y6SQL6hgaQuviysz9PVlhhpaNWxQ4dY7quyc7qEaZBWzEG
+qrSWhVzZl3BszjwaZxEFwEpB/UsRvyRjq65vlGvraSYvIf//VGL6D/rYUEBxHbz6SI1Y7drpqeQ
Iz3iC/MKO0Ut36k2Fr2tTzlMb1ddvH0tKTNjFq+ikHPXsAEcUY7P35Tse+JPLhxYN55L1243pI3X
1yWTRKOHjtENuifJEwVbYCQHKvklV4yTSQkq6AL6gCksgwlff+7tEM7LFqZkNcbDd0FykeY/iI7F
ezZrvTMDiZVnZugBLzjHIhv/BZ9c2lFgFRPE26HdWRNqPTLFRK3s2vhsQql6LZvgAfehfjKAPjRR
jwArXXEGF+8HnxsvdBJ/Tv7//srFd1H1Nk50TRKmh38x1SvkkzqqdAnQU4vAQTBE8g3Va8/qVLhZ
IjPzfN4FY4jMkL/3LUmAV0fpnyL7IPas4CnP8UZ2tJaw8RN11CroETMjFgf7zWVZTtAeOyPKvVLY
uPEyZ9CydqJ+NDEBFeV0BFKlS1NPAIWE14tAME0jJ0vj5DEgyiNpo+78f7w2IW1Jj4F58eK1ZXqG
s52d5J79FYPto24ytgB6OZBRgqQSP1AcbVnrD5h5yX7lpfD/Zpnr2gyPNBZdwdELKnNXG/eVkfxo
bZqVg+zv1Xbj5Ilfch2DLMyf2P0Y/oi2wCIGyaVWWYmpRaQad7SXPV0vDrr2W3e2qDm38ZWFELmG
7qQIYfjFZ6qkfBxxgY08K5WR5e08Gce9MEYXs2ZoMO8G39rYvCs7QyjhMz6i1cLTLcmXRmzaHZMS
THzM7GMEbC9STa8Pq2NQTZHrW/5zXOr3dtR9Ser80aEd0ubDSa7CnfQ05Qq+P1t0vpWQLxp/WNzQ
FEFlZkkiUfMmHMMk4ydZDPMmeZ+U4XGay2e71x/TUTqZcnJKQ+SaENpRVLdR6r/8MPgSqPKvQHX9
iRadvZVrr3wa2gmoc3DtgTNaTmorJHeKQRsi+LqRG2IX2MnZThk/t1XrGdlel7YWXP0yAuNKEcvn
AXt+fWa73hq7uI8jj+AC4292MxuHTfp+WH6ZMWii2KfFER57cE6tZex10R41jf43CHIaH4F2UIKP
1tBv5Vq3OR3KgwYK8EKUAPnWRVDuKCUk1ZBCZDPKi9zo32JF/tVX39og3xdx+xRV1UHOigvOp8E0
/A0e94eDMhIeC7+QCn4/9q69JGHeKEwcBaJiiYoHCdSg+Ek5Kc/szLC+z6TmyIZu3QyD47Dc6aXN
vZgkO1P59rWKi/OsxrLbxEwbQjs/UjhuAUNXAhvUJ8S1acAgdUkvaPHhmLAM6AcjH1r051RGY1ao
91XqtzpByKVNAs52VgMabVU3nO70fv6uO7jfFEq+l+LuPNT+Q6OfG81+NimnaxkwtaRRV8N+oOeZ
qKCdtwD4K9sbfDfUHuHVDDBg8VH7Xh7lPrD5zaV21+Fx31fz10nxL4MKID3SflWTdVEy7R9HDx/T
Kj1pj0h3fmjrnGH89Ltt6nRXTEMI0804bnzjlQ3HbwPgBJGPYuY1S3hzeUVd22YJ4ghe7yt3RaR+
/FzJ6n0SjF8hqXzTHKhPqEHhteapI1YPcfQj08+DXP2NdPJWa/ymM01/T0gSIajL6Ax02/W3TZHB
jKQG2bg5db5GTfgZhc5nYZDWNA9Wrd3JcYqIPmJ+sv9ZQK02XoX45xc30eu+AlMHxPUmAVeN1JHz
MsYJQc48RImQRGLCrOKywfAwif6xUM6JQm5NJT5MVUDdk9zVdvuzM8It1v5t7c+boItoGdQdFCCL
jh/NVRgkbYBsLaoJ6Djf9XZ7bszwczznn2SdFoAT3tshnbd8kp433oP4x2/eg8OMSGBcSSAWdWUA
lEpmQoF6H/JQFhbxAnHaqLhDJN2BTCzE+2OqnyLjmGvaxkdYOSqgvnXwhcJE5ma6j+VmbEqZ1cMH
pqoL0ru5GFwnx7clnvYDRMRm0yJ+pbqkgqePAJuenq6+7CPS5S7lAuV4b6RpIHRRkhwvSAyg1WBy
Kwceq3UQ3Qx25SmTNh54pbpmdQBKIsm1cPNZpCWdnpn/urk6GLq4tl/WsBys3u07xHy7CV+0zkRq
F28KRa7+kjMhFpEz/582IsFt2SX6GHia02sSaJNFYO2beJSMzBw82y8+AXV5HMLWk/18H9j1RaX7
BswTwL9Rb9wyt1gpTj2DC8YJAuJCiXt96ungaLUs2cMr0Gm2STGTYl9mHxO6ugEWHSBa/mnC6Iva
kZWazud2Rs3UYHgTtn/npbqTgnSXN2rEUejxh42fq7T/aWjjvRDVev9orO1OB3tCITMp5IIWgVyR
qm62JQdf45qaiOgwRPGlR1AixWgVXU8jTjZi4m3rlZfzZsVFngIcRauBXSCjpQPwpfPWsWpg/rIB
hYt0/I+fj7sTIAftNEjGy7af2ZrSGGUILca4HRaqfil0/DMzF473UTGdO51Y/P6Ka9v/FVnORJti
5cZVuI2zeVBadDuD5qeGGFKfKFztEfTO/pK9KAFpV6o+WGXxodeLz8zN/nn/B4gXuAh2wLgZDaPa
gsuCLD7Am/vPluBzqzmKmnMRXcjNPgQG4B2rPKVWcXh/qZXdQ5EIcgrGF5ji5aQ/q/JmTieUwa0i
3gnFBSyq9p0peUldfcJ5oI62UMMrNT4EWszZyN3oEpLrXj+drI5z2I+8XQfGUspIyKrOeWLnuz5A
0xFVdiUwTkXxM0iSlhRDeh6RZtvh3OKyw92Rbu9c4uARmRqt1c71M93Y10XQuoH995+/HAR7SERE
S/VmwBfmU1ei7DJ4FtYWbJST0msfK1oPQZNcLHrtmbNpRrlyuMgj4TRoKAqoNwPioHcySTKJPKU+
HymZ76pWv5Rj4iZ+egj1LSXolSEmXwNojii8WHLJLA/lFovfvCfB0J7z2Drkanse1PagoQxVTP19
dDaGr2a2K3J5l+JrrUiyO0UU3jDQN6Lu2qX3Sqymcy5EP5f+LW1py+hdpyPSzDE61MV9qj03Qfo4
2mcsKUCnqvtKt46O1P7EWObPa36yG7JN87XZuSQSYDhlBIVFhlEo8UXIcswSfr31WW+2iBKvWpbL
8/2qRw0ui+zbWgwJy7GP/g9n59XbNrL28U9EgL3cUlSx5R7bSXxDJOsNe+/89O9vfPGeiBJEnIPF
LhDsYkcznPKUfykaIUVsJfmTU43H2tS3tV2/iWKHZPc71YlfYiU6aGN4oxb9fdkGjwYvrJ7sirR4
tRr/oYGA1safpZyuoIwubcC/fpy9eHOBdoZ57g9I6Q7RNrS7nR9FoGolEPMo+OfxSlgpnqflWtjC
sBDZYgLsJa+zLArqVBVaM5kUf+FFfUvfQDpfKT5dulIpd4C5QEQWytAioonrtKyaEclAqm6TpdOL
aemXAsGgPXv90lgbafFxkW8Is7glWhRcUcECc0xclA2krY2Vpbt0d/81p2UDOAnICYaSkfoCPjqK
YoOCKK/WA+agsgYnf0K59frkLrRBca4QhSqRfsO7W1zeelbSmUzQbhP4FVHBK9R4YyjdLladfQWH
wP4zTl/6kvkEiIa3uVqTebm4Y6iPCCleyptLXaQhImZzYuSYxA0cAEkflW677iZ16RwAaP3/YRY7
puuKvMV7GYY6decu/LdL3sFDUUPdRavNpAtxrtAWgVqKOimA6sWZq7Mg7FsLvRzR4xBgfIumUVpJ
O0m7b9uJfq6P6Mh/r4cKUoSgEYEPBT7tGXfK6dAYGHtUa6KsP+p41YrV7KbuqEX5hxS1nhPkG6nX
b9Xefl3ZSBeWF+g49x9ACf5aRgFQ4P3aj0ymLEQl4BLQpBQU1z7FnbN7QyfpJS7/1En63DjD98zS
O2g67hCN/0rSdKQi9R7qyY9QtVdynwufgjCT6pKAwp3L1aNzbVX5SMKd0mDLnenZlu5SZBeq2HjF
dtuKfbep+pW353xLC/A0IbWC3AT5tVisvwK+xO+owsSIUKlOv9Otd5W7fsr/+74hzSTYauSFMNbQ
MTkdxYjl0Zd0vQPu+NINL06L7KD8PdFXOnjnX5ZhQMKyn0T+uizzT5IG2ldVOg9EgttItVsW/9CK
Lcf7qlyb0oVWlSgDcueYIk0F1HY6p8JWysGeK1Syp/hBTmviw+5udHxEDT87i8JZ4bht9K4C3Li+
gc+veQamco84AKVaFMtOB841qxr9HkGgrvRdUwJmNTuunu7S1fLihfUUBqMOoQnDKMuefi/natCr
iJEUyk08+gACfzTFM42xOstW9uH5i4JZD5KowANF22+Jxa2LHGz47JBjJw5sn08tw5d7kFy7O0RZ
hW3WmtLKpQExH0dggcoK0BKxyn9tfArsajMnDDgmH3bwOJo/g9CDqCj8beL361/s0l5RESdmWl/0
K3kBkdOcWcf4yW7RKP7xUfvPTveZtbdJsqtwT0WSrft5fcDzq4QNSdWCGx1SCDKcp5MLpZTQGzCU
p1ef0fjSIVUl4xXgH/wcXnj4p/FXgpwLO0UQDcRB0ERiJX7QX6sZG32bZmaAVFPc0JlH2HwUWCV/
r803sFGvz+5CKID2Arr8VGktnaB5cfSqSXLKskb6S8FGOXeSfW5GSKnXBzMjqYt3/kjF3TC2s2Ef
s6h7GO97/el/+Q0QronqBJp1ede0mWxnaoCMTBi9DO1dP/r7MJP3VuTvDTVzZyfZyaW1k6fkWLv0
cNQ1gMSFawDKJX1CUaVCiWCxgXWJOmQdx51X57lbpb/b8j2sXmZ6mtdneunTis3EO0F2RK/s9NPm
eq0plT+jPFXbm6DJbmrtTTGTXZYXu6L5dn2wCwkK0EU+KsgW6o9nMDN/zKPRyDQUampro0IVDJTn
0R/duXk2q6ds1lDY/lnYFCWCnzCP8znbDvmwVe1/VL7AcBicn7oardy4F9JDfhW3LpJBgmO+jJKS
wci7BLM3bzQ+lWJ4gXaxy4JPO7GOvjOiM9ocZ1jAkv0+UYm7viQXLqqTsRfrPwRTUyoTl3Cai3Zk
u7f6hv70m9KWuxGmR5CuoT8uj4jmKOUZGsRLfpdvzWXV+bSEcVB1a7pF5O9uVKAb298ZDRbuhbyy
wJdHBEWLrAfaV8vAWqt1u3cghnp6OOz5wHP3hqvsvkcgOUNWwx//vb6mF+5H1vQ/4y0ukCmO68as
kRebU26KXttgJgdEb0aHOd4WnyGV/TH/dX3MS48A5WQMNpH1UQhRFndkS9A7Q4XlulfxE9N+Z6V2
I/vJxqj/kTRtN5hoJs6AR9TDysBih5wmuoi4ilBbCFQKHO3pCdZToP8SKpGeSggpAyEaSxnq1Z90
oOteIjSV9jR8uaJSC5fMterGpW+rfdUTRdZ0hhlTm7SJKRMzehm7ZvqeK2+h8x0Ya5s+xNra3r1Q
VWKyFBQhlSBYBIridLJ53dtWruad15ePDlogA8l9o3yE2jYtbrJx7+dM1gw3av+jpoq/15KHSbtZ
WfFL+4tvja48gpwEiIsVHxItlmF2dJ41PtWqsomaCOdh+G7viepjhaV7cvlimohd927qy+IHwcBR
kB0rXfNgd7UbwJDLppVtf+nJQHqMlga/jc7rYm1S/EgDvyQMiZRXkVkkcUevWgGvuiY5fvHGhPqO
eDChOJH/Iq9UQinIe1qYOLz+E/0RMH2ktuMEZibVdBp2Retl8ss4rCR3F0q8fH5iAvC61DHRLz79
/E6kNtEY8CqG/aYr8Lfk8oBBdFCHm9y87X52/xjg14q9JH9QYiyiHXGK8+rQwZdvQ9Nby+nUi0tO
nC5EegjGlj2EOkoMM9cjMp/4Nu8VVwmeoNhhJPQ6+O+NegfI0U01HFAOffs2Dx+BtOuqH35xj0Fn
Jz+X3fN7X2TuOO7MbC+XratFD/q0Whe8eEgpOIM3QUqWwOp02SRIQxI6o52nZscx8JCX7ooZ94Hw
Ls3lQ2Q9qVCjGue36cy7HpZzah8bpNl8LAIRJS139iraQox4dmlRo1SgsJIRL3OPlvxKR1yI8Eb0
lgftzhyru5HrGle3xs3j7EaWHwLlrQYnExuZG0vZbZqmrjk7Kw/wxXCTLSzyViRP0E8+XZwmVM2U
lIXFCVCcDBpPDgb6cC9JmLl50bhYNXuGlGxsnspOqV3ttgxWTu5ZEEaVEj1j3mIheEvWefoT8Fun
MZRNrWfrOrgHxs25MfRkI9MhWMmiz+crBkPMiVoElwVuJ6eDTUHbBBV6Y14eehJFNOW70/xb+bfO
5CrptgGbFroW1tA6rTB5ZbG/nvqT774YXDsdXMVcPsCEhJkqt130/GolriB4194Qfput+zncULLd
1Ky2tEOBIJLvB3tbpq6WPsv2Zj5MaozX7M82HjZW4FoqCZaPbm2xyX+rSbiJ7BiGo3KA3LFTw6dy
fqza18R57uTU7XS0myvV7YtXWctcnDo2mDhv8jDdaHO5UaZnJdsG1ja1f+qd7FaE2gYaiIPmBljN
YSdQuWa4g/Ad9J8YWblGYqH8hBqP28X0Dg9t9tiADrr+1pw9NawXd6wgnMNEOitD4CqQSVHetlha
vAkmlFAJzicPLAGtcrQhuOcyc3t9zPM2JWRjQgka9cRQMA4WOySVpC6OJeQARYVSoP2F6BIIDbcE
v0m9rEg+YsRMpuBnaKwkXhfmS2+KGdMbR0PTWQydZ4kzOYX9JY6oaIFg+uvOH0nTXWtDz6JL1uBK
4qVabMiTARcbUs5rEvfIabyCSCKCQW622KFBEc75cyDhaMGxwNJbiPCtLPPZHSiWGY1QUe8hipAX
j6iTBjnvKHMtjci1gmNWmC7CtBsByBbacrL6J2XxDTP1lAEVPiE8NQ7bai2eubjmf/2ORQpSy2Pp
FBq/w5+B9WLiqSH1Vg79dpIRF5JGfE1nr1y58r6wa8uFBwQiEhCHx3N5502NJld5ZLZeX/1sm2+1
c2iTVz/dTPo3yd7b3b894SvZV9xGnrFvfNevtsq4S6o9MG1BELPWilTnrzkfhKKKAOZSM+KlXFxO
Tjk7qG1QNBp3Sn2wrIMzHc0amYsf5UGaeeTdJHChQlIxz1pPsx9q2Ssi1/5eaHfG3hoQp9pUn8aw
cfwXLb25vl++0tCzFfvPz/vKQP6qwhQ1HgZ9RNknDr1q3hrZDp+1+ilON/VjPaHLsRurbWxzLu+y
OxkMTaNzYo9zcZjzm7u8cRPNRc29lbehAgJgcwAA4AzPirVyf3zBas9+KHcVuoHAquBPnq5jFsep
PyusozLpW5tVCxGLgjHzjpfiZxzAubfH7MaRsQC0FI/+5HYc1JvU6QqoNvUP5O5c7E3czv9Tx8l+
Lr+jq7WteiJ9Q3pMzD+GDFHBOqS0Uc37Mqro4XuRbB/soTgYKar0KOaRCWB5oDq73M8PAIhuLOOZ
GGAjqR9tP9ML+YGWYlO+JZX+FMnyDrhbgrVp1KWHVlJ+YXoqtO1V4VL4HideNZnHsHuL81fTvIlD
wjjjXs/2aLe7iXQXStW2A/fuy0+B/KfTniI2MviOBCvtVEykui1ITAprfguLZJdq9Y2WAuRBeJkH
6fo2MS9dK8pXkAz0gorG4go1HD8Yx0LlyRC/ctf8Co7VszHsSrSheB2PcXeYwfpCpVMPigmsjc7M
dhg3eoDEywZGRqXeKs3G6Z5ucD+R48QNFfSt8k82+NYwdhFBd33D6dOelfv2I9tNLXfT1uF5/mPe
+XeS9ACHJx43tY4OikexRzX2ZXws20ff3qGMlr4oD9XOeQpLUMbdO1z1Pt6vLMJZxCuOMoBvIluB
b1yeFb2ShkCr9NabumKb/+jyJxutxN/Bo/Sz4ZR0Fpaqv3wqSyOb6jmzj0p9o+hbPT1UYEG6B6u9
Mcz3sPiROrsqauG2bZrG08fSLWleV3sp306BuqlzyhgtEI4bJ3xUoWrPikc8M+s7GNMYJLyHxs5q
NBfB3OAb2BLj0Yo/h+GYdw+Bs8nesvKn6gybRKl2VfBg+NhVJVyBtIJArDxq/n5E9U8NAq/oPgEw
3kXBWrvh0kKBzgCIihQx5YNFnXGS1cK31YFoEDIWFTmOZLAVJgRu3nyAIV559C4NRxuMWJt+FEnT
IhNJMk2JJSundB2OWx73ojMPwuIgsf5oMX2xZA38blx430E7QWuj/UVTchHdO30SSoOctl4JmW8q
P4Rci1C6vb7f1kZZ3Hgj/h0VnUeqICG3j+7czePHpNRrwcpZusmuJjKCp0qh5bzwkKHRF5SpgCp2
byXsfwfuz8w1OlKaVpLxmM2vTvDYCwI6z7gyQVoahwdAHlu9JpFr1zrmlyJF6rlEiIhcwGpZKno7
UGRjI0c8myycy2VQ7VsJFdTc/p3GP8Je9UgqA1/xKkfZ+O3z9UU/L7mh/cAzQ2NCsE64607fGZ+g
2QxjjZrDULkidhMoRUHMV/0/PiCJNERWDThBUX+7PvKFiIn6D1ByjDcR6Fluqm5wsj6OKdTaEWEw
IoMq+jKJlm9MyKnFp+MZ3Von9+JkaTJxcvjKFBoXWyyZuow4Km6gDmHnGr4JVpjwCxGxqtA6FOUu
jgD2a+3K5r70lakcULTnQpUNWr2n6xzZxSzjEMB0k++l8ZlK7tS8iXW24le5fbRDWF0SGEqc1aRk
rXh8ITf+AukCDEEh4MwBx5wMc6RAjwix47tJ/5iKKhMKgUb/YVjV2lQvpAPQbqkw4ZD5Jf58OtUS
5Wc7iSEAxEDvrTo7qNXOUGZsoR8Fwa5pUFG0YKeiv3p9S136vsLkh9AT1wK6pYsoPE0sZ+gcq/ZQ
mtqY/YdQhbcEBjx85zL5UspRPoRQzsq4IhxYBGsn4y7CBbyI1Q7GJBk4UvND/dnqd8qwd4wPrFdd
f8Yzl3WPso3g8QVYRVwf/sLFKaSt6D9xn9FvX+RA7aDUQ0FFlB60edNO+qEcfvpjtDZJsUOXk0QL
iWRaFzyjJREsT6KcW6TlptDfp+7FoCKakMGGce71erfD+2dnIp+sto9CWzwPgl072q4pv1yf7YXa
C0AMzhC9W7JOKqen2yuVIKYoE3p+JmWFGHkeHXVJo/5eEK3bzbMouvWGWzu6O9rkYYbkDWvSsed3
Fz8BlwjB+SAyWrbiDb8orNTWS08wqTREEwUJoMogQ0bEfWhedGV0O6cr1N/zU3w66iLMwDG4TiIh
T5qW2QEDA+QK0FXXD+CU76oyf1pZ5/NjLFjegFEog/M4fNWv/0qVFDvJsjCB6eljK48psVvXyqZv
YPilNj4Km7rBRQp35JDwamVo7WyrEW0KnAo0Z1oVSxUkoxsbbivahbNza6KqFQO8QjehU7O7vEQt
WZhfgyvT2YIxiEyhI27Oa67J52HWyY9YHqukjMowNsLak+UAK0qUcCPjIEPnUfFd92fwX2tehued
GXgUSNNgn4BoCnVMcdL/WvKqr9pcU6bKq5RimwSABk3Zi7X2xqqkrRC/KoUwr4TNhaG7hSp53ZA/
tWl6CDGQ1NZ4yhdyecH8ROWVnS7anItrjbhnSOpwrLzeCOlHFG7bx97vFHRvjtZZ0AAyJD0OkNE2
+p1wfhLvqNALNrGyw/nHy7LHAVhRh26wPaL9YGoALR+LDpu30gXJ6lEnur51vsTcT28pfipYaaT2
UXWk3ne6hNlg25MytaifjvEWjh4KGxDWKTwIAXrHhpypB26NJI1qd9tg7txUfhJ+EdFN3v3S54eO
J8NuX8ceC8XuNg5QAoHaIKo3dRjemgmugGp1I9n12vUqrq2zH04zTqAlyCOWquUVjpJqb6GSmicf
PtG8icbdgBA0Eq1CuMJs9jPKnQO/K+3WYuILR53auS2T7QmprOW7iRp+Z0paxb7jHhNBoJBvSWZj
U5Z7NUPZQcOWMO92ZrNypV26zE9GXmwxvAg72rl15UUTFjpoCghBFCEcI0a39Fs7Y/ZEofwpwoxH
hcJvfV7fMueNONE9EYBZgP0X1Io6U6ultu5LTxugjol0AJBn7gy7oksOMsVEnVp6m0z7BPUK43Vl
9PO1Z3T8w4DJCKj1kuTRJ0VeWLHKrS6Zu2Y+GE/SLPw0402c3Hf+AVu9fVP2u+vDnl9up6OKx/6v
myZtIGaak1LSQ+Ard/fNvxwRxWhu0iLxOmsFtn4h+j0dbnGxAQsetVJjkrMausBl3ClEHAVPePRw
eyR52WdC/zNI+Mz+m8AtXZ/u5W/8FbbAYzdBRp3Ot4rzGRNtGalXctcmflWDnZxkXpraG/jcoZF+
2dP2in8nUzVeGVws5unRZvZ/Db7IsdpoimEnzmwwui0KaAr0FTLt3vHpbWcSVRJuc/GZ8Q24TRv9
EGZojmPJmVdr1+OFCJmfAhzMgiQKUXNZnrUCHI/7dhJy2ckGdHg3vxVzjzRefhgiYbX+GmYNV+Ea
ROo86wbOoaLzDmeKHu/SPJZeC6DGGUWwOaj29fzvHDpuBSgTntBKiffCzia1E+k0moYiXj390qFV
II4at2iBYTekRvVmqnRsyul6lXsKm7fJ/Hvl857f3DyQyAzRFyZYQYbsdESztIIKi4ICUsG4M4hD
IGjux/5hxA/XnGrXGKmD0UgPd0Vvv10f/MJsBbaWmhPh8LlkfVb7SgZoIfcw+zmUaXcf+i4KSyG+
1UMR/Rnrf6+Pd2Er01LiQ9Kuhwm17C1lupoGWmbnnkz0K09IGwX1yhP+9YUWxwW4IDQXZHRBD55B
Q3gSYjtHz07Sx92koQYdG/dhbtxD6ttN6XdUUA5IekNvtd+EOKuZ2d+isaE2Wfx29P6zSoKZ1pOp
e35ieoGDO5j9ENjJz8RAiKCbd1PovPpD/7vDGGbTVPHBMPratZFk9MDh7KJYChDeUJ/78J/rq3cu
kKDRERS1JwI9hCCX5EENo2ooZEi0SYCK5jY7hH7wra6iW3Poj3X6OA29ayuoBo/ZnWDAiEsRmsq+
MdtjSX5hqc3Kap/7lYifBLydc4m2KyXF090bo8UNMA/Vuilgu1K6Tkci7Sl3tYFXGHU0SF/oOdDF
inMg/oUrBBOzSd0H8qqt24W38OS3LFI7Xw/VUIF1hIYHce5IwFaEPxtUDcwwvTP99hhwK0Y4w9vB
Khzn0s4WjBVOMP8E2He6DoStSA2kUeG1yINNWbDT82E3YMRTSgfRMRZOSvrPIjCIcrWvKzofy90s
B2sfRIQ8y+1PQw8opUKtyTQWb2UxwuGdpykHGQWJ0TjS4qR0nqBsZXypqJVm786mTD0BCxFEi8bx
sLJLL/0C7jIdNUOBpViCh4M5VeaxKRDKkx8tcnkFzSchnj+hRYu8x8bHZsEYg21qBXv1YOD3cP0H
XHgsuFlg+gl6OchJ8an+Ck6UTI8MLTE4jSHNYw1OPd6XMblCG5crQ13c/iSaqDYKZdAzUcBQivPO
GrIciyATGa9+qzp3ZUljjTibTobIaBq93bRyRCcsdUfjCeytO6i//tspU8IBvqKj8/xFszyd8lBL
ZYuqUu75qnxj2eHeQYxdawJesZX9dV67QBCXyonQrIBWuqyBzqUcW20Mf8bXZTed7AcoZfeO9Zn6
xwZ1SlmLn4Y+++8BM4zK828o2PigPbh4I3muabe1Clp1NtxifdzPYXWkiZRJt10W3Tp5vcmdfh/n
2dZvo3tNMm6ibliZ+oXrl90EBF9IwUDnWubXRRJYeT9DlZRGxevyz7gxbkiH8D6XdrlR00nktE8v
tpLeaHOyRe5JUuR9Z88Igc2HIsq+X//qF8Ix+MucMLh6NJDAD5x+9hzNbymXUQ9xmu6WIMNDEwdO
ov5VkW5qHJMQS7MMFMImeX997PNDxtDColEIh/ASLe7aaKoLq5xVYBJs70EhSnGerCpEqi16uj7S
pR3H4YLfifoOHmjiuvnrODelFuB0SWssCpsb9BC+59b0B8tkr2t6yW0tO9oOc7HWw728tn8Nq50O
S6culBOhAQkepqJKUd5mavIw2HUC/KD2eqe58+XgONg6223cXZ/zuWwWFxftFCJQgdE/S+djQ41V
o0avrWxvqra8yabiN8D9neTn/4T9dDDY5PF9ooY/FRzZKOwd66K+m03Fndy0/OiK7OX6LzqPFAVV
3hahB0I5vPenyxGnTa1METd5ONa3ynR0OuSBUtxQKE33csETY6zcrRe/+18jin//13cvhsYwqxIg
jlo9oA77Klnpu1T/M/hArNP4PqiJfKz/6UT9Z9Bl1a6bQHsVM9NsTC+CDh9l035KaP5OwV6yyk0f
Rbs2Du9tJ1iZ7uVPzkbnzaRZyvN1Ot8+SQzL70PwP+m4NwtoF017V2WgTCIbnx/zNsnyXarWm6Ys
MCW1XcuaPK18B7PxiXv9A1nLN60wVq7eL03O03hCKCNzzGkucgUvD7ptjIkv+XDsRkO6C6I+dBPQ
qb75FJROuSnzJt/PEVCRAnV7wr+ocm4q/66G6+WogTfXwfcoMLE394uW9LV4a+bOxM0pvUHt63OO
pc2kNo9QiK5v1wsP85egM606QQbAheF0Ne0q0TGSp1fvAJEe7beyc1t7H4C7tTKaO8PvcmwfLAXN
xmOCuWVMgzYNnd8rv+I8tzv9FYt3K0zaAioq+RXMrS3fy/3RPPsGWOUEWhXaslY0b2M9fZCDeO0G
uXRBi0oFPFw6Gug5ny5AYo12WhVYAVRuU9T7NDD+dPJEgzIoHoMuvRk0ZzfI9lYOGooW43dfdnah
cpCaN0WDwpav3B8X71PxdGI8LSS9l9XgUckbQPoo2dYpcDsGSxNgzmoW7quA28spX9PaeRo6O6Tp
Ev637DlRGkOFACkUGyvXZU446ZFjhh0hYSBP+9qWJVcvm9vZaHdO0jxodhGuxAqXrku0CBTKyMI2
cykbp8qDpdW2Rm9r1B4x6toVZvfNN4x7PAMP0jS9NEF+c32ziQxjeVD/HnLxIoMX0ayJKj/6qpy9
ONx1SrYJcmuLkskO1aOVJb1QlBPlRvjUwqDXIeU53WA0vseycRSq8IFxg6i3OyPgK/fKMSSwBz1W
e0lTuLjD/KmxOE6mFBBaOKyl+/p50odkOx0G6LPs9LO+YqtNQ6biXOIZaF6mWre3pPi+LwBRD2Z0
SDWSwC4jLkvfuzY6xGX4c9K675RT8Y+k+xdKyj+VTLE8oh3m13rlJVUK/N2e36202llaa+MrEP2I
jR+jCpKo7Hb9NPzItRE+cmaDBdWnu9ICiGY14WuaxhoopZyOz1jfxbG+T7Nho5XpwSiNJ1SNR/f6
Rz9Xs4KBIwr+vMy8Gmcicj5ugMMwpiIBCT/uo9l6t+NsbzYOEuiy3bmWD7zNnn7GfXtUguGQdOq2
V4ObJkxncN96s4lfyjZDBIaoyleqzSEbgoM8Divx4vmFDHxBFpQYPhRfafm8+dFcqlKixN6kTftG
blCVSl7mUHtM8xr6sdz8yH9LSrUNs+RPMFW/TS34NWG1NEdr5h5nZ1P8EpQReBaImQliTzdulHat
bpf8EmtwvKrublpNfUQX2ZW7alPNyW3j+yuv6NnZFEPC7uRZJ4vhTTodUvX9sO9zK/Z8uB/kA35R
77K+3SV2fDCdtbW+NEEQKoJMiqwhYPvT0WLVnvOol2MvUT4yGqBj1dJ1fHfax/7X0K6U9MQ7cnLt
MDXUXXhoGEpgY04H65GqrqIKlWNNfdfnAJu41pWKZnt9n58/H2IYWhwodjErLGFPh2mMQTGw/kq8
yWpuk7YFyQnkCZ6OlvYvOd5qsQolaU7uG0X5tjL22VPK2HQEmSA3OSnoIvatw1ausgkIaqjhfBxP
x1hNbsfU+hHlyqNhZPc21BWyoeNU2BtJYMW15L4a+0ey1ENo+XQ4w27tPF38UfT7KKNikkF0drog
ap8FtdSEiZfG6W3UPEyAKeQeNdLO3sY+fKy5u8n96m7SHdeRBjd1qIRO41Mqz5BLphLkmrUiWnPe
JhELBcKPLU6yxnt7+pusJktDU5JwoJabbWzWd5I67m2NrkBoPs0wTy1f3pDHo9s/H1GgWqsAnu9F
6soonkHDpKDNY3g6fl4qBqliGXsjDeZiLreS/2QM8spePF95OAOChU8wA99SW4wyTo5RqiO9bLl8
78qX0iYLne8xxNmt7Luzp42yBjgGbmFAM0BzFvtOriU9RJUwwuqwcGu6zJn0Xg++a2NFAuW93VpP
rR+ujHp+eTCoEEc2eNOFk9XpGhZKHxuFbEVebgISbxqhgunKUnZAGeyY6ZYr+yuxkliv0xuEEWHW
gAyFZH9WQ5tyLZKLIOI+ruYb0byV1PJZ9eddZkb3We+vPJkXrhLATsQdJDSc5zMGfIOWYWGkfgzs
XaQkKM2b8hGPtKdqsLYTR6h1qq2j1wEYCeN95ZuKI7CcLFqqQgRftLOWJmEz6pNdUpsx+oO+lwFa
1335UU7oXlfzXWirQJibna7Nx0hN3LnqQFJ2yco5Pcus2VdCbQB+D3vrjK4sR30e5DK/IZwqt+bB
m+zum52aD1Zkb3H7+Z0443NSrwSMl0aFPEcmIvCzDH66sdKafyHXvIFQj+DbzG41qt8xg/vWhrZX
hvJTls3vvf/n+oJfHNUgQMLN1j436Sw6VQu5M2Kvyf8Yfr2N8vFdUcfnOLPx+x1fsEN+CFfpFxc+
MphYrgbeq3PKWAgG1bB9Frir7Z2SOt7Yz+82iWgm8WH17s2Kf1+f5jkSggdKqNgCujLh8iyfg9BJ
CLsrQDzUbm+TzrlH1zkW7w7KDvqN1vavk9zsByg+QfKnl4lBlHB4zuv/4Q1AT11h8iZtWn7RIi1A
yjIL2xiOYIamky6Pz/VsfppFci9pw3PYy1gZ6w9s9rdRiX+NzppJ14U3iPFNgaSnTEttdHE7q3ZD
XDQQ3c1JuTGMeWMUB6Rvdr1b+f6+LHGcRF7YxB0MpOva1SImtzjdxELCL5SG2Hk7IHOcuIY+S+RF
lDIk43OZ3DmYQEZmeq8E2qMS2btMDb22s7acy3vZb1x0OHZSuKqoIe7ps59Cqs22J/U9swsyJKO0
wmIi3panA5qDeRkeKDs9qIgN11pzk3QysDx7G+bVXVA47zNg4pJs8fq+PKeLsy8twJacAnS2ecdO
T30Toh4fhELve663Wjo9YZPnlWgiCq/eJJoOTTZ/S3zzp1bZoIr7alebx9LeaFXg6QU2G/I/Rip/
6GqOUr+hbRL+F908r9xNX0325WoRnMNBFlYNvH6nP3OqogztNj/0zMp5rCLjOcqGp0Y1H/pgfAhB
LSaDGoBmDz0jV2SMOg1s7WmEuIVT/2M3MqiU4kjwiM9n2Tz2UvkwROVLnOX3udPscNXZTiNf+9Fp
/RdJKf7VO99ypyk7KiYSLDbI1yzUX03e3K3UJQ+5WlGoooVmR86apd6FB54+LXr2tAyAcy+nqlBX
Lc0WKwKBAy0GYMVBtTXwtKprqPyR2wI6vr4JLjzwPLNwTlCDc2CeLOKYAMeAPLfJyLvi36lInk1u
pqqOX8gmnobZWqmDnLdpxJaDVo23EeRZVLxOv2WqD0kCZRbjjUB77tPml+WMXjt3h0LrEeqHgRZ3
+r6FohFgYVdM+evYqrAXKgWGMtKoCTuzxivj+iJceIiomvNrBAuGyGOxCFHhF7FtYQeSKBL75yPJ
ylspq7ddhfpXX299yIP1Ggnr4vGDJYEEIBUSkX2froUqhWk9YpPjNdFwK5X+H4SvgV1mP/rMrPnq
00enza46mre1ne1af9y0obnN8FoI2u4g/tYSHc5zpZoCUkhvk45xgfOV5F1fHk38kuUJpFhKCYcf
e67jMORtE1I4jLx+epCt4cmmN+3Efr3xJ0U+aukHFcw3u2qb+7byYVHWzttkIYhZG7BvOgeaaiCh
I5uUnuW8jnMXbsNO8gG2RPw3MsyjwoInHmnwrCR05nNbCF3iwZD4WnbrzDH0yHb+tLJpN+Xqoai+
X5/fpVPnQCsQcsMA7ZdM4ypKagVtZM4Acwt5Gjwjmb/rWfaedMURpjeP5WDurg96KdSlN/ifUReV
AOzbK60pxsiD2o651hPC87cg9fyx3AwOuhw4O1rlyl166Q38e8zFloulOUZ9CtGISU7vo0SighOs
BLDiBJ/tFYMyighjiXgWjwp68k1lB0xLQWMlUJWPos02tp+/+G299oBduLxEjxUNALTzEJhdjJU3
dZdIEznlPNV3Uzg+T750rIc8gcWb2tu5nJ9stbJ3VS3/0gPnUUP1RTPcJE12XTEeHK180TAnwU9K
1bYYbzyHVhVtqsLpt3Kh7uumeK9ve7QUYg+3KE0PVyZwuvEEi0VDbhxZMYomomW/uHeKfJqmqiWJ
jHhovkXSN5yh4LgrG0KHjR1bK+fYOI07zscT9+Bfbbs+941ytH3Kr1kDBXV+A0F9NwQl5VJQZapU
AeKcj/Ic5a7jA/bOi/7FLCGW+5DKI9yqAjl46eXwWSOTR+p2HwdvQzd5I3ozQq0/xjOtC4FthSGg
msnDrc2a+62v9Ue7xD8iBjc+q0Cd7G/B+H2y6u/mGP6MH9pW9jpp2EdB+nPQ24fMbBWvaFC/MOX+
tR90Hztycr4mr391QPW7GvvJzLzNSHv7hl/bd2uqhfrZt0EKm6gIo0EAeDzHi5dqRgYE7rYTeU7u
7Moq3FnR4AHIR8Bok1uPLNR2nHuYz/WxDJW7UNMfXltwDd1QPg7y/5F2ZcuNKlv2VzrOO7eBhAQ6
+twHkIRmy5KHsl8I2+ViSCAzgWT6+l64qvvassPqjo4zhY9UZshp77XXXgum4qWjbm19gBNvcd3H
MFVHci4zJJMJQesrPYl4uMpgFppWvrWAY3OgDCBmqAsM/a8Bp36hbRKt3CVNtTGickdgIjYM3gbe
OzND6rNaOKHkqxbS9OjyW3aDsRjMZU+GCwjAx/WMOTM5PE/9g8jHweQ4x22sPrOUp2HOxCPIljEk
6IbrQv/pqp/f74dnaPnvC6G++lYVnHSazvZDAtOplpmAGsYaTRhry3CCBD43TlkvhJ4evWE7mO5V
A8+PyvVOVGOPHpqPH3t3r7WzvMhhwEDWMnKJzwnESzoDFLtLFgxnSPl/3ySCJWyTkGc4B4slayw6
9gzpOXjbetbc01qeihywXQ+9YCtCMwLNfUvtBwhAguZbskWki32kyQvE/rPo4c+dTH6sEMYBs+h8
n624WYBUX07Jc4TQqNsVZXUatepeZt2u4+PWVM66j7215opD28mjbZhXxOTBQE5gKfhmZy5g6bEq
XLHLLHNr9snaMNAL9P2wnh1zf+7Te7ORAKABlsjHPYfaueag3ou0a9il1tpwn6tqLZ2Vsl8VSEkI
65P25vtrvjlj/esM+nzNs4yBiFjr1XRNvUQ0m4p9ye3Qe8k5X+hauwM/GY5awiw3Obb0NJfgAol9
Mh5HY9eDTGDm8LiJjAXj6BtOdxXUa2rrl81M6Bz2B7RrfH+7b7jS2e0CXUNwBU1mwAPnuBO4YHHJ
IwyllP1Bs+SiRq3XFqfOEq+Fbm+EZ+2tMl456B4YBuJPLRxo7gpJ564KRXaqeczHO95V0Bpw9mQw
7mEVowYzMFq1bq0GilrmBrE/sogGzfcK2kAMlchHndsPJlEHncUBjYuA9B6aM+LQjYelWdG9leb+
iLBcajPuPlRdUGtoajW0ua3gjcDE2h7y2fQzWO1zo7jTXA2u08bc7IAXxgtSCch5qZkBuTMQhUJS
s2u9qo5Syeupu2zsnAdzbA9xlzzEQ37iGUQTSPfotZeyjk/nHpqfpwIzXLcma8bzErNrsagaKOaD
7EbYoW89LRhBe+3UnMhtilZoPh6yAgIVNzqHiE75ewv995f+P+JXfvg9lPU//xM/v3AxVGmcNGc/
/jN85fun4rX+z+lP/c+3Pv6Zf+5Oi5tvv7CcH+fnX/jwC3HZP7c1e2qePvwwL5u0Ga7VazUcX2uV
N28XxwNM3/zffvhvr2+/5WYQr3//9cJV2Uy/LU55+defj1Y///5rqjf/+/tf/+ez6Q38/Zf/mqfj
6/n3X5/q5u+/NNf5B3azqWUG+sSA16e13b3+/sj7B1yowbGGuCH4dBPFr+RVk/z9l+HiD02bIM6q
CcmYfINqrt4+sv+BrmEUv9BXOiFwyEj/+8Y+DNy/BvLfSlUcOFSj6r//wiXeBbeTQgKSQ1wG1IGJ
WXo+kZSZxmgDB1jXaMkq6ro5FWoNwOxCbvAxH/1zGVQlYcWBtiX3DVB8F6cNo0QKPQ4w2NO0jcrR
/Goli9IosG8uLaRd5ugPsF57Nwh/nvX9s71JcP5rG/pzVYhkTpaDqFyfgw8Mj2ZE5liHwGA0P2+z
eVKrH17db+xhCCalf0qhchUncq3cWSxIiB7TfdwmB4wAZBzlEHiZujVb7coszKe0RbHNSx+V0q6i
QT+24sUw2L3XxDecoM8uygIHSFxTXzIteyMRf3oQtMZCFgwj9YmgZ3QkMnsP4WnnZrBFhJSrhwdq
zH7RQNmlaOCMnUOpiKIxx+dodIgUtFoYBDoTL91aqgwE6kWgQt3EDnar4SRNawE1Y55ZUAsigYWK
XZtulBjmVW9fmxnEjBbTazArZIoNEMaK8pAyvUC14hLz7qyF4vcowYMaBHKUdVGRmXKid3MjsWw+
MirrkObOvuHdVcQ3hqoWhGY3IifXLs9+MhfHAN4xz/N5gXAAJgdhC23v1gJb0aWLyvHmqSaWZq4W
LhopMLW2Vql2I+jRnbsGULJvaQ5MzZYPKaz+XIhndIO9hxHaVeJlD3pXXuKEfQwz/zwW+mKxiEFo
Q4nw42NpMHh0cgdjZpamj6YqWF0j2vcZHRlQL7XHeThHrIreBQWeVE52ZkEODVlnUbIHux92xATq
cp15yXkDO9enFQ8rqEnHdGoEomcpkw6HAMoiUYd5lUJpO1q5ifbw/cL7mGlgtaGpHacTVh0FJEbO
5cP1IfM4NFPrMC3nhe5u1FAvTXGDNDrI82HBdONCTPbmTfZ+gbxdEdEGeOlAskFp/PiykV2hZF4m
dWh3uKR5M476g2OzU1Vkxy4ZF8agP8TGtWrMIIEx5phdk9zbkJGsNJ7f0jQ9RVWz5PWA1tvi6Lb8
qknzA1qwAoeDfR5lR6+wVx7fssEKbTTbdi58umNvY2jDHWvszLdsNmtt9SNK5cv3bxPMorMhm54O
dA6IgUzkI/z18ensonTynGlV2LoackYEuH5pjo8Dse5LY3BWnYq2aVTFM0jb5fPO8la527mLhLra
rKn4titOWr/hqU4OidXGvpF5czNKkiAZ5WpAiR7GZNZjNKbpNsszsB3gcgPrpDhbllCyTfSSBKWh
Ir+phDNxrX42cZL4YO6tSjeGCnCpjm7vPtC2zv2yitx5VZV7SH1tgQdiPns3iWfDVo50DtTq433v
NBtOqxzAZBqOhvvYDu5rHvFl1ENqvbLlIiHgUNoeJLXSIy9Hx49KmCMU9VM2EnsOtvwY0AwJia7Q
BODSOzuRM2GwmUWR/dMFTvxfCkTlxMkDFcGjGvjjI9NoPWvLWkMrGCj9WfvEUDsKSHPsnAIS3A7c
QySBalQMq8AFZAIfdS1kBduV1ISbWA1arOoPblcnAZiFL3brwkBwBMjAo87XXAtpHqQoWw5N2B7U
eHyS1JCQcp30Z6ayH0261dsOLdwQKLA8nvvSuOsz7ZFn3q6mfF2ixORX056W9+K2S+Ym7X72vU9F
dKIVWdS5F0iS3ypb2fPMKa7YgSZczFOBK2VOVQdMQAdaZ7bwwQqD9VxoaCdLonscdTFMBtaBJZKZ
vtHG6GxP1aZQje1bbQsnWeCRpE6uo7y8o5o7i3jhonIGKdTmyuyKfmah8yToO4noGYrlWSY2TeR5
QefwVS+kBAZFUfMSt6V2j5qUuQAUOIcg904zyzLIvHI5wKfNL3T2HMd9PZORhon21ikzDJBe5/yp
b70XVng7Di92L1Jzw2SL3jSuEjrGgevMSXpPaH8ceVQBOQGDcppeQwUOcGfKo6EZFzhUb8n5+Y5i
o4IAxsubt9zZNskL5eZtUYPLKiNgP135yjq6JimkG3mOJZJb4CQfRa+vdDnxfIf0WOZJDo9LNIU7
jpjLJF7ySSpJMSuoBv7DcODAOSZwG9Y8KN6WuyLHBg+yBelLe6Zc/TT26hBpcHdQlvtQ1+DSoDt0
GyM+83kJeRKSP/SZWthFDD0/veWzuMW46Gm0KRsTuBXx0P+TPJlJV/t1jWNFbyPh9yiAdIQvnTR7
KLUGimzyxdRAoi55t0Pi9KqyDsZEKIM1momkCO90yMeTkY5LNOD+8kYbrX79kgm/so6K0qUog5RF
V0a/xL0uNc/bM9ruwBV5sAsvmdqlqXJiiLxyaDNXEPfz8vxlTLMjS7Hw0viobMiwDQLyer6jGQXc
TsywwzE91qMbCBRa/aJStxd20Y/Q6u9DCdgXetVgGoiA+ozTNcR6b491XoXSEvdFNxwZ6OASQnA1
lPoyBvq93Y1LTbmwn3Z909t1DJrdLjJGp7PXcZaieOraS6ny1+/v7Ezn8c+dQV0cxXv888neo0MP
RIXYvwoVxBwqt/Z5BU25la0YQXnBBppWRwsbsUCr50E/GmbgeKu0SjA1wf0sqnKAoC30qK1815fN
siXFlcfojwhgPMaYzYzSFcEY51qgtz+U5UXzmlGKjZNB7Q/97Xl90XzwTB3k9zOB0QMhjkkiBEfy
xyNLJ7wyRCOq0IRAAbAlfYmCVA8skVU+MMdQG4dFA5WLCEGSDzdKSGlBZVbzfqBuHgfKxRxM2gsI
0xczAHCNDrllYF0onJ/dUzTWdpPrkQjH0jnYCv1DIrdOMZIfa4QoZCR+fj+wZ0jR20ugU/MamNng
Y3pvqM67yNbwpFY03lih/ZS/cIukfk0cGJ9r18qk65yw20gYO4sZgUfKSxjM55gB1wYKA6YyMKrz
3AekyCzv0w6TShuWDW1vNYyBR7Ot1SXAyqy+vBCDfTXkaJvHiANbNQCsnsVgdqe5nmQSQ+6I1xq6
eHqdHKqsmzNwteeerYKsd/YIGPKpXXY/5mFNxhkO9NfGwB8o2IW46YvhnmbglEc75mfmHJVu64Dp
j6ipXuvlXisQGZYO6pHePkuGCwnuGUH9z1hbAC/fGPi47McJDzcI2kRRWYXC1h+Yp+ZZx7cEOwnM
En6OdnF0jPy+64p7t0iemz5diji6JE//KZXCxgaa1VSrmmTqPrXjGoasxr7SZMhQM0IgA9/gVrU/
GcgYXBgBoY0Cp8FcSWqdMidfonn9zsnKp1Jr2QyFJQciSRmY2j0y2UFfCUOAs9waJ+bm9xbAfNP2
srWF+lEcc92vhh0dKzT45s2BQBMl7ON80aQEG2WuQWsKkpy+i2G/sKrOIYu3h/Tg5ExtVN4/ZfVU
acIt4wSrSlgnJ8FB1pfGSRI6q9ttB2MXn3cQcbZE8mLp6oDY4IYOmPIRhCCTcc8N+QcO+4CGvQca
pljgLFYAXRj9JqYNuPMT2cyJSGZXnSeRfWTHBgxr26sPMjJXGeMPXSP9XsNN0rS58CqmOXV+Xdjt
TYA5tthP5IqBajHIlbYMc2hPmZIDKW8vXOKLVI5Crxk4EWAqFHHOwqCYZgravp0MdabtXW6AJ9O0
ZSATyBLXtFypFMs5Ly5JVJ81WvxeTu+ue44gx15S9jjYZBiX7CmGOghMefm920ZNYI/bph3QY67r
Ccx7jas0Uy8Vtfd1CjKJA4NMUOzJgnKgoV2SXrWk9gJuoTueyxw0BBgvwqtlUlfQQBcDqTuDbhjI
xFmAE3SlFfFj7WQvaQx/dMuChByNriC+cGc2CP1E4PLhmhluHBh9vZMFzrWIDwsryS/k0F/Ncrgp
wn0LxTqgc2fwwVAbJdx0FZayhjWa97uOyL2dJdffr6avpu77y5wVM5hSCaWqlSGgmWNRZhKtdad+
vFNtPk+h8ksHCrNEBSWc76/71bx6f13ycbvkaL9KEe5iybTtoQTwBMmtdojQ8pKtorJfJG514YV+
eT69nf/O5EyHYtfHS3YA1BMrr2XIOcNOVq95k9x0AzJcNzQ2ZayQ7ZZXddXuYsp/9B0JGRPL1mVQ
wrHj4/fPf1bt+j3BKQIRkAZRJ8HfZ3fTp2mnC0zwAo2eqo2hXDwgGu52FXA+X7lDqIpoo1EB+85A
gjnrjDVCNkTTA+kh3oydrWFIf5uxfBVZtWCw+piWv6jrC5HzV7vM+zs9O9l4k/ZmEusyHNw2AFwM
IeR8e+FtfDUNUfTDi8DxaYNk8fFtlFTBzFs4ImwtmCkJ6Bg0OhADJvd5U15TjR6bKlrCM3NDOvKa
2EhrBnR3TZ2Nwt3JLJ4LCcPlhBZ+RCHH3lszYsmTXY2nocZCrhJrP0rrvoDjJk6ql2khST3bVNbh
+yc544P9HldEQGg5go8bso0zrCbrB6AYfYFxFWCKyPze1sQClblFEhvbYpRLpSUvZQ1xrrGCT/rw
OHgVOr4JgB0Imm0JrYAbmBfe72+E+OyoAAbpWeA84dbQF/nxBfMUU5GJUoSWwMvqCnqVxMCr+652
Aq12YAE5bF2Hm5CgGQ8aEdgD6h7yLkhGQXD9lVWpPq9Gb2HDKsC0oKJYSti9JgkZIUSwYK2OFLiF
aH9iAQ4wOJDi3hF3cQ1jXz2T4DNUbQApykdN1acyg15OV+H/xpa+Sk19prfATfqmh2sXiSFfZj05
In1CB9BLZpZzYkbLzgSs0axlZTyiByZDXoMvC3TX+m9mgRYqXnE+zxVfOawAB0ETPnwFF7yisH7X
uyBB2yBtR4BImdjTDJAXQ1NUPu7yeDAXheZuMujktzgGZqgJsoUNCUfHKDdlWpizLvJ46DXtQlPF
Q6SaUKjyJslQcGM2am0NxZuUPOuWhdQPYy92OgU61+arvu2WZitPwvKwvCsER1Yyy3v4pYp8YUPh
J43MLYH9QeXglXKJ8rFGTFiO1r9i255PMoZJJX9CLoiV2R7c/H1W0mfHEAt9ElvGlpVrybHsEmQQ
2KShZv+jGGkLtjUeMKX4dWoARWhsQfYRjlphHwogx28u8gyQT9uhZU/voNU/RoZfoZeapviMqBYA
+rHL+a9oJFc4FNC3Zj47thbPBtkuolyAG6c6CIbfGaNn+oUjH+IUtoUxLcCpZ3tNdzZNVwuI4iUe
pOZNfyTOBlVhy7ekuy9QXagj7Tlu6XPf5ToEtCdzEUwKKMM+MDw8q8pf4ALsJz2/tGZ7guYdYJtB
Zv7IpQPjLQDk84K1D9JuvSClfFY7IFYkPw0rk4GbZHsD7ucXjqwzqsTb0nbB9oIgMjYpQPpnZyXM
YGVUgycUphbaNLk5HzIN4V4BHb7xaNTZQS/aHVF3wIVPrp0dnhqottkeltD3e8wbC+xsMQMJhn0Q
KLWAqD51W2OaQnM0EaHX2XdIgKifiuEKqe+hrYAVWbX9jJLeLa1PXvwjNtWyBrfDHqFkZwPF7bU2
BZZ5PYjeCRrnpaY6ZAzz2py1JL/rIpnPezkePNrZAVmKxDMXNYH4dGbYKylMc+G29YNjYTFaCUhB
tvOcAG3xkVwUvp1FwUjNIBXGfdGXmJU/RTXe9ZG3hCr5Aoa+T0ZdnRxmP3useRC6nQWNO/w6mY72
o4ACPoOOeQrSsC8KqABAUxWziE/dvGZbCqhNu+tW3caOtdL1mejDZqRY6C0XweSnA2QXN1T23owo
dd820U9bJ/N0oD30UOXp+1H4KuMDWwUNjw46ihCEn52LUVYSr9AHEXIjTYPCcTZIxje8uhaVvYkU
yCftA+d1AEeCtYCRgNb/uHAH06Z9Ng+wB05aLMg8JlTj46YOXkCvZYmE7mVnXydu9sjdGOrv1o3R
orW1jBYsdY8kFT+7pryQ71pfZNcg+qH/AI670Ag75z1bVZIPDMB1yEdpwnUXIAagvspXrX7QVf8Q
E/GLC+JXZv0rTcHckN4mn7jY9dMANUMfhA7rwawbFtKWeZBDsCHHanWVz634OLT0V6bnbNbb1ZHb
hQmpH76IauM2N+XWGEworufql6uJkz7mZBNRcoz0tlpbNa1gWktnEM7fVhIANxSOV1jOYarDUcaM
5k2LpgyZTToqQ7Gw4XbhTtj0hZH56u1AQAbxO4TKcOSebRWDW7DB82IBNcxiCz7nz0rXgpagDymr
+SOVFSa7PJk2KrLD+GOM6VqD7oyfFHBf26Q9SYM0T55zvLQL+dxXN4buNzQLAaVBVWn6/B0kZXWS
OOgH4WFhFoGdIzcVap+BldbrV3DQGC68iC+yGPCPpzAIDHng6GdhB6mFUB3vYdAXu6sRdmOVpAtY
fl8qtk7R8vlKQGAzdRlMrbvn7V5N4kmVVS0P4fQVxCrdcIPdsiw7Maatizq+Hcd2pwg0wdho7QrY
mVTmxmIX46yvViQ8qJFmoEvW/SRZWbIs90iv81BU4PdHaMCp+uoAlphdF4chKQ8DH+Zt1eDwzNoL
JYuv4EYYYKOCPgEjaCw5G1vmVi7KMwYPsxr2Z0ncb0zK99Iu5q1hXHELZEwv/1VqxcmKugsX/yKA
RxMSStrgf2MUzttU1YD6Xe96IsxteoCNCFqXVTHVhTbCAePcck5E0lOW6JfUWr964+CtgHVMDfTU
vAEJ7ya03aEKplmGCJ04CyCce5fmoO1CL4imJLQ4b30hjbk9QA+tYuz++3VOvnhssEjhrTehL2g6
Olvndm5R4fURlpMTG4DWmrtaWtoiqZPKb1107YgcwutZsRhZFILPZkJvx15lAqowhlY/NADsfHBm
NrqAsJJbaSu7Eais6vZzNULqBkZ3OxOV3LjBTqYrhdyg865SG9bYDrtCvvTUiymUFWazcFHiSa3n
eIC/pAaOG1QWBkimweAHYYHROIFyLuqzfZXtTM2VcKEF4jkpGX3cTiDGkSYMgowhSYtnBUF5ZmXo
fatuUXliM5Br9r1M97o1PAqX6cDA6FHo0TapUNsle1DyhqAuCu3CJvdFReVNi2Y6GacWmHOD9jzv
bbMabayEwkHEW5O96hHsRAjPJ/tluFBbz7KLy8Cwi8Q3EZGUHVwYYFlfz4sh+jUysrMLftd2qGgP
Nwm+DpHBU2YZC4iAFnDnwavUmRuadfcw6la+btvmATbaaBW5Q5epmHT+vdn3k+0LAGOKM+DBCoQX
/PrzqQ4OTywdZZVAd5uwsJUWpJxDCG50Alal2YJ12T3NufRbvHMjRxadQDBhIpvcNzm5S61iDAAq
XHjZX2w7aHBG/OPhbYPHc567w9FHNp7blaECzpabERimOMogoYLuHgOTX1/FHESBYXJ6vAQjfQ7C
COzGYBuPqg7MAzETP05AcLngDN+mPHTXOYwM/HoY5oa+7mDOZSTIOxq6qqW9LWxy20zAgNtdKCp9
ArLObuAMuZAAHWEUn/OwYmqdottKJMqve2w7RYS2AXsFIe7/66H68ZLnlUy3BZ3XkQyhl9fuMrCZ
WImtntcXQrw3c90Ph+p0HYjqo2EAIws32Y/vNtYLqkiGd9tEcuVa2LJ6yD4YulrbWj8voADoRv29
29k3WTPcFWn21LTWEj6Ts0yGUIGYjzm/hY4GTGWPrVU8XFgOX755Ey054FiZCEXPol9zdBV1jQxn
fq6tXY1u0TwzUVTCOimgGabN9VSbt553GCs/NbIltoJZBYnCIY83CeMLq94WoOJ79fOFG/sU9Ezv
Dae/6TgGguM3stK7I0nkbQO2RcxDKbR1qci1aJzFmFKo2cmVRWApVq2HEq6TdXojG7ny6uyB19c9
ZbcVENELdzON0qdRfHc3Z68p0zSI9aBeE8YpqAMeQjDa7wCgz5NozQc6I5TcAik4gLa4BhV4kaR8
CYZ5KC90an06Kqe3gh4HUMJQmkKt+2w2lU4/duh2BInpORlMX9Vk2RhzHu9zQ/iuhqo2CA/fP/z0
bJ+e/d01p7Dx3Ug0Rlk4XeuUofTaoHVNn7Zq1tmwBdHU//NSZ4sFvTAS2JVbQm2oRAEKUWjUgGtz
NC8WwCbu7xdPhXZ3nG6Q6jgX4iSWEpKCBBOOPU6vHgbgWdWvqwb0VvlEUuPK4uMuwhlUsIkbrhXy
JZXDhmkwuosoUK/iQW/jn71jL8j4gLAO7WDxjdYOm7qRl1KhM5MLoCbTuE/gCbYRyGS7Z4WMokKy
D9JhGYJIsuwhbN6jCVdj6IGpIYSBTaSDcnwLUYxEC53WWYkkmg/wHjIKMxBN+bZs8yQ6ZGV7D09W
gjU12GCSjVj1eZfAfFzLoFQZzYkC0KbUhVP3y13m3e2fTVunYy2sXDCFqI3aIeDmOqDM2EBgaVnq
bB43l7rDv1wn2HEtMvk7fCqjZwPKcHkWlSEftPXERxauta+iei0I2YIhPCtQH+DsooTfNA6f1grK
xigYohkILVIf10oNrhY4XXjQdECmQGkxh5uaEavtCBkdTvgsnyAXCJMNUZCqZPX9Sv1iz0SNEdKu
kFOAzBA9CyQtPZEgcWIz72y6co02iBnYu9olsvEXozmxU8GlA2Yz2UN9fMgkS/Wy5lg6LTRswZWb
1+aCoSsvRSI89PUC2gIX9oXPUduEPIHVg4Nqyk2dabzf7UEWp13WOLgk/NgXXt/5UeSiKs+hhy3D
pKaBGOmiNYuDC7ueru2OKXe3DuvnVfs8kmH+/Xv+KmB6fzvnJBgOFf4ybfCikRxshATAJwH2s3Lf
RGKlTMfwvSmN1p1Z6+kQ/wk9US+/v4evB+F/3sj5jgCHYa0qugRvpJPwvLxKsgcXdjFGXy2kCZi7
by508E5AwOfZjfKSOwmHWTAIss9OwRZYJwyekaj1dcF91wT7tORXvYayS2MrxI3gtIBZa4SkgLYg
VL391jGXNc5HIe1lbMkbjZwiOC0uuqG9N4TtzqoapVFhkA06DKype2CcQTh1anddddS8aqR7ZY7R
TGeQ3cBXOrAiUGssBpTQFUGbY3Kr5TEkG2Es60m+ZLq94J5XBxNHrRlOJezGdZKXC07g02VXVyAS
3SZJj3DHneUk2wtlhk5jbVISXfPiBqAb9kJhrGtZpHOIbu7ciLl+yaw1sAhUECps/VV6YxWgiSYi
2ReW/gSHybs+4UkIvXGAwjFZ0V5/hnlrjyJDOPAKjCXlrnRR77ky76IBjGk1uKcB/My50Mtt1w19
APlJEsb9Ls/KYcfqZDd2jdgk8aRwkCdrvPGfVZeBL52cCoJ+fm0gEEtUVN/lY/9KQ8PMHqGinVy3
8jq32WSD8erQxltgn0F7X1qFiZa/uHY6pRXwZLHAcq5K+JVHpImBGs7LqHhyYHfUaMC3nZ5ni6oi
B5FY7ozk1bPsDXMmE3g1Kumu7QouJrWhXRUav0+jHpbwUD+Ckks8oxAORXQ263lkLwZ2LzvrGVz6
EzFiGMWS7KHvuwBcGSOokfD43lD/QqNkU5eBZswywxv8Nrf6IMKHAfjGno8oFPrlct4r77VR9i+p
jo7mzhWbkPO+aeGHCy+OsbfmLafgH/MULhVRv1Rjv2wt+twYd5HEfTcsD6Me6ZNyvX0aoUyfju0Q
iA56qzl4ZZgDz2UXgB30K9L6flcT/dkr6G2GkLgcrLXS+Ktg0R6mWE95JJ+1pTG0h6rRZimnj06a
PiTdTYIKjW+XuFycYu07DtQJmLN2ImOlHIa5gstaNf6V9fVNRu2blOMHnSXQqG7Q7B3t7bSwZkK0
D4ZAiUSl1QA/XpBcB2avdU0H0xcVaiKAhQuMkReBiUZIhVYui6HcDb3YgaHsW4wRKngQq0ZDHYpC
sZUc4YsC3ZZtQ2Fh4MYG+pY9Y9V3eu0XvLHWOoARcCbh+9UcWMVekLRki8LAfJEF2Dh6awBPTR8i
29jqdQreZAWve5aDDlujTtlgtSSTRBGIoLqbvIiJ1t3mdqBJ64oWoAXAYqPsqhl+Jr6NQqCPTP+k
ooQF0NIgHtg94DOAEqKV91TLKl+w7q4p1QHuXnN9YDdlqtO5M5bohMb0hxhC49tF3kF/LNryxj11
pD/CTO00WPTB26u2h+0XJpTtJUHG0TTSOTbMycqX0kFSrznRs6c3UBhmL2XJ11QmDNVwGL+NZX3L
KQkb+0XlxZwA8jZkgVIsmmnfyGAkQl00LpGeq3oi1bOXpILLvLRBwjSa7gcYmeBoysIIaHXdxj8E
eM/QCuuXduyuAcLdpvXRahh4/Y4bJOUAsnyOKdAX7KRBEZ82IJwhB94jzEQpN4fXYcWSK264awfm
6qLV0fWdlpAGrcoZxHb6oIzUQVX7ihZxgCI5PH5g6oVdfCmKAdMSLB+3IO5izDu8alid4ymHndSA
s3h6hDITOAC666C91NL8rjqYGfTh2xuypEqSoFD1JnbrucO2qsif8r6LIc4M3Xw2hpCKhrCOUxgL
Jy+uYavag4YLeXnXgA7bKnHZlndYxIbXHvTMpDCo0fadjSkkX/vWgPQpWNK9xAGA1jbYoEybhxmz
J44NNIoHeJCIe/z3XsP26WsmSHJxT55RL1gaKfZiUj20kLwznlEOvaKDNqeW8FZmZNyRpme7zps7
Ur/hbp0vBHJGmJe+VJ57LIA1IAAl2GEGDAxaaWB1WMN13ENGZc0dEHlg6QwRcwGOnl/X7UGktbdg
Q7rsBdr7G8eEnXUz7VYe1LpgMuMkACrsql208GgUMFaDOpu3bVmKWvK0y/S9JX3Kyx7THnG5jbpn
koaN497WcuhmkD/G2dY6M+CTsBKPfU1mSQDTUteXgm9GRw0w+Oz3KUQATGjnYrWzlziO7VlWV3Ow
C7qwKwyOXw5NS01ZJojqUKkxuYSaWI0UhjeGgTzZ09daanU+us9SHyd0ApynYbuhYNqc5Y6HfSN2
r5QnI78bscAjFK5hCp+YU4OTXFCgv0Gepf1cks5EzTPbQV6+WrsRCTI5/BphShrWBUr5xWCPS9dE
Kb0hzs9Ky3H8OFhZgD9RV23v4I31yLUc/p3gzxJ7gEpih1qTWc8bTL8Y7y+Jy5cihl0zxTdy7EVm
gcVHxKvjzdx+6krR+ysOuxri9TtRGtSv4+pWRPp/MXdey3FjWRb9lf4BVAAX/hVIn0lPUaJeEJJI
wnt/v34WVDVVUoqtjO55mYdSlESDhLvmnL3XRnJZxER7wb3ftMbyuq36ybpKk/a21earpExOAqaM
qhV3rjkTPeEyXDUCRGI5X4GpdNaWEq2BgxL6aNmrEHk+wvUYmVuLC6b9UpIxsC6oxFMHv1dS46mi
VrtL9GidDtWr6jIjDRoDMlmVldaTrSzEfgmKGgJxF/c85CFzpR8Z8ZutoHyI9IoRBpO3n+Y07br0
C34Jkhelrm00PbmyBoOlpJNmO5Tq3lgpEB1c7fOkT84x7lqe6W8Ip6MdBAhl3bZQkHu3nbfIGr4O
9jT4Y9YMZHgH+n6M5REzxHyyZofJUaXg6qgbWlyIW5vmLom6jb6ge7KcD+Ok9mnkh1jUf5hnYli0
xnmN8nivQ+ajeu5hRFxm2HWozESgP5WOcmuNre849exBLCWQFWBgalHFbnT1OS8CiT1BmVa2ld5Y
Na9En1V3agufddZV6cux/dh0zVNn5Ls4LE5DgGs8ZhRpS3BbY/sYtiyuUtJD5jmAuWLu8jzmbZJD
vGkCkNAumcqwMt5AU/W+aoJ9GWifbHMV7GYs43UhGVjRlpwCJTvZZq4eZH/UimiGoWTsC5ofvlm4
r1YW+Q43An9JuQo6tBLNPDxGYe6isCMXUWeiNnJro2aTp7EUXnSMhm8UFTpdEiV86G1vbj49ZDKA
DjbnsT8xnxtAu9j+6X5EXK+f9hOhf5W2jXEmrhu7OkltmUYscscD2bzmbBr9Ue+c1fRmVx3E+3xR
BAVpujNi3ju7zg5YaGTEve7jvTIzidmaBMEJLMaS2XNTfcvaVPGDuIQoIqajlgHkXOrb5ZDdGg4m
XcbcT2Jc4t0rMJYybI+mU7drN2JpHYmBVYZ1Z8W5TiJk9uLWQ0XJI3ozzWLY9OqxY25bgSm5NZOW
t9POxCrFkEwflmRea+oPgZm8Ta0x+oH6ZlZWdJ0V+VWn2j4AF1/FebqXfYzigO1iklWaN3ZWj0DK
XQ3JdzGCAcUEzz8VQJZd/TX9nt7KQBSg3vNkkWmryQXHqLMNcIZDmUzVdZwjwpEtLAJ0Nbd9GXQ7
hwVvJ1OXwas4xkiSQCcVVxZpaaK133Q3eKhIboAq+KKOreVhxqPaFE1A/q2D26SHMR8OwhxdLwyV
D3S6E5xAKOzYdOJ7v212qnFbDW+KfRckxxxuglyZIf4v2J/eVN7W1WMRfJwZU/UXndcycDtPL59m
9yYfH0Lrq0xbUg1mL6m+CbDktiBBmF5PBWsaqo4XJkhBxs9BfMLgZunTqpBYeaW91kLQxX2xn4tu
H9vRPrTsbabuk7a9wq9HrE2DoMg5MstfTyMmK3YypWsfWyFOylTcTOJDKqubTHQHK1D2UZxuM6vf
41e+CTOGuo7WOS3t6W5KR/pl0SYxEurU4krToyst03ZtUp4UTdnqPGx0hmnfiL2m3PZDtJ77eGuz
66LYQ6KofcjEvC80TybqodLcY1vOBxK1MEm+MZ16DBkbo7FXCjOq042sCqe1EaebisRAxZTrpsRy
F4THXE92LOgQNFgP8YDftgDJyTqH7fcuIFko0I1NPyzD3kZo5i6do1MQto+d+2D39ZsyBHh19JvQ
DB+6QV5ppcvOL/B1G/SQzA5GHT2kdnJtq/my7VnPwQhBiJZrbl6RMXxPRfjUwbX1FJjwUhEfdJhF
fSNe3K57Jr7ogaXNFcbNamiv9CjY51GGrin13bi/N6z6iLxoExniOjZLvwr3HS+ZmYZ3g9nuHJ0d
seXcp3p9RXDMp6LL97ZTHUIjeJZN/injZdXy8IPi6B9VXKjiQ95epTpVeMwg5TwdgoiYMuZM8qOe
sMUcVHV8RJNgM/AYYNj2mbTf3EDdN6a+rVN5F5TKrmt7Rk3Ts+aS0cjxU4daIKXqIBbfKhWma6Kv
e+Fcz65czXF4NfcRcJPojlIiU1mAPudmKtlujzBBFWWj55NHft42jXQ/MKr1kOPcAE5XMxZOFjrX
zD7WOf0D4N+A1tEVFH6Da03YkLTczG9Mxsw681Xj1RSH0qx9OvJ7VEa045JdJpWt1vBdrD6Nzti4
hvKBpFpA8Guk+mhRFosTg7Wjr0dNoEupj2nF3OtmxUPkGLdDZV/LfF2jVegjZT+OFVoze5Nl8gBL
AhL5/Gi49BCmbeBW67xXPWEjvcH/FxD74Vhfw7rYqtMEXsHe5kD4WyXdR9gqO6Q0aQn2KMYzZitw
wgrgCPbKVPiQY+gbg8Uw2vsFk0ZWhofGtjeB0+47JoSG2rBByFlP4ENcbLTGvta05GCBFxB6sU9A
sjTpHh/bwY20Tas0O5ow28Au7nXdfpTsrBvT3Y+tsnNmjshqrAtDZjvkz0ayHnGw6kW2K+L5xqpY
SjLZIv8iTldTqdKh/2cUC5gja0Ka57jbW2m/s5rEr7RiZ7b6ZsbpWs1UPrRo1Q+H3t31fec7OHAC
OnKO8kWV8HkWjAxGbWqYzWhu0HKuE1Ckrp2jGRYr5H2rcWYmbcTOSmpiV5O1enKiZRurELlrrGjs
bHNkDr4ZyUPTsLEhq4k6PV5UZYWZ0RuGbxGLg5TjcqHXMbwEFUVAp7CvrZ7bkbqaQ0AxCTAmcSz0
Sm75LRtBlMQUiJWVJCtlzE+J8dzysgfc9FgVLLHDHdkYvkOhIg3kuuQT5fFKia6ibPTZsXsifJ4d
bZXbO7u1tk01biqWz4EOv7tT/FzL/FLcZwuNrW+VvRPDnhb5UzAE2z7I/KGjwT3MhzybkRmQ42ww
blCONMi4FY7iE4TmZQlWVhaostY3aU2qOnG4LcNZGMcrDOlR8miW4Ub6eiIPA946xVLXdb8OsG90
xTZJ3ZUmufJxuioqwSa29gIgO0pA5WgWXygJrwtSrpu85prZW7Q8z3ne3KqbZKbKrl4z0FDz6VZN
LlH3meu+EHt+MaSIdIXPjuUOEIyyZaPGEi2imhjmW7wEeswncZDbBAh7VW2FKWzVu8XRwd/gcqyK
SU+pLYq/qd+A9ekCMipKbRcT3+ko2abnoZD1CnMN7GrhGwjRIMIF32a9W54Hpjvqeth+g/leK744
kwZNZDWEeDYDBZ/9cdBdPqq7Ur+zCe4x+WZsVQeAhelL3kebeDZ3TcGCqKTqoqcrNc430VSt0lz3
VZsNKKeG0M4r4Nm7nbGq8aFnabXmKdiqVbF4r9Y2KmNpdKtQjzegXH1nAmbUkgKp9l4wNfdZC852
IIy7TdVVlOPkRouX1vGJ7NG7uBZbAdikN4atmcaPWi530Pb3ncWuoZqepWPdjGjo4g5i75gsj8FG
QUfdGixtY4R/6rbW1I2qVjQX8ZL2THh0ooIu3jaa7Y2zQ5u6WGkzayTOz4LjlclsB1PZq2EH2PW6
l7lPMOwqM1IWVvjn3cBfBlBWmSdtUHxDY7R0Uzz4AYJx9NMoe4P0JOtwDW5wM9k6FJQNOSkHNXid
nP6ep5OVhbOZA21lTNWapeIqJzVu6OF92uY6ZFxfVyS5KYN1ZyrP+IMOsB13lbD3bSNPLQFnOQX7
sGe8NxbL/uz3A/YguIbFxkqoZMh6I6IaPXJ6GJryYZzYdaWpigsh8+XsvEHHflSS6Zoi8rEuVbAx
C09/2unAUef6cxU512k/riJ8AGEQ7BO12GWFswlixIojuGJxF0ls7wRWlnLtjtlVrUZHEvCO7HFu
k1bbO06+G7q3HDVINeQ3SmresdDdx5SjhyFeVylvRV/sghbCX7UJWGOkdn3M0nlfJeq19S2px2uV
yxYyF44VrXqK74Ed3bDJVt2JxdK8iW5gZHjBsE7CK0RfX9t6fJQdzFZ8VUU7bnsjW+stTHlHbgln
Q1Q5+AEzlZaEiJHulbn3Rnb0fd9uBz1ei67cdF21SXDu6eV4nczs25Oxv2+bqtm0Y1Md/vmjSdXq
4Kjpw6CV9QYfWHuI3Yge2PJ///w1ivKJQv6/+/L3L5z9yPdfMxfyr184C3VE4vP3379/+Z+fu/Dl
799o43WHDWntKZANRzdMx+P3//vnj7N/q4IYG8/3L6MEpNOZkBT7z/cYcqRK98/f/+3vOfsWQ8g9
JLl2d/bvPxzu7Ff9eaTv//j9ZwDHqfsZzdg///T9//78PurgXRl2qBoyZjsrOtWG+aSNZk9UtdJB
52vuWh37b12lEwl93eusDI9ipEL/+/bRO019Olg0khF8Oti5z2SOkzTTqSJsbasU8zrrgnVA85eK
oo974IK4591DaRoYHpS8DpJ7uko/9O5CwbZXJnSqahL61MBE1EicbpuuU8W+ZNF5rwO6AMG/k17I
/DjTKhgohNUuoE/OboQyC8l3TZf5eIxW2Pf3eo0Mp87XvUK7opg9xchPdQT0Psxm6uf2QzY0F0S1
lz7QmaKhNypjVCcEG0tKRpxZKHvaDWCZ+9/fzvc7kibKXUyOmFnFmUY4A1FixbTntkPawkUG2AjG
L2Ejll7HNhMP2hXPwXjjiPKTzK9FXVAvCi71Rd9pfy+INjCdC1DfNM46w5qtWHkwo2QMBwIFY0hF
zsxW77lhOUik0SEFUDWDbAqNcVe4yaXDv9OfJMPBXgBxaOm4FD8/aSrEDFFlXbkNmhyAI/JVdQBb
lX1MzHFjF/Ip7nn8ZIOeL7KR1bcOM4plXzLxvyM+4OhI+pfYIz7O8jF/eOALFt1FAY9lq4rYpbpB
eaGu3S9qk52SvnjozczTHfkpU6Pywlv9qyFSVx208giDBK4K1T3rk89VO8RTw2OeTdm6N7utUNyF
zaalEOu1kNlpBb6S4kJm7tp00RaPqqelDg27pRwzzNWDlB1LeGpHuZHc9oWBy6pARZunCfk1l1L+
3tFV/fB5tXPGdqUUSAxsLpXdOvtF7Bw4xgXt1jvDz6ID4akgOwbr0dlDEUqrzuCmlFtz7o6Fxcb7
WleMFaHBFw60DJln2g9sl9gCCbIQ5DKcveq55TZRQF46XLSGpg8MqdS4K2lU1m14ZENxQezx7uGA
AS7BLNA4zgUAku1EkxpoJoFr+VN2NZM94M4f2LKFqBl/P7y8cw1daNQCCgmkTMTxPz/RTZzJWUQM
4aVknSgDCgqZZ8KUNI273x/pnQfCFagl0SOC8EL08fORiMWTasWLsZ1iwAg5fSbROY//t2MsZ/vD
+xmKCSKXy9yX4IzLaD9gMbswFC0f8+xZ4DSYW8kNEOhkzoYArEasBwel2Hau+uSU8ctQGbtIndUL
L/y7NwZNxuKPAVrhnl2ugU7cpJJWui1s+TTkyVd0L9cL3w+QyH91Sv8c6uyq2UY41GbFTFZlxGfJ
dFiNjvNY5+EFieP7T8A/x1me+x/ujjLO+mTXnJJqmHeqrd8peXRJ0vjuMUwYcDoMG8LPzi5bP1uN
5QbL6scO1n0gdngz/5s7g58MVjilLayOP59G5cwOmhBOY4HLLtTzoDA32vyNLeQFJdA70w2ibZwq
gC3JCDlXMquDW2QMEGjdZPYWzcNKYuA2oiOUzty2Huo2P0n3knHv3QePhGFDZ8kBr365wj/cJa0J
MovnoYBBVD3Uku7yYgvSs3UyDBdcMe8dCjOQDh2E62mfp5bOmQDCk1o8eNK9dhVKE6GGwhG6U1Ja
F5Zr76iq3EVkBnTRBvxjn7+3Y5eZbqkW2zF7ynvt6DnhvS3D2zS8sFJ9b4AgWItZwly8sL8oyLSm
tEJzWASK+amYlG8lu/Hcji84e947DA5X4Lf4K7lX58tC+vKkcjAn6TZ0xXLy6waos34p0vU9lTs0
CMxDKrFF1i/5lXUxMdgVHKdtFwsOBU2OZQUPZTZe4wwBEZYdQzWGes7h25oCnPVKoWAw9K3o851T
Y1jX7ONoLsx2/cKr+N2/cD4ak6qKYhE5KNDfsyFFth0xBBkPa08tW8JaDMkZhKxpV+ZGoViIYhPE
o4mgyaLDAkatfU5RJSiJiRwA3VLmp53jGXXuSeFu07JaoQA89InhTXp4KKguADPfNagUlhqrY1Sb
309Yv7pDMMH9eAJna5g2ak2nXfBW4YBVhYUtrVKxNcTLpGMU0sVCE1gborkw7S/X5ZfrZuI8VHXc
ndjifn7JFZH3Vlnz5hGH4TmSIh94DYUe91S+2aizf3+W7z2rrJ/+PtrZBJPPwJ2qhKMZveDVxsjZ
2x7X//dHef+cSEBeFslYb8+2KAUB360zcSknc/YWetSkRtvQOMF18EvrUrzYe2MXQI6/j3Y2ngyI
kJKq5Gim+TbTXbb1eWsqT5G4cFbvXzscPGIxLYKZ+flOBQNtlLyijuUoxFEVd6pbwmaoL7xI75/N
P0c5e4+yQaqtbYkCoeMzLnjPmMkZmsy1ZvwfT+fsea+w+w+zzoEGJNNO/i0Tz2YtLjxv7z4JZPyS
922q+PvP9kpM2s7AGL8saNqtMr7pFlQbhZakNiFacy8M+O9eu3+Ods5iwjwS9+3I0UKjXRPAgM4M
9qojlvTXC7fp/RNjPYCrh2rA+cNg1WpFlObMcKc/9xGMjY/R0/Iu5Y594RK++9gtK4+/jnT2QEDH
JJOJxvJ2tsWKuCqnJNGXRsrvX9l3Lx0AUdbTTMoAWH5+uFvSRoOi52noyrtlfoGFAqH/KWovpVK8
fyBiuZkrYayfF8VCY7YLy2b2z8JxVZUO9UP6wRGrqfzCFuTXWwTbmchFFjUUa35R6rcJGzq4AsU2
UOzNwuRuYYt3WCWDVWMX//ECkYNBH1MZ7r4DMn++foMgiaYXDKzLwZDoPA1ZtY206FpJo22un0R7
LAAW//6m/fpocFDMCBbpoYTX2cu1/mGBmEo3wxCF/7ZM5Vq1P0Lrvc7b8cID+E7di8MQRoOAmDUw
W62fD+NqiE7tnFtme5PZrfMSTRcA6vizekJiErj7iSVGSlvLztoLgvh3z5AyAYgCYjp+wRPUMMXM
sOY165QFD4prG7dePk7r/+JCWhwEc6aDk+VsLByNUglDNB/bMEDQRadN0nxSoCv//jDvXkkChEEB
UjiCoHp2JdNUBG4wZEz2okM8RHdRAXMi78vmqtC36hCtJHUz+039WNb/+SlqmDsYqpbsZOccPJ6I
MkujZM5ZDIMWL5UTdxqwcXFhCP5eBP15PYNpgU68YTIn43dc7ugPz6QqDaWNUyff1mGuos0y/Gwg
JkyZyhtFRfqA+enKkLLaYa0YwBJRETPiNkJGgx5dJAKJMT7yLpbfYh1OS+rc6G73MWu5Lq1xycL0
62DEh2XlSfwiQziYiZ8/bFgMWdy5Rr7tE3Fv3BlmtaJPcCuC+MKeZ7mx51cFR4dAQGAsnqWz4ZWG
cqZntp6DpMY14JiccKyYF2b0XzepmqmhaaEBAG6H5eTPZ9M5Ce6RTuZb4c68pUTRmMhFPucqQlli
rQTqkcIovv7+mV5+6dmZ/XTQszOj3IKKEW0Pe3CA+WBTdHNEmIpWhG2IW8erpmyff3/IdwZ2PIW8
qzzP8PvPWR1ICVUxWAOHrBqfuJBtYMptVNDTjen2y/bS+Lc8BeenKAzmEQsyCIWgs6dkdttobNQ8
344y91rN3iBr8VRw36YkvwhMuk0+wzzv+tkGNH1p3/fe2f54dPHzXe2tKpXUHaGk66Nfxcj/h2kd
oxQJcXGkufXnOPFXNM3tn+d1FpFz9tf/Lgznp3Cdf5e5s3yMvyN4/p8k5ixrt38fmfPwhTyaf93G
r03z+q8vxcu/ruK6f83OUneW3/FXjI5p/YF9GNMYbzu5iFSP/47R4UvkIlBy5R3F+cXQ+FeKjmH/
oZEBTlsH/TPtBZOf+StFx7D+IG/EXirClL35HvGfpOjgUPz5YdYFFZ4lv4QXCKiO4549TobS61Fc
DNEWvwa5HvS37TH+yHE3SxHLXvyF5KzDzDVbT5YoYMEEXOVzjH5piC3PblQAW1N9hdNKbgwrO1ra
/CjpgKyVCr+JOfJNvUqzHZGMJ+IcbZu4Rn6LTr7MPud4M70yHK7wJ7GY0FfhVKirgeKNF0/JC8Pw
fnSNJycCh6KjAEco16M/JAW0KW/cSD65kH6XJvaDNq+SkCiLNiGV1ZjCr12FBTBSXXiFLxnoao/+
1eQNuv2Vo7/mKertUGbXQQLtC6y4F5hCWYk0RicGBFkztDsuDYEmxecUMXkgXkhlAARil1cJpO9V
a8YtWvLGRyjybdLbB6royChHXV1POOc8OUu5S7L0qploiVpAfBGBdbexqChyvZSOuVF7CUK7QSBm
1p9IGf7sTnsla0isCA5dj6x1TILDPNgbLVqoBV36NbKyl8AO78wgfM0DHRxiGmKEiuEWImbmm2SP
gBmLnvnq4H3NFvJYSTCkq9xMlX4rpZOuB6f8DDv0erTRxIfKW9vFL1FAUVnvrS3NvANJHDD6OeXC
olM3jmKLZWPdZySQZMYiJgXraRDuRydXgeo+OuhvCfapNPM0GTahqeBsyvRrk4dYJzp74pOxsBmy
fA/a6ivrhDsUxG2LATxOcY7NUKWXdGPpJJVPZO2STZut8F0QCha/tYF13SIobIRY612HGrLIbhVX
fpQjzA5h8ljYC7OjoDPS3w0tyrtaXadqjRhq5uyDEYsRS+DroZdckCp/ZUbkgUGusy8HLGsOuQJK
gRNMOuOqCa/qFIHyqLoznyONVg1qFnvEf65lRYRMK/7aET+yNqIZxqSSVWup36G+6dZT5GJ8bevP
UQnztG1yrrwBh1e+msRCNiqiSfxF+oEn8YPeFS9dFhde4ijNdWANeyPRu00xQVBEnS+s4ZAF81XX
puXKbhtjlUbWtJ4lKnmqlkCLkwfE59tZtnx/wUfFr3Zr6nxJNC7p0QNyurpHwAyQPpi5xkWtt+tT
mKLab+bs3nLzu9YyaFcfCyM4ZGH6VYhsvbSwoqS5LqdqM7gUvBCKP7CH3cSKe+dG4W2jVo7XGbWX
oavyIgl2YWJUCCsYDK964u41ngNDKz7LahjxKFgbAJiHqHB3HU2YLGlubRX4ZZ2OTxPpGaJOL1Re
z5ZvS8GMrQ+RZFjs4A9ry9d/WGtahQqDrbeJzct4KGySBufE2pkxrivFuIR+1c6WAX8eDXq1aQiO
qrlnRxt6TVOUKAi3tlN2iI9u8Yk/6lxWskuu+/ibHIerVk1vEru8i9P20w+zzl/T8o/o7vO9w5+H
BxH03fnOguBs4C5yTS9LU4Rs9tKvRYOvLexOwWT6W4Xh2f/zXuSt7wbZySnykyLtze8/wtlK5Psn
oH3MMnlp//+if6Dwa+S1qYXblP6DIfJTGFn7ugbfhMBqqa3//nDf6/M/rLuW4+GyZ/bTaBOYCC9+
vr2FrsI4Zvzb6jBJUBPkoGtuuoqRpBnJmFeLZhG37o0U+Fxkjk92q90Ver+qRURM2ue5JQEJ4WX5
1BMtjJjgc94v5GF6hQ5yyXSnV/W1ohhbI80YirBq2DOiMMlQt7BQitmBiT/a+9pIvrZafAirz6UM
v5p2gDNFjUefTsqatL/PU6ZgN9OJeamhHMWzvC6qnCZxdgoczAJRNH6pdfcxD0F7tU3c0STAlhL3
DszQuPVzESCtRWDYfEpaVAKG1FvArdodHq9V02RXhoao1SUEKwtJSitn+SRq5zF0xFM6O4+MNG5n
Ps51jA+nca6FCcFIS1EIBnKjMIVleLlQNmKr0bM/l8b/0WLxvWDEH1d5/33+4v/DxSJvvcYO6N8v
F6+XWMR/XX359vpSFvGXH6MW//rZP5eJQv8DmQSNUZ2NGjW3pdvzZ9iiUP8w6JqyJyWShKy5Jenw
f5eJ4g+dN4IuEF2WpczEl/53maj+wbqSWuSfS06diMb/IGxRo0L20zqRThaCDjCIrFWpVvD5zka7
Xkv0QRhIrsF8rwcLNHWIh8izHSb3nKmiuUWPvXJHYLKGczSr5sMMHjgt+97rE8zKqnswS/qVSjfi
WS/7G3DSn01BYnDywezkp8EmAnBUlIMd4vae7A3Ns2aeplXcMOOkmvXJkfUp8+eOIGeBBxn1ZHQ0
82CLfQ6RaJRdjdLduaMbLJARdz2kmxGc8bq3Z5TH7nQdqGW3H5ToSxO3jyMK2LUaaOVGmLC4Q1Hh
h5H5UzdZWMnVTqETpQo/T7sPgeV+0eckXllRauAyhDyBARAnOPQFObmP9qz50ax9U2v4yaZ4q1z7
roqS6ZBPJ/xg6K+De7bEvOYS1Yhron0z9C4mvWrmt/SE+8VxQaXYCMhfeh4xEHu95P1s+jL2zAcA
cETQT8FzPDqlN5c459n13QnM1dWYeyOqCk/iTcX4ZwNIYjU4Wmrk1RP2LbXB3q/Uu7ETT9QbOkyF
7U2qZCuYO3eFNpVe2Di3ulmRviido92NXtrJqyIebhOFFluMmtxTYnyORql5SaHCstb7z5Y9fFFH
uprBKCO/7Ddj6pQrbWKAgzeR9PWxG9KbTPmsde6TmYV+lPFHHH9EMPu1jsOTGo2HySnuARlEK5gD
D6ZYYWC90hLwZ1MT3gxtf1JU5YQAxs+T7M2ozOOoR9eDZoc7yrioqVT3kf6E60nrmxkMT7GNvYsJ
KQFXe1Q1OIKUCyY/D69QJyoMdu1tjpkqMownuqZ3NJ3vupF0AHM2mDrGL7ZVsz9BLUlEAmDkpiAy
klKFh4/uQzWkD5ad7ekrS6AJ23wab+OIWxRU6qlXyUVkVflQiQjObwJao4cq3EXrPMrZVozOg1rE
u5HoKdy5iUzpWHa0N0dh4MGdcLKpeugJdXgoSJXDKf250FPgKu2hYX7HlRChvHZZ8REYXQSsO+Mc
c2AI7EEZxo/6qH0kFHNlV/3VqFvboM3Jfusf+1hbq3VxSrNmZw/Pbagn9H/DL0qk72UpklUinK9F
oX2A/0hfdiJVKR4eTWjYhNONB3MYtk1orTJGN+Tuc+OFkk1GQcwAxFIsLsY3ZaGBE6nRrCLDt0Z9
AV5Xt6WLvCccP3z/qtmhB26Nfi1anEf66Fbs3fRtP+UHZaQz1xfqC64WL3KCYxQvy+V2POCJ8iuR
fR3t9ll1hjfHmL/GvP56jOfRTRH3jXazFwTPWQWJdGl+Gw5tS1tnujEXF9EhsQPQSqzom25jm8yx
ZNPB3lhik/SUt00d+s1sZjgFqYqhmRwTucZ1eGfY7ZWpRxsNxXo04qAz8i8Q+lrvqZQopSORnqbZ
uJJheDVEKOfYB00trH/M77PRYxGfKh9Ze+2zm4bNOM8GSoaYwObQAKWMHWPUPw5Awj2VgzuG4PSD
XQ6e0XMrEO4Ek3uZkYfrJlPg24ftjSAuIUNh57GdXTlJvm+IqnEDeHb8hb1wOaxrd9mWm+OHymRl
oUhC2cBo3MqhuU/syPIadS69rDuUGZyIoVefsJsPO4Wzmzo8Tq68bntRrmUC8cAGmRHO1QfHTahF
Z29igoXAvnzGkM/+Ezh2WpahF6W17lVFsbOlcUis5M3AesYAXZ9IYsPpDlPQl5jCtVTD3ML+r2vn
11KOYp3ozT1LEVFf54NFEJ40501ZJjeFgCEKJttZYQxbWy3Sx6FSt6lMCfPTw49FVX2WBoxE4ZJL
KEdzm7IC5BIFil899zklhKl+LgL7lTwd12vIjMyKhSLwJWxFxUOFg68rb1SDhZjDvobB6jiEJiXJ
KXntzAAvM2SPmDkAiD0vmBarT0miHaUUhW9r7KTHxL2b0ZMyNrERnaydbCbhZS2GjrlUv85kUCbh
CORhhgquJEejH/Aq4RZqh05lJsl6zP9+R2qRZ40wNApluqZhyMhfqK+BkX6g8Pxgy+FlduK9mFvB
inYBPMu69DvOhR4d3i7RPgHJ1zZmR+u8nT5k/AGxEV+hEquzL+N7kEfUBNVpW7gN/40Hw4KTMLg8
70GJ0zJv/KGHq8Ete3RMXCYMC89afacyA/iVyxq2tT8lOearMu+8OoB7LxIoQDa5Ckgsag9s9KE1
tRsmP+x6RO9AQ/3KmrdYWcvmv7WCDxlNGs8YguuiTk+6wxPTWua6HpMTAZsnp1O/wI/6BmXcUONX
u77pdP2TTO3bXqbr0cHmZxj1Z83suCtm/tHux0dTpMfWeu5M+dRU+bPmEg9AoT7g9XP8GiNwqlSP
VZC9CDdgX1pSTLdFAxNhijdSNKckndc1ubpKg/A27JhAx6HaV1XxwQ7FyFjPFYnb6SmJ+t3Qpsxo
dvtiTXXlWzhg0E6U/sCY6fMGmI3leCHSfryKBcm8Y7Uwl8g/cdPKyxRrbVbOl6iVuJfBJYqye7QM
ggc0sgInw7iuwjbFYuJgXMtwSIKB8GprjIBKdP5Ya8dM5rCOc9ifqCReBIwnZH9lnB3NUvNzU4x+
3VIkcNyS5XvWz76pRp3XlIDAtAY/lSlu7DahymXzmV1z+gx35qgtKxf5WIiEu6Xg1e30K4KhQ+ne
hSVZFprJEwa65cnNxSspqAmw0fw+jCjKkRk7hU9Tq+6S1nzSS+2RkuRhxACkkPvC7FTZ0WNu2DE5
JdrWVdq7wDA+JB9LB4ZgVSkgY1D9kZuXbg3syc4koFYBZOUV7IuVmnQ3FE15hPGR2TFry9kUnRdN
rs+TehW25Uf2crCiiIHPhYriNlCOI/yzNjD2NSxsV5NbRyv3ofj0fVGW+/XQRutEyN4PCnVTVjmB
EfaJ0J6XXB/uJ7XCh2tEG4J6vrVO9kDX/tNUpy9O/GTGI8SJ5K1rscQOUzSttKq56SRyCz2OTeqf
V3qOiVphDeta2RuNG2Zhh5ib3EDQUic6abuY/vtQMwm5rU//w9x5LMetLWv6iXAC3kT0qACUY9GK
lEhOEJIowfu14J6+P4C3b0vcu6XoHvVEA4XO2SiYXJl//sbR24dW5vSQmjKERT9QZdvmRJf3TMbZ
bS0VaJBVRwRrl3bUBs6y+FMq47tRta6LBgUTRjyTHyP7A8DdVa75opjZrSbin5x8u6zLycfQm2+R
pz2Oc3O7tollap/woXucamrPBKvOF20d2CmqR4r0t6zmICcggjUBgAy/D7/C6UmFJ7HrHAWf6XQx
AXi0cEnsN5GWXwZzOSMDRk+QLD/cTlK+CGGpEveVnKpxdXaqH5SOFrcpIb6gmGVvJ62HZTBPSpNg
alGoHEhN9sXhYNeqcyaGgm0UuQ75rEBjxJNmVtIwsUe5J4yk5ACM8a9ZFxtLpfkqve8a4ZH6ehwV
oWtEL1hSp2Ha4ZoxJCoR7H19qxtvmoOfTtYr2PGjUobWwDswHCeS7UJJN+fEeE33iuGEjWXQD5AJ
vIv7lijx4wj32V+EdZUXJcI+AOydKrAQyCL91CGudfq8CVhlWYFSTEsYj/ljPE3ujlzzgJyGBYk5
ld2bmocZ42YMixzCfbT5TZlyYMliurEX9VBl7kLclnvt0XIjXe7GII3KI0oJGdoie4qT6IdDyKS+
xORBNFiHedpLubE7xzaoJslBSofi516GH07s+UtpfrIbEj6ZJ/OgFrGCq8Gx04fphPfmIcKGTwEw
1e9hdQ/+rCy3w4jPhyvpLDSNNiSmlneksyRTBoW0QZ5uDiilWSy92UCOvrRKLGcxI9dnc94vVYPO
KyoOnerIo5af9VSpg9KgDlt4PQ5G1gZqrV7Fa3squ5lw4uV6itYGqCTxaWkIwJjcJESMPvZ7U1cw
+R6ipx5nTIrIXTbA1nUK5K/iMHUuXMBFe+slC7xlwY9dzmC1pPzMtrzP+bDJePUdd1EDx0JbKnvr
xTIWKlLHNyuSGg+hFjGrTFQU0vqTvnASKHI8l+VqxsV84yD0zAniNaX5TCzvPRnV92kSG6AlemjO
FdNK9ypSDDd4rWg6+k/1WH+asRdZzBq7DRi4EOTbQCkpqByW3fqz4h3J4VinSRkuXVECCOEREiP1
ZrlLx0/I5ujLvLGAuGfFT5SZnZ0B37HLYnH00EsNBJW0cwo/E0NgQzo3rcTNiujrge1pTH9lXo+k
HEeyQDgqr6xK2fHZdCguPRXdTXvKycPxB6VmdDCUJwNJCubaPEpzZ3u81Elhh6qRPyuYD4feoOJT
ArZxQL0SEiL6AzOo4jij7PYTEdFbIvQ9gYAzoSBzjZzrZMxi8PapOUWDF3o4ue9a0qxPqujMvaEN
J6MevNvCtUj0zbIrcg0OZok9X5prIkxNO0x50SpPjuG0sL6pRYfEt0qfKvu5mZEZL3N5m1RmjCGF
Ed92DE2V0sxXCGJNewgTWvhDWTGlNILdS14CcTeuej9lDL890l2/ne8yRxsufYBC40kbawT2QOeI
QWV2cDF6gMDcZzfbH0umgw5rWXKMhI4gGZ8QS6CWGgop91U5PhuDFp8KUy0uTfUFse9IPAwGVq0y
+v4oONpKL6v3UiN+oyj1a7PI7deyvh50vigMEERUnIaZKbsaLrohis+9MX7j0SIfjcHWqzXQtp/b
a1e0DvJJme1V3G3jwTqOBZlGHMwLSQjzfI9zQHdmLK4MTBg7K2vfovYeUlHzpI/tTZbO3sUR1o9E
eqje9RSHtac8zh5TlQO6M9ilDI22NxTlR9vie9etjU/eAgLIdkQRz0c3Yrwwqut2LvcLKVAMS1o6
aF9EVMVfejsmW1imsd9h/zfNaZAO1lNWaM+GXT8ItZSI3hJM2+P7vi3fjCp9M0fnAcrbRRjW9ZT1
SHu94b40JT4Bk9zHWv3JivWnmtILFHbMVWZaA29as00PVqMrhxiLkkqwk9ErPYzd+b4TuII5Tgnh
ERfX3vBoEoem8DGIvwNufnGbuQ8VFMrhbDoPVZviYScy1c+Q/VUubVInOwscpNjjoWn4Csd4Okx4
cWVuSlyo/jwl1O/YIFpzWLKvbj4a5+pen6fSR9f0UyE/Pag0i/QXk6AmzQlL8F4mYuQeSZ1XoTCw
IHO6G0PFy0q3blMGwVY3zrx5sA8phFb9YjoNp3yBRfXoxt9yccLGD7sB3fuOCOaV5dmNmM3vs9K+
oBrPd2Ylf8bKCVvTJ6RizDPG12RUDpV+yFmF+V6OL4o+0n00azX0yLLs5/HHqBX9keEkq9LbeqDy
u87OLhXcxLL60Wubi7FUbwMjjkdMn+91Ex2pmr7EyxBqHvnyWaIxrlZLWAEM0A3MAFIMKkNd+1YK
MdgwEO9pGSlvSkSc2C3GRK+MgzSjY+7sQdBURQnxj7CSxDn2Xe6XIsoAedDbKWrHoxefpkJdkwiy
XSvH1WIEj5wsXQKnxYpSkwydAr39YM59UGdle4wi58nqMxyzxku3uG/JEJo3hWIQygwMM5M/75eE
y+/I6hrI9UxJQ8OUtk6BJu3aMU+RZX+NssI6l6p50evSDG3uv9+I+W3IleVKJVfXlWTv5LH3mC7q
lwmDu76yjQDEadiVdvs1trufi+7cocfYa9Fi4r1Ize7NtPETGQF5RRmmUzKSgcC+JLOYpOYSP380
mHLGU0eE/JVInO91TSlj3osAMnGcAHJKx+aho/sbLe1elr0RRtXwyP71Veshfdc1dg6RIWn/VPOU
d5/yvm0I/s5PFVkpwSKM6ZyT3kUwVmcdnLQLpGG/OQumKlXUfR5wTOuMpdjnrn0wxzry+9RSdtZU
3qMOtfbOoH+PEJ9jl9I/psn0OlhjudeEwQ2Yoi6cnOm5iDP5/8Al+et64PrT/vF//Ab1b8D1f7NE
/pWN8tu///+DR2KzL/w/7wWCH1X5tct/3Qes/4P3ZYBm/WflzOneGsSzrQP+1zLA/Q+iEvh6+DlC
pUNKztbvv5YBlgMxBJ9yT0cGbJumZfz3MsAy/2OtBFskKbDiMV30/m+WAVs2zP/ew0EYhKhrrKIn
tn4obT/G9Sh9N3fzoqs+gM9V3KXJiReYucE5xBgF+0QbZDeCFiuU9lWZmB2ON9Fu9vL4aBEX4081
QLQxtVfa3GKfM9ig0JFrHNPZeM2q6Lk1AMEWUVkM+Toa8T56kE2N340r7jUQkR12byIUeXax1eqn
iwXMxWuUV5FgTW1G1p29UAZmu7evMxcoER/JqE/9unZQZRdfmN3+xshy2c38QgizUV7D32HpbMPJ
Nlm5cOd/3TsbZs7Ya06qryzLfG5r8XnMCuPYO1bke9WgHVtl+TpUxbKPIu2cjYDhuvZYxb1zXJ1s
RWHD+FDr214I159Hx6/GUl7cIhr2ppNfYcMi/AL/mP0EWdJKmyRE7gxSUnrlPub8PMoW5E1vD9Xw
LSHWwW/XuDmvwleYQMswir8YdrXse5lhFo41H0lihIvP6Xej+gzEBW0dJy+3FaEO7k0nWl/lJfh3
39t6YBpxGqBCiM55xzaZjeLsoyVlHmDQUKc2OltaBR6L7/KOPuXc0ffvW0cOPyTp0oAAHGiZeGbg
d6/M+cZL2YtqmXLjafq0I8dyWpt8EQ4ZJ6Csxrt8uau8z/BwHgsjUvF4MhQG8EZAd8g5SrLohz4a
p9RQ+kAv9O5k4YuNnNC3HBHdrU23a4M/9UK/++Xz/Jd9u/N7XpMDsdDkdfdQ+2FYhHjhw/ZZ1LOm
FCqgr1PFGSgo+2FLYZ6GDPHNdfFiUowB2s04+F6CxnWeASzmdB58Fsi49+AUN8FuDQzBaD7ja7bu
NXDowh1ttAiGHCY9FIWktK92WhWHGEE5gXTBrw1NAiJKyE3rDnlduofu41gjF9/+MEtgxZFMsB3B
kvj8OJBjamhPo4z9OdbxdzXRu1nNFIzrK0hUZofPN3Y75uK0fg4MF7jOIbcXhuVh6REe8eVm5d3i
JE6Yxhm0LmYzHSvbvdmal9pT80M/GVEw1+2bxB7tU7KOkiNmM8rYTZdWEbk/qt1hjKb7Pgasj6ci
erGHLvEJkPtbToi+fl2/lqP1wbBLNRBluwhLPzqkm0rM9SUAMYuTL/vRYV0l2sekHxfMeHG+EWWv
nc2pwIfG6E+WNP3M6XtImswoMVOiU3ke6bGjPNRFfD2qxrnVlOgO5V4e6C7pfhEZWDsjNjtKFyjb
n9+rDzK+9/cKz088FGzHhHP8QS6o202kLSP+a1uB0LHu2I29mQVTZdBwqV4ftnhUnrZXyVaW6WbU
9llN9ywShngw3bsWEgMR8vlpzvIDrt34JcUCnzF1OP35Wq3fGR/rtaIVg+3isYd22Uh/4JxkmALj
UzTAq0JjSG2hZZSssiCiqOCRzmeaGQIQMEUN8SIlOtU9goK9RI0z3RGR8Bgl7XkZ1GXvpQ0+CAu9
nJJSmJQY+1h9LgPDSvpdW7mZb1l9u7MSKFiLlpUBw3idY8G3RnwuzUsRNcMhtRlPbbxEa1LRYc7X
A0qsAwsPXgKVajRWeKIK3CiH4ZuYy9e4te194jUP2lo3NKP6xCCw+Fku49AoRna3ibgorvPZxp0N
CM8WR6Wu3pQ4uVYGVR40N6+CtvmrAmYlDHx4gWHGO7alvwfNfHwD3MVaJIJRgck2F8ZOcfBBLsLZ
woB8sWV37hOcB1liM222Q2jkM7lZxvJaYKG6XauLddnedZarBVKjXv0te2LLVvz9CyMTEM7pWvog
V2kfzjfG92nV6dCRrtfWRmsCgmVixof4QsErSzF1GaC2B+kmFy1JJGbjlqGf2V1R4iLEpX3Hntyt
fhRl+tIUxl8/opV98OEKHRxl1gLgapDdV5brL8yvAVS4KVIs5YSNp+jc5z/HHCJ2nkI/BDUyCgOg
DSQailjFWmVcc5Lzxm8K6FuG8iNSkzl0JisJdNZdf/5o9PWj+HhtNm4Bzpo0h6T0wwduu2mERXMk
YWm211yloLxjr6gSdVrwndEcjGGrMuHXhvqcmhBCPSObQwOc3i8UrcWIOmY1XWY3iCsV4i8cI+gT
28PQC+RQ4tTGAlpnOfLn6/7Ab9s+dmRS0EoIR+P1VD8eeN4s+qgzWQzaDZBVD4JlOjoe3x5Z4C1B
N02j43SMM/vR8ORP3zKE95fiqP9LwSFdfc29UHHcMD6qYXERqZtBEsHt1Y/g2eXBkdQLyFCPkVWm
O1vqUGXhkGjdpa2NQwOtduS6/Wxi54cR78CYCZ00K5JnpxDTneOM0Xl9GWuv1DCZ7K80FsO0ZES8
cv4Joy+xMMI2OP/bL/nnW4BcQCdM1EK5Bxt87SF/eUONJrasjJHajxCcnbMiIqli/mkW5v1I8lux
jC0LURqhrc7HOibYy/BZNEZ3WrBmBnBUfkoXmiwWsrEpPwuPHXO1TO65ZeLsRjtDMy+f//wKeL9T
HNdXgJYW9QgwsrU5kfx+0QsAqKgKPis3004QObHNr3qQPeDJUdbf6QhxjecvWkG2tVkJVF8Lt5wt
Trj9/ZBH0c6MrbtRJnj0W6SvJxRkdgQA5Euz69bOF+pNttMienq3EH2Q4excmF1JrndJ+u7gTdSX
gzI13wVDD0BmZaNyd753dUpLW1PJC9e8qAr7b1vcltqEu/vaVRVsGU0Zs2cmUsEBKfQHFVPpuV0e
o7mP75NIy0OBZzKKlOaHxO+2Slkvp3kuAgCwx61u4djLmnfMsYnFVZKUZq5v5rRJCwTgYPwsKvRm
2Zfj8jnyyEzFm9c3zHjZz2svUjT4SkYd4RpKjSsNzZdjQTdOSqLrFV2hM7Req8HQHlJYhnA0SNo0
2+w6hltCHCmvYhYN0NGl1R4Ucb29od3Ecyc6c93jdPfN7MEQMf9qpLGZRv1es2ydw57tGzUVWtqH
is+tzzKdvDXfyK0B/2ilvmh4LyqMQJfyRzzED63Tmjdl5X6zRjM561NExIeCNh88rEZYSQQ8pXew
l1OlLo9G7i34+M3+ILhvqR7dI+h5ztaXpVR5jDm/gD5uDNpZfdNw8Sdl1ruezY7j0GLP1cql3w2s
9XaTPeObNq78es75oXFadgwL+TM6OWkRRqLNjBPgnz+DD1Tb7TOg/HHyQS9m6F4H9V+/XZnXYm5j
RRAQsLAltMdQd2fyM/KkOSjaiN7Idi+Qj9+4C3FIkCxZFAysOX6N/l8u5fdRc7sU03Xg5yHAdFDL
fngweCDHtVfXuKTn83Qje6cMLaO9iRbWOOvtnMZk2Xdj/FV3IR0UBnkE9uSkvjOX39zSykIo288W
20jfXvvftHQOCvw6pU6d4M+Xav1Lt2jT1GrADo5FhLL74VAu+AFmNAFSLgI0bALy9rd3mCzLPoBW
/TUx49tFiY6a2+VXGQ6Mo+cQ+4LnCMRteVvE1df3bghFINv18q0vjtvQBwmNGWbBqz+H55DDehFK
nQemM39HYVgjoTQRQ6gyJpDACYcInJ1Y5Rqe4b5WiFtppvjTVg2WskkOo7q8xRY4Re31tNyAw11l
3iqpaI65jQQQEqHdiyM/oA8Ub/pqu4KIoRnjgkyFxlABWzNwIeWLyVYt531UKHXIah+wFidUqBGF
YIuU5jS1CntId7xXjTkYLU56rarGE3raNtw+BjVuNFbps3Id5+Y3RzZrBod+O44TZOJ6b8SzPzlF
emHa6Q7K6IYkuJ4E1iAXu/SO3VyON1irMi05rE2rb5leEO2Z2zj3AieS0zPgiAOHz+T0w5k+ss5F
X3/KldbCv6YgSQI4l10xuj3avFrrIMPpqE4y2mGtXD83nE4JYlVeyyozrxQDCpcy0Fr1uTWHuVeo
flz91HprCvJmwnrY6B+SntZ0zLKvSkGiBNOB2g32ocWZlGwUDxh0GEUYJeILQ8zTCMrpTzr6Fyvt
WE6P2tOgz4K0hqrYmW4lA2iUx9jqURUo475NNTNQRBdf2WJmbxKpj6oJSBBjKQvZuX9vPStdGQ7V
DJ1tiAjOYD6fMPLfO0AzVuobCsSHNI3DQc98vueaDg3NYkmhV8gzCIrafB661mNrzdm0ddt17qqh
EFjfTk65SyqtDOYZlIL+ktBs6lAuGpJ5ZnhdpO3ut1d+q3JKpZCy6lV3y3qOOJF535I/uyf3o8b5
l1UISaTtXmYR+Qt02C0m/71Sgc0r9AXeejaSayWoLySBaJ152L7gTof6rrl84HkZTpQNTOe+1QlX
gE62D5jMQ2Gnb/HCD9dyMCpXbY7tepm9aT+oxRCkJSEP1TpD5V39TRaE6MF+5GrsNdZruvN6+nl8
tfn5KksTGkH+g51k0FNVMlxg2WUQDb0hU0/tkHMPZFIF26fkLgYrjCL3DYgyt83Uf5c2AHcDGyZV
MuU0d0D6CZ8Bsq4iUBr7aq4kqwZLGE/6pF+yGvpch9uWn/I4Hypwjdu2xFp9dG8hM5YPljK2d9n0
vZjjCzM0Q7uptkG+piFnXo2PAMbre3u4j4n/Ip2nKUKTFSgkPe8At+omH6R2nHCHpGUZO7iZ2UFW
SUySKDkkWyWdQONZb65O7GK4wobltoJwBQzV8Hbbu3wgQcKYbzcczIF1Bj0PZVwUj9ol6iJyZnuN
zR9IjWLznpcuRFvSXIDW1ueqELd6UTI8qLfX0olaEtYypA163gMnYQ7jt7ViXJOT8OikbMeyptlr
8Ih2k4htn6LIf29G/zYQLkTmCjt7PA4hD/CIcGTn6Zf49J6TJj1ZUTKFRWQpxL3xsFXrO/sa/NjX
00I2mXdYoi9EBBDwhQN9Hul3lU7klCcbosokn79VE4NB633vLAuUTd0keox/AGyrhERANW2M6jaK
B+qcygNM+NAzCV2EJYQ8eKaAXhdIYIB9v36FoyZ5qw31aNnJmznjp7eaS/rO0H+jH+XNrPmXpnLl
5NG+wfbqrLhY/yyNc/YI/mOwp5MaygkSjD72tyV28BnEyXun6SB+4imT5Y6yj70Eply/HNUZfEwZ
qNAGFviyiSBRYUIsJY9lqMmlHOr+MkvPDCcvhT1iG9T7Qu0u2mR8MqR25h9iZ9192pAzuvuB7o0D
uJwJ8xg8dn8uiCaW1exeaQWpgoqaarumRk8Y6/PrUkKEF5XLH2n04E31VWINzjFulhc1wYxddBOx
VWo8YQdOJIym9D/cynlIRy5DGzmj3VT6mS00XN/LL6mdvvaFGW7lrO5dhDcFv389+9NFgwql7WeT
TJ0NFNlKwDtyZN5WS+JeCQeKyZAg5tu+6Io6oIz9uO8Tvm94MchT1PL7hqRV0J+DyaGSuWmQHTyN
g0HRC+1b32UQNXCRnzgut2K3FcdmsB/zBr+TMR9ut/ZELy1EKoXxXCTVdd1qD7V0ORtyHoVmlbu6
iG4my8yDDeDaKoZJGaH6jB2G0OIdNojJfMHetycrCwqCVbvfs7VbJr3tsRyYfAXTnCp44bZK0qaM
cShymKbLyAzNFhYJFEHYdQ2W7plz4HOXQdkRPmPzchc4rwfSGT4TnVC/V9v3B7x+rlvNHPRurzYa
SS5rhRQq5k/qZO4TUey202ArzonNux5rD1Hnpb7tCBG2DKCnnFgZlPBJ3Q3nzCPxtZ+WKpiV/mpy
iyQghvV1u8nbXKGuExA51XgyaxD3ZLAdHNtwNM3Gba+O+aEcC1zWxQS1UFePqAehbWcZX13SsvJo
+KqyhiNUsRlWmp4qZ5BpDaU+hWpzJv7P3kH4lCSHwYGZQJZ8zo6oL+rrwmv3c+GWl8KtL9Rm504X
2tEYAPwt81iM3LPtVoJQzRQ1Upzs0TmO6DD8WEn3Dlv2E5QcCEPkir9vYAbBlh+aX/2XvlJbcYcP
s8m6+VrzXkEG/qFYzouIGC9vEL4SFfpjY2vPAJXg2DweaSeKH7dx748xtJi4FBBksgzWGMb6qYvM
c7S8MXRi5W9gyT+3A+jwDHZriKjphD86gya9EUlv0AhxAzr3NbC+k8Hcto9TNvg9mH7gLdrnEZtS
1kJpmHHo7v/cb/8LjEjqLiC45piaCpz4YTToZ3eErDUSxjRABaRIq0eZQ9apXOgcdmklft+orW+7
1V2kQD/jze0uaDovpUyvU0fm124q3LDsZz8unHJfZgM8N3V6+PN1biDxh+eHHh5v6lXrhLfgh7Gg
ToWZYgoHHuZM6WHpOEK7GtVgX/TvM64e9VdAKZ+UOAPJsdU6GIeBA1FB56N2jTyMTqPsiDfTWEZQ
gqYEvMGZOO8k4Xk6pmn7vmDQxp75/auFnYIXpDU+iJYX3mzM76191XT0jGnsinCrHq1rCegx2jsI
0dgp9LkiCaeIw6NayZlyVvfwbs9KXus7o3Ifm1Ing2hAoYerszwYqXV2isCBK+Eu8fOioI6K5sQ4
j4sBIRzT/X7h3PKGMuwzgvPy7vN2MqXQOAJ8XhEUI6JRupjjsUqOg2Uh2KCYNZqEihrB8J2Kw7BO
AttfYxJcMTYf/vxwmPH/8XUBuKGvh5Fmgrd9tL5p+7qZXBU+cpmRSac2EmEOHZqrHdy2hfxRG88b
BsQ0l5GZZX5NJ+STXZE9jGubjK5YnrRKvI5GLvxUqci7KuZrYv9iOH9pfCgwPUmtVe0/LvWX3KBx
5j/wUsSGGrCztX18A5egwsZ/zGv7S0cg5g1wUKCtJR7dAwIAq/spASL896kr7h5I//hSZHSpW7Uc
0tIOWHLhMVgRCaH0D6Win5sqn327Z4Ap2+tKWU/jNUyzbp/qEisPa6b6bl2ZrlTpwTS/4Pz51LL0
u1R6zQ5TrR+TzvmxaLFBMuoIe62ldbAUMfj6OhuZaQvTslwurlHUexBclr15fzFhfO7JQ+xOJS2E
D930qfixTQNTlJHpRESEa6R3ba07oQk/5eI407HGVmBrWFh3GlBnmpe06ffbUaGZBE2gq8nW/C/3
TPP43M35g9tP5a1LpxcklrGqS+We1cdbG9F6tInDYhi7UJFPL0aFk9Ff3pl/KciuZcJKAIC34G2t
4Pwv0GYkx7RKPD7obdlfl7Qi24MwRpJXbPpx0s5uEc5O5Tciiwk+oTSPLXNdnvevepbe/eV6/vkK
g1hrGvACrsaq+RF3YD9b5gDxbF6x3A+8elLWiI7TqtnYZwP0vU6vWMdLcZQYxNhW96OfO9psR8Lp
AuA2tTUaxW3+cnD9y6KS6zIA1UCRVr/0DzBS69jttEjYW7TVZqjMKTlnRBrVUp32AI3kNNVGsM3f
KlqLQ+wRTYihPAu1ojygxSCBNjae6o6MPP4fhr37haU3k2EH5JnCN9z1Xu5cxcNyVTY0T3+5q86/
rIEcY/XEIoKcKHfdXd+DX56z3WT0Yq6OwKlWP2sAF9iNLUE8FjZkTFdemNEmf3A9lnCe+JaqPWyw
ORM3n9VBkzf4rKpRnhLaaNWslcVRJ4TpVvQOTgH0nsaq1mPN59mrgk8VGOmA9Gdq9qouwwT0Gp/k
CJ/baklhy1mDbYQIqoqF0Ue4HQZdd60tawRsfbVhNY0WpKTzBRX+TYEkJmXdo763tsqiBIhlyLhd
EV0J7gtWd+rN0j2MIj9nFWsPo8evaoyr09hpP+sIDn1J5ldoW8OPbQwxhnIIsBsgp2eI76oYMGJr
2ZpR5nvkQA+Dt9xukHZl6leLGyNtkNOFdTU99zpUpXz5xJ7GD0J/2taWnaPeILnMAAK4ou22kLxl
MtG32WXS89OYQaCVMSnS46zsuka/0UkSEwyaXmqW+0xoL16tv5ROVfqDE6Ob3U6QjFGq1zCnl/2O
Q10NXafC4IKZP9huwLaSWNgkT3SPaNyBfBGOEqbldV/6TjuOqbi2M6HsEye+dpgXLqODJBVbiCzB
Uoq8TNEwpanLEjZNGUHm5a5Cvmd9uXaoRnJLx0mCMYSHsmmjPdB77zc5LXS9zhijl57TRb8wfaDX
aBTwp3mfomvalUSvkvpn9V+26zSt5moyQFeRIzR7Zf1cvJgcUC/tTT8mfC/c0EG9VbpQjg156Djg
7RyraQKrEa9WaxH1ZxWTr5lTG9hTt+zjbpGBWxWAfprzOpirXq+3E0R7aYjv7gy5E2EXdtX7sWkJ
2Ruj6ipPYw5+mESEi6dE8GbdaaqTJ9XpoqsC3LcmxjCG9+x3PeSHCiFAbEzxvc6w5MclpBZ9Yfpx
hwzS+EplcpUJSGM2wlab1L1gbW+rOdzLRLtJkH+fUneoPi0JeUDGUR9N9UE34v7TmOf7VoBvLBrY
5DrIa5Bid7jXwPvrDDDHFE7/IVVQahUdkmwTunDsLcdFx2lltWcATOrCREiy4ThWLXuWATMD4QwU
FWvAiW6u0HA0KmTOnI06zHeGKUWWEzFlxLMOVJzJI9LHhlnM8Mk6ZNcRDb53MUN/b8+kINqdDUkR
5G0LIYAuxsXmDPEJVQoJR8kHySwNQ6RJTmVjoVgex/y4vQPbOLOu6iqvyX02YQ5ilnbxvR7O9wZs
ENSzFzOZUmnZIp1Gtg7uWGThdjPiieYxzjn030k47pj6vO9Fl75sr6fqVs/EEBZrfqOxc3prPyzw
UEEejsTLMj6unaVedfsCNyJ6wbuxUL1A6KqO/AR7Q6PGPrkx92qc74YSpROLKiTZ64pJrBQoIO2j
1nnzwRRc+Wgqp1qXmCt5gdU3/f1A/HU34vETO55PSu2yX7LoHsgH6Qq9FoS31JdacrRIcVkjJYt3
BEkn6+PcDmgU2pSe143AfYY1z0mxyCRSPcb3THDaLcppFUBtPz0iWVxvgg2BquuKim0h/lCTgKMc
iY6TXm24R419+lXafetnR1ysysVEiY7aqijL3irpAOsxD7iwneGMF2ZV3W2Q8AYzZSUhYAl64OPC
8k7PUO0MROpum2KwGtZCdlbs6bs9VMb5TpY/5WSbvnRUEM5qjo4ZAH3ejgMqp56I+jQpw+3+y1yF
2lTqj56l9BclbXB9NswCFNv9gg8ab2OvVfsBLu6OQxekZomD7fDYCjGh9GDPZIsH1Zovjn8BuGVN
JGJawXNdV6vJfIP+uzrHk/OYtfF3a4Hf3IkV6iT1CaRilxlslzgUHUhQWN2U7CWbiYh7xX3MVXx/
dBvwxqMxnnZ1X3vnJle/FaXS7fI+cc4L4SiggWUZbM1xE5HxVXj2fgQJDpKsB8/A5whZBjlsgx3M
jB2wm+2zrac4D+YEuXhVrvm6uNVKTeyymgi9KumODCPdyUTD/qmGebmdMY2m235lRLcoWAWtpAnd
OU1uIjdMc77n3NVfegDj9xMvmdr05OkMhCYbhRwxTzySb2dZC8uOqL5D9R85d3OOCIwM5BIPoTvp
9A9xND7lclpQ47FpQzROzNuKWuRTdB5Krblpm5fYRrGyvXdDBDZaD29VMSXHRB+MK9vryY5ct9wN
lVwf0QCKFXfKUlRq3EMVi6b0RupEsKEmLXmo62rY2wgk2vh5NPT6HVjeSrdgQ+N7gwngyU583TM0
9jKGjZrjcc6qprF60owbGPWtTqePjv5rVK1PCuXo9jgUhSBA1TBOTprfdfNzVsQeDzSu/dheLkZm
nJ0GLRj0yLdtpT0q82PcNk9ZSXuync5WkiGZJfsQi6W6DSyvj4+2kz/ZOJzT10VgRfAPrk03uR6r
ukIZrp7NsWxPs1c0J0BDJzTQujP2cmgac3/ldf/1odtD9XPGyJYlEi28JumZiGQodnpkzDBWgmbE
vCUuou5eej+HSuWdiOlQ5sl7biP9pp+prJmXEemrT/hqREwonVvgIGWuqzPWUvdm4T3n8Zye9fpp
2wdsZ/j2s5qJyEYMnNG9LEaFdSSYZqn0hJ8rRRxsHdQwIQWqxP8k7Lx2LEfOZvtEBJj0vN3eVu0y
bW+IdkPvyaR5+rMySziQRsI/gGYgaaa7q2qTmZ+JWEEX2nq9cRA9OlJjiB8R8ouj7cfeKVqCokPC
W3MmOabB+Uz/Zfis06ziO5+xJGUdhmE97YNZTgeMQhgkEYlmFbh6WqonWYgvRmgDqKJSPGRUEBv9
sSXpVJ4G6GJ9yx2nJm+Ra+/rYIBc3nkNOzX0MflwxM047Kd62bWpjE76PPFDPjl92tGe+jsy05Jt
l/LjoV7RpYNu+PSZNhVuuoex1mwyTxBMedJvWfjcIQkk1jqHeSKKb74P6aD3fs3TfCgWjHmEKBYe
I2g9adCtkF4GNBUcPTlxaHYetrbY/ONaOInxw5Icn+Ir+tggLD8Xv2XZUDOsxM9ib+fOlkeTL3bj
m2hHXEEnbJfk7lXcQxoS4jHF1ktSDeBzbXSQYx1eTVf0OBJk9J5UaAurGrJyIOVXOcp87/vMqJyS
bYr+pr0q2wRZ5Z3nhRzcGnmxo7thNaqvCU6CS8bmvgOhrh/8ujm5vvUj4cVSs1fQspDElvpUBGyV
9XuI6PRHnRi/0grDa18ytm3UbmAEbrGXU3LK8bfh48PlMz+3HiJp/Z4bHa8w81WMKXn32mJi+lgX
10ve7tevjlf/rEvQTk7FcaMP+MTpn9vU93axFOaO3uVofY5Za9+U+ifDBrVNdpHSggRl8sLOEot2
TfCnyuSmPQQOQjCj/t30Riitw4dtWbh71Has7I2jjzYDW72DTz6q/gxM3Yc6EKeKyf/enDxst+Ji
FbnLuKB+94z6kjJ+3a0WP7NEDRtNqEseR0mS1tMhKNOTbPF3jQj4DvrRCLv6t5/CXuw+PkV2G+b0
KVtxYuZqe4JmXQ0lmve8/qvPsW81SkMyi+WvMVms8+xykfvm9LtyzZSo7SI8NqwXt9XQvIk5e8qH
lIPXCPhCVn5kQcx6AEf7oc9PVTvwXKkyPS/G57la5tOsljJ6FPbRxfhGuXGVzaxN9phCmMcI92c9
WDjn0PkpIaCunMhSpmHjJG3yYDjoXx8S9D4ELUm4qrqNffmz9cQPPVzxe7QxEL42MpP4bh2cWKRc
dQjGk/Kkzx7yVn+7Zf8ts0yMA34udp01/tGvpG00P31vKrfNtOJYHj172xBP3aMDpbWL71E5X2ix
EYJwahyHYNpLkR/Koem/2CEVvjtanxYqf/q14JcejyMtzWEzVgeHvarhUoXpiYk+IewxuLVM8Ugm
Z0m6rNlZf33kLpPqBrVoV9UwFdqoImlMFRrLkONVWIdj4kfvusRMVe2gi9GGjeQVARDake8ZE7XA
yE+1KjP6FOkxVIDLsnHFsGxb394s3vLFbOqakVL+eRr94Cy76bduCT2/eY5Sqjy3DyLSiiXipR7M
XhxXO5eNQsRsYF+n4coMWK3leWQCpXiDJvFalLQ0mcccaWW9MkbtV8I7m63VJlQhngpuYyGtBc5p
OWwb22LyOAQYm1gYpcQ/z6g2+4lBltOT/kqaPG5XfiO9FunUnKlYO3yqw3CNpwB1RjXM2wzMYudb
hzEI0mMQET2b9BI9iNU1iPjGXSat/jktasz4jHXtydjNENCIYh73seHlW68T9iFqpzefgHHafnQh
s3dfSkQVoOD4yMzozRKNPM9d+AmAGn5kpznyyk3XuvrLcPgFxjQfPYT319Q6ZhamlIZpeMt1dXL4
mscESYgr0vqAMhDlH+HH+jcWJR1RnM7BTiC63NkSNZeuAcZ0WrZWR3ULiP9TsCB+i4JxPVQZEITU
nhjuSLPZZnb2Vb8jaw4fKzLEJ10oNcb4KwWkdQ7kCcwHgvlB9SRVlp3avHz76FTcfqX9Hl7CiXMk
Uosodymfqkk+TyP9oZWk3AOBeHWGbOutwY8irYkECkpxi49hjRR3Aw7Z3tTkz5ktcYtoJz3sjzW5
1jzdtzpG6W6Tm73J/MGH28ortng1rq+VR2hf21xAgnHhTnqzsV/XggXaSPmw4MfdFEHz0ks3YMfe
NbuZmKCrO/BBd/l7GjG8xaWGnDupB9gq7MkHZlxWMHD2jCUB2AvCLiJDeQ3UBj7DBnKLXXnKx24+
5xx+NTLch/4xS2ugmu28X0vtqWeMfSUBt1SofHswN+W7rhvhO7whO4hRTvaoYyJvPkiZX4rJeXfw
6IGhCEmuL1Qe+SIPi5zlBYh7TDJgTS6Umto2YHq2Fsf2riOQD2tHEameXPAHoYDAA4Xcml3LUWJM
JQK4PAeKHejXM/trwgSObod7p8ILrVahk9JprFGS7USZAMIPKnHtQhXv7syOmlmEm4CZz2e3Sy+4
KZLXzO1uRWOOd29xUNhyMhUEsUPibYPnpXehD0GTYjDl3F2ff15mycNfhWJlcJvmk9XfCsqHOAjO
db3+7ofsWAWRs3V5IkgAb8WOZ5ekaj/zrkkzXzokh9Dm5WUtrVvNRA0u5ypoedM/Xuvn28ws2MWu
9XJM1uqWYe0+D6SqOqRIe8zEjbx9tHbN/+OLwxRZgDGCiE2kMYf7WC7PAWbCw2THO8jyIF2Roots
cM4hu8hlWd4hBOGYQeMMFw1J8XS3RQeiLZjcUxVh/BxKnmenBwkQV/X0bADMwAlGcns31aB4erkb
sClhgXP39moUV4WwmG0il11wZ2wN6jc6/mknBfeVSHiIjQDOfF8NL5NDxHmI2ZJPA0a2yKvxACmD
K6+fzv4Sdp8bYIo1y8O9Fa3ByaXvWvzC/cLSqcy/FGE+fF3bMNnoi9GKzENLaMUhhB7mDIaJZmOc
j4ON5EwY7HIYeZ4Mo80PflN917YqFBb7kUwLRt8GGbUzYygH78HRzOrbUCdfIzbaL6UafAZl98kX
Ly4cjL1FnO4hjob1zbRWtjA50J9lvSfRUH4aWoRivmsQjGzGp3Jcnfe1usZrRkPfdem5IFPrjds3
2aWkUm496f+YjSF5kQFHAcqEYIvmKn1M5Ez3CNIL6OUnJ+EwznMO9owhDzs5GV2r0P5VWWuOO70i
E9xkjZZIoJbT/BSHZHXlvjKbqJc5Yzrozckx6BLjvRADOiSbP34dige08uhsVfUtln13LEg036x2
KY8Nk9vNHLu8d9bSAkuGLIYJO9gGebmyzh+QtSWvNdEIrK6nezaCtRvNYngFjHz1iUg3k/RWijDb
mR6CAE79G41UtV9q42RVQ/JcRICrlddkJyRR9lMP48XJs/lk1kN5nvPy6PhTjxVkMllOOHBv0KSw
z/Jujd1E+3yxlrfFhTpQlKOPgm04Ma3oD4NoAmCGwze/L4L3svfNY9O6yykooTTF/rpcpefdoAHZ
zwtDo+e1iW6DcnaX3ijutCXy8ySTW5wWwQOEWaJ8/AS4QuWfMiLvo9RkSQuboc6p49SQHPF/3h/G
BFCB3eX+Rf+NlKiD1WXyVOSWf2kdK9m5OXtRuNnp1QBKt5VZTzh5tEbXNQNjg1oZ+Eqdc5j08Y0n
yD7pD2uFR3Qq4pTLG+T32Tb86VY1yWu/4iSZeB4OVV2UbznR4GA8fAmzjHIzXkht9sh2eLCUUxcA
REYa1hdc0tFVPzsSjlNnzej0YlccusH83Yf40VMTXQA7ae9Q+kJsjNidnoIhm5+KMZGwaphsePEo
DzPPwAgr5BH0Rg1RDFZZBqGJDjh6K7PA/NqwrwlzlDZZVIqntUseU+vFZ4kplX2v0ovwpScOAMpg
HNxTkK6eejTOfZr1D4ZH78PCZwI40Xq1JyR81o8VdcSzlvCNXZMSUIhvP4j86HOOEQLUx1uG7eKt
d0w6k0lkx9UDA2KtlEpVUZY3JLDJtaBDYUontq0ZWJ/mrCa2vZ1PsYQ218zdbq6j5lDHxK3n6D6f
mToDYzXzC3Px/ZRSlI9WdAjSErjQYET32TfPA+iVXed2xkMS5zY23S9mxDYOCAg5i5/evdp4K2rv
T5Jl9X2RlffClpAR4nj3ZbTey0qmTHraae+OqCbWgPehdcyrX+XWhXGAe4BUPT/iCtp3Dyy4Yntw
0/+thkSIRj/Jj5WnVB5a4DGZyFyDthd3t07F3SrfR4Qw18z1ypvsbGRt1cy/YLewhJIkXnfDIji7
6QdutNQHFAEs2j34biEjjKvRdjQDKFpOsqMWz+BJxMU0P6Cf9YMTnxeAH3tv/eWyOXsac2M4VzEA
ibFzbsLlHkowvoLQ+NGYa/ZcSN9CHF5K8L/CfxKhW+2crvW3/hhFbJhciIueP9/YUE9B/0oZMLyu
Tb7zjb25FuPbPKPhMeLljJiEFXKLALivS/+O7QgaNtjJk9MQOe+kU32YjFjp1+Z034GfPNJg5M88
1VhkHDVQcKtTyRz4CSFF9GTLimS1vJ7PLUG/A+G4D0EwB/ZNL786BptTWZOWbBNjP6mteJOnP0s3
YPSJwJ9tJaBRkjP509iITTOO0HTi4TTFvZ2xhVXJnD8N8EBlTpPfSSCjiEHpDGPk87qamuJGbgag
MQmA1hZUUAm8SzD/LAWT0NSrdsUMJnxUxFZ8XSjJEAbsWKC71a1SYn5PUg7r6lSv4VkEvgN0c+/O
MjytIVMzBFcGKn3z55w19pcJM7cB0bg1rdcEcOa2SoNxbzCS3zPzu9XuOD+Fbf7w6WR6yLK/uZmZ
SezNDnFOq/SeemLXNMsPJ5DBrSDs8mO1M3LAb7vw2YlMDMkVkwelHWPXbcAM65pvjlM5VxBRbOho
UOslOg9WWf1gTZmQwgPyqAwuuKyBU4SIR6ZZ2W0zSva+OoWGeeY6aOnfmB7o3nYxlWuE2QlWp/Yr
ayq8hGAYZYrszFgRv0Kpr7dNchpnJHpVPMdnRr87vXRbDe+9n5UmITT7U94sjxqz9LYCt/oSDcJ4
Hq0/bvBm158yFf+eDTNFFWS0xYmidxn4e0tO59G1y0sCghSsRchuuGG0BSskQJPnIZOUxhckpC0Y
iphBhpu+slBJnuOA5ZLSHzQG31vh1iHHBI8tDmBBazAIzIQj6E5vxsHHEXwu83fkJ0DT/c/2bFV3
UFR7+o75aJnTHUzrEcKd+dKa5sJhUET7WprEdNVxfDOIQMSnQCRPT9J7nz+33dIfTVP+yVexUmM4
qPDZw7D12xaRKa4zSjSwvkm0TRqZbRkRfi2DfDikI1HXY5LOR2FU1yoe05v+m2twD4qZvkHmrNlQ
OB5GA/1sJ5zyKY+wynYF3CnPNq+476hDG/cPa63hMjJ+gQjVXoAlVXt/QHkd9W5zGUbxORBF/LCq
BkXsjPJ+nEe4q9UC7tYAWRUbk/EwKJ2LT/lQ5nsrbP8pHEx4/+1r45gzHUwl5G6ggvqbGyyzGLWZ
aDq3eqIjphyndjnuwUAaVHrmOYrqp45/69Hn9p2sbiItoujVSJ2UwTNpCXGUEY5ZTGiJZIKKRUpE
Z9Sa3O3Vu+hwg9iV070S7YFlrICfp/vIqJPOYZ2bN32SeJn5owjkt2rmtkpJMjsJ0aNFTlqYgyyp
NzDdzF2QF391kWC/6ozDpRLAFSWcry2HjdwWAolYKtNTVIz9szF+pVxB+7hS4XlBvTJxtA0Y0BUE
gUR862JDXhga3Ap2LRBsGdg2HZutUojirIduWtpPEW9Jz/qErlr24rtwEk0/5QDy+fLmyn3UvXvG
JoDSnkT5l29FcsemEV0aO7jajVtw8Dj9sTCwRzN0+5wEBTt8PCJLB+BrDRO+25WiEbnWCIwA4o+K
pkeWJS2GiMIej6klv3UYGzaUdtMeODfzFjaPPYC+nlZuByXOefarniVoV1zQ+MIzU3iGiCrwYDTb
Ydk7BEJctUC0D6w/abF81f8j7Navdu380YPsKoveR+VvGDH24QJEXWXMhNGp8WOklE5oitHKdB9L
ljhn9OKNDkEKaiTg1cQzho986ZLT1BgnMfufuI8F3heg8Lm9sGBKOpbz9AUek/wKKvG251otleQ1
zatvroB1preCAZ/lJa/Fjtjhec8g8C1Rg0z4n/V+KpMvMhOv02LNeBasX3GGX0hLKaQPPTGNDoxZ
LvrMIw6B6xtivUl/kLvV+2QPH1tjq3KMk+/0v11j/qcsZvu/tJfkigZEaSntI+HUoXrZ/l2XksD3
TRySOuysuwjIZ4cyjzz2AP4KjgvXUZCtX2wRVZTA8Zvlux8rJUbN0anIzO5Y285Bfzx8aiCBO1BD
OLdcqmNQm+jXzfg8GfALae+1alzr4qlDmAGWYABdh7mts77rdfb/rbqx/8s26rEEtQNm1yFhPxrq
8u/fW5uwgIGIBj3al/emSRYapjklTyL7HVnGeDLt73qGr9cbeiykr+mUcRF0bnlLU3/C6+BhfxC/
bMTImd/9NUfRz9n3g2NTM/GN3WdL1OVmVAPgpvlRVPJSr6Jjzo2Sq+ioN7oQsiUbxuYf5IbWfxlM
+fZsn88OKa9NotHftaAsYETSDyzRmuVz3nr1zuqmdJfPa3x0Gkl+UJ/P28E96sGSHiFrpZ5fdhw8
cRefczU8y+P8zWHNhY/1qL07g4/lABHutliTX//3R/Lf+mO+ZsfHQ4XiHW/y31MW+7IMucuQcSWG
e8qj9Tyu9Tu+A2drhNC2mzXCe8DqcbEZnxrpGO4nZ6mvhTFy+yTMJaTxjw5Fpe39D02tB5MECIaC
MiCNDtVj9G+vQGsVc9axvNqaJszxwXwKGvaLgZgfadxDxUQbf+oiC0fpQtReY6q2047eDaiHvBzd
P8TJ89b9jw/W9iwLpoWAYMR//vMLEv7Q9xlrB6VUs/CHDO6+4DS4GJZ34fWBhAXh94rupNq2rrB2
CF3Mn5qAoaVbCZInzLAyPMQuaoIpQVneVfKzfgzos++FYNMNrLgWFQQZzFY7F2kFdBnwrxPwCdFC
L+vp8s7dbICNRE9lRz9jk/J3TJtr3s1MnKoVZUewms9mW58tUf3Jupg5l8f5yl/RRY8I/ZIdoOKi
aNkrKVkANzHqL0P73Nht9DyX9aa3kb5WBnV6RDm7EUnpbBY5BZDEYqApOGf7Ov+Ru4l5BZWPU8Sq
jPcl9D+xrsH0tEby1GZT/6VKpm91OQ0XPTserdLcC+ae8GI4ejK3OWbuKzSd8dPcxr/dbqiY8Wc1
kVs2kmfhX/TPDpO+4vmKhjV241z6P2Fc2FvbnuRXa+w/M9fkroJ9G3QggxLvTrv110xh1Tn+cK1J
vKbEov00w7y9dmxWy8Jeb3Mpq1sbrmcsVcbBXzJwiVDRHw4dU90i6KxHtkqqqgbmsXHJMtpXXUeZ
UMek8NSIG6h0fjn9ry4Ii3sXKymYGWdXYtRnYBHwGVfLQJM+OIztTWYU5E65qYKEeCE9yYLIGrnu
c9mhKRAyeeq85ZGgYCf9LkGWE8fBDoJ8uGtbK73oxdZadcbeBfbbDrQbeIutIVg+9oZmZ2NuCM5u
h9O/G4+zFQBZjymPrSyb9kpqzuxTYwIsZhsTe8KLh46/VEJF/mT6yxUmp+em9xzpzkaLWWdl8xoz
KT+cNTgOzsi8uGtK413a5bekR/Ssd+daJjv1OEnipb5Pg/NT1CmzKLYmM7Ux0yPj5liSY3BgNxha
N9KbpIw37JAdqjwWXBWrsI10PmQJSs6jdT0jgaHbnEsbd529k5PXf2m5MEZUfVvXCIcrATFly8BX
SZvSCL+EftR1q6MV0QyCwmNXGfe8q351AluYx19diCykHyBQu6n1Ilc4fI0BC90HBbNZYnQZaEe2
8Fuf9G9srKGzq9Ppwnl0yKbEugWWPOahGx30Uhy7Lt8Nue1dt66P2LyEFnYi9lzf3NrzsCaO7aYN
cOZL81c7YS4srAdenezJbdpHPI7mRSRYgojLPJgsdratIRjIrut9zan6YIS6e9S8761VH3PGqA+7
q29djzqjGXLrgG3QOYwdkRhuO289TLhnep+THGHZxLFdnWSEYxIVgRZkppaTbltyEMLC8g7F6HzL
HOj4LqqGY2vUaCHG8XMCBPvZdqJfpf00tst67GTfHkgVkZg9QX2OHd2/3y3nXg2KLGxzrMMMOsX5
4GbJq+3XTHej+cj+JL1mRvxJIbk6Zzo7NYK0bhp/RWlZXse1ujtjeq4nIz1nxZ3S/ui0zvwocxIW
yjV+Y4E5ndWnv/TOzbNb+wxG/eCWRz0Nxuv/xV6T5Llm1xA3qtHAXs4yJVnfWkEdbGMUCvrKOViK
T+j6KG4DJ/rSoWSjPb15HayRtI5YUEZgJ3z0EBspjGOBxfQWt9W1sOL4Rdp2eymx3zkQC8pEYOoV
y3SrRfLZXLEeimjPKBSIVsNS3ykFs9Lxp66ntIdKKqGKjQ/5lTJMrYhweunDe2imn3KE4GyxFP1Q
dzXtH3Jjv0MhFpuxquJz1qSk2CKsbSP3l2n0HoJqNzieqhV5IDPlH7pIbZkaMVlyd0vu1JcJx0ta
hhtRr5dFmM2HByxKleKizNud5l/NAe9KKoJ3KHBMDRpWBAn00HI0cPea3V7sRdnOR7NFGTnK8ezE
wzlRqqsyKOaN10qMknJ+smZ29jL+NA74VUby9nApKZQp+RMgmDnc1S31/2Uy+goIJv8lm9hCSYe9
ysjbEAL/0R3Cv8QF4tQZyM16dSqxBLYn6GIeM1RdK+mmahzYTJgRG16SHZ6KDFmuno7oQpG54ZFw
42yfVD2fZ/vHKOf+RBZDcCxVn5FZHhQyTsBzZdffo9aEi+61T2OYiQuNxs4NeLMyz2IgoratYzPf
lEC6zfLh1BDg2HZg0edkK0jNKJegvwwALoahkidSWw8T1dHRsAKY2W1xjRTSJQ6R7cJO2wxht8sG
BJp6hKWFsmnC8jWPI/aY4NQyOX7TwpE2XO4enpudNovH8/iWW5R/SUwr1it7tLb6Z1ZSPsuQutgE
F70BFI68PDX4HNWPS8+dDQTB6EQZxgfrWZ+NhAPlF8+p/btlwbcrxvRZIHCqlGVEcRm5Z1UNAfLs
wzNuDVQjNNbUrdW30kH+WxhIUCEasjlUpKusdrZpzVx5DdLf6wgYeVgbD7BS4Jy6Kvu5mDnhZRbi
qJQc6DzITgZvOUc+nA42N6Q9QSDuy51V2ldM0+HRrOTDNOz0Sr5eyAYabZkpoQRFhdgCqdis2UxQ
gu8XR61EcIoImb2TnYdJYEYfWNGMjmwBsg9HG8sD4/K/lGoIrwjO4B7CvxNHu2kMWVQizNbPjLs0
iGTW+M/gMQzz3/OIIG7mAb/LPB75YbCEaPHzIE1JeqZO4ydQD+YsfUjSCRJq1B6q1imJOUBEvrTX
yv7VtXP5cF7Ct9U0xK1V1kXWTu8ii3DeKxGgvjiJlhCQew1xJX/02PRwZXERXRsl76vRKu/KoPxi
t1aJT6q5lMGzy9zx7gbzM0UJAHpB6AoKKaJzly4+EIjAymRAuIVmbSOarLg0lniqcBPtmqQ/qYJj
p/3KUVB86RtR7WfkZohphlNbpeOmwfFTmzbQ16n+ZWTVWf2lxmQ0zXZwKe3+Z85frZnPDzOqngqu
tW6NLbRunA3Y6L8ZUVMdtEqGqE8+XPdUEjaJLRv6ND8CkMskBrH8IkKqii5aaOBm5vNUBeRaMa/y
OSNZv/+pmuWmTUVDzVwwgQ678506O0/QoKc5Hs+I+d5lTyk1NeCSFuc3cHHryOSCyAQRqMHhHvHi
/LQ0CFgAVl09y2SGo5cxQbogPOpq7ajWxibEDh6TXP+gZTn9ZFSbMqAoi930Ipf1Xf+6kSfvgtLF
PgN6u6dRYJ0SAm90WZnEhPEMPtqElcibTZHgpWe0CIDJNPAelLxTLMqTQ9dgPfZ9TJO1k71EQUbl
0HZ7BwzoIWuS9B7SVB6j0PgRL4XCxAywdtwiOORuxu1OvMe/wAXo1RlmIoWIDO8U7EWaOY+yXE8f
qnWtfNRttFN6iM4QZrgpqDnTcF+SJamf7Ljdl/OSHbA3c5fXGWXZkBy1hGd2GUSNPLN2sOMQYgyv
ZADxjLwW331t/IsCmctmL2dhfOiwwwZm5hq1xzRamMtznQs5Jh/wJwvc1/d5qE/6LsOgcCwFfOAe
cQYIO9J2HSbymkmxBOxY7N7YEIg1v5bnuqVQHdrY3rkS7an+dCrkdRB++49Xdxg5RbIsJWCCt5kj
jc1bzUJj5RpibadkPHWXYx6h3JzgY+xlQa3o957KZ3W3jmscPgQ/SQVVexRkcnjfsXcR7c1a54iB
5q7/eT/QtawNutHVwYHDwkSZ++IjWm4QzwvvDmy4y8hpNjSufdTqx9SpXhLwTg9UfYMbDnjmq5RE
eOd7n1jdBfAVlQB9YJE5Wx/i/ZOupZCatFD67Vwmb4zHNgNf+j324v08su5wFhtaf+zP1nYC1DPW
ASiL3s9vWHYiokAUqT8qa/qE+oCKOfmchQzC5UCxnRTRMXKiu36vtPFQmt2KVpFfU/lOTFhZHZ8s
VWSrskxfF9ohMSO/p23rTxD/FGqjQxtgnIt5DE8mqRFaRTYvmCVkGc43vzO3bts4T94UIxNv2YCU
TvsD5kN6MQivzdgHvuTgOOeRlAeQJ7+dtXQflotcpvb7LyLH+eGT+Lh1wuL3kLOwjpyrvv1jZ1p2
1di+ptIbQWgbrOGULlh/BS3XxZFIrxVYFq0aM0EvCB+t4980dkmUJGU5YXSH7v6qZV9wo790hbts
EqXMQx0HbBeknW1fNOtqZnRJqlf7NqGPP6fN/ETsUchmPvmRpcMpM5dj18/mUw4+XQMc1sojIaHP
ilMWsn5VpFQ9k3IYmPR9/pSwFeWzzt7AuBXXXMwHrHXl1hvtFxZ5X/rISqhP0f7FIWH2EQG9mz6t
XrVtxFMWltRdwOCYLi1CxGdmrzLZ2TkgEBO0wJb4H6XzDtoLE4kKpGrFrXiQ2JwOHdOawWrnJzb1
77OXxlfiMIBu1PIsCD46GLk7nzVtIHcicFZ58kkL0mdHNMdo8P2t53QhkpSJpOECgVc01faBwfO0
STqXQYgyZTHRqE9raL+sbl/TDCQTX4FbbI2GAXMfLfvBXpBDZLUP3UXtfhSwv+TqcYhGQc2CC0ff
iYkVIwCcGKhXBoIGXCo/JSzMUyfNo6SFv7W0MDmyYRgKYHoJztoLv2LgMiruciJ/yxi6hEIy6HPF
jJ17ZTrXOC8MulFe8N4Z7R2zgesSAasAQPCF0L5gWy3LXbM5dI1ZBXTdqZsqZwhLMn99FAo0NKYs
wIA7vy+OLKj9o6sGVeQdNou5/twqtse4jG8p8UP7QKaEihgN47zU/k3L96ns+BkNgqPchQS9IzEv
v9PfCYAE7WsT9TSqk/VxDHhziC+W0vOpjPCg5BnXbB6U3lE0vOgvqu47JjEBSuVQ1NcxZTXg8XKz
IeYYyBBGzP70XCAl3Pam8CCzxc7Ji9QUWbkUBGqZw5o+csl9lOY06hZ7i7TB3QFtmJ1KP7+HmWUf
K/ogeG3EmamiZRjt4pCot7waacGni3519Gy9ylpUMOmvOqJ5hGV/xT1WP9Fe/QOy9X8NkG2QJR6b
Jsv0TOtv9Mmi6MZwHkxuw6rfY/KnLEl+CbWmycE7XurtrLAs+vLXhDpWeeriR7+vqK12Gn4rFQWp
BChcZZ8N38DhwH2M1srcRNCAcLxY39KSu9GMpbdP4KMy8i/osdac/DMrYh3ido+CrKubY/6jK1WT
6P4++YROCNgnEJaD3/c/B43OUABJca0ZbpT/FVcZZoOCWJIpeM8EXRswU+sgTMaxwQq72TZzMjtM
567X31nIkgXawMWovI7lW+5cjIC6x+8M/MrA9menP8wI0156VLJ4PUHQdklxMFjFD/7FkyjllsE9
LwnIQHItz7qGCLz5peSCUn8GFJgyuJndNXUtFAjMiHaq2YlpDKy2fGX2KM5DSSZx2dT7JFBTUjoe
k234bsw9A4K697Q6I4IHPMKu2jKbsqScexR+xLRhyaq9YRC2h1hvU5T9eGxB/2+GmAjOvLJPsIow
e9Qc7sSGcsXnsrzC+7hVM6tzBnjcQd6Yv8y9QWS7v9GmRQme79L23ruxhCcLOf0pjImh6+0x3Oge
PUDM6EboTsPxu63wgHnCj9/pFkG0Yh/dZmCg6TMe0TKcXieMkYgSu10TIiGP85pIzynf26rasSl7
GssqNwtkl43sEGuxpZHYMYky6YOF0JnUQ95Xu0+4/9DJoKE5kZL8E88tam5VrxZZgwsZNJJAerKt
/CHbLWKESJvN3HrO0bKbGmFbFR0kmNVjxlnpN6W/NyUFd+xEbA2Kfk8OysdgMFXkxWGBwJA7u7ae
vyLJyP/BLm/9j5WOj7mDnYdj8/gFf39iyX2eUuamH8AaRs/kWIdrsp+NkULfiUig7GbEfXwpueKu
J0pOrb9bgSCmV6PTGm3mxvR7AF2juGWzPBbmgtu5M6PNkIW/C1qFHbCZdv9/7z5sHfP7n68bGetQ
xBT7H8WE9zcPOPd/RbcP/EujwRKfMKFokdTU4fLUYw4iE7F9Kx2qm9GgD+QCmbd004e1Rs0HX4xn
H1cJD5px7boh3hZz/NtYC2hWLqbRgE0bljTcZgU7UDIC/ENsta9RlvmnxD/r/UDQg+Qeg9RDjQ4i
yXbItxc9r9J6SRt2+m0Kz8tsMFJ96NC94rux0t3SPSAT9UwSwxlqIuJSZRce3SKbuWuNkwrMvjnO
d8toHkTAfiViZWFAHn8iKfV70CMj04DFceAkUCEaO571Y96EYtv0IOAGUDl/eRSquMDEG2bIu2KT
tSHGyIoPaiVTVhG5mspzAOjEj5gKH9cdSB5n8QpG5J9rj+Xt0k+o+L0/LFiZ4C4/ME9WzMuAU+df
snai7TlrE5MeisSwFescDbCaQh+GJkwQ+7544XzSS95M8ajs5kvBm7x3u8rH1XyxQqogRYZjWopP
UPGWiPc6uUgWP1oE8vAuTPnwzqjVWzagBJ5QuytgWZwKxNhZR+rwYFONKBKqHkE2StGj6IR9yPFT
ZROzg+b/UXcmy5Fj15b9FdmbIwzAvegGTwPve3c6e05g7AJ93+Pra8EjS5WKMqVM9iZVA4VlZIqM
IInmnn32XjulG7FWvkQnrH0mfGvh+d+ZZ72GnrttY/weHBD708jYoBGC/SWuRzqs1gEvpTTKZz+C
bnk7VxuT3ccqkKqiCA11Ssd3eC9nlIJebxv0kB7HAkVprnWWRSlZiDGiQ59lBcpockPnpY+IU8Eu
tm3sBUGwZHvh4/IQw74eWWgjTq2Eb9414O83twG2Eitdp/7m1xiVu+kK52/pt/3F5wWoQj91VXYX
U1QqSkKcBfG0J9Lf7LAr13g7eN1m/u720YVVoDiV7YOf79KazwCudkaTtbl1Ujw/pAZGHONrVlAI
K76b0FghGWWCQGM+gPhvtAfoG1ARrW6L05M370RIyEuiN6xv7wRLFTAQ8dUbkbduZQ0ABsTcFAnx
9JycRHXQrMhZcQMdbwUNIVoPx4+pFq8Eq8Lj/lcBQDiZAywNL/6v2xBjglfjPBtzm9MVnoAoxCOu
NtTyOSAmbmmvshY+LDuXLiFI33hIcWipFukltyTlVWr+qRgbWj2cB8gPf4Ds3Qkm1teGMpceAcHb
6d+U/n7gFbVSaMJJuDhrbBa/BtXbRXCTOFWwp4s8bqiJnnCcKgJ3JoPJrDd9QhfVxvBoNpgUM6lS
iNa59cmd2shcM61nkeJcei8ggW917aYSybUYcbqOqfuoeoyGVUyEgBLTo1fjFWKXQ6a6zfZpVn0o
/YCJzrYIkYUDgr5NlHjeogpdRh+9TxSq8mC11Zdf9rSVkgu4nQUclYRkA1nk5HvVa+DQoXU7tecU
Naq9pl9TI32EVUnnKNG2hTn59kpBetKouXoposO21aJ1eiohsQqf2JiY2doPs5raJFDCSVsfvdTf
Zn1p3AOrWeXhJD7mEg8p28PZXz/+2W9zmvrnx78jVOFIwxDSoAzgN4TJmOsdTFmu1xowBslF5Nto
kNpJU5Ni0RL3Z65wqlUybTnycHzzsfA/mAhtcMq6XVcwVHkBwpXBW98jWvSgQZtUKuCEY0L/YjKG
6j4S8tOi0Iv5PdtVuGS5S7F8pnIDOQpeQMTw4MjAXRgEJRZ2hyucKr54o5gNbrTUeFSUNy8IjAVi
ggWSxw9XKTLLOrc8fM3JqaWD4VzrHFei0drVGVMLFfHaJoiAe0yKV+RLCV2CJsfca+QyTNjCTMrI
7T/KycvptVG5y5vk2nUYMP3puhfiMe8UKjGnNBAJwF2soH5WPo2L8BjjdRfSZjoypt00Aishl6LE
/HWFMtcC8+0GwsBWkC5cCU/KuLJtHpe36HMeG+6yJLhsZd6wvj1PugmccBPxGz2ap7pzrhiF52Ew
tbf0bAkqa37zUhVgFQk2VHMxROXiJrN0g+UyeMaLBAOXOwYn3UDLvD3fRVole8OlTU7PmkcnzNu9
5X422mMR8fIIjFasqW5sSffjYYIUe06nQ52cHKM3r0gGaC/XkV1qlLqyGp97ry3mWpkTfFG8FX0m
twPkjQ0IZb3ZD9K/u60fbxtUJW+7pa5EW0c6Hzm5w3la0EAMUZFNlxsfjQFVv2FbDliVR9HQRNVc
r24B1RoPKPtJzyCYjSUnpQJ97cmSe69hK3uT6Dz6EXGCd1udR/3JNXP67/xbp2W2Gn3jwv4X6TFA
+EXYx1xCQRd9mCQkccAhxQpxKFTRzawpT1r17VdfBng5PO1XnHDUe5PWy3Lyuvr8ZQLkCDcqvjjt
sIlwMdJ0oskA3KzGrhcbV6dRPClSoL25GR3++jZl9fD7bWqRSgJHp1uO1KmR+u2I2bUatO6Ytkn6
T9q55RvlRiPACQft5AyOgkbqXnqjX3ag/4IaWmtBMVw6eb+y8anh7M9bXZlBey2wk4WrxjKzOQAc
UETOyH2XVXO/E3eV68wadnoel3+sXpqo01aghfOVWVQ737WuPODXDcyoWa0byVwpjIcxwgIcn6yx
Y3oyH/OIOK5BDd/MTuFo5CyqPRVztMHgbSloxIVTvt82Mq0xz+RYs0M9ZVpcnMc2P7JUKW2AbcLL
tvGHQ6x37o3NG9heBTKrcczomqHFmbY88lRGjfzrCWmTxhMgQHGkzWqpFceEGCn81WDu2dVHjQmB
AxxwjFRV9po7fFnGMCAgjtRox9QQm1R+Z6Y38VVLjd2+t8G6BaUZ+/c61yJjoetk1Uq1+G7b+Al6
RcHkiq3dhPOERuI4wbLQRn2mgvaa8xa4GwOa/Hi4kSj2N6FG03ASTKXAWv9Tdlhnlen8qzOF2Fm0
Qfz/TCN5CKUGSTU/qpKwfE7x6azOvzxfoW20SR57tZjsFBEbcc46jnrqnZjHZlLzVaOdEkR6xc7I
mN4DfO2MTswbO1o3br0fRL+GZEj9pMg+kyjFfxVQm1o57ZIGFTbZ7WdjF6cxsH9WlcdrLnhzohJU
3MBf21Nefa46Ah7VehzCA2j5z07DjJ9m/SUdrdMwJOGs10B0+BjqyuJDq5svQQY7D1FsOIfoWf1i
6ymDhM8XwEdJfKAEZek/QBujWCTcaW31CdX/vcP7OhuVETgOEqCWGbSQ6jycyOqfQ31fOARFxvbb
j3gdKhZ9ybLpl3khAYto+N2Hxts1JoOzmRBd9g1WdGM9nLz4RfOWdXr2BWkrS2HQqOQ6UwyqlcNs
pLS5Iiaro/kRSNvoFuevyhqmymC2GGion7QJ470xKFR2DP2DjT5r5ECr7rQSjobaBOQ8DfcoI/4h
C1EJ1PsxIy9oOcrn0LWUDyHUuRrSke6QV+2zvqZu0f81gU4deN53dvn1vqYEj9//ozXvt9/+/d/W
8K2/s9N78l39x1V8f/5T/3/p6tOnDrt/XdYHOrVsqr89nv52+m7q8j3+21uWfv+5u+/2CX6V9wnx
g92Fptk2vVQM0JKHc/dd1f/9X0L/AfMSQ5ykoUbXcID/o7xPGD8gB0m4alhYocMZGMIr9vk+HyX5
fFjEVcdQ6fazhPxPyvvMCcb3pxMckzsV7UwMpqFODLffG1UCszX0VutAiKsIBo1c+JTLKLYDZCyf
l4LdmKB7qghfiPHsSkZJG9y4gq1tTlX0MyDtnTkyGAsPNqxamMT3W5o6T266KxuDvYz34vjmojZI
JYTaHuLbUbUmAklPtM2GqgaCxq/bbauJYR7n2TzsaNUcAVDbTP1QkrShXbBmf8khcQH+WAYalfBV
mc+LPptphIHQzYtFVxowGcZ1W9RPsuxXgSKRzybvNXFYXhKfVMXPygHNzem9g+Ulz7LTrgzN3Pkp
2xEBLCAAp9Ze/3Rd/HFn/S1tkksWpHXFD0dMjtW/+P5avwkkVU49j2mSwM+47fVe5gtSQTguJMtm
9mQoa9V9FVI9ris/4yR7N6t2n5ENnsmk3nQOQcTQgf3MwsKISOqa3qbU2kcR0OTslyzV1dY8Sisd
Z6qhPMDoe7eT7JXd9YFd/k9renNIKowGlW9tPFrnIo5Pij3ia7HFtstTjzoT+71OtSNVw90ixVRE
qPSBWnd35ZIIqhVjkfb6IcXVhDMw+bRtUv2hloDA7jJIaJq8mFn+WfX6k6m3R+TK+z4gUkkMf+f7
RAQ7xMK251WvpAeh2YdsFEt9svrTGFSPz2NhnJJSX2CaXVf4PUixHziXHIbU4Dg43vN+OMHUWCQN
/xv0RWkTHamCckb693HIPUg/Ln0+wQpwB8wLkxToypz8pI0NNRRRoSG4QDn4qEAoUgeY97AL/Dch
v4WoCE1Hi4jxBgVNPzttfrZGTNyy4hJs72yTWr2enu+WXMGMV/61I7bUa5yVHJALooLgWjwbXncY
1HHe2eq98OwJrsOiKgAqtc9H60MrFBJ3FlsW6R+i9D43671rUWbJe4IzlvAPIur3vcgWgzf1/lGY
ZQpjSxpm55qT7kfQWevIdynqMczUY4N22Snu2szMRcjoEQaeOavUHOVZbmytmHseNewYRZYZpmQi
rDZwNTyVfuStsrhhAtHnWdg/5ikH5dFylirmE2yKGzk0w0rD5ISEwQunsYIdxxBUrjitdrgwVrg9
ryX1j7Misl+Kzl+ZcTQuurF4VaTzqfio/zi3P/uw3XaBtbJ9vIY4CEHBsc0niPSEvoy5hCyYZp4q
BXeu7J8SGXK0Qz8pUhaMTpd/+bnOvFF2D3noHirTfmvt/ooy91YrOk21lohnaeY9J232VtbaMkMT
TAkV16iAdZosxn5YCdOv1sBleLQE1G7nhkktUcEauHI9juiUervDTkkEp4AqPNqJvQ2M9Bj2/jGU
5jfgxqMl82vWpksKl69KfUEdvgzC+AnUVKX0ub/zK/FcSe876NKtl1QfmdsD8y72asjb2QyUey63
tzoJPtM0v+tbd1H36osDpVUptO+hpRnZLy5620AKyFssAiLg4evl/BQN5z627J/qAFgQZgEmht5a
6eC/jWJ48C0AFDI/NJMJ346nGJQ/zG1PvsPEWgfCWiVg5rxU3eJ3OAXlcNRK+wFXkU3Tte3C5mYt
6Fb3mJLxyGoLv/8ycBfiAFxHnbcygcx1Fj7gqKShmf4IWuYyEHzjM91oog4QOej+5vPYbrPrqvpe
8+N3fqJnmctlU5HglC/DxKKPjCW2l1PU2SdLZ/3Ze0cm7R0othULyVWej/MipXCD26kbykctMtd4
MB8H1zzTx3KIxuBYuhyI0whF1qxCjLgqYnjvAFTGpvGUacV7P1jl3s6K3UCNSUG3M14qk8ZV5Weu
SgW/SH6qJBYSXfBSIzsv/532LX8TP3h1ksXgXYz1nyo805x6/P5ksq+LpmTHaTFnii+vEa8k1OdE
EB6kVp+z7N1r1LWvfqj8lCw5nCfeV+Fmu8K9Fgk1LPI+Lf2fjoPY2LbjtirII8Y90La8iOk3Y3nI
ko07uzvWbVfOgdBeIyh7yDyz2PXv2PM/MwBTEmgaBx7FSwXdLKRkpC2bFcCapUJ6uukZwO3umPL7
xHCNuakrW1rHDKoU3S8RxFhwvHJOTPo+TqEH1862jegVd76CJFuPFjvPTNkrEadZrLXbUqhThu+O
jQ5kPn3WT7aQUTSnsXF2GRqr0uUQOqDTwRIQbn5kHp2FNGpVtQrlwlsmtEKBfBgXLIdWVFlcyC/8
9Gykma557q3xZLKRhZABnA3zWmdhUGjqTcu52/eN2QiyPKHowup9nhTdhrDeAsrVxuaZaVWKhvCi
rOtmPAZ2AQeD9Eoqs7XX2MdU1AchegAksjjLyLo4Hg2oXXg/DOkFGOYrGuoRRXsLSfl7UMI3pzPf
8CyshtJ9zJGu2SJOXJ8YrV71L1rfb3xkrZpWxnhAULCqal1r8acTVzy7Uignouo+RRWufF/hErf3
lV+fKlu1Zn0evKcatMdYpaVpWeWHgZOPGQcLTk8bvgdPvj4u3Sa76NWwiDJojFgG5o5mYq017ZMd
omEZdKUYGrRUjj/V8IXh6k4HQukb+p6i4V2llIA1jZQRI4jHjd/pFxc4YpfKZ0vF42owC6eYR1yG
EGNstwRXltKw58Sd8c/rEADRwrxrohY/20L/Gpi8Chz5ZcfujqYKs84UjIE0HATaOR/cNY+Mw6hh
S0nFfcAXbA/mZSwmvzPCioIfzuU9EjbGznHrqzOyDKCdbaHT2+txmCsHe6bSH7hgqUph0ODTxUOh
u5BdOotZvjVuvq0D+yOt6Trw9WM7ald99K1ZbbNNKSJENttvPyEkcZmUoFhRfN/MTL6WEEEMAg0E
d9h+uem1U0JGtTxhw9iKa+DFr2SV+wWlZ9G2VI3zkGoPpPevFWtg2+jXfOff6s44uyAn9Khdl6W2
NDN9w2r55EUshm3zigo+K0odC3GwqsuQb9jw7uvxqgBXUNY8d317q4oeKmWQ7WQSX/xUObOzu0hf
W+kuuFaZLtVMxMuWbm2qU4MnnBl8syXXMGW6w07LOOZRNuHxvv+0ACc5xhcxX0TrxH+spHlXNbxL
NHgNADZfbUPHso+ToYvnSYdfoXQmVwOkJLNbi/7Z0J8Zm1PxlucfSKePHJk42mQzHRomWYmjGp+1
/hi0NAaMPQc2nSZvHSpXrj6qqfKmme0ZvsPaMeEyca2s7LG65HAf5mQTVqSjxkVCU4Tt9I+GE15w
9jxrRbU2h25ddfUpFYzeDdynRBuBZDxmbbjXKeVM6uCUKfnKMaprVLjgOty7tOavBm9yZ2X1qq3E
Ps4RL/Mdy85F7d87Rne2LbC/TX6uwvb5rw/u+m8JKt0g1UVySmhU6lqG/D2Ra4EC47KBbQnUaJnX
Ys+uYFlEKnMPY/wayuobC002C/Ia9vJ5kP1x8LAVar71aFVpQ5i/2Tg0sqaG8mWN/pYiXgLoJNeM
hC4m8MZWITa3v/T/eJCfPsGfJ/8/PuHivX7/+22eRyaYfrNM66Ae7prvcrh+V01c3zSD//A//u37
9lkehvz7v//rM2vSevpsHtCpfx6QGYP/9YR9/11+BO//1wf8mqh18UNVsbDQAMrPiKXzPyZqzf7B
74WqClsauianfcVku2ZsluYPotUq0zQfwy9TI8cfE7XUf+j8nGm01PDD8Fa3/5OJ+tfO+/+MfAp/
riUtPtlv3PvQGuMyDUrypVHdp3NIGt671kbtBpZL8lNPQ48Sbie5i7xCe7FB2e3qphmOldq21BoC
eMOMF/LoF+ZOiQlJxEVrfuo+oOcg6Spv0YeajsLKGvsieSndmYUKN9vmFLDztEE9iSjJzuZQ0BTR
R9X45ca13JHFSZcQaL0jXsFsUzR0AfHd7Xc8pEfoXvLZTQCToJMV1C135OLNsTSeh0gpV3ZdWTj7
YrYYATcp0IIEtbYJFy067KaP1eZuNJN2z5frkJ8yy4Op8SrpwZ2uLEy7ey2Bo+e0JSYptwQAocfk
6nrO/RjZCCzjlDOe7RiE/EI3gPDN7EJ0L4ljhFgeYvXcEOqGGW6jjg0hgKN6IM1gp3b9YdE6fV9G
mr1mozD+7BNa6O3QpDBThcFXZCeg6A5o0S5KHgYwujAKxnITVOCUtNLs54rBZpGoI3Gj2C3ig7A9
+gjqlLKubqjHZZKQFOpU7Lm5ItI9ZkTlZ1Fn44HNQP0Uw7P5cHRIIUnsOEs/qfyHWDUDdZG0lnXX
jCZWZchiT2Y38GL3naSETODWDkvpyAKwHbi6bFYe8WO8eDHZKF045bcb6ljcmPMMTjZPdqRFB81T
03fVassHNy+J2pBDAcHHYeSSZYl/9HTdY22hdJhaQQdm6QzOY81SJvFiuiXI4M3YOrksSGXws7Oa
+oivP9sSj8sf4RE58GhxQB3SwbbvrMAQz0ORWu+EOaBceVAIQdNVy8bJjX2uumJNAR8sEMcRr3GA
zwSpdnyqyyC6V2tahzCThk4xgYvrd9Ek4TlodPg+suXFT4SdnorcswMsYlTjvDiQgCC2VPGTV4uI
WELeqgslmZbJOGQRePT6PlQ1cP5q5oH7LnCQUHkcfwYxhoW4h8NrkyJcWT7RRO7z8cqiKTrUfPvY
mKf1zzh0wwVcOZRqmRsgLhiuqhh5DinVtllnE0ZsxMjJLBmsJWgta8HVAFjU9BQKsQYVRwvWrn4s
4ZL3TrSoXejoGnVhDX1ehrIxS2UCG2X9a2+k9WVMeuj9HLyEPifnR2GcRwQpaMCWeVZybrwQt5Ee
Bej2av6mKJWyJ0zWPSdUem1bc/RZrTgqCUemf/elwNjgUYRSOym97nFUATGHsGN2WQl/F13jJbCN
5AREi8NTnhBan2tDE9h7s+2qF4oy+aMjq/sMHZbHCwAm7Sbso/oLIQmsmNPBRLW4wD5l1+dPLWbp
ZpFqXiKXea6Jiwcnf5+RrjkPpSF3HqFMevdGRhu8ZxxLnCbpS4SGKVfcmuWH05JBw4vMN2KWWFHC
rlPNiZVgXYBeqjlvJXeAPTc9Me1O7JjFDMtc5120NRWupu7hDEryKldZTZW0qLg5O+yZH+fJodb1
En3MUS6J1Q2HtGDTn6h4OqzRkxwFgHAr+K3J9+oErrBs34eh6LZdkxiUmaolerogsscT+xBSLEfu
CL1g7MvqPaPfimVTUanoUJHDeUQvLeWRBDJlLtLjNAOwo+DLEj6kgCxUqk1tNnCJqnBAD3H6nZMK
/jYeCs2xcqwAQjoXxkkp2bS47FBxv2ScU2ejSuBEmkN817iR9Z64jbvBoVFy63d5thZxoj5WudEt
KiJIz5HSaDq7Cie45ppm3UvagXFlW6V3b/OPS4d/e5eV2vBq8jDgSdxyKPILHsyCATJUqXtphwgT
iUu9IkM9iAp/klFtwpAFyECCyHnF4GwMMVCmPGTLwgdCvMra9VglsNTNIHsaAAVucoZDKECZCbUU
UC0zVkT3Mp2lz4oc4AuFrhmzEx2DZKWR5l3zE+kEQMeaM16QDqZYCmOicAWWfCU5qO9LHsqwa3t5
bmPGH+QxaOhjU7PANXNl6bthM8t4rz92Xoy22I6F/GlJmAcLkTYWuX/LdbdKzZEX52Ryzq1MhbHa
WIQxNADqtuQ+IVhKpNUL2t5fmDCW8hXoTlSbCnwUFpem1af8PfRVE3AjZKqeenXMCyCDW/AXXZnZ
2160w09aUO21Y3nZ2RuU9NqWRUpGKqu3eWE1w7JiWx7P5Wi1mNbriEqqBluGFcAtwOtr0SxvFC3Z
iwrtS6cKTCz8LCieB9UJmsVIMpEe6S4xHvA1QYLGShu/QkTTLpxbsheLGqFVUrMdo6prvFdMdl9s
MBnDSQsE5SY3dL4itAl9EfmFtQ9UVBysmz2m8TgyE3rkUX1JXkmTUYfD7UNRd/24TbqQyu4UFWmm
xJw+e350/dJUdBjRuMFJpnh6a8zc0VQfqlTHFc5rse5mVUhTgaEqqLaiwZLnZY58cgKs45FTE9sU
pfFg4RTHVBxW7V1V4Q7WMomPhy5agt1laSB/VsmThRiyCBM2W6Eu1PsE/RQeX1iueXaaMcBMi1qM
IQg2JrmnLYe1dBeOhXKAk9wd8Id010aJHcpwu+KZzBR/ds55xpjzfwy3fi7cQ2GPCAMJQL6eR8KT
CEZxUbrpLkxLxquG4tBV5CvZfnI8YWnT5VkZXe25TfP2M2wC68UJMv/niOa9zKq4eEMnLRZuAIRC
ws1cKnXsffc1WmcRqB88PNxrkuZ40DIsuhaGrE3jWc+ZpmdflYk9t9IN+a2EqnlQgBfTLtQk3esQ
a3KfeWX3EhVKsbZQoa/AVfDshraS3NvliADrJTlo8NpzidBxoDIInBZJSVQzQchFLduERkHLtDP0
j00iONywD8e3VgIQXWNYaSom6HzYUv0UBhsYkISQREjoLqbD5qdZE4/SDF8oK1H3XbgQVepPdiaJ
wl5UzVlv1XrHu7XGvssmkhtjHA+Rbk9Ccm3vyqTS7wsq+WZVGzbvxljE62bC01dxm7+7PmgdonBW
CiZo8MAr1IFKohQtIdOrYEvay8Pc1KUW/SuJbR559pdL2w+VO2V0orlOa+ol7iXOUadH7s5Fj89/
GF7IxVvrwdOcs5Ok7nNIlvuOU3L+1gZN/q2ZWk6+0Ld5EtFdEis1c6o1PGl6YcKErL1hZndTrW7o
Uy/u2uYZqxomUGzTkBoqQ5MrNgVyrjpuROPLGEwoMMjAV0Mpqu+yLrPd6NepOg+rwdvDskPnj3hL
4oNGwb5yyeivY1yn3RJk0rD1jRhmhR01bM+BWIbgqZ7ggJhrhVKSKfYTbXJAHUsqp52FHE0qjLTq
NUkJfELJNDaDmfhbR9QAunl4zkWpOMe4SfyLBJ67oUnO37olYPwZkku/45VAVisRxtJwOeejxuFZ
ScaeFpiUVZHXaXcq9/vCqK3xGIIGWWaKjRpJlO3R5Dt/CHyTUK9RFKsKtuJHjGPk6HI4XiRWzyQb
jENNwog22sTU/b2dG9DDVRYSXTVxt6h56DYZuSW8QXVw0OpWQB1zSKLXcduc64SsR42gt80B2q3S
ShUnpWj1YzEOtP/2VVFjl2hDPqW0n0zeMRP4qz1lZZIdDQZtY+YPnn+q8Nwcoc+yVvLoxcgzWbw2
aRuCTo1dGk0JBMnWG3bcklCXuQvEW+g75T41Q3yEcTy+BTwf10aodG9uUAR3rp46KsqiTdlIFRQF
y6Ikrq7sGqZvHwKdaRDv9rK83wgnCk9+4/nb3CH2rAQOvC5p5eGKx23xnkhlICrj8wPJ8qyySNo2
ys92FNYupfCNZEeXLEquFlChCa8il2X+R63W2ZfPs5OejaKbh7ZhQ7scx4se4E9oB5QcaMu1lIu8
w8MHfdmjjdrNKhY/TqPMe8XK2CL1Vr3roCksWmn118FiW8N7Nb9zUsXL4Wk1kYcPibBeEwjqzi0M
UMvIKvONmKKLnCt8GgnRocjD5RfNL4w9Hsls6aL1c2rFx8IXA/mQmyZ073kkfWOiizeWV70VeChQ
00pvXXDCOXAMyI5jqH0gBCUHXyI+qWbB+xlS5Wtoigh4JWXkTel/V9XAy7sb0Hzy11FryE57+jEr
1GvZQqxCpeUiK86qRtwSPsgsNY21xeSgQ5acQT7zZkLN9Y2hVcQ+M61+4aIu9l419Fc/ckmIEvB7
Aa1Y0iYcaZyNEm+kCgvL/2sIAw/VrB42WDfJwTPcIjV53jB4JFtNDNRJCpc4Vdvurud4yZJYL45B
RJuINIbpGRpzc84sl5clsVYOHV1pv/AVe9cikKg+akcLi+nGmz43mxcXqvJKCapmS9tbtGt7L39O
a00/GoWX7ZUEmg3nJcoNYTAL+BaopgIs87JuFOpEoEh7F/oxwJ+34NzNRVSJci3jNGAUU1oeBHit
e3La75nrqHd6HHNCr4NcJ43ra5RqWP2RushhH0Xq8Mh9gl3FHLKGPYMmXvq2YXsSgrqpg/Y1cVn2
i4Jye7u0wheaJbi6qt72j3JkOzXD2V58Y3mCRqxmPX4y6EEE0gygTh0QG5bFaMimCjusafDM0n4x
75qcBEeixY+GMTgnl+Pr1WEAXQ9tPkGHGn+Re9NM2vXWnU/x1iZwUwVJO09QDDvaVbqevWgoRbeK
yTUXi6LTw3UfKNbW1cJi7qRtxwIY2VOUvlEtdc9unAXLheA5LmV2P2iVshCD2l+qOPV3IlXVx1jE
4TgLmDxpk8PhMYOiFJxztTfPjmIzyQJ8WHOWS9dhKZIF2VA921ee4YKeadI7kKf1u6V1WPkceAgv
vSftxVjoOeh4VYK7kTK8etAsz5a0uy120KbbINC35wAk69rwMEJrVpnucMgGbMAV/+I0jfOaT/RG
pA8981ileuNe8axgowxQ2l1AI+QlEolrHdJszCbpvmWGxknv0bCVO/rJSNJmW/VGeQq9wryY41h8
kPpul0NcQ8QuOxKxpgugdIDfNuNtJsQUa8azxA8YZxM3zFOuh+3VKweF8dotu10QFN5DbPkkjnhc
ALPLdIoEXKFiO9IVe4njP3/NYqa4Nvd0WM5jfU+DlLMtskj7KuzcZULvKhiaNY6mxEnWveJiMCkt
D7hAHhfoO2VdoRRhTfn0I5b0Q6EIhhkHnZLs2DSrBQ+5kNkybIgkcUlpKP85b3pX5YnQaY14zuhQ
39qJ1MkuFEq11lLevJj3y3XJm/nZNDz5IsGZhL/8z/9jvfXPcuvf/5Vx6v9BUVb7a9sTb9vuffiz
KHv7gD9sTtoPlRAToWCmUjn5nP63zUn+sDjkor1C/RKEDjUCUH+Ispb2g7AqCruNZVuaqsMH/SHK
GtYPiGq2hZSKCwqe338kynK5/JMPx8QsRdkmViqTOAyK/u+lpFYjbk8zfZE47RstkKVYUA+DF1Pk
VXsuoWPe9WUZnkfPxo/AtsvCJYSJIagOfmGn294cz2qZikeTwRahsmj2Gm7EX78d475a8nBKdjn7
bNKBdPERTIgXozQujGH9xTHTk9QBStPg4C44a9lEoLIXPaok+H0cl1O2w9eYJmVZjxcSQVCDUTu2
t4+21cDBUh2HTwhr8xao7Sxy4bNI2jE4XKshBRK5RPAoH4DqAY3VK3VTwziHSJn4gAu0sLqzXW0X
BhkKTCBwSEnVv1cbi8M2b9sGleM+sBNAB1Hk4jFAa4RDk3yWSrN227x5jsV7PpbJ0YYDRVkAEDYz
/AgmGEIaas2S27eY4+JHecUm0uNMoidMHrrcUO9lohxsDf7sVMpy+4VX2k6Ek2iEXTw1m8cO5ymz
Iq7aOGXbcyOs1KBtjqNhyD2A18Hpofn61byo7fRUer639Px806eTgDH9HDj4WFtbS9t57fTnMuvK
k+M6zV7Nxp8ptS08cDN3UUw/57DhNN2iR6Op+vegio52HFh0xzTpkdXsuI6bKyKhRXsd9K+yUmBW
Ew3Fygt9vMh8FYxVoR+a3tK3jWeTtqDp6t+kAjXtnxdQ0wVrcb3iztOk0PFv/+bZViGc9+3gGyjQ
qXFsSDPNOZRV0IzN7Dm2nZ0v6a+zZf766wfts1FeufrYHw323wsZSW1/+2XE8rPXIl1fluowbJyh
fGp4ux/iJAgP0kzlIxrIUH/3/4uw8+qNG+m26C8iwFRF8rVzDkqW/UJYtoc5Z/76u8gefJ6xLzwY
gJBkjyx1k1Wnztl77QCj1gL0cbGgrVxtEB/7Z9d2iWD2Y5R6o+1YR4eku0XbgzGqCfhxkUTH9rYq
QLExgY0r7dSCud/Txrtr/ujcKr0rODPjDdHKttjPn2Zx3e893GRUXFmzypLS3Y9jR7wbcCXnMN8g
rjqMPClJ8Zk5gnJio8h2jWPT+nBLrGhtBlV5ShFm5qutNPg9K8chj6yxOgSL01MKKMW38dDakJTa
RRnBtZ7f+8ypqRmbslwkeuZPCdEGswp+ottQgb6pTfVEo0g9KWPhrfI2Vre9ZlyiqPfe+lKxtlGU
W9uMqeQb9rwLFPcNZrJlxM0FBtC2D21mnDRlZJCeN5x+yZ0j0GdAl+KE4uLzU3lGY+wc34teJpuG
F1XBerZWVfPTmtepd9TKwYXm7uMOCJ943mg15AHdMQ3OUpkxaQlg0w692Lum+vyPKdv/o1fEIv3r
OqlpUuAW4PYzTe03UQtZLZadTm7cpGL2nDR9/RTjpd/7Ur81HLILM02eKjdP8BSKaOEX7cgql5TH
SiNoz2ZUcVQ9Tul2Ls+BAWGSmoz0mT4L7Ms4XY6qFliPD02O22tOoAncnVC89X7gbnXh4tm0WuOT
n6IizLPPauJ1l7r3ipvLkW2BN2H4kuj3cRiBP4XTTCuEy4CawNwaCdGuTYj/1xAVd+wkmJF0rFfh
iFzdYR6xSMe+2OQT6Z3IU4P4X8H8XmbfstIw9yb+gWsfpVvHzXXYBQ4hUpzWyYBITSRVubgHovkr
kj5ZN1Fhy8NguOa2IzW6lKK+xU3U37vuaFcCskEdP43TulvpI2zqLAORVhBSbhbdJexYc+MyNPew
T9yNM6KR4QwTv85fywf/7E/UJNMkbW9+HgJ1XJlaKI+PewvTLOBXl3hFw77g7vCWoajdTWE69nW+
MNmuKJCoQiWQuy62mgMzAs4jYY18CNTHImvy4Usz8NtnQMfQovvBs4fXZXp1/VZuAS5qu8ShKxeF
gkTM2Mk2/lhcy9zp31HG9YFD5acH6ZuS1t6TG72WLdlkFX5yK74ywxHP4Daz/3CcCaa0/5DTsipS
QDgGO7nQLEkzdFo1/6G5MpUYsGAlonUYBIdeicpxbUUFSWvWal4LgTSmx1CNPqau+3FgGzqLyn/H
JOFc9JYWXVhcf+5DndHRL8CRTwHtbe2+0QAEdP51vswcv6FgfWDDJc91LIDuTaktsNlgZcwfZq4e
bYdR0beN1/eYAQx8yshFKLot/aBa3vAl58gPzhTFnMMbtS4zzvFKA2ykoS0RdOrEmrEYILDZNXrS
nny9AEE2mhenxJWqR/Dd8Ff8F5LV/K0e0nTNkJqFgE3YlvortRbiXSFUL4vXQ+0+KZMRtADFdHam
jziq/oiZlGznL81/KJySo2mHm9fqRu3481I5hdxHQIW8rmYNTOnQlxWg28Z3L5qhVE/zZdI8UMQw
92Ggf5BpopyNkjNWpUFe0UR2VkS+qVw3dhZtik0LwcpwiDpFgEnT3CV9ZOWtcT2xLir8+YYp96nt
q/d4IJFLsjnfozw1VxoC0Ke0Yb/urLp96nyJdnZEGPbnRXKSCvzrJnQA6mJ4BMOM+f33NdKrHaDw
OefaivLkqEdkoLitpu/qwPtWNcMLZDUHgBNVSfJmhh2Hvb4Vd6YdO1ZFFbuwbmJ0Vw8GlqY3k6yd
Pdlj+aZ1MmD5pSTS20YdX1shWh9yyJ48v+ueCisH0tnat/mzcLBhrcEaxGz7FnauQSctM8/zR8Ir
SCqPGggpvl2cuvGs1r1C0Gqob8QU6lNpCJkif7BXfWeOtFNCDVDCHP/VBmVyRJe5j3I/e0rp3dL6
0m9V038VdtBxMDP0s2FjtPG0bMVUBCtcnBeMYLv9MC23PR2KJG9BsumhdcZICTzFqb86o149WfWX
FmHrqh8r5eJl5reUpeVIM41IuWhIxj0RWoeu1aNrk6tv87cTU3A1Vvyt57AJDa1e3NSsiN/+/I7q
+gTY/6nZmNYVTi+gvqUqcUCZxi/McDp0Ka20VAGzYX6bTwMSFBZdOT/deLkqdp0mkEYMTXgLteiq
TzXGoJEUbdSJigUMNtWjhjeswt7xr5zqqYyYy/qI1vw2cRAui1Q1XkeHYBBNfZlvEAg/dbqwnE1K
0Ocda2/9VAO+2WbWoBM5b2BGcwKrvBtxINahIz5pGfIsmvo8nGFy5KBLw8Sscro5bGmyDsxVwnGe
LG+AtFBYxjPZq4sauOitYrUhYaEYSA6iGzIoI/u4M4VBOPe20o1X4mCFTT4bJaWV6zjAI5g0Konq
r3XkB2cWhsFCEEWGXH0aPVd7YlB0CQFPeSD1v/lK9zz2uOseP3omSnpXg7mOhTlyqp/qd9q8QIj7
vzx6sm9jb4FjnKsexeu8pYca+jB0wieTzd/kVUBekZ3cKpmU+KG8HD5N8vb3oSGuoCNOeVT5dLHC
2tpUgmagSduXnSG8alqg3r0mvZGUZICpyi+0wSwTAi9UlrlyHOK4PZKK8RT0Qf9E62hnQY0/z5ci
6XaPinT6XvO3UAKFwbtk7AIL99La+XfmTuScGPjYlJam6paUa20L9j1HkmKpZzWFalZL7SWKrHiN
a2JEUqjQzmUqggEVF9pA4mzSaZxCp5Wi8RXJDD451NHIWU/EPaYExzsWOlGyA+kDQId0/6oM+M+1
4G3eYCm7aZWYUzKyP4w2rTBHPdFtVE8xmlqKUv0wF/HUJYyUGYmvayC8Z8lYGyzl0EE66RlseWGy
pWUqv2tj96FiBSrqtnn3pxgDoQ76DT6GxMHq5giDB6rpSHgvSRd0PJjKSPanbhfko7CuWMHJjezx
ghOWiXlnDru5AjNlC3LcKd5Ebl3noiotQ5hgSodqdXqOmMcugrArT14X+mTHWNYG66yLkL6ztiI3
xsPjiDPfRB55VtsmcTlKq0X3PU4NmyxCgWJyKhoNL4xwG64zqPXEVOa0lS3cAEsSSbsd9s5yo6dM
CI0wTfEdkZnO/9+dKTeGBcQbsTQAY9YD0tlVNZSf2hy8nzY9AcagvTWsZrija+NV8FmkEcrr9oKg
xJSNZ/lzS2SEoR1pomX/Qcc3p0Xol0UKF68KiYodiL2HRsq/ih+dmqM0iYQgT6peNQaSMYtMms28
kijplFo5fTq/qJbOaSEmVnTKTlH6ztrEffHVRTFZUfHxtZ5Xp1r0tRGcfFIpT3Ds0dpW6iJ3clq9
YMCKI9Q+F1dlnOMW4FMS1QiQqQtl5ckPDBvBGTwPhzH4OVOlg1rySHgrKWcFGKi+rJ/sNn5t8wjx
tWVYRJMCQNMRdkHOGJwUH2aib2CHFovA9uOtOhGvGFto/yHUF+b/s7g7RBATRm/RZTLl9Of/KBpt
guhS4VD9hUHVrw3FsM4Bfpq1RSDe0mdSf/bKTWN3HH+l0D/LNAK8ScbXRZb2qgqC9pTrustT32A/
6GiRF6XNjeVmEEu7Cqy7grN53+bI0duA9Efmlz+sFkM7yXmp+oxOEdsnxsBnb5pf5gMnwFHNrqqe
ObfETE6RTPVb5zNT6ghHLErrS0/PaJ8FdX4dfK+YgDYETLqETNd9U13N2hIHz8gJrZyWDs3zjypT
7Nv8xk+fmZXj3Mhj6/02ujE+q44yl09h6xi3+aLl1vcwbeFxW2bnLRAPfp6fLcPvbhyz7TNsOzSu
01G+Z41czb/+/IrMF99ur0lAC2ZOv6TaHr808p2JZn5ERtgs5ldYm15mBW/0geHIsTOK94Ju113m
MQEbCfNNx8NBMkZfosy/8WKrT/MlEYQEuCHynTYr2GLYB9SmDK4xDWF0SPoRyjg78VBBHGeDENs8
zlz2NvOjyRnFtROHLMsM+O2JSgmZCk7SInt27Dh/NoA1LEon9kAL8zWtioMDi/64mP+04RzKHIbB
uJKFb3ASy8uYsvQd1BwDOaBMmnNBoTlLRVM+e145LXE0+1SECKvHIVbztWbTJDnNEbukdC/xpc9H
0DE/cHNd5l5eWwTN1cicC1PW9sUCoxM5OA+6xjWwqxfKbU5fe5QVRAKN18JKglVniODWtADJnTG7
diBuSaka7+V0OwDQaq+p4xDukFA85jgw1ralRAS+GEwWAv/vS0QDsCjG4ER+LP61MOp3UZ9Ud8BW
4BANtohpNfbdCLMRHOfdfHONtv8VLeO5Qw/9RB8xXFh1dipVNKNVI3QgsAzBcujVR6X37GUhVW9T
ZWzcivY2tx1r+gnLjHHtus44wEpe+mP7v4/mr9VWS1pkoH16/GFlHPrSTMF8YPv39K66EqHZ7JUB
30cwauZTLL51iPxeVJe4HSTk32LfmRgWuOsTntpcftguQB10p96VqXZlQAcK2wNzF+YJFWoHbLnJ
htYMdnqNaME6oZb1UMquGJRl29KU/vNgfMrxu3fFWza21nl+60LbQ16G82DeLdWlGpsYJlzx3cpr
C5W//OgIX8N+gvVUwGU7EAfW8D2nlhXDuK957hETr0fprUlxw1hq96MZESTodDJBI6YvVawigyDD
KIizG6KE4d1yi3aT2Mjqy6ZtL2UadReXAbcjO85RE99w/rppxmJDHk14rGUndvWYUnJxHu1Epd/q
vk/2lkcSWS4qPI9glF66Am2IWopwiXo03T/qqoo8GUqPqrwPbeNtWmBd67gS4gVuPcGR1JDMypwV
kbnV3dedBhRve29dh/KUvCQKFCfYhJEaHhDmhkhLOf3NH3FW0w86+UhLLB4UlrWsoW7bk1tpnM7O
ZUkzdiQdZM2KaA0Af2Pv1faUe559M6Y+5pwtOl903IGHBsnU3FqZf1a6mJo+dNMaUN5dvwhOKoCt
SEbX3syT79MHZCyWOz/pqNSRp/m0gVHV9IR+rnoMRkdVZHd6iFgOCCBnegQBocts904vQbnXOc5m
/p8yUPUTQqDxiKex2HhKm614hHKIMsHAqlnqp0iR+3C01JMHwoYcPTPcQcl9UqaKDKWYjy2Twb2p
JnAzcRjtpx/NTVAlRlXpX39efEHzTyo53JDpD9pI2yIrOBm9AUSWEd6azuWAypMZNG8FEZVaIZ91
2e9bDomXQUL4bmTTn9PPnYEztY2D6IC7tDg4ZaFt9QgHq7A/wuAzdXewzMAxvT0+gjgWDEimTTG6
66GAfeowndsTjDKSvEG/db40Ft4NHctIXKX7uZkiDcywj4qZIAH6v1NDVRAVzbHJkDcheJWMDM+G
P5bb0RgguSC42tfAZuns867EiKNulgTXCJXdvJhZfDDHwNt0UJOuTAUVmsgTNEjm4O9b84lQFQB3
RJfoCgce3OBzrKkEKnicPyLpTyXqbjp5dF3Hrm0p6SUJ6LyyPh0riIKAGsRwyRrEhQUAQytro2dE
ntbGEhac4EBjH3erHpwIZQnyZBwdzK+t1wLN54mYcPggHZKdqsmdTVaWOV2PAUJTQG5j2hdUAtPd
nxjdM6o1MKUq0ToHbNbbeiwx0KFnXNgewbyI39qDmXUvc9tOTzmUPF5H1B0NLtFB26JMM9dJY2u3
XMtiTJa2v8PPfffMsTyJQpwJQ38xp9t3viTcs4NXtSc8j+69bRkY6dOMeMpS9EMaCY85i2h6vs10
RkekbZ27ghEGjPlmacn+aiGp9ZdOTYWRaCDQm+yDtmUnFlLNEQChHfVXUYwi4dFELy1LrlzOre4m
MVXnMIPKNCa8mzivugURbNNhxhMnRfG2rKT2UYy1jrGu+Mv/SlGuYD7OfFIbPHo9Sgb7JMi1527K
Y5C1kUGEaVlivOIQ2EGKCyrNzhnKZFh32BAshGt0HJySCtYNjxpCcdx9cL+7D2U0vPN8QaDw8uit
+iHH7WlOZWoj77CpilMTfQmcwPscIFBiW0w4MtAt2KGVTO9GUL4rWs3ROvHlkVQNohc7hP5/7j/8
1o1zDNJGLZVhliOlOg9P/1mhhjYxJ9JmDvioOCoHEuLUfY6G1D/PHz3OTQN/hTRmQIQ1gsisRBc3
7TjzxQAShyalKhn4u9Gpk6hSHSW9csN4Z8bo8HCVCWeJEdwNIvOSC2n8PYUzxvpp3roKwNxJZVpn
RyPZwA3MYz3g+MY/6u4md6Xt0jSKWhm9qa4qjnbeiaNmR3etD4rP9SQsFbEDdAF7Hq5i3bwjCqwp
o3lGps8GqSXXP790v6S9SdwGeHemSZmOOAoU2S9zMq81Rmk1pbmkvZWtfNGIHVpBdPQeQSc6tWGL
L5DGSrEFzVsxzLSYObpxdXXMboMno76XutoQLdGqHxE9Rozh9CMxJKYnDaEVYAjdvERVcmHscgji
0DgRrcFBsXXkRUk3wVSfkCt/ontsk1rojv8xCfyt5c0vCB4Em7G0Ga3TePz36QWJqADhXdHSM/Ni
Pb/VtYD5V6l7z/Lzq53b6aZKjfzaiXxYhWH52oWqu9IR2sKR6xwGcxFFeY8hBmcULQhA6Sr1Dl4f
guMP3bSB56LsV5DWwo1Dc2M9TeV3Kmfm98Ai1jZVRrBnUYmDQjDfsgKT/YwLsm8sz5OESDPy4pjU
iJ+nE8nYA+9MNfN5nhZkLoOSonWWwlL+N62sNWMP6LIF8GS4KzKeyEzunnE189emx70IOvs/+raG
8VvTmxeS8E3NgA4sLfGrqa/SBhrGtW9Plp2tnFYBgUVphcckXM1Pk2K2dJcBc7eDzdjQbO9Fin+a
KZe3VNMERmjtAcGv3PqeRQn6Z+t9bAR7KOq5bU9Az4bdaaCbf5lr6ZYxzi0P0osuQ0kLE/upxrTi
wtjkB8KbaB8VcESJYf57hjt3ztXBi1cgk9UFsz8KNx36XE560BUZ9VNgGtrq0Q0xwv7vfi4p9UzI
NHfbDA6EJ7NIti63zKG0SFG2yHeL4AO6ff6triQBYHPPTTJSNIuaEozAn3YXifGEE2HH5L/ca0Dz
0SJLeiLU7dcUmtHdvDNieRxzuqTL3vMc480w1dZmpdCqxD0il7pnMEzw5F9VVyTfVKpJaEUrC+/H
EGTGax5q8Ya+uo9vqsaaFLbVPQoSfTeprSus3YiNoSPDBz4pOUCGMgyerbSPgCCv/ElqMLAFr/0O
MfTP7mqqJnerCMaVNjAjxq4+OrQa8zRplolpb36e0dpJM8xZV5wTNKIkGXQDTS6YygpzDw+19tKr
czxVjooUIJnIElOMGcgmwnZFuiEMVaytpO4Q4QZEYPBa7zK7TQ+9BV6hGHt1pSa6fpsvhgcAy7bt
y88v+TqqKxuvza6ufePx12xQvRuzCJEUU8sDy21/MLDrz3YB0MvvIZpEajteTBUOCDyNjZnnw3tT
p/iOSOsTAuiUIpyGbzGgRx2DZy0YiJloYjKHrPV8pPfFMO59LXIWNdqRl7rOGGKe5wJtPmjq6HP+
3n45akUrRfUuXYFNqp6WBZt51qosB2Pdx0zfnV7HP1WN5nTOM9dFGTkHXGs4oghTgNQHQgJSGLGh
JE1iDI8RnUV0QAPr1ucxWV7I9HdFRxPVzYIfVtL3Z3Wg/zD27lpLa+PgTg3MoEWrWxGzd6x666/U
E8ghe0K45sLOzSRxRGZ4CmLSsUbzC1DH9OYOenIb6uHrvD91vt9s5/bwfDEGmBhoN8DIdUSz0HnE
ccKPTNd4mwZo4xZJT2ISAatI88DnfwCLfqVIDT7YOReoiYbPttWBB1CY3majXMz/2vzvzhdd5Zcd
Mw8CwCRg6dpU2XPA3RtDwyaL3fwyRtK8uNCNFkrbFZ9lTESv6qE19lrFO1i6Z14zSVRq9FrUsjrL
Vg0HihSSWmGY0Y60+ndLb35gkYRdh/9135CtAJ0dyhpLs7OMmpQw+aogerbPTxXZ4HtfmUbKMAPI
aItfp9+oda322XW8r6pHnHgZtmfFzzsiAqMPxkRykwMfPikO9LJWOM6UMZLe1FFvNkXMoyRg+WVm
H56ThPQ/RLNAFXvdPwwSrCtDqJjQhCkEw0jgzTxOk6moq8189rEQTeB11XjjTP8T3S4btPgUiZgn
5CkkWJ964W8GQaKJpqI6IC3E3WVBRnxi2Tb7xKFNtdM6tqUU6TLSyFxdARwclwNV+lID7LqES8MU
Sm3z4ZiLj4AHBqVGDoNeL9ZhnyUvZWJ3J4MszjRPO2I9CBhQR7wbxMH+rIIfM6vW2YcoOA8UHe8a
Wq61iVnkRPLVU5+Uw3ObNgiQk7LaIZpK/yMq0xD/BnIxidL5z5A0KzVdgnL8pcmbIbzOeo7e678n
S5b3pZ273XRWIT7oxaYwIM+CR0AIGYaOekSmfComxhwy72hlIhg+NDINrjo4aLWOydGu47XryRiP
rpp/6iHYL7qxbw6jAirkf/XjPFlSNFFu4xr5Z4CXE4Rz8g2MzUHmtvwUdgFUoS7c0uca160a11jf
M+P+2I48RQk+iXE0NtLJgh1ih+wz4pFEdb3PBq4OfsypN8okl/sUD+zcGVPbGmaXjbS1iF5lDEFb
TGc4UqDcI1tdhocphugEqNv2jkYXsd3I8NC0wKHkJM3DypEdXUgMim9xPDFw7K0bMiKxdhrWZb6M
Boc4jHYNCAdF0qsdQ2PbE/M2pqBCLPXrfN9WPjExseW9Ko17VUDnH7Ou8V+isLq5yvjl8V6M1Gev
Xg8zkE01rhUA+sL9wZj4VSM3mIxVfF8gW+HPjnX7Kg0zwNsDZTTtahK9ybbibWjqb48Nk9FBuey1
XjzjbR5PbW9wLrWTLz2uZAjMjrPRyIU/mQOeWzPR1JXgxqW1zDCiD18Ak2DJ6szvhhiU3VgWyL0B
/2966vJFU/XKR9YziA2U5CIG0a/oB3w1kLfczWgcr9IiCtnIpbZrADqQxoZ3iFua2AvVVTZ9Zr12
nSH/nrZpZG08TzVxaHlIaP1G20Ni0hZV2ujItqGEegLYFk326zyxe8xt8UXjD3IXra6n8KI57s1l
ttLnRKrHHC7MmqAh3Yy3TAFIpTVHNACVu867jlTO+eReOFiXyWDTTpSR3/WwT15iL8vWHjfYIkvq
8cIP+Y6GOD5K0cXH+R9wgzbdWYkNSquHvJzHSBYLNUOuRiYH+Y+nWub+14ikFqYOQCUwl78ViWdc
YsP5NL+682e8CSDnMvPI4HqEPTpG+4YVFIJSlR/wV9OODIGQpaYzdVGCL1ZGhe3bCpZvxd0Mek/O
qGiUNzScEDa94g2b8bjOLUjxS9Q+x9T1qBcb9TSflYOULzNctEE8Bi6ZYQI9eSPUzywf75UdWKBV
RhxKen3Smq46E1ZV0rzMRqFtnHmqyLzg+2Pw2jTj5zRp2w8LrpcMgo/KptqpzYLOgoRt/zin56Uc
Tr1lGLdMIxe1yWlezJ/a5IQt2yFItyXnHTrp8nvU+58sjSaRYeGkHxATcBSZho52TzoQ7ZGLGtmE
h1ZptXmUaZFcoiNZ+oxEjlnlFUcgHX9/NH8Nara3bDXMTCsjoX8sg9xf69KtNgUt9KfHn4jUSnZz
RQA8TN89ug4m8S9PdtRC48n0lQZLN3Cs808JTVXjSnw8rYT5HQnXXc61qF669zrQtqUr7IOSATmb
a980L6NTQqgDJGg+wuQJ/DBSbVJfdLHWm7HaGhZ2DZfXdxEaBoMHrst03nutlPiZ+YWohXjKe4EW
iY1/oYFJ6hpJ+9X44mGhOjZ+eTBEbrnHoekK9BA8w1Gg2Csaj2BcfFV/RVTgoMaA6mLrAMf0Jub1
RSGDPxIN384FuTIXMxwBwV0LO/1mc0uKhKC2uZsxy2IpLtPtY/MdB59FszO8Y9ekTyji+jPUqTMp
SSYBq7Z2saLBY0UclkkRjZBiNHWvY4b5W9YpBm5IEkwCnCQeqsZprTe6+stcW0tOnCvPFB5mYDrB
Wde/z6Xknw/288H9X9POSWPDvJNqQyBHnPFb/5jaRf3QZAGmXAo/mamL1inuwsNn4hSO8SlyGsiI
g7buC5/pyDQNCAbeHb0Lj+lYVifz3OXep64VPACji6U2JIM19iEG85mtdSmeuJYpuAr+iYE36Yhe
LMUCnzKbbJOhgW04FILZcKkfmuRg6kG9UN3+2W8s/2Mc4qcZVK2YzTvkCuxXGdlrcSndk+d4JVq/
7P7n1+O3PgBlgW2ZdImsiXGCbv7ffQAG3ngRC6+F3k8eq9pI57E/e7m2biz6L4rmq2tTVZWDKWNa
t2HUrtH7sZtgDAbtV8TXIPXiKxKV+MoKyG6UdGR2TZ/OXyMbqVnPDdxCGc3VvDHaOQebIi2PiYEn
mhQ3u/Kjsy98Og091DpEmxAONKhk5XRSdmlNrB8nzC5oG0Kv9HjVOk64KbM+3jwe4qSCaNUZdE6T
imNEoHjpmu6iWIMp2TWlli39IfOWwTQpKUjMeZxk/vxy/kJvm+osCS6FRglqH+qsX2+vOBZAEl27
45k1mc+UeGD2dcQrixPHQV4mP5Ae0+JqBiJ5GnQ4JTSlEm/XEu8Q7k4y0hYEj3UIqoOA+ebwA6fg
mt6IjfqckDFpW+0ayyAwZgZjza7L5XM3UItAYKhfJMz8CIyBM+V/WR1g9SBZzQNXLfZMjlEpLhm3
dtEDWpwvisJVkS8EAso8ZhvOjeDn1dFE2tPn+jUZiB/lwT/FurD+o2uiid8kwbqkcFJpmGim4Mab
uir/eBCl0DJJg2ZudtNQDxX+2aT56sU2VEtFmtf5olqxuBqO/q519B0C9bPfapm/0iJLknMXPNtx
Vu3Hanpk7aS+Y1+cMhj7pUFQ5+fQNoeNMC1/X0kL43Xe3H2tfkbaGXxEaQC3PTZ3jxmca8pNkObI
P9I6fUpNgHGiHXezBr1EF3KUSnZHJZgvXcOq8MM5NuoWMqg9ddTORUj+hK6M905WyG8KG7PDtIOZ
ZJs0clCfwKqAvkrLg9mGw83Uc4JdEmZt86XywWEovv7FFcWwT6ockkyBbTtFRrE10HTOahJnNKbk
li5dYdn91qlld9G7Mr+VMOwxyn5/rNBBj5aC3KOnksNNhp8EHkxsHzKKsCKscB7H+94unVMlADWO
uTJWF4T90XLWqM+lAwiySZBaLOuB9MihJjN8ngJ3SC/dUcXy8D/9ZUTszuOfzazaOpEdmJ0f92ZQ
dZ/qOspX5Ps0mxAs0auNscB2OSS4eFzPYACSo1TTiGx2CEbAshIO+ILpzXzcLeMoeryEHoSXoFbk
SQtyY6eOvrroFXId6sQonotWjXaylAVUCZtkeGOKnLMh0466Irau7kIva9jvk9xFO++wb6+CKgtQ
RGz9wMj/scOn5IlEuUbOG/vGMm70cTOPIGGmYScIn1hrYlB1JjNShLhbxau1TdpFZ4W95t1nYm2X
KOJsSgY6RWzE86eFmX//8/oyi0r+vX1BahGzjcMxeXZ+oUENxTC0Azlza0ttkKIB3zlJK/3cY4Pa
zL6MuGTZa/2kxevKjNO34J/0BplJWW5PB7xcylM1dDTFJjME8TRUFl6jXNLSQHJnGeHVJl93ifV1
a4o8u7GW5kvpILnPhlTdgZT1maFInx6Uz26W+4Bigj3x2EtRUovWrQuyIxghwJXyPA+Fq5KTPkqR
2EWhBk51ajwYoHd2irtOVb7xfHu3StatFFsfANuY1c3Jx/Nc33eWPBZiaI6to5MyViZv85ihAwHv
tegesaZIFGMggKNesT9ph6DlOKWHNq2mYjhmJalP1ajmnwulVRe1gj10aMdbrRvufy1p6tQz//eb
A5PbsoxJRaU6vy1p9YCGlI0NnRheryMcIw5//5u3qBWRJMg9VcaSAzofx8AFT+82xUM9oM6elV5e
glIAjpN7IhbQ2/qySqNNCZVnGwWmdZINOkN/9GDxiZCagwh3hhQLlrKXOEnU4+wTUxwBWr9s5YJ3
JFgRfiBXc5AbVAE6/ZO+385G+6irY45wovoU4djHSHKam8vxUD8XnnvhgGhsDCaHS79ozNtcxTed
05xGVxwtMS7mbaXS6Jo2BWN9c5LqGfTet17Ul9ioJgUnzRKUNIxuec/hhpK4uHP9ONnAtB/3Ob/1
ci4zK8xds85etU58IbzmAD5YS4u7JQUC3+lS9tgcYvdTgd0bfyYH3NIkuYXMIdDU9E1HX76yM3TH
ytJxmXlAn0edLqHlkFE7qL1yAjSi8LCozgqkg6GvLVfPt40snhSXA0xTx9FLgAxvoSPI+wqFeJ+o
9QG80U61RvMlIOeB3jKJbyBA0VRNH0Er3fz5+bb/DfamfjAQdLAzOmh1kQ2r0675j10R5iVyEoU+
8eM4DzzApYeIN8vV7vlghm/kx4g9+g6y1AOlvNc285bBoRFr2n4H8aTUHhrhMVEzfkrcLPPXAK2W
UFZ57UXMsmUze6DFlZV0RnAo5WURHbPQcD50tYTkZmnthhOBskLR0uwSJWTS3iXJSYncyXmjraht
WAbqpLrKXt2mzKxPnPbZSprh2NnYwn9elLHjnNzk1l6h/tsjPiJDrvXfEbFww8x2Pe7fbzJJfhA/
U13r6aIgkaN3GV2HKbJiGv6EwEcfFaCtj8Y2iZruGWvdwivrI79+cNRo/m+HEOJHECiTG8+9W/AT
91hzat7Tqjmj9z3O/SGEikS8jAmp9mW9r7EKIZMwyls1Dpsx0oJVSwjIosysbKnEY31X09Te1nX1
nyF9v0kImc9yx+FTFbAFnV9z7hxPuiPgIeQAQzksYnKIoYo1a9xzz+0Ql8eGkev5YRPSGueKdvyv
RHGNU1iK9iV16KK7OSbrAt0Ycvbwko40rtQW4Myi0vP6XJP0wy0l1wRFNk9G/jXRfOXd14azpiu0
fbjdXwfhmOus0b/8+U7Wf+s4Gpo55Q9KbTpL6rN19p93MqoHPyos8TCiddbIBHXqCg64DbF5IkH6
MQZPeDLNv4SZvPXok8gs3YoqR84HbeskYPUbxl6jFfVEBUlHqzJ2soi6ayit/lDL8QPYlnqiVsBP
iQYFEhzw7T//Gvav6lgUlKAfDaYqjkAfa/8yCDZ1SnIt1/2Nbjaw5B01I3jM9CWr3jhg/IHpaqsR
LL8kprueiPbMa1+0/tYBtLNxNPLe5/kbp36JtIt8Mocwpq6I8ietL/6PsDNLbhvpuu1U7gQQgUSX
wCvBvpNkUZbtF4QlW+j7HqO/C6Djr/pUEVUvLIl02RKaRJ5z9l7buUWe/GbBwQORymdZMF6hKhC0
KA7AUZofYMGEO5LeeBqIVV0VDUlMi4SrlcreRyi+yaeKjfPcV+8HrDB/TaIjpa5dDzzw5u4qywE3
PWMGOttjFxxjI24P95ZIYHnBNR6J2dPqVtktiqdRhaEb+9GTnant6X7j3bsSRtchAJ+YMBpBpF3I
TTcOjiCA3ATo54mwOwCS63fw6hH8WMd+Kn6J3nBOup2f/XmsYoZX3Xuco6f3Wq6eUAWpWxNV03ds
tebciGfe9ZI+L4oNRPvdI8C6Zh3RtFjk6QL0zK4wSJCLVf/j38+2/OzB4VEioXlKoLgMco3Py29s
DkWTA/Td3jXpMonVBzqE2Soa2GDVnU9W2P+9eI22Rgrws4DZcDaBpNwEreYKBjGMQBHJbwZalxUo
gWgns2aEqKK+DJ3ewXnD0dYbyEmX0wO1UuwVDSgfM/eRqa4d7TMJQcQqxvHac0yPkI8oQQLnEk9i
2E+2cl3uk+V5X4p6jSBYHLTAKG2isQa59lJubx9Y30EDbxso8d7AloXmq+vRRtfTDoQug1utmrbK
YCH0hap4rBJyLPgmagnqYLttrJlMXPwkds6L7ggyBfZZLwH9R27tuUnl+d6kz20gR6oqKh7n2rs2
wiUe6S+6leYZeFnqNL7++3n6p7LFFLqQtq2RfmIxcf80zggaAu2hTzYuSs/M5dmMLG2yuAOXJcZR
ahMehv8emFELTcQojzwncX1pSbbLumATVXmx7hJbHClR2yOrZyVJEdClfDF5NNLQgmjmJL3yMrBA
wTix5fcGvXoewTIOKd6x8Bjb3s/HHzLoms1A/+4AWyOgLAkQBxWCzVdsSfxO8G/ycWjXSx9DQ2Tk
asI2Ob99Qv5o9WvQDbrZBGpEpXfjNDRnbVSYPMzfogvR/kPtT/7Lp02qRNwy7y547nAA6Vb87w7D
Bo/IfMoqtvfbOUKCvw3Ud71Q851TYq0RrfXkJHrkLoYlf2AIILGarVFe1exBCts46JWEt68LBvQV
DvDloNsl6IB4Kuk/hmxaF49SaeNuvP87pdLjNpatzQ1fhStH8ZBbYbFjNso2YH4ZmevnasYpdYqr
WmvjpWiUvUemKQU4zHHuwhJB0HZxUv9Vry5fEdO9r6V0eEFUmUwUnUwByHBcJPVFkvQrTCDWXaKj
2nl1zbSf9kgGJpa7AVtl3d3idvLREM8Y2cqZtmkitPVd1U9xewHcZZzSAuZs/eXeCfYVHs6ZLdtH
ht05RDwmaU46JfMy1XwZJHeBmkA0aId5i7ZMNPH05vul3AFOWzJXu6DEGi7tRHKajUEqZ0z/eFf2
mhNF7iKMDCg8jbBy0RkNjGFVeycXvQ0lNPveXg1XVo5Xd2n5LwcjNNOLQIeZVq188hTWCoRZr6VI
d5aIvQuVq2dEzGfKYmPkOJK9vlZ2Q0ZU4dCDxZl5PL/vGzPre0BL/2L3KddIb2h/GtBVhGjn3npu
AE4uGq9qFi2Minf/9bjahwND4I9krEroDB/0wTB+jJq6xzPrX9AdgImZhTvBCOW+SCaxN71ohNSu
3/evigL/bhLmgKJxDN3A4cJaLxfV8rIoNZadbS+LbiMmm66/RMp/LFADkim3bVrIrUpdXXM0+sv0
SDh5vip7h64/aeODH8nrIvUtRKK6jDbtbXgo9yg7OQaTieoYMe5PLCWN24dD6lZRn4KW77lSS+Vn
UA7IvmdRCPrSYU2FPZ/9XNkAMCIhjs75ZgzjnQ8b40wHTNuJqSYtbPwPjd+yRfx7zSmlJlQWQtMg
6QwUyqeGgJ1WOMbwD2y6QjeNfdliry+H4LkzXgBIyLVSZtaxpiUJ56EtXsjiC1wknPI1UxHxjTSX
IDadovmljRpyBhlfa2jyyjDSX3R26y4JDMslG2EaPrH5x1ourdFx/fOAUv2k2h26/47E2hVKSX3X
zl19Yo14/lQy/LPFAMJVo1RqxUkhzr5cJT49p0EVCX0MKLhFMmr7ZTdaA0vSgdWti8KpV8RzW9cx
nPDjRl65zRvVOzG350ZbPvFSZlC+w47MCGEGd+hY7Qwx5L6adKQ1Sv07ndUDi1tt+UrPG7TAibSY
IrZv//5MEv+Ysc+nQte5AZkq2IZQ583F33a8OtqyXNUMD3CXDc4274IrLK8Ami0vUvcfsszSDsv7
gR6FVwC8SIR9rAIoTmNUIHCsgXrFJ1i98X6hoKB/+ghoHu59f+iJGs3K9bLYVqPDw9aK2RdlSUxU
9OSrmzEWT95AKp9F9uSPpe6ujR/3qRKuA7TpqcCwlTM3omlobtW0/+gaNT3Bq28JVmbS4MTkwsfA
SgKoYF+1wK2HrHhtxZiufRMkoR8rp6VhOmFHgfYqr1Zgbmo6/utY0VEqTqOyu3s92dAQRvitq1of
koXnoWIuyCpggxl0yd5p2k7sM8taT7rtqt2vzuzHswOFBTJ4d12eI/dWYNp8z6bCWadL16Qwrd/L
h0Ufg+7ypj/S7GjI0sPS22jTMT6TvlpvIOnNbcMY7/yMZCGuE+yAMqDR1RDdBuhC7r5MK7W2dujl
m9FD350ZwiIZmVShmsIQ/s7cOpQ9fRkKQAikjVcDRjcmMJ9piWpf46mix/jjqCOAcjHEqsGzraaY
gi2lqXCpu3EDBMV5CMaGmCO0c3AU8x6Wab+tSWJxlz6XiLxqe191HbvbOzOPKyhH7xkOIRjudth1
FVsG28L6xKpTfE9Ync6LTl5xSLWEeddS7zM9VnxFfLtvzOpJY+Q7jMMmtf3yYZSyP0ZlTTDk7KzT
BmQ4CyejHuUXxFYJjvHBeAJwK1ZkgSnvST64VUWEEuUpgcClME+kUvdbJma/7tYlFb/RfzjrtMUW
/T9rGhlYsJN1xii2ZPn6tKa1XeKBPmnGbeB160XMkOpG5no5gQdZoH9DW24dvGSCtJIAg1Dgq2eF
8sep5lHECxMfu0naFZOicLh0Ojcaoxjrp/bhpfHaYW7zMeXiUql5+GPiEl1NXXyC3xcdMNKaz75A
Jh904J1TJtLXiKDzFeBrc7d8q9QlfAurV7f2rCwzGr8/3q9VRmLDflyGtEVuct1XpsMAIo2AuyTJ
enErtDyqDnfXSB3Yw27C/bqFbAcesEYb6fm++GIWTcvDL1NPQpfGSQ+iDRzG4NQtOAg7trB5wf5l
p8kw69DWYf0odJLAG7XbWTUzyWK2chh9/yaSuHlUnYrRJoTMxSWkDiZNc1O9WaTq3eiMwWxluMCY
ympvJcnkJJplREnnIfaZGPMiZjI6QO1uQeAoHWbauGTDv9xtXYxj7q+th5qZdz8aISCsMnMrB/WU
fyTQgo1NhSk9ZUe8TwcMYto02o+S265IjZwNMSs1vZfgsnyFHbTYIv0eeRChl7vfGE2L3GZuBlVJ
Va9wZaNjHehKSRE/4zkDbDwZHw5jQzgjKlSIss03E486aiAF6WylPSKo2EQaCK3AyayLF/6sp6C4
ZTRHWjkQnh6TsZh04w+vIBR1zIgoWYr3zqcCbavc4fadTA4jm4BF7R0WCCbu597q6DNBQre3gN0l
UEvE4KoDBOX+s5tWRMKW1z4KhaIOsBl+mCh7xKl3jkJgpW1W5H/2HnWs23uIOBy6GsJe1OhneJAM
JHT8rMvRIbvTWMMPg5CgGhgLkpyn/eLtN6KcIajXZId+snqUlo2xQmQR/YpoOVOPb5IWKB9KuHjD
Q4KYZekb+6gb5fG+qU0IPSDUyIp++0bxphWEFFkXP3XwUaR+oZ0Xu8OAWMCzU3FerOEkV1QQw0fi
pebbgclBd0j68KBIbxf67WVp3/FIVy5txSCuNk+LCDQJR+NcFPEFjTyilVn5AYX6YDbqzhgD7lpi
Ah5RCTW7qGtzVODJnxcakwHMbTLxmJtiDuEqrt02whxYEnlIb6zee4t6pdaDJxWTykmO4SHF4X0y
g15Zl9bw5b7sGYP2AN8iOcbS069pkBv/kZH8T6aHyRRAqLpNSxkYxOdxsFWkThPMgcO22oTPRepV
rlYH2QPnUzlFUrwh+VAI7JliBlUkS075dDLCMdwPnfxW6U3Bzy7zE728xpX6oO3LOnOuklkUZjym
JLDOOnscT8ue2PTJEmjsB6u0wZiXOo7YhDSB3AuA2tB12sPrSC8xmUNs5kN88WX8GIx944aDiSCP
hk+fe8qPXA/ejcr39+zMkNfYs4xWJh8+t+oxkfDLdBFe46HXbhogX1exUQA2efFkefEzl0+7MQBO
HgCA9BcNnFSWd8bPvs9+8IRqHmRaMHFK5wwhP7RMF55BdOoKMtbsvCkx+2VkO7BYnHLVeRuxDsBr
iJUNYxcb16TnX4shD5AS8xVI72yD56B126JD/V6Spmd01XHqnG7NJb1Z9up6Wj7/+0bP/Kz3B+sB
zMNQNWQktOg/J7TpYPlBYOQcN22Sq7trezSI5IiIg6McUdeaVRqv49SY7iSAFZdB3Z1MpTGf43wE
gCHCx14PzOcsaaa1TDpsi03muFFShdtq1ncFHXKgRh8RiMzqL0zk3217HB6WD4n3BOsQfY2gpxIE
NeGhUShs4kBn8K/EgG0HNwnUb0n6e9HvtA3O3bxu1Y3QOmIaHGvuYIaI37MWA5URjDvAMMWpz3Xy
tCTWN8MZ5DczFQThAdIEa/LA4CbsJvua6yl4VlakH1lX7hg2t79zOd2KCZXzvx/lf9jrgSnSCMFc
T5/Ckvrn3rigxZSDYqXPYPaSpEUMvnet5zAZ+aou5tSsxfVLLPQ6MjxAdsuOYFTOjhgRh02Gd9KU
QDlRnqgpHu/lnTqf1JMfH1RKqWfVCPw1srZtazisJsCSFjwgaQn8mWHMIx7MZXUNGhIm7nWOrZbR
gbHCvh7sHk1y38fXvCCOGcF6sVPbyNw4BqkbPfqQ177Sq3Ngme1lGZYNQbUSKcnUguSyNw8rRiZw
iQ36xBY6K/v/OoKfZ0lMIHUGCzPSinmW+HwEiTzIYlTfkztVrbqmBSmPywvBIn++Wr41EJJmqyZP
yWYdjEev84j0mp/X+C7A2eJu2QINhB2nJrf7GDe3ndVUA/YOIiXhQIXFgURqAEBFf1ouueWlIjKv
Z1G5P/+Iu1C/dGlCvAFd9s39zVzTib4o4d0N2MO2FVtYdkusRx63ey2Ml8w/prOCchazBQnMvKmU
r7qXpP9RRv/japslO6YFdom2EC3gzw1FZTSZ69Ls+GOVA6xSXmSL/9ubava8P80mY7w1v4SMlsAl
Uo2iyAJu78jjFFYhWHuc4kmiDA/owFC4CZOkCkGp008OgtOaext3v7puTYPHaJMmJObWEyoL5gXe
cIkJOXjAR5FeAt05zL0eRrWW+uJUOFQj7oZdhwF+E9oKIAMgmrgGp69yIibRy8crA9PgLcMH7dJo
xjI3EW5Rmw7SMp9BIXTbs+m/1tgJHls7iv5DQ6Z9nntz8CiZJDlXFL+UR/OF+LfCV+VCGZWWAWNc
BuCMZgl1VVcZA1+undyxgVz2vtyOgxwPYR1jGEgrFk61FTtzZE+TWswFRQcOachqfkX9NMSjdwxH
tVrZaZw+tTV+2s7rHpz50Ka5rv1HQ1l8nsQ5/PgwXNn4IwpEXvFJjeSkEWrLEOji0tIxZd/TdVTz
K6wWcKJJ5n1teqJtPfYpD5M69JsSJvveH+rxXKUq7OA0RFnZ2LrLc6Pc20rJlLYuxUVAkt7YfzLZ
QPySi/Z4r4X+398SoLV/3Nv8vLaE4onzFc3X55+3IosJsT2tqTkn4hw2tE2Ec+kHTbku3wx9aj1U
Y4ODOEt/2005btTaZkATxjSXnRwZO9muOZkEPKkD77i82KqeHAOU5ssm2wxThOfdSDxFmFnbZAwj
GHiecP99odc+z1zmQ+9Q6SFzZxhqfL71HE8vJO6u2k1i/QkoNGz6uXrRO+2nGfsPdlgcPa9DeVxA
xo6F2r/4gh1f5EfpO+ZIKITp24TvZd22tFIiQncOUYONcmkRKZaAyuL91+R2uaT/XqI6c6tNt6Tp
SGzo5md/qHSa0qQiJIkRcz6avKMjfpG8mihu2XXSLdXa32C+qoHWopcciIyCbcgObHHJ0QFfe13o
P+rW8HtRhHWaWRwNu3Y2tNwY+Hntcyqy7KyaWf7Q9OPBAVvndqph7vxCMZ7TuHnomQ4fgnn0oXXF
5k+DuWU2XrWFf76XA8XIgtPMyLD5RSORCHqWhNOdR98XEQWc2vzMVfbaAUdxdaTKdL8HnoPzS01u
zW7Mhl/AeKtNoDUn0ZYNbsOsIVEOB7oLEGm6JtMwXUNd3y226iksv0CUt917TxYpVXtZ9tfwsr2t
1QJJ/fcLaLarzlPY/zkd7BIs2qCmpjnyn2JCLR0JZWvRLd3ndh0jWfBEPhtjr18JQglXmjaFr4EV
7VPAyGwWAzrm/sANnjgvke7aJvvzNC7pitkhUtfSJ1Kst5T9IuCJnIScoAVNC3D2u7D9PaV4fk0b
560gZufJMFLg6lNd3IaWcsbL4/hQm9FvdfCafYzieNu3+XuGD/fBy+J3PUcvCL+WdSKInsyqu06h
GrzJ1JjR9vERj81NcuGsheGHz826Rj5Ajl8XPGn5nM8QaMUrQgVi1i0qPbOaabr4HtnAKylptrUv
T7mZnGordR6N0gqIx2pphHc/Y6maL7Bt+sdOqrdW+k+iy4uXwoDuHwVZQ26dpH8JFLAPU/MOsDZt
9lYkDGYbbHsvi0gIv2vs2hUAO9xnC80VRoTxAL4LChyn3srj4sx23/5iJP4rEL7iGSbso1+2iHXD
HAHQzITJe6Sedlm5SeWJDdVOdktNoZzKgnLIgynjtrmX0vRgzKYYKFkcyQ1ueVW9FWVgHzNNo+/l
tPZqJB96Wre586AOWHIIuQdURtrJ8yCVAP0IiKNsNl/6HLhHJDZiUyhBubNjtiN6J8mJd3zzhiSM
PJzQyX94lv08aVb9oecPuCHFWBG5zm/mkskBk6ALyz3an3qf5wpzwsU+Nmr2I1Uy464ke1zE5JmB
CpeeB7YojYlXXgQFxhXgQvsyRspKs31TEhcOsVuqDwNNZST+waqU8MaKMB3O5kSZPRjv5cSFT1Qw
UIPZvqtyFs45Qqv91LSYRmqMBziyrUJeBd4G1J9qfRQLwWn+loN8Ssgo2S2Y8eVP9I23hpwfHh1Z
ls9ZWN8W2BIByOG6qDPQd7Us3UjIcWUMo9gLTbImz0OtKrJ7EtTs3868uV7208tLajs/oa+ceq2r
8XUjy4sTbqBcYgfMRHyRYcNvLee5X16D+JjPvlUYYpPR4kGcRo/tr5dYCW5sveu1Z0MQuks3Ic/Z
Z0elfXpnZFUeGKqlZ5BFNghZox83RlJbbL4hr2T03TZF00df5OicorgvXkPF0jagwe2HYDIelABr
TjQTa2yRrEav672tX4fmvXBTCt0NM6k/GDmaRGcGHZhN1e0Mo4gw8prKGwNWKvBlLY+06uvEwPxp
GeA59pC4uZd55ziZiNJITUBZufWwkBCHVH90Gu/E+J5eTOkEz0TsRK7e5hqyo/DZa6gZxNADrrDo
GhsU95Za+Q+LCBmVBzsfmY97UZKrM7RkOoTCTB+NrI72PKDR+/aAguuxjh/YkkPFmYxnBY/pV6ts
HxbsepkSnxOPE9HSM0oFV4J1NWWJPGsqgVJEfrfy2iL/mqoFII64/B6VBGnkhB+AjwLqE9DC/8OQ
TOIx2OGvic7RMKE1p38STvYvJY70Zw+3O22XOaNuPEy22b6buvKLTof8Bu/Qdwue9yc8pek5go2y
I54cHeOUxF/iovRPo9PcyhnA+FcBlwwJ1qy8BZnctWAhvkPRq1b3hlWgOJRu2FUtwe3fTHAwl69i
OpqmpJsAe3TcSo3LIu0icp/MuEQx5vfdVcvNgCw0UOIYfH9UeiQ2usH4t/VLhpNNr3z1+LCvpXPM
JvJ8CC8SNMB09Vx65fPdtxbVtn5ArHwaZyjzmKCUCzuroQurhKfGTr/nUdwey3YOytab9oWC6F2v
nHqThJ7/x9cEKg34zwVwQH8e7ZYKPfCZk9GB9It6m/lZf1MMrkmAlspKh++0NqrY/4UTo9w3qT1h
ZEigiiUg49rIF25tmGCupprI60rgtpZ9u4lVzKsLkyHm1jF6ki70Kv3RG4rnqvQHL5XVtA9DM3qr
QqZHOdXyphbhxzDakKSHttgsxBMSj/ptZ/mwi7xSf6VWzFYzmPDssTmOgZFQtkXbxldexN1rhN71
vcNgcoqzksW1MIlKGDQb/Z5/jWrh75Ue6CAysWoTVuDQ7Uj/bcQx5q2MhcvPVWzzxjg8WkPp7xfr
BnCJgke38mLZtreSJYGlc/DKUQEbSuZ29JSiPCmY6J/uIAIU0+8Mzxiuz38P0an0mzyJqIC8mKvq
E17leMQj1Zr1yx661yHSuHMolCYGL08hegV6OWBrWjoJBOj2/tHv09e7iQRAD20BmtLLrC5hugUZ
RiNDqAnj9H1SW+ovB/Gh4TzfcY9Kfk5xgmb11BM4bjfXSnO+dHpyXv75kJ6wUmrMXpqZ/gqI4ros
PrE++ljCDHdZYvpAfGTMp9Bf0W5YqfNpZ34qXJzvXz21NW6R82EqEwDy2TqjhAxZm74myRYC+NkP
hzzeprjq5qU1QwrjGQ99D3kKmue2RFEc2HrsJvktsxr7ZBNmmU7FWc21YdsP4XsaFcoW9vhVYA/f
e7h4JArEg9CClYgquTGYwq4Le57DknA6h/fR6caIXX+0MUP3Sam+90m5ip3IYISiImCwmxGtzPQb
jfaqnAwMgiZqmEbVGDrFkNVrJjFkjFEdBOQPDNm5dBKcdEKKzZjOFUFPZT3qeO01+gKoBciV6ksR
rAfcuwQw5tDxkceG5gWW0q5o+4jGJmFFQR3AFCDKclcKq4c0QXofaoEmZNBqkm3pWdLVDe/r1JX9
Co6Ts1J+VTETgbhzgu0QkuxFXyAhHDnr098K0UR19dO3/McsZNjfDnsHDqBSGA8YwkuSvKxUuahF
/7uQGbVL/Cikf3LkDrnvoSUwxPH6U2sFN8MezU0/NW9TjJwondhoaU1yS7PJ9TKRoMMtulVWDhdF
pOu0xhPC+nZMHD4pv1iYKB1rB+jsrPg0BDxEZ6qJV6jQVhmBdKt8kDwO+usgIMqS/lmuqsRYDdYv
DyuO2zgehsmZHGZPMyogT5BAgDRRk3E7SgrcDMecUZtH+tj+Wg5e4NqGTgvawJWRwqQMUjdtiXHS
8FPuMFr/GmrtACEDiepkdl9ISnsSNFYKKziHw/hdyUooYP4usmKUU0iMAi6aKW4mVt/2MSAkRBnU
r0OXPwyAyoD3HZzOWSdNQUmel7Ag2nMYjze9iUl4E0crlt9HvYQ4w+/veaZbjXMZz8aNJrLzG2Cs
y1rl41rg2RTpxEdUGX9Vk/wwVGU+mwqD4jqGacIR8yYNs6xbBXT5ytLYd332OvBrEmJ0lmr5awJc
6KCMXmGXVjdFF3wtRV5uDSPeT5hpXX2sfSZIktMCNFBN2t5tZAG6cnwCGU3IYHMtI9++mUH6s2KG
vx4bXMsOrakVg2XkJd2TjoXWGD36wtq+JsxKzbN1P4v5LbT9lT75KxQA77qdVKsiQTGRGvG5eCSf
8Vl6oMhaHidT4NwIa6pWB1r8BBUa14j67JI2dAH0JKnwOMLBgwmyazQjOPRjMWsJxE+bnIrG6Mt1
QMzoiu6S70LPZ7ntnY+utYB4tVx9vXjqMu0XYSivSXt0zC8a0mtUxWyjC+CFbtwhRmBWC31dQemA
CbaeSanFpe9SbdXp1QCZAbKnphbxRoRVsa/95hwoyrjLFfVHt0giHYBa+JtZzcBzFNdSj7mViq9k
7Ty1WfSuCVNzO1EXq4gwMgWIJ4sCgKKAcNOSPcvQdi9FTXC1qVlvUaQCTlRPdJ6JugNUhe+uT6E6
TN5Vj4jdZTyRQiEpiNhqOf8jBT6S20fIPF98R/tOwMYcWmdePOF7XAqk29SIgL32Wifg8RC+h1s1
lm5moRfqveHkSQ3PlzOoWycIx43oJwWcRP8CE1nFcxX+DgOFuaq1EoV3QONxaKSV4RmNG0QcxVcr
GucISfiifmw1nAeU3Jgji/HcD2qwqsxSo60TnQN80PO1QNiqLYNrOm4yXBJFBcJAK+M3WUavXUGe
LpQiV+DQ2SR59BgnY7BvreKmxyE4teFZ8OtuxnY2QYcKjD7wzoqq8wsHJASZyr4qow8Clr/BKqCL
yyQLLcDaQem6TgwcvxaYmRwBNu71jwb5mutjskf6AczdiYpn/jvt4ikP5inrbQLHmZjhTmVK6U4B
ZBcspueUcEts4tvSTux1wo6FXQQSFw+I+6Q1roc/liI8P9q5wMeoe4zFbWfY+smz2qNP0Krg2PBn
VTMZWdAl8ZjpeO4AiDGzwLqnj+XVNO1NoXdA9XRoYmVQvORTvsnTrEd7htfXMd81I9Y2ZkgaDTox
5SjeywoKSGPKiGw4U7otZTxxiXiZjZLW35xTq6gO23EKqH3uJetMOaoWIS/onzDP4bSYUxq5gEP9
MhEgZ43oo9mBZvuOMNddW4phTXM9OFa32ExuhGVkL5Yy3qKAlYUUkRDsPv9gY3Y7HvwHU8TvtdOP
l2TsfzsWN2kDotMNiTF1u9RcG7SxuVQya9Ob1npEKXQEa8mUuOkmlyZ4i2cPcxyliktuHItCQLEg
iVldc9Tzla2F6JJFiCY483jm6KWrOfHIv18gmuOXSRkOrvHSMBl2EIkCNNooEekWRvkB2424XzC8
FDUI4zlV8+BTrnKvM46QWJiiRPmeRpgEpCdcBxPNXLVD9VIb1F5dUm3YahJN4Rl7NDawlqAlkO+j
7tCkJCec42tHxPU+tYBKebi27TouLoxe4PGpb4FKVzzJc5dW0Ydp+u+To7ij0d76Uj2bSgrSfaCS
C17GRLp2NnwhbvbG3I7FzyCvMoxgC2jpF0xWCfMmRIq9oR+ozkY36hPtp8YoydYi5aW3WIQBdR01
28uOtQbt0rKYqU6Z+SMcm3QTMJ7barH/VA+G/4oRgl4IM2DHYohv5eWPlB9m65n6GyTHTcWPj0aH
7M4UGrSljbQ2gzMa47egASQeD8+tR+OsK4ZinY0dN9zwjbIxP5dZwJHHT4C+7cquQq7HFDZnQXxu
agjFRb3QrvW4oBLOvvVTZn/pui46VsKIaIkEA4MYLbpq80sMs2c9qdwVrI7OxSns4NiVAfIivpvo
AHdR2B/aIJJ7lcvWp/yGAsJuxMoIqPD6DjYZx9SRLEDUOxsUMdlBCcPkBCF8TOHZ2LK+ZB7h3T1L
PSRsdY3uFlB4Id66OViqlclO9PDWmxbKXhtYPxozeWucniCHAgFiILdQJLUyf58iMuyZA8QrwyFs
O1JmfgBasyFW96Pf7/s0C9c4WfeGk8E0NamFRGqGW1qy9aUK6ps5465w14S7LFO0rT5/O03FBl6y
G3iF+ULpJy5GE1CX6ZH10jZjeals5CXLp5VZ0w/wkSRblma+xAR2Ue3pOoH2FlHVdmX+tDTv6Htd
+VWhb7pHYkHQBIFP36qK/I3BMn/SmGdZA/V2diY1eBrY96yq+YPM9D+yJB2/GDGu3dDI4s3y/tQ+
0g8csIPg4LKAt9EjH37bICRPvac09MgswzXJJnYT0IgnnVwuHoieM6wjK7eBqbHJq6ziBThN/WiV
9VfYJN1rExbZIXYQ7wVT0b0adkXOEU+XQz5/mtblc9Ur8hHpkXGra9Nd/qcJoOpZkzyzlv8J/Gm7
bTDtrUd0GTB1++Cpm1LiIlVljYkpeMINHzwt70/RT0WbaIH+3zugKB7spo3PjuaRJlvYgmWgSCEo
B0KsAt2fnpYXq0k+kL8MR8RIf97StPJBTsF0vv+B+f0QPqE9JfL611tKvhrChjxULJnsgtvvcGl1
l4yyfK+RqnywVFnx449kWBDCQ3UvkCWr2ZtmoScGHRReOtvOHsZoxvGxeL2RLn1OjLT9qjaQvqB3
G9jfvOmrYIK+/AFlaGO3SYuNpsfKJS1Vde9pzM+7Tq0fg06ZXEXz5Y/cMXdEErS7MU9VqgCQeW0/
mZcJs+prQxuPXSCa7RotZE34p+ck6qush3ZHk8cBVqMOoHsEQhHTg8s9NcWWKqahfkyyo5kR02xX
cXNzakt/9FVitD21v3CFkyeij6fAcdQfrIY6/b7KOjLDFDfN0S7L+xpBs4TJD8kp60V6cxrlgb+6
pkhHOJJ6deoORTh9n6LqVud+SBPa2UYMLX0w2mQVe3780x87Y2UUdoOjIY83+Ewg4dh9B/++Q77I
Lr+f/aG6Qt8mYo2kjZE2F3yPypa8FOdqm4m/jdqoR7CFCg2YRnWIabiejazguk6n8lcdWatJ05UP
rZHXUtXGc6OOpuv1dFqaxKvo3QBDSETjPJuV1a5FiZq1IJxsJx3yGsJKoS2ptsWhZJB/6HNTnpNg
GLa5sMMnUxm0VWtV2sMQOO3V19tyBUcg+zYk0t7k3Wju8qbIv7WifDa1+kfVtvtCtuI2qUJZJeUY
H416Pqbkem9kJdPt8mmY2luDEQrtCaS6gdO1a7sLnGce8YPrM+j6aqrotSYYzft6nBzXw5a2s1q6
5m1ZbEfkOa9Ud6Vs3qq6lPMSqp9C9pKPCFDRD84fAN8hv06YL9Rr5jrzp0fNIcOsE5390sXVI5+L
t1jpu5VS/n+2zmy5UWXbol9EBH3zKqG+seTefiFsV236NmkSvv4OqH2iTpy4L5RAWHZJIslca84x
4+beUKQ+UtCRm6Kx2s9Cgwk4n0ExzFmnuHAug2KbIH4nEu5fg7DN7+NoCwi2qKZMCl2g7Vj6ETyW
6mF4L0lAuCkAQy/5hItNaMpNpG1AU7h8NaVtPLTbMcmbiDVlUu0ns3nWh9wbr50VZtsKehi6LlfZ
5RZDFS7NMxwfhamCq/E/YTdQIwDaw5wuodCO3BXp9L48UWCKHUcD/D9RLGdl3pitpZyWTcuXTqwK
153nlnnvK2Mb7aGVvgyzLbhwin83ymwQRkzqQXbV0vRooCdfTlnsw3/PW451bX4iwyp/bbDMwFGe
yLAKvgROk4RlzsbTR5Nqd6yuRVHSG/LU+oDhXv/VGsVjX6j1tzuVvxTXaq4j6WF+Gox+Y1YKMwnK
HHxr+/OwY8EHmml+HJd2z31sflglWYhOJxwJjCBPer0cNAyDurLM9n3iVJtwUG1gKhVcleVhgzbo
HJmfVg0xL+qIVC+d+uZkQ31z29kiqzf/1POhybOQc1ap8Ti6xLEvZyznAltMd3hdojXgHqXalC3L
Uvg41z5p3RVfJN0vETZuO83UjxV31KssReFXWhN99nzSOpOV3wZh1FRNh1fKKvQ+UIKdMxXsi9nr
CosoL35XvOlhORXaxrWosvZ96vie27HVXAhScXzDwO3fW1QLc1xO7wUvnXJD+pGkiSAY8TzQ8JAF
0pZQRSGT8LkK6ZItp8BXPmdObLyRkOhu6AsiMCBA/GGsGrGeXwgBavAKf/ekCsd86QsBSBXs17ZN
nOKrOruW0X5lVhRvA8LEDmKgmttHxcWej8uiMNbG5BJmpGAktgT1uwToJW0T3hUiA8a1Y7Zyk2Jj
34yi5A2eNx2F4DTzjAfcV8ZjXDtyH34FatyTt8OXphBK+UxtunxuDZjknvW07EiBFYrMlk+30urD
mGHZm9IkxqVZogNbHi4bFCXxCWPHypI2vZlQyy7LpnWDfx8tu6bwdmbhpcessjGi1fnIfc2gj5Eg
gFkNZtG/sIjw1mVYo1As0mJNap/BHEMBXMYU+oPLplyFo2s8KPNaJ1HMO10FuaJsR/YLxZOjqpUs
YYc2uzn1hoUqF0hLOxXmZSYOoRDabdkMSQAMVZOkhnmpDlU1i6NzUVM366GTmpb3NeWWelw2dE6p
+Mwbw5J4xJaDrePKrdWGT39PWR4t5y0/gaHoPycv+//z9LK7bDrqiJtKB0zek4F2Y/lMnksbb0sR
lLdgkInHOhaTXB2CY8jng8sztUfnQrO687K3HF9+HgvFuLL1OELuxMslxIrc7I6iVRY3L8uhvz+Q
JfCC6haQ73JMMeRTXqFp5C7IG642t6mk8JxHxkaFcnnArAYzK+xf8pjify/7X0Ra1+9mZyIHJP/N
8LyXqoV7WjHzQTA+XsNaNXzgbCOJO8avphdkkbojWuh0hupZ9Tquze9hajJG9kA/ZWkWPMlBGGBv
53QpOKFPmdlzSxfAH1jKeG3cPNW1Xj+x+ugol0laHvNuPAWPHg6obdXMXrWg6J9spJBRQBMUs7Lm
pyZ2kaZTzgT2/BpC/aQHZfLj0QRdFRbCdII5yr0AZQQ3Im72RJIlj0Sv0kxh/fyCSfYjrqhUyiZ4
N0Gb7tog6HZxOeUf5M7ix0qzrxZF8Qb0abjqM5V1W65HL0E5XFW60l+OjjMA4CaLPTjIN6WYav7M
6QtEt/aUCv2xbUbmqy15Vm36qSW1/RkHWkkOBKi5qqxaAreU/tmSUb5VDUQ2S2roVFvBscHBONvz
VL/JuHn2sy1KzaZfCOCr07KXqiTQWJTdF6HIcijsxbQVZf1Q91QMqJaV92G0izt5I9rWHRqDbHtc
l4WXHwhvjraxAa2nLaO5GTg/pM4GHMmscVl67q9uLMKfzqneG3rczxlrpv1I+PYOc2D24uXTy3KC
O7Ml46Ek1J7r5ID1M9yNFUErbu5dpNTDn6SxxYqykXsPddCyfTMSXxcRNI1ZYL+8hp3WfL2trSso
FzSZZRN8qwP7MJA/KENQ3gH0ZWuRJemLU8Pmwk5wWjaRbmDXaLOPQkpSQ+W8mGmo8WHfyhQ4fEhx
N049e6d16JgiHl+4r6VPXiYgRcGE14qR4AT9GXz9MF+fBZf/SL51NA/7KbclIWvlZYwGvg1JGP/q
0NmO+oQ02kVaEGn6jljB/GUoMYx6lMhSUkKpR7FuNLwfIla5TQlwIsK0T9jQAqYMOVi0qf2I7IhI
Z4PY5tgzxEeqKccJ9vdz61bZpbQnvrvzcVakTx5qBHxd1UNO8uGfjUT8vIqz0dvirCCMoVU6cIXt
+LBs6pA6jIA0uOEeexAIJh8T3FePdXkTzAOAtmSffW1598ExyAPNnX9SvfXuy4YG+bBFxZr4f4+R
r3AE/vIMTYIOUGnT5rdldwgIVSOHhQWejlLBSQtn69HpV3SZ36LW4xtVKc8UJnaNaoLjNMx6zap0
3FtN994INbpGGdEyQLSYBxh5eulbVv199MMtQ1BOHcV1eaTNj8h1C1cQHTQ/lMpj6LTy6rWJvAa0
LK7Lbtx3DeUKUqjhCqwiJR8eLHoCDyInF8oGEOuPfZ/xebC7HJON8o/m2eDzKWlZhWYgFYP84Uhh
XdCSH4VVB/fcaOwDnVVzzdcQbrfidpeSqBBsqI03s2KqQziR4jPiecJXxT1fcYbkrHYdPSxAmJSq
I0DpFetURU8MZnpTcq+K0vIHs/3x0jC/NqP8nSVJ/EJxjDVQ0aLvnepvDUr1Gld91XTatQqsJ2ba
Lq9eTgG1fstcG3VInFME0drHMFKs1cA0/Ux2yLkyZQ/0pbh01fDfm6aePntofLWmNdlOMWsHmCRW
QzGGjVxlhoVzfXk4ToF7Jguo6lSegBb9BIzaOvHHn0Su8Gn1lnxU04HoWdX9B9dBkcONI2Sg65tp
V0RmSRmPEJ+WAl9LNvkGr45NdgobBYLUEUbrsDJptvvLE8uxloUo7/L89HJiG6qYR5b9wMjQlVF6
uCPCkfsqLPSLTlAGfUhD8r2X+mU5ZuNb//fRfGzIhAcNwjQ2uApNxpf54N9zStZyaqOpx78v8OdV
5tOghsqjltOM+fujy7PLJh3Jg/N6EFD/87N/X4DG7bAKZNwBHuav+v/O0wmeawKk4n9+aj5NRcsN
hAA2Cb6H8c//BU3WQJIpSzyrFt7WFLV5aZHo7pjdPFihMhxz2iWkOSuDcXICxFYhS9+9ZgT2ppDd
AB/fbA+NTjGfNhbizMlOjzIUBNWKEloUXK1pmnmMJWNNoDiAbtLmlUWVE5XUN6eWTJT6nuOn6Dzl
rTdjpAxJBolLVkmwbbq+vzqxiytSxscp0AIN8XqR0MbJ4x0Xw8gi2ho3efC7BwryoMLevy8bE7Nm
W3f12a4tmjuRP+ph/0gDrjgT4/TauGr36DntQK5oix99+LFk8qngPNxXlq3d0obMZBOvtJYb9snp
TOhFsFvxQJ4Z6+L3rqvco56bie+Oab0xvSkGj9j5APCRUkjrKETZbBjtjLWmi+xh5gc2FW7Usu0d
fl9/b5q6XoPd1JmFd/Y1L7rngBi4rtPM12zq+ZyaVntzkpcEGDzCVsRJaXusjHQ6sLDf6WIkQVij
RGqqo99OYblFvbV2JPIpgKli5RCKopuwzHNsMLkx9o/2CAC8zqiTpLqrPDsi9HZZZwrfq6sQ2Wpp
HtHV2KyVebZqSog9dfEez3tNCks288LN8lwXu8jzMOpRR5BlthLG9Fs3DAz7y66+bFNG3uOy+a99
sCYM9vMzfdzVx7+7tpM45C3NzwSmzH0DIuW6x570CPA3eqxIy6TYIm7gKaPHbMrkmeXtn+eWs6LG
n1ySwQL0bn82YaB3ftARlPP32PKITODhXDTDfx33OrzCzrJRAiI+S72hBfGfV4plmDMzs9DSEr1E
Fzas72GP8iQeCg2AtVqeijcDkPdm+eb1dR3fhwHcaC4f0CgFX5F4mwyz/7FTyueT4Vi+JWluAxou
N9RAaGGCJluFRvUYUxU9jDL5bTjQIIkbugcwQu+JDHGa2Nk2YJK1CsU43mntjdQtu2gHPSBd5cO4
E25VAMHimgQrNsfn9e4tH2P3UlXEKHRNfqrL4mHCS3x24gZhbSKRNRskyDhl2Wb+clAd1X+ftrME
/KsSRRbwkABIEz/yd7O8DOSvBFTls4qHB6A3oQHc8Xak+MY7t4qmDwQHrEcdahk2/LcmjFx0HhxP
Epq+SgCgyzBjFIhgls4J5oUp1F5yMhR2OFK4h2FiavUsXYU13V99GPuVWmX4e3saE15RT0eHJh85
JLdOL/TNqFHJLkNtfJMU41ZTOxg0oYoR8fBujsl81R2E5aPtROQycRYgQ3tH6Av243k3xqq/1kDQ
kCsZfGupLrZeoIhXRVJ8bPFNtoW8iG9pqPIdU0x4sgZ4Y7mj2e+tbZBdhPbkDKzJfJkF1Jjp2z0V
k2qHONfbB14iVyUC/Iheliv2Q+mgMEn72bs6GsywNBoQ8yavww0OS9IaG+XfQ+6gQQMvzp6VV+pq
mMAh1dPw1KL6OHQ4n5F+eV5B799IsFaxtkagwTl/N1mdNpt05hJUVq0dnUCFG+ktWxXTPeP7fHhZ
cC4bS2OKSXAijXSDkFCLnLSdkXb6W6hjLY5jzCGmnjRvdLiWw2SUM2cAOr6QdmNbsbcwSdFTzeBd
JJrpw4LbteiW0oYQt/85XuQmGIX/Pj1FcUK5tDkWSTad0OVOp+WRN0ak4HUZWqcxPwVgYf8cHxJD
nmAFVbHyTTlyNfF5/Ca//hvQHmqbPH21e2ifUeUamyRJAm4cyV53u+RNZMN7IoCUuNXUXhgHW1JR
eOOXR6pdSurKkpLC4vGUbTxze2jMGcqx1WMcUh3sfQxV+SUcGPhN5kfU+PCa1rFLJzb0OBaVEbpl
PrkkUrOTlqukyC0Pp8S+QnrLGS72I1MPSpslpCViA3DUMJL3VX9SbQYxhvqDUGakgW1nDzoZ08zi
3Ts5cV9BrHXEDAvi17WReEGT7j5l8WNug9KzXO0QR6E892olz8ujZSPn3T/HyiFfewHcY6uRFIXK
NvHOrO3/3RhZ650zwAm0UrNt3dfnLCciavYE2YFzi5IaizT+hUNZy3+SeW85XuTwEzW8nUHCrXWE
5E4Q+EV1Jm/TdSms6boM9sx8iXLI6QyoePaP8Nbhe8mVQVTxrai6fxY7vzR5k41m8siMG5/rMXdP
RD19MBU0YV2w1v/CoJQeEkt/B4KSnS2rBeCgj3ydvP6Qo66vVUU9NFm8S0v9RaOEfiw12z1WZvAG
Gpf4KNfQNrFw6T0PdonfqaMB77XAZvAKaUjZV5JGYGHSrGyaAp1HDPhGgXB+iIiT1cKnqFHlIVeo
9CX6uHf0VUngrp9EWry2Ov176JOnIXHhTpKqTQT8wRBYoM1KPfO9IM9bv+Yu97b8ipNjlvTwVezV
BkmO42rbycZSpZEkMxlEomrKzCGWVyVPMH4Hnr4ebV1DsvddMg/EPXtvC6L0YHSVCSCtoYVzzf3B
11MmCIVLVH0jfFk+DxVg9MkWJTOd8HfalO2BgE+xskQnVm0IrgQL+qqD0blK3OLLa2p/RIU/cj0l
oZOvosh+VkPpbLpw2HXQCvxMJ0QnH7xDNHDXVkhKWYdMiMeU2vNAE8WV7mtmlWKt5vkN7h5Q8VjY
ayNOYl8wOwK4QpgL+N7zlOBY99yEW2LgneDJUuLTcHJQo3ioS3Xyvbi4iMSwVnr5SrjMsNWBrOQF
xdckJyfProBLpBWt9wZiW2yHa5ISHkt0yj4b/o8WOauyV3bhGNqbpPes1yJ9cdW5Bo6K+4KLvLvL
sLt4vblJDaCeLnlH11J7d0VbvFV0HZmp5SmtfXbJiXts0cZfol9e7OoHtEkEj5gHjA1PEkAMsJ5N
XHvdWyKwQtH2XOc5osjcUSX9YvVieUV4qEjkNIxka08UDGShM1VuwnYfRo69SgRTVxBpHeHxG28S
GDkJoaWxgMI1ozQzFiDDPQcbY94BNNMQx2WDCce9QOqKResxi7uzmlD975vcb2uW9S4J5F0rXoyw
rNd1KkGwpvQC6HihZaUVccL+uR6JkcljkR3ryPzlhGSqMCXHe1NDEEKrvMP4r6fdb0rgBwlbKpTq
pSiDf1SaNKuS9j9pp3IjNKo6wEshF9MojuHaIudLtTViaakKhO8QrmucAQM1iwHVd1Uiw1fN8bmV
RkPKfbUysV3ZTGZXvDVkIMIhZBI8vDaRp/gySPZjZCjXxKDyZq3m+IXawe8mcON1LjfkWBGoUHsl
QV4c3hvXU7YG8kEo1dyROqPHF97SDnNdsUHWUD7yd8TeUzl69rqq+9HvY9ZDjosmLBF7PZyah9EG
skqck6TNcNB6L9tjiXmiTEbv19yWEVKYHiDbqNCFBOWbrRKz/eyY3xkyudqTbZ0Uj5EK0d65KOYU
5wFdSoUiMLDA5hHLCxBRCXwmgs8sf6+BNeLmHbru3Kn1eAxiby3KghU40YlnrCvwghPvQAbfl1RS
4CtyxokjckxiVvrkahFlFnTFNlOdfmeZ2ndBc+XiDfyHJuJltqnZZ8/MbGMVGZe3FTR6VlEtlJMz
adeJwfghpg0YZCuvo5raKll5z5KmeKALuMY6vyloRDxkJd4crZmUC1CKVVG1HiWUzvLdlhle0+oT
kaHJF+3C9mLVUmxNxUCKHY0vrU1Vx8gJ2pZPBl+LWbA5nuO8nM4yiWCe/N1fHvVTqvhEWyt/nhgU
9MutkdQww1vNJ6iWwK9JHDQj3ommmXy0H4DiBVnFCG+vAUPF2SXdx6bUdVQ6G4uUZ+40SjiHHLEA
uttVLlPgEwrtUD3Unkd0ylXnxivG+Dwj0KTr8f7mmXMIUpX2PPf6zcjNaKV5NdYoGqtwrLdl7M0N
GhuxEsYF4WzdfvCOJjy7xVFQNO5PLfBx2uQlr4IqXdvIG/2sChTGgCCALjciwhjm+lha07VqgMcE
hMY0RVJAc2uam6dnhh8EjekrEKyIactuJSIn5BRCXCdtemjixlqFGPtI7FDMs+6C0ldCyrxNdBAx
Y6Bqe/EHw/vOmLNUuQlugZW/9yrXB30qhOkdnTJ03DszaveY1atL1uOxJyIEoxayLJFzJdczPCVw
tOYhSMRl5Kx9Oms78iyGM+T2fsW4P1EHR5ouYG7jzSJ63GOIDBl8UUZmJql3ZCniubPeBdpBtDVd
SRIjMp+ODsKfWo2c+n7T1KwRarWtz+R312ddDX4wTaGTMELWapH5HBG2uqOVhAKUuyl9PZvBhDEk
Rb6tMA+aEAG1+VGR2hVYor7r0aPnSvGjAVDYEqUJWylEB0qdHKEvfkAMw8fS+6xoNW6pUPCWZTo6
W5ZLx06pfgVB7rAm8Vq6W553nazid6cNl5HC/p1qPSJOxE2rjjwLPw9k9tm21qNbj8ne6lw+GqMx
HhnUmnURaNk+Aj17N1i3hZ59i63qbkYNsLNAV4DOIOOptIx6u0oKwiiIVpv37GaoH1oZO0hGuAqa
EJx3rwh04ZGDeqkGvOA4oLXakOVQFu1qfXzoysy4LJum6Y2L0lTVutO8fIN16N8nbFpt9ATmE0ez
2gYOs9zl5L8/uzwyagqpiQGl/P/70QgGC8L1osTwahkX/EyoY//+YqfXr7UNg2X54f/6lVz9Olm3
ti/q8HdcFMOGCcMmJNnnq0nMdKUj0HhvPSA3AijhbLJ111IfzEcMjvFGi8z8pvd6u+0mlfpKCCMO
LMAsyxIvSOLlSVVX0JLx84zO2xA7LuNdTk1nVFdBQa8Pn8QVPRCTDy1qHiIug9ZUo2Nt5tjUsyz/
yAugWhYaxJNeJxSwsNGKDJRTND2NakZ1ph2sY12pJ1xw3kM1qPozTVoVoWyjHJfdCvSljwMy2i27
ta2A/m9wtaEdkHt1FnyGmEfPdpP/pj8/PFOF1x+tfFdGj2PqZs/DvKns9B9XKP15OSQMtd3gOs62
jhXea0iQuS1ySnz9P2CZDh3xFuusDrNV1f6CaUxLrZp9BXFBPFg7qL7StTdRD84RL/faKBvtroB+
yQAub+AmZiu7FvktuQDULXzXi+WOwEP3HoXgEOpCmROPsEhFMG2mrPgOB2wIaVL1u7JnctY3O5I0
N2Gtfw5aU7JO57IZWvOaVe02c6D8EqwsVmFe7WBcaMRLucL+crELrmwnfHUC5pTkayFnDGhPo5Ws
KzI+c8f6wBi+jhp3b+hR95CF7fBihQiWHZqY6PujXeZM+6lLSSYpB92vK8wDzcDUP2DS+0bC5c1U
Zgiljgy9vBRm/kin6CHvmp2catbN/T7paj/BoVSm07HVojdbBJ+axgxIK5VDWWJTFsMV8AsYXTTM
YypWDd4QOFxbXL23hIxrOsF3iMYvtVfemvBxongqYIqvp4yUCycml7gUD26Y3XX92HE5wzj7BwDX
gY/vu2OCnDdGsyo9xhJhszIU+4IKUDYYmBtu2Ha3aqUcs4aUy+lRKyafbtTBCXw8w3DzJO6zkeZ4
GqCUivo7yhHmA5TqWz7EST8rjyheUezhPUlzsh3FkJ2NkaWBeolz4EWlW+0T3f6qAW+QYvBUDhUE
KAfThdvbBHUUW4hCVyn6W01F0sumz7ANztNPPlSsFqwPy3i0ZbG3Yx2Re2lzyWksrLS1KdEROS1Q
U7tZ5b33o04X5OqHOtNfkBq/dTEwCcwt2zJHPNdlH6Fl3rReHmlvv5oMmPPiBJHPOY7nvl29JQxl
U+OrcxVxI5nGFmC3vMehXYVdca4U52473s3RlQO1lDlugPqkBbbKO/TVWFJHlnTh7PYBn4crq3sB
WN8b5FNsUqJQR7x5AVP5GrSAchsY+k11R10ab6Qz4VzIjkNcvQzMuYIm2JyKzPwNq/jIRX7siY4g
i+BBTehSRSTm4HyiUR3n7yUTZ8RVT31WM+XqWem7GreaQT24KaUAoViftUlrwSSIAq0YdLma2wvt
yln6HFEuc2r11SloGbdzMXB+v6gCiVXGZbUqVfMXhmfAFV9FTtxkXSB6sxl9aCxvlIIFgmxR5DPN
HVr4l1ksvkbVO+RavLGYAQ4x8cmzSHUtbdRazGwSxsTUFscKq23Ouj3MtB1D6Sbx9NtAFIbljAf4
z9BZUtwnYXB0PwdpH2gCKPb0OHn5tzDlqwytAyq4dQrOVo7mBcPipqIFHna0vkjg5cP0PavbId/d
xqNNZ8Kk79P4hNju8xEH86CC4pV31aG6PkSUTAxs3N0zNxHiyQLwr590aKe1UFm1xjqs23Tau33y
jQVwQ5z61RE861QWghUKr1ieGM4nv4zsTdNlD1zmP3nHwJXRTosjWnXJJVPju8PXxbHJJ+vchyb0
3nsJlD9m+VqUt32nriyjOUijP3e1edA0ZV/qydlxL6yeDtbQlmsnnZM/2q/Czo2Tpv+qlE8LpeC+
0hgbm17zdV2BefTT6tp37aasnfBWTtkWheijZQkSN0ZMl31/8uzsg24FIksjRLgfXaStPjPP3toa
HFSRJKyQUfzHivyYOrxdOlojisbvCI9CLtjiGzn6obK5aOsG7aVDb9xAEE1g3yw0xAS6cqxXR0ep
EUYF34LpuXPLb5RhGh4V8H989O0HIcTHBktY6ZUn6wcb0TashqvGjQnnV55FOCm4LqXSojw6l4Wk
paD4ZlvCM02H97Ge0ISWOwM6GD6am1WBLmKlh+Qk2ekyPiFn2br5dAzDbT5MVzswY6xkKR9EdCxa
66zWuBGckJsE2IO4W9HIeCYDmJUn3crB/Ymm6M0Ik+vkUXmV/xTMlCDrrdvmDVlFdyrC8LceBNtU
pgADtRCStLxacJWgwBTSRhvB962ltNHXALmR0pgsX11Fw8ifb6Zr1aMKt1FJIA8mBpZLBXA3rsAW
C3XonrR++GLJgtBEazftFJR+GyU3s1SOg0FgG0zl+W6jpsG7prS+m2ONcdTX0cRx5FC5szPwjdxb
doS3X0M9xQanNO+9AMjoPCPXuqtS8yBhPqS99W2Q3Gv1wBJgZayqKMX30XyUWXBPbKYQiDg2hgD3
5CH6n3R0TGYuPoHyXCsUcfj6s42OR1rhbld5ckXh4FAQeTYZX2Zg/bKHBjulcB5LCi6aRHkHFe5d
z+S4bri9w+6hcGVaN2kOH4gBqBZSOot08Tia2rtVnFkEuyss3SHuk3xvTHybeooiMc1up0yvpm3d
EEZsymI4IVzDvt6Cs6HSq5cUBuHufCc72Aq7hpkt86rqU3HT9zuAdbJ7FI1lF/JDp1dNX5jcuFw3
+0rxd1Iru2JPfW2K4p8piG8uJMsViwxmAob9YjbYnItOW9XCbFYOPIcivsYqXcOedWJTeptGSm0P
K8kfCdzdWZm7Y5kS+F6rX/XChNlqpdQa099FJF5UB5qfEVGpYUKFk+aqxkaMk2La2bb6pVYhce76
BrXhOsYuYzEZD+lWBOnKVnQ/ZP7Zfliw8SwUisZAISVFGg1hYezrjUZIeD/0awwJBqzcIK1IEVY3
QkY7EYttl9BsxRiVOuEmidMt0mEz26a8bMILTSTVG03kRyLbdHq6TZvkQEirn5uUxMe1iFDzazTD
yWUStN1Ty6HjQa69yFGBt0hZih3V6nQCiWRygxWVj/qPyHHNx8K7M0wSKrN23znGRhC9KFLyFfQd
WtetVga7yPkuWDvFaKBtZNGyHA56QcSnMW2j+IXffU6BzdDw2arKuBlleGdkPI4l/+8SEvVg7wLN
2EHEYcTUt2IYt9JFbBs72yopt+RrbSqynnRuZ8L1jXLcpKU8AEneZzh3e8oYeaLdO367ZpjbCH0A
TjY/m93rjbIXFvIdQW4FiHNuHwHadIrChzDtafNT3GkJeOAOXhrOZkhZ8Mp4Ty9ho5YmgtF4E1bX
ni5IMCSHVoUCNmmHYC404B0IcW+wzNtmhBEgN0BvoaIB5wOk3RjyCmQiaSRPFfawjfX4UAE3GuwK
iVi/05zWN5Nxq8T2uoAlEhXApvmCjxSiGqoGTv1AvtRO1lDeHXWDvWk7or2wWCuTJOUL4VAUBkdG
Lqls5B58xrbREVRAwymJzVQCd5Pk68qa5uCLjUmiVkKJxUmucS42E6CUUrdRGTt7pSO8M9H5F2My
cNcCiRTlaQzN08ZUWYBlEMLDmLl6vOnFgN5DfXKbfDs/XzqK/6jEpQ8SH2vOIVMwPGejXynZJQ2c
Awu4XWk7eKun57DzZyu3ZpzU1tjPJtxZNdX789/jRMmepiJp7KMfdeYurcqDCdQkbRHmE8oSEmLH
Av3YOxmpDTH4rXVh6PsWimzZl6wYxCk083Pam6eyivczCRVI+0/J2krjyxup466zrJ2dSZ854xwB
NgIIF+4mVVQ/DqOroFYL3YFoW3Xvgq2tlUPeO75q/aTp6KcVCZqKdUyJv5Cxe+D69Qd1L5TmOMcI
pLw7rmRa565S45ecNS1Zty2YdZaD7acYdXWrfBOlOONuDutPCXq54HMzVG2TT8oGCTqOKYWcDovP
1Gt2s2GDGvlkCT70Dp83CGC6//MGF+VeKTMaXT262Tm2KiHO4bBEmIOXD3f0uD7pe5jwJip1AynG
udhmCSyJHuqlRZLnInUCTxYgJk6cS2ONj4PoP2ga4bCZQU0LR33ZNJq1XSAcrTJF5wynCCkZ1fsw
7JuOKn+G2n/BCLd0ak6Thc6jqzIH0jZ48AhHFf6AgtKqViusdcfmbmJRW8VBox0bAySTLE56/oVu
D1NZCSa5H4P0aGXTN+bC8ZNivfLgRl7payoQBMLs8JtQAzjkkcJCpx2+S6AYSShXtGyv0Rx/kMyb
JcgcrwnW1xl8D3i9Zrz31LMKYOBs9uFbPVTGi0VZG6Gy62t6SHa0SR7xgp9aMMHLromUcZ4o/rRC
AUY1J8Jl2vhMPnND2ypTi63dXmiFkpKyvAtLjC7V1wnyvPdrSdYNpZ3yHfJidE8Maxga8rMZR+oR
NLfH7aKjIpNHOyabckscyOgvWBrymKI9A9RmARwWBXxBkA5MwMu4WDP6AJbXoBcs8F4HTgml/Tmu
CsEStxzYiPN/VpnJtxT418LJ/D9UHxGpKVrVIN2xBH+oFNY3uBG6HWZEk6GCJn5Ayf7Pa2U67N7c
q9cs8TEetDJg7sAGxzE67J5mPEN1BsjGbNfEWiikJ/xnUwzdiKU4k+lbNrCIL9t8MWenT2EOQ2bs
9m3Y1SfT6LP5ZidoVgNe85Wgc9eZEjFZmaHEQ+uIh0Llrv/nDxp7puJRewy08XeUV9Y1wXjZu1ib
5ppNdGgJPVw440tyw/Jo2bR1iwXHFhIeBHC91dCTJ0fw7UH3mu7hzxsjG/e35by4HSFBo6kkzGTY
mHdW9f1Fz8I9NJLgtGyWdPbCib9kDGK51Wb6UTw/q19VinlXy0Z8smxak2GC3stx2atnAVNV2FcT
z+l+AX4u5JgKXecuEOFXm+m14d//kC+iUfuoPafkfg1qWptUhWZYarJ24jc1/8fVeSy5DWzL9osQ
AVcwU3rv2kmaINStFrz3+Pq7UDz36r0zQZCU1GKTQGHX3pkr5X/67y09nzutGpPHMvgb+SfyPQGo
vIPYC+lnMOa5dSNVh1/UziaImvGCofa7c+xqN/bGPClVUcuDY0Qh6arK2kKOeJH4sLJMHtUQdHv5
zPLNr6Asexx9zYBh0ChX1czE6kzzrRpLbxeGo3vqrPJPSqbyVj6TB6GRmbaSD7GUlys1r5atM2IN
iArjAyYumX2DvnWE391N/d5Xg35xBaNWYETdCZU+Gwq9KHFa+uDHaePL13nve9XDKjjQttbGaLwG
XYUE9f8j83BusovVESLibsDGa+nVZvQIOsPvbqIgmg+96TOjaCKB0gsZDK5hr1kFpW4QqoRrQR7K
HquCjrp0lUZktWiawRrglfTC06mJVhaAF5hXlaCcqcNHHvuvcRa8Kk2wAYGq7zp64Vvkt/gvi5np
My8+VYz4yu7ow5FdzIUK2X43/2wUOt3eczsGP+6wo8UQvlVEgbN41Lcn3jQWU4V1h/ZQy4dzYyoa
bUzIXwuZlR16aOmd6DOcv+lJCwnsYo29YNjeFrmWPrIJ0UDR+QruBkKqDI+YA6eFRj73cvUhMs9M
b4yzqQ5/Zgc+fbP+NWgwolqU6ru2hyNQ6TaN5UKelW/kZuobBkS08OHZjbXRbwul9RpCeFgw8FGR
7hq8e4HpIHyPHjB+D602jYcQ8jE32yxFPx+5B6+LryEb9r2YDb/GfOhLn212VBJFLwiZWBF4g+V0
rmxcNYNVkOP6Hib+EyMOsKmHofaMZulTk2k/YiIA20cZbu9kS2Q5wbDVXPJ3QSAvkdTZxychy9IT
kn+qlj1HldFXU3vvtW4tEjC1cUBMHMJ+m9G77dhZuyZMP1wEyurMwzN0xrCdGSXvRuBc6DBV1hSe
sUmX54yT/FxjuzrGDdKUOlfzMz0XY2XSUF2kbnEqA3B5cMDV7ayjOxXtJg4bndYKklM74FI1jaqh
R6QPwRq/gYu9Ikn5ypH/HaxSceY9fvlVr1oD/YMtGUBOjODfqcy/5Qg+heCa6Bo1PuiparKvSTvw
q6d8bFs1M7NjURfuW+sUJ0sj2M1mi+Qb4Pl121B3DQLIVe8CiyKkPF5VXWKgNbWcrappzTIb8KpC
RVc/8W7c+Lgiem8og5X4FkI4nPz66pr13VdFe0CyRZ5VbKKXm59m3KLPOi0ymwpILW5jP9j7+R1H
xToYqwAxGvwDvTTpSxrRC7cb1HZ1o+TMnGp766xyPbf3BHU653C+4xuKQcOb2gxFtIPXPWn8QwyV
pwd1cYQsujLYHs2dLc6SxPnt2Pn3WLv1Vn4fbZLkuw5eFq3NKNiDWGx3Uc1XoCNvqT2UyfJbDLSK
IczcnBqjT61vqOPnH+dHwBCNIujOnI2kMZp5cdBV3B4IHpLT88siFzs7wAKHP+z1m6GPD37seHsh
Q2pI1evWI1CIhTXMs+upRO6MyfcoH9Vuw1iQgaOud/1CrRWCWas4LQ95YxxkuSIPxTym89Pww2zn
M9sN3a3eNS85EjOc+xkN0NKx7mHqGQuRts0uQ/jlMZeB8ZeNe1tliijLFTNxcWMy0kgoBpeSr6p1
mslIddzaiR2hLSNYVyutGMMkkMrCtr4jXIpY2sBpCSaIc43QW55zMHsfTNj48ArtYxyq6KoWRNM5
I4h+3yC8uPFHAuD8bieBV05ua79U+qAXw9BL0mDsYANN/jQQ+XloWx11lU0YCZZeFIyODvsn8MJH
Y1JXMqNAv427bop35D0gfk1v8iDTlGbJwnyOunr4lWgaWgJip7dYP8dLmRBxIRfh54Kqxi6ApQS9
iFxPB2B9it4jq+ur8Xk+98JNCR508Xzr/X+yFYATfisNjimlVo2zOx8QIGYnu1O6W09eylYuDU8O
W2EhLENtYtzGNOTXyeGGlHpu3uRraTrq+9hnaOmUN4k9AI5MHLB8qBSENmrEiddVfNEqYSynEMsS
qGrr4Zo2kIJQZIcqGqyH5yEOYI27BUzYCH4sk52WpPrFxzqFn9Y1PvyxJSrS/1Fycbx0gCRSgpA3
SYLUXzDvWbcRcI6YLutqQsa31cb452Dm7V5maMXMpXfDMhvdTzRh/oua9SFZmDnyQ5jckMb8RZuC
hV/4pIWfAQVax7FHYzJTGuyeFiXigXAjIsU9y9dcIIPnIUqMXR6IV1m+BYCX2YxTWAMq2EUsI8RI
jBf5tVVhghbdoi3Itj6vDmlcexfLMOwLdr0Zdxo4+o/UUUnhnEsYH0SP6kUErdCiuqqUlRszqhBn
m10frAX5BFjAGVB0pKf+74sVHR59G3YxABC5con5lUohT1hg7LjLbPEmYkgpAqRZjASRriS5v3pW
3iMCpsFztKNtvcolSB7a0HKXQ8kALBw1gHEQE/aNpduHStECkl0rmnE2jRQ7rZCO4Nl8rcQXjp5m
3U2zOmPO5oHop567OF7KCFuIsfHCmMD5i9kYtZf/jfwTILkpcsZDq2PLWpTQ8bjRlt5BCxm9DQU5
QK6ivqgEEhz1MDJvdqN9ByEjhF1vzhEXbDFuaIhx6A9nyWejtAHH6Hj1VjT6AyavtzVHBPUy2ghO
U7tnq2E5qz6NVOaHubmnL3SXxUcosFJ1xNSvg1IcfHxxv+JcIQ7B7rN7SsNjM40kZ6hzYjPyXKYS
8/LV9H218dEG4fkrW2RL8HmmESGP4/rkGsZJuUopgGg9lcl7O+AcLovcvukCrZk+uMTPO60F7AQe
CzH3MGkDmC3iMxyD/NIwWthjE70iBA4vcnkwi+BLfnlBReu3CUx/QyHq3pT4RxXnDD4tiuEmaY5M
5d+B2bCD8Mub0BXzput/wwmQyswyHWnJi0Qmjc1vONMT7VgCDAERSB/O6jO6XN27pOzZkXYc9T7B
wxVWx0z1Xo350wbuuyw4ba3Q127WVHz67DZPluomGyNAucvJATFnvq/JQ95A62/qKHzm4hBdfScq
pt2aJWR8mD4bPddudoST9vn9DBUC6dSq7nEB7UloAaxXpQX/HwLE0xu0o5lNwg3ZvAuq8uSdUPnw
rS+niUiq7r2yvOgVtDV/XR2Weo+NIIvzFW4S5e4HX8H8VglySw9E5B5xQKgXc0qUlRZoBMdOlKYG
aezJk3ib46zS/HPe1RHjDuG8+3F/R8EyPYJIrFLfDX+zaLS5+iI3wUSROXR5UpUAVzSKqI3GX5aq
JTTmwuxIbAQB0ma8ss0+efdNgsDyd6pb7aeBgQqTCpMypdq5Vizo5TvVabCqN9Vwc0j947jDEfZh
lOmHEbqrdiZGKggwF1E0QSL3manXaADYS3NwSo27p1Hfw3ltkwscbgzyTOgmLAk60M4+gce7oR9o
eit6skophUF6phtSA3a1xlVA6HqwQkN+4JYneowi3a8JHcJO17ToCt4VpZ+XYzziWdZWwcHAepvA
ILg4UUOrTNi3wW1sbnEeFv7cUz/TwMT90aenumnMl+a1SwbCG9Iyu9lFtIwbSDX6y9D6Oei/Mj93
ULyf/7BObbiu87KYWgFAB52vogwm9eKVZEonTodGD/LDyteVn4raQS3xfwSqxheu4ctJwfHsAuT/
e6vwtH3gWBm/beDB9eKgZUzlsjHxC9ACNqp9L35JMyEeqGesR52nYJ0GsBHZfP9C0XrwHFLnYOx8
5WUYvjlu7NyKiKTA+Vmk9XNVR4nGTZDZXiDewXPOw3LxUz7LnMKABurUhJ3wh0KzwmVZ0GtzzQz3
C6Ijn2TP/2elVTHCY1Qe9jKlza2mzxa0V2J8J0H7yFtUR0PxZc78a+oOGDoMU07dBL2GrSvWMMzc
u2IEbEyfjj4+VXMwYiOTGUIT4yASdfclsRJIC9toJbqm3fgiUB4uV6usdxq/+uWOrvGoAWOsXWZs
a/k00bMa7ilTPoBO7jZ0049EdW5lWo5nrgvxOkzuZzTG1bmNi2A9Qp7eWpXDl4eT4jiiFt6ZDVmz
XucbB9GNr0hKUqbW7Izwvs4YoZABuJ+c6nCo15afYZeZunxbdW/VkBQn8AVHeDLVNp7bQaP4Ykng
3pPgeEp9JbmE6Cu6QekulebuBOErO+7eDP0EzXcRBq9eJNJ7nBg/RF94KHltf68q9vjhBMydHKbO
nj5WSzG3Iz2z0U+IgMGtKt3OjAx9MXkjajgx8o+iXaWTWKvt0OkH277vEmKz6m/esHPHQJluyyDO
16FA8ioXcN/W1U8mtDZcags6NF1hpMAq6O5ET8s9izNNxjGNTxM2oa0RNaiV62LOrNDzjU7/bZfq
Sk5/uq5Ri6CaBQgcHlgMS0ARaXigFBpoGVwjQdBk5GJLbVHsWFVofKA3xo06F4qdExJnUKMDZuzy
nRfdLqmb7jbFKUDjlnkK2yp7WSlJudf7iMlOYlzaIDgaEzW2PC80CyyxDK0CcruuJuJkNNrZCJ2D
hx98R1akb3PVy7Y6Hx7+PfA0EKrDZaqLv3U+5sdiyqrd5KniqGfju9kYyT0DE7PRoPOA3zGPg0+Q
T0YD2PR1bg8eOMnWS1G3GObdKOwYPRR0u9Awf1NYVKdsquqTfKRYEREBlaovbcLGV1GCsdGdbeWI
bvFDq1f+7aSx6yMOr1gGxTRdzOZkKh9Q9tbOVOhnWQhbdocFj76zPm/ajHk76gxxBAmYfpBqZ9Nb
rVOePZcOU/Ch+tDnmJ34Hw5dhEXm68zSUvVbNiytuty1+HvpJ5fMGxtypXoqnKZH6OJZfCW1ULb9
ABei6qdoVYSAgIZIyTv6sbVzwMLTJm75AbTVOMDnuhkNcHMJ/u5nSHiq6RWq9sEhcAWXp4OE6NID
Ul93auotM1GDpslbQhKboF327GvqTa/PiXtza8fI7XwztSJCSdlHR6XNIrbbTBbpjD6zhIeY1AWu
ke92dL8kCd6ogYylKoXkZBO/5r3njgkXX7WjbYUNLQT1vVbJ8QUyOARHhCb/OZBxFDJV8T+zLIZU
Ce3tluFXwYvQxbAjqQ/ClB52xsBoJUpUtrI2ZhNDv6EAhQ+Lfhf3uBhdItqZgXTc4ZrkEZIgrzog
9uX9dkirP0j1u6sxaGika9Pbtj6Ed1G1aKsr2AURMQrLlGzDdtUrebByGUYt9cyorgloEAYZpIk6
7gkBKvc5vYiieu3kKBcIU6mpYFiwqzrvdn47nBpFnBghUHYb3cMv7dcK0Th8POfU4b8MVmyPBXJO
a2eWX7FpA8l0czyhrJoacvgB9UrKXla1BByCTh9AetyDfmBOV3V3ar8P2TOw8N3uzL57cRAD9Xy7
N6Nw+kesK9uJHJZ3ivh61SQ9e1aXVFh5wCjrQB4ku9lyjK2ZRNqroDt1MOfyrcrynWW6+bqcMG9o
evhC4Fe5LxtcqNiUmuc1wNnD2q4a1lL+RCMmoNYZ9e9nu0Af8h9J2FFHD9kA2HciDZxlE1yt1b9n
ZXArGOwe9DyGBUmZt/YilUlGEeItnPJjYie/O3sGXJbpPMlsvX0oaqBZevWImia8+RXmp3kLWpBf
uWvoMCyUvoJN62AHLhWFKarFRtxT/PBAv0G7a43Ka0V1JgpLPcCaW8pCr8udZm9B+a+GSrzg7UWx
GRqLoc3GjV7Vn25GfkCF/aLuSA+NAFcwQC36c204tIdsU+ygdTJuSKs1sxHvFxDLz4DKR9MYkbh+
/sFm8zvhVrsYp8k4jOFgXPzIuJlNWB9iLXLWpcnOAMYb4ty53J3K9kSr2HgrPcW6RMkdxXG7IJFP
uSUT/ZpKQYirFVh5soLMMp3E64tFKq1jibdGc6YO60f2oqV6vArsLvwR22yyAQY6B6fB6TuCAA3s
Il8+m0lBihZcODSr9Io8aY9Uzp2aRP7edZlnB107uzhwZUy99sVwNX3VFCU/t75wtqSZ9HvirdZN
TA53oAbZDSgOUpEQ13Sj4Zo2ua96qPYcLf+lZ2n4eP6fCPHWau7CQYXvewxgTVypv+O3GZWo59lZ
VspanICLHLJ41SWrcEC8oKhYOeXuJs+qZq0YqsP0hl6mHSqo8diWreTTujWvcRv/sVJAnY6tWOdm
qps7Usq/7r5cKV2TU2Enzbsuyd8QirA3mB+ApUEhzA9AQRM4MZ2a2FDOWm64E/IIxkJNYEGeY8fo
f9rznlxeDn5aJvAX5sackWfYLGLXfstS9Rd2WOsP+hcoUcJ5tcdabJBNjkRa0cqWhwoMNkxJu1+k
AnYfcoVW/5gylcxokBWPNBn2rU91Jrz+hzw7tSBmykTa91au2XFTV5S2Y/F8CneUPmUBHpsgWRj2
GHb4dF6NyFubLSb12Ok/+JkRobQV/X7Wy0MQRr/JpmiWhF1om2Dem6tzlC6Ff7MQrsi38Dan+mKa
IXtq0hHcLDhX7EmvpRHSQbOGP1GhiyPS0OAldoueaCMYtoryCNug+oId9lC6vvoaedATl7usQwAn
WUF8N3Rfxp5Ws3Gtia7FMC0M0RhvDG7Ry1kqrynNALipX2kt+zIkWbJdIRp2fhO++6XTT9pRM+lP
yEd8hKS2hNlnySpABwRFyL+ZcR9nBRYsCEBqKYbVKFIs/xW5GIEv0X7BbRRKTggCSPkqRomVxThk
5xac7L5FA6qcRW1OA7YXYlwL2BAwTWtrp4B5PY6NmoG5FzSfRzrnOZFBLRjddYUdFZGrUtLw6h/+
fIEUomwYdCTVLhoLLJakWXqE3RpH0xvS3YhdAJI6s1mL7bu8NIuiymatiouPTnQnmFHwyLgF96cC
MrhmWcfa0LGuqdrx39klByVkxl2rwglBReYei5OZcJrDGl/iAwtXYVGQURpGw3dvsfLI3TO1orNg
b1Vu21jLNioWn1XgvgDUMr7CVwRL4o+DWSokxUDokbV1YmG+WPA9jnrRwI2ed8RQiPMNKnIXjxtm
buwaSFXlDA4c016Lim+sn9WrqmpLZknOXT7jdjMBbQCOJ5+S3R5sAFipa0RwHfBtmj/AiOo71hGx
ExZtaV9EHdk7JunRodsaAKkITv2/e5t8xIwdO4BcEAfyqWVnSvaoqCibU9sXz5fk6zEiqmXTduQx
WIp9/Hew4gKFfF1+UFYH/MI8k3/Yqr/F9FMWLmrmg0d3lQinkOkd5A4Vf3R4rFCCyq0qSDw8stTp
Kx0K8ynzyLOLuzh7KfKOZjwngrkn5rNbypHXv0MY16skAPwvVOo1KLyLVtXDH0UJ8qBWMaXHjW5e
h1oX+BfCL7x+GmHsAlQU8VBe4xDXqmAwZGcyf9dAmwPYHoG+Diz1GoNz/FB7p94DUFwh1x7RTTvQ
rpqhukXB0Fy78PbvFfny1GOVygdujHT2u5URMkerNLYcTEQQNRvC3Fl9q27MwjV3LtqsVSwaEBE2
ggADH88Kzg+UxzyCKNf2WnrV7sxSa94L5XY1P6rsMr1aL3Fm2mdCbLHx5foqw3iM4gXlMU0y8xwo
wG0iy5p+5Rb1sS9q72AoJKXJW4NUSJA3E3NLSNKS/o3dlDuNnffODe3qjkM62wypH6041RCxRH6z
nRKHvkjrUzcEHlil+bSu8sBcWYFlbOgSipfa5JwpTf/TfZOXikkUibZhJffRqRM9r2RpfndEscwF
RHR5x2wcJry5DV6OmBF8mX10Vnq3uWtKXr6z2o9wOhdDTSfAFIZ4KQTdPCA9QL4sVTCIz4eC8WHn
nPSYlGC2Qs7p39OwgB5LXIC2hL1EqI68xBuyavZSdVDyWx9gSF1AmVWnOhqKEyL/qScaOwIhmRMP
Q/Ok50sPgkSjn9rWV7lxs92h+23nKqV8414Go8UZPi827bz4tBZq2K4uGJ95FsjV0sKrKnKbEaaI
Hni4IIg2OZp1nlmlB87TP8qlqpY/Yj4ktADxssGZlH8wMjnBPKsG34PB8kRvoVk1eRbxY+cbYoYp
klWbK71zPAzvIsM+5jTvjt6mzE6wbVW58YAJTCMomtCDz0nLhFtuM2tqT7Gg6ZPYTOcmulaUFgws
tY5tfl230SVndom7E28wbCDKLkATwVX3UrZ8QQ0FG93nvzZ4Ek4/8+ZnafIJVnPQhzoWv1ApDcck
Es3Zaz3acDFSMpoDZGtVKoXE2Lz7Aa0kv7tEQ56+qrqKECKEVM5uD+6/0K5hqEaPEqWIm473NhqT
HeFPjL9DHVUb265zbtfRQfOtcu36tX419e4j6CMcL2lXnNs0frFsY0ID+IjmQQ59xPKaXRFHu/zK
9ABQeB+fmqm5TMrhXp8m+2ejI+YSDZlPgVxFhVH+tnG8V4Fu0Z0l/HOIkMcbeo3TvMjf5nZibvvD
K+PBbjnW2icKEfQicqEakAgNiNaJbeLaDc5l+0J9BatxMvdR530TLRk+d5geYTpA7FDl+9xcpOLL
j1AfQ9gxz1PTAX6LGScoo4OJjGloZiFfcJoo3JpT6fNWzJf/FFzMzdJ6RnTMf43bbbPJKqbnIDiH
83PBzzQ7vg/RVOx14isXXpIne3NmGMiedYHJmijHOFzK1/T5Vx4nxp69JpyN7OArKYayQBmpoUuN
hj5LbNVY6jaq2mcYndx4Uuun2KYKIpNVxHE9ev+H5tOUAMcCscMG7V7q6WeSKxDyW5pdHjrRznOr
+zT50AzTsFmb865pqgP9KB8lSTsxrSK6tGS6cupoW4RGs2s0i6tAE6G265BGZ0lx9eb5jOyx8Dcd
pvARoVTQQD1m5Xp8SfPiRZ53OmD2he/37SKZo7/YWO64Enp2WDzzgpZojwIIqhSB+J6Tb+Nwelft
Kr+oRo27Jy8KxORxAo4sZqChMbaIwMAuPKlnsbFjykeFgV/YM9wtySEW7tLC3DmZStXYiUte2tMD
TQKIx/EM2ThcwkkpPir8/RvPTBHLeyngBDsbCeRDriEPoaVp0O0mY/XvtQAnsm2OKzmlIFbYZolV
J3jymqcSOJ4wYKonhQ6HV0UEsZGhKf9APnU9miTURFLB50IuZh3Aw9GJA45O2EPzwWGU9Hwkn1pG
+hOEgrv997oXWPEympRkOzaY2HEse1uquwO1uHcwAUod4T6zCyCd4EwebbEcRfyLMNDmIq+s+Zkg
MO9oG+1z6jQiNjpahcuKrwCwVYYghgs/+WfsUP4OGuRrM4osWHkBguUJd0rYocu3GJSdGNMQGT4H
LdVEzCw1UIR4YeY1sNP7Ny6pYuczREV6yf+47bHZb6TwkORaHbKxrZXrMjOr+6Adai8kX3L+UV7M
9NmvYwSItn+1ByJG+D7DMWnfMQUURydzdnL3YTsvZtQVxO+RtN14xlHYiX+zmjY4IXk2F0VhdtCE
vAj/GoFlhYHwoK5aGDVx/KeLQCgDuBEwYGE8z2OQ0MeiAryj37e01Y+Fhv81gG2+GEXZ76BlZnQg
OWS5qx062umpMzzkMgKI5hGheQ7hdZ6d0mPy5xuEb6Ln9Te2qmaExTohEUI6ataC3UtDV615DWM3
JBuYotUfwShErrYcvLL4qbj4YArOixFF6rkwuq0fFA4Y57OvV+6rzIUyY/VvO1/IDUkpe6/qEGub
WbOLLDPeCj10Ho3dm/F5Millh6EozrqpFGAuNPvXUPgfUJ+v8iRWGveKZCheDP3ZC+Lxh5Nl+j6a
MIH2vq3+5F29o9/5U4UODnfXR6DIufHvkERWj//CJFotoJHchuOPMUy+5VdplTl91cSsd2roWVdF
qAnMv9I5gP4WSxoH45EZDG7EFQiK/J7l1cwh0vBS9i1RaNQ1RHaUn7o3Zb+7/pXuoPaJSZ7Nc2zF
9Iii6SLSAAgt27EL2SreTl5bqoF1wKlJwpJPxVy5Qxa7j54ORIZElIWp9cF1SEngXHSkyBwTbtml
UtnbAJb4AkIWd8yk+DM/qEFM3FhNwoXdxuWuJrN4SbbQHOVM9F4ehvta9ZVv58sxI/QuvfI9vyZQ
3iwsU4QvaJl3MfeIuwlIc87vnWMNSGnwKi5A+VW2BjENkWn+pcLLwLV8+2CCFtnNC+iNL5NwoCQB
bbDKreBrsFPx08sy7nEgAiBndNtnfFgt0mtpabiXGz5pp2iZHznxJixjeDAGjiotYM3vOTPBGWOI
Uvqz7s0SJL+HJcik5oCOLwTqMdCwSQOU9EouDlFvt4fCLXEvAZZxdd5kKSJCg8vy3dMbRAp4SZmF
xOea6+4qCs9jLG58sy60uzC3sXjNY8BE12ws4QGXkxnt2Uk5F8x06koocfbocDG2s95A3lxlX6OA
YLTWwA/x9SvVfjL7u0LmT/vczUB0KpNI/eXphnKtFeOqaLG71p2KmRw7syQfu99FOmY6/ZAm+92n
Ys78UUX+YH3Qn1W4DTTipFmCDDnvj19E7z7OlENg0COkBGvuyBCz+eKffpORlC1Sk9FbGHp/A0zM
L94wzygsbslSxsO+QgqkJ3xwZ1UZsODVZJ+NqP1oeRsf5KeP696CVSfTpqmX8YBw9zFFviRZwnr1
6HrfntslGQ/sMGf2kUCN5gI+qbWdfEazTmAYazLBWIRyD8FRDmOx0bDL+gUjJEXT3Ws7LSOXrVXJ
GrbonW786Bq/2EJaxRvfDPpS3oZIVI2Y5f/vQd6kbGRkalCflZIWrdIG/UZTYIctdMd3j88lHMZQ
+BQGwxPGNzeC0Y9L/zwOIVlxPskysl0BQMw+OwZWkrl5IadmiEF/uXEhtk+VsZXme1cBAqwFYFmY
AMZbKwwDNAvmn25sm0NKwunCBYxXMI4hb8QMxYbUc7bx4DxvcIewmjIouzxPZxAG4XaKUTZlkSPe
qx6tna0G405uelJW/UXeYtPOSNHISaN9x4ERL4OQ9OlYIScHCS4JQeRiaXPFUTbA3CzU3nPmLTtS
KE6rrCSjOXLqds+2wVq4jgoxO3OxdPr35zaBt0S+Hh3/G/oW/xb8litrVMXFgYYKAkQUJrd+CrxV
AkmL2J7JPiBfY+FTUApYHX60Siq6yhS480SQ60J1adnblqgf+Eidq0fihoFmqptjQhmDTqTbFswI
HAAjMJQi440UhFvAbhd+hE2ySdrP+CkbdBwSLzpO8uvA6Gxuc0JKnlLwruzWipo3m2qq1Uc0/7rM
tdMKfTJz0Ng+6eWqdHCeYs84iqaMT8R67wG2ejuhGV/NFJRY8ga83XQAupMasEd7OEF8K0KtImwi
wBRLUo5R5M4pGtvk7IWNyh48Ln6FJGYkTkYWadD/kr/mbOS/kqCziZtyXD6/W8YhZjEhsw46WsFz
+6oZ2Xs7BWkVXuj8cBsz/RGp2c42yYsqvVZdPT+hp/rbdBPwY46CUdFskfkp9KIGqcvRs2oph0n6
PFGSj/7rqdvwzgks/QUgEtSPIyJsFbqRreUMLwnIT7JNulX/FNLKHJJL1uTe7/ryPLBtJM9PL4F3
OAqnAd+pEgbiqlvEOs8FvxUTR9a5I1aXzCvWKdCNlZhTTe35UETtR12W2MMNwq3xK2QHhjRL2oj4
BPBxPEu0/7ohDwWginXbqNXG1pJ222Wh2D8/keddYqipJebPkVrh3ooqOeJFPyvKEL/6Y/gAdj1+
9H3xlTINdoPuJZ9HEmXvze5cwmZMLHhSHgRW3b55E/5lSDWkBc+SIfK+fYykyU8p8Pjn/mCKHW9L
4tiyqK2e1eI0O7R6w0I4ZNykpFhFfgK/BxNO7ybtspiEidb4ITfAkVvubAE7A/bENQZzfzUb4S4z
IgwYQ5R33YuiE/l7xCKHRU4cDcCG2sSiIss+zSCxFuA9wCjpjVF0DMmFU33qcZmDQW2ZzJluvcqn
eKIYa21OL8VBWVHt+ylJt53AwWU7YIgTHZnxPIDSLQSmlkH1GuWGgusNiA5oYsLBcvMBJbm5jC29
gZraLSMiLopTjMJqDGR39tE8W/WF76yF2lG/Edp3GkVNZkTxWym89OGZqjj1M5u8Z577n95ZWDEE
aosJBEoZEoHL2rWUGm0z9ewt65KxHwa+tsnOxAu2DneVJka/WSrOQIbzINKviGzsCnRpk9fqxcBR
DlLOp2OmVGWzkn1J2AVrj7sSw2pE3wvZmOyms4M6ID7TZUQ1Vbro9PuE7fus/GQQt6RTvs467r9a
WTzy0tDPpZX8JNam+MkcDUWPhfqvrtGPxgnFq+00D7a/6i93OqN1n2VbgG/lfdSK2vrBIhcn/Vfu
4dv1s7b4SIeaq1rL3F2cad7xuXIhWPwRxtPNUii9aHeAldKVY9PClAZ+gDJtSLcDhaZ1MHqyQ9in
ShtP12HGGUY9XXYxK/imNpiwm7mqE5mKZ4DB7V9bac+uaMY7iaOE+o3BW9CP2gF9e3zOlNn3oVWg
NucWe9lZJvuL4aeZDfjP3Zw2XIpueTFBNEefJkBmW3G97rFELa35olasYdxOdFcwTfM0rtMTYGRc
6OBpTgOG+aXJrJLBMtNIC9TmTfUgCBDZzc+cdx7tfE/9YVcTsai2A+OmJCizncIvZpQARP7vJVBN
xx6+Jiq3KiUfxOvpX5VEppK7tX/uPwJIQlHHFDixoSzLmUI0oUFg0paZtNaLzkUQxwC4hkCSgdnD
+FcolXOqg/CvywL/OnlkqlXgiHPU7q95nBwoGfyDvPqjfqaGdEQKaJX9WqMtPjwvEEQ9KO3ZdoEB
PEx5Yr/KhghMCoLZwpc+YK3USHYh0q6mey5UGPhD2G+nxgxviq161+fUejAjsZMWiYmaD4ihaRLE
ozKXzFR/YylV9GwPOHOP4L8aBWxD7s9+ZWDYzh4ZwtWceu8uD/x9e1sSAgVmuMeeJudqHef9Qlr6
uHbCRQr45uCmf+Ugue64PVfYw8uO86XPmgMQeKZLQ1+tSVFnaxpqL4GaxzsnijK4o/UInnTcy3LD
xJMAZxclphcRk5O5rAMZ2+yEKgq8XF89b8mypS8PnGkl+dEUhbLcEKSccVEyaXt2tgelv3U+1C4s
yaKfjQgqKnUc+sNa2u6WHVs/xi/tJ+HQ7yqJz5MZd6dkSGvyR/stZMXFU/pjZdyJOzz6Y0EIJhSD
d6Z0eJ3m2SFeNQMgWc5kZ54n+pPdLGoVzxcusB9ZYHXnvkR2+z9cvdly28jWdftEiEDf3LKnSKqX
ZesGYUuuRN/3T/+PTHh/OnEuikHQriqJJDJXrjXnmFpJ6rDdapQggLUBDkzzhGw8jva6/MzUQ5tS
a9JLh4wjv++hZsWPwGkjOmFMrQBEMXYKrWSTyZOnMWjVVQvPLFHeHUZQ7049Uw+BMf27NAINJrn8
U/VaVRLo61VtsCuaKMPyDsP6bu1VeQNoX1svSMmSNxYyMszdBZ5m4jndu6SKLktl4/cYmXcmHYId
a/aMY2v4CeRsFFbrDMjJM6T1ngFlJ9E/8R6uhwQty+r7Iuuuam3LvB1iOJJTTJJRi47ybwihD8Yp
uuX1aZdwqOhgzeyGSDs5PSCh7wfoNBzQdawpVj7UbC8e/kROIpPlf8DjZzkQRvyBwKQ/t11GtG/o
GDu4OlN5LLyzY74G5jD/YXVMRMJOQEeOI5dBSlygp4fS65KbRzLJjuJ1/mONO7edfgu21pNSVHyP
tRYPaUgcIPcPO8DNesB9jVZreG+J1FjQrT23lJ0vTZQTMJsEp7X+dMkZwjQ/iJvSxFpl+1IK9vRU
evJyAAzrAYOgI1wHUkQbCE/b1z3cjdHsnxpzxB+nc6IJShSxIc3CzTJYybECZq9GsoPNJ9KnpHYt
ZUJrlp71fjFNcYltzFvq2SQvZ9qppyiwTup1vP8hcZ1s/mSUW8YRpdRIEwT6S1Wa7VWV8GVOD9st
2t1a2yblUhOqgzGef8PDgxf8zxIs29tGftbyYV/5eYqUk36aEnUXNgOHZMHex6dD7Q6dFQwJGuek
dD/WuyMLsJOSk6BuLnWbJbZFhnMWMyrhLT9RpNPcppOzLdLRulIh3/LYbZiSTnTiyPFzbm7y00DC
gXkb7bCAB+sDiP4+g5mgILPQGc7x3PzF3DAflMkWqwNgB1k8DFaZbNX8vYqd4CEmz4Nhtplu9cp5
gTAf46hFa6piSzpoO1dy5u/pcfUC4A3YbcSp2knn2LxPB+RBJjngmPY4g9AtIkcOXJPq2bl+9ge7
VXW2mYMciXdihqomLa1HcKEVTpspG+efrMnvgc9EM9MWsuAyUmz0IXd3ixfxWxtSHbXuA+inX1Sp
qbYdvKEU3RQkrkXyrpowqnljODsD4RrNyFgdFrrbGM1TFZs/MJKn53apzfM4YVgToi0eVEsGoVhN
9T7fLHByH5aNykor/OhlYIp4SBpnAIEgtR35hNHVa4fXPAAMH9icAoe2fhQOUZV8Nu0t9CMSctIa
hlLqlXsUQe3W0YaSCHPAnATCItDDcgJVr/en+WdCPqf8ZDYsz4wKe5/gzDYi3NMYzm02zB/CjD6D
JMivVpGubePvzrDTDTTV3LAmihXPFgfuBfb3K8KwUz0N0Q2GFbJ/JrjbZiqqdyCegCtx/RwnD1Iv
jihUXbqNDwQ+k98upKmnCft96Z+FVlePqT3Bxy7w5AdNt6D2wW/17/hLI+Cg6cZwXBw0cFQfTAb9
ZlPkSfda5ObOSIzqDp9H/lhmHM/XGm7OFz5ERpuFFdRHd7arXdimv0sCb+EAavmj7Vp8anFHoehr
5Au3VOMeaIFnB54EBQmtCnUj2UlZ7yarICYNA8Rrl7cEpDOYAeNBC0PU41dtgYNQvcBKd3/WCacg
FAJLcUA3uNWgF1xbAxmvMPvh4LgoPdRl2Rk2Yqhk08WU9moou2Sl9yTz6NU5HJ0PZknTuFf7/JLC
cWZoim6Bk7tBUEQmdbJdlE87Vl2IY0hHCI8YDl3dQ3KoHRKpW5Fcbanny+22PxkLI72dIXZKVDfW
To9foLSu7TwhDJDN8disiAIqPrRAK0+1XHVgDHo3JQSO5HKk9TAQ8Xf+Vq8HV3hDDYxbdIMulgHp
+ucskG0L37mzcpRJ6g0lSazFo9ycbOQ4/yrsWbyYAjR2lOHnrKNZu81xhxCpIy305nmTB5ep5eQA
b39fkax2VfNzNU6vy7nbepw1wGwyqmx9oNNIGYezWdkYEJ3MAdNlgOSSP7oaD6qVNPXad73wXt0o
bq963kcMN0qM5sHUHUrXnZ7LWa/IFRPVr8mx/j1bX5vs6BCZpgNod5kvBUWVlwQ4zBCMMFH64KYX
O6CX3mWcEM8IXfxcC7upLFqZ/TbtIraKK1kIwz6OmD+0cizhk9FyTFjsthPkT7ptUttWBrm1VR0L
fxALRU0kUOGF7+REZW8DmnzPzv2fuFYAsDhgkMemtW4OqX8bo87Fi5RDQ5OrfsPziR4Yk+g/BL5h
tJAmEsepfvXTBI96BRSGBuOlCxjTAcrehCXhXoEEEgxRE97x+R01mvQ3jSYEYIwOREuFaPH/HqrY
/3cp0OcckDyYO52+MiFqRCINHgw8taEYfTjtaRgW2wD72b5OIWXhN1+8kyfQSirDjA+Ik0XAA7fb
uM/4ZZtcf1Fzi0Rgukc9susNyLAyM/HWlr2n7+hxyzByG6OX1UcviymCzWqKb000lNNMcy2xANTm
/gvC35Gua0xBlQfYGsfG629QyycvsY5aRupaVgxyFADD71jjEdrOUmg21kGwcjvKpnnBcE/YWlVz
yJbMAc4e6XM+ITZC4hAsI1hOWlvqoZXm4dl0sQtINy792ho3bif2a2uIGvYOrDmF8JQ4OFYsZLbq
0nfa+fTDilFqKrk6krRNbYPqWM8SXjQ2R59jK5/SWF7qvvgIavemtuBhCP4gHnfOHccirJ3pgfcV
XeEUjagNiDlShZGqh9QzL2dfHyd/2Fhtt+nMXz6d/Y+AVtZ+1nrn3Os5eS4xaEESV5oDNw29HhK+
dgs+RwS7EE/m8V1tuOqL7EVevidDJt6khEgy0zTt35XPoTRZnkbLvHDayF+refGujpd/uk0X3ZiJ
R/vad2BGWt0AADrbMjoShEQOLEqlRNmEhNE2KKQcBsnyPi+q9o+m+bSs5FXj1yjis6Q/9KA8sfOH
HFwCYb2xlu3Lyjkr5QPzkviHRbNqKzS43a2PrpITxGUhIWbtDGVcYbc1YfmdVlgIHUCX7A7SfPyG
JBbZdk1d37/v+r+qR6geSkfcEhLX0BRW+bnU4+qSDEsDImP4rYrGwLXaSzU6nyE34XYtQVl/GVLj
TNkSyOze0/7fk4wofaSiBFvBDaaefT+Y2MVJRsLapBWz9dhBD9uSCegfYikMbg0G9jhwJ5pd/ysr
naUz36yFU/D03xgW85MGN+YU+zqpS23xrg8D7FDOx1fLAQCz5EZ56WLvbWwG8y7LiW4PTU43SH9/
YTrilKkbX1FERzxuGVNYBJGdPaLjnwXRbpoLnRP7NikcdUwLDgjDRqQLH4ictgidFqxy7bgeiDWm
BfrzMJflox/YW3WV02m6hoZZndS64xa0we0aoBK+5Hve8ONSV+ZZNaEmq/lHC1CX/d363TDQuCm7
aE3Awq6b6UBNM7fyfgj6bCd8B+NoHNVkMGvVL8Id7F3AzngeciKJRYB5Z91nUMP/+D7rE/FT1pvY
rr8GpGbHxsKQlpviby2dreohSib9Tg0gsdojTYKgmTTa25QN0aE3gcF2zrQfjdZ/0hEF0xWpsn/C
5VLXNlrgBr8qO6bVE1fhr9HTz0bZgsNr42sDLf6tn36v0zsdEUK5uN1/LfBxPaBtrVWVdiOSB7my
MbsPbfxDFXKQxqOTRybTph7dAMd+empsBKs1rSsYFrDc8nyrOnesnjSoZKg2Z/RgZG3udZIEi1yA
UkjYxfI+2+sjGkpJMHHkKUORVJYJbuBigz3oUrSGwk6RJKi7rfb3thH8itOxgtM7GvtpaqbjiPbs
JsI8uBE1zaQS3JNXmzWGm0ZcMoQgHMrRowgzH8/KrcGiScaJRePBogQJxvxnM1bWm1dXZ02Y7nvs
eVcRWs4XduZr0fbkMpnebhBJs5vyd6jTOxsf2U2XP1PkgVhxUp+hk7xM9UFqnnZqKBl0HVI+7JVX
X1s6uBPZfKb/7tRu+dZYTPjasX80SSTDN+b6a1OmS1EdxQZdNWSrUHT+N59W3XE1pKInvI8i/Uws
VwVK3AAjoAXVcT1DuCbftJh09VNtmhbqN2nL5sizUSZX4i1Mkld4Z/MIYfy/wQRtC/xzafE42EGz
jxyyNtevfFkuR5SjcHykCC12rOLebZhLzwExi7L9yx7Mr1tiWhqbBwiCoHSIg7vP9Ko7eVJRnF+E
5cFXlsJiN9XYQWOMMqFUhzhky5NaMtPRzkbf3AMjpeRsTPS3Q838ZrEgsEYBkDsSluqB4zB0gwlA
sW027tVoujuD9tNJyZW/1ctprdOX8e2YTdJKBO916O/Wt0YbR0TWXkKmfDT2l6DqjMNaBrkzmBSm
UtmpdGRA0jQXuOiCTnuhlGm3/59ZLsnZpPHRZEFXLC7mZNgP6qF2ZhTfBsx2dTng7cpdt7rOikRC
lUeeRuK9h0uF3blDPHoq7MdKN+3jd0NCPauwyG2MGU2Z6vSqmYHOCaie+P8pOebE2Wa/Vnyaqyfb
77+XpbAuQi8/q+9KlPKjtwYRMA0YnTZE9m1bafpaa+6ui6kxWzZ5aHc0x3U6ce/qWdoNDZ5CAoxG
aQifdQOlo2dZj+rBGkC1ZkUYOj9jIxM7LXMzpofVOz51UDe2kUTXIe6i65ja/2UgsYxdn+nNRcfX
sA2ot57IsLRe1djDr9HnsJRcaj8rD6VTmJekkxEN9ONolZjvThR1b2kac2SZYvM1bafXXmoQaUMN
+1SMHGMIoY+2vgaMr2xFffHrKPC3eepDIPcR3hqVeJZ+8HvGf/lrUjwXLej1wgyHn6OFUnSGvLU+
U6/RqR02o3xtfaanu9EAXwzbNSE99rpOURG1ErVJh4xDdBJyDDEHgu/j8NYMjr0ht4wMc03013by
X1tIP+fOjAxI4/9z2qpnDkGtlJUAZU3Sl0TUDy8t4aiPTlyvV65V1FtOSvOMzIW9DvFHCp5UdQ6b
Ftv4bCLBUUeguuO+YYQS7tT31J5Lyk75d66lMRVahkxduw+SGhxmh0II4fhfvfOKHy2qas5I/cw0
dP5rFDXcLWkh70OYHN1CZV8PGB/heSS0gpZqV6XL+xKgZ0cgVz3rEfKIKCGm1KPbwdQVpTRTYXFo
JtRtniWYn8klwmutj059Pdj1wcUtkIo3cSdanAhUbQ0pBFbLQFBJABOBYEnt461lF3cF6H7IvEuZ
nzDeYaVlC7YB5JwtO3e9FYuC5Qs2imX+7EanYnYu6dyQKPmLM+UMS9LJ9Cfrbn1bRM+kgAp4PuQ1
bEKjq83DIuza3ySO7dw31Sd+oJhJTBs/VvJZGxAs4eYbRxjmQY1wZiAxG6mDu1pGaO26BMHFf3Uz
IH90auJT5cEWvSNhNEoqZSywrhNvOGY5+bFtDJL/myrXaJOH3wKnIXmbTD3EeZA5w82cpJcC2SqN
456fql3+MHelo9RE08+UaIRoSs7rCrCSGUwc5BS1UM8MbN6HuAeAyZTvjS1s3pVVp90Pk+EcU8/f
s01K3hZKWfWQJ/hFWjjuZ7v52Zac+GzZ7PKFS36wOiJS53AyiSpCuMv5Q3L4GiIJt9ns5zvz/yYN
URqV2yWNvGNVmxhja8eG3F1PTG76t8gyfmmJNz26o/vFGrbhj6cXjoUM5yJCYVqiW4QmphddLPYd
4RTPFX2Ly+ANT2oYW8s8KfUsrY/MBnBGYTcffB2RX6Rd1Kw6np1om5BWtHYzyGE9lcnowEMBxjQW
LQXHuMBTT2uoYcyMpTrLtPrupq4CsgXRRksVE6ZPazsGRQEbzKN8lSe+ovMJrxDzgbns4zh71a/Y
Fi7ZSQQnOTbrpNI8C2OAiUTMXJqnpJeoYYvvBcHVtPwrMJjyw9VtsnkE6OnaNsGt0988CwnHdPXm
3XSxUa+UxUT7UJ27lp4+WCttqwptc3aSx7Kn3zD290UftV+V2d7rDNh+Gj4CXT/ZqkllpafVqWaq
xz5LP3hKjGkXSrV+4sX2xiisW20JWjO2nVSAaM32wcr90+Q7HPlE8rUqT8BwwRxI2rtVbh/Unz3p
m/dTc441Lbp+s9bA4oxXbqHgGCzTC3VuSzQfoeqlUzJcag18dqYQFKeQambDI2+cl75fT83rHAf1
gWbRtHdMIm412uY7HwnlV9Xp6ZkJ73gykuy9FIv7HJM0tDf7DOkX9UPI7UZp25qh/4ueK9zdIfZ/
4eNF/tVQns7JS5uOy9HogOuaDLeBzPjnckFxYCT6hWE+qPl+6p5VJziBA8b8aRsz37ktPiiB2KP4
1Vw+hCqjNvQMCY/3ph9FBPlGIlF6oxqY58IBxeAgcJ91y8vAh/wYGe6e0IblJQp5qZIiILFgPgcM
1LDdNvFVsJ6f/n/PxokUgbGSpLEu0hk34qnqMaNfkoiw4syl0dbqg3eVJXpbu/1/THuPtBJJgcNq
eLAnD08lKL933UR6U+OB+BwD/2AlsfbhFckMEYdvczDTT+5LDlVzD5jFNVz7bsTKtEHpVD/0ju5s
67EkfV2NlRfdxogolTqdQQcoClPnpFoG0eS9Vqj3toPZ9OfFccebB0hu7Pw/VkFfj/vOFkG4S2Fm
X6IGDm2l4cCrQxT2ev6DpIWf7ejd+8P0qc4PfUm+dV7MUk5I0YvIQjK4G4ar3H732QyP/P+Wrd7l
y0VaRb31DZIxuiSsXtpmaLeJhn5dQ66uBn/4I/Lz6P1xsNUSWWLad6KmC+yZhQP807XAzYCiUMPL
nF2egcsFA/mzT8G1SlKgZDlotrvhqEUwp6qg0ndiHOtfNjULQ4k33c+ai1oy0SglxKr5wz76HXjo
uFUTPwWhsq8ixLD4jJiV2NqNMPgw3c40Bw5D0tU7CwH/s2FbHbr10ngr5h6pONJj+HGVMEkPTyb7
wW5oWheDk27SMcN0QP8ZgwZNrCZ74SvhnPEGt4/zjoSZAHgDOOsMtz/z0uAILHzlNgoBV4E79Wcz
pxYm7RhrEtsqMrvhx2gt1qPfW9A0yhT7Dv/OWvWSMkdKIb+auuz9erhDcnbR7DjECO/+UsunaltY
MiWpro8LkG8MeNA6w5pzgmWb1aEjcnBj2+45nSuCKIyAHqBs/6mC1vE4HfY0k9S8LDeMrykonUMf
+vdKQRyX80+MHt5TFOPNlXCFYe44f0TzOp93pxaRTd699amQ/e1YIk7BsgyN8a8IjQf4xiKf3sur
+l4AUn+ofK/YediyX02teY7E8DdNHAmRpBajGOrAPOSftIL76WPJR5DA/+VjeOjc3mMtL++biIQg
OjyboE3BMfRGDQleLqp94L6MZvnkqDoMwgIxSpFc9WG/xEV4z3Q2xlNgYZSJvfSY2drJf1m8VAPM
PrVfUz1iaekMZrZlaqUgo7Q3Z+hf48wMz37XAwNzEpjZqs6wU87UnDXCCycy/HuJcVMPRt+GdIEz
wkNTsXxV/PduduaN56gXX3M/OyTYcfy2xJx/gj53mpy4g5gJioEjAxipQIDs58Wpscy/iJn6++/X
1SXm3rdCS4GJSOmUerDT5cdc2tr6Uuh21rbqyKcSY5GRaF1kB1t0dMlHzYmPwABQ/dPxjLwSiDsF
hxqxRb+Jvb/LY59elqr8qOqdq506NEohM4ryp0UC2FH220bX6UCZ25Irx7MRHMSZ4hOzNeYzAjHQ
yDTdgKs1hkxR9H/MPOVrUxriZM7zz/Xcqzbt0rbKnRDze2l69R8yHlXRY1Q28RHLDANdHurbCLiG
2wL0IjvEPPD161aT/vfhLUm88NC2xa1epuriFt4Fg/p56IFAGhpNIngBTNEGjejFkWUeyx09jqbO
yl1QRc+o+5ubLhvvNpotI6VxMvjCYpkxyQco3K8unX6xd2CXCWDrqptOd+LlZpDrAoUZDZzyw0LL
StHk8dFL7XsAuCkN/msZv8mpTvccQD5BkR6dLD/RZMhM8qrV8aMeNRO2thbpgK7N14HUzo2qOIYB
7S2oODpUPVUv/rD8zLit3NLtNg6Faeg7N6D9tNTUHvqsOcfEy+crUqydCzfhHgXJD06aiGWFDMrk
8ItwClvHCVJbvdVdyuK+dX7Z9TjKZZ5ICU+nfa4cjPpodveljom9M0gPZ2F7QSDOWKzK6VJKrIKP
9XnD8f4nalGM+MPDTPYTcWRgZMHh+XsCdKaXcgjWwRpGhXNCQOcZ73m8g2rnSkVLCV0Epexiaxiu
ZyYiTiDuB1qHZ6tu2FtHzzjhKxenVe5L0+rUz+TqqS0qXjgFGkBZTxksXZipafbcF8uT1ZsY/TJM
fUlhPph0xy+MivGlOCSKpYb7p43NGAcdO5caxI2hbl46O7uMjb1fFU1jRQdniJ3pvjAadxe6qGMr
4jlUgRc3/rZ2p+5HmGV3ZlR5x2Cs5p0q0Dl/bkcLCzrfry/fmG5FYS1ftH3LP62w/usYvF3UFANJ
h3VXTW650YgG27Tx+Bn0knFjVk817fqbEhyGYJuRU3TTY2KQ5K4GAFMBmMhAMLmzLdiqUVeeQr6B
yvziY/y4g00AvcNyR/DciXUQ8lmhcw8ryXiGxnbbB15wmpwsfipcOlny0ISy+1WxkhrGF4VTZBfw
cs5GT2ObYCcnO8eNXZ2yyiP2pyFKdW3QUGZsS8MmAKfU84Na9+cExTYeHhtCgNBZkBJ3p7d4T/0Y
4YDIgWUSXv3I3hPhz9aHO+XHQuWIziyGIm/73hGOcfRnSPQF1fvYHudwYPH3zP4va8KDV5WIxaKi
2OcaJM7vRQDpKbKXZQl3JWaevU8yxim2IMVjSZg/ZnpvtoPnCG2GuU/5tt6KoKk2zkDLm+9pctYH
q9uEiNtOJvYiZkoSgzsiLq8pnqnNI04VAIaUfK50RXtZhbAzmvm+I3yM5pH93HIE4YTYfSwza8JW
D5GeNxD+j3xbOdNoEY0PlDvXTAYARuTGXd06Y4IxkdUlr6wQVpXrkW6PmeixtNroz9wN/gYrWXcX
lMttdaaL/APQBX5aMo3+SbOb1HzIG7IIJ2++M1NC4CwlmNLGqX7REstEjdf0jytaV/UuDETlDV7m
ozXkPU19I3vBzv1UFgbZS4350tsdxZC0ToxAlhPJs+G8onPnlvwu6lI+qGc9mKp9rKGxiwojfdIK
y9/wGyRfeffHbOvowuaBoKJq6ORkYXr1mr7BviEVXcTj/HDQC+9jSxfr22sVYru+u3UQTvcivK8H
xhNJWY2AwxGqGMOEWrFM3opIB5cB8cYQA5oSOY5QxEk0hxSfgiwiadhvIsbPcTV5qxaSWXB5NxTd
T/VZGkYtw6ARPm487v+TYHfG88CZavEXd9wlCL75uuGEZl/crq/Z6BEbpCgPLhANBYjPzrRZw8NQ
VdHrmFn5Zg6Tv2Tkxa9Dr9N91hHu72sRfazHPyJ8wz3/rZNdpgb+I2bEgxhx9KjTleZesbaA2ByJ
5fEG7vRtotfHqiNtr3XM8EIbpngFukq0eogFsYiTa9STYWZi3WWYUs8XYhge0FMtTKHAYf9zVfdE
tC5VYN3RrsBjbNPe97v0n444NdJjK2ebAqfaziH+a6vaZWvPDDoXABDGyCYewl4T+aZrko6gQR60
JA+viPhOrtSaqZeWZPkCimAgzUof1HbGtDV5VFcZJNl17IbKZ1znmpUQDJ5lBIYyetQl09Aim0tu
A6yDTk83NWlD/VmNk3RX/LUiLT41YeneZ7kwMXzxi+bu8BJ4iM3N4YefWsG90sayJAQP2TC+VxVu
W0y+wWbVs9E9cq6tdg3DalkF1f9a8sHSX0rUEvQol+yzq4wjo6/spk1hfx0G53kiXeWvDSUn7IZX
7nBkEvXwC3JRcVxGCF1RWhy1ZmJT4NPdmKOZPs2VO5Ol5Z7U9qoexjhBUVPh+kzL33NnNBtVRiA4
QnWp9NQJ3zIlStUz7PDk7frjtunQ3im5A58h81NKv00UG1DEZJNTPagP0TDoAVa6UZMXh596iA2A
M4qjkPVo4hRQVz2YU4AdPSl/jXYKc1VKazxEFIRazBQEmC80PcfqlMRw/7U4PkwF3SFl2IVSR86J
Oop7elLv6NHF6Xy3TtpoERMXg8y6hAi0CkGiLsM7DGieU5VEb0ssuXrwiLeCYk47cKi6/4Qk/SRR
opHQNs+HQJJ+yqX7jKydUzotzg7E+w5A473HXghyzY/2fk1HKO/AecBM5AdtAu8aO2TPdVXBUV6k
8Z+lXd7qo0jb7HfZt58MIarfS1jd98FfpS0Zuzi72HksQYOBcU08wXlGCzARrwKfai52Fh6Vi9By
56a9KYmCelCSFgJPEbd6RN+V4HV3ySz8J5r1WI3J+cYSxt6OKvqFqMqFnWLmdi+DSzllMSnX+pVs
FftHnYnP0RUPVux3V5029jlepi8lN1fntYi4tI2JluGsRCOtVbqYavph18CqV/olBAvhMQGqtIk9
kfwRBM0i6ZUQGzhjdYY0wul3qUuSpaUt1zFJrUcx6AtGnPwTpaJzKUV+U66OJX9WDeSUsZ4evrO4
zsdWnusMj12xsvJi7WMaIUk1qUNPXPUHAjQzyAekS3UqQFGx9raQfnaq2rfSSj+WR9r584tpeuDQ
Yu+5z4dTXwXi2aiN8G7soxwaUhnvrWBu+HIRAZKPnOLEPP5G7A9mRqt/T6m4JGMNWkFO7MvZMYiD
pMJXRVNBt3aDir5DPEVc1KorMyv/Wc1lbBvjDYQghrNOtTFQe19Fv2R4waUip8VZUaS2fa3olBz9
pMapogYpQu8uZjfQ4wWTQUZUFp+KsXa3tIwM4som525ayCPD7ABsIGfZqmeE9yjoZBDQnDwtDNlw
erfeuZVBG3WAuX2jngoZNJMPNp2cnHiijZ4nf9hY6PUQW9SEpAqxNGg/bLvn6D7SW1SXsc877BGl
6MpanIoB7fhV/YIInb6ycE72A2qv1XpnS7rc2hElu3rYjQ4xV54+P4ShLX+jKAkJQwY6pmqLzABO
Pddo+6CQ+SSWCK0FAWlG1gENb7pX9WhHVGoIumgT0F4/qa9jOdFsWf8vi9cYe5+8XNmhTrQ0fDIW
JNCu637mZEg8RdrSSutGsCNpL9gPbbrwvlvo/erqYc5KrDL2cooRf53aQC/B+hF4JUwUZ8GAi1A9
+Ohi12ffr3nyT9MRU0YFSWr3/Qfgq07kNF66aS7xCrjPo9IOxBl1gLxU6zFQTIsgWpfFEev8PdC+
0sdPzlLf+NbvwSq0ZwNu1KYwdIaNTv4IWQoEaE6torkOteqE/7gkafVaJDpCjLh+W+T5FbGSLvGj
CPXlpcFhofGThm5uPdNRJnQHeuhW9KQpmEv1STk+HkTepj9QyqVAEVOgA6WpMdgCKT4fxpM7N/VX
KjUuBjqaDfrNA6Q452dhwk9UTR2vz5vDkiFSqWYbRS2VxSnquuUtw037OXQdrZQwwNqK0SmJjPZ5
GWKGyqDR70yU8dvIZKwekIGAIctFEUlxdaunO9UpBE5tXsvc/aHamWHbfpWh58k0KqZn1RA+lj5b
2dBwsrCnxjvnc06IEf27yBdAHhZneoQMWd+1cZptNAsKPa2YpzTn7QV/czY6c8NQbfjl6CCzw7kZ
UM4CuFMrCAWjdQ3RCj318BQ3Td/5HKQZg6qlqSsZVWVp9Pw946lGtpxRS6eDcNPp5kQofgYzXQVN
MkHlQYdCandTj2w5mI5L773VvtYfV9sfHvfbgID3YbSrS1Y14Yt6AK/zjPQ4uldXGiwBcJOAkLog
0V5qcCv/VJ1ukvQbo/O8pwrru5YF1a8cj82/e7EEG9oS11WzTYkR7SNfHY28JLnvNAwgEx8UlwEw
b5fh7fuYapCNHaHWee8dlB78G7fQdAgxV/EYWIWPBLzXq0kQcGvr879VKSfl9VvPoJ7RCajL4Oo4
xKzoCeR60cfNS2vA2GtmRDlNbdYvSYAVuQq0V923/ecclqTUw9U1GY42Jpq1LYzgsz0MVKc7Asgk
UbYzjkucnJbWDD6EBhaR43axqcxmBPgpHZ1NHC+HpkaTQFwh9mq99jBy68YpL4qeE1NYMNAuomPQ
B9O9T4MS9XdMnSW9Yksho7bIwcrssVs2Mffixmra7FhECG5zamMEQtJuROtuRGsRzRvQ0NUDUhZq
SuDGCng8eUyB+xbHF0rTstjOn3bVzM9ZOD0TXPOyCtl60oCrenwG4EBE2siImkTmZ5dG15PW0bta
e/Op3ZEyHTrdRRfFD1Pz6aw4XrHNR/RuXi7sfcR58Qk2soBEphHC6nc5GVr8/66R1/x25qY4qis9
0Ong5BkdWHU9EJy466FlbunRzVf1xza2ckfK4uert3jOMWa2meT5qYrt07CciYgEL20Epn9Ywibd
qbK5b7VdVDgH0N5wtcxZ7CLwsuc0IOppth68gbEHJ96svvR43tTpWE27vx/UayN0BNDczbN6vZST
grZatDuz5dyV9YxYan9I963NJGAT9S62/gDa6XqdJ+Pn1Kb/hQVpbWtFxE/56nq9eReVbnNX1HV0
JdmD80xf2TjErXjXWv0PljvzxXHTjwb/2SbHNndVgnzLQlmf/I846ER0sdwFgK20xJqO/1WaCwnd
DDF2UWhB2KVIfF2L06HiW7qE7lF3c4DfuLLvrNBq7zPMITugRBHxTHpPxqJwdguy1kvcZwTvpmSh
ro0PoTUc2M3U3bCVf/bB8Guus3TvWGEAsLa7F0R5vXhL7B9HnYwBQoDvhGG47wR5nBM7t24jOJZv
I4uuwZWe8udRZnksjPT4p7pn5IgPRdUUYYKV1ccw5UijZ6CBIjUN5BhKVyQIo5tia2tnFSFdvvfO
lqmtTMFvfQ7iY7aJfsmRMci7xutJW7EFfFfXq7+gwVH+2NpibhWwaP07HUhDzGTVfqxBYjNQsN4t
L8JnIbxD51vWQ1ZfoT5sYLgnFMckq3Wbwar66/pUh0m5Mc7C58S1KgBMNw/5XOWkV8cNruat4aB5
d7RjQMTSQPQsLTgEPp0cFZISQNM7tWnsrpeuzEyBZYvjG6vu3suTX1mHNvJoQeI5KWgkglZ66irH
xamtF1+btesEreEZ/sOfRhkfZKo5doazNw3bVYRKTsJCvC8iPMYMqJ8IdKsOic55iNEqVUo3RVtl
MjMtgWdIPU0qbdcT7nU/D6DHwZsDMVXi4vBjbVg1DVEiMH8ewmkAoGOL8hlpW3lPz/Csrhb5UiL4
tomwvJTO8DdiD+5sWn7yZFd5Vbapjcnkx3GZVlZkoeRD5EDZwq9BqIl6CH2s48RYOfvv1+hJp6RT
4A0ZfKfc9QjETi09gv16DqsFU8XRQapZG6CnyvRDOfrGOnO3rQe+u0AodCvyBUcDkuK3/8fYmS23
jWVZ+1Uq8rpRjXn4o6suwJkUKWpO+wYhy07M84yn/79z6KpKOzsy+8IKUZIlEgQO9tl7rW8ViD8S
O7pO2v3tLopOZJfq6XRZpp6pe51nlzQBOM9hOmpz526LZcmPFmq/g0His/TRIosgnxHAPLQTsTbP
iRLvCMhmUmp67r1nIMCMvJATU/hZiwz+iGcF5tFcLJZptaUJIPSuUagsayslAI4z46sZkEUizyKk
P6esb+1NGUzk0ArPsFaKDG4763E7p8h+C9076hobNLPxWjJbU3Uj8Ki0xjR0SeKzcjHvkrzSNlkF
NYPetH5F/AuWEFijPzOb/RQX+TV3pp28rsp41lEiC3WdGrBTQObB7RIuTKKMz4adqw9xSO+JU3nR
0s8EUjrraLbB0BtfpaAaEde2rzHhVUZowEcThIXJHK+Jg+VEArk9D6NuotxlLc7n2zXKm9H7stIP
iKE+2TNZ2PWUk5xNL3aw4vhLMnWoQNMtuRT34ZAQEyTl+U2GqawYL5PbeGcG+eUFUO0F8Gd5VWh4
b/7zmTJ2COhNCFY3WYunM6f1+poQ8MpQd5NNtqgUddU6Ot7bApVlIoPejqw7t3fgXHqGfZzZNV0t
dGlMZKzHxCu7Ky3h7hoACjlkrHW+Q7EnFR0O8K49ehtnU5TddCv2aGiCEV68mJgXlYhey/oKPo47
ztgH194on5WkttjQ5/O+VJdfARvU2xqhFgm6RbhxA5YURQNCIU1hQZsjjPMgp1R5sQ0zHPFk9l28
JXkLx1h5wNic76JKnS+GBm0YC8EXB9urj8CZkxWnBn5JlrMBC/McXdU6/cqNCqGCNVvPINfHFc3f
DIa2Yj2PvvFul8WLHMpbqtvtWCuDXVe3rJTwxfc5U6TtrcODDJ3ZTebt4W1On7TYfGrtqkrJVUWf
Usc0BtG/p8VCnpI2KRsoh9MJaDVcn6W9z8PPNGOanZwoePoTfjHoaDr7DtnedUiM6cyBqVozGOeG
eoUcVy7Pk44coP6+tQmd8LfCzfP7EqOfPWoEHGLwwjNtjvHNJOJyiXpNuM17zzp3oBEeKhPaJAzg
19tyEocknAgbhTypxxrRAEOrel+7BBSiWDX479F4IrYkX6Uiw2Bke0WW8vxYGQqzEjGB1JiMHzuO
IWEy7MYZQmQ7z25T/DBed4rHGnnD4NBKX2A0cQIkuxHaIzpQYpUjEWjPxipSyIPum2sYK59cobgp
GIxtnSWs9mmSs7Mel+Ekt2D1lwoM2coTKzHrjvWkpMhWtMb0yD2pyXJedOaVdt+s9AzDTFsuPWbf
DM+x243tmVFzC6WooHVgHOQD+WV2g9q2HoD8OaLvIUf2mqYgv8UmLL8UG/XDtGBwmkiPOHQBlAjb
OhUF7Em7Qjk7CgXgfz7ogMp8Rm/5zjSFnAdqxUG27HKwYNu2Ho1VSKiEjzSM/LKgCu4py/q7qMu3
jMU1skl1a20FJIaqogGWivyJDpwqwlVQAsNCyCmJWNub2tjUEEHN7mfVjsf97W5Nbg/m3ODeilRI
h+yT1/KvE5OD1kBeVbJFpFio3iTGoNAJ9qm7WYMFWj6XfT2GHF8Sm6Uv9LsxoknClWYvJuV+CMTV
I2KUPQYOrcFQ7X9haUwwEDhgdMzs1nNRsszKk4vWliALI2wkNmlesUpnD+bkPtKtUJ5FbUlJ6leC
YUOcaEU/ldeuDFN1Lz+rF4RH5rjrUq25eXukwaeD3AFbu/71hn2lKE8o+qv5Vz1FU0bLYwtiULuG
EC58/uf8EWHEvPXpeVPqKXqqll7ZkoTpYw1fFIPrl5nOUxgOlNPTHeaH6aELtQBr9cI5X4rQbOKQ
5CHzXDLvJIyDmTSZjnBR4HwO4W4SXlAHT8uBVYFyaQ5yX/AmjirF+5C1yuVWbUy0Fyd8FkNH0KcU
48kPGnz6LTws3DCtah97RQMFMNvRp7qpEAPU3neRed5GzX2eqfMatJyzoVV8QDMMo68HfgAcIGPr
ohB4Ir7keHHPvEEM45TJGK5lzsWBAjc+gByCPkKbvYpITqaPdZad98gCfnA7vWLFngWouFgvk2qT
wgrFgFYVmAWP1vaZVGdDaR8p8pujbQ+/3XphmmJ62+wOWo3qgzyF8xr0yTeraHS/61zzggvSvBhB
RWzbRCyiNDk6ZvYl1boE3ecYsPUfv2iQgR8LIlJCHyvOjESW/nFRk8WgxQuMmxLBvdbjR5K3SUMZ
vhuCGaHBvzK87/ypYOD2AgRqJbu3BKNSjSGt3Ukm3GzbHu25oqQXy4oNPjhGaDYUOzkrp94Caimv
GIW66fYbUhH3NNQMbVw8yuxddPeqKeAXpXpH8m9hPL5EonuvkoNyY6fkDdLAySVkrRnm59pwBCEx
dUmFk/sEodGdFwNVlJzqz7TtL8lC+TZCAC5L917OT+wGyWlsJwghxEwldobHgs3XSetcfVd7pu7z
5XidUK6n24SM31Xuac9GbQXnzujzZ8IVAY974+MALw23CTN8KeNa2GaRGrRc26SjuGzzaR+oc3IJ
U/NRLoe6i6uCLgm4G1Hj9IpKZil5u+uADfqZ1MCea+6B2s/ZRpWtnTIcOie6BJhV5NHDo7TXRYyS
x6aBBUKDglrpJ1epKx/JYCOi7Zj0l+P71BIIz+VylS3iFjAwrkwANLWySSerxGrQ1MdYG6iriWcg
IGkAFei2xuMUZiPSr+HsRDh9A1PHVD3mGFhuKlOvnO6JClBCzbnqAcKJnlD3Y5yU0MKH7KI68Hsa
3ViYQU/lWlF+UxB+EQNnfbmtGB2UJPGup9uur8I79pv7OTTDw2gxCJMpGgSKDzcFVypUKhxh8xa/
HCgfPbP9l6Zxzsie+4fQXdSX2nsN6CMdbu8/Ud/B7tbWHcZsL9ddDVDniWjkaN04jr2Wa68M+B6q
8SQbQTa+VX8YP5V6Fm292G6PixrCIQHXt1Jo+j9CPgKFkhfOWj70JtLZGZnXHMsEgLV4L+W2ES7J
vMspis7ZqsI/+wm9cHyo0OBsrMDIn9RlAaPj6QR4WO5aDhowAh9QUGM3rgq4TZDhV7ZwZjeLOR0k
40xbVEA+afPcTzZUjYkhXuw2b0utGeeZKggp6MVCB7KDpDz58qH8oJjA9xLEEHo2zwcH3NUuqt15
C4YXhEY9535ZaclXm+1gOHfjJ5X0I6YY98VMjPQkCtVBfHDsZDrq1fAWiwJ2KaLgbsC/Yf3bMCX9
U6YTM6tE1BhXRfbA8OJdtvu0pRPgdu+OJqG9L9TR2ceMCbdFSe53M+MsiZ3l0TEq7jNgSaTDyK6c
+1hjj7t4bINlb101J6I75X2vS+lx2jPcz67mLgHlww8/0Wf1bN+O1Fjkr8D6Q1n5lk/gymrI2Vs9
RpBPKGho2ualpJ+xbelYCyVztYob5a6kP/6178unKfKAjFUx9H+TiJtch0MV4zmIg6K6dFFIS8tw
7TtP14NHCJiPJEflH9pSvsXr2yyf0BgcmeUnD+n8A8o946LH9uxXIvdtUa1hBSbncxLO9VpO6V0F
+3xnhI9dy4mXacs7psJqPUUuQa1Tpq9vt2Rdi4ONnEymAwkVfYyuS8wpvdmY7qHH+g1JPKtaOOrI
B88PnXwYTm9GRJd4FutTBgAZC2yv7EIzgXntNQdp/U3x+fp17i0XZak2ZCB/yktcoqQFfV5QPsdd
/Kj2wz3AGh2ZH4WHzdhWhFCF57xl2kjidruVwQqDkZJKHubApjyCaZiVaKeoT6q9Y5anwQ71g1nj
gxXUrzoD8kQqi3605sW3bdP4LU2aB6mRhRMC17JwvEPh2KC8Ml29x5hNzhw20pS1di+jXooG4HkX
FeoWebHmGwSi+prUDpDcXu1KJyQTsaq53c/LpmkHezvGxlrWybVJgxpkuYV6iU4ZONwXD9qGbyt5
zXSnpzIJkWABrIIrFlozWXkprX+Lr1t0Me1Gax7GFpJOayUQdMBnr8m66g4GlXqSpmhDcprBpUWr
3VPyB89QSO0yXEa/akRKo0PWnS601dMwEPsuHs5BkBIARrFD66FpDk1SlmsrthHIu89NnNFF1NDk
ieRWpXfRTVRBxMDEib7YBHpUATDgvqNjLt3CFlFCqxLvv3CCGmZQPpIDinY+BHCpEcL2llFM79WA
/hFCsPDNjqgkBaMzbOGOFjOZWZMNphRubLJPTQs/D8RIZTWUvcZ9ij1zFXcHcfaXScrUZza0S6Y0
hNWFGOOTcPS2kJS77axUX0fNvAQDyUfwNLACBZAvfc0hG6ZwMCXkw0Tp1UNpa56atnPXt1njDbiI
wypDzj0VRxA289Z0qkdlNGOe0ZLQe466VTqT92HzhNcmxpDNUE8LVyGqEY9Q2fXtduNoRfXiNsFd
YTEvsrMFKoUAtmI2j3xzSZVPUV5uk8V0noELTYdgQgTXm5wDmqsTs5uINmTy1PSOccC/tWuFvtc1
A1CWpRGta5X9AQ0c8qEQ9ZwjvLvHMMx/lbihqeAnGqcgC1XIQurZohswsZCxDN2pDQSRgaLjRkPO
nC7dFp5HQqatIt8bXwLLFLO2vr7HcpJ/TsFfyBFtZCbzVpIMVQZiwMyQ5dteRStej3GXaFW/8mx+
v+DiYHXzF7JQvAI6mZxPt3UzHPPMFBuYqTmWQ5Vsi3qht1/mSHjRSdvIvWBQl9kdu6x3SVxCN2r6
dtxQixbGSJzk+CVK8t2yJO65ARRzGkpOoVkd+0ezhnkEDTDYtzF5lUMWBr68yqwoNFadFVe+Wtpv
+ALtr5RyB0VZ3pnUo7YgoPzQ1Ia7KQRAWknTtdUs58pSCQtyJ/0QIVJe1U7+bTAH/QXxCXaVhono
EBIjZzcZxaMQqOcFSzyG/M83JePQs5EiO+K+7abzbeiJRrTfBJO3bvMgOhbx3K8QU2zl6pln+hdn
iS7l2FrPMNWKXQeweS0fJv0I1hb8kN+5zF+8xOV4CCyJHHni3wyBm5ts5qw42ekTA8SyCU1gMFF3
oqFIOhCJrg+hkZ+KUUFKIh7FVVfygkmpBF1n6KqIFxQYFzcYL3bpIPzyrKfZCNUHaUtLFXa7cbLk
HwrS7wGgB8nvZxlJC253OTM7x1bOpeFmffsiP2snc7lGC2uX6cy9rxSdsortj8RYwp1tzxUpWWJm
PxckvMtClpm6jK7qQPjsgbcR/obafqOnLWnKpk4jpXXGTZh2zt7TkuUJgeyjEY3TZdQzPCq5eXQY
jp8r1dUojMQsb8Jxv7/FNDPfiEufsxXFG6l5a32CKB9wquwi+jhjEhEmJU5c5JMVLTYCYBULI4KY
sxQtwXDh0KcntAQ4vXXrzlG9+xBjyzVMlpoJmwGz24IuIs/ShKyLDXv5l5o8gWOWoREmh7g9O6rx
zDXJ2KQbv5Dwpz1WEVp/5LI2cclgAOA7xrwHU6OqLyAO+o3ULsAvCbdGV4zruKzcc0D9DAFpSE4O
+VpJyyBc3hcqJThaC9DXcMRE7RA4tioy42rAQ/+1d05qNMKdAKZyDOL6Sy4oiSNqS2s4MpcboPBd
XGdkn2voOmf3oqwd2rTbm2SxaVpujENySFvI2OKTUC0Zm8zjlTrOpII2SVDsnUs6wdvuau9S4ipc
K9FEsV0x4jvhtGPAwIbAbyW1SHFrWpbLtC4zMnukCwn6WAf4xr0DSCpij/EqSY1g3TBjkP0/Rcvz
o2mrke8o6vKitRmhkMpZ7e9deyiPNV2OSzkjvQeSsUr0YnyRn6E4QyIzASRKNS2+G5vp4aaTURI1
vyvyCION6ib3ilLsws4YWF+L9F7MedRFkHxmx663GSag1aDkqCqrdWMV44dbRgR/BIKF3k5ccO70
kCyYlwIjtFe06dJdXM/BE3CAzW1UGaA4H4ZzWmv9J5ZSZccYJ4P9615YZVF1j0W1h7zB2DIMD7KE
bVUaRQH3+l08eyewvzoTQ8ZURkFjkMJRoaxtcAiMhL1LH+oE3JT6Rb8xw6BiPw16J/TP2lVPKeBF
HpwKMROdijd0bNsB/FU9Saa9Ez/ROEw3Zompqu+qJ2K8jd8Uel/8K4hQyxgwK6l5VUgZ93XXrD5V
kZNtXNjFB9nk5+YDycSCgON0lKKmVT/YRAyvczmZYQmY2PKG18AOXydBB4OS3Kwa8LAjWJlDa5NB
pNS65ldIqCTCbBYRYoZpt2gH9HU7N8G6Ggrk7b3zeKtYSsByCjkhKVLks+t+6hN+5dDMMZxKupJL
D5iBG2rsxzm7Kwfn4NNMHUlJt7zTGbLwFJHoIZqud4HnxH6r5POxFpZ/URMc1XZ+tyob9xzpFrI1
MHZOe5+1bHiG1oQ6LyphNymLC4ziNUQwetFWrJ8UZ6kQZKLGTkhg5FpcnjrbbO4LRmJrgnCXTT3Q
QSurT5aFdinXNXMdd112tdpnjJpgPep2xg3GUMLTmxeFsduuIQkndQck4ENx58xqcIxIQfN10204
M4CMS8NG4Wbt7WGyPCZkmlxv6Ioi9DZ9kCAsarVNL+D3YlmIhpIidnY/xbPbIqrVxrUy5CF67+ZE
Z0I5Z0XfPZYOSjp7CO/wn6i7YZm/0lJRMywDYip0M02Igi/tivw4pUZwPzbN0TVWzJry1Efg2fad
/l7H9WsvCFj1MJ5aS3Oe6qBCrWzvx7liGC/G9JmW7QIchavWGOq71G2qExNTd0u8gbrpoPEgT5ja
u6Afu9Ug7KgaXGhwXWttLpI3zdZePcZPH/3kIeEAH1hk1l0sujih+ODOJDYqhb4uIzS0ldua903E
X13S8DNUInt3W+0w23e7eoRcQBsiExTG5JECIO9bdZ+jT8BTTnPXyWPjxSTowUcxfjcI+p5T0WiU
Z55jvC1O8RC4WQ35XPQxMFvSUc8rCAbCIRY2qnWMHeWSai+0MZyrBE2MKhaVNqcempSm3dFNRE4n
x+RqDvV6KFZktKS7VGhSkm8OTvHtNGAJvv0JOyZSa1oKWqgiUXgozH6fBs2vEjA20BCGxlpMm2o0
akSaA1Ayu0L6Jhh1dRypcJWMPfrA5kGBTbtRqnZGAwR098arKjNk6nV2wlrf78MGIIlnNm/I0ZHU
YbwHudnTaahHblqmme5by3sN+/ybtJ1pukEyg1taNKA8WvwhItJIf6wDopUdBYU6k6oeqCg6ONci
TSOo0uKcae6brthfpLqyyd1tjfqvRgx3qJmE0Gq2vHu5TqCW7dYo1HImKwXtYzQjrKXFs2GSRJ3U
DKfF5nFBnHHjKmZ2WNFvgxfVKbgv0I9IK+w4isi5HEFR03XvsPpI/iPt/oY7QnXCyAELa25MTCHF
FlR80JRoZXMtvgam42fnsNWcd0fhDtqnDTJAPO2+jiPV8LOQhUvV4cHWkTH/2nTa28KzKxSMaNoW
F81yvrWiHcsNHzlF8u+Mc+blrsDkmF9U5KZsZoQhVW+dVUjE4Vlvaia5Rn+nxtquxunTIU3UY8Zc
rbeKqBan+VfNmgz/l7/99z//52P6f+G3EnrfHJbF34oekF9cdO0/fjG9X/5W3b58+PqPX5BpG6aq
OaptW65tq4Zl8/2P98e4CPlp7b/IQp9IB0WEOY7dB0cveDLN1jsEluP4c1wrT9xHu6fcWU9oMJrV
SOQsKlh2jhiBBJIgcHemq9I8KNv2AcVi88BWEM2p7hywWuWPTRlrWxt5GVvRhXxZF2eIdHIDki99
aY5k6Oqu6Y37lWa1b1pr7+StERRGvvfoM0NunDKYJYV7tKqi2Jcl4E0CZZajm4Q2W2wcRwM1q9i1
2RM8JE8ppsMNBlt7Y4m8JSCevjO+pjgvr39+AMXx+fn4cY9ULUNF5Gap6o/HT0fApgBysAEMcZNY
AnyrM84fuiGzRcP348//mu7+b3/OUz3d9CzV0A3xdv7u7bKXUWeQg+vqNhBgU/4Rz5XIPjMJZTDM
5X6c2X4r9jNzBpZDOxQk42xXYrHYtutbFg6oD+BbSXWXlvk38FJkkot+O9zF52WERyMf6SinLTda
/DniQlnyeL42ethuspqozT9/VYb186tyXd3yHMt0OGs0UzN+fFWZUs9axPZv7XHnFoMFbL54jHRz
3suCUs2WrwQ+mwdii45WERAmGCvLrseYgfJvGnzHDIpLbCVfbtvbuMVI75K5sq7LLgLZGZAnzoJF
LIq86iZQl2OOu4pEeGMtBbu5g3VzcF+9EInpHC3CrfkvZgz31OYaQIaa13/xwsXZ8cPZwwt3bK5B
W7c0z9X0H184hDnDcAY6EIndfJMv1Ur0p7x0l7s6w2PWWLhenCoYT1bzbDo0QdNsaxukiJY2i86Q
qstpEF9rqibf6tGUPeQhARrJGG4xOBLTF0d70Kj9vafF9tFh5ksVnzqvQzw9mAF9pSrc6UxcImAU
YbP785fniKf/w8szWAQgQiDeMDSaUOaPL2+Bcry0uRGsQG2ZRyn4IWBjPsnPXIQCa9sCEimNO262
1j3Xu2YDCmh3ipo1HKXgQpEAxjSqOnSPPCw1op/yDHamnI39BHD3SNj066pWms08cff8D2l+MvXf
ULe0JyUrGpT/hbmCAYu/SNE8kMzcAFANkyJqKIfbAMEod5qo30bFOBG1uwDVsF8sxCainYOPW/Ey
kuYRRcrWsvyQhu+llJ943hs07GwFdjPZ3eKmxjqmXzHV+9D+Qis+VXd1kcVk1X1EKZ35xlLqLfMt
DWaKkMO4MFtXWkq6ppS39yHCHBrZ9Uk+lJ/N7V+sZOYf1hbXIzMS3wIZgaqj/nwyxgtpQPWYd2yD
yDIKo2x6qMPwRU5xXYtghWUbJdGyqyotfVNNDHuVMTzYRfbYSLmFnp/MAZ0JaSjgIvT4lBt1tqr1
5tN/wKLeQGCqZzRrmZWVxeYzKw9VCF4faZ1n5hUfDXYvhtqk33nVJK6DDRKxXGQPT+daSZ+k2xJa
ylB2yVvXh6zu1fLmNcG5zsgDqhpQ3IHYjlYMEfdjRaKcYiK7/fPz23Z+Pr9dD0w+N1CdlRgxpPbj
+c1mz6KKWAaYBYJGElU9PEBkU/7cmMOj/KBMmuI36NL38iE4kuVa6K/jcpDAcCRs8ZMAI1FMdmf4
0eSbt6RYt2p0kR9GrzExqKr52jSU+q6cEPG4ueMRBmbasK/FB8sbfNDwBWS3Jni4DfnQkC83iy9F
bb5q0rrfam3nbVrdHOGYRZmfxlg1yzqJfSbXzedUrc/w2E5FabYXjCfVm1ZeHHXJX+3lSnzTeO0L
8foEhHWpR/Z4Wl+eioo80UlUZDojl7XS6Ly38ZRf2zAC1b00cFyENA0f0Tai1XY3p22LzS2dwKm3
e60rD3/+pmjaH0sam7WUm6Tn6J6j/VzS1KTNqil5yzC855EQZLxkmu6wU+myVZ5Ur4MS4EY3jaOD
5W5980wnowqMKUSAK+02GOuIJKzJScyN8eF2eice6hlhIrTiz4YkI7jYNe+wU/p2HzxWw5Ttc4h+
nW+3CXt9NvByjSoyc1qh0ki3bjG0+wnXq+9KitKskXa52IG61+dIYSNmzbtk8Iyr/DBWpHUEob6S
yZxyXm40wGLzrHZ3mbE825OT30udbjtOz5AY8q1rNN8N6EReTFiDm+9humqINbRYuEk4KZFfjt2n
67af8ExRIO08Iw6A9ATPtz6ekg7PDeNVltyQvEaxUzaHjLGVHB8XI614Ni4GBTdU1n4A0SDxmozX
rLvbCtjY3VcwaRjv2Jbd8OqZeJhqxr3DRvEQZXb70ugqGnNn+rXVwu5gdZl/u32XdE7sQlV03xrc
+Vil2RXOkHqgwiU6QGQwDQhi1rJ41Jx+OURsbldOqVXXSoNqEg3WmW7lq9wCyYhNS+xqbyY7cjON
w2CWR0/6dtqgUHdaEH2JneytX2YkxgJDkBhvf35aOn+ocUzXUHVXo0R0KLW9n271QIVddmp4D/NM
g6RXtTQeluEFBRuWDbBJkDVweOlTvFOFDCxpwIgNDkEMKBINoe6KXHxAih34zqKtRkVL7hdmoueg
MRnqpN0xZ7NzlJ/JDya2i93QJznKCMb4YbBgShMfKtv7/llss99W00V7DhO4ytEhyZzqzuqgeYeD
B812yuurlvf9wXYiltGBOSBKQhdjE9iz1kXVIXeAnRqdocXSwsCZvO10r0X4GL1aQsAlJVs4cHpv
eQyHVgRwuZw1xRQec6hIi7MQl+nF7wg55nLnNk39fe+ODlRodpeE8RkAWC5gdasyA1llbeJtZr2E
ZgtiCXvRjKunnx8gQHnHOEirv9giGX+4L5poqw3TtBzTU23D+amK6XNzqkCCw8tIDPNOtQhimaPf
VARF26qCRxanSXgqWSgQ1hGT65GTeG9MTMahKTApHRoC3sX2DY42tjyvdPfyobCWRBpBfFY3BifD
0c+RGW9l0ZFzjVyarPEx+1gntxqtEwLn8nkhHndrGdndUkAJdCgdQQXPW/aO3TVK7HhT2W33iP6e
M2mI6r84EK54oT+Ucxbqekc1dcdzueOZP53CKVMRZF4EXt2auDb35FXO7fguiBK2x2IcWZuMUCPI
91y6UX012zlAFQzuecmKI3T+h1g0h9JlR/PTg30u4jXZFoz7stFMEshguRMBnazi2o3v9cXoz5bi
YEdl7hZlTfi6cGtZoYSh8yg+I7vapsXYotMVEjITKBLR7oeFjLYrGn6kfZXq7fS2RStRxSj1wBQM
GayBuezqbdQH8bZNqk04F7iTO4bEdv4wxI762KKkDXTNvpBWuM4U7E1h8EhGXXVu3Yg2LIR8Avws
CqKQrCIvf56rwloVHZ1l0YWxdHLkKntQ2IAMwYkNF71wzItuWZ9lnRMEyhcokNMhJSPZlzM7Zcx7
CHX5w2QglCbkJ9jL2VQzFiJixi7JVlw7WvA5rkP3Qs3g3nYj//1DM6CVzYGPspqh4UTdTw//uftW
Xt7zb+3/iP/175/68f/88/y0ff7TH9hvHjc//8APv5A/+/1prd+79x8ebKDBE+fUf8Mm9K3ts+5f
3Qzxk//Xb/7tm/wtHPVv//jlA/tfJ35bGJfFL9+/Jbofms1G89/dEvH7v39THIJ//HJ+z7r3P/z8
t/e247+af7ccmxXOxJ9FU1dcK+O379/RXMO0sAZhvNEMl6KRoNQu+scvhv131BOGSl2CsUg1POpF
AMLyW9bfXZVNoKdZlk67j0XoX6/7ersEb+/U/97VMX7aUfP7VY+Zg206LntqliRRuf6uT6ByHilh
qnQwRZib06PW83VlT+vWHjfWUl/MtkEA95G4+qECzTpHb1n0oRsPltr6WuVt1CLHuEOmS5yttZZA
ySXxa5UNqfqalUzP3OhQDpjXjlPwUtI/J5hbe1gI/XP7dyGIYmLVvzv5b2p3DK6FcrXmlVces+cQ
+WdgrVSemadsyCjOnTuPrMP8fgnu5/LrgqN3KNi7krbiYeM9MSkFtMNz8hPX9gPtZWr3tkcWxXoi
TVvzpq0dhAD0FR918or+Du0ohMDxATk2O8jQV/LSN3AQMunNw1UJSsAyrlVIfA/CELpRqzgBkgpO
UxyeSJm4RgGzVGwNh3SPKAIUDPMfhZfgIm4L941lnFM4LWA6uD/+6qZf0MygWOI42/iJS/JqFRpl
aYGKXHoAEUZWir/oCHics2ona9YVHy792mVhi61xpY5PbpasaRdupgC4ku6cWB0PjJHhNoTbAVa4
ViEdL6NTiPiFWwvKwm/apB08c+TlL4eCWHI0zCjuAGpHyLrLeZ2G2EOGepXGH8w8wohKrSM8z7cx
DGsYmOiLIbSiMPL7jNvzDCid7CrD40mEsOTpY4nnqVivUxiu9PhhTN4sRJcC+MrwUYOp9NLPr/o+
sS9h/LkE8N2+Q1sEXAx+UENM4zB9LF+balrrpJ90I/qWVyvDBqC98pwKBjoBolGlfhXPMrYYHyvQ
48UkLvxQTNhO4GOCctrWGhgT/t+SDRsS6aGjabt8SugTf+asanCe6SWxfCbDW07U1NBWindtqmFj
TpNvc9fmpUz1h/gKZlwfQdeGLpQ/tIjx9I+BvM6IncpIokmtfMkX8g6gI2bYkQkjHQnBDioqlWVn
xRggeVoZb0vbJ+sIcUFANWbGCGc9jcKIxR5VduHgzswhkpDc1Xwu29e2+9Cgp5ml6OhyinJ6jaGx
WzxILvwZVehPDO4BeMWLUtuY0aPNwKBUGeB8mjpVGGG2ABF9Xf3UtUet4U1ZOHk4cxckXOVEh4+8
DDcUUjRSkElcCO3XigGRyvZF4Z3oScQokmytMk7pLjUuUAcxa+oevOZViDsgRG4azoEsV3xnGjc1
ex+7phk9rfGm0EfjNtpP627gRYLfI7WZyGTyc+KU8em0XmBz0oQDahyuRs4V8TiGKVQYHxVPFqDH
WlfVu5r0oKmY1xlOb73lEkMgXk98f5zWpjhXnKvdNCs01iAeCEw9KiETywGS88fvFvHvi+XvW96y
XvtPGfN9bbRUnRKGYkaVlfrv1kbEc7oXdTHy8+w3YiXXy70HEQeW1CodOeWCbMdZj94ceZd4Ze6p
y3QuNWWtuQfTwRa/TNuZdxyYDs3nXbIuxGwHQaqhgfIn57yDe0QJZrX1KqrSnYtXW91XM+i4Rpz+
9YoGEGWi5mfzh7jIpkleA235oKrXwEl8z6SFgPTBHNGiRB8ZF5CrvpqQR3UDpxiXasxB7F8DxlFA
TfxA/TCTT/mWaQt6jCMphOux+WjqB3SeWLM+AjfxS441YVOMZdA4gsKPHvNuXlnT7s+PrvbjPueP
R/engULvoGYBadpzvb6k0zPNRuSOIad/QgZM66uCwln/ZpgXJbnMGFxnc4Z1diew0X/+TH6q22/P
xDR026Vwp1/+c2uecGDFHQm6ZKrIzW5baXcGZzsp0GwlOXCWt63RUQfH0r143TqAPNle22AT1joo
5U1Jyqi9s8112u9a9aQUa+pxvXpIy3sEsk39UVmnWjlgLVDiN/wgKdlRqr2vVPQx/f2fvxRxt/7p
jPVUXeV8Fa/GlVOB35+xieGqYDoxVprbxvvSdxnOAkYODnzs5i+aWj92T+RR428Z9AB1jhrtrR8r
h0bLvCia8t4fza1IfCAjGYhpv7Pw7VD4/sWeAsfaz69NoxBS6djoqg067Oce8eiqk6JjXPPFerMk
+sHBAzlGzEYr7TDpXIHavE2nD12pf1WUtcc9YwR3Ae5qHHtS8+BITiRoudpFI4oRLCj3keika+wc
WOUlLn1JX8ME8pRSfQnNN5WpUhy9JCTWFVzkY9x9tRR07hEiye5Az3ql/X/mzmM5cibL0k+EMjjg
UFsgNEMwgkG5gTGZJLTWePr+wKqZsm7rXvSsxqyMlUnGzwwBuF+/95zvNJo3jLUXZJq7PIs0jR8b
BiQDIXky/8JnsNJxQDBo9+miMyZVP6uZEPTuawhrz5J74PjuUkZAcXWBVECn3ibNA/9jez0xZFwP
IAozfR9M/m6kIpCoaSwRr2qG7HWHRMh81PsbWu9to7xnUuwZMu1a7vmp+kKldNDSHUuox5XixlAy
M1T02KyiHl0R633E0162B41QIc7s3uDjq2fnW15tMCBLiFz/Ba4qym1YrLL2lv2EJW+pGlT+G2W5
OerASw1U3yz0tV8fuj9WDPMmBXRhrvrptW+x4dEMbwcO6eFWY/Mj5sdtO8y+yt9t2r4Su9bOaK2w
AC/nfYsgPjYJIsxWKLfrfvG+VW5HaHqfGK4zf8vkUSnBHqPx0GibD3kARPJjeV3LhpIVrzPKJKs6
MZkhBsdTBZZ+IBujIIwHgT3PuWLPm6KE15ls+wox9aWbKs8kI1kiAUcFkgQUwAW/LNY4oxI9iZJN
/90muxEReYvPKspeDSaUAoViMezjqcdSE+3Dxj7jctph8vagzfLcVl33wRHbE0W2ShNBURKui4Bi
0WI012zHAiw9ojUBaSyaNsWQAuzpyeapeIe3tDGIgjvOVrDBdU7lxvKo8dslVZUZbYueUvXAdhmZ
p999eW2TD0kUW4M5P6eA9c0X4QfrsvjueBU+1aY5HoOGADK261+GLeURMaFbJa93AzfNsiOhSEv6
jTqnL3QRPBGDn81Kz5doQa5LD5jhiKsZXItxQFCgTqn4QKcGKW6wb8vgngrNw6DuasoLvRDuqxuT
42OZhKsesB/GLGLSsT80X4P9h66hS1/La1DX2cfJjryIsham8tDBfbnnHRm2/As2NTUXfsGTG/uD
w0yrmZZruR6oZlV2rCBZMd9eDRb/cXNY1oF+AGgZjqggtW0Xk6RaDRt9el1KEaobh9zW5a6MmsSd
+8Ar2fL06okrgAjJnaKzNbu4btyA7bDUqDVCjQMBqlDn0TK4nVgvrGqJ03sprPF3t+qI7TRYBFVn
Vw/VLstqeh/Bb32Lu5I5IVX1eIfOtxwiYDr9njFqBnCW9pUAO1ieBTE9btl/+SqmGboFegZ25Wsp
oga5h8RqsylKqvDQCZfMaze0wnWI1aOZPxLCRZai2DQVENTIZgAQw+LDEkP+jBuWX3nzWgIz0oZ1
qC/AxZiUcJKKW7E3ywj/ENUAr4cuxGwwWIURJHBwt+k2FHR/cX7Wjb+rjCfbJq+oe8mqMzp4JFv8
dDlZNGFJPAZCnYluUr9KTdgGfF4j6ba/BwuuhuXo4LCLOlxozDihQ1DMNYortavhU1maCtaHv4rf
r8WbA/+7ba/08kCX4CfAGkyCa4msJvmqc9Z96kxn6Nf9QJGd1LvlRNWJ9GJZnOeqic0ITltlkBi1
Kkm76kak6gHEI6Y/Iwkhqk+ruw62BatYbX/43UcRmVTpvHvc9fVH6kcIygoXzsyOjxVB6UsXP4v8
J8oN6nwQJSbW+m5alTwHtSeZwl8ZGQJPLt+wnldtvisp6UtaMF5cWchRCO8gowEvz3bUTx0VZBEe
Ukyu+gjsscwfgQd7heIDchkoe4iCjBPAbaQqjOE6UHeNuMLz8cNdmd6d7iGFNY5KQcd49BEZXxGc
++DeUhEvn/WAq8d8ogHmdog9//VkC2bkTnuDRQ9QG8coXTNL2aDN4VzBXoIJDVs0WFqKvGkLrYtP
cXD9ZlVjYfZzQsIYyVTLpgtPTPyQag/F2+sW6jxNqnTYUGVoJHsYOA2sV/zytYg3Ej6b2pinHLQo
b230bHd3VlbwsovrDLmZtjVZhL9DI8NqD8nlPkh0EMxdWTf9Mlv57XOh38f4U2F5ZgfwuX04rLbH
BKqosbhQIBVU1jFP79W4DtoLusOoh86K5POAwaQtLhMrYIOyMV0tH9ncvTAXL1oY6NBctRBEdUWU
1dHxEZPzVswba/h0DOLEI5Qk2sagr51ILKmB7RYd5j1FHBDkOla9F3qHRNl5VoLqQoAT1BANBSlV
n1C3jkqUEzKZaEKlkPM0iUNc+h2VgvaQiIqkCjYhAc94V1bC6dcT95QRKWuZcyOx/AmkYg7NeJF+
lBT+LdkrTXgYwl2BdQaKA81swN4I9rCVixrZKZ9IuUrEK6G4pHh4Sb1cQMq6QS9HwDcrasIq8DAq
DQvMwHLbQ+cHnyB2/vxqaPdck+7y+rkPZP9uac80KN2U+V3gYaNZhVEPF46mLSJbBMgemhXP9BeR
Yo4rd1h3ceFq4Bhg0nnzpFEe1KSYNrip5FUnilpDiWSySGYxDozXGn/8aEMpxoPto53OO64uYqyG
ot9YOFhC6kYpGNEwqDQpJ608JObjafmHyU53q9DwiFTZZ1q61m2fdCJcaj8dPRA1fWv0bM9wLCeG
MUISPeFPFvNbVux0/a6AEug6RqPKfahjT9N+dK1HngTOa8ZCS+plokVsQz/LhUKGykr4P+NwH4AL
ZxmOGSzBVrNVq9grzJ9ZJ8OPt4S2rVuPYDv5szmF651p6hAwfkym8VND5R195GruSuzCOPI9MRFr
ID5y5D7+YsWu05VDcZRBJo1pNUjBw/TlycwrdfbXNbGKcRYx2WDA2NEm93nCviRgNnRr2NCahoY8
DH8fn9KuUXiPYhAmkrvNatc2mcggz1etio0aBloSRmsM7twA+HJjhiPJMqfhiSbpKsZVGLHaKawO
ISbLtvqYuhmLR7pbFgnFMnjix8rkvhulWy/Lu9NtJEfC0RqvGWf35WFOY+AU7Ly2XUKW+k2Rg3Yz
uM3wGKoy3M51cJMNqhQz/4A+DVWZ0rjdGNXPhBsTwbIX0TyIs2ljS40lgM1i0o4OGK40w/fJDm2P
G2qU0c+4JZI1LiBys9BDN8N6mCl9jfAB8rkHjG0t+pMTxi89MSZRvCHg9aGrgz35KB/R4LOqI3yZ
Yvz1tDwNIiupxxoYY4nj2mxn6Fs8n/5eJF+aLN4sRe/SNmwYgqvUeW1xDUoeIcWW/KodiJ7NUngm
DVvxSBIvbZ88iTYZu7luKcwE5vWgU2dE3WoQnzWBxhPW21iFEUdRyZbtDgg9uZTN+YHLQbV2xhCu
fnuQY3tI8tprIABUVGmRTtj1EhiKFcjkdox95qAouh90rulp+IJzLrV9D7uoDf82o7q3QOQ5w7BG
rU5DVz2a/ctMRJSThZulZkdR4v6dra8m0FyVLuFSZKWKv2vnZOs06UUZ6vOgMyVpq20YxC+6hqg1
VJB3R7ffc+v/aqLw380C/tNs4f955PD/40RBo6X/P08U9vVn9Z8GCsvD/zlQkPY/OAM7KkM7ZgD/
nA38c6Cg2/9whNB1mwGBMBi7MWr4PwMF6x90q+hh6YLWAJod5hn/Gihozj94uLmMKAzHIb5U/q8G
CtZ/PafrpiMNA7mabllCRc71X/oCacZOpvtqvipaLkTp+4897VYFdhpBM5xDIJLTrYpoKuH3VsbF
4XMdxpbVrJbJvSwowhthPyDdLy4946+NqsecgNF/PRJNv01Tg8aJFnM2xt/rWYmfc53T8pqkWt1o
lrFCVZH8W4P+RhDAcbHBq+n3z3WLl5bYmHYbQzraz1M3XpqA7ghza/nUTsUlzaDdEYrx1lLOdL0w
eSJmeA7mC3ceVjuftg2QbW7lxOdQZcdASln7HRFmZyvqt4j0HBBMXcacLhVXo2E7BmlAu6eTyga0
VPycVcanYjnx3z7rTrNQjde0XqC9KXA02NA06NqAQi1EEMyGsO5YTBGeNOgRi+lZJH5/sHKzXqPX
gJHZ7JPIMT7Ae9JzSvNncwltbBIjvRpd+iTGRIMvJ7Mteccc8u0+o47kh2b9V4TLKa3u5EEzC3U3
6fSWA4eeq1WZZAplwRYgjafnvoAjqcp14kNEshDM79GTm8eMIX9ucuhD9CbWTloMaxyyhlcWZnnO
/L48Y61j0IOxuw4qDGEGAhUkpl6fUxqaQXcLirZllIsQ4d9f4lD7ly4B0gUu6NA++BNPfWeC4jzk
Jn3wsGG7slWQXNgISQsvq/ceVtuevPP+qkjO2SqCBNo1gwDNmfzVonm4IqkHJJjm0R7P4nj9/Z7v
az/E3JCrqKv6WcE44ExivI5F9VQw2+GwwLGaql7c6JGam9QhL1Fhg9iOuGIAAw1UUXZXE8YaPYmg
yZlH1jOng5bUN0ceNS64nTI21drJoL+12UTw+zDb3lDEDe8yHvrfLxohIKvcbEt8duiaxyBq70DX
/Js6ftmjaO4jfY/ZtKYnkTJDHnSOS45RP9s+loSpMS+hJN/SKQrcgFbvwLnTaW2R1bcJRss+TbEF
7C0pN3nGrM0Ogn998ZuA+4UcFTdKh63os+jUW+G8b7RKA/PRuGi6yCbUjqjOqWNAA8I17LqHKcqe
WEaUrY4xdYUIfGA3Hqd9WvOWzaU2egGoqw30/oPNcIjyTo9AFfhwdTBUrauB8UYG9XIbUAytBBu1
3gPTCrQHpK9sZrhod0E1K9u6YZRBt6PU5JqKdaKaKyvsBBxJTUl0Rh2ZKH+UVwRt2J5DyS+azQ37
E3EdI6BnWeBRRrc8FpbE9KzED32tKAQUO6vYmYn0ylrUmjgFN3IYkqegmhbG21dvxv4N62GzsUmL
cmEJYwkMnYLjKh2DMXWuAazflQg0TuT0hgRKpHiSnMuXQ6PN28OpUTyFuZvZknpSi0tCgLP4ITLt
LzP9olkxHgezrY+wYJd89H47VDT/rWoavL6vs1MaXUK/dh4FIptw0mwKMIb6A+wSJsh/1XohmwD/
G/U6e5okfoWAVI/CdNYy4jSDH6NL3XQe6kP5+8cadgmDIaJl3byXKXy8//ujCE8hp1D+HjDV2CUc
WP/9rd/vJ8sjfr/3z18Gks1nbGvGezMqi8PvF2EXPfB6WkK6E5FvoI0FuVNm8c8/dYkWL5Fl8gVd
nbMWZKUeMHuUB+BSaUoz79pzAXtDk1YHA+kqrRutOoRTRB3777///pjYb75pLQ/6/cnvFyVrjLWq
OG9z1r/7PuTPf//s96Hd/K73tMmIO5m2vUnySaWF3SGNFNUNyEW5h37nPGlenJbqvu+0wBvxj9/t
hj3D0Ftx4K0N7noBtGIiNHj1+9fZ+CHPxziJCkvIze5G6wmDV3iH6nkKhAwvv3+bFYe6UaPNkPEp
lYyzFbWlU1CGe6MQNv2lQdAmLw9pG+sPk1ErWMwhE2NvugVKmm3qPIWpFGe7LCzrPdKfi6Ka6GG6
2T6rdXmx4ugumfnRgKtIieiBSxS65gVT86KWk7Uzo+67GSI+1hwfoB22W0Ok1VPst8SEOIzrUt1t
SBUiFcYG1TQWxfNoXTnDcB7uGfZjqG5otTAWwldehM9zL+9ZrDwPbbUmISddWY3yWNfzhULAtbtu
TV73qfMpda2BWNN+lyjJm19nHb+GGJ1ogRxqLTpoYAO2ep5KToZ9kH7rbQXwlWKanPAmYqaiJUEK
3u8lwZHiiqL6ww2OuVzdksF1NyZ5bmf73jlEUiccJaVpoUSdrrYhydUkFjCFeF+O/S0aR84NN6Wo
z1rHLkVEnWtWDOIN9Y2cwJNGML0VXYAdnunFsCe/AeqCW5qpgH/rq+ita6DiGQsrNJrloRnbnWLl
m8q2HlLbfIsUJ3F1v/9euobsziv8qDrsZuWvHsc0u8rsUVXlA8PBtr0b+P8sWdOKND4E8Gc0UNE3
1LVvKGQtM86oyZ5MvaNfJdc5YIEkI+x7Nq5pr+yCfHzszfyWhigCSLaJlPvya3TH/mm19Bk0De0y
X18TGYChj34v/e3y4sjy2Df+yu+XQ7/Z3fTiIIG/i6LeEVaxN2pxT5Vsm9rVYXYGVoJxPT7EMt3N
ks9F4zBuKemrhFzX94qnQqxIqmg3qsOtGDkBJQey2j59DQ1zWPSPmUQSyloM/JJzjP4VVOVdxXRh
dfXaIdWF7OSXNJeYpjSUUuZPanLkK26NDZpEJffRMum4DtgzucsGUpbR3WrrkPDffiiejKCEUl2n
87ExVAKU60sUBQc1piFakMDXieF91qebxaPaJt+gz7+3Q3Tpx/DEWO8SWGsfJo9tzI8zrthoYsYa
KH/Iv3nkwF5GhJyU44c/WAdLRfeKZ/c7aIKbFRCRhsv50TTnXZtmb7i9t3EndmqnPhRmq/CpaY6r
43PXnOlnLJFY9GwD6bigxZXxjakp6wqHY5EKTo8aet9IXfeO9p7zDqq59hqp4yvndqwsaAZGmJ2u
rqUnQ3cuk8EZttp1SFXmYfQ6fXhuJm4tv073hcy/TZRfIsl+eqG8aZWUnkO72R2RiwyRG/eZhQwt
e48K6xVMitTPvlIFfIudSa/IpI2tjHnASEsor56Hodklhf/hO0zcwwC1XBqajzkDgGwwX0YMejqT
oNmcA8+2LWTD8qKVkigix2bMgAagVMorysLYQ56w8/3o0OqE8UB8Jnh8JpwRsx7QVCQI2CrdJmcE
gAMPTmejjC5t7OFJa8pLl04HWw2/CotXF0fvU3DwFeNZU/LnKWRaVKrRLVEdriRmZVLRiEjipUZJ
6Ljc8u8yK4QHwu+YxdSutBegeyuo2UknLyDDJ9qbFmvvveVsReD8FP1ImHRQf/Zx9WcwuOLVeYL7
RBfeCVPCd4EbDlbyQdrSkkPlHB09u4l2gRiRexyDUh8Nci+gg7ZunLZraebngS/AaDJc4skmwgAf
q9zoVNVeZjq3LBRMvIxUeoQvnUajumlV8GbIerEU8y8m04x0sOG9CZO7gAHWOA1DkJaGShYlQGJz
4RlB+DwV+pPZsnQSaYR1idnRlPa1W+TzUW2KVw4HLGsYWFyN3keRNV+VOjiugs5KhtnB10imIuOR
39xTpRrKuje0YcWp6Kl+DVq0CqOWwhCAQk8zj+BIc2QfkRMSH30p3P/Gjn8aR1ulM2qOcP97pFYy
fIgoO6NEfkchrIlZq15nJVnHCCaRtPpB/q7Wzht+RbpyhdOtgpKLTYtXadQ9Gj0XSK9yWnMa8Q3R
cCtBPyy/q8r8Z2KY2fTT8Flx2CAS3ncyJiEuiE/SIWzA+doF3s0uz8G8tQOyFX36nst5O+b2eWZ2
i16zW5ltcpvaAFdlf61r8e1M3W2cyAKMl51IL9ZZB4Iz6e6yNd/1eXxG3F5Qncl1a4vdXAQ/RByj
V+qqcxSO36WSUIT1/r2o4LRK9ZNMicpVo+g1jvZRH791dvg8zNp3H5MrvOS7RnQxBzN7nYTxbIbQ
1aAKj93ke6IqmQRTxdV5jFQu2PptdXYS46uu429TNR+rtzCQO3tUdzpxLq5dpxfflMchYzaSdoA7
o7cmZBuX9bsF+3NZ6N0QX6xbGCEjuMBmgsudPe/Y+pHE4p+xKNStb1WID9uv6OBHbwx4B3fkZmGU
cwfpzttgna1JHK1QfY5E/GTHM3aNdGXO9msSx39BCNyk0v6dN+0gb46o9iUicKzhZbxy6jJlCoLo
SqMn6Vu08ZfojbbZ63UO+34m4TrdWV11S4kOQ002/g0Hxyt1ZlV609NdVz8RfXF/MC7N0m97GWX4
cfPFaI2drbOIVe+amxbnfxQ1JAozn5hj59E3NyJjowbDFoIh84zH/lQYA8McckcqWqhtZfxUZfuo
Tvp+rp2VbihPomy/69FhDmgw8E+uADW5DEPuNk6+z6VOXnYYf9o8pXTSvsa5uga4hCdxHqL0NAzm
KdOcfVkGX75V3vPkqGbiSnIYc+lqQgDfsrOQAMmHgpEjDpXXZukzwINxzSyuuO2TN85TvS5/fEd7
YUi81kINGwqBwstbDcjmmMTttU3D3WSjjerCu1oUpzJKIBPINQiZvVYZJ0Art7GiVxGdu0A/O0Oz
qZNmx944ZvuxINyZ7DNaezhAtGPd94/m9DyPiB2XX6gTHwHN33iW4kPKamtYMZaGaW8qI+g//zwV
zVfT77KOHSAcVQ5iIzyAAdFAS6aXJHEdUCPzLUIv3SoA4+fcW3If7ax5zNQ3R4w/mWb/KdT6NI3R
sWCrcePOPtsKhxUzIwqNRW+Ovun8vLPH0ZqeFNWD+3jMzRINZLmDpANJLAE9EDoOwwJbeSdjY2Mk
ylGbJSh98Z37AVurqeXMBqwtDe/MnYOKdNt4B13ntcVjlJYKuebTdC1SwFAkQ6z9Wb0yNLsTOXjJ
6ZG6WCgo/nT1ZszjW91Undtl7Q29ZNQTLZTcq9TmqDmJ7zrwITzaqu1W5vQ0t2g5S3LvXUIc2Ax8
48/Yps8FwsfeUq+9nhkX1Nnv7C8lD1kPLRAOR5BJa0/JriyCtQE4bN8qtlxHQM3c+Za33XNfy7tf
/J4DW089jIxsjni44fEsEC3AGDrxCwEEu3hY13OteSTD/2X4MVlyVU5htgrgz1NVh2AlY22bBpIL
rkdpgrouX4dTdtIKv9xMRvcqQu1NhjCoo+3ok+Wr6cyksnSTJ9rHrIEkDfSYj1uS9iHt7KTK+I3e
ZP1WD5q+ssaPWEv1jVHrRytoWW6m5k84zbvAaUhlgu8cheHDpDqjC3zpQhcAl5I4S4OQ0Vial96i
9q4s6pJ+ktrK8Z3pLqB+t4Mdn7IhV7lRu5eq0soXBwiGmZrPXZKJjwjwFFQ9gBE0UJJu9CwzmtYK
UDVUI43JHt1Lb65pLgidfZIG6Bl7qcbwH8x6YSVkynTo+AIkIAyYAtU12R5vfdo+pMQifBbJF/3G
zJP6SAJ0yqlVH5SXElmLXS0jjbCu1+koHM9WPmJo/DQw403HzzhV5abXMxtAPmrv4ghm2b6pGB6h
vsgfaF7c2YoTaLGCjj629pOI0vSxRW9XI95y0TLCAYtS0o16ZnBhT5RKjXMDyNB1EaElhdiWQ/0M
kgxri7Idq6s5Idupmqh39eWlGtT7g49+sCddyxM+PhNwjju1ri4p+Lx1axUfojQzBvkoZvIi3UQj
2bVGWgE9XdifVZ98Kr70UvlXNDS1IkOvyVEKvTLOuw0A87WmNOuokSA4en9YA0PYYFiRHHBmxZvG
vlwVnJsGgzJIa/R73QkSbBQJSSOw0BKR3mQYxHYwK4VxvY6M4FbjtYX+Zx8Lu4ofp7gQNIkpioZ4
Kg+yspiY0IIKstlV8QLum7c0pTk7d8p3H/UrWmfUir44t3mZcDYbj3Djbq2wkgeRmodSW26HVFSb
pqVD0HEU9+IiGKnjk8emKX+IIQaehJ5uk2TNWcuTcqUK54smEo2muPmbxFVOHF5wIypJRdwXfxDe
GC9Tmwr7kk3tNpBWhygE4D7+X1IpfjgsYkfr+puD04RRuQ/+SkTfpch+GAeSEZAdnHpQV9OnVtgp
BLuGEVsXvToJQhGJtrDBeb4mukU7VDVdqh7hm+tEy1wo6g8D6TFHYn88fsQoiNa4Fw+jSV3kbIwu
7DlTIv4J5SMGeutIV4OFq3TyLeK5LZgN5suiP05+y5XmDG+DPScM3jtvpoxx8uxvIMvGS+byx6ya
vVRDtjI4C7QuxxuOXS697Kyz7560zv+O0kq4osZCKIx9uaAdHL3/mwvnXbVJFpEO8OAKveqUhOXG
KqvHzM+l63SPeKGqgynjbt1ZKLNKzsWvs4YmR9UagOxxKz2uT0NGqpdgWjKiPti0kx57ML/AZGr+
J0ooxWvJpaVTk2BBa+fBa6z6wQoG9KTFFidqQtLx9GDa6P3qmUkt0ZPrsLKmTRDwAQbVVxWgnmjC
BYemqOzUdrMxY1DlUTpDjBzqld49BZQMJB1vSbW+xen0Df6whJQBWRmLp9Cam134/Y24AbntiyUe
UKFRbTjZp8hhII6GOm8Mk9WBMMal1TLsncAgTRVBpWuk+TWfHBx5R71pT4lBKe2oNfb78N2k0bom
wjRaDOyK21pqtcZP8tOV5QvzRptyDUJzOHU87d7MNtTsL6pQDrkPJ27Mzvy/PToZWtUkc0WufdZN
95R3IzkrA0W1k3FGGJy0ZHi5DDdn7RJ32iuZ32zC87ycUy9dckhHBHTW4Mkh5AgYaDSplO5Wg3tH
JR/NiD2ExqZF5NO3XpLF4GDQWqB92Vs1Ydc0WF6BiE4rjhBFHz46pX2DifzS6AfUyFbsV8ure20z
H9Hg2MEPq9q3bMiY60iAc2NL+0pySIdOVIA3IDfctrONMyKBx7WycKGeR/CjW9FQ5hVRewV2IFal
Oph7jLNHVKKsJisom0ScEdoXqjZr75gQr9BwoLR/mvzGufKU9/MWyOs+d+SJXWIHGXKTSbnyU6pp
YNlO/6AbYm/H/dMYWxcRj9ugLfeabJ91cyqQ/my7moWg9Z2fKVVohhrpe6MiytsICKwEe/0wKPka
lDFd1r+HuW9PMhmQ45zqQr/NGDCdLDhHneMtf86sCa2FvjMc/eQ3eHjL+uL4A6itNrtRH43phDTA
PI3wHPE1oy5Gk2mFDx31V+cvB2MHqckfJTUQ2acW/nBzk5Bhjy3tFDqc45glaMwhINgurUa3qnAa
ki9DYX9cnppl6Ajzy72R6I+k3JwFuP6qNK70Nt2YG7KNB5YQyBlAI6jOU0QBsFA/lIYGlX6lj8Eg
A/NNiIR2wdEaoviw/Oph6prHCkFNA7Oo0ZtnCmsqCjRsw6mXxhPdt6/ZxoQ3Xiv6eljnADkzPFne
hVmp7vZUPOoQs+fG2BNc4oCCyo2MNk1FiknOPAohKAlrsStQGdAlp4q3KbXzAoHgpO/g1G3po7PD
mo8D6UaTwa4NXIt8tUPVW6+0hja+Zpyqzj+blFcwr+agv0mwY+7i4hDaZfnnGiU9psX0WMbjhtUJ
buIt96tb33Gj4geEwB1yQAUiTbP3bEY4EyiRlFH9wvY9u3NmTy6UyD+kYcJFhX4LNqWfEBZVpb7v
huUk7yTmXu8XxKB8txpSHCKgxrBbQq81lY1l7fHKf2SNul+A/RYSVjm2G5n7+an+9ZKWoxdPio3C
tyfgZDZsL+W+KQxnn/m8F6JBEyDYyAx5DnROTxqgbnId0z5G9GnuRxGfomnVcyLPeNvSQNvKrPzp
EStL8QK1dcdWch9eGBXuVZ0YWC6oour3ficAxdXPldoB9JHrDONVMJ4KKZaR5drUek8awdmqow9S
CG7mMGxHgDKF6cb5+FBn4YUI6a8RC5hqW2dQiQ+V/ahm+tmIhndOcOteY9UMy1OfcKWH2UcdTecQ
ZZEwQtLLLLKlwxDdY4U0kinBhTibRwbeDxblGjGiWpV/FLG8J7Cl3EoOT12H17lFRGzFPYzZ/kyL
82DNyF5QR4penkrc3UEynLOS/A0thNQGoDPIAx3HlHIMzPgpizbprJFdml81EwQ9jvFLqGOZYp+F
Cn+rbQUJWenQm5ACG9IUuTK2N6jbHzIkLmHQP8ok/oJqdvGN4DobydNg69iq5DUb7DssJnrphXkf
9fACfhXNKFHtdUVEaHkj9/lkFAMxrdVZcMRm+f8iw3OXONZ7YlRvqRDHlOcUcsGVARqXDml6yTHc
6f8Yk81KrS5pPSsnHg8TY7emSm8UxAsYKOfJ1uzGNjmU9sSy251SLd6JMdxxQ95t2z8n9Uaxgodg
ZE5fdQdDaz/8aD4gInoI624Vqxu8Ae/kP+FDx5ClE6upWi+wE2CTxo8mS6tJDalWD0qJC0kMG6mJ
g0jzH8vkFtOdY6sAtc4vqV4dh/mNhfcMZO25tsQVde9TDEFhzqtvPw7ZQBxx7/P5pU+WHtCMcjJ6
0IbhHljBE+oaVGORuI9+/+ZnqKi0925s6UsSOUN3Ld7ajvLFC22tLGVqoDw0zhKqVO7DMjuWYGbt
eSv78gnnsdyGQJRwZO9SLWUk1/xZHteZwwOplVf6kGfQNbickf9kBsk1U7nLYkbF3WG2uFaK+MUe
rFc1sLEIFPepj44WnT66onbQrkOQmonZQLyaD4SGPmilQUnbeDWO+Lk2tlNmrPv0LhLgTDxDtdMP
NDgvHKxfKZWWrIijXZo7jsWN1zapsQpaTjxZe4nHAbzcSICLtgeUvzFskuOsuzTMB6uNNtCtP2E6
Rmye5VOvJI8jFph6UveOEYIas66aMJ+ckLCNVmC97P0VstAJ3VScxH96MTzKSjuaNYr+eqBBJVo3
KkYmgvAn1raCEDfDI5omjoN+GjlfqP0EPrVLocofXKPhKbCNdpdWr2PvQJGoo/OQVqCr88dGtQir
qaNDGpvxQRAyW3aN4IAutn4mOC0FxVdrhcghBT3yXNBNU3IFeMu2Qde5Rz1CuHk6fORDY7nVr+wg
ih/bflw6YjaZZW0GXyxpropWJs9KkZGUlcFdq3v+NHOQ2Ocp1SCTwpMfP6ZaN60LyL4PZVe+287w
0lSU8SOHga0Ahd06tH6nSDvMvm1BAMpPfivWo0VEY8UugeAQll4+0LBqy4b1oXBWFkN4rymct2Fm
5Qap9R/snddy49iWbb8IFfDAfqV3ogxFmXzZIZMJbzY88PV3gHlOVZ2K293R710RpRRJEDQigbXX
mnPMdZOFr/UQPDU0qCfXgnnkc8Itg4GmffFaUxCuEo++AgafdaYsdGM9Pxyj5wTnRofITYdVGRZf
pfGcRK6ztuoSkHLZXvyJVpyUOhoxrEFWX3xJ2W6tWOFdnHhDyKWMkTwv7VlD6DQwk6YGyTC++WGR
wLbnHYNNE5N7sewI1EJ74y051UBBYliwghJZI91fDHqlb6TXQyy0bDqBY8UwoC33EcHip0RNGN4R
16a98dozgz9FGathqn7ekFMwoZU2QBFOmraz6ExjFzy13lSsU3gWscAVkX7FSnBY1UinDuBLBnxy
tyjMKU3LUmy9ftp5tTkdzeTbs52veGzqZUAlvk2mkPgnPot0rBg6uNREWTxC74dxrkpOe0W+KSp1
0yMiYkTkZ4XZ3PD7QaBrtrFxkK7HsfhA6PAQoojULPGeVcSWYD58FQ6LcoHsh0U2xuMuh97sM0cC
gG27xB81/VMlqU8AMDI/K6cLizU64pAddz2MoqVZx2gMu3zVtBrUWZtyp5VoBksyDTX96FY+Nspo
NNYx9kOTdNZTCzc/G10OqAWnvRLqKhSJnuU7tk5NRtWC9YHLGU/A040JnJ+1zCKmls+9tSFgUcJX
pEDREoi6dmKswS+hkZ3oEUbqqdflz5zQJ2KcyCIIPH1d1+IOcBGlHh/VwxS2CVOIOsTZMvL2MUh1
2xehBEYDQ5xRv2wpDn5ZZXuQbmkdUtgCKynID7CEIgbMJfcKuXnGQKWkrtAH6wvWJe+M3c3gyXWD
umYFxBvXRSmfsyF9KlgT0lNoTlo0fEeZ4VFr02abclksa52FRaJO9HjFSQF5jpWP84kW9h0RYdY+
wVzUOQJtEiuSyqXh7yNqJL6DSAknJjY4x6ghRbOMXZYakSwWkh3c1/my9IxqW9jJJQyS7OQQgBlW
GvHg00MVMC+VOC9Yur6SlXdoW81aQdcr8BY8sSzLlkIfmD5Z+LUhRKJX4biARSDR6VMgRm5MWbKw
7y6+nC6AkRAeGU27BgEwHqKy+gVID1F6xZB7gGrOyAaXgf6l4PbFqfOYA4PnFJ4JPsfJxoq019Js
8jWfqp9VZr8EI8UnFO9NXHrhfaebx8AKMawL9aExG2f8/daHJGWrEYE+QVKL2CANxk7JhSjs8+hr
+ykZ9GcyHo5KGu8BST4ODC8sELGx0sqdXrMCEnH1IaOfrZ88EUX8qyRpbNHac5LnSB9C6QTIEhPQ
A2+ysiraSJd1vDZza2NDeIgRUKg0imNMRIXkA5O7y+Jupzi1b53Yu7My70myJtx6XXmQeGEZKjJz
JKx9pSUZ3W/Z3ke+czIVMYmkxqab1mW8CpsQlR4DpsEJyV/qgm8PZdNY91+G6UQPvhf/GETJyWIA
YmoF9iodtC1D84QalSjHkpZ7FO0HVmrLti4vyCthpSqoT0YyoT1vNfuhchC4zQSWoTV+2bCtUwuz
0UhRmOhVex7AcwSO7u0TcpxYglKvl1HxnoMNmal2V5yl1ItgILM7Z0z3vpmdu2Q6aLMuX6sP2Djq
F62MT72eL+tWjW9ZGe29OAXEhd2rygdxqO2IEOkAhnvmfjiszkWS7CsUB5JuHLUwqgnLCrapCjQe
SJ5Di880gmdiVF90x3kKBqQGGVRampHYdaywfcyshnqFAJO1Ck0Y40W+h1NLm9Pvf2UW75hkZpKk
r5wAkq3iXqQo40MgDeLMOr44aTKBk6Iu/IuYDLyNG8kezTN0PdrNC6wWdFOY2u8D21rLCOsVExEo
W+4HDmWLNWJ61SfsW/kUEugZYtrila78nJjEijPT7Rc+Qcxd9dLf1p7RLSIX5WRu5BzbNHzJFLvL
IUJBXVTu2RsaPicVHpuq8UrOhlRw7hAeFTHFNCDGekX2xiMeqIlICgshM5yGog0+q6LV1r4VHSjj
vjGVg4LdpXptP+JDZZTaUmdTfXWY+HYd7NlVMDKBC4tpyTvCbrTrCMJ46+d2tWEimC6nsD+0ZkY8
cjdTW7SS0TnriJVVNFfbB5acvSCFpWgqaH+XHtCCpMU0wfrrmNXi2pTk1WAuwTKBl5N+3MXXsp8o
aHvUBWN0BA101bD6GUlkXIuE86AP7yp5cyeydArBRNDrgEMIIU8wQINNHshHuigFNF9wutHVGdqf
to21BE0oEhGtup9wU0jZ5M8SP1pbhiyX1TFdAB6boAfgbGud8o1z977xYm9jjuCVRtNgFtUOu0FH
ztThCeHFmGugUQTT5/JNtyx9b0KaoK2WgtXBpPoq9eEiihyJF4s0JYuTM/YXw/DQXTnsSXZ8QAtp
YqjGTFVGfOM6DprHUJAtBGLv6GkMmvNSNlvSKOpdV9dvheM2O6a2Ns2ygE8VIU4jwckLh5Afwfpb
Kh00sZuzHmBIOdqnTqC4KM12zSpQX1Nz/sgJjKWBBAA7HZ4cs55WOcgpct6wkhD4pJs8lFkyBOEP
BaKpbt/snsyONinIialdxBUVOB9iVdCJjvfSZwJSslhVOqnztTenvORwJlsUjqJUNL607uSQu5NW
Tkm1ShCYMaR3duksLOy7x8bACCfck0NQggf0C9Q+y0gsjyccl1+6pN2lu22xEXHOJAfNiMzbc+aJ
ZD0mCY1SJK52YUvODpSvA8tfR4XBOUQsylTuimbKXTuR9WT0X0XtcPAqkge6x7+qOtkWUT3tu7r7
zHTmqODjopVX4Kx2vW3k90c7My+Bg7JS1N5Oo7hO8j7BdDKKVRvkD5OgHB9zz+IFl5uqjd81jfS8
WMpqFQ7LutFos8devwi7sEBIuNDtiWDtMFtaw9rXOcLHg8L8ZVch+qhwF5axt451mgEkuw0mTcHA
eAgsrd7g/xmWBVyPvvZ3RkeajD602nFSYusicVg3Y/zpoC1b9ROVSSJIWnkj54uClVyKRV93m5gQ
jqUto2FHxf6g6faqyaZwlVVC3zgCFlUaQnGvfI6+Oq+eKJFd1LnTQRrmmuVRu0rysNuorGfBYz+F
NpFHyPBWQXTGtKyhiFuWMynF7/lk94RgDLC3sdMJ5uKAwZhrNgVvwOAOLCCtfgvW9qvyo4vtdMmi
6dDzjfJXXyQowxLfWrlD9OpY9V3k4tzyZ6VWn+yItiNk/HOwHADMIW0epr8GVZT4MYZHYG3mV5wo
xqaAgCk7e8VRonD3U92O912VOJxkqHNrogqEi3EHPNGHrDjOpYeaf18Jt06Wg5Wq5zFwsSJOsf4Q
6e1s05prV8rtxiDLMMoogGsNEWc3xeMpaNCA5bE2vHvxgEc7NHAwgsaElVq+NmFiH5OosTYdIq4S
oRylABExL6M3dj9Sy+0XNSuaSwH7rkg1Doxx29LKlzQDo6cpFv7VyJjflqN2SIPRPaUqG45+yuDF
n8OsFChUyx6nt8GmSdPq1nFq9GDXDliDwZhbG2bw3TmK9Ks5+fleEslpgqoP6qMqGZxUfAnLjnyk
oisIcepaHytl7ljkSLKUbbM7H6WyXdUnL20IiLLiNLtjcUQDIqtJPjbBZWRmArWf0LpF7ufTx9TL
76kIx6dBthHnoIRMis6cPoQiTAoJw8IKev2e84C26aWrdvGEBqCO6c31cW4z5vn3DwJh6chljJxb
s4ju4iB71rqM6Ih+jMjx4yoEmVjDOuKJY1Km+Ypp8HfA1E3ooeOTHTkRs9d4q48KyXGSQRXHbh/J
9lUz6C6GkZ7vEqNvX9uU/r+IdXH24z55ZXDSmM3PPCgSkr/64VwUQ7xgzdS8ajqLGNshAZE3clsq
t99j6G2O1uhYoJkKszneLrvzlYHKubKNJAAUoxwOWSa1g656udaytnhNB3WfGVJte2pb6I39j0h2
rMptJ9q2SdLv/cYoH1N6awum7a2X6ZyU0Uodbz+KXlgr2TvGsjOy/DEQO1kpOhOFc80St0JYg/Oh
ntTKVu92mIcns6dwR5dw5xUtXMShmAAxBHe+mSYnE5LSYc5I1PB3MAsPcWvz0vRwBKxrlLxvRIvd
Lul5Uh1vvw2JR9LWvIVWOMlBJ60E50B26B0nO9x+QzxPRklKymMndISZ8w/hpvGhCODDSZKEBPDM
p+jBgDX8q6gpqYVZWFePdpDjQO8RSc7ovXIlDlpaiBXZI2vlxJwyqfdL56oKM7/mPnOWfs/pSrFS
yPznyjpMND2vHrFkz3X8hDrQvg6Eca4MY9bTZz/a2rSuEWO3jpoAY6f31oXhc5lRJHFmZJUfg7Dw
oVjlcRciU4ocygVMHqooL+Y09hhqELdIU2/owbnTRXp73yAah5rSfIlYJx9QBqBHcdtny5rDgCxv
qzzprs1JJc8Vo8d9RFWyhNUdPxMGGT2WA6t+KKLP8fyjGJoLlqXofLuKxEwYRoCLKPfdbTbHJlH5
APgyx3XZ5II/2ug+N1MxoFvvvYWYL6agJ86uFVxuNzICh7LgxA92/o6yzXuuzMR/FjxJMxPFoywH
/zmWTEyLqpenHoxAFsfho1S0o8LIafYuMWzPQkTN2h3scWOleHnDLNe2CNvVquD1taSYPbY5r924
gTesUnuOnbo5a6EHTYRLvmVWTxnBaRqPW6AzeRw1FNZD8W3KZLh0LEOp78IzgjTz/naTRaLoYHYX
4nQ4AGltdKWzT6xuDqKmNbwIoZbp80YIFk7zrYq2bwG6BZclBYhq2uQ6cFLftSTe8rcJk2slRHas
FPrU20WwW0OuN3fOUHLc0tPrEJrjw+B2h9slV4nh0tJPzqtAXGr/igctu+bqy0n4XHQRy79xmKor
QPlNmWbmY6iC+pq0ztmLY3g6QbZt9ay5moZ6JziyPN8uEc+HS9xpvdPgOfXV4xtCxk2vbVwjuyrH
YbqXs/xqrLY53C4SO6FjY+bPILS6vWInZsCpidmNibw2C5r+2gwc/Iucdu3t4jCMOSn1WrQl/Lm/
Du3krCvPftAH2yA9MhivbkY+NgmqwWaIm/Hqxw7IbTlbSza6RiBKUA0Jf39+1L5zccJiPDZamjzy
hnO9gRioU1mDgofrbptp+szNmAKij/+8rgRyiaG2d9d/7U5vQ2tdOljU/9ofwtpq29FIWv51XZFW
xZ6mLT3YP/enyppk8SG8/nUVXV/nrjRSllD/fsIyRGGpweX46/nOr6OcsuUUy+j+90uYr4K2dFcj
nD6NqgjuIHWo9UCob1/2Zx8G3v3tBwzX6N4tFENAtHC/fwS+uMeutpCd/NdVFnXvQ5U+3G4vndY9
DTXEr7YH0QB1BX9eO7GO7wcfDYTDRctT6f3EMGOBk6XZ3jb0XIxeSOkUNt8gf2wKZ638liprvnT7
kdP0IWIDh3BovdqaTiSdY6qHPJvNtW5ZfLKyfpwqvbxaIwq2Wunplu6ovRxUI/Z+Wd8rs7O/ssj7
Ijmtf05SiOUZkuZdPnKU82l5zLUToXD0Eld2S9ba7eLtB6PMCUVboN/dLhYlgutaMwDe/XndP7bT
y+Q9yOps97edzNve9nS7LqXFzAc6Ov5jHxolw13sVe6pic7/uPdfF+0S9lip8Qf8z2dw2+J2XRIn
4RabI+3n+WX9dUM8ipaCpLc8DgEN6vs/bzbVNLIaz8issiOvRDc2b3m7/fedMP18ICUy3CK/Uxmh
HPo4Luyqqa41TuoH4ebX29U1VdCewARiiuetHE4pIDRybXe7SOLaD+bzFrmfRfmi7HtrzJrXsukk
4WA5+s35PgT5GFuXFPf17VYtxZOPtiI4OvPGTW0fStyCT1pUFJfS4Ts836koyD2AJZ0ub3ciUyXY
MFbLtrc7YTNk2Yze505pU/NqMr2onKy9pppqH+LG+P3cq4YEYlnSTrjdyZvwZ7StFexvd6pc7Z1+
oHvvJU320uRPt8dNCH++EwTlIDrk2ekK404al8b6djEiHnJZNCzkbxdpbx46unFP4ZCnlxyc/W3P
ylDDEekW5MB8h/jfLlC7fLls+ZjmWnppyKakx59366aysktTVBEpMk9FiTXstoFrWs3KCwkjvV1X
aqUJU3uOVZzvPd+HuF7Oalpd7W5bMB/u76IcMvy8j9tVml+OjLPD6HC7LlJTd0zRyqE1Yie3H/DL
v7Eky+PtkhSTvi8nRD63i7/3lPlnz9cuthr8UzMw+WLk1cLpDcVHim+prOrs3Q0tC59i6BBgNLXX
RoT3IwjKjylSCVBS6Z2zgTfVcwc6L/M9hdDgeWvGi8pMsitcYIjAy73Xpss2tw1qA5NDFk3aKY0a
Vr9pBMmhG/2PHkF5MlTq2fa7HjMbmfOJCafJKK+32ycyCldmmBfwBITPgY4m1+0GBHT0bOo4fuLz
gqfQh+Nwu8Fp7gMYBD988ig2dqvr+4oZCGf9HGAfjxhAfV6Erqfdk4ToncoSJRctePERGUSJDkn8
VrnFnPvDJJYI3+5FeubhtgFFBQiSrgrPFmqws+v3GS0t3hfaeCR9h8bVLypjJxLhbrI60N5auGSu
GY1vDuLJOkH7plljfFcn3XDuPL7eaKSsTwFDIB6IjKb6ZTAQF/XBj5B4MPuFQjZv0ZMQUDvNdA0K
SFSeFQY7Web1/Ie5qHmDUODZcZWrPY61kR/KEGgFqYwo0dt+FaLa+WT9wQwvqaxzohGKSoo9B+nb
o3e7eMy8j6xXMEaFiSLG471B6y1/P7hLY3OMQvMVE7y10YHk7NNobC6mrn7edh3m0efYt/5l8Dsg
zYiwic4y01c9EYfbBhXql0UTG81Drbr2qNl5sh5av/yIkufbBoE2krle1IzTw4oZejsQWjY/uRED
Eh5c751DhrWuhRwOQUSAoMdCBlEdr0vnrIomwr/qbmBtrYzsKzDjyZWy+fe+M8+CuBP2+ZNn9OHB
9pN4g6gqfNcCFlvzLgoedBnHhTxnrmGdjKisV470zU+3WPHOJJ+lazhArTyNBVXo3Os+7pvbPad6
Ju0r1OSqnzb5qNfzgSi9OLTIfz89Icof0heU1yY+bazxyTbG2/HC/8fbLrrEI3O+0HSiLPmQ00cq
cEh12g8j/L5tABOa9FNd9HdWPMXnuqSzf3tvdAliIhnTH3rm4pcpAvug26l6tDRUMr9f2JjfA9+a
XRuwETnrWsfMyTXFQp9fsecj+QonYR2L27VoiMNDXNEi/2ujv/16u5PvZfbx9hs9NiNAfoFqxVKu
gK/z5+7ieZ+3jW57/33L7fLv3dFZS+Zl5GasXTNY3W75/27++/bIQG5Ftun4+yXctvz96LcH+ttT
/P1Iwm/LXSz030/hts0/n8fvu9/2ZPCtoY8Zx7/qVOabv57H7TeCNMvD//E1/ntitw0a87/ma5za
4Wf2WQB9+Q/Kxnyn35QN9w+HsC5X103HA//uzNzs35QN5w+o244t+A/Ehe7q3PIvyoaj/2H46HdJ
f/ccU5Ap8idlwxZ/2LbLvoQnbGjf/v8K2+047OnvoE/dIGXAdizXMn2PbNt/IkvH0gkDa2bImnXT
LIYEO7zZoNLPAigCSh0jMyl2MVyGLmHcmxmFXBfiFY9itosrWa8ZLk04wmAfVxPMaUmsYGKJL01W
r6FBri+jqWxNI5DRHubsZSbkWfbVBoOAsyoKNINQcUwgUOln69WPfUJwq1Zh/TL6nrKdyFc5vFck
o6tS/6ZHhqYkxEzS4LlvNqGyvI3vRL9IMj267bTzE3KJjTm6CcrYqbP9T0OyODMNcy+JssAUi1Sx
Vysn6DH6R/W19hhmdh2SDwLclg4TVRseW5XKB6/NiACHatYW5r1rj+9kfJ6jVCAIwXBgOTuiSe+G
3D0wPsnvGxoRgUOT1MyJfsU6+97WM3cyY3abr0nUppidOOpnEUfIKMepX2hPoqXTJ4p+5eMAJq8F
rXuXMU4gcQ4U9og0oqxLOILeN4l5kmQGQ1/hQ2HA3difAcf4hS7BBCZa8dlipJndldYCNTh6Bad4
ChL8BdYvrHEbxD3PYtQ/Q8vusXr1ezq+j9ag4Rtrl70yMhrxrr0kjZPc57CwFlMNWKWpg++0Hep1
G+Ji09GFIxOHG5mNV7vuT2l8VknQA+Kz31JXLKMsPHcVEgU/QL5ph788T/8MAkEHUaNPXJySSD2T
DMSpxuif68F90TPmdeUEl1DzumAdYNaOTV5oX7vTpm9nQNv0Xcn8nonmrmK0FU0Dpm7YfCz0lkXm
IMJw/Y/KWMtv0RYUJCX8QM97dgfrWyO3aNnqvdoYuv8a2dXHKDTeHq98aIPSXpHVhipc4zOfmVN/
l1eYWSfl209QSqje2wbhroO6QzjtSTbwitKGjJGoZGTZe9dcx0fkuw48aQQrhW/HtKYQrNCjYiKk
xzAsKoUctsNB5BlrF7GNx3uuc2ZM3kyWC5upmV5QYWu70ETUJmW4qchA6RE7YXsF+dazCi2f2sGg
jYx4JmiKVYnRiSVvtzVFhzJY77cTFdsi6HBhVvZVDXW2ZPj0Yo1oLrouRBD5lZfjo2f2u0ioqxWP
DOIGSu7ZhKG3zgvTn2e9kz68ZHlQvTj5Q4I9vHsxMTP6va0YgT735cmH+WXjZOkRTnUdS59pOEUG
ZleTPGhQUS6BofWr3zEuzNSLMEFLhbOdTht30dwCI/eNksLoXh2CtUDx22vbVJfaUCDY6+6usUHD
hkl7ygd1SIz6My9L5JTttClzHEHz04799IP02gept0x5hHqvpQUE8YTH5pzqFV7rzsdAm3xZ2eSu
WxUTKuA3P1DnH3h7VtAoPxJTWwB4D4eSnKYWHeEu8LND2wBhC4IRY6wwPqvZUu9n5nJAeEuH4IpG
BTUHk+igU9uxjTH0ECSbDs5XnhJolaEgX6RmxFTOc/neTeKeMvWtMnNzXScJwsrOPBp9vW+myFja
ncJDOr4FvZMSNE0Euy0Xbo3pehjSj9iI0PXG4WsI/WtB8HcNF7R9TwDd49VawIIu44zQcGZdjqa6
XQfJzMUatmk1jePIOJ0wPh3CScHbEVGwjjSk7HZv32mkxt0bGsvB2IN3q/j8LYbi2Agi4kWKmoXw
cL7HKWJwF0LDsO8nl5YFUQPaXcTXYQFABmNQAzc27H81tF9ggSElEK66NNOAJl+CbAZaW5UBbCPt
Lmu8aNMMwz7r4ocBzcOyguLCTMY1z1XW7Iyp2FoV6J2qeGxdY08sKUSMvvBXTflrbIadULnHeGpk
JKBNS3xzP2rdeU+C4JPzzkl60SPtXNi/Pc1o5k+8mSOnmloiWIosmwqZ4EJLBxjRSGYbOgG8CcbA
JUCCifmnh1gUoZKjmNzFSR6f6J5ueCy36vx92MLQUa5+yQV1YUc5TWiA/gpAdKtpwRkxwMLK8Hxo
CVPz2qv3RGwRmqA/uDOsgbRLfLO6fGpCDsiMksZ4eDYMOklNZFhLnCDhCjD+GyEM6UqCakfdOTGF
nPBYyG7rJgrvGUeuhW2Vm8Lxp6WM5LjVcOgv/ahoUeAH2s5R0clO2nqlGRUUaci7owIXiu93oVmJ
vU1aZrVRG20UHVQ8hZD86YguzIF5edX3Z6Qx/sGygDYzCdrR3yczmMXf0ndngMTsRM96oG0pC4eJ
6oQe/3h0DDwMCIGWQLTuKp2lzYiAqSW4D0Q5AjISvJcdocXRQyT6+BCG5bsu3FfgzdFKETm+VUHK
EF/84lRw1ovaxzr1LDM825iaU5wIwBoNG3a0KT4CnEVuFCb3VlvFL0Uqj63WPjiSIVjsPzaJuRZT
u40iVCXont4CcECcFiQTVFxFXipJSyr3PfKklKIFvBJnUg85v1NaX+hbjFWUoPnQZteS0z5N9J83
spmOBGyvMmO4FwOTBY5a66rOfxUpKb54hzVMU/h7tSpytqYnv2JPc1YqgULpjR9Fa8yK1SHYxeEv
JwjeygEWYue+BJoFw9zq7iQqOlM0p2KEVICZhjG8qN+FpAmW6167jt3+KW3N0/8V6/9Dsf7fwvBO
6Abbjzz6+M9a/U8inun+4VuUyAhAfNuBbcctv2t1U/9D2D5iERbLnmm6c8Lfv2t1dy7IyesCo6a7
JkX8v3h4jvUHRTpRxLpBNM5cYP+veHiWBVrvP0p1m86lS7QOBbvvI0afS/m/Mfl9w2CEGuJtNxOq
teQlDmt6prgUZGhfTE8/SSqFABO1XiQfc0zykGggSgcTqS4AX0Qa1SGzdx20IttGz8UhxtSmk1aI
zRDlJFq6P30PDxKAhqpEW1gOD4XF8LHxXnwiEyTz3ZEO11B5X1Pu74vCOwsCAkKcDSQud626A/+w
TGMPszKZ3kQsGz0JW8rGCU2S47EVw9NkVqfcyp/D3t8VMFVWNUvUjnFB4HUHBRQAAb2ken8n/XFr
uoTwGKn1pgYGPvGjhii7iOSH6omLrGoC5ORhRNse0/Pgm4XOlGrE8u87o94oYtwT2naN+PbuTY6F
QewcC16+Lh/i8KkrxFODujRDoZ642RKwECeEAOU9hHnoJX5XvMzlB9KD1Fu6U33KKiTYtbUIqnjf
jvmq76I1SVsrzfZ3soaBTc6RXqNGSrMHZYKOCw6j0TzmTXLfTfIA7Y45ef9pdfpziEnTEclevRiz
6iFuEb9IEpUbSa1eWiefoYk/lo8jKekLSs6HKiaQIE9xj6TNOUwZSLEuyYDq2gw3mGZviqR+Kk3J
uMt5N5EpFy1u+K5eZWkEU4EzT4lLIcGLmNuCk6L97KXvCZ8aNJfLIhLISjGMQTBdFaBAiT2CfQ0g
DFQc0hYAxiJ9TDo+AWlVL71e3Tlp78MEkUjAve/C8Ri+R1eLVzHp8Qrt4nLULm38Ku3pBNxvT212
qRkCR6hPowp8szubtZAVtPVngYwUdEt+TkJ6ekLTObaLlfTT4xADBiDRrQpTzCpop/Wl702v5Pac
HerplMQyQ9x7Vbk2/eqxm5ldslnX+B10nJcj60cWm8fYgpSabVXaLxOCourkR8xybGF22QHBIyJs
TIeRXiwV3kUzILa9cA5h/OT0pKnBSK5T7ahbuI0M/VToVLIYzledvZk6Z53VlAqTp2Ehi5u7pnEu
MSAZHKXPeJ5WeQVGPSZMAvP0lKitPUQrR42XUZ1CMpd8ciQWpWNscohODadBcpGPLis5li05wjE5
eRlO9xgf0FUwJrWh2iiPU1DeZU+h2V5rKNw9YhDyoUiiWxSZuxdRvq6ZbUVJemyVv4nT6iN01L7w
6gcvLDb1+KWn7rcTzUtL3EWRJs+qlm+Z2810YcHAGpw3S8k9A+oKwUYYLUYHHIIVVNehQuaHe3ov
2rXuj9eiidbEAc5+U3qt/GV1RPn2SF5Q493XzvAoOcsi+l+bFZ79unLeikzt0DHtMfzsTAP0fRP9
wI5f++hi3XiNyeQFOS9qVzFs43LYajo5sMjYxH1iehgMHqJK+xlm40lZ1l1BkmcbIzu3XNzdOz8N
AYgwusXohWwq+NQhtjXkOIVu8DN0KRZ7RrzLYUbQR92dI91rA8qfgu1g2BPOLqr/VZXY+Wpsv6NS
Pqoq2Ckhv3LXqYlErtaFrRcsW4JnYVUfUQqhQFPu2S7KLxXvS8896hoWGwPWJqyN3ZgCv+5a531q
623U1MfU0sN1ZznI/cd2Z2bhMxPnLC7So+jzlBzC4NLI/KDUtyWTvZnU8BGamdjg4KBiKfEoVP2E
nVesCLZ4sjFZOEmxsdE4kFIFgEYHTlxekpjJQ5s+jTkTnTgFsCGQs4ZPiQXYgJaNyRpIb4gWsNYw
vD5sjYG1ZyBqspaeGT1arbeyUNDr+vjiyfBkFcBaZEkJEyPhQngcdajPXxoQLCvXjcgnqqzv3Odr
kEwKE3oErURXXbjRoAUEw0dOUdeQwtaqzzz4FrRGgoJoC74I43PePzdJtJUdsmnNXbYFEj7LPCom
ADood5ejkmmGjzT2K3wlYgJ0fGRuDCsxr/C4A00ynfGQVm+6TwxizNxPMCMzQPmUi9GyFlXYrjLV
blt0RqQhL3own0gdtq5TMjrS33HRgVssnTcGBifVyLVXV4ehMS8VGe/bGAJjNAm65+OvxLHOdcGJ
YdJzf0lPeuvJmFUPH2XmdThiQndZkgPmezW47vaOGdMhD4vXDGa3MZq7niObQFgS9KsWfRsSve2c
kWf0UPo9+wnE1SLIonOQcoie/I0l58XvUL1bfvFLK9OfgQcyrM9/SmYBPdzVRZOoiz7WeC3C9IdR
QUtMeR+tJxmlapHaCb04ukcFIe1N2HygDPoUpm+svKAjI4Swp2iesvgRoZXhsMjyd3wZS7PIjzrJ
9Q0cwJ40JyFgDyGlH0AZmo6FBVG/k2X9q1UIB3VkUBJvUMAIOARrrlC7rPVy+KVrs+eT2kCFX20N
qCSttlk4fmb9e9m4q9GBkxmYG0TvZMSEa7onuOZV/Jy4qKqN/KWH96PoRLk+NOrqUJA4i4XZZWpC
BoD2geZSNPUuTKf9JCWJLRA3oTPQr/rKHZwAtOA2ha+dOjQYNhmgpt0v/x9l57EkObJm51cZ4x5D
BxzCMTa8iwggdKTWG1hmVha01nh6fmjeIW83zdrITVmJzMoQCMcvzvmOg7XYYwV5spwQt09zcCZ0
2RBeP3OR+VU9P9T0fuhxd4TTfjqdfjHMAYJAeqMN4JaYrr3QCZ0FkN7ZMi8mIX8tSTAdbh8OU2vn
SEnelP4lbZ0svto6a9DKLARbXocCwms7JJxFaB9sk/WPDCOvsk2yyFxMxLX1GMfRQRXlqbDKJ3fI
bhshD4OR3wZOMwLvcy6wKjxaJnfD+PBsBupVdb3pq3uktMtPqKlTMdynCbFFzt6ejWtWMwmFE8mq
EbsmMuTtgL5lk4oMdGDBGfBo9GBtAsvwqsTa6En0w7zuSAvmOaNzNEesGMFLPAE4CbBK1pnf1VzG
CdCWzVIaVx3pLa6RS2Lk71pfPUMlfgJU/BG5qQmZEXftekxGWvxs4y+fuaS56qlnqSOGbW2QbafH
28J9Hk1nG6ctfV9MHM7RzX9sVaENhvTQ/ei14ZvmtZg/HUBd89Jw58qcTUonnIvlts30W7NqLkYU
HFwNlBrREi+TRRqCsgD0LEct9DP3uZ7TZwuLoA0LqQHa0TPmJcN373Ix5XXqdbwYCzgehhJ9njyb
0toslnHWjO4eLwwqjGAXZO4VsMspPs2ovlCUAC40YbDVpnHRshaxMnA5RGAAM++IPn03s4L6JSDm
j1LKafJbUJHvDNs2pmIh1rXt0QVlpnrH3ZpK87tx52q54KApvypjhRIlDj5znCrchq28RczZkrvt
+KVVffDRcJr0mRXDV95O6BDQq63Sfc1cnvRqqX2En3BvcsYCPCzuopnwRa+xjZ2eUYs/2509PQxL
d4pS6ZkSuEwwmAl7/wrLFbXrAn/QJxt+U/eg14aYFTqzMIe0FCHIj3MWDjkHzO/Kv0n7ozGBn8mX
PQPpjB42bL0IF9GhlcGrGbARwBQ3lzrDGUWSD8OZRjkXEZQPfUY8ATGM+yCLrgV67QzEXl/A1Qq9
SaPEbUl1xxTFSNNoY7/PqLon8uSK4CsNLaaD6ELiVjuN2bCcga9tATb/IuZERaD9kKg99sAK/FaK
mI09Bhh4oIVlYEbXSX6J0ZejMSKnqvd1Y2bmzM13W6XBnX6IHPWMeYMZQMdSIe1/aoeI7HZbT/NV
wypH5kPEcOI8BuE9tKONQoidyN8AhWgRKPsY3bYLi+yqdo7WijOwR+MbVwJgC8VCo0RN7tTTnmBG
JgDtmxul5+6NZQJEueSU5dZDTM2LWv3JQS5qMYmJFgIHnO+BAYQTPGs9YaYjI/up1ZjfE5rBDQ21
qommcwqDkykUoMiFyhQlXDVLZKlIoNLR3s8BpOvO3tUS57LUSxIAknUZLE9UdKCi4rNmgZKqwU4q
3eImUB+6nECBZuhOWoXFWSzdp5kAsSAZvYjbfejQWFgF96hxWwVqZ0Q4oExyayYXFf6b3mm7wYVy
Fl3SyV9qm/uR6kjgpGKaGH9Ej7Ep/CVtfI11AHNfzWvz8DkSy2rFJuzxQczoJOp+yXDDL+WO7u0C
C/wNjvtjUQI8Uul7eh+in/PKABHagFQ80ZMnRMoKm/uYbHkJn5zGOcO8s3cMT3cFfp2uB4ED2kEE
gXWy9K+lsA4RcJ/9NFnkbr0YS3lMEix0hms/1NNa5kdbmybXkPVvUxARpA4R55HVOaf2EDuw4Ozu
GazBESXDEY9fp/CIU+I99UPrN1O7x8iM5BDNG+hLVNYId4A9gT7jcm0F6yuXJJKlsi4Aze+zHGq2
blztyT5CXyEnbOs4yMUvHYHsFtUwe4Qbs3lpQTG5P7PFB2CTlr/HITnJOj0HXHCLEXnoI7eNeamH
a4nDxOAkNNiTO23kC+u1gYSEPHLb5/jWc4CW0oE5SPHbupvZHnfWXGzH4akGmmJ/ZY44OTpj+z58
nJnLadjJWI4dKp3iYE1UGSwvCv2ZKXQVRY8l25gRktCQztAguodANWh4Hb8fY7rU1FPG2eGiWigt
rO6FJnoDjMRP41/Scvdg7y71ZN1HU3SxrSGjidYHLwitM4UBQUM1BZiOAzAbvIb2s9D6Pf+a/oqx
aR2SlHCZ9Av6tizYQHSDBm43AkexHCtLMINnOt0XQ0Wk0S/H6rg1jOe8tm8nKT8wld+OU35yMCzl
VnVu1tBcq6zfGe1ewEFsF7Thw1SK21kuXA0QZWAYQUBNUtDuMakj0YIHJxEeS8S9IufXSAOTqDeJ
0KK7FX0ZsLL7VWFctmvniTkRzmARf8RtAldmvAJP8FtjYs9jZud86L5wbPJ259m06aKQm0GmTjwX
T4SAL/piZ3eo3/nlGcPnnh3Vd2KgIYuqI2P8pwZ7hWktgoo/x9pbvw6VQJqceDXGfp1Vq5sAr9Xk
IW5jGtgak9Gy12HSlpn5aOvTsbubc3ch1wq3fy9hXlHUIpICNPeWM+2wJq7XseKHSoucJvneyuJg
LAOmSvToeVUjWesoJZprFnEIxVN3D02UtL6yOwcuGjXgeC04JjeY77oOaNkwandkL3IuUAzC6U4x
lRpP4VxR8mho60wm6nqkXa2CFDF2UCfmA2zu2uDZHcx9BZAgjEhto/LaRt1pWQXktpIhDJByJrJP
3A2obw5xZYeXntgmEEd4/5kqD7schkuboAhsUNMykD8JchYo0c5tmXwZo/M4U2vA1PfbzD2QrrDy
7fOr2RM64bBasRRM5r1c/cXxIm9Azx0GiKUUNj/AmXbmgm0pBagyOhLV0y87y26kSyZMS1RLFPDt
1YdO8hy+tBeZtHt75I4VYeMp63STzL9CITxSIXBIXpruU2O/MdqsixvycDL7JVkU1zHTsAjhYo/7
Dhm2/pWk+IpbSADc+zdisL0mYnbHngqCWONN9GcbI++f3LahFTWOPUNp2Ak6wdLaJ+C+imKkaw5F
c2/gZbGkH3Xmte1jT49eKuLYEhxUynzrWnbrOX1OTL48kDqWvvtyvCRutKP8J0aIJ5m9QWWtxGuZ
DgRVxcUj8RG7Ziy90oU/bORgPU1iolBhzltOa2s3BCclo8YrQyKgsGYbG3NVZKOzsob2IbRoAGuL
wCGrvuqZcSHk9n6YkBomhn3SYy0mMWeFS5XHMUjfZOveNsGrRoVDM649p1BBd2xxMHeTxHSsmVho
PdgBMtaZ36XLgzSibyX6H1WRkVQnJutlkvWCmHOLiApW0wmTH0exUsDMtUTLbyLfGPTJS1/dcS4f
uvkuV3hFa81TivC5lnaa6eqC2yrF1NU49V0f25zF8yfzW1/n6U1ckVSzaPjn8Csr2600WCrhGcV1
XuDGRsHW9ZHXDxEkL/VkJtlNTmyGSsSvJKb5VVQ1QBwnyJ9AN3sxnCeyor0gsRhP1h2JsJkPaP0U
1/RKncyoa+fbpnnlLb5qTB8ysvVi5e7mtDxT0ynUHXUiyckwdiAttiuqsStSaHOzjxKczQ7rLlx5
y1WR51jL2psjasv4O+X8T1bvVtFxrCEZoMOsvawHGyv0R6Y1DnGEdAQhELCRPA+i0+vqYXLIsSBM
En3nzPUBgJihBsl58QbuPdTlgRnOba5NJyMzf4xiOrm4xj2EfNiiWKkGzJSNeTpJEO8wLTjXa1xI
uVp25SR/agXJbPQmRUx6sEebjsCEoD9+JAJGGCqkr5rOY9cdxxZ6pnIoXFq/DbtDehMvXA9+ZF9r
+rAure6cZNzCO4a1lBzLVh7ESqTQYBVDF8N60z8PI4DzOPf7xKVc8YeSmHK8k83RdXbsAYflQA22
LceIkr/yi/QQx4hqlsDryLtwW2NbDagdIC/3fQttJmCixInDpmpJoL0vEUmtEEmM1h9NbTeFQCua
rR5a3kj6G/klgHJReOAxL1cqmb9uwRRMVVH4zfhSM5HgjkbAhk2TVYA+qLdrIKSInrNyzwV5sALt
HJJao0/zphWwXnN87uJuEuxk5TYP3tKOsFOGuZTtnmYJ3jskMu5XgF4nQaESjuq2Gs64HrOs3c0x
rmPri5CKY2YHsIHj/FrHYOta4zlCu9EW9ZXqfKkKvxrmvVhDxtyZ3we+IBGwIJUqI87RIHhSkSip
9wHATbBqra/FOI4U9HqHzMmY6Gv27NEzMLlHl+UmjFuzbx5Il9rZDgJlDpM8cg9Z+lb3x8mpaPk6
6KTIzi9JSd7hjdY91316ZdR1iLO7uM329QKJzF6eOtGxUgZ6aSOuUCADOZnTgzGwTxfZe6HKkzF9
5M1s7/UwPVP/OH4B6QjC6rUsmOksxdPUWA+OI+9GLb0JUnlBdeQFZJr4UmdfbAtpnMLEuQF1Z2/L
un3X7fjGrIXhTT3HUTWn35AeCDesAPWx2bkGRfhUMrquGXU1FGNyDm/GdI2MRsRyamcGFBoLoAoL
ihMFL3PQf7Kj9+wcz2nQ2BlAwIlrdG32gvx7tNcQb5viOzNcsuPmw5CT0l67WCBp0zvCR0hB6Had
mvYNa4+FrdEy615SkfphwZMtAwDPEIOn7xw3Oqkj/pIAw8LuEOS7iuMjRE9TLO1uGt617qoQelUq
RSNPpceqRDoH2b2WkQ1Z/+QSE+cy6UH0DwkOkBT3z3ysOMivdvegSKR8o4w4RnRCA7FPYIWqjbPG
kzEJEFq4X3DkGkyWkuxeYAqCHu3ZLnt6iHfI48Oq86xV06Q7OzHOx5iYM8G5UoSoPYzsogp/ZD+F
AAv6X4mCEm4ghBAmiU40b/LVL9Jo9TWO2+6SDFp0sjT5ouz2YRhHmgwyDxbAJy2zwxO0rfBMyY5E
LmR/pacZdSSXuK63DPOaZc39dmgdbc3aZ0GlCFnLXpzJ1hklaAKGC0uAZoC9Q31FRmMtkAPVCLPI
9Ks8fFuMA0JkG3OiI3BL7qwCmdEylYgSVyI4wqo2sRj9aYy6ggIhSJPOT+VzbzkFgvB4vs9T4wnr
7hfq8NCb28k5qD6y98PMWx9jb5wJdnyUKQdWHuYnpcEJF9OYATc4TEZpXjQ+1nMbOE8BIue7QAIc
0Y5W7lg/lcRC6q5C7TF7iYDlKNOLhla/SSoZ8ooRI9fP5RNBI8ldU/FuA7lUO1A3n1MEWFpT3cVN
/tDZBRibE863zOiY3HZUFlpwT/A2x6KRd34ciY+8xSQ/jMDaFaP8UzS1aMabq5uRExl3QPcHG22R
LCmIl4e5ScSh12nHZQymTAxHKmlEPKHBes8Om0sf/oQsQPcWEB5oBbTwEbGd6MTx4/jU+sCpBsku
tOrYzCGiKNAJxrKhyVVDhBYGwGLdjk+maIJtenQJJiEfkOVLZMAkzw5ukYhTjWqmyXuFDGbCdRKf
VivXJopd/dKGp/SKqRpkMaAtEL3fJv71bdOaqNC6X4Eqzq1IEPgVkOI6cGMBXu5dGj3HyEg9p2BG
Ogkqet3mXm2M8rZvRLQbyT/0uuYxcqvmKm0m1pYAHrWk8Qkn4p7Mgl9CVhRiVZ568I5jT9jDQw5Z
ljFloQELrz4iZyZcu+ZmO7XD06IBaZjn9Y5tj8QOAAfwAgdRXxODsrWSJ62j9pK19Fc64mCb+rkR
5ZXXZ+Y4CfVt2U+UtQCTfCMmCGvUl4ZOPA5OCW93lx/bJdb2CtcVw0E9B/fINKkP2l/6wk2hHskj
SppkN9kIkpxxx9TR8tCq/WDqtQEQlqBhrGtOOwt4BTBAHzR7kj6fY/aenGL3C9eapwLa43EhLXmG
F8lWyiVNg1iGKeP7KgaXuyISEPFnwVieZUcQAtzPuyuqDrKSh/d5iabfEZypuNwbuJ7OuY0jvQJr
GALi8zsd5WA+NoR2ZOGDEa2RN8W+EtDCJNMyqm66mNltGGONW+ziv+K1WGrA+bdcxz6JIb4mmvxQ
dckZO4/yza4lptykVOHopRP8DHMxbkejo9wxwT7gTLhMNlA4mxeSAF4Ht4T5rS00yPniAsTcitkh
LGT1wVVRT2UuTUiFqWKKQnELSenIXPzLxbSLDfgSuh2oENneJrXx0GDvtEguupBdhp4uIToZJ52f
uwytJEti6ngCrOccVDF6sf085i+NRDGWCjHtsV9sI2u8R9ZIKA5Uyw9ESHzyB2RM4KuXnVus1B4m
UTa2614FTwu6hIsdavvF5Kxw5oa00rx9dCTMvGDkhjCLTO36qtvJYlK47kywqbHObOsSM2FEi8oF
TzrLTTy48m4m7s5nLFn7I7/dmKXjHuJwJGWNudIqsczPNSS+bBxXtbO5a9Avb8fEmfxU0ouUo0ZT
bjHICouFhSUgc5Fy9+wX9AFyKW8o4+2tMZkjd7FHh+chjUH7jWCErTCK6CB6GVyHAwvYMQB/sXV0
QL3rIUCuXXkUwXdm8z4vfb+z3WI6xuiybKIghkl4WqxXx26yC09LQLw4BmIqAQ/TGeIUeibrS9nE
uk90jd/HMvdcWQEH114LLFK8tLe62yesRp7TSv5KFZ4LoxGfdTKygAnicifNn9RlUNPP+ETN/t0m
v5V5m7iYT3OvrJOqBEueAjBtYB4jE1JsuCymT5A7SQmtrR0W8JXwTBBtDZWFVVkj0mhenPsuGH7P
bt54HWSBjVEbNBx6dQY4YFwrSADSQXrQup3vJC1AvbGb6Ahm0CZQtnhz04fEDBL0BbnfpW9Cx03Y
9yTHTXnV43AbCVOe+wYzfwnGXz7VBIx5aWUdugXSNJug0AcuMO3scRjZn8/BwRoCeCE9MfHrL2Av
UYHL4Xdlt8/BJO3dgD31kCOr382TRTpuUT+k0XyjijnZBMjVD4WYIOE5cbltOmBljb6dNH3ZZhXo
4hzRIdkQaXsWMQsZuzCzXerOLCZCIMA6mgc31mmA2T4C+5gYLA+1tddsuPIqrLZFpJ57alUmCMLl
kwnmmRbG7xVnmtszTcZjy3LFcG5mnf1lgLVvMi3UDcP0oybnNlLVJZlKFlmEfPhaYwUgaXL43RPg
E0cB0GtjVZ7H/LaPO4MkQyfxATUh/kkMi8WQ/lPi5kIc8TEgIzmXWv45xThZFttjBMY+E/leOJwq
UeTHRYQVSa2MHtXoknhcXOrMKNcOjtzY+ThnnaDMjqmnZ7UjIZCUy9lZ41dsUDGV9rmUsrhJ9E+7
bCRkfWvHxXJ2a0P5SOlv7Kxjg5Tp25GncixjkErU34FndnA8rCoAKzXd9AyGSC8Kb22YoV7toNOw
wh7FX9SLTd7Bcq+ZBvmIZtd4QG46bvQE9Jx6u2BTHSmT/htdiT8UGbm1mAqQn7T6XkbywWW/ddWL
AL8TGUeuy71KYtFr5bIdsWqxq4j4lpH9WG5l8jIljLhUwuESm114Ji3X2ImOMPJ2ehUVLCABbAvN
mD9Uko5m5VEzKBPJwjk/b/VKGX5mQcaPu7ADbU6e8mwkDpwedzd2YY7l63GYpuguTalOOB+bU1ec
Z22gtcgXMniYcEyKpfag+kfgJpcUlenBqroXffqIECTei/HVjQSupLYZtzYIsTyzjjq2sT1et5zW
Gam7YWEUDDXrTJVJTgLApMHt9jxvTtqerGLVu/O6YyRMx+IN6PQGAqs7DowrF1D0hNkRUUBgMyHo
kM+Rc2vIeb25Fvm2XQLby9pLhMBrgyzF3DuKtpwl7POszGuy8CkiWggYVmA8aQUDEOSly0kPu/cm
D+Q2HKhdcnQdzMmrozmUzBIzDRqY7cACsH2UM+69HiiSgWTj+HE5dp4+xeZHje6rMZR6Huv+hoM+
5e62AD4e4QQ06EuGCi20nYwvTj+/60H5KXXntQSQdls0823PxCFVSfxMvMqblUfBbupZQ8uK1zqx
mUdNKONZmmNXhuLpIttcXqvJuisa5huOglpoIbE3oPzutMh4yITFIdsNOzXC2dErtka2F5XRgx47
kZeuoj0ubgVXD8ALiuU+RfQQ8kvGSLdDmc16GQJOHpPwTtPklWbcnIZEfxsY2R+tANV1GIA1tuE9
tcj/+tcs0n+P2lafe2drlVnlzTBvlzmFYBYzVJrmgX6BWz4b9Wwb20ejd8Q5y5ptys39yrQgTJ03
htwIhQbw6oEkE2bUKWYsRZ3QRCS5lotXL5Dx6GcYt+kPfZIiA4h51BUqsW3KUOUMpn7xZrbSaJAK
+0yxH51T8WhHVXVjm+18jSB21/RXKjQ6X5tKmA4zv3As0POlny52mHMtlPFsy+TG1QNO4QlnQEFW
we2oM8pttDH/TG1mykWkoZseSnPn1mlw4DE6+5LYli3GKyLo5ipAHoN8P+gNJOkhiyM3cyKwoOk/
f/d//o4GaTpPCFB4wS4OK23eyPYg51oXHIq0Y7BY5vOkc68Q4MMYxnHhhwap3nKcfTsm5lpHiaO1
6KvEIK7o+IutiLHQsrHPJzBivak3F9eaPyFh4pqKrQQrKio2O792ZM49CBbRbVG8acuQUghPM4W0
NR1bgtDSsER/ZumVh1hBUso+u5PkraC+ztuLOfTAWSJJXqZhbqoUvybAs8zTS/0ZeFLN5Nr5WHv8
vRkjgbRDvBIkgvHAQJq54XDNVUOt3Q/zFaEzSRpyOVX1pJ86p7iaUTedhF6DQ1D3jZzcm34ETGsZ
NA7mGrmp25PvGkl/X9nDpSWNkZsdW224/mrfGRMXUoA9RBriNmTVpCkd0LbUrkMHksOitGAjtm8A
3N03Q30kIRhILAnvXqUrex/eLgYzDbWGvZmmCndVPhyXpvNsuLd+xeh1U6FcId8MHKldmsm+VjnL
DmnN22Xuh1NiNicwjoZHSB9qD4esewkgZqNBDAJROsP9D9Jup6WQ0KTlmAeiBw61yj5SjYo6mhv7
YMwH1YyXJQ7M85QnLnsWjNadOExlkOwz7Sitmlq8FZ9G/8twM425rSCgaakptaPgPl1Ka0dpD3F3
jELSdUbiKGX1ogkRIpREklsq2PwpRcRmGOr6PmA2Qbn5EkzOeGyi5mWSDt8yAH602wl7p9V/qJZq
IIxuCtEeRN06L3kmiiv+JsYwPcPpIowfium+LkJrpxKw4obmou4sUXPO1oPpWhwK/Wc+m1zJjL1y
JmoMs7N0hwWWCjNZrpYBLSVHOdlnNrTChbTNDBmCNmQBWQLV2zLGP0RaeKVOX2y4LE8TMIdJI7+l
w1lbj/GrLk2MC9qX1tovIzO/ugnS65xq3zivgLpV6SGyQjwppfVoUu8INfpW109st9imMZXZujVx
y7LWftfdmuecK2IIW3wv3Q56ARd5Z7A0qhG3GjNgI9uWPjaMbqt5Is76E5tOEnBNTPtdxN01PMDP
incu8W2bKAw/Q7PemS5mK7PJiSVIndSjXnkiueIi3JY4KeTIRNpxYALggOvRIShGiBIv47Cd36qc
kBskV0Mrj1TdSSgbz5wKnEwM79sCRZAZV9q2LNpPazC8oG9dqJAIEAtUmaQ5jbUPHJj1Dt1KEVQw
SXgbGtNZfF7Gs1ab027QxFFijkOd4dwn0fSAShu3FKLuCmnD3NxOaHLl+sbYy9ZpwXTh88Jg7mVg
ZrDOcQVl4rZhzt0m/d1sRsx0oYahiMvf6JG/WzlxG5rG17Ad+bwt5a8oGR02l7QeUXGrx724tR8J
5fMSG1VBIpFn2wVBeo0k4sHZ0F7NcL5JpjF06TG6HHcUctPeICgmsnVx0OrqlAZK2wUmffRgDDoI
tF7tItt+wdbWe2afe4pQJ1gHi7k1oXaVTJYuzRomyJ37doRW/+iSeJO2osT1Un4WiX7rZC6DqxwW
wsjajyAsHlVqXmBG35mhy14Lk5djw9lOm3fepgoJIlKnKrJ9+CuKj894ILT7sVi9Kg4uDh8ZONqa
Bk5V08AIqiIUFaBlYBGD9NfidUrGsEo1DkFgdQRk3MUTE0WHpugcz40cuDWdsTdGEG+VUVXbzOIY
jrTyZAE05Kpnr6GFRAhYZDllPYbNnubbk/Ed1KuRiagOqll6Rk+kGyRW7lZlMTPTBNlMzHyDB2gT
tNayV33qMX+fTk3yJcgv98Mo/Rh4/CwnEh91Qrl1tfg2RGNZgoJyPeW0zLcHmLBg7PbKMAyu4PQL
gHZ1qIKSuZ+qriUfTDTqGHkKgIzRKYrZ/Gf1iAQ65wEFAC6KkedTsOzHzkoThLgHDkPWOftqDAki
upmRpj44stc39EgXnhzBsH0T+bjLyms6hy/pyMSWYnirqyTdMXbhQpgDEgn5EONJuAzAGO/GhbVO
S/CcX3ZALVQNubuqpmOhCbpEp7a8tBvAe6X2Ix+KzYRLdhMNZO5EBdo8iNwXBitxqrl7jVPbWRq1
N3vo2A1P5rbVEGDPr+mUVHutsCyCs/No13eMf8kahP0q6qM0jfkOGKfZgGsD2rdPuVn9shg1taq1
t0ufwnV/6wrnNoauJaL6uSsfmmTxC/u9grKtsV4LZm0rh3e7edQTyiPOUg0uOLPgGsyLDUoznD+b
4FPnUS/GDsqkp+j/Nfd3kCGsmnzHJThELZS3p5Sgiw6j38j7IZ3fQQPUmEjr8mfCik2O794Nfkq2
ehEvhnLL4+TWKMXbUxsmuwiwgd3imRvSU673vkJIV0ft8b4n7cHOiB7liQ8BG5QSpSg0z42NMjsj
3haOkbCvcCZ8F4X/aBi3JrqP+N0wa9+iu0Rl5Aeh8eGsKcerypscstGsnlu8u/REN8oSd/ZkvIQ2
a4eOyMK8sL71mWlil35pklBwNbytqJWFaTzot19F0p9UcDd05W3Ys4maxHFBzJun5aPtMl+1mp+h
OeTNS5p9i/ISswlxzZdmOA+Vw6pCvlSOTeAQ2/WsCO/0VJIQwR4cwHCB+qQmtTxB9owiWbIkU69l
Hx7SPtihgTg2gmhFgvhmEMNTrcAl45fzop7UoqHfxOGbgxCmTdHL4M5rpLZz1c8Y13dh1tN0xQT9
6Adc4yfmACc8N1c4lBtHAx9XXlcThckuI57W5GHuE4aLtQHVka356BJuCFDOpuS+aN8K52sRnW/0
aJIhpLNkMYJNxMhQt4NHbIrtpoPZq1R4ZBp51xIZZ5rDLnokHIcAK2tdWltMDMF7CgCa/dztF91i
5pfYH9Akz5w9xmnMtZsiwh8SKIqIXstX8ddhclFbtQtuX6XfBwb7i1poSCds9UuuSRS442n4dhQP
gkV0xyoTW+JCnE9n6F82cByKR7mnZPFsOZyrRqyG1E+wuJ7WvVmUUBWVmxFdyaa7TpWOdWXdmRAo
he4i5zPd2DurX/OlzA9obOjGQNaiptrOrJO9XhRvRAh9woO/k6PYjmtZQqtstNmX1icnRSJv0roH
yO0Vt6x7ggnuByrUsJkPRhtNWzdGgBSbh1FzFItSThx2gWfkQz3F+jLCTu6xfSAJ8NYkTxG6912N
X5TcFS46OW4bazy2AXdpFZ4mRPsArm6Z0u4yVGBWPt+1QfQh3JmwoR48HvqlkbS0qWmuETZpgjiw
IDIHi5GRNGynjSk8VmO9rUztVXPb33qOYFQekE4y/UQsuapbmvrg1qZvo8Ay4vacgHC3LQ3dKjuO
1Dy0LWdMP3RbFwFrCTa+WPH+mBuhjB208jm3T8xvzx2uz7wPjwWIyxopPjeb7i6mAs4H50VCjN64
Qeo1lnXpGvMtnb+TIvDqLDtaButF6bmB/gSn9SxIlyhm7T2dcoaCzlXjrKcHfZOk4WxiAKx7ESUX
5I7bPCu9eB58ol4JTEfsSvAcsRmspQvg8vbJlFSRQ0cQDnfHrSoOSVV+4o5kylOB8Z2hWas2fvvD
6/g9/Uf4U96VRFKWxb8VfX5XoiZo/8d/083/yx1nop4i7MxSUmIfWf/9X9xxZZYYc1WYi8dWimSV
5DmMcNzUAWItWAtpGr93Jm8+o18XeGge9VdZOem2gc4XCgg+fzyc//6nx9P+4z/583dZMTNH3vuX
P/7j4D/4/7l+x//+ij9//T/2P+XNZ/7T/u0XXR93T3/9gj/9p/zYfz4s77P7/NMf/KKLu/m+/2nm
h5+2z7o/HgAv6PqV/6//+G8/f/wvT/PfWi+Nv3Vebn4yAiLyf/Vdrt/wX4gUU0gMjbah3P/loPyn
6fLfLdPUbdcVhhK6pUsMj/9lutT/fTVCStfh3RbCUfxn/7RdroAUVzquI4VhAF5xzf8f26X7l6tK
uA6IB/ojdr9gJYy/XFXCJCGozleTR0Z7n0fOTdpa/thkT4xLTm5iPlosIJkEWse/v55Xr+mf3J5/
/GRbVwYOUlPg+fzz9RyXIUpWbKpw93ExmCjVEy15sqJ2ry+/K4joWd5drAz6Vmm+BKN8FcP82ZO6
hBoY6OspP3HNAv7Wh5MrxztHjrfn9g7b2VW1N71hHsx6PKIpCSVR87LFhKKp4m7CDvL3T0QHS/OX
p6IbrgkER+q2ZfFW/8Gg+ZePZj+HgY3q1tgs5joQ1ZNdMTn5treX12Ro9J3Zu18AJEzQUAMLv1UJ
a8NBbUv5Hk7d12gQZTk16CdwIGxhp+OmwCT1RjVBIrQz/YbwgB0qqDDTIXRbi+KrtgQRgm8UuxKM
WRUgdA0i3Ka5TsOWETNu/4Su5C8mDI/4Lz2rIWcWJW28U1MmCQx0LRYUI/V2BHCNk1mF3JvQK9sN
UiyNDRTQkueg+C3/J3tnsiQ5ci3ZX+kfQAlGM2Dr8xwRHnNuIBmZlZhhgGHG17+DarKlql4/Urhs
kV4whVKMYni6OwC7elWPwkd7omsB54a/SmLNXa7zzE1ka6rAXV5w23YQwvWyyAHLwdFvMpdcKoD2
LhwelQA33rnpG9pm9kCN5QOhyLElaD8tkXj8KfQMLzF5Rz77Hfmjgfy8Q46ey+1Y5zMCQ7RY4Org
Pej1Zw0E+mT4yeNwd52CNs6i3IQL7WAm6dYssf2mzyn3c9atu0wolXk2l4h/VBD2z5bYf7oAAPzF
SFvCATIpq+RrHx7mtubzS6Gi0QoIQgCWAGUPVP6xxaKqG0OxXdJiBnkgckEQdAuMIAfovDHgE/Bm
0AFIMkFALugWhEGwwAwiG6wBysy0dwt36TutdlEF/KBOs2mb2d2ebORSQjkjsOLDqoWVE1DNPwCr
EaOBarT29EQtaD2/VMkXqoymdid6DhYIA7RYDme+/YgBcM0ytjnChFvrwsVngXoToaVgYd0bsB2G
BfKgFtwDovFzsgAgJEvLIwU587TbOdjPLhAAkUEolltFcYCDg4243/sw60eG/g7KhLvgJny4x9sp
8EjPtoJAU43ppOJksW4gVZQLsqLwSfLlCuBo9JVl/ucUGd/CxWPVu9XWSznCTx4ea+9XteAwvAWM
0UPIUJAyXIgZnmScGbuDaWTOzXHwpQblzAto88cO3kZHWfvOdWJAa9EJEwuyMd7nBdFBOOS54ty3
im3YI1pOSCwkvhewB9McejadvupjXMAfzXgUBU9RhNcgCmkE6iW8kM4UiO6sJSrKPaq2X434Cg5p
o+OHqBZXjMO8axMt1K1F3fAMiSSESNIT7QPwQDxcmzAwHCTpKDR3bTn2jxgD0JvYU1snf+GcLMCT
qBlHnC7xe7LAUAaoKN6CR3E5og9FcXGtIF9P0vyI8LTGZWmtzYFm2QWyorEGMvbbW5aFH8qSD+MC
ZBk9H/DrAmkpFlxLtnBbFoCLqCMSTrL8zE3CMAK+u+wBwOgCeQtbmVbrqYVEnPr1RaqEdRJbwANP
qDU0FsXUpckTQvulTSbfhf487BUToBL1lrRGvU07GOoeIrWj0ObSgMm+NDwQQlwdFMoCd7KAzig1
7ORZ9eLiOGJeWbizV6auFYbOCR+yvHWOQOScyueYQKGk+pN+Eyp0XOtnDmCCY1gdUCBNorRL9NK2
rPdO5OSYJVCu4P/z9jnebg4LKrTccknJryoAl2snCCsc/KS3kzB5jhgAycvGhKiA59XG8BgSbZXm
9NwYhXNE+KeDo8FEguZEoYa/tSbaZ32XTZafUPAzosNVDoeHsN00ipLVwP/KLA7/IrXEu1XxHfup
cvNbReqXy68N93grxrXbdA9NVH05TvgZasvBwwXlJ1oYxqMImclPbj6/O+2SQ0Es2MTGE829X4Y/
23cB9ClOuazT8DVx+YDBmSyt4K29q5gxcP28aoNFZNuXD0YprsmwSCRifDJdLCjFhy05Jfqsx3CC
sRuveavgaPKpKNDcuUF0oJuxos9dipkF86y0nrJJvXs0WJD+96lYLY+TOuulogAT9rl+tSq+XEoR
gAjeCsfns116vpKKJ0cFB6onq17wey7EP0n5o75johEKdeS16uh/ER4NEyIWIICsty4v81WY4m20
xpomUS/dk+7C1eaQ86Tkbleb471kFs5Z6cIp4vSh2+mQqxCyQ/WpiU5ihjEu+lySkdxZC4hmKM1X
mda/Gid/qCfWuxEEUwK+nBPc4l4rPJtz+NktEwp9It4+S3wiE0RvMt/4NSTBBxtkmgqT+ZmC2/BY
VOS3grChtYb1x7ohAoU/dsb1Z5/9OVQn8qDpjmNdii2W+kX52Zm+QURLEmkv3GPXakryMsZ4l2EI
9zPLfPTtQvXfFEv2YzDGT3ZGTc+MZ2UKbbn02aDcDyddXGGfm2s6QUb2ucn7aLKoi8u63VRDuEvh
kcmMmuK+yO8QywYuqGIHHoDUkeF8UZBOUpp8gKQ+z+dZ7L/wqFyDA1sneY9+GG/cBgUGIwAuM8w2
6wKTdVAOEhS2i0rgO4/MMmsX0fXJbYhGCWjOgNKU2uTZFO8sbCxEgKF2F810chV6eNfwFVJyyreO
elysNaRvrXLnCGBxaR3efWl8tXGQbMREVpHSvw8ces/l5NMhUpRkT+B/9m+c1/i70BdEsTNfF9/f
2EMe7OaaJJbfQ9SLoAir8QkljaVmoV5jwY2knX6QnJ+PueZ5z7Pt1tWsfJIRr4geMvIF8bHDZmll
8ruVXlRvtldg698i03rUI/eVTMa3WS01r/aMCJ3aP6Kkyk685+uhxifROFTc4m+6sAs+2iGCSexa
OV6d9pcBjcfocChvSMVH2wH/Fdl/wFO9Qqpp0ri99tHetvfdNNwAcutndvKvdN5S9GgtBxc7qw9D
SGJgml1MB7l8ILjNGTeerqlTwOQB5eU0EoUjerGd4NnQlb8a4uoNXh6BxEUFjlsWv1g659D7GuRC
fWp2duk9MBivh7H9YckRI609kZeMkUFKL1s7WfnNGwNJw0RQrIcBxSSYCTyZfXWvK70WQ1NtNRXI
69T47ncFl6V0cYgfWWFQQUL+c50m3O79Ibt73rCtgMbvezu5LS/GRkqPIYWg6b71nv3Auvxdt/50
qBUhAZ04HGVm399S1TVydHHQC3Gc6wkwhOQJuW8EzzHTeU6UP58b2vr2U9y8Ng4KcTM2hyDrYdNP
cQbixD86Eai3qtthly83AAt1sIl97iyVDiJYLdkHzS/iWdf7xODg43kGwvSoWcyw1FwnY2pfuZM8
p4SDNyM8w01XDUevBcrPYfu9yc2O3QIS0WjVkGrt6tBVY3oVBYnnKZzjsx38VD5tGjIglknOvKdV
0u1OtOs4W82rWZEXnTUnDAYRsxmImWEMXdC00mIdPjqlu6FQ7KedDAWVWL+aHihzqRBG8g57JSfU
3pij60QuhNwPHvEW65Sro3RtjM2R3F21eeHEa73wuD7i4Oar5o3TZaZPmX3A/NKxpnqXQmwT6TYf
rlv4G50GuNhFR5nnAJYtpfAD5jWg2zRklPLWbJrcdTWyk8oN3K5B+VlW5A3NkTqalMrCuXW2Fr8t
DKKvoJsngoz1j9RLg0PpzJrwP1BIp6h+x/XZPlJkSsdHJq5GZj/xvJs/6qai9go3hVfh7umDwFn7
EX4z0dq3QpkjKUUiYlYAqM4w42abqeZQhlgKp5hwemf5nPsIRLpm/d0cnIkJD+NpvjhoR2d4tkZ5
rWxFXz04CbwHOPLorluFhsL/b7FSMBx6VddEovcpmcSE3rM0FPYBj+wzBAu2g91wSi37m/LtXTJT
FV+bxNNiZzFlMIIfaoPV6pgTgnWXyMWMhyLq7B/T4DZYBSIqvTL/w3G5O1WYQznPpw+Fis8MeTD4
AcalH16ISl/mycF2oLvEmLU3rsGh7o8/xIRFBX0JW9TQifVgisc+Y0XUZt6KGP0Om4EiOvmJd3La
yog++yQ5BKZ6zacWu4lo/bMnkowhZN7Tkv1hMjjsspA85DwbL7qqSSi53uLmYpvAMgYuDkvVxi2e
JksAtYtIT1j8HqUzHnMpz4IB9XVJ5MAUZK9388yQ1o1I3CelX2H9nFRv/MDUQ/bEuERlPp+B6v0w
KPyhOko1JLQoUM1dzMpFwVK7Vz0NSBN1XR6e4TrgTDcnwakfdHCKZvnhBFG5qwY8UmLQeA2Th4IR
gN2guxvLYpV2XnHOaBnDvbKq/tBWU4IMadcFbEjVvkIGY3DEJ4aNlF604FFpYl5s/HjO29XZ7bLF
p5eY+8acP7sw/qUmTsmKlS9zXLsETUg464YGXryhxIsWohzrh74h+17jj4aISDLGcatbmqPPTvgC
WbaMFgfKuTtnvuyhudiUIXdc+hFB0DOLYCqcSuPDHON6L40egpTjaDaRMQWvSVYcE018hCxRirDe
tYs8Gm+rWQucwr3eFmXHgTrsKQCxqn3E3VjwkXYiA/2ETLvKenLzPZOJbgeOUhOFn2Gkbl7fvzd4
RWkwhs/Xx499lKS7AdNXZgpygTCyVwwXNwMYjlMb4N2iLys6wwYjsDqFbN3IGEzJD3emDE5ZxK0n
+dal+JbqH3VV88A2IErxGOQSxow/h+2jAb4fyF6BM8YvN0HGJmaoZbnqamxslthSeZ5jDdhMbB/3
aNReuASW8/ZHxgdvd9Cc6v7FcRv5wBEPRkV37ibcbK3N+g83DwRB51H45fd2SRnQHYYt1rfs56w/
DnD2mK+D1SBJtXrzrTXjD69tlyObdQlqBf87NvdFl1/cWv5EVVXk0Dh5eDVLEG1509atzFPUz8ex
Rys14t68Zb2gFiUxcyIZk7MXTfBiLQkIL6kw+LdVCYxFsJEMqj3PHxBVBcnWPAVpyLqlSZLqGJZl
91ns2U/s+t4vny0eWaLG/zYOz6RXtm7HMzvW8sSmx7yqZcVL+t5xOkIUMrI4ZX/4PZ4XBz8Mjqoa
pJlHUIUvA3mwIt0beciWpTSuM+F7ZaTJrUpbVoUxfmBCGadZGuIcgvDgRgraGMAKCPXYjZltNCAc
Ehg2fZFpwgqAdUJb6UNH1B1FodYHvy2ZCsuHrB55PFCpwNHhGjbUvCn7ubbomKVN7hfRqheL2CNC
IdccAUaDS7XpL8nRbGKTZXlEDx41ouB+0puudfNQtN7BnHGwtRadcJ3VE4jPneFUgBJb2TGpPDPS
Yj9igbj3FbSCWnnnWhi7mkDuPXVETyQDh2/hpBz98+5FJX30Uo3tnp/R9dA94gr2jrxZ5PqKBm5V
OzfnP34IchoyGjuWNXSAbh33VXFrymbfW7ZxUxhtI2to4J8W3a7CtS7B5z1mNJCQN8z8bdXKF0kF
0BmXzMZsSi6tgpq2xs32bqTfOrqfyT8uf4TuW1thR6hIB9rGuPYdyGlJ5pxLIjX4fhQPEJtged5b
exWY7GgdN6Zcrf59yNwXYNkRM7LX7DEC3lM8daz5M/hO/vjC2hA5adranrW4QpMrxxeH7Lz6qBwu
fq8Y3dWkGgwUqr1MaXeZg5HB2wVr0difglSkF2fmOhDEZmeLx3hG/fFy3lFnBBFaYCqPIZnto5nr
2zym5aaJMM/Vj60Wv1QXY5lvhp0WxGXZXXAcdB67uZ73OjLvTXlO8eGsQ+n+zKrCWxf13nSSa0Tj
CGMiPjPTwLobNtOhxKa20S6HmHA5SXyXYULglyu8lObBm0TGaAHrSbVLq1/DQBbCTIos19wRLE5o
MeUdoiRsZxmWs3eDoV1HgnhnERsb/FT7vED9c/MkPCewu3jkLCGBDKPH0EuDZUFpcYmO3CfMQ9BV
KY2j7JJzxldYKyUc7umzUpqWj0K3wIxJKZrTF/9LtU6GJodtES+xTGtlKC6RpOi+SJoC/S6HmgDl
i51402qExLGSdQZ0unGgItshRE3L87bBsosev6Pzc+FxNql0nO0CW9+9vv7hWt6iqbrbBPPjUU/1
j4ajL0zw/qxH85AbIGmI/tTbBJdaE5YHRzO5SQNrYlLMu4y6sE3j2T/L6nvJr71JUeFxLDEtlCQ8
QS4xfKF5POZRekLgpHp8i7cBibDNCfkMjdqerRH88lIhZJuC8gcuY5cvj7ZMA6Yf2oNjmd81kaA8
zwQ3//A+A4LZtSam39xzyft2D4ETzqucJRvWoOQxnqerl+LEqMjs7HEDbxqo08IrWJiOwS8/6L+g
rhniM3XYuSMgfxtGMvBDZdnreOJuaKPnFOSr45L0Ju0z3K4LsRCwC7qo+u5JIcC1LPdPVEmw5019
/5pZJIPHGutkhSJJu2ayyZHfVxAHkWpTmiSdklhsVmwTQCm4q8hfi5QWczNVfLns84CzWYVWyRAj
H2YGiirAxiIwtDVuXV98gd91hjgzqtcpjoEqzLzR6PCb2sdKKqBtWZ5x91vYYA58X4GjA0W5TfdN
jxN5drtL7PRbuixYLNf1MU160id5eElYkawlucyZjGmbvhXQDkkn1XqHBWlfjJfZ8xFkInbzUfLU
mcW9l6qH0BudAuH3Z1Ht23H8GgaHKF06XXuF28vJiunguBapXvebQBvLY48bWJTd3bLkHOVjSUoc
gtL5kCCs8HqrxpoZSqKXjkZ7o/qCmgzLIB0fZEQ5p0+0EsCiTdB0jvfLBzmLFccRbAHEtuDgqa2Z
yVud4zPiIJkW3kWV7TYOwFjSELPXjXivimAzuw1HSqcO93l+cXaEjsydQOld5zq7DkBThlDC11LJ
R55b8ihon84LLFFTE4PApxfJ4qaT1g+yzZ9raLenZs6eXFa0T6oYb4YGwdZi0MAwnablY9NmJ4Ng
bRMTko8KjrBuh+llvlbxZJBq/Wm33gTXgv26PacnbeJhJvwxrjKL+d+psMdJ3BferLiD2DkwLyTo
9RTBs+fEKFsIYAVv1QCYYEdJ5I/OKva+gS9JBgHso4zAr3QTHog9diDMF7j85TozWJyj122CcTFL
pshD+HgW2TUSe1GzCehzWfBZtQo5yYhXrGfPC2uIlQjlBf6tdAD9tj5hynBokGKilfYEFqhmBqUj
OXMr8mRrWUjcKj5uWyAaemXK1FqxxVeCLiePSpq1ExYCY2YHoKDrsaNeRc0ISJUrx92khdjPT3NZ
YwKj5/Mgxta9BBwE0zwh+wKPRaniC4xATfzGfw8oO2B40XpbxuW07sEbkDOiXaoi1ktm9IlH3hfU
KFbxZFLnG6V+hwzg3AVro4vM2N21Q4NdwJNJu+9mwiBrOg13gdL9BfhjbyTA9PjuIzZFPBr8lM0T
BQhHa2ZAxaGy8qyUcnqX2BmAp5V06R32o+lZymnbYZxcLLX3af4DL4PWVBazszVddZDIAeVSRKr4
Lq8D2ffXImreS4/4sW3x8Skq6jzoSlN9IPA/r7MhYsWytOKmFs0CZplyO+8epkrfcHfFlFDPn8Iu
fgFqeNOaPY4Y0q0lGQ5YzK/mqKipL+jfg8F6A2yyZefj7YdEPzSMZmXbvk8Zi0TMgtG6mtnWROML
EtJBdPJoseRY27T+rguXVGYOtAbrxLPw1NIfaEBr+unHVrPBbzLsM898TJfhQjUdfivzzZqL6TQa
8zbwgHemfKm9pgKgx5gcZQQZG8c4RYb+ZskCDW/KCRAWNiCIkjMmhuxdKyfr6q+jHZMTCQ+wc9By
1W0u2o+ZcNCxw78YzngRy9L8DMmeXjr+gS35GCZm7iqkyKW220c1WvgtsL8Am0y/dJuUG0s6wcZF
Ip5sgBByOjnpcKTGtgSI2tBs3aNvimRKiJQb3yZh4lq021MSgkxdCERd/DCknMurTIq9J4cvIQeQ
EXBXW9fp0EOijuNF/GpklOxSV+FYyS9dwVZ1S/fgQJB0izG6GVnPukXZ6LSYUyxpvmQpd0UXIbzA
mcezkD5nf8SOyF4kDDt99ie32iSKC8wZeKMTdLtVV8HzGhr0Ia5b1lsQIiyfLaJvnybl++cWnYfH
S44Yu42r9K0f51s1kxivsugDfynA1xIjVE9Egfhleu1cg0hc5XHyMakMj8eXdKruqbaJHEp1L5P4
nvSc9W3T2ATp/GKPOIPgf7Of6MVXSG6eMjOGB0u9qnQk+M+bvuF5+qsU8nFa8tRROfJGMdkPEQNI
HC5UrcCn00MkFOBmFCnU8xPArW0YMG6MxCUxrIN0aNSFFIGxHti/rby8wgdZ5GAVQY/hRaxhYhXW
aeJ0kUZcMJjuh43Wzpdd16+DtWgLJRb3WYx8oXD6zAVRgCA8zVMKv6dyHmOjICVQMtulIyJwlA+b
puvtg4czsG+TMya0g6mwFhVRBMmkvlRkVAG2IscNDqbmyd9rXZ0tsLUbk+hBplt5ACD5jKCV4Ur2
zHxTZBizlGHTQhymZ9nSF9J48V7I8RFu2itVsuAHQhhuYYF/lTbZloI3DtiHYpzurPI6sPLdU69Y
xLV0xfviy1ScNcRo0UML8XX0xAinDnvS7KT+prqGBYUYtTNDwjBwNvSdCeOyAZFmtl+JH/3qultA
oniVxmCFlIOqVIfjhmyZsSprWCZ17l4nG77FpKFPF57+KXOSDuDMPrvW4YP11X3m4Oq3jzaBju1c
Du/mPFYb3Xtrnj24TK8aCMGqDYa3vgb1a5B07HLefBnrn8q2X3KjAHGD9pJN4qOmTYNlar4FsFLs
p8rvyHpyZigW8rSVpW/A7eJjGYC7GaneXPClu5BV+y4ZKbqwF6WEZzvw6ZayzRSIfBSzz5aec4QP
oIkvZKDoUuuWW8ZD8EG3HBufPOzC7ZiwOZUZ1z0T1US3POkP8IK47brfzZQXlHWYDcx2/KaN6Zku
H9amQQeab16kG4sjmeHfXRUnt9F0T2Jk2cqsWK1QB7OddohBJVX58TRHJieuHpx2O41vphoAeCV6
740gNcOq3nnaeO0JKjAieP3W1BL0SVTd27F96ErrO+A+tf7/vqp/6auyFqL8/9w/dfpe/q/r9+n3
8s/Wqj/+nf/trTLkb9RHIeFydQWu62Gk+ifT3gh+M6WwINcHiyBkWgtQ/h/+Kmn9BoAZ/o2PYcd0
sGX9H3+VNH/zbYHLRwqHJLf3n/mrSK78xRz0x/89OHvbwR2Excp3+E1/9u0R9Wp1TkR8Q6zmJ4R3
8A0J37NAUzU4U45EDWFB2GZc6xotOSNqUoZtvM6n4d3JFfhs96pL5Bk9hi9+U3wLK73PuxrHq/VQ
w9MlAj5vfY2Zop8LDO3MurF7DyOMtg1zJh1B03meiEzmN+y4v8i1P4ZR+U3UwDrSJ5BSt1rIFzsa
76mB7dfLfmk7vRWaA543PVtCkhwBJN8jmoYBO+zMx04RGe2u43BNHGY2V8aAx9TT7Ydimt1bbfAS
OePdN5Ci7BwGGSF4Fyv0jI7uziFRK2IiC/XM3EZOd2e4xLfLQp/zbX43UvsZFehaYH8BgN+QW8aI
QY6q566OIQQDgwAQj7nC8rlVWbn0rmaIqqaWPFEZTdWVIpHqmlfULQG4Bb3EQMA2VnpEcKb3QgZb
cxTFlp36h6zcdueFDJ7uKODrNNe2AVlUVrzqwc2+4uh3O7c2QkS/ej28s4tO8D2U9wH/8Oh1WFWY
5Qxb+HD/YrpSy+INK793Djir2ig3x3lw9aXwQS8kzoiMEk4XOzCB5el7NQcWQSzFiZ+GJ5JuKHCc
azAlZ5DDWZvCjGFs02UJktMqD15bvLLfqfY85j+U4/1cgCvryrEfRZ7JzcBmbEN/4iFtjfnQBsy1
MO/r3v1p805s6rH4ZutuoVc9E/h+xfFPnrHlD9KwmF3OTTsh3AUpMXh1iRPvwIIUBswirZiE580g
2abje95ONTTt+BL0BAtq38jYo3f3JEl+0Fl7oZ5iY1VsPsW72xv1Gur3D12pS0DVzWomexp1LmQF
buPjuoh+Dirj/NW/25nN2BZ7QLg5iM8S7aGH/r3hydvbVraxllgXpVL2ZgabtupHDG5NOsDjjpZ7
sbMp3B6WYGeVm1yyJZdJtbKVd/ABBmajsdHmtImH6YfTQ3DoTfPRsUKqxtyTBLBKvVMKjSDzFBqg
dRNB329xk78hqGFnIlK+nTpYvW5h7oalVsJmE7tK/NrfZGB/hhh5J7TMZnVp0wrTdC2ex6bqNwaL
frDCEIIk9oO5wfM+M6EcFJkZwQjLiUsec3c8enWsD5MZvEHef1c9YazZZKKb0+rNtLMLkO6X1Oar
XS84qSisnxrBz1Tlj87sHyQ3BHCeNi40jegTIuqmlNZVufVhOMW3lLIkRHh425YbITeTN4u/hxb/
PssUe5MO8DkIphJlYHGFF+seLVgMz/J2y3/GhI13N4ePTuKXq7xrU1Co7t3tq2BbOTMnrhwrvnrq
3dk6ST0NZxeOlW+OmOhNHOamF52djP53zyq+EU35Bb+H5VX74Ln5o9tFP4KZv1cRchl75KIMifmp
LtC2Sj3gd6z5RGbTfSxrk6N0Q/TCY0DlcEPOgXNnXM4QUaKqAAxMWCAEeF03HorCJYlY5KRh8B0O
ACdeR/frwK1ehh5Dg5rpBzOkibRJlZkZm6+10Zur0ePONqHQcB3fqzoSrCmN3+lGP8QUn1Oydwas
4Vujx7EIO2maht+DaEyoSOD9Kke2+y4OTORMYkwpm1F4HJUstrQqIy8WDlN3RcWamdb1JssJH40n
RmIFex6rdrYcjHhCnIoCmx2GtsF+dacywU3K30M75e9j+T1DjFtNC7IhXq41M/8WKC5YuyxeVEzE
tpj6dVg5r11SfSa176/+82PJOxN29fvP5Pvf3dp/cYD/P2Lntiyew//zseOov//1xLH8+D/c3M5v
xOhdL7BMwYHDsex/Hjhc9zfTlbbAzu26tuNTiPPP84YT/CZRXizpC3omTNvB7fwPP7ft/WYKXNh4
w3FgB8L9j2p07L95kR1pmktOIDADPOeYunl1fz5uzKNHfkZENKHMCXYZInzZiBeQRz96umh/75xg
hKHUsRIgquqPac1wQowh8YFcVP1wbZrmYswLGrbCYpNiBI3xelaQlja1Ni6uQEIpZ1QDZRlfZq9f
zMrCBykFQyAZPTkwZZQaPtGf3v//S/7B4c37s1/ckbSBco7zqVU0AfoES3vQn0zWlOAFOJ+oiAww
9q6d2G4e2glmRUsfFqPQ0B3abjkAQeM6e7DqrpFCOp4oN3lbTDtjBFnEkGz5YqvzcRUstgIvf241
OHtD5SiweKTWg08nACv+YuOBL6axoc53rgXsxoxsyDphePR7XRw1oVSHtUZpjPqxOcdARoAfjd2G
jTPARw4LO3bfEet8f0j/zTth/bd3Ar8+UWNCqIIAgC3/1pPUCqFUx7vOM7+uoforoh5KjCuSmMOJ
9PnAToDUpp+O+gHT9hFoQdHxycz+fKWO2EFPcLJ1n489c1qcUWwAQ7FtaLX/1x+Z+zeLP2dhz3T5
Tju84ICP7G/fxb6eMJiUoYUqQK22+mGF5ImZlvuDMNu9BWHI83j3pREh7dkV/+jsZfVtQCHf2PbE
yysA0kx63HSYtLpmGE/JKE6xaOMzVB6cFGVwZHMCKciqHpLe+8S48+p7ffki++E2lltIFgJHL9Uc
rPZlMJ/z3hg4GeXNQyyTPTzX7mhQjYwg5hhEMCPShH5++9fvw5L8+OtXlzqEZdxgAnHINv+RH/jT
VzfROHH4EtmIt8Mt7iP54o7pRRo12/SaXHfzRrDJW3VaYBCPZt6HGVtS7OXuwcDs3I3UVqgpPwL/
HKvoRfvDdA2wD23L8s40/Pu/frnWXycWyccmTNdhWJEeQ1AQcOv785XmQfwCGcL1TrOAZuMHHtMM
cVlyLiFwRAXt3gnxYSD4wuyJoKn1xMA9rbo1vMbilgbeB4q/cfYjZv9//dps+28lYcuLI2IhTJb1
nutj3f/ri6vytG39RHhk1KDjjFXx1leqBT5aG9vATB9FP1zKNC4OtZ+xWUz7FK3Bfc14aRhlUfei
Ko8OY4/E1VCTuE25PpFr1a3BKEfXb/fuz/T4Duzdz80IGA9w8rLlw55VqXrjzoJqQjAVdrqE98rm
yjsZQDmzSOcG/bCPVJadUUimoL6AfQPdvShW5ajAjeZ3+mbVzZqajcmt7uxQO8FuoUue6q7+ZfXC
fhWmIN0sDm7kuGc2oSiK0LkM7o3rrIy6kxM8FF02PkV8449D5cHGbLB8pUTMhuyTyIx6ciAjcdOn
CRTL4L0tbLT/zPo+tPTZ6NoTuwlj+C7Pk1/KZw+WWBT19Chhh0oN5SHskw39hPnJGBFegjZIPkSV
ERgJDKpAkvHqT529jyv5VIzI17FJA62b9cxffoLHCmxdFFX9c9NjhEmPnVbtkYUea3p82B3k0yer
zUhcRLo7en4IdUYvKQzTtXcxWWlaGsAyW6l3CEn2n//4b53bnJyuk4/s9c+532+tImmONd4j0Hcp
V/S0n/HJ7TJjPqqxd++m3EqvGx97KtJM2eQXeqDad0BlLDhhi946iH/kNIlswr+LYCq0Phq8G+py
z3d60Tht96JG/DO4Rc9DR+/J0BnJaegD48QKDC4J36HvkSf3UApgqxJe3sa5RfzeQ4c4ODW7wAoC
/ruX2IeilP6HRtM1g8h5xYjonWdkdjsFixbxO1EBDbCUefZQxH69n4eaCiUdVbvnGPvaxTNC7tCB
fW4th5pb0VIgk5qXuut/TnbzbBMJ/2QzDn++s07Yy3gNINZPFqX1GwIlIeawJUVBod0zhUbbYjDY
lQwsj04ec82tzWiSsaPu6MPXDuM+/wgTPPRDCSen75kr+7DsnytSGPvKbum6j0q96X0ttvQ/mw9S
eOIqYuYKr3sa+BZdSrSQJ9WX3pXZYxPDeOztwXzLsbpfcxiKAxsLg+yAoC/3CZCB99CWjaJq+csO
fwqARtdhubBtwBn7uMVpnFvOtK8HalWCwVaH0GzEyRkiZz2SdLiSuvp3t5j/frfGYC9dyxXE80yk
oL/eYTIPdzlbEYlVIeY7r5Pwhuh9B6u3KvPRenGkf6nczj81AWAI7bMNqYvpPaW1mJBqN+JGw50B
m8cjmcFWFei3n+QNu9r8BWW7J2xBSvTf3Bf/flv0LTcgJ2i56F2IV3/P8ZXTbIYJCWt4UTjKTXl3
C9SZMHOPfjfOJ+VvFSXta4Uw88SG8erL/imPsZPPo2nuZN3CxlKPrpzSFzlz1zFn7o9VMF0aGMxB
Pz+bEmB6Wk7Nv3s4/v1ps7xyFBJbcmaVeGv+i6/z2nFc2bbsFxGgN6/yXkqlzxciLcmgDQb919/B
ugc4jW6gX4TcqtqVMmTEirXmHHN+Z//H5ljVRDvMBQSDXRQGbR3tc0eY6zA273zAwxUpKwaPOgiJ
HwGyztoEQiA28PgSLwNvCDrhqOb2AdOsyfeioxjN52EOe5lSmElNMr4kQye3Wowail6/BM5hd9uC
EcX//zvg8/5/vgXL9Azk6ZRmc9b8/7052Zw1bT1mFN6TGjUPTFZmWduvZNSlT4GDW0BM3ZMTQvOL
Ju2Fnlewc6R6KpyBplckgNHP0lD824c+NPeo338FfJyywc2c+k506olRWnlhxMEvr+IVHY8OJV0O
6qcHpZBKFkodSZpVjCdhwEmbKXcw+MxDaSSXtvLCa50OACWlDdmChEAt6h8bt0NxTvOosseRBGTu
eyN8KRkOrwy/uBMYUB6GvmA2qbgSBhp2XOgYLUNy4MeKvuSUpGc+W7bKPJGnMEHJUMt3sqf1bQbU
+txOnyJ0Bjpq4BOPTeoTFkljB1j3jJ1N7AOXhnXorXDZ9XBjbcCYp/8+BH4e7CPfJISZ5402h7Ji
enNRLvD7sXXRbcHPV8EkxOCNtlbsGMTBJCYaZNKSbGu1hOtlwEkPyCu++tFy103uuYe0RVlQzsbK
to33TEn2hsKI7nX2c8UevlNxQ85WUl4V4DmePYQhMPFJH5qlG7DDamNWrnPTXDoAK8hqerDKwT8m
GJdE7oIuqvrirGFPPFfTMSBBBDF3ORwbQitjt/4pOBFuszixz+i5MAWoVNln1AnJmppH8XoRNrZ+
dw6qXL8qqyKICObJYkq9LzFO1bnSu+cRu889dbpDMWTREmhOt7JKYziDs3V25Ah9dHXs3DX7m/ih
BeEx2sPY69lz1PtoaQfoirDWtnjLOnBXwNpFM6KpqeEnCNSjS67yB4hNtDfoaS1EBOI20yQJy4M2
T4u4WkP1bdTWJ0jx99TaxQkoKz7U+K4xIT0i8r33Jacyy3ZOGEJ/lNTrnRxw39Rh9tvEpcO7JHjI
ic0vV43O2hbTRXej/MPgby3SHnB5Q9+TtIyFBA217zyLnGSk4SI4y4wWWxlTdhgyuAyGTvJblZnr
qd52mmkgW0nUphLdc9MBDm+LrWPXJkI/+7HALbWyDeBcMXN3uAKVTS/ZtnN5aNLyNEA35SBJ5Ggb
ta/Anyl8yGrSSQLBBiaugG6tFWP1D5ahhk8wf0paw90GpfsIzYW8oAyCX4sJ5IFboxzNaN90IFBL
4R5BAbnHqBvnnRzJJeLlxYRvKfRzciRjuzn2dKJxIwJRGpFqN3IgWS9+DacZKNKO7EQo0omySjZc
Y1jV7BUsxYkCCrlDwIw2nHZejc3PcRIwIB0yxJDwkq1JTzjDjrlD4/0UD/BqojnQ0o+Lo61TKLah
gJUGMvKAntxaJjY24rr0xL6DJDWqh85Im4PRW1CF++qjbtpjMZrfRRs5Ozfr5c2bA65MBwWPqlF9
sYSRcdsGBkkDGCL+PRSx/Zeiyuk4DS6RpnyYFpgHjjw62yPB9UwKiqVRc3dw7OV3mZtcjiBJuv6t
Glp7m3mCJZMwP/R25YiCOAWTrtFY1JCg4SSROPCK6SImhulGlBEAkZrhMsrCdegvEeJYDQplxNDw
TokRfA69AVglCk7edoFsWsHUnqWHoIdLhcCkVsS9tLKnX2kms+RO2xaa6cPDCcRqrAwGoXa+S/KV
FB1YbPx8yGScnalN9U1rpLWZukGsMNGAHSqDCygXwnkHwp5o8dekTbywCJkPnqn2k5a9kjwH0ZSC
C4F06a6AaBYQK5v85I6E39YKj22eOGzJoOTJy5JkZ/QriXnrSStH9wnO9FXrjepAVXBI9aE/uUU+
nBEENqQ+IljyFPD0Se7rhs5EkDj40lURb1RrToeGUN4WecleopjrXc28x496Jx97d6gOZkLr3Sk6
Bttjfq8q9YlZ2nrh9b7VY/KcG3ZPS7nVFx7WdqTqYbbJBFrDzAYuBP8qPwBGIrgLF+ZClpV+71JD
v2dFdyLs8TM3KOasoRofRHAwpRkdq0qLjv9+MoFP0wl2MGbBvznhDbJO/37yumrLP+XvqSk/7bqE
xKW1iN2AvYjTOA7v0LHGbe+UDWezOqmWzNEYvKytqKqvkQCV4vQdze+s1c9Bbutn2RIITbzZOsBh
sqJW8BuUHrSTXd7YwTRxcsdyAj+5qyNV7QFzPDqtdM5UJ9HO7tuvsfGMc3RUugWChYF1dmZjzs4d
oWT7eOCmb7XuCMq/P8LhD7CbevtGhQ+9ciJEtuo6lYxR9EhuG7CkWMe7/zwMyL1P/55LG1+RqhXb
iy7VnLVIEQcqvWPxScMN/Sd5MwOAsCUyNuJ0X2JJQlZI/31LMQ8sJZ/g7WZfcCEfkr6m/WLCQUyw
jfD/F7iymAGtVW8wSQuhDYo89E5R6WerIdRIra8hQ3qIHJBPRPkeL2J3ds3qrdOnFlUUOOtgnqD0
1ahtaYe1F6XGsyec8dw6yHBVr04CEW3Y4fC2JoJPMiFYirXoxL/+SA7NBttvfo4KMax1rjmGM6z2
tssIhmb6cFLxs59M4J+NurtJdhywNreYcNtFWil5rqfmgK3W3sLt1VeWp4g9qVBOYKTEcWxflGN/
GKy957g1jP3kIBkrY8ITssHSt67dFWvpaCAUFG31Hsf+xfS1HQjO+juN6GLqrXMXaZ/usE9912Td
b4fRutN8Q47VadoywNeMk9hIzo0tf4Oi1j6Rjz2FuJV/Svr+dGnsxJVvTQv5Kgmluc1tytXEGVxE
ihG5EZGY9iJeuOM43suhj5ec4mA/VemE+Z3Q40HZFYO4CK+9UuYPqeNuGibvbKu0PWW+H5iNon+2
XgU10WPoZNde1XvTVsmr5/HtY8scn+zR/jXikRWpN/+mtrOP0G05SnCZ2PHOq1h3E733dsPASBGB
W1Lo3dKQutoyrPM0y8dohHa39HAcjYSXT0YWnYtrVas/zYPdNq5MnwCuCBr+aFkF4ZGR2I1DD68Z
TH8Y4jjRmiDbKfRZy756tuK2WwOA2wRcPI8GgvCVjRl663Ylo50mgrfAlnctzPYSCvLsZGVme2jG
KE+Hehv3yT3iSofxFrq3IgS7HVPqSVGHm0509pm+5pvekh43DmL8tp1yw+EbxE9RMo+suvh38ORr
wC2a+fFbhwNjya0dPhhDx2imlrgBkRerIeCgnRvFUx6QVYNFc1w2QwlBlCo8Ge1jNrrRT+s4dMGg
1Ho1flni1d8FRfbSRn52sI3prWBEu+2HKtiPehHMpEhEX0WpP9NIyJDgqvS3tp41W3E6EZ110Af1
3LQugjrWYrx4XXkzHCGoFXJvnzMfO0+8sbU5AzrcBkwLIKkTm1G972lZ7I3Bz05RyvmosygRJg9H
wOjQpKll4t8TtIHLyUmcFxIZGnQ8tfi03fBe4yFYtKYcH+2xWpWKJt+iTk+BJ1A/5Y67T6KuB/4R
fGtO7O0Z/tmAH31v4RRl9RzpDJdtVzgP4OhtjjzlhAA9tbZplYJsc6s7hnMSw0L0j1EkewBLHtFk
GBCubajV3IBOd+dcR/sdMuqqgp64dBoAVtWs/VLElr3ZPuNcxLDGh2M77wIlwbcbWecJ4dffPPQO
RlIZ6ZMuDOulDGPMv8il3XRiVj9k7crybePPh0FZzlrEEuTDWWudJ3Sdzmc8W9ydZBg4rszY6qRq
X7uATd9OI9pGKQnKUUnjirSe4VEWkrGupnsPOJFoHFplcdOjJNtUMEYvmkrIvqAFz1kkwauH32Qn
NaEdhc4BghGLfbBitzgQKgzn0aPcY6q9zuJcreM402Eej8TKeM268sAbFDZ9KEEG6MpTBAQXU6Ov
8qQcQH77IMIb9B+iqgCWOA3hl+b4Qm1IQWw9GSEGga6NphPJHR0ONw8BRVsgMsdNOEy5gTeFdGhw
KW23zYX4ZXUhEzxIyQ0okmEPtPW3z9Aa+5AAEEPJcDlLZJYqVDFVTH7tfKPZeoJRRx2NLGsiXQ9j
bG2blkALFQTNxYnAxdObwbIeimxLrN93wNvZMLvGhFdXOiQ7RBjl4A1Lo8OzbTpkuBzNyS1vyEK9
ZZREKYpmlfEcgHPN0k/FCJUtSFHNw0T6qPHi7nxTe+yG1jn994HT5rhRAyT1/z6nPEKsHE8x1G8G
BMzC+8+DN//U2aizTaSVG4a++km/9bCET+X8N//99O/BMwv+H0/1J51wQi+Sa1PVpLL7BCuvcl1a
p38P0qeTCJfn4Ar5mPBaV31lvpZO5LXUP5Z5gvfznweXmfe+th3kjg1P+Xm6NqM+IMbY2ba6Zu07
PahoPfty36IswuzKQ5wFL6KfCKJzi430Kv/07yHq8mTTGTZxcEVaH3WjPLpI73aNTKaTifX2VBcG
ZiO+vHVOcMgR1H4YChZ90loaGhHzYz8ByK7wO2zMphIn8s7yA1ktS/yzpEJxAx44vM50PZ9lG8fl
qdCbPZn0/oNZxrTxtO5GINai4d1e//1X3JG84xZU+DR+5ebfc2Q+E5An+O61UQsuLG3VBYt+FWbE
AfipDC/B/DxfP9li9EPbHhX8SMTpWdrCPeuQgaY5lcDbC0aOjahPjl7G14JT2nPg9YexGccbzZP8
ObfKzxhL5PnfnwkSsReG4ajjvz8MA9JYHA7WcANK7SCzEoScH+nXLJiV1c50dhNzuv57ALXJWbtm
AJIxruKowV/DTzXRSA6eUuW917Xeoj7W2uu/n4j/2yiVFYxJaP5QCRLWCui+4ujpmtvGLvwHHbco
SGTj2RqH4Bhwn5taU10MrU2XbmyI/dBXxcErp2ZZDy4FXRHaO7+j9aW3oJJkoT8CTTZWlpGbF+Df
7b5ysPBNqDFuBCUyJ6NceSOk9sHrnP5PB0TFQFr/1hghgYsAJ6CyJN6QmUXCdB7gXmWFWkY9fBfp
Oe9acMUs5nD/cfCypI3ExTTgeAugz3LE/KXKn5DCuuH2izqUVYXbiTUNYoaMlDShZYJLND3CfEbs
vrSTNl5WDtcsyX7ZNOpl25OWF6IrPf7vg/R6dxkMbnysgJDVuXNQfdZuJLe5h96XzB7oLDUoQj0d
xWXoftSo12dmoObOHIK1Xzk55Ik6QtRLMGnNN38ibDR6dQFLjl5Z3mNbmE8mMdz//hYRVMG2cdtn
Ty9JMPGmQxYQ74vldeumWYy8k9UjGI+B0fdnZrnZJYWKIokfupY4X3lr1MuwJ+g1YX1Ilw1plduO
z/0BuCzMd5+Igyhs0cvNz/3vH8jsGDUB2jK3eHNrDXeZjbxdt2p+JSj0jjBSs1gruybbmTSulKmI
CtJXbWAOBFoo2zgkVQN9Hg456VG4pK2vfGpeXAg3UUI/UBHXALI5VvSqIlRWprQoKIpyQ4MRc1+k
ylVn6AfbdQlNqK09cWt9eM/nZOUiCu5V0T83rMvMPUp3GyM1ZN06YurfUB2lIP5hFYye+K178aYE
DMxK1AdpUMH4+YWO7gVVVIioEXZPSrpoZYgCNQGpOpJLwa5b4jar5MUZkmSDPQfuF/kVC3uOsw+t
aNi6Dvrr2ftpZ8S3gvO5hDp1VPyjHNBltBR/g44BbcBBDtgblX9hkFkn3r0UMx138YKsPmJtjLeh
jdwVAkBQIE6HD3+2gmVzlDcmgrNWtH8GEURbSkRk/FgQBPq8dZWr98IliFBk8GKCC8DIdyONzg6Q
yotwrkz8obUM2o+l/IuUxcrtRu+LgC3MH3GMhCxs9q5TfMWxp+3p+0aJzhytmjaWN1JxBEW5pIBs
wF2GiNeqUlxtxQUQQcboY5GjSUp+VS8fAzqEn2Jqm4UEnANXreVbZ0OYCCy/MoHM10wcOszxjryM
nN1GnX1m0D16vb6rCEu0nVXW2Ma21kpx1EbHwKJF8Gw0lcYxK2NBeBFN1yaeHnLDNdaTrC+FzNWB
mQKdTI/JYDkTbMqXxsFkVHDmhGoxkT0wYg+vsdJDUVsRhx7UUYoHRRKgAHWLJKuVns89Lh/CNIwF
cn8s2s+E57F0wQ1HHUdBXV6ldwTWFz0ijCL4rz1ZiNEvQQ0BbaJdNIXXKbfzq1ndZJrtvICAqAxB
FWfdDz23tq3yXmkPvfaYXJRn/dhF9pBa7X5wtXcXrQdG0QAFesROV9ork3lbnHvfjZbOGd7xKYnV
2euMUx2573XXaSB2LHa3cS2LcjY3QRVJu++kRS6CqmbpkGpUEouiM+NzesC2YJQ3k8Csn2YC2JHX
Eg/GUczvcCg07kuTg9slvzXuGrEoiuQvNuofbdArXgk7TWZH3zTcWo9ZemcYqzJ3rtEogoUweSXp
tA/HfINP/jNPBJsOtik8V+2+bJtdLQZMSpheZlbdEZ/noS+4nbx+eHNzclno6BBF7NXwC1qYME2Z
LOl/PFpBSxo5FLSxe4coRiUQbaWZPXGBvCS2uiitJ0wpqr/80tHWTNAeOg9IobMqB2hFicb2m3lw
g3qdvK/evJccPhmGodmMwuY5ZluFwb1Jg3BbSvMR7tgfht+tzyqPhBMSEZtT5Al3D6nsrJlcPMjs
V7ItP7kZ6PxthEZrEq96hObN9ujCanPKLA1p0ULeqUZz46kWi0QxXixbDxe057AM5vUHShMimPFC
25cKFLCRtXOKwnurm0Q3srKYiftSTUO/DkHo9/SBEU1jCMsTvHqMkk9OHxPS7U1bPWDtS60exEjl
fYvAe3AkY9bMBTybZETKRQ6KqOS1dbqP1qreRVpcSVPbIdMmmG5UT1WINXKwGR8HpD9mirPi9NNN
yEDbLiTJII2Mh0bD4WiX1SXMHn0NIBrG+5zTrG4sW934a8eFNXgPpRsRo+PjH6KjOq29cocckZw9
VJBOfYoMVKRRyKUTZm5MCF31aHIeEQrJYO5G5qKPUmKZVfKCVRjbqf2pK8NY68RvLIbZnxyn3YWY
oHpZ2B2Rme4baVrulv4Y2WYN6bSDfgLQ8UcHeWZKgf8PWzhoSg6QojCRCRfwgZ/fnRoGxQB8Oq7I
ZHOc+LeSkKGy3JkWpQwevU1ZJcdQtwgrENahYztFaQTpDjsfGQWmoNvg4XJndJTu8wQxfDRBngqD
10yu4fa4h0FGRxmlaxnW3742Qolr+pAxZL9RFXqtNi9ySNa0PhWIrnXoTeQ0O+Mmif2LUzznsXGj
WQcSIWmx7BDVkEGmQ1BZL33cH7swljtHpOjZQlLGzGJh9hUEF+LhtKGSq45oG+xPK7oya5ARw8LX
DOiBlB+0DOE+Av6ZyIoN8bmbnQ4mALL7mPd/CM2RxfTimKfjGTDgu1zmut+xATVvmsYGkYKd7yPJ
yDfSd3ZsvscRbhL2dXpL2dK1NYzDdHRYpgLuXVV4KzMQr8EEvESR4Ki1H7TjqzNsF2BqJPLZQ7TV
+RSWJEJi4tVKoMWgt8wsfJaMYUrlPsFVeUlVekFARYhH172YXsjsGd4Ahp0nkFNr18RxYHWoWVJH
PEsbUczIIaa2iY2ee6IZNt5BvtY4/4J4Tef2VGgElaPazwfeXEhS1ty82PDyD0jj90nAuYgNu67Q
PXRUn4v0aEsgV3FbPUYSrmGMXdkoCnhqCOo25hCuRmMIj9KCAjfG3brVcGOFUnz1E7kvRDpJad7D
AuUKAaKCKOBNSdcXPUZx64V4L2gXlBLFbo2B0yjMhwRkuCFBI0PEPk8hlIdUUqg0sr31pv2tTwKp
dXLD1IuwF3kHqE0+vqgK15qNFLcnryxlbrFx7P7J9flFYfHBpLPh1KS/WZN6LARaR6YGpeVeSAKB
Q1GRkdG549Kl3QXNByK6K2q8xSGWjRb3euykX86k/dh5XG8m6KKbLvc2JoX8chIc/A2hVg7MdvKi
lgxTjrJRZ7ARR7g1MAudB98e9LXm/PV5hfkRS/IySN2vmq6aRTiFXTO9QOkNHiA+ooL7DeGvYmE2
1UrDheaaZ9OA+YNsiezXImgR3EjE5RgUa2Ka9qHz2NkOsro4emWESZ4BfbY4ij+zQX81UC5V5JFs
OKRAC2EGbEvodQjO0iNWhlUSWPHVwcSymNyeZsT8vUZ6c51asn8Y/6ZL2875BpLhfZg7vWP4Q2g8
wYF4PjyTZvxE20wXvYZGptBotdDSn5Dvx4qgtsJwFnZoEPxJQlQSv6V1fu29nnDKcOWNzq0x8ObF
pG+4TSnoVkXy6A+j5OwxcUP/97+hfMjjYJL5UvVIv536s6fo2uhOY2EFptt/LKHhp97B0KNoZQ6k
ndnF2B4FXpdjp7z//OTNHgs+Mdw5M209nOyQTGkeaLsMGeUIggJvOeT4E4F3kBzizBZgm2jdg7BM
eehm1WmvEcM26FZGt0sah1b5xuHfT/8eCm/gEGCLP83a5XlrrlXiBTPMqN42jXWP87MZWfN4zKgv
soR+OFoR1pBQ7tIyBWU+2ofMY47XdfFb0jKwiIovDTvlRtVGfM/7s97BMEwKwkwneFMrUVTgdHs8
b5FyjU05df2RmFUCSiVYsKYjGVT+4pBUmCrL8gOaFwNDTT91YZqtAYlzqXn1cxaMw7Z05KOmW3+5
KUknTwnSwYu5EQYtS6HK8SRp+e7K5Ccc6uw2+i6ZKSihZ6kSICAK2CqezvUIV9Jq2uehdq+h5r6G
8SWK7DeG+Jw07PGVa+dkGr+Rkb2nqfZQtz4lhwKB0m8gu61dT3uN9fqPIA7SrfEmYo9k1sJW1fr4
+OnAhvNOuKm8BPVbsyx69zPpu0tnW+dUlJ+d5j3bgmKxiU4t82S3Vs3azrhpERkxr6vLHU7WbxYo
mD/DX1VWUP+q0VsS8O3OUGFS2TVMNMNNG4xijbU8NMSDm9dHSE/7If/VYueARWZCNVyUw1oUHG4z
/EDKgkzgv4Lcfq12XT38tRGyhSnLBJXhukvlS6khGWmdW2mjWS1ikw4nNQVSgea3+PJ7zs1s839W
HNIDdhYN6v+ggjHYiLMk2Igc3htjqu+ZkB9G4Eza6jpZ/rEiwSAu/dcsdH48T+7GvtopL/4ryLFD
YpXfm5DYoYLpQ1ah8syL4Zsh206V4bPbAkErmhbwsEtF5tQ3YQwP2aRf+BLx+KrmqGn5sUuJHLZv
XUF/QqrXRrcenDy6kC1STTdZRge+A2SA9oWo0Q3+zoMzBez3efEFLPodR/Q7fgu3lY+UnD4gNhpL
fGJ/KSCwyA9fZCTTZTZ/HKpVL5r/3vsAI9juCyv6TDCf+kKeHLd4Omuh/uRqCSO7YONbzCObcTF7
O1pd/ZSadqt76k2srFtSvcxl7p9KLbE29DYZ3XMyZ5BFQmLVvEZDfdYTY1rUDU8XEUFp+FsHEb+o
sbmWwzspQOu0UDc1oAjr+vaZ/LMrupJNDjABWw5XvpPVT4TjbU0gOxin2EtELjcTRAxJzqzH7Kfu
ogi2ZL+w9bFfDZH0lpyKIbG8qYAzI2sMJlYVoUf5gcN5Q9ZyaXLrhmrg7hfTl3ADNEbud0bmcl6D
5cW0pzhEJLGR71pbYpwZmoXNUTCyvE1BXC2JbT5UC3Nr61zT7kDTST6khX5zTfs3yLUvo7SfCOx7
r8xwnbXTDkjwm914kvNW86pr7RGn1sELNmY2XcpQ3fH5Ah/ZJYn/LSxWxDQlgtDuDeTb2Q/4N8nh
JyI2ownA+jQfWRU8mFr0W9FmgWDWnwCzxs2fl+QhR8ziGPXtRxEBCE2L5pPEuIunUIwb0UtcDSch
3PugZ6/t+CZ87cIQDIEI4SDFaD/5FqMLuxHPJrEztQ4LUBYfzDx3Q/ZEwb91vfoh64vDkHKod4Yv
B73baLygtv1TAZ2dyc0+yYRZWjo6Uzd9w9xDFa6hUJJZ/tg1gCztkVwu1U5vMQQDWgfHqi9JiiS/
fuWYmKPj+L2n+4UIgRt2ftazagKo4URrwJeFYq6Kfweyjg6Vw2d/AUZG1F3v/410XLGLY5DziEqc
vKfM1wEnizxeGRNUiKYnNimmBGz9oljkac/eEkHJt2ciS41Nn7CZoEouZFSNSMdYQlxzdlDrR4T0
X0PuPPaQD6m9GexC365j94CJk9SQEK9SrDQi64G68BHaiyBwftgQADxRq9+blqUPxwEvWlXv+tid
YL0sNJHvvdjbBbOjLi2fyZROE/M2jR3yzekk2V2VSSHc+Du7IA2+KbY40w6+SwcX8gx4azkNW51j
a+rGYMgHZFzdaaj6jwR+i5siBCCTO2vcfVj614rbcO2T6ZH+jgMddqGpE06tQ8fxCqHgVc+TF7NU
rym/0jX6/TCSDBrzUtxg32LjA2V97zmsuk1drSZYEUintU0DZpGvDSc9+jLQ1AKbGoxuBVcjYupZ
0cClI9ff62bg9GpBui8Qb7Se2xLnYy1yyzknBreoWwjSaWwysjSae0qShYkTD2Ni+QmR/JrXzn3y
nFsoi4UM4k1jIj4IYvWB4vJJGb9VYZ0cbKzU0jRQTBl9YxG9+vIpwuRb1DefNc1J67dUEZjUmdoh
7o2HGNVV2w075lIXJ+nPJLecPFRAGKE/qi79tH2oI8KtuPjoc0cwCjwT1TdMSypDy77Zstl3AGaA
6SaPje+/l95LUTlfPnGR9NA8ZgNyr43q4HXaMwDxa2gaF1TPDBnDZjNm+lqUP8Bqr65WX7uxQWtc
rqTBDVhG/qqABFbEbGmtGdwj130hK+EJ8XmYvRhqeinnSxiK8tiBUrSQ3Swtn28h/hsHRMu9GeUs
WAUf0jM4RkGjKnpwVHJUE6/N0EwisFKgIgHjjTGGDsKGBAQAkYt/MSBqLkY3+PXS7qmEu2rm9m+e
2CNHLap2WkE3RvR0DLcW60sVw10gRhXoQuBBbQFZUySUW+kARqx8wkXLXMF96TWawzpw/zDYxg6p
ySDSurZ7KjwXhbd174L8j/v4NNZ/g+uf+yb7mEiCXhQtYEOn0xZ4vb80eJRxDJxkgldlYsRYgGEU
S68r3toO5C0XRqrn71RLLrr9xlg4MT2HsnmpkTOuHYfNxfFOJdzVngjmDKpnG3YvjlUdhAZpnqBP
TUL08ET0CL7O1gKwG6/j4N2suesZSfWSuP2d1WwRjeHNG3sSwwTtAnzHe5fcNW3kGzCL6C4a/UtP
9CN448DnV9N2aYm4zTOOUCd06Iw4MW76cy5n1zSrbmcBvlzm80Jlm4xJpngXiUthCKriRH8FZBKv
TLK9YosVqi25SyDzvYfeCzjfT82qLqiivgheJqYXQdrITVZzUkP7NSCFlHc8aQ+aVmLo6eiQRHxF
sYDEMoXZmxdjmKVBuI4a+N+59VNAJFuMKRqO0Bzg9/bEKw0W9YLDcF4nu7juFapmrV604Z82OT9D
PB8KJ+0RisSuT8pPHSUEnSy+piT7GjL3OEwJxCMRk1Pck/LtZ/62j7g0E5P+m5s0f1ZH2lg18urn
lD23SO99jkzBdGmAee1PNP89FWs9AxNvibKI00pbWqtmqi5VIHdkOsAx5zeT3IYGqf3xW2o2Y0JX
Nweow2q7cumDLZvqX09SP3vxntfHUpN6f3nL/Vjp2zhvvqeG4KsphWs3NDJeZHNKb199M9db1sQH
oXkDy4Y3Zo/CkjEPcwi4bKRzWdVXUfs6hnO8f0gFrJ63YdTasKTfuFaYghZ5l22NtD2VDiUZSUXp
Is6LNyR8fBcxW4Z9VUSNLooo/yvYRp2J1cDnfcJIox9MQSCy5mzk0z0vULa69p1eNEUtyA4iaLwl
wyaQpwF9hrYJtngjNn04faG3eo6D5mAl9ZGx6TIO5Flg3oLuz5Q6Q3dbg8tumvEC72ERO/6ZHLgf
MdHXG/LXCe1AWMOubhLkf3TnGYKnCsMYAiZdVn86gRBoF79Qp4Jwaz6bisQvUz2bjGq1VGyqjv2u
QYDHGX9ap06GaJDEnJWppEdu59xJYFrjjL+NW1PZ5OaLlyi25UY/sbyDtOmezB6xo5VS2Wpyz7x8
GQ7qhgvs6nrw4wYtVEscEtvOy17d5JjCyV7oOpBEzqtH6UE984L7GAdXWi4fIAcm8yGQ2jfd+x+Z
J9+mnm3J2DmOHbsNPAx+N/uThFu4MBQdI6/R3oosPTDDvZqBdLhhaL8S75J25Qd0tRa9ufwQRcB8
C+ciZJ3SDG/xwIrQVDYJxN1nq7lAbTr1yZaR+zp0K3r2HkHFXKEPASpbriLttxtxCfXDMbP/kSeG
HaDbg8M+3unNi5k7LxyhnmJvXAXNdG4b54mbGSjY85iZP71kx8qy5p1GzGC0nwEagoUe0t6tw+k3
ZN3ie+TUy67F7TVD1skNkibD1SQCaqX46I3ZbGZHxTcV7t5zrnS0vvuUcY+Furf1oYpRzGiG+dTf
dMt76zKmTmHVvUOO3Nj6HA3PJ4bYgiaqvrYMvGOhMJ7JDvnIGHu4cXrTtOkblMeznIyn1sYbFeqP
cl4m9MBiIkAQYRxUz8EUPM68D7oG/bPPaEqo4X/YOpOl1pkuyj6RItSnNLXlvgMbMHiiAC6o71K9
nr6W+P6omtTEgQ0XfEHKPHnO3mvjHqXJupRp/oirDUIechWy4VEb4QFR26iPt7yp9gYJ2LLqvkJO
/YbJ2qRl3WU0xGGM9BeR2tCfGKnzExQTXWZT3zpMSfzW8l2lJdeM+YQTHtyGpRAg7yMcxC8BCg+r
kzents4dEwqjyS5PshIvYxW/0z04T4S8OtGZ4e7dz8oLvrCn2q1eLeytkAIPBEZ8In/6jTn21WNw
Q1KztHtGDbYRfOEXeSXr44HaDyVkTVHdsDF4qLKOg9I99BSCj0Y4U+JPSwz0+zoEfRopUBJNCgi1
+8DhekrVfv8DDuWWpoguk1UbTZ/1fCWbJhWELhmdIe2GR/U56iU09QGJDxuwbTzFarAu0/TqV9yS
JQR3ZmVIavTTvA5PdbJSaHNYWUIuUrLHsg1NdQ4qKAP+VELbjq2/j8ncY4J6UNINZrOQBjUGBzt8
SXS3J3U4ZlkanzpLMKGPGrnA7TouBlOFpUDUo+IQTAHG+SuR6ivAhu+IBN9VaGX6Qp/6f7lhIGwI
ntM2/ugbHAoBQcqL1FJ3kHAXas0dFBUYrcYCt6BZQ/0g/Vvq9Tl5Qev7ngFdQtjXkxigHrp0GxTE
sSfO0XVwgY4TPjAbQqWJaq1fTZi9O/e9Ve+g3rxU8fdZhYTY2peW8TRa6jGqA4LAG9wOyiYqm0PE
JdNO3tDPgYLCazSBiVhukiBcR864G6YWMl619CvnvanTc0e8Ypl5bjZ+tOj7AWfiOnXEJUjaX1dC
1gsBGvT9TTRw5FOutCQOcBcXW4W5qx7/ZYtpYDgxNYrue6zyXykTlOyEPw7pPzWpEGzKDGLWpO4U
h6qsrmcft5sfm4yuvUifZgW+OzDNUzSqKZfga9ZYd1lEFUulwaQLkfWM2DWhuwecdNNS/VcRa5qy
RpPHkfPHmvWYVbySdvXolbpbuJl4w0tw0MIO/nbfMtkHzd7kRBYicwMviGK97pgFd8JTBpKsi7JB
blnsGIp92H2F56B6WPjDYEbf9VH7l7Tda1IZaH0/GBW+CEroUbcwOcd7JCUbjVlNxrxcKfOH0JR/
mWK9ktR9qEPTg8CyQpd+MwZQMcT5TbqzRs+1cXuVW1Os3DB6Kk371UaqMJvscwSj9ioeBkZEw7XP
nR8Cxn6saxNon1pOYE9bSq/o47sVRC8G1uR50O4shxoRoaV8NITQ0KJMzpkzHEyrfRRoYHu1C2AS
sZNLo3qJGZSTm3iNzeZfN06fldS+8NF4uTbggrdxEFpdtulNfTdCQQNU13+1lQrAItrQdbxrufqD
ehwIqZ88Yaqh3mdmrdmCiMIWWbS/1gOaqbn1MZrur8WQTbzaNvYif6qQuNTVVf1nWB2pmhlsSFAr
x2SwZ25hvrQq8knaQS5GMzKXo06FnsD6LGvImcRQOqp8gdBxm2C1RpbcD0b3SzNsbiDFV6VA153E
V60FaKD4HL40UPiYVTYIE3ejMF8dY54SA8fTkt+eUZAKi17FgRU6PfnhLuaM4oam/1YozY6cgvlb
cKgDNmO4b4g1YbDBojXBNxIA2wTxzVQ6ahfrPVfDq4pzAwpisExjXFC4lDONRbjPfgiioVaD/r1A
xY4QJy0YLVswwScKia5jVBOgLhoU6iheGJToX4u6bjF15Wczv9eAIcrfqzHDXKE/hWSzewDTOKmk
YHPjxksMeU8RChAuwaIm1bmcRAtpUqovOqmBUkr2kT4+7EbxkA3z1w1QaonRPqr63Dq1I1o+GnOm
yuDyAhSJrnBGeetqsBXF+IaDxofJODFQ+NCCrt6Xvzhng+fay0OowN2g57e2ii0wlPnCAra/SwD2
PoXwdpM6+xn7SsOnLDd60dH5puxHSEiG0NDVKutw+C7U2uQUE6j7KitjWDfKOehpYMUiQ3emVpfR
RHyiuEPuTQReEZjV07BtzbXZ+mDr9KRbYU7qvMkx74NM9oYvDP7P5Jomov/I9U89S5Fkq52zYIh4
0QLlPKSzLts0X02GGcwmdLrdWQ49ylnRiPvmNg4YKfu7oLIIXVDalZT1V5u8m5W+NU1aromp5FsM
Oicx0AKCLfhZucMR6hf5BeMl1VJIz9Y1HOqD22L1QCZBhb3zEydB0gFnT+9QHdg0q5vuWQrzoSIl
MQeXcaOAsKiVDFZBYky8NvHDIn3YKfLfNEDpBe7xYvjaqY+1N7eKoqWCTPYV1FXArdJZKzjq7wPX
24aIHbakQtu2Vn6VifKi0O8Udo/nXEk/GkPeiKv5jULiHCR0K4PIV4hlWAT1fTaaJxmK13YwHlZg
bhkErYLO/wDg+yXygoiF6aIGyj2HIq0KOuV0R2TA5pDKidAoZKlL3MWrUYf2EwFC3nVtdczp/Ibj
SOWVtwVjhGlV2u49hi8MLnGA2FWTEV0EF6mLDytJjnXV3KTif2c27K7S2ibA4DajH6KRYvJdDhw9
5g7ysuK26rLkLaUyM8Cdg3OFqyWZxMWl5DbBK3oKomsb+s3z1Li8o9R5d25yjH9au8BtqmOvM6Zi
xUkn8ToyVHCuid+e+EK0Dts4Cu5/X2Jjl6D7y/oMXBm62qQt655LIa4Drj/rhdFWXRPdoENbWhod
/CGwHIsQNufCqtxv2hcEriFfRAJBGGSPCn4PvHN+u1vTze4GIZMLaTMdLXwaYc1GV2LnoZQd5WVx
cfP8ghqMPKFupMmfCdZIFRLuFvL91hhJmnYi+b8HbX4KUJix+YRPxNe49ciyIeSQqOXyKFtEscWQ
1euOY84xtxD2BK0ag68wktPfA0UfSOipdzcT48ILvZiznkp8IrWzQP5MN5+ggy3GGpQadBs3cOrC
RSJR8iZapWEShaqbseJ6f6/BE4vLxjpyonyTDkDw0iZQR5dSOVjc7IfJtLstPv//nv299Pegzl/x
/77s7zWXHh0sOugVTuzDoJgfrCKaSOVJOPf+39fo/wazESk4/v9ew2ISL2UGTFf4xLbUQYvYaUyR
8cxOPq2jHcfMh8/8fbrSYL6FKuQExVCcZeTX9ZntTK5cEXVLZYzq898D83EA8nUOf0saXbXqsQlv
mpSOX8dBgm5tolO/6rl1MAlsHgcEwsj3wa2aaOTnB9XMoPWoyKXmZ0qt+DtCkfBuz08NduK24+3F
bRSSWM8b8DIswvRsiBISdGLha1f/+6idP/p76mcOudgE2sB+lVmwaZms4J4yjZy4iJCe1d/zoOtM
wiTR3GWhsor1wtm31vhUGWLWzSiNuaoFG/J/z0u5plKDDR/gLdVIElE3ls4PCMhKX2kEG2n0oRpq
UNuZR08OFRvH/gO5UPoBHJi9M6RY0hlr5RrnHlhpgju9wYy0wItMrdvFTrZycrAtwGHKs0jU9hjx
/q76xKCsEmDD/3sqZXl2jfIwu9vSXNPP5EmLJ3uYBH0vr9eY2MQBDQ6rJrY61Pv6AhOn2fi+MTKE
hhHz9zD4wbQ31fxUlK4kL74nsC4Xj85JMWGF5iSP/33o2saaEIfgMJZudG6m/kbBkuJI4tnfS3E0
/e8j12mOhXQujdTlJo4r44Jn37j8fVRXBCi4OpZiqKc0R1JxiLRKrMM27dehKvR7ZdGAQhxdn0gO
1O8kVUOCje5NpMozxVC++Hs5H9Rk42ZpviYnUDnb/fBdhGD+bXhnmyQR2YvZJc2O7R4Z2/xUSW0Y
1SbCiMQZtmZr569Rq5g3PfqmzcNhD4TDq3A+mGGL29+nEUZvid/K8AnLfN0btbamZlZLZfyUOsNQ
FXTw3s97dn+35BfWTJ8oB0EOEr1xcTglAk+J8Y1Cx/zMQzwnTUOcUzQl564kBI8IQ3NnxxNjNgmB
Hp5hcCB4gIEo/Y4uZqEk/T3ZCaWxbjTN1J2BOwr6b2jdxvkBwD85HPlt0sM7XZ94TVxtssWhArxR
CW3i1jMk8Q6H97+nui7noyufgHMVIOwgK9ciSgARaPCrhVD8/p4ZccvoHP43awGC4f+y5ziyroZ0
ujqmU+xC4WQHIyRio8syVEOTu4Vt8BLUenM2KObOWk2UbCs1YixBCGISh4ebzzz5wIjQivgsJiPn
qgwO5co2Us2l7VuIPS4Xe+8TdbU3OuNUZ1q70wRpuTX22fPT34fRGMKXmV/E79yeBuOCzifYzrnh
tBPyslplWrFuE6U6qc0gnwSWAW9M8MjS1FoYWdN/oNrNth00fmTHPOXke3L497eR3te+C801gdAO
GThD8ZnAaUJ9bP+j44bapi61F6oREHxkXCy4DVncTFTWydSPD9KsPiUdkOvk9Nbx7/WcIyUBD1ax
D4iMf46gxJR57jPC0CSJlA5DJ6NnMFOmZIWVWvilpv66zvRTD+BiHzHPfAJ+ha+qCbw4o1CNEp2+
ZDFiOFcExhCo1CvHtgiKCix1n2Z1sWUBWNdB0hxUk9Lr76FBQXuwnYRbFh6DTWVF0tYJjDuYzvmJ
Sxwqy2fFjFRm8Xqcv/Xf97eCST+4xldumRnexvn1ns4DlaXPkTbRyKUe+kvZgLhSTUzNkCMvoxjp
4ZXOb8feCWzRXWZgDVKVqN2IeyclEXBh0qZcoloPln5QQSMzmYVIfLsGewGk8mxrIA8LSO7m0nc/
cVh/VibKQ4SZNL3VHxwW2SIdhoAsyPL7GyI3y/lIQzE1HYaBob60x+LaD+AZxuhUh+VvkOmoEwfz
g7HkIgmwJVc/du8/9OE5GfhTZvR3FngN+SQbPWiKe5sx90qTfDclKSVRbL4NlFMofL7GjGYr5vSL
rsw1ELuaVBWWqzp5wsf4BJ6WEja34XsUz1mDWn40WM3UIP+X6tnVNahye4bXY/fiRFrO6awCv2j/
K6t9Jv2fjJpZZPmDDeIxImItyLu13U8FadtidMWT3+0Ml4a6OhxJB91ZNUrzbHhFS3LvW/ERqf4p
teE6d9gJopMWu1cSAZ67tFqzQTP0qdRvl+AlR3tiVbVJ0qUdTo6No8snW/VvlXvqmJmVDNxQsGee
yJ2Czk5ywwDioR3fNgnHUyukqy3imzp3NYaEFJNgit9J11qTSfxlZ3S20p5iy4BR4Lg0MQucQV6j
Y5lX9UcJgTx3ySxLYMrkA92J2L8GTXN1Y8VrC7lOC/kJVGXf28W6UfstMRF3pZo+9DahKV4PL5bq
bggn9FgWLtLkzpSiv3GWuXRW9uJm2hmZJj6uaVUY2ZqhzcWZ9kYjt26Wczauker6p4hJgJUrKyHz
p6nqnkwN1MIUH2hOnXG2e5qNVhXjvwxeC+N9TDdpZXjBKA9a6T8H5CVGYfzW6+Fh5C/bM99uyD5B
YsGahMSk0LS3MAwuU6rdfHQ2yPzS18IOLxFY7YWvor/oGVxHiFrJqnUBYM4xYMqTOuY/Fc0/lolj
0GTYGelu5SRWtVO9gPn+SYB5vWiCxrN6TBdl8gJDf+fCShKTS7NBXUmkBiTpPkE53EKjQk7OJME1
aJknRpgshdqfijiWu8wMzpFbYGnq9EfB7r8oOotIVXTaMD1v6YVeKrMXfBaT/lB7LhQ1QZLHhfiv
wdSQTKSa4T+lPZBPi4RId1rj6KCLRafSfSLwBg1/7W7MPiDgrnwUVTRz65174NdPKH0vpT3czXF6
4aSSls4FoOI/MNhXOFdfIsPWhe/BjikcS2v8DXyyKIbiogTynD4VUfs2ym4XteU56sfXlgS4xTTe
s0x7NNY4LWKukpSzkWr1zybQfC7Gbs2lsGOf+yFRaQ6Yf+gCFp/G+TDGQeEZKgSQpns1rNZgto3e
PbZg0kFK8gLSwhYl2miNtjpdYlplWmAhqz3bFqq+oMo5Ew3qS9y6L72LSgiWB66eEO9K19Hr00tU
vq3+mqv0AkWle8Klk+7n9Ynt9Sx8qe113BObEtjJsvfLo6YyRbkWAQfwvmKuZqYnUo+uBD2dO5e2
4sDky1a4pmKVNYHlbdHnLG8pdU0bBM9YeX9Faf9zYkyGDEgjiVQsVsp/dHf1U4Czw5HaiH95EXV5
dVSc/ibx12G9jKwmB2VvGR7DG9huvtgKrborI2mdGvsPI6amRX5G41bJl6bFKtw2hUaEdcKtIV/L
Kb0lqUE/hfMCZpuw9wqdglVlOIHPu711zprxbrSpnHpkXl2vKswb02hu6iLYpU3yXWXCX5KTSYvW
uoW4U/cDBzzfV3ovqquHkcZ321rnufNOfB1an3ifDuFPauQOOaQ0m+cOiKRkieBK+Mr3xPmfjZM+
fW8yb8mI5Mjs7KjS0ckSx18377C8Puq6+tF721y1CMfEFAPTYWC7iCed/7YptzLKvvpBeyp1+SEG
9vcgJNQyaD6EbOTKt4gBjhOGH2JYGxYC+KifSFiSw7oilOpckNq1ilqyFpmGwtkzbiO+6QDFQMBU
2EHMxhhz7JdJ7x5zZOmY5bZhAu4/BqO9+OsNqGTgxI56THsAF6EP8pFp+QonFHLJcRZfeo2LgcB1
WdIKopQQbtI9zSi8GJui+80sdjKOp35J8jdxeisMicmSoLl4AxGHO4F1odeKemXHXisc/sS5YqyS
Bm1aDteRG+MgwCsZbvqJDA4GeW9cSV4xluEkTmpqz02u5mWE9IY9kp9VWXd8XgtDVLCHXDSGMVEC
juIya0w+MsG612CCJkFr9/dERiFCfXYVtFEI+ej7ZCo7SOYkj95P94QxH8yI5YCWXLMopw7q+YQk
qUjFklHZNqrqD6SSYcH4s7WVCoBW+l47JPQQDGir3Cd1+jW6SMMgj1zJbSTmaf7+UxvuGTrTsdQ2
/uxZGmBrLUMsKQutJUNT+Y0682cANZMRlp1Y7WFQGDdOJJPTLeo3qTsdQRKhMstQSiomokNfGa5+
2e84ndo7fjxsHfSd0hxeHYxmKAGfwrgnFDRuhi2A021C5v2+pR9URpVCflL8rsvUPDt2sklVC3F0
JL9Setm+jWA81f07ZkCWS9GD1FBwRbWMbm6OMWZLgkD1zfz7Zu5UrLjk0jX+rPGYDs131UJs7jvV
XGkRwu5Iy+QRRnO4pPOLWsCM3xVLY/ZeOutBZeYzYW4A2TF1W9+ph4uv/WggZ7mYGEsorvKWQOM4
kOB2SSI1P5pNr0DpGDGXJz4jZyS2oetoy4TRFENk374o1rrxz7EqRxy57XYMgZYjHDgZgw8cysaE
68Y5lKnRtVFE2OmW/Od/eWI9M2uaXv00Tb2y9t/rUODFEmW/KZXU8XTytrbcnUk7IIG2inmEiQEs
/sXMxLdV4mTh1L65sSf8HqFrgxY0XWY7bVgtx1ilez4JbEmA19Ebdx9krhHiWtnpG2SgRT7fZsXe
So23smzTTdRjdhqg2tHQAns0iGwuVEOMHSLZItZWvbEl4z7riD6as63LMEesQvWITuMz00f1qgn4
8PFdIfNTNYFZ1rH6SKeJzDskG6lRTJ4c6j1qygX7CTMajv5YwvODgH6lje20q6qMBvmYVQSGFC6q
CraMViQ7JhD3qCeRz67q4MkaVyrGoZFpxxa+V7Bx8cklVEuY+S8aRTJDr3T0KnV8lxUeIqP+itTW
erZnEVU5BCmHXGqZVKjlcsT6wKx4pNXRW3uCzcmQpHITyivhfywNsJSRzMBW6DjToOEwjh3YxStu
PzR3xBzp7QPc0CVLlS0TYOXDlT3JBBYl4ZTisM8rY2/o7M54ie6l5n4TeDgtoX6sbQl4OGqaH7YQ
Ig2CU6hZiJ4kGWZTJuEimqntlT1leeXAyNW750inKWQFj2BqfQ+48oB91z+y1j8FoWIcbI4gxMCF
g+eP4w9J5o9Ub9uD72on3bQ0rxlhIxS+LW+kxKMaArgbmlxjGnzNKej+RWpwGwB4ub3drxzE+NjW
6pXoo36tjegKhmrtxhBFI2lth6KCj4koox74vWPqobf76htFuKqqIN4kIn7Pa/W9q33ycoKe1SW2
roEBbIrm2EtjUed1rRMu6ToS5el0P01qD2tsKfxWrQifjdgR3EuuaBd8tQT+LnvyyhBuZOLLMupD
1bXbSA1/MfPvQSn4HiJMet4p+GcZy5Xts71ZrkifTbUnwRnQtN6qH1U7qVcQrxsX+UjnfhuSLb/P
E0To9nNj2uENlRWAXxx/Tf1q1YRqm/UjqgnBxd1b90QfcsUVLLn4aOrUHGcRYeqNFb6ZGLvRUWX4
xxfrUWw+SeizdibUHXLUdFnniev5SXGX5MQjJjI+Szp8Tcp5Hp/OfUIpuAVD+WI1seB2LQ+qLDlK
VjXs4+QWUlefKwRUaar805XwZlrKpo3LO6vVNYwa3euC7ClqurNjzKbV0vouJlrvRt2c0/xfVlUn
68GbDGgALAxd7z3LjYyDwi+H65IYHgWDuxdLtuKOIRhGEJGjcUD/QNZqQP5QTZGMlPcVZdwh1cUP
OvdulZsmXyiJSSSYXpKwZd59LN9MqN4yFVoMObl8Px1kTFFiwyqqEID/3WGXY//FBz8oOaUfPIpJ
XRhjFe37JgoOYYsAKqF+83VF2TK1VK6kNVHbsYHFlq1v5TRw/1IsBMo0rCesqZxH7OISYjxZ2kYo
Vga2J6LPOI9WOSPnJtdBxkSYshrkCDvDrB5UeNPSUcthF+YpJp+sp5Y3cpzWjn8dxoyDkxlTZkBF
encKmlYag/UWQMfGyCoqDvcwwZlpY+CQSfmS5Apxp4Rr61iYHviMHnU4Hvq6jElJi39jrfqqTGfT
DkNGexJJW98xaOsVbYThZZrgOS4NA4UX8CDOvixJCAim91JrIVz58NgJjufg/VlN4F5oQpyQRL77
NmZ6ySg7yU4Gh4aF29Mzy0GZNGH02agMORnyA31SYY0EJGvji2BXkDXQEaqBkITlpaEcMluGGyBW
VwP36kr6w29NOjJ/zWmpTpXlJY48N40CSEUhrYyJ2SpSwsOQqN9oExBpBc1MdIGpgxu3LjiKPgg8
/tD7jPM62LgFljTRahefJpMVOf9KMDOcGZgSBlXqdaNerRtkvatRK9ut3vcWs6H6YdPW2kprxyll
3Jipr713sdiMAcGzVfXBMUssFdK4LpFQ/G2FdyBTYshKhaielFHPN6wb3HoWBvrA/o1KJ14JGhiL
zqF/0WfUcaNSuJvWrcHkaDEdmpbTTGq/sBZtu4JzThALrH51BDDK2gGIZohD0b+aqOXoHTHzMtzE
OqtOuylahM9sS6zbirqe9JJF0I6eOZ32KK0kbb7iYncEfuAzu2gyvUfs/DubNWANmRqXKTMacGOx
vssyo1wzobkHRQMVKuiMF2tgfkiuNienwsCN5FsvtTWMe+DM38NY9ISgNqei3vh58BG18XNQ1i8W
TtwYam08xHvLcD7CKXjHM4xB1or5cb18cayunz2Oi95GF+GQxJHU6BC7gLpHpsTXmjEo6IikRAPH
nofsH9P6CKQP5y2Hp1GN1xjHTqBbNqGhKZ4eRF+pq5wbGCI58CbdD4UHmBm2ndOs8YZD9aydTWPY
5RNxzUfmNxjjrY6Dg0R8MI/o/Qk0Gg2+atHMpaXVL1WddI60n8Z1qRnnysA+KMIXa3TenGFymSHU
7Dyqs/Gz7iTVTUmkHcxqLthgGpPVRBjzUmopwBjXxejmIBjS7O+g8N9yOzklKtNbkknfLKsRBKOM
5ULx7Fg8xbQdsYZjSrP83GPMKbmtADs0KFdJBT1aGFQan5NDnQpy4gO27WwoVmaIDn8yk/NQ47ZK
iAOaZjcgqziY1m9oURY4A3SRo5K9NfxdfR3YgIlbKzBWhQoZEmWOZ+g1kbgNfEO6L/ABlb0eD2hn
o6rZjGn1hlqNqaFGpid90XKvOS1OVdvZRayqHJJyzAZTm1PzX7OMdFXVzmJvyFVnFc/blyXCcpv6
nGfVpqE4It1T7WdC24h8KT/4ZpM/pY6+V2ebQyLZ/i0XTc4uQOCHw/hgqaStN5Uc6TXq8z7SHmFU
LzFpq55Tlxw27fDZyeAQG9qULhHieURo5Mfc1dMFg+qc86/4aKvQk+7MKQ3dZT1q0aHLbiwiLAUB
PBy0W7iSZnuO69DyS4P1vIs4IKqUGAhtY3CyLI32UIQcHOiH40sNnhBHbY3sG1M18UhyrZOLLMfm
Ka+1CktismtyB3dxbnmasCOGh+x4bSTvcUm0bYfyy+V4pRBYaDNZXjo9LeqkIqiZPidNjQk452Do
ct0x41qEglmAYZVbzVWK9UjjlmrKR93SJdOh7ZNdmJm0PBw3OuqgEsLe94yQaOUoYHjct9pJVvGt
EyFv3J6aD9xPLtjCDYGmoTe1F7YZl+ROsrVIgVjYdyfJX9W4vvf4BKBkvYWBtsKg95qm5BQKH7RR
3ol9lhTlVqHV6pjcaVSGAaNc3A9ZvrYzmLMO/7icDE57PmwoKxgI0B0TjfawoQElGkH02GP7hMMo
Jps4A01rWRBW8awnhf1BJOBvWeXMraOOo9G8hzhX14pACAjZLkQZfcfTc03FBpXpUaQmh02zf7OM
OPIc0pwJ/SKWiESv78HU71lK+k7XZGt/5tbkBFAhdzaN4JEUI/5qrbTWox5VXLywS9V6huM01c6M
7tG0GxlmylbcIGfbKzWGoyWLWIAItCm36Ol3uRtsYqdEB+DTIIgx1LP75Nqafh4XEfybyJG0Clkv
jVRRr7ra/1NiVwf6EhiAMhjGmgQ8JlG0M8f+hZBPdYOyQ2d6RV6X4sJV7mobGXZeUMn0TFsIdu80
5eRiFzwXQylQFlsHO5dXjHyY61UOH6NxlFr8FdtsqnlNkFYHrZM1pc89SUqTcDmgh1oEO13Ur0mJ
nK9OHqNF8YpJ7Jibj9J/0qLig9Zqvtcy+0eIDMQGo0CKX67HqlsxdSaVRVSeza9LnYRDvBEnjtQZ
KB569HvIRYyMxlqKAmcWuDP+qpQzCltzgYFg56jEppUALkgUq+FM+oW5ysb8THsdnVBj/1MD64wp
QjtGpXbKR3zfcVD5Xmicqn5iGIJwYK1yYch+7ocbt1rF4lKD8nPHieA4d9+URr/T2v6r7zN9X+OA
iIPSy/1uRJ6sjRt8ehqqQm3AsQQjyK5jDUGmVXtsgvfCzt50Ow/Id9Cee304WhLvh9/Pf2J/hD01
UgaiB6sNzmN2Jx6pRe4yi+qQi2TlaOmzMpKkLVx4Kfcq6BC++lWC914gu5iXnZveahQ7MaYXQ4+2
aV0dGiV0dgwK0QSi0HOcDcvAG6DDlSIR5HUtaZbAAjdaRcPPBP60d7j+S+JbV4E9EHiaPLCR4vvq
qy+/bihDWBu2JSmbSRC3vHdWuYjwnglqySoYalyLA04w4OanIeh2Uli29yFjNdlZhUW6uoMOW0X5
qbnPaPFe8qoF85qg/S49jYrIQw6arandUfaw4A62pPvIPe+TSRoYEDFxq4K/08ZuOwXVUcdOQQoX
O3sd2taqEtUJTc5SETgnU4uhER5yph0uAiR6oV+ZkrpHtD7fkxEdh8r6LCOOt67lkmDdgpBpo6HB
JpS+lv7c7EEcSc8WoEty0DApQ+CaPlg6WhCVCsV5VW462m1ag+SmiZPZwji9Ifya1swid301HIOg
NTaFC7sLFtmWEuIslSuGypcO38WrUTYwnF2uPsvX3tJQGZclFxOtJob9KHMKYZwaphquFmY7sxY0
R+CfOJ0IOHJZLyaqLnR96PdYPXHwzi57N20O3Lz0KaPwB54jI5FWgWRpxGvqy4sahuuRYTX3CpyU
vkUNI/i1GEJfwwF3tlI6z5McPvBh3ibmNpxpwbpC91GccjgX5Pbqbdd7bk/zPkis38ZJrm7048Ty
c6rj7uaX2x6Bl2eWGlMHUV/p033gVTqMCc12kud3uXlmweo2CuMPqjFmHQjh1tB4B3KbOQdguyrc
6lOBt7CGoHKIShFeFCbBBH+gQ8rMtzKwflCbcpLUnfuoxespAFsj4XLs6t4ynxl1FTTOvhGHQXT3
0ftK86zCAx274pcmxrgPjRwMv1/E1AUAFPvmNthmuaoIldhaZFF7dgSpyTfwMJgEJy5LTXarUJoZ
i/q1SYti1bSK4Y0WTgITLoagTRA41T6cpqc4lMqu0Y5uCyu5d7JbIdAxScyPlRNc+sjHm2MLuMQY
NbMYYW9rxUe3UP0jkSAXGms0Ug0YX5bbr/Cl3AelN3YDsVCniG+wLIvhLfEt94iZuC5pCo25XyBv
chjcVINA1NX+G4XEC4PCzG/jqxs6LyXcm8XQU5gQwudkclxqAiPFNBjfRaBv0okmdiH1TZ+bF5mx
JGYcIocpI785gElE4NvejdNfO2UztsSZIrvwert9K+mIQCfwzKBGMh5CimvqAmwylOCFrN2TYqsr
e9IF46aJLVL1f3wzqq4pvDwQ1u+2mWgr4KN4bRToUrAFQUHlApB67F6IXsfLXq8IBstWeow0Ni44
hml+TGOE+SLZeQ1Tkiz3fEXRPF2tVm2qdccO6g1XibaKAC2hhcUoVjbnxleoshuA9q1C0ZZ1pHvX
8VtHtb90/w9T59XUuBZu21+kKoWl9OocwTYmvqiABmVpKS5Jv/4OsU/dc17YmN5Ngy1rfWHOMXMP
M2Vot3iTpyfCdmmfgorAkqq7hUV3tEqX+BA2+7DpVl7KcosnbBEpEtNZxbzSrM9jBf89NLOdwnBP
L/Np5UOyhvWZw5tjVh/ln57FGDxj6YrEuae4i4ElBnBQe7TxLOS4xy2bkppY9wAcIy5pN1rAXIe2
vwHIYn+zwXMaczo6atpZUvrbzCnUshTQsIqQ5Rjg8be48rtt+h37QOox691bF3UgTuKT2VNdTcwf
dGsHVotA8VbiUBX2R5TDfp+mU5ROYOXBnTQKV+7kDqcgLPcg26PdaE1o7HRY6Eqv53LU474QnjQN
6IcaWTDlOBuXHSqdmH3F0oTetEhcjGTRkPPuJlcHDjwS8ZLNF+06IkV8hclIrZSkHQ7IQm3drP4e
4Oth/yW/gZwAWAbdk5sCCtfLEI119Nya1XcE8WJFAPiBtW+CpBHCAftdbTF5JC8rhWO59X2yLV7L
EHu27VEpEfSsr5rQ/62H8Nbk0WvlNt66n4pzXfpvTtCEy5DBbCMbfGSKa84wy2wrbXxi0FCJEa31
dTZm55FJ6hLFPSe+z1IVAamCVLutKwHpjtTqspPvRF5Ux9TsxrWfXNJYO+cZOJqxkOm+6nNvia6H
CrLks8CUKTnezVWgL0b6w8k7zMx4zGCXGGHqZqItZ9Y0oijIQ2Ky42rPVDwotE1ujMHc8TBQhT23
7I3qm935fNMwaN8bY57IQ/WI00PoJQdSPzq+chH8VMuyjh9UD9MgZT3o2u1u6pLorDr3NxSmx5kp
ftkLgBGKApDE/hovFT1VrfnriACjFbRlbpX0P7UG46cyT5OOD8XKvvpxznlY9722gmLzKOd1B4rk
J+xy12FIzn1k7mFjLF0/v4i8puZFvWpU5qdG6KjqvLkWuLcFPjB9I7jbNUQnxYPaERv1qDUO9O7M
XgnwwEs2pLtiSlm50RqH3auKI1i39kFv+VVTUkGzO07ytRaJbQEOIkfoAKL00DBcZ1p1SJxmR9jC
vvDCdg1d0knvQx+fiCe/T6F3cZX7ShbQC1RB+prukCXrZJTQT1gWkglB7SwOnhc8ZGZ1BU9/1Ee5
74fmK6UpbNGmUWN+QyUU21Kvn5yMuayJxag4zf/f/BO2eXRqXEj+eGpSPf7nooSLXLLiKd7zhZ9+
dA7/UDO+VdK6A0ZFwwElorPG+4DrqWHO3qWUKMX0YvvG3U+iajEW1Q/ZHrvCGJ9QGF51P3wmleCh
n95Sqzp5RvHYaO+15Z8cJ7/pWfFrmQaJUT1v42ypY/QKGC+zO05UdNHc8ehIHHFCXyWoq9HhXYcp
eAO10uKkjbv071nMZuSZ3RDe4xxrTO56ukkj+KhmfTcHmIV1vONZOQf45wvME1rxih5ixS3lEVo1
KMYbVLhdUauDwEEflBiXSAAy/f4rdav9/HOgbELdhKmJfBBkaoD2y7emtRmVVbsoK78Hi2W+VyKM
asFK4NobWe9O5TnPyz0BU+C+o0evZADmYAUtlHcH1nodPGvdGzE0ctzFOqw7FX5nEZ21MJeusI+h
7wCM4Ni3+WGb1E7BLKBG0HR583OS73iFbL99tBxEyKlbXPPJPCGXi5zkKQu1kxKk3fp+xhg7ueQV
y2uILA9+nF0G04SghC/dGPEPRIcqZqzNSxS1/Hp9ZwDcVU+ZiatVJuI+IyGUNRy1H+4Kx8jxLoq3
FEaQlF7NhwcPTkhaHr4nT636Qj1w0Hy4g3bIZXGemG3FU4Qipn2fcutBeheel2MaOQ9G4V8aU333
NEvF1B8VqIUWZ5E3W7u7m1Mz6LVDRr790kEGVQiuknBAlbSq6KCk3hFXJ5/NfroIl+g0O940mD2i
Vu7Le2ZldxU2u0kYL53YW7n8TeeyYrR2CUNTVp6+z2optfcRmoXGewyK4RxZIwgC8RAYuT5vHJeU
5iw8JcTGeY7OQhy3L5V2PGqAFeSwrJhjL6wiKFhBtgwDUJGSFZw1+r5KUHFOezkFOBMyIokbNgB5
kC3N6n3KmJ0VfursW9Vzl+SttR/60TjMRYhVxu+t/Oy6Hn2Yh9AZyAu1tP5NFMeHHaNPYQWapoIE
P2rPyNV33extzIPqZpc3GM0PZTJs6PYvtZadcju/hShI22RlWQmb1bC/AZu1a2srOyDCpn0eLYN1
uvsaC/PQe/1lsIsrXIuPAAkaapQFcRxbetIdDPNkYTIuJVZwoQtMM+zBiH2mc8TCvXNCypP5n/Nc
+Y5RvvCtfT0ZW3csL6NW3YVvnWdZK94Gfy89fwEOZ/RAAurNdyfsp1BTZ8tbu/xCtdU81wVzSdEv
h6659LVkjZOjHTJJKTWM18yodi2K4q65sjpb4Q76MFvO5aAIfuU8XxtyoPjlRGVKe1lYVwb9C1UX
D21mXGKt2Gu8Mca+PQstPgW88aCr0SMguMjMWx4hicpgN4t4E9fGOTVQXkNTIR/9wc19dv7ld8QC
klF/AM2Txjc6Ss1+kcoChVvvoCSd6ZmRZi29lqcjUJhOyNTwmdDOT0LSW7sMUPnIsoXWd4nokZPc
gOyFFoLnIFUI6vjRPOuofAykdTxhVHeZETkfGsleWLrr5B0RPDJG/OzIC9kS8DyzNZuHz88hv5+e
DFuVuI/cdp9M29h7kLoM01mBz0ONuLJHi3stdozUOhNtt8978KV6fK6LW6l7v15Hjn0wpEsj0imi
qFudrNuS0zIm5sWrx1NL+sqe4RuxqlF9JUwIA3WdFts0fk5YCa4jvzeXjcg2Vjo7PEyS223Houxi
LdX7tbvoWCEtJ79680KJnYcUs5VtlK9OwrKaZHC9Y0qqXmTu3MpBe4SIl6a0FSlYwkU9DiBL3xh4
nHtfEWXEN2q6H9OEN1HlvP8Z2DQu0BqtuxFEqy0hWXKyG65aQuUM3P00Pqaq1ddSq3H5dOZrO5mP
ugFyguJFboK8qxaGolsoO8jtTdM9Rcb0OUpSu/QeU0EeUD8P+cP83wQwlyrR5+n5BosRR4PW2chV
Gm9pMonWPeu3cekC+OU08Ae8T23Lt9d9rL1FKdwzW0RHkw1DVp9IwUREkl07x3a4ficox5Ou9giW
eB3MmLyYbsLFKzLW1+mnUWFwQfYKeCF2BVafoL+ZZnMjULxbkkjqQuHeWE3/w9j6RiKWNo3W2eye
FFfISloaE/sWabfFGDwa4wXGvfAwloypQvdLgVxdxBV8eLOCP+42Nm5yMLNlPBy70klemaJte9E+
1259BPCtlsKiA2niyWDxSdhHmXifEV6mhd1Ns5S2DAGs1Zcsx95M2C7wVSD5ZsHWHXL9Qn91pf3R
usY7fSto2DSpDl53yQjAXTiyugxpJDeyKa+WP/NRPcitueG/e1b/b6atXnV7rxPVRh3IZJX0gR8T
19g5aPMHmEPPqNFuRTXRfjvB7wgkPpkk+DhJLzkk/0j1wjtI0Cn6fmpX9TYFLeAdWrYKRtXc720D
6RdbEKxIB1v3FIvL0M7eyA56lQy9jWXQBVY1RFUIAgQsGPVySOLylMf9IYgRCyiWNYsaCxUurZrQ
MF7aNTlJLDUjEAxJ+OpWkHVNB3Y19Ci4p6vAR5hLCV8a+a9txD+tE4RbTxRgkLr+1tjpeCBV4Vfx
nZZJS8pzI5JzOHEbEDpTcIf8Es6F8CMvOcUYbN/YtxTLJmn+hWWGflhzvs1EK5GzNQ/EO9obVXHy
1o0k8SS9xPQpu5ZmY1m3oVhrmJA2uK9zLijn0BhuCoc9vWF7ODU0EWw3rQd2beEBLyg04/jX1oSz
8D48zWz2c62O3xHMceWue+rWQ4UHfzEkSP0KZtcXPYbMnyG9YkNx6/6Ec52+NRp4btYhmGhPQzCL
OwuF/snMjLvCVcZcBo9qW3Er8TqNBIRcrO1R3+h9oNZRwxOXUz82drFGpNkRARDSO/b1nkQJ+ufy
H3O9JeSYz6Z1wlUbEy0fd2zCsDJnm5GNRpRbYHXq/IMXfliDfniUk5+Q+BpgOsciGCJFQS+IUNyC
MIfPjRgx7t+UQpeqCbYuXFQw+c+EOBvbOF/amXFVBjzFVqoN7ALYO6iO1pzinPX55C1sjXte7KSX
Vj8PVTSzKk0IgUtblHffqQvi4dxmCykshaIz4D/mhkxzWjhL0+BmI4x0Y2V9cW26z5SmZdlFdb12
K5zZpcOayFLaC+L+g2UN9k6YaOOL9JvEhegTZd2RG9Bcgoc65m9iDcKO5QxTXfasyONQE4Hitg0H
FTS/Kkys/BGQDIidgjF94LBSc5x4XCfdsES3uELPVp0iyQ2I8PEPO3Oevb44EfEpX0y7e8FGxrWq
vOSsFzmhiGzju1GYK4ZpxaJzoYzEwnm02AtuRYvyuqvIGR8fx4S87iQVIZx1xcwP7RCufn9sYIsj
3mO0f7K6xtoU4SdHr7XqGSO86Vn+JvSSPAKV70REctRoOtk6T82PqmrxfftrzG/9KdpaUcuWITLf
nLZ5zQUb4nDMz1IDbNX1pckSB5d8bCbmVjeMaKXJdFOOvB3+LHmkJuvJP/IfzaVK/X7tyuCkF0S6
jK2hvQwuixmjk+0p3UtW0ctcupeuFvcchuN4i3qOrEbzWAcrWe2xb627zkl3gya2oaGDCRJsbFE1
23YGe2OwH/l+1xBDAx3vM0iXr2rO4CK4npFC66G6csYnxOiwGMKAY3cEk5V5nHHpPeq9KwPwNm9v
VcMmR0zDW6KPKPqprd2WCDDa9Udu0nfIAtcg8+W6yLh4xvGaSizhzZBfgBS9xjlxRXBEG9x1izB3
OdZNOEYBGgWnR903iUd64tMgyo30tPfQ95OlmWZQT9oB2o9D4+rIs8wlWVfwvttZz16J9B1Hwc/c
baCz2roIL+POeyjQnyyGISY/oz5npvflGcNvpr+5ecPuQ20cnxlif1ZFwZHYgy/owCYxrzp0CvXi
gGcjHBDbZLPUv+5RUxHBmAcPNgTt2BrB+0cXZCrMFz/c2HquaRSYg2hPxRxCG+fPKNAuTPxPmV09
1v2pTRkZqSTbg9YS1c5TzYaEt4d5elGxSRy7m1HZ57zh3h2QHIbWcyrL8/wNq2BYRa5GuGh9Zcx5
qgoHry9miK7Vj1MfrlFMvdS+8Rs7N+xXb7HGTVxCRKRqNJ963XtFeMbuR8YwAgLYbT36QkRPcLqz
6eo6R+xjd0P3v7octqMlzsAbzok1YT758EecI0QQ+q7+qUfJZ2WZG1EEz0GEALaEsEsJeU1s+UWI
E+oj2f6genrSam/VoJcYq/oiCcKqmKChu2HBWnYfYsrPw+g81DM/J9XB9+BLin+g389uhHlYlRRf
bdfcct+7YgQJFysUbd9M07gS8+wHLH++SuJvjx/JbOYgngFlvPLZ5Q//UhxdnK3VLZ+yHSyIhVkX
J6Qqe9RvsN7MVefjG/a7GVfC9dnqabIiXgrUQyH35GzcCEMjwl6V2pWlLGAL5zUEuuUn0wrU6hMM
iGf8VifW+yzfxrscO0YW2rLRkGI6+qtuYJ7Q0+lDq3/Q+C3HuNsJI3sZGYcFH0bIkLGw6XlCM2EI
CNLOcWpOBVG/1xFssjbmvtNt+7nOHJyTW2ePZsRwyuUIMxoyID9G3bsUSf7jpfZ3V2J1TZCwF8mx
j/p6C2PpW3VM0rLIvtlRSBqA/Rzm8tWNWftJn31/Lm5lY//kafqM4uKtqPZem76WOH9Yv+qfRSWX
WR/c0c55BGNOP6VsHjKJnH8sw19YurveF/BTgFLU3vRstQ7pEfeME2NBu1GiwWR4yrDf43KuaoON
Rn8dkH7abXrDHditxjh6VoWHR3NCKzD+NNCy8sIEp6zFu9A0H5t+xvkg0o7oRnqq9gXSyK2TRc9l
Skkt8+A5SsWPBWvZ8IKtB8qv09FCix7rUBp3F98EWsCTPZR+R1CGgROk9t/8sHgH9RUncj0SDIao
6TWKUFrM3yuCUuxTR5ceN5BEOMNSDawuYz842+E/32TLZP/B7JxhN8IZWQMwIG/InOkZvrGoXkHL
P3U2gj0DxH/OVLpFHoQLoOINx7omQCQodfq9IucOEtKWxnQIs6qLxqN8Bel8GjLaeDdGva5xTmI5
JQO+tJ5EGD3nqFSymHdb3nrdsvYblmv8zTC9034YmLcQPXQJRZEQCEaNKnzjDXIbuvRs2ZngUuAZ
yBz/piFDj3V8V1FdHt0y3WiQdnvBexBE3EOcteu8mZWWNsC4KOF5p3rWW6YTwFxv9bxMMYS76d30
A7Lx0ov4F60Ajsk0jevehqzXJaxSw/qzIJBzSXbgb+f6WyMx38fUfBNl9Vyl0arnF1xaCjNTlmyh
XJyQKBtImuL3iHEbP5viOdPMvRmyF0x0/0RXeRuiDmmEVkBjsp+H8GAn8XvhFj+uHn232XgwGvkY
uuppVTWzeoyKFicZz00RoO/vGsQ4LdIL4FML5eIPbCyga34Qo72KdhzmeMI0ec3BvhMCZS8MKSKW
E5yVgEhHBwOra3ECqJZxhfPCfeWF0dMlDFnI+j4K/oSLrVfNLi+qZ39olrELktSsZseST13ia1Bm
LOshCXdR6b5qfv4e97nLZJRfVfHsspY3KgSGnaG96SkVewvEUBQ/fj1jKzjhOeSei2rEoIgW2K13
jrY2DA0EeHFWceeSuxAzLACtE+nD61SYr+5QXRNGixXpCnriMGyppLHQ7Dnv2lpyarzJlDBbZ0T3
kqHxMi3jF6ENzRJ8NcGukAx189gj4+wTRp9j+RaTA4Py/uKENv6xOrzBusDQwCbIV+5hlMhKYkVr
uujj5lKG2lc06qxYjItrTxffTo+asxZl/pjI5Dw06WOvdLAZxUbCihqt8dYaoEFa72tKEMBFcXhI
Vf1Y2/TYdTadRAiZoVPlU6gDxzPXYen8m8JOgXLDJhm59GANbCtoBuhNbrDAzn3u/PrCfEgL8WKG
/YuntBPCyjXyq7Um5d1mWW4Kde8FBC9GvJlsLzRbCNhU96ncvVD5ddTVTdfCHdtpjkyu2orjiAzZ
zuQVG7ngY8Fq7JhO7Hh9FM6sSlMtZ3433Zuk2utljeap35nlgRv9ze8p+OuGZUJXn2QiH6sZoxXH
UPwbGNAlcRz4s7Jn0/d+28T+qGPt7pdfaYTkV2S3sOwvURzsgsG6Muff5MO0Qsmztq1uFTUzJ7eh
qiPHIPsx6vgHPEIIadL+YPO6Fea0ZtR9lwRqi6Mn84uJS2ihICPZPWbIuhxXpA2iHe5/Is2fnVrO
m/TcY+AWGw9ZIiLMQ2aXW0XfFKHQHxp5TeT4WOUlxAUVcYwsA9bplRay7uBqns4pA3/HT94iItoX
eaOvJxxyXD8tGEvWLjfe8dXCNkFx2uKQl+PVctyjSpnqtcQgNJN3F6N4yAznnjj61ovEM9EsX4kl
MBH1LyyaKNQERMBes3eU1VuzrW4dv/wguXUKT39w6OLMdrY8++caSgq8pZyUPy196wCotBYiXd5a
uczPbkfshOvSg08sZvwLKl+0bm3FHUp7Hntxr8roOUhYsLrSAhvBCzX0e8ZRqIPdq06Q0zOKHkwT
tQDzi54Rcgzjj6BloZdVT27UbqMCWRe3Nrmy4+5ngmi+04bmJSotcyl7BD12BQevS7Stk8T3qYYe
2E0e2UzOtG1U8Gi6Yb0nU25XFRnT+yDLN2xUb8mIiWpgc0U0TmIda0QWplTGlygNbyFktA/0Nlix
QhT82Fq1rfqtpYlkFWdVdBdRFz2i0j7/PfJAHzzlF6bNJ8ue7LMlf1U/hHencVswRWRf/D1sA5zW
DRgibl9ZeHdbXByFS8giMHs99skyFtoTgk2dDsJuD4lqeFg147aOgAu307sTdtVB/P8PPve09ZhD
BtT8tyBHvvO/f/b3v2J9RS3Wz3nRMCX+56+GY8wX//fx3x93EXibAWZ9gsOA2XAtD7bt8YHFH5Hf
7ktQF5xqmgT5jFJOgnuZ4c/z/9cGLY1ChnSjMofy8PfBI3BsP5CsO89MGKJGEGMO5LLVBxz2//Ph
v68BN0ZHonZ/X//70n9/4+8x1UC2AnnMEzJ42PP/7x/9fV8rRks3lcD1qUYGQRWn2I4+ZQl4pZrU
F8Ow/jFE37hlQZbCaHo7HRACvE6fZexj19dIzSs8ez1t2bL3hx50EjYYp61PUGSQYmUsmL3vhsbr
WJuJPGZo+5cwjUGVP7kj72j2lgkn3zwNpvZIIGoxXRJ7Js3Jqi20a+6F4yqIfMR/5Aes3A7NfdKU
zaZj2nojFuNbk+PBUipFdMKUyic47RgTq3LKI59Vs6atUcomR0Vm6bFNJJI5/nJMHh/zRjJeJmfD
+7vGEcZ9tRpfyTHsV+M8aBpZK25jDGnbqGuwfE7cJ0OGMQ0kODnREJns3NDAEl9kHM2e4YI+Ow11
ouMy9KNbqdjPStep1qE7S0A7K4YQhebQDaH9pHaxGaWJBG/mrqJxGPdZN6gVIxqUFz7mjSHOn+IG
d04rGUEZjZutKm46JypqwRVTm5X5ABoWQ5RRvaWuIU8uKQwnbySSUKOnCEkWuiDWMx4G9qyuPbpv
TcW0zH4dwPteqKG0rY+mjo649M5F4dDwNzBM58BnMtREs0kHFtueZYQPQxv9g1/IFlIMO65Lcv1i
lj1Z2+oXcF/+WuJixkylA5VhmLFCclTctbemMOII0yPqJrhdvCIxMUk8BetGRN7Snmke9Ug2qrLd
o972zlYjXvYghREc/dD1NpWyswPLkB1Ij/iYWGa+8mqyvn3lhSQfsMEaE4RgSPopbzPH+0wQa4zt
iRfsJH1DvpA3RIcSlcm+IVhCM3IulZn24uSsPlBSBNLOTjAH0SOp0cDYhjXGTqdi51FGvDnmZ86+
uScu7FZrtXNvArkamzK6dY1m310XDWBLBFWu649UZe1zGGgLXa71lLnJELOFLkUUYrrBBlAzxaEu
bGq0M6BZA8Mpd5Fh5xdNls/WP5j62tkoLX9atKnFp7F4c+gqR0b6tsVSjlAc2S8s6TinwUd4bfqp
u9VVBkJOSA+96aAtYzMtkCWw6QjKJt3kNUtnewop2HQvuTnWX5JJ8pu7glRnD+wB/TqRJsZgPwXl
xHlk5QbCAR5OGLa3UTTnBpFM/tSJzLxMbr/++8OkjV+5tsITHNv3uJjsT5fNPJe1k7CZZSSaGQTM
BaxUr0yuvxiv8M4igvmswiR8JuWgWDqNdPd/D1lQaxiqhLMeOZNpPUpy17x0PFaeevCmklBa7l0L
fEbjR0Shzj1jvPVm8opMn5fGG8Y3JcE+OgRjmSEBt56N+AU/R53Ja9CX+lFZ+pl5QX9MtaQ//n3G
Fpw7GfJoGSfWc0MuznPivObUSOlkWtRYRIxSuv7LepbMMbqNh9S1SyJxKptgPcvd14o2rg7GpTCz
4unvuyRw9P4eaZJYMI12aK0pIDwavqunv8+Kpsz++0zTNLFyXUT0o106m9FBIWp5bM3Au2YcxYV6
cenT/UhdtTBP/s2ixZEcjFc82ZguLH3XG6V57ud18FhOObcTjRB2eyoRPyCYwZVxFzCNAUsZxrs2
0P0B0LRJyTB9Bjn+i1Mb9bUT0WtdOtVRs2GyRDOYZUrS/74kzdpeKUp4cA6ojVfCHY3j3wfbGouj
6LdeqKgDQjT2ftFVj2jj1E4LiRNWmimXRGJZz4U58lmoxxcm0B3LJSAqTLIxARnPUeQyCs/cbGMk
rIjsIdHXKsI5FDGXXvcaKgc7ayGcT1E1ew7YjRcn5bfJPfD66NjVWJTq+dVzXZrntqN9s5DdLIdM
wH3DRvqNeSBY0rFXR7/P5gP4GkRZetZtxVujdRPMdLXYWc2MHm6cdZcjnVBageDO6c+52+jXbI4i
n+3Hve7cSxLOFlrPzCol7dTWYoi2tAuhPzWPJk6dXWnzWsQMkPIwvurCdLY1QR17q3cehNCGi5Ps
43i4uPVkvnU5FWLYNv2yqwCkZsIPwbOQcC3QdGz0gP18aPfZLpa2/qJb+LbYokzHahD6tiFDg2Ad
W9+QUKqzhtQ1jd9dMygYsCl5gG+vSVVna9tLSWmiUoRB2QXHJu/gkvsmg6zQj6oN7kMM1X4gtxE1
/quv2k3qWt2T4REZKgfsvH9fRlpNbLHFkFBU2WutxmQ7FXm4qZKJt11CXBD7h6umsuG7aLz/Pgn/
71cKx3zI+6C/du0c7RDgAMFD99X3g4OmF8HKIp+Ln5n8ta6LYtihvJx2VT9ol7Dl3K9zOX4hnF2W
E8ocdOi/baPVDyK3DnZciPPgsRvsSWNaVtgjVqqsYMERSrbFhj2sah0Aecz+HIcpymUBLqapWffp
lmNBg8m8Q5Bp1VowoP4sKR+UL780YMe0k/PcyWFS6zGjvTvtIEgxYgyczAStUtaMO4tPLCqbnHCs
g2uJCfEGhLklS2VCFPtcx//VtruwI1B1ftRHCeGpdclIYLa7DlmtNoHbI+eRVX0yYjyntnfq8NzC
5rXgh7P1nvqYXNdcWavJIEi31zbYSUwsG960hPaB4GfOi5t6lgBoEVdemXf//Hj8N3Za/lZ6zGwK
LbRuVOkWt8RUO88zZ0a6wabwhLYuAo0JCQ2UU4f9V2er7TirsFSPq6uy1JENin7ODZ0Pdmmc/x6O
roXzyAgRU07JqQ1Yc/Rl/WQ3OFpHpvR/j/QJvVaeahTFdsCIDrGIziaBaNs8Pcg2SpbScu6BUyH2
xEKA3w2G899DOBbRms0YcDa2SA1JPzjmNQmwt54TB7kbiNTdD2YQbOHWZ3MwjSKLTL9DU53RBWkN
DlNrNtLHUWHKKloHCZC3AXTTCe9pvqGOktawBxZFFDUvwjLoDY+VLSUEtfXCtwN0eSR3rVRvF3tz
ksXKdirvA7E4RJvGubtm1WKq0fEK+Xay6/muqB928ZB0P4FpgfjzhHnCdfU6qKo/moWNQHOytFc0
/3O2O5Isho/h2wCU19S5jqzQkVdk/k+AEsI3EeTVzhg8atI5uq7haAcSGOk8DdGOuMjqFrGHuxXE
uWwaEUSrv6/9fcDgwrpFF9khmf+XECHBXhgeM3+Gc9XsXqZjj55MRBDog3BTU3NXx7BhG0L7SgvM
FhQVStg+O5D2z4nAbqUq/1iFgNyDIueWaDIuKKZ8WmWisS5dYY9MLbG18C7xOOyMUNCcDq8WSPu1
y2z0YgKLuKQuozwsowuhhPePqqx97fXSpPmPnbPTDSvdBiIwJNJ65VbKIJJf4iFQWveCtnEM525U
hZ9R67FmNSlK67jR9raF02sIwWSMSErWidZmp5GZ90q55OZIn+GFYlezack13kDldC8hdkh+WtZ1
FBeVXeQgCDzj6KqJ6Ny8q0kwBwLNLgAVbo8CukaHvElMPMrBOOkQHnje/MKNNy2K4q/YjMJzO46/
RuFmZ1HTzaIG2tge6p2kTManoEFNrI351eoItB5zd4+Dj3tw7fY6dxwGv5FC2ZdYDMwUjBUntrRN
Hw7lA4uHac806AkwUXsBhmABkGG3MHXizacUfA+08TEKUtA7LfamRnXt3m9dyAr9OK7ozwhO7txi
Z0yW3NI/3wnh7IAaFzk7ZAP6DOSi8uHvn4KJBiPbjazNX+Fp+t1X0uGfoMTNjm1F19M2VfxmivzY
Wb28ugGD5Qbf7a5CzqRXo3XxG04TN7eO7GoYsDiAMdtIfevuGOzQOXxaRT6ccQOQOJybmzAjYFRa
+ovWqnCXBsE5HdhvkrH6IP/lkJcCdtk3i+KInHTtEtlrSL/pTwf6qEswlTQKFubo1s2j5Uf7NloF
HmGAi1hPtlrrkSJHWE1YYnUSHYWS3dbeS9iRIcras9naEyzyUTknVkr5WiMFdKsMe013+OwKt3yS
gyrXeFyL/ZDNkxFW8SPFg2lluMoTYC0qzO2dVw097AtNrLGS0I+qwDrT2ZJ1BedumfnEaIOZ32mx
hJXYGeNZ1c52qqvx0hkHILrorBnimB1xolmFlqvMRlw8c2MCJYYJVT3ch0ghcopEtKnrdjOJnug3
nQrZ0dPZ5VyOD/OWpdCtZ3OWdsqeVWEEJB9SyEWKmGEjyhoc61pzrGtkrk1WeKtpVMaO8oQBvhc/
1lHNLUqfrbwpPhe39mMQwIghXWa1p6EmiqewSEyLm2Zt+Ea8ApHOKALUy6oaU3c9FNFwtsoUbAQZ
M5wltnv1U/+cl5TJppSEZk8oRIth2LIET05WoBpED7NUH/zJqwUXzZRmdnbbJkM3xj6qcjP30Nge
BoHJOvixuLXAOc5/H1zXT4+gwsVxoDXtOhoIgZpx6fjw53VkNyu9xE/T5h5vRcKLcleepBPXTzXX
XD/rfspaQ+YAv2nFqZr8P/bObEdyK8uyvyLouaniPBRKCbRxMtpsPob7C+Ee4cF5nvn1vSykVIak
TGUV0A/90EjAEyEfjEbSeM89Z++13Rw7yBsr21hU3lSObNt6jDJ9mU5oOnIP35HkTg9fCJtXTuHw
1GW0iNxK7eIXmJEvEgAHG9RS4k5NXD4oK0gVOZVXf9FJtKvNZr9I/fsY4n+rOhbM4vZF5dEhjBkX
RyCBIxJjLLWZ3vmMZEEUWIX4lBi9cWTkax51Iy/svhgtBz5he2AT0h4EpTDdWCdsjKyj8m62GJ2I
rCLa7alajbg+vv3Nb1/UWn5lBlwTOsKjF8g1QRj5Pk9XAcE6W9NpTvQ9OTjeirTAjYRuctqh40M3
ivMe8ypUktoXJj07lrJHbNFTqxRPVD3Jg1gZ5saoMGRPKOMGS6G7vg7J1Zpi2dcSedovRbXDzA3d
vJEMfID5irZOobKWzDVI0zk8QhF9iUZlhrDUdwEtEOM5lpcjARo3EeiKRFQqDw0eCCqn9frtS60O
Or3r+NRPanKt8GMzXboky1BcFM0pIl0JlCF6HRelOH77gsgJSwKZYnjAUccTuzN7ZcouGotlsdX7
8ImzmB2okkDCUqJsKmS409qUpyyvZj+GdGSvUh1fElVcA73lrhv1q8Td/ZQiC7Yh3TBDw6fjZSWW
hmYGrKwWPch3s+DlcC/56FHUE5ZFtMVkPUaLuk8i9KhyNTNeRGZ8bt4rGoHHtiNeXVcAIGWaEvm1
IfXBMJNmwSmlk571rtWL9wNONk8J58lXSLz06rL9VBhFjBO0RSMZpyetb6grs02oZtEpmtQnkRQi
V5oF2lez1JzQBmW7ePEzSZEDtaQji3ai9ctklN1Kzz5zjxU7lT4xPeTHUCAYdphx9YrjytNRzXbq
ijq6ixXdJgcOiYbRpD4OV20ni3LqgvgoHABuMsNLa/mktOkjxMcxmGfhxo2YsHniXBgAvxy1fP00
q1lNTbN0TmgUxGCaAAzQvjfYZYc9fTvpuhqatZva+i4aiXiVl1n3rcg84qKZDsIsdAFBPZjmlFCA
mM3DszbHaIueJLMbPNtCJUzXomse5QRCV4613jMUloBFRgyNtwSbpQSSokyV3TJmNYQ3cX7qR2sz
slw7PUWNO7OmXgS1buw6thjsGu0HjqzpLtQXlAxJUq/nbh68YaViKnOVnSGuip54LVc2jRcdeewZ
QxlpR4M7pNBM6P/swIsaG6MdWy/BCh3VcbdDWLFaSTBBJt2IwhHC+76YqMbkqYJoqH4SQkyjiLxu
kUwpvGKkLDZaAPHaWMUtDzHszkmb097NKkg5E+EnY2XekY5C6BCzb9gaMiI03bAOhLIzyWMWgTBO
iQ8ratx2OZVlKl0VRp4QGPKDRMqP0gjSQWuqT8BFEz8aKh8JGEGqo3RsxI5TBI70ipfvrHXnIQKM
3/Uw7JduPEf6udARwM6piksjhHqCKrJ3hVucLlgaYS/RTaqKw7eHmtUP+6lZwfneKoSmvGUvsF/b
gj2574ulOBjWFzCP6f7bP+ahJoFKVD1xhurKHnCfcD8HidYZQV4on8cQt1hjSu6go4dOGT/YkynE
PjVrc0Tza23yAtX+LQo3bqUeCRcABIkGS1AWSDKmIl03yawknwSVMklIucPxZ5R3Yxk5lNLCZ1W0
y7W0djlY5V96dYJVWoG+jkcZRBfCZsi6qJC4TjUTrRv2ZpV7/b2FWiYPymG+wZ+UTLk24/SqN3QW
qliNXFrBqF0Umg5pUA2kDtS3yo0MdZuh4eqYY1M6BQJorAlOmAqwlOI59oSJO7ggsH6YSpvh4YQN
3UK02QVGuiRuifM2TQ8Fnbsre48YwIlRuUgUWNmYxhB5v1iHqapJU+xvQr2s383iWuxFC+Xdt/WZ
qGx/MhSFjkXL4ppks9+PNWTGZZoCw2Qg0IVGjcpMLz+xchwU5tlM//K9eFvUFabZtm6QqZzIo7JH
VcSIKEMFIOQaqplW1gIacxcpbYeT0gs4s/I6YqtGBiX258619J4c0wKqdiyP2IkEJ6P9tquKCuzZ
o7FGPviu5tIPfUJLtrib2VZB+CO8uMnooodl5i1FjR027hf0Ww2M1DSsInsYs+d+zugGtsDjEgCV
ecXoJsdNRo8Wd9tUoM6jYxRELfVdwh4UozxTSYBBZ0sYr8yfqyAx44coQo3dhSFtv0YNxjABi7XQ
rxDyosKmFPfAppo96mEJGrp0MeXa3A0oHb0xNxWnScvU7Ulw3yEmwVYx9ipQTLIUBg09yRyvJ5qE
6WViejrL7KXmCNgeMJ1zVc5DMN7Wj34ed2bd0mAPASg3pkhSyO0Smumqb4lX8tY86vdS8fathJmM
h3UCJi3PhU+mz3bQF8MzplLxGcIj/w6LL2kNrHcRrXsAHZDsjCqoKe4kY8GasOLQZ4TS8TwmfzEs
b0D87ZyYxEnhxvfAiseu2lhosRHsOLpUWeeIyvegJpHXjnJ8mCCXYJhcNDYIFkDaW8PbsNgNTVIe
HoUx0EW22wMeXwelwrJfDnNcWxdx+eDzseDBqI+mEet72os40DRCTXugEi4jP0xXNKAjACxDkLaM
/r/1EaOaQU1XDi8KWmE9nMtjLBPH8csXyZiduUcvtGrLqWitIdAtUzpGlvhWTLgzVEbjkKh6gytT
hYHUggiTGU6ca3birLc0bSUs7wBsCLn+Vm5RgfVBqiNoMSMimZOIMQ6DkT4QmOpshITQOrjb6M0M
Nsi3ZVoxnoemXg6yPl9lgTRXtPGtbTS1emLwqp4GBS44Ca90PuCz+N1KuI+eT82lvFGM1uIO3dt8
+PZsw1SnKUay+fGH//jbf/3H5/k/o48K4gNznbL723/x788VORNJFPd/+Offtu6d++03fvuJ3//8
3/yP6vRWfHR/+UPHe+/hjz9wO4zf/igv++thOW/92+/+4ZawVJfr8NEudx8dmt5vB8AbuP3kf/eb
P3x8+ysPS/3x84+fq6Fko373QUZG+eOv3wq+/PyjoRga7gTTMjQTQqgmasa3M/bLCbu93q8/fHvH
P//4MJTvPwRd/lZ+6f7tn/lAj/3zj5r2kyLrhgxMVTRF0TClH3+YPn79jqSYsmRYsi7KuCj4Dv7w
Pv75R1n/STZlxbAkTVQsUZe1H3/oquHv31JUBa63pWlA2WTjx7+fnt9d339c7x9KyuEqoaj++Ufd
EH/8of7lPvjH+5ckHDXcLhrSMpXvf367S8qIH5f+V1M3jOyjUXWiUx9oBwyHL7LbBvgWFgw/V80Z
vcXvtsPX+IG5/Ln4Gj2lkFKjjXYuA93NvPm8ekRvXDOv9cSn8pH9ssvTYIe97Vi5MJl7R/RJf7ZL
HwWhq3jFdnHbQ/dGysNV3E27/BMYWOlLvOu2QLD2JAM5sm/6tYcwej84jHcc+NlBdId0OqxtWvLq
K/sb0dG3od0Gomu8CJ7p65hlHHDWXuGWTuaiWjd92POWrXNA5UsbaPtiC8XcE11kQIHum7vsjp27
l2zLB3YJTnFa0gD2vQBgwpUJLgAjgeaPReVIS0CbQfnjWD6IM1xne3hsdvXF2CZ7ZBvBGNTevB0Y
XtnRXbHXvrDOomlj586pqOvXWzrlermpwgd2wPM+fl++lO/NsfDDV7rRnnENPXWnnLqXwYHtsNWf
sm3upPe1B9NoC4v7mh2Wswx7afalLfYhNyHUzhmfQYAjK9zIL4Qvj90ef4a2X7eTG712TmLDeroW
B+GJEcECItfA9u8QjMhMbyt74dYqt9VRdhXHciHmnQu38dd97OX39Tb2om3uMY7f9i590x2TQS+x
kYP70j56NDcArfzJHx5xnLq6bdkqtwxVxuPqt+6867x1W+4TW34RLzeODEYKm++xSjnWCQjfausX
SmgHoI1PFIgzOdFLEXBI99qrcMq/lluxdeUvg7Ap4S2RS3BgW+TMLtZTN2EN2GO2uwhb41O/19zk
OL8n18xVn4YnZV/ZiTtfsVo7s5e41hm4LruFa89/qF2LszI5jTN40cF6Zdxuz7a+Sfh/GNBvio9h
fNvvxm39BEvVHQJ0NLvw1LuGrTuZ1z9Zdr1dvMxJfdkX/Mkjetxmbah8fvUkBXThPMVHwOnn/FJz
GHyQla7oVefEswL1OBxgDTqrw85g2zuVVznSGU9Oaodu5Y6e6IdHqsY4YGD0RfhiTHYCNNIpXfPe
2BlO65RBatMLcOkn2ZC0A5LhT7BCHZT959jtfQRIQGTs8lWiGrUpwP2Jt0tQgV94OMweVk6g4Cu7
dCu57efFg3PiL47giFv4F07jElnAtdnhWvap49yJ96y4tW/cp/bsfvvlbXhnHUjm4g0AYz5q/FLr
r49YFpetvJcep/vyzvK5Vz3zkhwqJ95iTbYxk9m1w1bVZl/J0bKNP8WnxMHlu8Xa5atbPIJu+mLa
ygZW7nV8JPGJI8el4rMV9mVulcTLvPI4u5yPIwbYLbZWNzuLHkYoZ7AtR/eRCDhcLA4dvyMXafUG
V90DYHfoDrlsds+ma9rciJ7GA6niLzHVcoYtAZN6TW6KjRcr+bR+mPumt83t9LI4Ou8Ugy+nMd6r
e+FKItQjSeNcgnln2fShHIBUBadce0ld3ZvdclufclfyNZ6YDOj3aLAc4YEebS1stPs64h/NdvTC
p5YHxuhIAcs4phorqO67+/zabL9bnH592n//dJdkWf8nj3dDp1WnqorE6nP7/neP91llmiPCGuYx
3gfNcdZ3eCMga9L85rm2uATZu8O+5MMrfTZQrHwlrOkoBIvETZnvUFkDrgK27kJKkzflF0AktsGD
XncNbuOK+0D200McLNviRDeZS9HtZTf0wYn4mpfzOGVZYWYYEJbLLzQu1G0yjjYhC8PokQ+hOfyC
bzgQhr1hJ+x1t9tTPaNnUE/0DF5a/qTuNlsxtMvHmg+Y5sQ+ylMY65Fnniabpps9eiYXX/MkJ9yJ
J+uAdbh7hz8yPOunNGi5Y+OL7jdfW6e73eetEz9KL2w6eI+CJ30xG28R7fkcPanH7OtyBwDBrlB+
OyarBdAff/QUb3Wiu+jUfuKT4ZcHiYyjHAP7hr7zm3E/fa2exk8yy9koOQIUIwtxH5Z9IpHRPfDo
tw7q4FXpA+oij1vULf1mK7zkfJWvTKvumCDaCL9cqkVmjJfouRA38i5yYLp7puplX61t8k7Wwbba
9+xa6Q9tlIf+c8Rz9mD62VtC3Bi7ZDRLwj17+YL5wNvKo+VFftOBjMFUVt4zrGF8gGBFm051RdYH
qcalYYx6i9Vkr/E8qA6476+ZXx3zM5ZB9jnTLnyEWbAHAsZA8JOxxf6ovWKtNN6t5SmJg87WtgTb
H6Kt9olxPledsa2WbOLLyk1FTvBZ8VIPhBvXm83eUffjYOLql6y4sBE5ryZPU7aHzErd5tSdZoeT
vl2fMXB4oUP8uCO70Nkc81peFldDQLAB/cm77gOFEqG+oNkNmtN4Vl16MLvltDrJjr/vRC5Fw7Z9
MHgNVrJAdtnleZPbvHZHg0RlJGYPuICmnXWWPNnOtoBevX6rOklQHdgJJCyQTuO3z/y615zwC+4L
FweTn7hhUJ+zre5Hp9BffKYkO7KspM2NRuiS4j0H5PV9VLqDGcWnVGp2YeTVHkHZNkh+noZLa1Ol
BPK1ciOEes+o06Nzci8+p6/9o1HZjYfoLMCJEF2kCxwkWzwMukt+HYqZjeTy721y7vbcqG76wMzg
Mhfg2F+mN+h7oYpWmAcOLagN4vAQcT3oK7f4JAfdcBVphxPYZ5xnw1O2oPS8zk+2GadO4t+Jm1EA
ZDuNAqlzyWMKxnuJi9f4XEgbUcCRQYTDbug0+PAFWWtlwoq3SFGD9tJSUwnnzLVsXs29fdzXLU+5
55QSbmXx4mV8UqVtzqsX+mwyOeEqP3m7MvPzaANGd5VtYzfX6HadfLqzgo0KmmKOzTXFR+YavHp0
BfTllJR5lk2AAlvhTwWvxKzkqPB6daDyV6KdeYFEYms+xeNW5hcV9q7Cc8Gzqblm1CnwzogA5Vkw
8rdKJ/eGx/Y5sds9Ec7u9Lha3pLtVTfaYbBABIjOZy/U0DQ/ayNysdipCCrV7Rm7J0/Eu1l+hCam
3eXv4pcyCRLKmu6ztpxJBIB/oB3zvXm43T4qS0R2LI6WG3JPrvsq4Gp5dMldzecq2beaKPUkn9w6
3nzmj3vEY49ykHroa4N+p58tDgmAry24sWcG+V6wVSqzkVoP6+CeT9ghOcR86gh3cXv+13n5qXNU
Z/FwAtqTd6u7VKcLULz7i6d6zYFy0OXs29JOstE1e6anXlCi7ioW0drXrrIDrmxDTWQnTnpHz5Jb
2PD7la4QV21muRO9Z2bNwc19tKkOwAYFP7rAZ8Fd67NZNhXEojY8FspJww4/kdvyYBzjN0wan5C5
hGRVVhvMLRFGT33To7bfUO3ZCbJsr9yj+vucegLlCB5SWw7Ip7uPOVE81p57d/gMi5O3OdvSHQWe
LfIUo4b6ED3zc0+5SHd08UY78ovjupe2jUPr+SDu47f2SYoJlrBTKvMrFXfQPmcu0m6X/v575kNw
dMt94RAl5LUnbTd42PBPGUVq77Zb+Z2kBZdjtTnl1/Seqt0pWCpGngyJj6faBqt25ut2OoSX2U0O
cOPscd/x8qixnNXmEvoEtbqCg3CfQoNKzLN8rIpO5Whfm8O8axw6TJTKeIp8khRvhbJHNev3+3qr
UFUuzuzjFXbGp/5O4qfwx+vIB0itgfzkVh1n0HDLR0BpWeKgsaV89huvpCQ9YR3mDfUuAepPig/w
KGhdNMG2yp83A8VdHHG/8NZZJ/jEatvKllxpO78LrslmjCcLdU++K9n8aXZ/FPd4F1e4VMUmVfxE
cRJra9IY261vIBy1Jzo/Lflpt1G0m96Nb9a13+qH7GHw5GB2gdWd5e0S1LvlHlncvXpQVvdmNTzk
J+Ua31vcvZnXURCSLOf2O7p3kELvUl8L6iMH4efUlLcqF91Lui/OJceDZ/eAAj3gaDxyDl3+y5Yf
PEIEs5GQcLEQT+O8T7aKBTnt+q10Oyl+uMlPmNoc9CGUA4uL+P7Z3BoBph7djYP10B/CK+Wvv760
aM+C9JHidGPa40H7nPL0I9M4AaPgx358DFM7q/n81B8t+KsMHqWTvpJAQM2BLbP/KF/RAoh7dNGR
dVVHRnL40e8rQojgatFRDCI6ajaW8dwFZuLy6fAoU/awZK4gUx3CX3a5K+8j6uvySPrRDkrpGT2i
vJ8fmW2NfEjrE2/8IFysh+S5/NRsU+qsbBv6ndvsq+dpn9rxtT7G/hQIh2GLOM4RT9JL8lw7FuVi
xb3FfoYiDo2NQbHe+8N5Po6Py/P0rs073mDq/99pP/0/2DiSv6vE/9Qm+t+0nqLh7QfaRD9s3tr3
4cvb990ifveX3pCgSz/RfTJk3VQMSaNDpPy9OQTO5SdFNWRF1xXEnb/0jX7tDknGT4Yq0jcSibw1
LV01f+sOSfpPlmKakmWa2q2lJOr/k+6QdWv+/KM5hFuBfpGm65rGkYmqpHB43+8e4JqZBWRUtoeU
OdMuPSy7/FAejHN9sM6s9af4AlXkVPG/5hTu1gNA0iBhpS221Y4Ikf1whLHvdJSTzbE5xufqyPDq
mB37PegW1jY1qLehx/+2EStOEhSHdVcd4hNUxkN6Gg4ApU/TQbHDzXIQdrDNg3w7+/UOftlO3ee7
/ijvszP+7GPCJz86h6dhnx7ZmQbNXgnYgP1yh/6uP/r9juqfnBAJtbKkyYoFzdOkW/j9CQFmMMRR
JYNpnVYnk+Gulavz3a3yTzZt/+4luLjfv4SkzAviNV7CQC+AMoocjOqXNu+/fBcS7cM/Xlfp25ug
+2lKovyH1whJoU2UhH6ZlnRnsfyS9QXyPlWzYy3f6NOx0ZK3IkMsbzXeKE+XHmdrn8AI7j/HVsnN
TtP5Xx7Nn94wcXaqqRmazEeAO/rWofxui1otodyVZsYGa9KPfQ7gdtX2f/0Sf3q/vASbYEPTbh1X
2qa/fwlhCPWpDeXFKRidr33pCWm0Adbn/fXLSLL1xxPLR08xIT6KSH9M6/bJ/P69hI2pK3nGB0ZZ
DVAt3b3ZNwjwkOivdO1EBvQwCiNyk8F4fdEtIO4WMs6KnuaqFpfesJ5yI3kMl97vS7SuobLLDE8l
IWJD/FuN95YvZalCdorem6nLAacRvUFupdLB9dNLc3aBhNFzpELNxNFGnuIsIQ5eI0IBvoAIJ5u9
2BgWxAtpfuVwNpXIXD7h70pNd7/oU8Dtf2oY3WKGJ72JPexcHelQFww3Qa0xo/RE0qeqm9mYGcZX
iI7ATYT1dYiX9575N0x+jjfFNZKTid1ABGLQqOrRi5B397HR3iflOCLNyM5Rinm9YfRljffDIH+J
sHwAJpZ3TbyPmAPi0bbQkPfnWGhf1sog3GMhbQ2f8HJLwsJT+UWm4e6iDrixvJvNlM3keI6UoZ1B
EOvCgtyQp4CzRQDxmHhpyn+ZQl5lHpD5p8Z6l6op6XETonWD3xVmBb8JEXkdPjmzn2yDyQK4NJEq
ChZuLw4It4YaibV6bSgszL6GDF9QaXJvM6uhIzZiryNCBhudel/Gw71VJI/VWPGnWnWvFrTs1kHB
hDT8m0fTn+9xWZL4+GCTkhUe2H+49eQ5NqomqxhyCc2LtlADVDnq7vrlr+9x+fZZ+d2awMji+9e5
fQS++7i2UVZGZnd7HTY6VpG+Fb2Fulu/VEOyxRgUdCYJWUO8HWIywnqqIz7aCLYcGEzOrL1g65TG
+q4KtQvT2o2xZG+Wnu8ULQn++kh/3/pi8bodqMFDxZD5PIIZ/P2BVjn5vOAWZicV6W9EHZ028fFm
b4oM8fDXLyX9+RnG4xE5hcyKLZJhcrs4350UmXgVzAQKmX8pDlahOZf9+Bz3NNGljDGXagt1b6Oy
Iqle2xlTdMLJdt924qOSlf/mAv2zQ9FMRkcUDZaMSv/3hzKLMYG+q8pAnJj5rm/2+ST/m7cLPJ8/
8sebQLNU6C2irFua8YfCgJDlFDmuRmIQC4hitufeau8SDQP/YN3PYr8fpf4YIU7DHotClZMPzzpI
psY1MkTKLQltUfmxcv0pZh7nsBU2taFduvFVM9iZ5OH97ehDGEz63G2jWLhbi1c9zN+0GZEK7ohb
nh8DENUhYpXgIGwwtkpO29hXIPEwcOlq/iCXzblo2r0ImLeQahgEHbErNPJbbJiDBOFzU8rT86xy
RFa6A1DixGH+UWuYi5d4W+bZWwiGSMRh2wIo0kiNrFuazEW3r3hgzF0UgFfbCOgrbqkfPCScIUfg
DOR1BXicVfc3fZN8S8G6/axSZG+1QojYAhKAcCeiArDN+nNWQU9ExrfAVjaSz2GyOjLpbNlobLJe
j22dOLKkjQnFPBLpGyR66t/OuKjQTa2lx7VPAjFCGRI3EbQktt6CKyb4vyfxcdRBd0oCtmX4+A73
4aXN9MuM7JJp5Ha1+n2kxdteR8BpJb4W1nfZVOySpSX4DmJ5WVi+3HdnwuW9Boz1nBWfkuqMorEe
Z2SdcCEFZks339PQyNlmDFmdlgExmFa8LmrtFNgsRuF2G2IZWeTHwmpe8+VUC+VuEjX6O2b5si5R
sGB8WjkzXXOeKah0dmY8rj/f7t6uqM9rptvCdNCJ3hMzy+bpd6kqojqa6bkj6j3q5EedKIRSlj5P
3XpMQoomFAlJ+lQUtLJm4V6uCmEzasNzODf7yaQt3ZjHeej2+Vzf5YDncG7eYRkQRPFglmz+JYwj
0PTjnOte0xxKkM+00QMf17fb81UcIIo28bG71qwWg3UmKYP+ULcve+YY6JTNivOB8NB5lKYkKNd2
z4kkKA1l2LIcRk08oB6yRYUJFhlfhZQEilTfpcmtuc3gLa4eejQtusC1HaOHDmDJpirZ7tbRKVO4
VDA2RlnZ6SMobHKkbTUZnpu2Dqa3fokDmeUFvqEAFwUj1zhEe6FH0xUaF71SHokXO5RcSaF+Xfr1
wIr+mLKtJln6C8ggOvIWnoWqurFxWAWlb6mI0YMwIguP1RGcZU97vOKCog6MCTgcEm0rgThdRYau
S0vFP03PkrBWmxVpc25yDyxbdYzub897sTNeofh8mGPrVgmaLlaKjOoD88F9hmNIrGd2+H1LZndy
g27er9PijxnwJK6+kDFkJBazkKDnZUb2kdSsQTPd0VF8TKVxNzVBM42XFUwWTVCRmxE2T74Dl+zG
E7JoCXwwFBKU8F+M7pOq5m9Ix+8ECI/27bO0NPcWloCkR8Y1l+6caRe9YyXjPqw51khsn9t+eK6q
W3Q1OxE+1dqSlpTMNLVjEjmscmcq2z4i3m6VDkqsXojp2tfDdEjvcpJYwqp+QU9MNHzeAf5Y0Dl2
pW+Gb4362Nd3ZqIeS5CuuPpnxrdU5VbSP+sUrqOQ78AoIQ/JMbbEkDxyuB5qVnq3nzCgPhFruqNA
cwx5uBCs6t9+Q5+WQyzpFwRvu7aqdgsHYyUr9i2mP+iVNc6pHDEQgoZKYqNvKPq7BK4ozVmZyDPH
UfnZGntMIu91Rdqgpn1b5bEp78ykPatGeBzxdQgRE1KrdjqQHDh6w1h+6hET6mF8G3hbl9shqkb0
AMzPA2Huq0A+WrU5G3L6MVbdPsuYLkATHLrUX+BwqBgEJk4u6dAVtRR4IT6hPeUEFrygXhBlcfPk
AHa+reL/X/3yr9QvEg0E2gjoTv4hEvqfaGz+Up3z3xPgUFj8tlf8cx8lf38rk9/1Tvj5X3onsvST
qJuqZmqaIcnmrdPxq65Gsn6SUXvKiNANUQcE9JusRpV/opnx96aJiuDlt8aJYv1EH0WhkrEkvqqU
vX/Ywv6ik/rnspqbPue7+oiik42sKNK7EdH3KJL5hyJ5ufn6iQuLbCUHl6omH2LZH/LFPK4LH6PM
QDmJDRwBp8a+KuuZ2WAA+Aib7jAm+nuvordtl0OqR1dVzGAHzSxpRoWFJXmaFP0TpDtKHIVCpZ/X
1+9O8eWXIu77Fgfb4t+X+By9JZombQ6deTLtjj+WkGs2z1YbgoAuY54xkXKoLVBGxi1zetkiHzxG
E0qSKWIzVY5UN22CkV7IGW+HH8LCc6i5+RJ0jXp/Fc5E8F4NlI9ki32AJt2GCzOObGUpiPDakppc
b+hxEZrbZU9mE6q73gg3mhH14DxTpxFNhwDDRysdwSiYxDUqbMRiuI1+1xgVq5FxWkT9qFrWuyox
O1NUZgp1BgJxGtmi9nn/yiaZlrdFohsac7ba9y3R51OjSM4qmL1t5dkdZWblWhmbuBqYYxXBBOsb
fbZj/DvgoTdNPN8Ic+mXRkJBM0yz7NYapg4EqsAEU/hTUhWkpCxslnpKDjwNyX+FkNsyUowIvBgM
gjaByMRww/TTEnFumsxaEfdWx3EtEDPUwPRDo5dt4R1PfwuCoESgQYY3hSDU7BGVsBCF92penXLa
AHdVWR1XtSWXkiEopLyNNMod26nUiWToH0ZdqA7WSTwLWsMMLW/v8VBgUNKkQ1QoyW6UQ+IezG/s
YkYAZXjMOwkkB3HiSdX6KcUX1wWhVZuB0GmDMioxjel4JlMiX3X5pQ4RsQpTCqhVoFpYcTIImWdp
613fRNYGU0W1URagPg1NhCRrIVPxvVputypomFbvSmA6K4t/tw8jBa+hiOyzu6aD5nBzbvuue4dO
hcZiJCMdmnWfIMqq8TZvhtJ8EtXhS99RK1iRQjImI7NsYMhkCQ9mRSjLOJE6Co1NCGQWQ6cKc8aA
VhHaySCbbgg6YK+vrOLGewkPy45GqlGtQvmrm8UnAd0zAW9XtHE54WnLjoiVYjO9CaLxRSIygviZ
z5A93/A83N0ifErDei6OBNpxb7XCuxpZ57zrnqNheUzHHYUcVJU1eV4U1HJh/GQIlPawPLkne3Ff
qekO4A9j2ZD8kmo8AEqowEIxym3SYl+FAr576SwX0p0yEweUcJTgRy7DrO3TqQFNhBJ4bRWaFyuC
0x7wY1K/hpCUbSj7X1kucRcQar20ykO8PusWmMauXjpIcQaxaCXJ3sWb1saHhdpO0HS2bjfARJ9v
QfscQt06ZBI8wuWJ1N6vALT5ZWxe3/5M2V4XAzUCgadTLbw2w/R6IyFgRWgzFGfYJfCc2YnePc1m
sUdIfq2lU4ny25YX8V7LkZfo7WWKzsJU8sArtEPRVp8FbLHuAryESOqjiSRemWEVj/ptyyX1g5sT
SDMqk8jJCvcaQF9rAgIeRoROhChSCt1GPn5Vihx/XdJ/WioMoDA0UEXMiO8k/SAaYrbBfk+rc9Sw
BhEaS9F0FNbp0cy4D/SeyaW+fCVTGxCXYgWxKb/1LcDFOuMOmWo8NtYNgggynhhslIGASzE1dFdx
oqu0VqUbFTSbxvJoykR+rsBK0SGjCSHVYCNnnWLXM9yzKjyqpbwblyLcRB0I38rKls2wnEcjfBaW
fj8YjX9L3wK6st5AWOpXEPNTFT0ualXahBZe46LxrZqnCp7USzu0uzEp3jsBBOBIMCZh9HYStnyg
k2PZCs9NKb+smcLhqTUJvzfEpPEtsBsiFu1dSmQTYUJoEJgAb3CJeQjpabrFPfpcE2j/f9g7r93Y
lS3LfhELNBE0r8n0UmYqpZR9IWRJBr03X9+Dt28DpwpdBfR7v2xgn60jpWgiVqw155iHSTsAyuo5
qgo0XSYHttr+dJPwLRExdLLIfEYcTcMw4iBtcmO1rGNInivQjY7fzRPHX/1MItdWkk44TNTNSbi1
W++bq8MTj1ugx19aNQA6rQyJS2QQYxpFx9nU04XdAdXNIXpJsywkhZb9Qw2KmruWu9RjANmnIZlU
molPWSUHItvKxxhklaXEQQMxbupxC66JPcvpnA8t7289Br3NKPHB4IiY2vyxhbi56qoR8EFoYMrU
jmMtvlvtIZCEJGUJ1DLafXF67EVxLeaRxmIADW0KSRioJPGaPSFSbkKSmBnMYj2Y5lY3nYfIrv9y
u/rMFVjZNreJvEJ0pmb9NQ29GwFe9dHI8s2QaOAe2gnlHwlVVgEkOtfFvaZSeeS9/HTQ4h/KOJxW
sIx9JPmM6gXhyXkDF2MulOeTxUegAZFa8oyFi1v1Y3FqJm0d377zXCpM5nJsGZCPyODNDjVhhX6i
VXQcGuhrdTekkEZoiJIqQ5h0/0TSC+eECDxgG3ByqlkegXjsE4LpIFBsltBC+tMl6Vf0nvuPsL8o
Qc6cCZzTAl1mx5Bd6H0Wfk5INnYasiFM9ws05rwZVGRAtGnWEeIXpdJ3gYmPHgZK/xJWA7azn6Aq
7wmpvk1BDGfSdVZlb16TPL5YCEYMMHHtNPxqnp0fKiLgrYH/LdchA+TSyWBk7Fo73FfWp7JgoYDx
ecZDTGLZXwSmZzV17XtZON+dOZylXnw4sFfxkmGaNQ6iV18zAO9tSBoaV7Z+H3gk/QEdTCGPNoea
XncuQsfj69SI9vstlpF8U4dpuuFnBysT6YVwlvYOk+PQZhbv6dafBYLfL7DLDtZxmNVnREiJnxZ8
VmNECqGg/sVjRyBcI09JUFi+QZus6Wog6i4HziS196AjsXxV2N9n4TzWFHsbPRcNNGb33WjrB6G3
qV+TQ7zh+LmmMQ86dCLbq/D0a1cBs2o1jMVVzKriaTvwJjuHvA6dnGxfJtq+rMTWDs3nyCiegG93
21x02z7w+uukmmsHTaYDy5m1kjDL5Ke3wNZWyHHgPeVR1dFjyh61yXqLhfNsdMh+2uHR6zKAlXq8
8NleexOZspVxWiyXryccZtSJGgjhdq5oWaxKQSheMXa0SucZ3/PQ3RwR/xFdua2swOKMOSNKzdJb
/eYk4CNbUgxwT3bgCAj+YjVnsDjoJ9D/RDeywmZF2ULliO5SQq5W5G0SBolEiu1Y8/RnWzP+GDK0
/kR+Yym1rTm0xIZ2xU8WMptvJWAXWSHgckjQNZvpp6yqMx0E9vvpqSqpXSeH1ISpRsqTxSSpDbXj
t0P83FRoOuVAjHeRNpTBaOeQB0GUW8mAwj51h10Yjc9pUX9S4GwSkXQbnYaVny++fs9EC4lLPrfH
PzxWaKDdHm7SbKBMx9YkFmBpgMhjVAw8oMmR8hgSvzUH8B4sQizbBMQacGF4dQ0YZUtt5qKbVlw7
7OKifEqM7G2kHPLr0Tao6FOfkIo1vnn3LjYAqc4mJBoGLmuzqiyfnu5d7TlIXEkd3MpqE7WW3EDY
CxYwIewdBjQyJ9FHh5OgxRbCO9fdRo6W7BuCWCsj0zAKAc4eW/k0Arj17AqAXPuudNlsSpxZrMJv
Wqa/ygmUapuUG5d2H9xc6HT2g0xT9KDReIjSt6xRf7GwfsYOL3tBKms6zxqLtAsoFOnqWGqZT7j5
GU4wGE5T+CX88lKOhzD2TqUBaF/tY+U9EVfzoZCQ6rr5lZud7uPa/aE9ofvGVLgA1/R9mg30w1yu
hiD5IojXhKb+0XG+TIFzq9mR/UTHmUfZu7apOze2hqG7kShLSCPz22DblyE/R3uyS1XtB9e7Qm30
BVXs2gRutLED7zcBls9Kt6lyDh2GhMdhJYiRArchYZ6gTHzKK8xE6PrN8qTGcdNF1qsNWASsHEId
gWFecdzos+or7fTmf58ik6Q/xs595tjjqcxiBnz0y42mfw2l5/qpke0yTH0EkaW/Wl49TFL7G/Bh
4ya104KA1YxEH69dlndiYT0izrtS3sKZiAGzIu4ORu66lvOnOcwkexjJJwlpm9ITX4LwapHEuj+1
meG/q1eZBjCIu/YoWxi/c9s/mb3xbYzdp457IunaJ44TZ9U2Ty2mZKy6321i//QlxenoEis+2+LB
NhfOgFuheNXx8jXlgaS7Z/gru8piimqzVjam9pcG9MHAH0+Z+RrIemVW0XasxqtYEJE031qMH1Zq
sKbYIIVvLpEeTt/9JvRSyZDkmxiduw0d56cMNm3Z31k1ckj4vdIWr4FloTEr3S8lSmvfJGRNGxFc
NPujyJ3Rn2HN8Pi7lHaROg7p/NQ0+Dg1Mk4aR/ACCtYfjIW+tE95kX16ZsxEtErftAivr4oJyx2Q
EGgdvEC8jJORvw+0Tc1BfINDn7AIxhcjaw9xLO/0CD1YDgl5ufVAjfYC4MgqUEZ1dER5msmAFql1
jtLoi7SBU1SX++XDpGP16treuSTzLB5vekOFWlv524D3Ejg2QTW4pFeNWz3niUtxa5MO6XTyB7yx
L3GfrzzLuBBM+uNFYU18uvMS8+ppcXrqCucT212zbZmE0mvx9THM98vQiFSovyJ0tX3dmMWh6wdA
NC9iwhZN+jexDvObEcFSy7ia+Fq3S2A9NfCrlg7oRovfHMn6WuEEYLU8BBUOEpeZKSRoa6c3JHgB
4bsb2+6nD1hZVVKi98MV6mG+MdLXsVRkIPb2WnHEljwHW4g9AfWE2raIN1ZNVJ/sASNKKD+7zn2M
DAuVabBhpSGpySIvkFge4gaCiV9MUjs71UtkXelz0NPNdK4Qm8qKNx9VdUhMyBAMYDS+er5K9uNK
mfbj2HqE8mjyvTNm2H5ujekgY7g8GUG0yTIbF21nUskxJhKRuhiAyQjQBqcXVvpzEs9XuUCCe+mx
G810osPpaeqCHf8xh9fXU3F6iE5Flr3bBfuqGz+TtPHhwe1vVLAx0/RJlnq5p/BuTjKH/9h2arzo
joSd2+TBCxvEa83p6y62l6NkSXbfiGQhJN575WSqf08CFa4H2id3ANDQwtvUyjNzDW831emTG5Vv
hcCc3zSf2HvftZiTntO7EAEytqCUTMk2jB/r4K1qM3J+CdvqmZX45A8CIsA3EsbJKrKLzzQudgrc
H+WUdx/CPvPV6M64E9SvnfVXjuQPIdRhgBUOF1C95ZGDdZfLV6Zoe4LsGdssCetc2cgbFkFDn3Nj
9KeepBEKpPTctxGg5o5+k5YDN6iJnvAiImj18JVhTk5RKOSmiZ4JfYDoGRe8uZg5eal3Ss+fQWb5
caVzo4dY+kzcL6UVNysSOk/xSHTNjKa7JhYoyq+Z6PZT6b3oGibbWJ6UK1Ze9uqWyGaC+A6MBh5l
9TPPeria0/HXBTt+INBm3w32hxUGx07L66M5eGo7RRfcyTkDS7GPCZy5j4c8fkg4xaxGScCRMEEd
uhHqRzo0fDStP0X0ugiDxFiWAd+jI/nRkrYeBSEIwMz8tVgF6QQdUnjBa8+pAuKYfurkla9+iZPp
rZxH9Jrzh8Maj3k92c6x2M8QithSiRqNhTjUXb8nrhGjX88RpghGZhfEpW5w5R/SUKA4bb3GB0m2
0qc7AXB6kxeUzrBszkag/YrUnXeWXh8yk48aaHVN+wNdBQmXbK1aQx2oPVey595nkw7OTr4aXiXo
/TUXr8jeInuVK0YbY5Q5G4N0Atf7dtvFTWdgNdbmBqp5aVHHhE9ja1bLJTgrJa91R2CNQgI8qxax
OuVfEJZiXdcOAz5nBW+IG9ByFJb8snXKZ+uC4TCRPJo5cNYdSFW+tmTWhbOy/XKXly7ltd5eoNpc
CHW9Nn1QrVikmRNaX4zXfBpODIUhhkSL1EYv4nVdFlipiR5v6ceR8Y6dBfqhP3Na8WfHfkwm+rsE
ivj6EBR3jaGBHww0prnhWza5VNwkqfpdqh2yNmdsLPu3GenNMv6u1wG/AtEfoopjbMnxlUzXa0M7
teKqiF671En7oFLmsQ6ZSrzaFg/taL2kIaf7uqfECYPivnPkAVLUJrGHlz5qtkZlHXrVXpJufGvm
8LM1WUpS72bD5rbM4aWKx7ekG/YxP3GN9OhXNwW5d+bzYIYYEONfwOPg7pDp0BGkUoQECtbkaazq
k8URBt4MczOuaTyj5R7ay1jIx9pDweOI105dpobIGlPvNq2rI9HVh2+7aVGRw5qx1iBH6P7R49p4
ownEdR0Xwt2XYA53cVwXq9Lo1sCVDAau/GwUPSh5qzrz0yWn2crY2Av8FCXbjGZb1RqS764vnOdE
TB9ElcmIcLZOv9GKJSLbw74TdvnZYQ5YyGpd9lblh3V9jPR9aymocfwq1GGYsHNnfkoQDpX1dJMx
DqR0fBFGx9mxbG9qeGdsOGnzbZqjX0+hiUJRFcIhWCPXiu9dDyu9x1gA8BKPMf2NxAYmZdKYscz4
rgTHmUczKeXeEpCBy0TlJu9DgPleK+lKMr5dp06HoYWndYyJflfoSJmzjm9pgo4sEMi1R66V/FO5
PIqgMje6p9HQJf1Jk7w2tf5MjZLvyOUDr8Kcf+ptSoI0XceCVzkCLLkuk+67hjugm2bg21Ld4py0
PTvg31UZcGqhwz7Yy9tI6A+cigW3Aryo+xpc+6mcud/IygBJyBq9QGIBuWWERxePHnMbIjT2AtOf
kIJ5zYCaQvB6FcOw8WYa+kk8vuo2lEHY+5DvTXVOK0i0rjNv6w6WRh64BEfaLiwm+zzqvP3H5TUz
9RcTqnQj8H9lgJ4dmiU+tPlVqmEpoGWiC5xYsXPqvYakrvHNhcV2v9hwLKuxrzYwE6TZA+zNrlmb
IjIJSD9kQunnBQ4P+AYEdlf80hA/Bjp3b+m4BLveQGfBCpEV3QMzDUlWrF831mFZMXSvAhSYaDul
+NFOBELEWjJYY3XNapcMJPiIaNGcJ7M9BzZvl4s0XKOJwPuLvgSp6WNjTAc25zurynJ/FMtiluNc
tkIURsYCHYDDrKhJQdWNeU4naWqxyrEUO4C4yWM5Belz37G82zW936m5DNG8quBn1V10ZXSz6moG
FxXPdNLonS/4cUqe5zy62rOFXnymSjUt7k47XcgRW5kaEpxAjm+9FxfAlLQTyoBtb/Zvk2P7wVBc
WvobwD2IDC8RkyYWxbMbYzfJbAeHsk0OTyea+wiIXkfhz0tF+kw98KiMsC9n3pqCVE7DnN4I2FhS
7GklhXdpuJTtoIGEpR9LL90TGf+e1gGWhiGhx5/LD6byyzfuYh49fNjdm56PtLCHfQXjCIb0OU+G
lrwlbBuRdlNGdM3rcmsY8d1ADrVd5ljS9F5ni+GIt1BliV6zkN54uX0qyQSVFYsFPzDMq6esv6G4
+hrGYW+l+bqccI2Y8ouYzi8j1T/6uIRm3FzC/JIN6s3p321NPox9sxe688FMizx6ohJX3tICsp3o
GqXrWngbg8wEz6UCCrpm69hLEClPUsjyRprWb1CzgOcc4XM3f+l4I9hTWJCMaLnlabgJE0xU5vAW
OOGv7gz7hoKfILXo2pTNzhhD4iaHF8ts7hmiHAyjhi6zygLEOmxhaD/U/NE2+r8/3VQcdBCdo7sJ
Kca2pYM3XpuYaHmRtFbJtk8I3ysa/knL43e6qH+aTRS91Hl2bZLdIT0RYaUkVqhwb4R2tIsV9znO
7WOB4jjM2XrVspJyyoSXYVjP6E9ruuW7qNQ/yGon6VJm3xDo0BtwQwn5+BgTxmXpcxFswKKTy7rs
tcAkfXtKOb/LaEdQ+neAi09XfHcDAHuvCg1Ay/xm45QZOiv1c7YCFrm8ZQ77kBvMI0aan170myHt
RQwNBc0mPNddHsre0eVqnMIn1zRPqcdfepQ4uD1PXgHIrZl+vWD+yDouXj8LWsjGdERlzR7Hz6nk
4wxDr20xjCH/sFd99NsSzGPYFoMcKGZB9dLyOOLXm5Mv9q2TZdfn5c70g8M3R1Coxke2R2m9O3F/
qMDDGQXA+6L2E6/blMB44H7tmcluyBh9Kchg6fPpO5nQAhPIaJTzjTzol8INTmVnfwUBj1rY2I/t
ONSbIQdY1Iq3JUeHh/YJGdKpCeqLNr+3LU5pSzzWqn0FGLsfWCzR/e2dgLvVxiNRvtPLgFar7cVJ
dvTzHTs8xTaQJk3R7uCg9JAH0Z0eoIHJk3Dkzci3nV4d7ZKL6owp9Q7bq9+X28qxCK+z3CUJ+V43
lmtu9jW6p5wIJXZAU+EfgzccyeYrsQnvKozoVxnjS63Lx1CQJ8QTLaDXJoyj9X440KaAzMClgXN9
78KEX1Vz/6Jzj1aCUBLVh49pxGzJksWtRrZraPotj6HbppN+Q/m76XLjw0bu1msmPk4MzxMfanS4
dssqpBJChGITkxbGTiNyASVO9imVvKjxNN9GA8T+EP/GnXUgA+yRYSJJjepqs1Yy3+ajehYTmPrZ
cr3H2cF9HqXomEmRhZFFU5R7b4YweegH6IwUlkVgSs2DJ2+FlGsvIE2xx9NJLorf6llFHKS5drP2
UufD27JQKEnRh5XgltvhLYAv20TXio2wbLu/mO/cBHMGo0wQY8JQbdY/5lF+Nam5q9tka2fNhd+E
4wrvnCf7/WixQi3fXjJMX8Nn/aileT9KRuxkeMtVLqutsiAS7ykMHiWDg0h+arT95RhfAQVfOQzf
HKkdJ5f+Tzi80OxaT9VX044NMwIBEVd+tajA1pbBgU4HPtuTuzLRPo4ruTCeu/VSmlYVD23Z7mi/
f1jj+LJc4a7hijJeYKPyEw7gCZLOFfU2U/kovAuCIlgnZHwRb3eoQkiBoTuvdVm02zqW3kZhh4wp
OvvMe0NDWZ3T8Ti04GQhxodrXXW7djK7bcO8fjU3dnMyFLuGDJG9DznAISqqC9ywf6kw/r8W6b/X
IqHT+e+lQPvPuI3/aaIydL7+3zYqBxsV5iQsJIBxhLQMBC3Dvxg7miP+QziC4hgZuGMIVyCX/j+Q
Hf0/dBdgsAv2RprohTDz/BuyY7j/oRu2g5DYkrbHH97/kxpoUfv8Uy3NOcKTOE8Egith4UT5z5Js
3YqngHOks3EtcK7GZIaUt+am1ZI1mga5l94U7/SJtRMbvgIWPmjQt+T4kCX2S1GJX8e2+h1qI1SJ
FGxbN2cLHySmXBXnIL86QuwUOOa+v7jTPEMRsFFKOJzBXNDN5FK7xBcO1uEfN+D/IhSyFgH9f/61
pLeYdrhShq1b/xJB/VP0XhCgbpW2ACBWEbwWnFwBRTmwQY7SW9gYFe1x6HMlE8ZI+EPX2du+bo+u
0jBCtFgKa0mbLh3OnraIGq3xuqSXBQ22cTtLV0LvPoa4gQNERa9cnbq8pExwCVgAz/YKHBhgPsCB
Cc0MzDqJYSVCFQiFKIVMmbta/hRkhIlVWFki4/g///L2f72nNvJ60zVgMOkCX5G5yPD/8csDrM9G
J8tdWLABe+zk7FI02EUaHVNyovcRp1XDmQefCTKfJfojur4qZf+Qi4MJLnDr2to+jSrnXimDPMq0
/0LGAKRCtz6BV6uzV4QEvLn8X97IPMDLfGQ9IC/mhmNBaz0EdX1XBUNOqAmC2uA3L+LoWLqhfSyz
n5n2ybdKowfzUs/SOrfJXG9CTjN+Msw2+bhK+oSAzXfO1MrVMEXuxkYBsFJ1gYuuhYHDX89x1r3j
KanWhAp8dTQTTlVGSA3AZzTWImaCPKuHINTBnbZ/zE3s6EkkDOJzNY9bkhiKewuWsZ1M2r30/maC
2f7ne2A4yzv/Xx9BR9fhtHm8XJZlLD6Ff9wF2o+FrmUz7OGpP5Hn6Wf0du/GecZXFA4QRq1HQ++K
O06A21FN3kO7FL8940gu9ptZlEyG9SpdQUEPVrrXM8X1yGQcspQ4goG9ocuwxJuELpbgwDejU/3G
sRvc14I2i6X3qB4SC0GVsA9ZKYnU9QpYTaL9IQ19RQBOdnWo6jAqHcpyoT/UDTNqb8LXR71DN6P0
RRI+px7xvh3w8cgVJ25na9uXqCgZ/ZQWhFMqgBxbdtp8xrxH6WicM6v4jft+LcntNQNj47Qw6NKP
YNDvVOQccsc8F81Tw3G8D5tHGcpTPKkvo0CMZ7WPktHoPHVns06vroEKS6KJN52zSrWLnXNAj23n
0NjZS48k3WM3NnoSETQapkVhHobxSVXurbT5t3x4YpgPOSe6F/dSxPu6N+7ipnqck+BPEMuLH4ly
vv0muIce39JXL+U1zXBXdc1PqRhCBt673pYvNffOQHi4ssfiq+0yIhJRnbXo8NbuQLhrD4sjNAiU
pSNeM2HjU5k5M18w1tciaO/JSj+hFv9ryvZ9mtNHZDP3ZAm+R90xVfJE4ue6s+ODUxn3geHsVe+8
hsBAyUkURyPRjj0NzLU9UTG1UZetCWwztpdq9K1QC2lRWETb9sm1jpgjA4H8FAxkPFJSaEdHXwzb
7uLK3aCwqjeuzT3KxvHsTFqNqQydI6dVTlVG8Cbdr0R6Bwje61Abj7b7ZyoEGO4svoPGPo2RcSo9
7yZCBk+B/tRO6XtOkdWQ82NFRui3MUzxCRNekMh5G2TWNgIYoQPkYZlc26IYN1ke7ElCm3zSIBPH
sY51pfuMUKyNoZNJJ2b9xyuab1V1mPLDaVMu04k2IkgkVCWpNBWe/0XeHgX2W5FWRK4nqverxLlq
/YDhT+GyHzAeMFeeNq3XA/my2ofcwftSGZTkfZCxnIdgFOABrE1jSfoJYDXLCvwQcRDbTpW7ISdE
UmtHuQ/L9DlNNY1rlNE4qW1v3bTSuGlOBaW7ENhEGknWbMjsy5p+HQssZ2cotseMagyi9rhzp+Ur
Sg5WmcUpM8J85Ki8IUOQxtMIZdSZk/IkBDcjttwD8Q8IcOc9t1KiZXU3kNu7famKTzco+t0A7NdP
tVpj3Do/9hzYCAMaP8aYUKlO60xaIj1/zCRvJRlQSouJsTfbqIPciH41v6Db4YKoOEriE2JyJbsC
JVUX7xpHHeNguvVDfmwihDp1ZrwMU8kIqUroXCY+6T3As9Jw3xl1tss7/X0WBiafCYaLGbhkpnXJ
tBERrJ/ZsAAeDdXZG8nndDPnow4jjASevdMrgug19zcJ5uCuDC0KBdYaq+bODuKJsIxwE5nA47SF
cjeYtyCMyotCgUGWhscYrHNIkOfAPXQuED47gFJGeCu9Dy3cqMDzVmEbTOtZlcnabWg5yjIcNzam
yLWZ9Ejt+gZM7FJY7WUh3lRQqa1Zo17Q01/o2XLfe/zwCvUcffKaNmMXAncoJEmho1CbIY6ibT/x
sFs6CfSlmMYFo7qtB5Dubogai4S4Q9FH5xJK8LpomnMVeO49VcoqU9M1NNDSuqZb3uueeVezgd91
YfmQmf2pG7gLmUCwQOAyOykdK2xi0iCPoKTK2ultZZ3FFL1mQ0Qwi5a/5K0ItprrrZUBjZlG4KqL
2juyadQ+qVJ1Fx2LJgnXFHQ8gQXABlRR6DgVxKOMWYu2zKNE567T8SrLWu1FpX87VQFPiZ58mdXd
fUNgts+IYkMWck2gQqCvyqF+AM++zvl823AmKSgLiSUgaTxujY00NJ6uBu6LhUhMF8uiEt57oeA5
3YW99W1XMxMWZtOVaSFOodcXjxkrUqYuRLc2q9QiGrv71RrkIjXhXCtZlpso8F5dh1zBZFbPSRO/
l22bXqhwmKaPUuwGGBbIQh4ypwNqRLDMivbnvhvD7kXvvsrBCl55AZGGCk1tep1BL2oT7bUncXRT
VnaKn46QoTodNubowJIL4uQp6dz6sekP//qLDYq+Cszk6Lnam1waJB3M9IJYhTulMKgYZv4RuxmR
yWPlbAMXf7+3BEXYsn0WtrrqIcF2+pzc12X0aUecUNuZWCcv5AN4HW7CzMXsEomXmJY5ibro/G45
Ozrdnqyia9p7l8p0JV4+Z1ckAC6tsKKXJV+dCZU4kj1Gw+7I+Iiw2bI/p4kWrBth1bj7ZmAcDwOh
t0QclPu+IudWLzR531bqI4nMVTOOfptjO162sJ75FG3j1tgFIWjDeqrvwzqot6Pd0Fwy00sEc/iK
fRglrvvpVvZWJBPdCssEjpfz82TLt9NdZCFW3YKey985DRHkHfMAIEyhiSirg5bBEUmajm8Zo4VQ
Bs6Zqpjp4ZX8Duz4UUKclBu0+8CMk50Icw1yE2nmhD4kza1DP7t1YvPbHPrpIIUoLtvYrof7BPc8
YdvjVqLX68wUEGYDmseovrwoe7EGy2RQE626LqALH1begdYm8m2Fdk4VZ4eYTgJCxUVYjUIC2Tnr
ORGkys5WsxrK4jAyGWQm2BCLYVDoMxdd55N8mHnTYOxXcFPoxVUeUpBluQDZfqHP+RnH6taH5i5p
mh/L4cwkzQdGeIgsm/lgWqaDVBISoWQkMabt2U4Faq+KtKZ8BFvopIzrN2O5NwVwMRK+CAM5QnNe
2ab3PVTTczMMV1cvry6OPnJyqotRYiXUenc/Qp0+mL18izzvTsX2X74oeUoJ9r+fAV7nzVuO95Np
SX2YwgYpbDT8jrG2n8hwcrsctVNJuIbmPHdNvMG0SL0zV6eh4l86huybDNOnjNrfFnDOh2lOL1Pp
DhjO6mdPi1+myr4SZrIzq+l9CAFk0sxcAxx00MRTQK6KueaytvO5UP1BI2x01Wk4zAZ7b0+3mCC0
lTbRz9W8r9QDFZfRqSZzlIZsqHaJyA06pdoTBr6LpqfHUEJJrT0CVohnd9EwrKok+6g0LlqeyPuu
EN/Jot6IQX2JpPajEStY2s971DKvg6vjg4GFFiMkREVZwnBO43mvmR04x7l9C5P0TxPBO7F5EJxa
7bePsT7M5srWmdnEVn2trfZIVzhDNTdXWyl66ocgnf2oAP1obUdyUMAT6N+sz9ZdON5gMW8thHYr
KoBmndPgrZCh+8D6hV/33lNmVoQ4Ygj2ZxmvCXZNfM6eIpm7tYin0Zc9jyLZl44e7pspe9KD+jNw
3PtMLZgvOz0BdEGTmOzdWXvRlXrWjPIQG95jSwtwbc/jLQrilVu3P6YksG/MoOuU9Qb9c3w2YsRz
oacdSpy6lRsiW6kcDb7ij12WKKdTnobWkO95nfOkDgjFrRZGnjDBLEhGJ2aCVqzug2gVmDLdymEO
ECLwUIocBb/RSnJMZzn49LC1s+1Np1hrnoO0Lc9mMSGdpwAqRoJpjVgHHlb2BybE466erWsphiPU
OHLq6xX95x10gz/sn5nfeYwYGi4rY4QAZYTLlIMUcsK8tyoY3oqchL+EZDy7qsg9n2A9hWlFfZAV
M1UKJM5i05rIPXuGHqsJTSNi6k0f4a5AyfhXlfMmpXbEsP9ejhUFKBxDxxs/MzMjbbukzE96wEjk
/m7UqH8zU55woHLQn5rn0Wr/zNL6Tly1ayxk6C1M31FlG8OI0IQMDtJHjardIuDnXtXZrekhfLPp
kDlZ05HRu+3MkUnp4ZvG657pCGLDhHjx1ju0jHgAaZhZvVe1wUw1USN/IIFAR/PkZgNgpGba4t4+
6yniB8ZRKHMTtJVTOLlowIp9gPUxZOAjaTnmRRjj6WjUqmRf6FxitKRgDuc6CYeS+VKjhE/Salo1
RvOFuZkzOsYvlnXKZyu9Ajh5ceaT6dTvfJOnIktfRlaHUCPSXLcjJBle5VvwPpEs3ToDLWtV6D8d
AQFOlS/HBnAuBkPyJFy8H7xBLepsejt+M2SWX8Qzu/Zwj/HirxyzipOBu27r3KWi7j9x+USrZBJQ
JjVPUGpEhCuhGkK5ZGHSbxuM2mGCVMd7qq3Q9ceyuh8qFxNYz7iZCMNVWBivXUYWW8fvQUdIMc2u
akbRbduvEs3+DlWW3zP1nrexrH+NYExP4Yg0ItUsUn9A4ZBeLrtpQJAc9zBC1acGn8McOZurQiej
PSEZsTD1XaQhPax41nc8/PO+qb2b5VZw8Bpnpfd8/zKFl1XnNoK1gTexDG954SJsNM0Q9T6ogZhR
e2MvvtiiLDaO2fCgJ5iY8piWwuxmRGiT+WSm/YOnwpkQLYZWZgG7M3ZkvZuYQFRgDw5626Cf1OR6
NJxnIsVyzCn0a5D/dQKGSLl8xCIGqBdFqY/F7nUK3S9bFTPnW/XUhGiPdXRu5MoC4+5D52wtr05D
cMxWudMhygPeQpj+GyEqZ8U7am7TFnOTVwJlLrQ/wnJwPmXJfMrnkXGPkYoVlxSO2iOCWWvXNOJ/
sXcmS24zaZZ9IpTBHYDDsSXBmTFPCm1goZAExzyPT9+HqkVZl3VZW+97I8v8/0wpRALu33DvuTcz
xPhStH5/Lkkuc4m/fCoCSPnN2zJz2TXIWONbZE/R2/emZELBOusg8R+fsNTfTvgI2/1qnSz1ScZI
eUVD9DzGQFpjaGZOoziUiPkgaGSXWNLc0QHwWmxjSgSO0JhhCIGTp6WYs33eoANtlFYHr8yfy7rN
roaOlaBIfaFbbkJmcf2pxEQfuL85obLrsI8M84FuBl6eeF+2Xr8QqlyjpCguJA3GTj/d5UCNGNZE
+MG7e18sQClNR62vy8PkFN65iQn48hoPDeAEBti1mDW0KxaHSo9hQepuWGA+vjBYmaRLkmgRtIdY
6R8ysNTZqQwq+wGhprKy5TQsBll2GQE4sdmf+QTTRLPGvhC9jDAHwqwq6KgWXe9JEEvCwBnPw1BZ
uzqq241xx/Y6Tf0LTWb+tODg66P2ZBDFBIrVyu1LUO2KLqycD15L14k+NNnOXJjasaguV94lQ88W
RjXcH3RfDCX7ip7RUdE5beoHL0ZRjXNwRCHI68TZ+YVOhefZUWW4eAsVlyiPLRP1vV8nx39/htfB
92yRJOUAxwjfQ0Uz99F6Fe5rVIMS1DZZi2Z0j6Zz/VPic4Q56XV29kNWmQd6DrUVUx4WNrMznK/Z
3Tpk98SdgiFf1mTXQUYj3MK/83Tkk8DhEDsIyzMry8cBYwkNnUXqdJkRgKqQn3DHhjMpeUcZL3KX
1M5dVdoAeAfxtyfqjNjqdMWYqNIwfcOA9eqOTvLMUhttGEpj7+7fJ+MypUFwiPnOjXP31JibEIRA
wJqpxW4iN3ebDjJ6yh0yOWX/SEZHxAGfNKeMzDkmXa1NMjUxxHXWk8ct5yPeVYhkpg4rtQZPPnJ0
9FsZ22T26dUy4yRsxvtkSJYfo7CP6mbmTye33N8a9jdADzuGJM8lm/e3Uk0MtPLlSbqdfk19cxwn
e09Hm1xBbIBQjKKL46+PEdiAbtGQQDOeKmN4yxEHY2tj62UcdgfUumCBx/KaBPlyaBf+k27Ho6c7
wlENxLYIBbkU+Q71rnMYmK/iGuLJQRm/I6ovgmFAXqm9bLsCIVDmgwEhA+PXEPjqmkQCMZDrhAMD
mTCZ24fVCZrj2rIIbAiVunoOuFE/IxrNTQfkbwznTcMPNxIAVBS3Q5nmI52WVybLtMaWfOf6nm4K
5GY3yBg9keg+rZvYcLKmu7QS3S5IYkisC4nqra+LB6ejeimdkXKuAOGfJK9jmn7VDXGqydp8iJJ7
UNaKWNKO05lO7hXkUxHeksi4ufO/A6vMbezSFdpBfXb7/mdX6PzRlCSsV3rvzKN7rrGjlDKtwk7i
SIos1woDSYtvrda0VeMsDwVcrW03uMU+sbPPCqXpuiblW17Iu2RQ08ULwBVkKJ5T0pZGxuw8Gjgi
p9pDlu4QXcKwipm2eoia9RPSF7Cmqvg7iRr9SjO2Icg0byt6bAZe3/+Z5PCmZ5pEkFt3KbvU47+n
ecVL07fOcXL8u84DtdNXPNCzXy4HL2m35QKFfbXspzIhK9jhTKa4o0BKih8xyo1TPpfvzth659QZ
2Ld2MWFrxI4jY2bueNGcYQwwmIw3c/UiZN8/kxhGUue6brNZxmcb0NGcZWQx40L3LD+7z4g9W3o8
EN1I3uy/lUDSbVPh+4fGNfVhdF2NYNPjgBv8s9UQzem565FzJMwaP9gPEcqf1CmKw7rAjG1id0IW
w7coNGa8kblmgJJ7V2USIuDSyI0hLSdseqAdbTBzIS3t397AnFXQgMLbGPRa1yP62k+3z8CVCIEl
JQOB2eVXnwjHcyOFc+4T/C1Dpl7Ki84HoisEW5qMI9iILHlKTY02N4vOTQGOM65YCK8S0mbNyAYy
ifYfMRP+WUT75lY86Qgvu722k/hBf0eD7W7WoQWAmEc/rLxtuPBZqKQOwlp7yRjwpNWjY2Cljj1B
CSv2OVV4/ZHX+FEgZzlXLWEzmYrPZuoB89B2dgp5kSB68moPOVZHfU8CJsK3upHnalTxQxWQMNTc
4oVXios1QgnJh4b/ge4g8mx5sXuwcuPoHvKOWVAzpvamrAvUJoi6UZua54K/02Si/TLF5AIqikFl
EcUZlGtwxG2FhBuqV11jGEKOO0F+ITSSNT0G0LOmf8hv8YnLQnNDtYBPMv8H8CHHk/936cBwrutP
9xbeZt/8n7NNlrvyh4CHOHq3mGWGfjoQhINEiB51wJsWVDfumna36S0q0SG8iEAh/A0LyX2XqMDj
a1pOT3ApirmAFa9nXcSPPdtiktmwyaducp+Y10zP7cU+k2A8NEw84sVEmyJYCGr0pl2NT+zcq/Zc
5Zb3oqOFOiC5BSo583M+lfG1GhTRDHgSP1tR5+FoIuC1CKw2Y2z9jAzSROX95gmYd3l/Tbu1xZWK
8GBB5V3iTg4Dwy6kT6BaLbCLVJTg4wR5Lbg5Em2cY5FjoiIpi3DC+VKuZgqHFWiTCubg8J9/7NRC
aTFpz6qNUR0//rebKP0iyRsvFogS3nLVeXZMzOQercgaLj0hoLZfPlEHqqs3E/47qYrx+/TaJYCN
KmJxT7YlgwOfXUwJQQs8kxh5rxRpH67xH8TgJHsPhw4VaZ/c69L9W3Rjs9dt0YaUkv2xRu7aQqKq
tWgPA92X52SQh6coUmEi6A4DkPeKvQ4NThj1VFcsHKLQhq65kbHj76xp+dY3bWFB8tcmbfBfT8Ig
8/NScx4DYzhqLoHFgZe3418jE7wSc3GLgWm+LAkYeQyqfUqnAwgn05t+WlrAVnoT3MqgmbntsZf9
G8rj9Zjg2ypSHuS01e/s/WsG6s4rmwYI3swKdrPFNGGVo4LTxCqvYKYgQEJcPN+qPyMPidzSfxC1
fiw6O0GgxS6MLvXs58wUO4KpaOl+oh0Go9tX1gUF4TFHYhUiePH3SrCc1tL3t46XDafZEi8AXNtD
VScJqPmY9LYlQ2XD67A0TPmAIAd59FY3zBkGKInjHB+QNUIXdioUhpP318WNdJ6t9mylsOyteIq3
IxlHW02gM+uCsj1w5Jk9ldmZPfK0oe/wX8v81zKU8cmykY5aPcT3qHR+ULHkTyKI17cpC86xtpdN
JrL8GhF8N5caLXZGc1cp24RJEUDwq7td0/c7u1k0eTgBZRH344BNYx4TKEKK8cAKOZg1fzEmB2kv
0PoD8W4FPZN889eux2/QIx3BYZChCikNfMqIw7TUEp9UGf5f9sT/Dcfiecrmb+74ilpM/h8EGCYg
a3FM2MTbjfurC6o3wjApdRyKjNgMXHd5hja4IvBzn9cNQOoIbWMKY9NdaTBaXfwdnRGM88Iyh+Jq
544aLrauspMNePl2G3c2xC2P+cCBBOt2Q8Tr09JYyWswj0ygM8SJdY0zOBb+SyenFCWI7ved7XFd
Qry6Zs0U5rVCTTB5Opyr7FvEjcteuf9ipv4ydLa5x8R6tgYvg5Oqp1B58ttiTbmzhFj2DuWHPTcR
i/vcwk2ud8OEcsLUPjN9prmqKvUzBp+fxDWjWy5SJ0xXGC0eee6H3JGfhek9mBxsLWpPXAo2ZZuB
WfZLxEqT7SIqcTnqi54Vrkf3lfP4zOWC9DpQ9Jw4cBi3x9vAZijVr7LcupUlLjryvoXSgMoLiGPS
NL/iVLknZ1kJkLCdi+X1FKy+GE4ya8VmKdfqIAdGULdQSGbwCJfFW5xOG4c0OAzjS7lXg+NsaTiZ
6VWy3llptmyzalrOPaCNrBTDZ+KejEDyobOav5CzPoENMRdLlvetGU7kvgP7HpCvsi3Qu6aYyUrC
4wRDzqtO/5QNAH6389B/kBj4+K+K1EZ8DcR97/49lf9f4fU/Krw8BFb/s8LrDr/X/ybwuv3P/1Pg
5f6HRMFFHB/VodBCeP+l7xKSfyeVTR6a70vJ4/Rf+q7/ojsJ+z8EWiWbVhmepOP6/0+hab5y/5v6
B2yyDND5uvKGgdau8990J1Zp6NyKbh+NWY7xjLZNB8HJGhkAjNXGrqvoM6ssEP/rFlrKJQdCRxaw
P/DWmV+pzZ5fK6x6RXBaS0VrIcAoTMgNYm6fA/P5tu6hwxAECQ2QGBeq3L30ql1tF7/yIshOo44+
AUj0h9l21lM8vxmSo9c0bZ9QmoK1MeK5tdzdensr08YmwkoABsLVK7B97w3O5vsFgt2uTVmQs/K0
QIMcGiEYS6LlXQtvvKtkDxZxFEiv7Xk+zm7wd+7dfe4RLeUG/p292u2LunmfkubnrJvizMutNzEF
/hAs08ZObeJbVrVVFRDLGLTPxqz1hCuHRq8Zoq+sePHr7NQM+hMnJZkmaqBZHn4EdXzX6lZibost
eAzDNkrAWBQupRna6ik+jWgFNz3G1zFPsZyVBWWy/Rcnz3OFKhQq3QbGgGLWRSpcZYEYGfqXEjtP
V+YXR7rPS2ExLXUBdjTtvsvbE4XEsUzlIxwHwm9KZpgtn7O3bvwyQd86sb9tGPyPs942ovlyg77f
rut8phCEoSTaO6mGDxAcI743ooW9Zj4zBdzksvupg/a7jOpTVC0MGwhkBwpwnBEEbOq6+CyE5seC
vr5Nu/baFMPrjAdkNO5P3PC/FpeTtcqopGLMXgEJWLHnIzOpTzUgHmClOFHLiaotGsgyZ7bGNIdw
Wv4L1M+EHdcQaXsT2FV29SqStmu7PCtnfRVj+teAwFF9H8btwOB6tLNwXMAmtDYkLfS3UY8U2UvS
Y+7qgKCmCm99dgwScZdLEfqqI9CeuPJwqnMczBbzM+V2W8imCUkGsbMZ/nYWs+uiLebXG+yGAmEr
ANbi1AjIAamLt1EDvpKst3FVcJtxFaxBfu8PRFV0IlrPQ9WvJ9hNwGsI9LVLJIJ92IkDdGciijJr
33T92bpteVGZsTc0473t5biQRxgLa+T+IQwZr7C1z5MsOJBlm4Z5mT6uafwbbsQAznX8XHnWzouf
0s1En6X+ai0c5249uHvD6o73TsFKqoZrMFWv3Bq44G9xouOpw6Eo0Z0b+ISTKC/TSAG3ZDgSOx1t
hEN0DDI2f+NOAC2QYDPiiOmf+hg1CoufJa13FdLFesgvawY+Y40Z+sqILPoUbSi55A9cOtcFaFIB
ECdInPdgIPeeYeHJC/KfzhqRoubW1zjfFyM60BYHu31TeaU9e2lE77nzRyYNKyzFZjFvr9TcwGu7
4WGo54/KCr4qAVZoghW+8bVHXL3LT9asPVpLO6XQrDaWFg+dpXet7O5l0sengH/LhPPUi47Mi8S+
q7tgx+zwIFp4qFUud/lQ/Yzz/oIN6Adu/qPjClZWqN4Xo75TuB3E+d2yX1miKK0/58Q7KGZIKUqH
fdDPr3JldryWv9A/Vri0bg4lgyzcwPB0yNVyZqwQ6LxSFvjoA/rV7BLPvyaMilCoHYsYDDdVE+K6
FMxI75MuZhR7/RHar8n/eqa7rPn6bHfqfRhuUkhdd0cLs5TUsESqMXmMjXnvxzUOK2dijE9fyggm
ZXO0CWR7mbqOuTEGEcU2MYdaJiKyuqnsVjOCdfMahOHR96yXu2aNjnLSb7etg0CvuplF+tYpZlDN
RMrctHSHYcIDOxJBKKOjW+LhtRFs5YnCQC2r9zZ7CdKF1XHlM8rSB1NgbKwYTrJGi4GHZ15YTT55
gGABF7a4Ep9mInOWEN2AJmw8+M38HjAGq9fkNNPA0ZKc+qgrz/VMfWlBhWfA6ezoq4DOuPVp8V1C
etciO7RMxnXvdkTcthVsAmQiqKyqHQfVl/S74ZgV/j1yaocXF4qRXYtTw+19EuV66i0SHqu+k5fO
s3/EvcZwgVsCizqEA04Du0B65xOAU4BUrhT3WXMzYE/Bt7M0E0AsJ9kslUD+25M/cgszLJ+lA4bK
NYOzXWcFzH6pDtj4cWbErP7UNvZXeRyTmLCVEUzCUxHZfwgJFkzkGwm76LHzGYjCUrFC7BBblWO7
HKwXlxmjIww3Zwgm4z3W9dkb8e9mNgCKJRYvYyLROMkvH6ZCGNf9J3MbNtdAw7ZTrD8skGDh2lbn
yEelOaavKvJ9GMYxHBSG5Gnrvc5Fwapp6bBRT0G/WZBkt0H6SIg7PIzJJWSKiUSHd9qzEVBNzTfb
lSgNvOvS18/gk0iyxPW/d0ZUGTlm3lRLxLbxhQ/zvhoLf9MlOOZFHFNyY+3aYJUwx4SXBqE29hc5
eRtbjF8C7e8mQ/nAams6WBM90DhWoRbgzxb4CBsJDkZUybZM8mJfTS37ztT7mP3o0qwh2jHFxrN/
t/V4aTKifyIIQ5EDmmBKA/w7LUIWQj+96XcfcGLO2Ng75K54ixCDBkTZrA60BLX8nBf7zkqh0ngN
M30rQzvloziY66F9AKSMIAwWJHQjNKwUGBk7wjxzsm1XLR9lNdwx4Z22ts1aN69eh5t/tkm9n9F8
dgQwN+V0xy7+WPLlnNgxzu26gLbYx58qpT5ri0mxJYmZ7v37xTPzwZXDh3KCIpxVc2dLiErWCDG6
UqxjmMGUHgXbmBjcgcy1dRT8whKHVh+jKuSYeO3uVgntROFW2nazs4tNdGc7+UGj9QxnLL9CiQ86
oReRuuagkmSvAvcBSfpdmeWEecX1ipN/YCXUIQMV9hu772zbOpJ+rtACbqaTh5X4kSZtcpSM94Ls
dWLMUFpzf6w8/0VZ+sI//zmk/nPXutx/ji32dGL9bST4s5/yX2gF8ks2eTjOb1IQBncfYg7iLeoq
UG8M6gP8vFK71AppS/ygL4CKl11w7vMUFY3DYlqiXyj6/OBUWfQaNJhig4PV9/W5ZX63S9bpvo2d
Y0SxxmKwTFF9qTx0ohkapO/d+1lg3wLJU56RjmMIn09v2sd8Zgo0VT5hRGjlWBCl8Ogc69Dw4yRC
2Idscj/07S2ZRXRS01Jd/KLRx5uINYhZLg+JW9wwaximUvKJU744KbA+tnldIzQtmFCz9J4qjAiI
lglwXJKdHucGstDWt9pkJxCBJJAecC3+cQNujCafHoGapZY8m5pphHLi5zp1oZI4H/PknWasqayN
898V21a68/ZaZAQ6NG27T4mbuEF73luQ6F4kLyYgzcnPkIEExZ1bUBAhkHqEfXbqsKqx1ppRoPyB
zV0AuGrGrZsmL5oGAXDovCcWwLq4s/2ql+VPK32xaxL9ONceX7C0rjxIxwj63lYV/M09NF/BqH94
aynv9Qhigzql26RoEhmaEy2HfclPqacClYEgUy3DWv9J//XbId6itQXbUCK2GoXZlay15pkRBxpb
LVkr58DUKosZszrGqxuE/lDfLVZgjnVQXxq3eID7epGAoxgfgvZjaK+KA5O093ispo1nirupFc1W
+zOjney3yaJil7YfgdW8qhSF4iRGJCbeL3RZCLDsqwf5ymASq7u36q6bo63xh3ffRE9TU7Goj4Zh
ewiUU28KzzsFgwVlgNnmypimgj/YoftI4vq6xuO7WsRTUPrfS/WtRcW/VxJOhj0cfSd76djiLxOD
vWAJ/jhVTErY4ozEUjSIdbw/pur/jq6NYjWfSbQTMV59PrYAwaPLeBjV9MZnVzWAz/aFeO07BERc
ft9eL+60ZmNpyE6B833yCxUDRVsO82w/tZW5jyoO+no581B+zGAoJa9X14mvVuXU7Cgk41GCah0f
rKY9FkGFhYNNvlcebMsg20bBWy/muroJMmcjWITlDZWBh942zaOJItR9TB9bz1Kw3sQ5KRYTttkC
LsVZHhmj/ESSC0Jyyen+BpO9Iaq8Bwp6WVflbTyn4YedOI2U/ehac8CLApM/KF/6XDwDtPuwIX0x
XsaHwJyIHDfMuZrPYmWwiOYB/4sXZS9ygV4pmvJjWb7SUe7ZqDzkI9lNunqzp+Q5NuRIO4CLOzjH
UAfUc4W0ZO+2ApjLwDnKm4iG0g7tSpzWhMiVXNQ/mxKGfEp7SOaBDpPJe7ErElhHWp+GBbof3NSh
t/U9iC4YLqgbHNjLZ4dxqGaJd5hitPvei9/yFXczmksM4b8XT107JKpg1elvrRrShB1c+txl13Br
3IRPVDiunc1MgubqRJx3UCyHNc537PgfbKaFvWj9A39wqBd/ObpquhetWdCEOZSQFt6mt6X7YMrK
/ry4RefgiZ3xbftAfnGcGj0uYa9oh/1EfMdL+tn1dbVveGI3/o1JFdkV2csqPzce/sShBJrlf4+i
aw8WGkGcyuSTt0z/CLwnUm4oTlXp8TBny4MIJgf1v4CKSd5tcyMYpdNvLJpYoymphEVSa8ZXKeIy
31WgVdKlU2dZ/5omhKGG26kaiZQNrAiYcPx3JOKHGj70PYAEow99JZrlDZJj7+ZYDE+NGsy+5Ru9
0eO2hkUCRSfRBcajzXeW9HmtpmyXlvAd0hQzZ7HWYaO5U1gZfUNKiA9yQvue937MKpvR6doHTMup
Y2r+nj23QWXolVPe9GZOoLjZ7bRzAuOHkCX+eCX+CtSgBfo+0rLtOrqv2+eljhvGysGuGfMfdkTC
0mhZ+WXUIDncMk73nZkQW9YleuS3yKE8DorCYl/RldeAdL44j98z2XNqt8xu0Ntsu9JTO8wa35q6
IE+S4mHobpVfiYAz0UTAAtJ384aJdg/BaNYduviZQ3dMudSsiabBCoIX9s6hjUslXPXGoWs4ln3g
ciVRwdQdgKQ4p5VTNOl1EV+wO/5UIi8O8IrhOMMsyMso9HX+PmSwAmUMH0PF7G26yp/2/RTDvbFH
HguXlMC0e83jimbf3mYK9H9JNcDRIX1bhnXennPf/7GoV7Mgj80rsmnaJoVEN0IDJuWkKFyiJJvb
Y+ghQPDdaDcMXDaGREMzw39NpHqLBRinsSkZPCevVuOSobqqR93FqPLXdl/5Zt66jYnDVKVQF1Jz
8Au2y1kKgMj3g4r7hjw3133BnksIPXibEIgBOe5DSjG6IJvKIgXzU3QZWokcJHgwxUjJCNJi1HC0
lM2DVECdiC3CosuhuIhq+iyLBKyNYFiQlG1xzNPyeaxQRPbpWu6TJv4R/xRttDwvJQa2eeRunN3x
2zfuDmMBserwFsCq4CMu/X49phMQjKaWHl9bQ1Gb0XtXS0AqAyjP+OciuXcAImQAxceHlrKC9TgQ
UxvNix4VWxR+WJ19GGorKl1vDouuAd+VULE4s9te8iB56gvskOvEB25zpNpj5u5Qc3kGrvYwrTBk
JsxnOUd5RgcJKAJGZI1Hfpn7L5pu5FDRCJsnuZjcPsSplb46q0fkXmbXhHKUHzUb9WNt488p1mYn
kB9HdpcfeMQ/TDqkIHyNTZKW/BoNGBlJdjPeEafFXLZiOAPr8i6L0BsbcRhKTONLAySkXEx3ii80
/irsgKRnYyu2Ne9zg3rkCFb1d+ejy8ns/PRvruP4X77tYqaK+AX55Lor3eC9s9NzrJzi2Kpf00jj
WmhuLa1+cOXRpCUR5EaeIuZO7n00Zc1p7yQaCu4MTs/BuLA46Ux/UACgaMZni9WX6SNz1YyqksDd
DzfhBqyfaiuF3wMDQUUFIfioZfHMSYAtK4DkXgr+YPByNYYB+W7aZ2dCZ+t2zWlt6uLIPUkcSMK0
tOVcXAEHLInNgxp3FZNJSewLbHIo0rjVJBlHnCRmlP6hRu9fFNBP0CRUO5NZiFqbeDyqgp3LNFVc
2EgT6Wh5rJ0UE5KWx6xrzo3dFc9zoE9jmSf7Ankv1KZl3POYN9iFm/gT27DrYbYFj3Cq4o5QVeMi
WE0ckkgG8tZxDDhrW16SVB5FUi3Ip1ZAhLffTjXp9JjHax86wbvwmug1LbJ9MuHHsMV7r3xn64sk
31Y0onM83nkcBQ/d6rwxV/4a2kYerVsO2milQNuDpTviR/6ViYgY3MwjiE5+96r5ZSS10Zp+UKDC
9zSPXTlMOxyGT1NS3sY3yEFii8Yv0AHqjPw2+RxeAMNGd5nOT3bB+wNHtj22DpRMtloSLsCmXop3
XuX7Pl/MBQQZqpqwt0dvj93jSiIfBM42Jl2lDggE0DX4W/ZJKUL0S4tJMJxQ1W5dy1ikyh3QS6H/
iBqg1Ti5hq5/7Hip9ujQwdGkDHJyX+x5nyHLEnzKRpLxJ9UEt+kumngD05uyyNWyYyL2Zy5EcUYz
zLdYI0+SKfd3kBuL3w5UO75ZZ1fCzao97dyhzdiYG9Q/Hpnm3Mh/EXaxyrFP2k2mi+q6k+9hVahr
il1YSy9MR8yhFgtW7oVhJDDGvdvVFxv31tGUMyGGlY8F1PJPvQuJP7/JQbuOJjFpPvsl+hs3EHpy
hNibCemrZKC/jUXFl+DHzPUAUEyLh864vFUczkuQd2gBW/vEo15tx/FoFiH2jcUN6qNPHIxlh36S
vHUOkxw0vIi4Vmebp8UUtkv6MQY3fgxVbSZxdK9p04ZB6fzyA2i0DNo0tFKhIVktC9E41Zc7iR9u
EZFbraPmEKEm2RiPISqaryvRlEyiI42AOZmw9fTwz4JL7oKIl7NN/QG+LIin/s7qK1YwOkOLUHIM
SFgmaMJoz31W5DG6YtxC6zYfRoJ0lXyvOCoZYLh4yzhOBzS/d32DHCRTOwrpNXSD7NlN438Ib5Cs
0rOOFDeHVVcxvpgcuSOajdRXDh9RokJaTlTJjvOpBDuPJsY1LR57Gx1QiR76hXwvPk9ixlvuG+TE
KgnNQHx0rA9EHJjHvHuqWE341oyUE8l/wZBzN7Y8H24n6m2e4/roPOQQiPw2TgeFxFlwlTQ8HASJ
YBD2l0dvxVegXOuEIWR9dntQlrIr/K1Q403Ew7bGFDcQW3NJgcY99JX7HIECu4NWTmBQm/6K6trZ
dQ6Ft+3uI9y7ezpmZ+syaSE4QdeMbreo6jO22qNPaGFhP9uJPTIQoMjsbVfdu5Y+jGPDbEB06L7T
6btiQA/GSAePme/KbRR5wDMmfmsP4c5WYFF/7Oy2O6dl/Hu9OSMAtMh6tSnPi/SACBUvhkjAUbn1
dJ8HcJjmrDx1bRFzO0Jd8tb5ZWypw+Rqe4cykNRhKSpzw+YkFpy8qlpLlIDdvUMw0SYz09kTEf5Y
7ekLBJfPWpa70vKHt0VI5wUeDXjS4toWY3A/cdxiXgnUEbHZ+0rNM+Wsz+NVPkviG16WiBmYrWBu
ufH6OjJJeYpjsbXGpX5e8yXfjklOwr0FqKCemeKujvXAhmTCUmQfVLOIQ1lZNcoDpKd2Pj8uVYLf
ou/A7tuUMt1UN1xcKFeYS19FQgaEsiAcZQhlfNXYlz46+zNUhbgvnv79wmFDCMySWPv5ey545KWf
IqhurOnQ271hEZ+e8tbO7jCdhGMsxntZoi8u0jjifsnxBtvWoW51R9gACpgbIsC1+a4wa5mtl1fV
IRPdeW2G+9V1yAsfsHhZdrsd4tin9ND9E382MwciXE94uH6rjrGrjWgmCyTsepld+wl99uBoVHKS
xYye0pd/v/Tr4ypss68sMrOtAbNnhI01Q3pMQBZR7vlikSefIzKYfJwQebyfFv1Sq6A8+khm0dLf
tEGZ9M9lc6J1g8x+Z+QiryklqTvnMPJoHW9sI5+pMc11PlCgBRLRHEW6pM/oLR4V/TGteXRNTKuv
bbgUvrmLmgDUVFAdSuixfonKMNGyCQduia5IjnMWrIfZvLXYZA94P+xtLweEtTZkVi9CRFoZ0hmS
xB0fpnihBfZv6j2LTO95OAaUKOgvwPGVbtUdew+fz8xR7sb9R+kMCd4VGMscgObUzUiDpAryjwht
yVpOPa4hxQIVIdemthjrti0yDSuv+XhoDg42kjHiN46OhyDc9QoJmrj8QIk4PqUW9Zws/w6dyR+S
ADmdIXeETQQURMfFBgBC5xT0qLqwQVLQO/mpdoiuGcrkWAwVyWJ/0k71Z2V7dIDxXF9UHdcHT8zl
kfIev6tbnn1jE1M7zWeT599tFzAh7O9jB9/GXAxy19m4rJKq+AjqSl6iRNin5pYoa63OC7aeraXW
4J5vnG1cLMOA2L0NIvxgFwj3jsCl/AeGwInebPHu+npejszM0M/pCCE3y6RsKu6qJvKuucconZ1o
x+KAUXbCZByw9kZOCV8sA6QGZft+LOblufNjZFxtvZ26MZQ+stc45/qUmWOHzjL89RGPkE68owN5
hcw1cLceUNMvhLg3HsK4qBw/Ehuo5uAvmpvD/ihooShAbSS4zgijlhfv0Ok9JT75lsMQalfJbTVT
MkFy/tvdVKCko/5IPPWnGglmyP4XX+fV2zizZdFfVEAxk6+SKCo6ux1eCLfdzZxz/fpZ1MXMNxjc
Oy+CoyyLoU6ds/fay3xUIu7g5Nq/M6+s2PnADlAOHqyxLykWdSbCmYt+Fp3bFij+sPNqUZNbGP32
9BihPoYdLaI5WYw5HRLkaFulFbsy4hU4KqxOXubeW1nuInTC0NI6I/d3Xgad+tbzixQFuBToZgd8
npvQZNoye38rvctIXJgAJMOFusha/qjcWDMa/7LLamB2Ih4v0/RI6/xl8lqamg1VzygcCwsE9bSK
P7OCSberzc19aLeErrgxp67CBqGNuI/MfiWv0wLPxLpRbNiyC/HD9qY9GKP4kFJ7gC020fpFH6w5
WLGK7GfJoZHY9G2SsdgMSTkR26EzPFib6+6YpVsyE6Plw+6Fd0La9FWsnhIhoSozI/ARJv04kXjs
LCfeLbp6llA0cGaU3+w9CYyBHTNMEU0B6AU1hJ9NwpD83IjwMxS4siO7mHg7tEPVKS0Q8tLpxGzq
Oo63KUXuiesWoaFFyAlMcmPXWXHuj1We/DKaESUBoWHvZcjubwjoM3X3rg3S2TUkLSfMhMLNXxYj
vjPwLO+GjkZ23+vuxWm8xc8EbWw97NgdZTE0rxjjB93o+dKp+9pxYFRmubdv54h41GFhfhnrhY+d
9JHbc+ovjdGAd7Xl/VRjsit0dG+lN53DfnjzFK3z3M2CwjVYsXrbDqoxJNQrs88Fa8zW1FmjakJu
9rfaOlHLKkcejjAmflndaY4jqIY5nUfm/9woMxBu+2iMr2NIT72qXd3XZaOf83Q4tWBJD6Dm5/Oa
DoXUbjiWDSdC4goGjhWuknKg1M3y+jwVZ2uW3gnR2nxu62g5tzlFs4Nly5yXMjC1+ZUF8iMSmbHv
rPEzHGnxYBhirxExIm4lewJnOd8eStNtwfwW9ZuuaJvkq3GwoRaJX/UU8142LhjYcYxFmRPuY9ok
7Kt5iPLslbwc5lWuYisPHs5E+hNUMvmZ2Hz7CdjPhjfrDKLIBg2rqnrtLSZAx+Yjwzr7MFpqYptH
i6iY1JdH6bRvbW4JcwbroOzGV4QPYp8I9zFq1RggaEUa7SHkqBneXJq6GvDceS+I3SgVJxJn+qk1
z6FH07MmoSpbJcqDDLXAUM3jWBQO2c/zR8zsdltX2rfXm69zjuNZkPJpl6wNsqwRbjLw296eqdJj
4VtTxTyYhvl5SXC+janXIbjJDV8sRBNQyhdnx9bJyhyZqFnWUp9nLFyDM57HFPydoVLp41tjj7vQ
nTJG/XuOZ5iwte0EM0SBYaT1bTFipmSJ72/Plw+J4BIIjxXFbKDkcAVVOp5tWr60yfCxu7ZTn532
Hg1Mw27IPYLVEIAXeOiK8pTgcjusle+JQdZAXXoqvXLekvNWsuDatJVzj8ksHbSTOZrYPTKCKriz
O0gzNpaonhtnWtazFMMzncqdxT8ObWpZgDZinwrdmE24FrGNj/rhS+cKacmCY7duBrFRPpblOARG
mBMSPghnl7pGyW//98NQUwBnjEeCQX0YUyf9sebmpQYPkUXTueTqWE4Q9uE3iacBP7DrrVdDDQM+
eiwDDnTgKH+KI/z0uaLjLcIvwEwfdlZXDyudj01tEh+9mja8aSmAPqz+kQ4Mr0/YUSy8f/RGvDng
1IVv1yhc4vmqJEBhJvWw+RPPqe/M0Y/WuM6hQ+YJ7oWWASTZJzdms2S4ZPOgKN3otkZnjj9hh/Zr
UXj9QRvP7XoGIibBLUhPYjO0o3VaE28cHaNhqKEazyeHeFyT7lcHts8xZ31vWliA4GQucBDm8oXD
v5wR7BFDMBkWKJztjC340BXTNkpUfVcvZnc1RclQoEftDA3fS1CZNWZVXBUvkD5a2p6KnNdJWvEJ
zcO1NszovtOIEjCIsiJTFhVXUdHWEP3BNEty3uhhMnaMS9DFpLm4GBe2RQZJOHISMulH59rHGUtA
CByfTTsqqspazeBaZtwrtN++mY7PdiNexKrdM7oO957Msx1140JdxUik9h5m7ivb0sUQL5Pmqdby
eeOm2OU5s+SV2KRzOen1Y2iDqAZAzFwrAcGyuAtAbit+KidtnboSTqibNEt0NKpbJQWHuehvwnlm
BXYfMI3/lfbpgrBleiWpwgWhQR9xAm+la3LttTKsTrvnOJ3pB6dsezyyewtwUwbM3kLTm1OW9K99
NyWM/vNHJq4snYV2dGpPBhqgmzq2dkbNsK5d0C3x5Y2RUI0S+RTktQqDQrTaDtZ6Q+BgOZwIJCC3
KOGMMV00gE2DwIJXbTWgkmIg97u5j/5kDtrxcRnDoBXsNG6/p8L+dPsooWEZ6I5Bx7hZTrlL9TMw
9k9z94mQu3md3E1oDJiED9opwlTqmwycfZKBUXCA4FFsb2UdOyvJh76w65LSQY7oIScsHfN6vnDa
me0BO7pB5pGVvFgL5lRmICamcLL57jlNwoPldIhBhCnYnIXsHw26nabGoNhBLT7QMXMEeR9PHmD5
jVvmX3CI043LsJRilVXTTO394GQP/RiGQaXcfbKo8hRH2mvRsDaRs8VgnqnHEidkUjrLcsIHr/mt
Fv8G68H9x8uBxbKN3JjwZE/WAHYpystyKzWaKLXHHGVRJpVtHzME2OqtUSD5QpmE0eOgwZ3ill6f
8Jw+knWHbIu0zNPt+IaJ3BfYqayYHO3SWDVg6/fMJs250NGxaiSRIeTkI4XxnwTketyGBY3WggCb
XgEIx7S1N+g+Nb127/Xc80rFAbHZkOxqTp1NVtTNkWqHVFDs4lnbYJqLYrIS9ORXLLlYx4RnM6V+
MGrRnKZY83GjoNUu97OJ/gHPxM+yeDxlN4qV9kwjjgogQQcK/3PgSpU/tuW8xiXck97tJ24NK0LU
ieNDJ1pG6MVLnsT9XhiVOs2yexOC0jZH4oqDrHWIjvdachkyFAZlnN1ZSIb3vXgc2D0fb8dpMLPq
VA+YleIUMGrxkxeQF0nbinf9Q1s7xRFI2Rbc2YyGBW68O8aPED9a6ePWw5SZ0b2suDaMNAzqWiDZ
MdgxuJo4VFjIfFohKAyqriWWekZu4li/2Ary2fqQDBDuG1qaW06N6nQ7/FQmoPm6UfprMok7LzZE
bTwa6fov3R6qLilPZu2qfcFRoW/Zn6IuXX+7DxgB8uIHVsJI5tphMbEOZ+ReUavWzQmsI+MV5JiS
ZsdJjhTGyEg/9MHAD6/uJs7i4xK/LmU8X2lVOjuS9jRqSkF4Tw2WQjOHYxZbyL9ccZ1ThZaU+NZ9
4g3NHTXtwu2iU8Qh0e+pl5pYwjcGcNl1LqR2MhP9WDdOdcc9bp9O0XQeRA9ZNU9/lyIKLBfUOx0E
DCUIlDaQpOj0FIyC1mn+qow+lFjtrpqdf3a11RykiryrlqcYyMXyg4cgPU9T7XcZ2VxysYadhDGX
GWmC9BkZjJKZ46+tnLs4RbtdeMWdu4ZA0bDGnhxxifL69hDII4JZzCdTON4FbQAYnhDRmE5DgagU
Y1OAF9wrL4MvqFmwJpJ8vtT4GnNPZERRUe+BgDARSuVPql8Oit4CsR7R5gl5U74bovI7w9Vj2i0i
BeEuB/beq4XNl6QSMctHrddU2DanqXjO8nM9iQtWbCqXTGP05EYFnVAIdUnm94sIAVx0y27SUZP0
ODGdcZgPpjX/rpjjNy45gLKLki3/Vl6ALBvd5kFY9c9UPrnhiFi30M7zFKNTdsuOoC79nh/5TkR4
kmG170d7W8TFLn+w6ZhF1I10DzYVN+BlYsYcRc+xtar0VHjP+NaCF1VjiIIu12r5tnC8p4z4WXpn
xanTNSKcFOL1JoLTCPAAPWjS7Mie2VrvLc41jJfE76S1WWD7sxEwiQeDaplMGqJHvTD9BGXDVIM/
yHBVb/xu/M1SyKlLSNROo3PF5LCgTdFEF1hfcKSaeUcIXbhtTefeir8SrWHVQriFqRdduOa+xtBg
tygZaEUX+hYA4Z8MINc8zl+4UT76RP+tC3ks7RhlG0lKWZiEGBQR7Jq8n6TJkutoYZVmWL0Z11ay
bt+lC95nRLhzcETjQ9rJkn2bC8BxsyK4qSDKs2EzwlKq/WQRCgWl/7BsKjKNkha9ZEJ2Epbi1MfE
QlOgPhtdnyI/l2I/pmDVRXwfzuafCu4P4g3mUYPbfyEQ2jFPt2hQAKn28vQ9yndxqv1qJoyZLQvT
lmQWbw/+gds5WYpwq1VP+0ink6+9aPlwFqLYGaP1ahnTIWwsiiIUcGEjH7NQwClfkh2LZbjDbA91
tf3GuH4qFFJK8Fh6OYM1WJwomDth7V32mpR1T6O8RPIEGfd378g3t2i+oqF/AU23rTUzsJ3uVxhy
SvGHaXDYf2w8R5t0Qu7QwVKvhsaXNAdU21+l7W0yinvZCtQYNabhevpmplf4wJ9Z9Jrmj0v1HOhi
fLA961hUZfLsjRTw2DnlUXjNC2Ygey9YxgOk0oXvFFwvFfZjOBgasH+6G1OOCnFBeRE76XPMqMbP
rh7WyG3dZ3CQJJELtZnsk7l5jrJAYyrnF4kmtpOBVt3q8D5PiZMF81TumyR7mSz1qHNVkiZDEBoD
43RfEnd8UW78ojnheFAx+UR0L1iS+ujvkFkkS89PS8avAIvytu3yu1rJX8XwwbQ/9jVWBWCSXOr5
L4a3J6SKWMIWFP0i8Z1wflxoeHY27CtdpwXSSub2ISJTdA0OoyXwPDTHwJ/4hgYgrC0kIjHhdKcx
zK5wDcN9a7IumN3SnLRO29MI0bbxBJ7Hgx6AKQZkmkyGjeFMBJSwCzJyFSRW9VeaNbrwCfgf/P7t
mNNJgoOENIgmLAINmrnO8G7ptNQHL2xRJ/UdiN/lCzWqzm0EY7F4n8mxMHE25ywBdW299wSvwsbd
hE7GzafhHoUG058M/oOVzhrmFkLvwkMBYwC3KCnQmDE8pVrOelIIohU5wUerba/hnB1sdzg3vQOf
biYwWeehTLRq20zgODOja7YJ2WFEmgBKhpjGZK6cj3qxLBfFNmnX5quo3O5nGiOuAwaNrXGUsQVJ
tKI5Jzq0/hYBChh0n2vYCXqjeUM4UB2r9KxIF8gJ3kWRxOFfAKba888cyi/RrIpnu/k2Q3vP4IM7
TqSfpybv9jV547Pj4XwwLg4V4t5MRO53Hu5WMoMppJjJhKjvC+8rjusHjBJkHNLyQw4L0XUNQaYd
1TKQ3BKpIfZ46gOFJx314LLjRmTlIt57GgGCba6/E+/pd+y8s/RoEgZSpcyAeowGcjR9b2KoTVRU
m860Q+OHENU8/kj2R9xC2qkCnxLxbskJZ+NMsIRzmEY6lbNnfS3KPpkt0Vjgba3idRoJcXHo8uzv
ZpcOPI2GdkvAJx3NeZvqicaYAOJCWZK8Qp/cPWefACXRStX1SSto28jCtYBeDVcEWGOQ6fHvipbD
Xgt6HUAhDMB0u+AebezuKWu990bM56yJ6n00Z7PvWfc0sojCcTxoZAznqiYGv5tH74B08g87dFE0
WTi+OYb7SlvqC+bUliGCeh3zyTtrCL12qrKQVoRPeuqesWiFqN2XIKLdc5xCp7yMrlWxvBHfoZQL
/TgDkwFsZWtmLJVOV9IUogO/tSXupM5uxRa2SrzLtKXfYS9CKjwccqH1+8qm31BK2VLR5u3WjZ0O
KUtk87bM5j6y7Zokm5pwKwuvjm0wcUkxZai6LZ65ztCfnSZN+2gnJ9rGsf04CMPcRguJvE6GhCov
sw/pGjzR6FtzrnzAToVv1wgJphjwJJxtrCHwb6aebX3FZ8DTIWF02rkb3XHLyYeKTpSBimlfovve
5APJpHD2UYupEE3FquABabLNNYLz0CiaQ3PM+248kFjwBesaYE6O6AjZH6QYeGST9kNeg3mIVt9a
jUeef5P7hEOOSNzc1THEqlIjiS4uwdQUyUkOMyAfFGlE5jFe8Gis+ryWq4AGBhsVcklID3Yz02S8
t9yBl1Rj1pv6ZLprlmoAb1GMvvK+8YCpo5Y1QYx9mD4yyI6+rGjE9NqBfdhuDAF5hKN96eoJ1IEo
ztm4W2YQKKpE2WjnDwXA3muYnaeYtwrfQQFIwrI2ejFe0fAf0sparQOOvkHfXgYQFkhzmKV6tiNx
XnAFfWgAFIK50Ln+UfWdQ8Omuo/UejdJnlO3tu6WBtQMirn4Y6zAZIaplZ/yiZu9Kpr6OJ61VPFO
j3Z2lmSynWKFecMxK+/dYCiMQmuiSJKCjK7UCF/ghPlLPi3v0HbSI54FYqWwDEGd+kDS952rxX7w
hOgfVqMtTfrHtqznj9nVpx107PGkhnhEjq0YtKffHhu3DwZB+UrjhI5IlenmMaRN/mtKMLtmoDKX
9/hbpnOmut+IGp/CSjPe56V4IonM2EYwmtj58ScY8+9MCwB3FU9l0CBEuC4VZyTmYwKV6SRfowLb
swSYsUsbbaLmmZ13KG4qtouPdn0r2ETqIcJA5ZKjCRogl9ofdE7GPcmZoQPQhOP/NdYTsMawDtja
RgEMSOpM0T8qZIA7ALE9YKP2mOpFgAyaojpH/hGRfeLkVnXwYsCk8/r3PCW0rb7M5nnSoBkpzWYO
hsDu9t+ZZWLBVZjlzlTVcj/Z9MRAPcxmCH+6064t863r7SNEQE+FljBNIBmycztUQ7Ez3g3iKUEI
Dta9J2Jtak4givNDxgLhR0jRSUrDlREv0wHDTfbVMXTatR1aoHJiskJPkw1za9I9Fj/VPAGJsk+3
02rk/nuxWs6HqKY6rCYqTcEtO+bKUvwVNdbYIG0kSlgzsPYMUDxDs/w0ag7noPIL3Qw6nIBdcKhR
L4zyxbMwJqLVJ7I+/2rQhO9Au+LbkpHndwT1Huop7wBmPUiICmkmv3HXQwgfXGxgSHVH+sT47g+w
A0kzcx3bdzPKThJO/yLRGo+GYArlYcTys46bdVW1ZESm91TR0UZAeb2wBhy8qXsGdXJHBGsCPAif
jd6TNA7yewlCbq9zJL71ifcB/M9yRd4PbgSQ+RWvCqO7fBpPg/dL8AQiN6JAhHoUxMNdog8lwoxx
OTvWJ6zQ6r7u0zOrwV5LX3qbMJbY686uB6m3M4tmr0YTx9so0LtPcX0nZkJn6ouZ1u3z7CL9Mkmc
GjH4055oHsBYM4Sgku0kfwUGa3fs5JKcwsKl3l+G4ZMWI820qdt4TWWe3akzzkvnkJZGGLDWQETU
Fzt7jAb7pdSFe2Kf+BcVARxCrMkAT3t37xQu56Pk5BJ3g0XPzgltccarfEmX5I5EXTDKA74fVqmV
lCTVmf0shbeetwdGZmzku+JvmFdfvUf5jUgx3jQL7+Kq/N4mSgm4NG2/MdYBKW6Va6fJ7qmy6/eO
dAZW8mYEI1AeMBAjkfUw8GvrmxNnWfk8aNovApS9TzTR89aO6/KaISt78JxHds2U9u1kf8TdJABh
1NA9IX/2Cwu8jdJzuR170gSZPxA7G1ntZ4QAC6NRSQ1pEO+ZKDH6hMbd26Pfs9o6epteaE/BOE0w
wikQoLKOnrTy6E6FReOBKa7ZZpucRuIhx1yxdmJLN9LfhJEyoyaX0Sf2aH4TJDFCmTjrxmC9al2E
knIt9GsYXrk7mNc4zDPkk9aJ8296SfXXRgMWFc1c1oZBc4UB9EwBIyObvAgXS4ENQ7tR6xbfodQR
9e+k005Qcs1gLiWWwCk/JaTLd3ny+3arzTR+PdfU2rgsjsjH71J7Xo6ECsuNNREa12fhp2eSbouX
a9iEnUY6HseHFGn2rjVtA7NvgpZR0TFDaojuj/l0HxltUDAPZ5UmGU0a7HAGk/2+G8lnmE07Zlav
UHPzPdWRvtNdNhTpeg5w7Nb2h/grKrE3svjVWMitgAuOuVWyYUEYy8Lbso4PpnyD77ryc1HlVDaS
Ua0Uatvq3pttzoRFD4GwB3KPuEHVqj8tffRk2vPv2HTQaLC8zi3lej8nlKkFMU4VdedWcajSxXmy
dA4606WRmbfnV0ZkHxBFJoxAWwB6fYbKXdcxFlvPOtbP2WFm28riHFqVR0HPcCiLyg/h1Y/aTNE0
re8xydfpXVN2/VOaNa9xyEE3BfdiPYF8ZCf1rrDCl0S5rS9XOx/2M+wU/b2hMSQyUbcyDD+2Gm7K
ZtUvuOFvN2NEnbu6++EY6tR20njxKs89jyNF3UD4rrcu2LNA6tW05nvkscOZTGmxrk8spV0FOcwj
fNbNiW8WKd27RhaEgnmm4RdN3x7I3h6CyUkbzF7arxj4JwCm0YdwSU+6LZnZa+RdptvOCpEJ99zK
uP3TZMy15zRR1RN9nO8xNaHwLarbNKPRfHh4VGiJ1NDPWRIS4maZABUzVKiKnc0afBrn54hFYhob
uaGkzS4qZZSeLD9dzkFaBC7opB33KqwfRUvdwETyt+O+xHkj3tRoPRNUQElaFHdRlURBh9/yA300
UAJcVv2IxXEszZdFcsHefnLhZiRHPwSwD/KTwgo1Aq24GgYOmNfovZ1+WUQy/kLpuU9n9dG2vLlV
Bm3AMr7MdSUcm47ELaPj+qZPwBl8gh1/ZABhbA3HcA/mmGhnbt1gmLDruFK+Lzqc0AIco1/h1KbE
CbV3YEZrEdO2z0VsmuzJuBWmU0wzor+LsZV8mEn3gFqofM7Gcr72toqIIR15QRG3o4E52VUYGQrB
Iby//TzpUzoj1so+tJ1DjEn1LKPR3A6WQ4lfCFK2rpqgppF4YA6EacIXM4X+MUCiw2YtbKxkwzTR
CkDVC+VFPZfmXH3IjNtiG2mcHLqoPkqOJkcNDSpqpn1ZZyyIMyFjjso5M+IKWfnIsi6J+EqM+EcO
IO+T1K4fWaPeh3qBX0aL0V80B+FHFon3OjL3C93cbdbA7tEX875gN4ZGqR72JoleNJjlGhW7hrG1
Dj0sBeKMS11cgSqXo7d8wqEI2RmSwQU/yzf4zz6KEgIyI7hXE0XPhURKAo3zOPnI2uor8sprXs7u
hX7e8Aze9+F2RY1SY7A1J4qLvcrfMxLh1wttjGoZmCa91XrA8kcu2L4PszgwWo8IvcimZe91dxNt
qc04hPaHbcYZESR5f82I9X3SmuQBHUWakYeCEGdhxz8s7N15fVw+Aw2SOX7LgYcyxbY+prn7yVtw
CjKSj0lEugNb2eGxBdCNKPjOQ03yXsmGGZeI0Rph/HtOUvVch/IOWihTvydyKZZDnVPsdsbw3DNs
DjhdoO0gZmlLeiDlpKJNkVH8I6Ty3vu3rLbb12hsAt5whBN2jHaEHMk9AzIWYbLLNgpV692ontBa
R48A3TJCcVR6p+eSd6di4tAygEkNpoBeE7PjGLg3Y/UeW/TBtKV+Ndngu0zB8QWNHOEUydliQy0m
z5nBg8WU5PYwdYys/t3Xbt/95xu3n/vna/98+h+/dvtG/D9/6Pbpv/vaP0/1H//a7df+/5/7d8/8
H792e6p//to/T///f+2fV3D7jdsP/5+v4RSiddiDfcPAS44jWVrcllNxsjUaGiLxxi0g2HinonK6
0GsaWRXw8kvSWC55bUaYSNYPixQvMq6/abpgnsJqExOGtf7K//qZ//Xh7VtRjXnTCXXNv/1erTke
N+1gZqB9lgaW46WA2V0NHtWvMFBN6vErAdU0YNbuByO4fGOXEabpcSkvt69hqi8vt09dVUfHHt5G
R/MRPaOMwNUR/rGZJxn6tETny2zXf8sJOQYJvOF+8qZv17KXHdfHvF3IMzvTW94A46G1H+l/kgmY
9RQqOjMardVY5BMAEvNumcI3LauwlNnqUqPNt0aHC1QcR2dNw8zZrkWLxbKZvnej/d0hbKV/0qZX
tWT6YfCSJ69XxBUtRGsPTfwVGr+bWmKgVl220a0YGLM694ANdp0G4DPsbH8e5hZPxoAou/LNDvlH
uf5xjpeNV2gVFrDpohKBlFh4O0yK+Q4lZbfLu2inVjIeAZPJOhOUPjvpjxXd6RLwUikLkiYhFluj
EYCgtxUZwD4oFxN29nDW6hnYYBi+HuoCuU0IsIceUhNMqr+aCd1YbU5+usr8DOniF833MGN/oJ9k
npq+QZlkRRBp0qtn8sZpdrjqSdlSOENx6FP5zu1QEpopseXHgrpP/SzpyN6CeKdd1tYU3GA1jbrY
2pH7g/TKT83ZO7CMXhxzsIglEvuMDSLo0LUVqQ4G6vqhNtDe8DYSdv5mD1g3mU7SYB9DaDNls1PJ
uPJ3hbVNevvBMcwzmjTC5LM+RVCHrnCEmX/q6ODNjL6ZpILoGUXzXEEt2oYeHVorsa9UgCOqVScY
J4wL0omDWHoUzpHzonKX7YWBNohhKZ1dNoJrDwKFT9P+xWVM9uMSHWLbOGhyfgJkAqZhQEIV5/Hd
7GjWpnGTTxDtCfvXhM3uetb2fT9fEoliqAoLZMLAGvZWOXxxciHNtvkljQG/7JuJNy+FaOSyMSsr
+2gpUnNhzdtomZF1hmlr7MNuBQ7xCq86VTu7Hd5gCybw1ui0dodNaq8j6ji2EP9Q7eN8xSZMcG5M
s9KKLok2+gaz551Ls42dAn5CfvqZ7glqGyY9fHNOmCRkgUqjLy8UIDgmh36BQx52vMjPWVLJaZ1z
StYr2GVQuq2TlcbiahszLc/SA2+YgqokAIZ//fb/x63JZuP2ed6vmt6Jhh6Els7GtORGn5jPeM9N
p/NbXXJHyvpnMZQb3XT+NA1ScomdvpvXVNACvtOgOJTsJqzd3NBz6xss3Cyq5mlpQUKM3iGrtR/c
gvZu1OPkyAlx7Gp6PgRsb1qCQ5Az98JXw0ywvHcMbbCMeYcw0Mtlx62v7C9sZQKDK8Nm0ENkj2lc
2jLnQjLJ3TAsSdg3pIWthdz5wksz9lVc/nXtqb9gHWk2FkSB/UQrBSlV7gO2+xVVTeK3sjpbskSj
kDXGju3DLnfhE1Ga19wl1+md80a777nCfE5rkeMh1jm+McqdZo6SCWvGyg1AeMMqyxS9nzqLPiCo
VwOkQ0uK4h4d3ifi2upgSnGhG6LXHRHqYL42Yp6fGhK7dngDzvQ2fdMtBpRx6XwxCMSD9JDuxtp7
nhR6wlAxeLFl8q+l4XbbX4gh3gkrydhBQcnbDODKzho3nIiNzC6NdPKN9Sy9mHbyUJnKZVuD23QY
OBcMhI6RKwxkzs3JNXjqqoXpEooou6RF+NQTtbKhZly2Wr2cNQBpB/pc71NOzCrVtm8bv60lRVZg
0UuYSEsH+8EsPTbTXwvhRUFCFJNuc2Erdxm29Ax8AnfYq1cVeRFG/7bU2ga/UrYx5lVU9IlIGaRB
y10WRMtbXQzd2t/KjubQw71lWbw9ZKWxqpnCfy2ajq1G0AEsjf/8xO0jp16+Ky35MiuuZJ3p44Wk
y3ANdYt2t097NtyX20fwQ71LNdd2gCr81TP7glmzGW5VrN9PofUhm2k+WPNBJzOSvdSIJ6virXOB
SQRDi1ePi916FXL53U5gqxZHfMekMhapCR86e44EeCCdmybego3beJJzKHnWIxYJXXI3S5lJJCYL
sYzcg5VzOreW+ejO8S/VxUyKDGKbh/VhkRjJoaq7+swTZZgh+oqU5lJO1KmkH8dNusXhqHxTn2wU
ayUYffHmFP0PHanXWpt85sLRyetCG8TiVg3j33WIFVhh9eZaKOEc29mrafldrBSQtjVsH94xa21E
uspaXGS0bJdypjFRsIwlxoOVOlsBA/SkrwtObY5sTVP4FFXS7jWLXqOGTtujMxVGfeIPpOR4gmEn
xnfk5Bh1CUBu9yM69iwpX5hRY2gX8EnNPqwvfTUDfwq7ndRz+7KsDwWSzM1oFamv9AGcPaTgfeh9
TqVW7hhFkyyXg6ZdW602m+OtpkXjpRmg2NkhBy4kWB1La3axSZW7FKJOj3ZunJq5v45w6Bg/EQMS
Mv+7UMkjCUnGhjPzupTtn2Z1j96eZZjoidTey+0TEzHYdqSiOjAtvUs7lh+n9eAVeM9g1h9g6jl0
sFbjb9xdksVoL6tL/jLOlnGybGgu6/usL6TxLbnEU5XUwGxtPBx2CEQhq48N3VMVR8QJaQKy37fC
Pn4ePVlfYP17zK20nUhoXNXrdTVB9tc6CCWml5xzksdNNg1LwZCtRSd2Sdc/TbQAlq9Jf2nUvFsq
K0LZQ4Uh1Xr007QhVY5l2Vvmp1TBbQdYC1uPF782cPsqudw+uT0MXdYDSBZYQrHBHYo2eRzzDhbG
7DlbEMro2da788g0pJGg6HQnY7UWb6T+HDG9H3iV46Zb31fsY+vdKlpOgqN9W7yWSRQXQ1Tlxcwc
kpDwyfheW78krtIDNJDNMXLCg+1xyIkdVBDDWQP0JT41qTFcqvVBL5szdm95aJgv4Y2C6zpSvGCf
+WnbbV4gvqP/hexjgUXmpeZXPHgHaUEnpiAlTIIuN7t9FJjR80gCBxxrlAqz8o4zmvzLPMOGIfpn
HcnPJK9N2WmIL9m0MJVb2L2xQcPvigLNtD7jhKAfIf/YuhmgQ2A/a3H3o3QGEy6TSzf2V32mToHs
sqtXCFNeQL5CqTdkuBSi6t60RR3ESf8TU44YFbM9l/y4f9X/3hLhMsxhmciweCr0mYaZxT9CPGeC
6SyoyTgq+IOXfx48WA4XndozKLnzGAlJd1QUWKTDjEKhJ++HeCYyUR0TN319rRNyv7OBTjEeX0wE
AGdS8dqRaxl6YXOCa2/6hZqe2iJBD1e7l7g3HxbJZSlICW+6IOuH9IRYlsmdfV9ghD6wMsvLsBZV
Y/ErRaK6zSGcsGlgwb+d3YnjUqZgjD4gqL0AoGESn//UEk8xhA/XCkks7c0va7L+i64z242U6aLs
EyEBAQTc5jw40/N4g+yyzTwHwfD0vfDX0i+11Dcp2+WynZkQEeecvdcm0CSCLxT03TFI5k2EsnaN
0IEDuRsemVNYIA2D778f6i2ryt9Hfzv7/77296kNfBjZvfff947LPfb3Hf/7D//P/6+Xy7Pa2SQ4
lIGVv5Xwuffk1E87w0yst6Y0XwWc0Xtf5839XHsvf192lGPuagc0xN+nk5/f40asEFhl9V2hsu+/
L+O1B8zBWW4PvqM9+AGvnlomoBFhe1d07RiFBYZEtxDD9e8f/vevyj+PUedc/r4VxgU1D4c89xBb
8cf/vsvr0uxUO/KaTJV9nfB+rpVBvsjfp9aosF/5HjloaWhdm6Itr5b/3yfgR+zr35f/HgwsVCmq
yVUcTHtmaikbeIA2uBRXmyC3/x56BucHL0Zjg81zbrW6/n3D3wOdGXHtgEluGvK5NqXCmhM7PpQD
Lb0rHofn1tdvaTQwP/nUGMBOSVaeDVI9Nm5mPwcmDhCzdS6FS7WDg/TlfzX8X/MBPR9HWgVi06N0
WzXE+Z3KBINGAvrQVrI7Y9JnRlsAqFPLj8d80556C13sfx+JHiHknDFQXv5VMg+C/rMj5iZykUga
bR1s/M4cT38PA5vYWnhAMwPC7k6LEoE62dwrLE3MxDldzYjPojK5QUQJYk7E3RKHsTxmNvpaFcvm
VCdqmwH0I+eUz/6+5JeMu3qU2oby3E0sPsTih7Clrk+wwyhkg/Y+GOxnDtA3sYUAt2gKnGjLR38P
Lbkbp3EA+Tkf656WcFm386ZfRKhEYQWYrehRojZh+4jsUZ6AMRFSq/WL7twfqsYYg3H5M1oUrfMQ
a86nTn/KaINvE9t++/sS7SmfZ8GbQ0Rwvs8juzqNPYkAwIfgriyfQmqnSia6x1jj4iGXcWk+hWNi
HiJFMs6ksNkiDO76ut3E9PcQ2wFRaDhrsKmAlYo9PudoXp1YHPDb80a0JBmJTLub/28TZ268t4KJ
+XZcdNx235QzyhGaYFHlXlyjZYoEbmULk365qUyukD4hDu6XChCRk4ypD/SU83sXB54oy/qU+PLL
tsUS2NswVV9ej/9eAe+5VoBPIzHn5M6IZyKg9envQRrhSDjlhMMR/1mRIhTFV/n89wb8PUwZques
MF9CNz66cICRIbfUtzExvvrQze7FG/P0gKQ1q/i0v885BCISFa/RqF9AoXa7v1eTAz8ZiMsDNM9x
5VY5SWCAHohwcvdTIN5CHxPoCCJ+yyXsin3VhSztPY7+5TX5X2es6XOSizLrNfSC37yiq+gEaLJb
IBQnn3PHKOjOjFH4bWXF09+vZgJN8gYZ48sb9Pd2mG3ekZAX6P5QIMP6f3plnaKhTfcccJRVxWfz
W9njvIjpezASrth5hnEzV0m/S+F3Fo51zBZvDsdR4Fpx8sokvjr9fUktH4EKrg3xRHDgvCZi+R1i
CtrBjOyz3cyq8LcW9Lhb8N8tTzRIAX8wwBFHblmgGiYEdGijVHYMRhIf0uQQ1c46HK3yOuGrvwpL
4ZyeC7m12wTpXeNeAKIkSKXwixrfStB/TwTKVTe1kf6n9UFATP6l9sTjo25k60VvqamewziQn5jx
fzKtMlokHMQxcrJz2BOIrhlOYKqooQw0QdNI+ky1XQqrklizG7NJ7StZZvN2WkoK7qttIIGWWWH6
fx+0mr5yJuGQkqCgDp0PTmxa4hQN95MMniffhTESTmN8jk1ecicP3wf6F6vEVCFdvfcu6L0jesZ9
nIbJoS4juGNaDZS4LK+niJPMqgupBBgLo502MNb0vzROGMmES6PiCfetx/09A+qYADszj1yxSq4A
2qwHDtYHy8bdT0/6s+oxActpsc2P4D1mKJpkgWABqUhQYO1taVPh1MqTfh8NxXCcwvau5i3Y9Thm
1tIEtEPkAZLtOTjZmQ0cLzHOgRuUeAUALFUQ/9dJpsB+QLvjfHlqgVocqfz5v8uGsfh0w5ofEuaX
tMutvYMw9tpKf+O5hn2NM9lfWTN2g2OB/tQ9MLgl97YGyUdHoybQEG0V04cZ2ycKcv83L9DK6OJf
F2koPamgHq3ZvohQ4G8HtI10NaMF6JqMsD4KjUCTI+1YMpQlxfEkDI1KI/x2GIlvkQR5GEu6syE6
f48WMz6N2dtQoMcMYxMunxo59nf1Z+SP5DVY98qEDMTh6RUN4bifCMrZlWMwsuZewFmnTI/7W9P/
wqIlcvz+hbFgXuicbRJo5quhMLc9vr6NRZOqYbS0H5IP6hmE3KIpCRzzcbmBx6s7yChk22yU075p
axmOzBWhxmi41x6mlnxm1tDLcGAv3Q0dd9Zo1beta+6p624NYqkQfCzNkZHLc4p/hyXLVTcfAPNY
EZl3kmGyc0zloFitoxtSxSxqCB8oQnwsnflUR2WALChtV11hoIBv6W4k6ZmuI2tp3D/gukwY/QNQ
L3ETO7044W+adjlYtcKgYHPc6RZ4cwKUSdzU3YisqSCUsbWGsxF4BGkSXBlpmB8N8dEcH5dAaywt
9YgLsJHiCWHQGy3t+6zxrH0k5yWvEZZfREidL2msNyREIXfhpiCwYOMQb4edpTpNhvPCFoDYPKeB
OhsQQApOFDQIODz0d8IujK2HpDq0iuBc6/KkAybEQ+af2y5+7OmuUjcj8Ysy45xlLA+UH9NFyx5y
jIHTQ/YpLTEwEbs+CQ6d3d4rhR7NUJh1BusYo2OArRudynYhcOVTfzCD+MxkqDtlGWwmw7nmJuji
DtHHZxUFn0I45V3dQgZKO+RTRX8OOkFYU+lFF4l8YmMhR8VLKW/DGnuF36ifFj7MqpThEmiG8l4X
ebyzuuRDz2TFo94qbwiaqg+qpgM6RrR6zOJ3zmpJA9OmWb38GcnNEMb/kpT9A2pOsYWdANyujp4b
qBCIGm0AJhF6kCozNoXQIZN8ELbc5jV1qwDONaJ6WahHe0DlBRk2TQ2kN7RWlofit0RNd8xQrvAk
dhYFKs+4OVBGXQvGlPs0KP3TpPHPFjJHRAre+IwZIBRE9jFdIwzd+pgslkg4vdHG7MznrtMW0e2k
5eYznC8q3B0MKYJC5arUHDNL36foq5acQrHyisTEJVHWa1+7B9F5D0M/fLmZB43SBtRW0NmY6vQQ
afjYGWo2dLJlt8/La9MvGVqZF17iW8XL7pXGvQTwzE2LVAiBB62YMd91jDz0QCNN9zv++eBQVqOo
nk38e363T0nj8R3MbP7w5VegKJgvBIst+NTQY10p3BOoczN8hUWzLsLmYsyVDaqlz7d+MLwW0N4t
OD2ohSxItHYBSMwbbltuxVt2qUw4ASMI/rquzEoC0Z1xl424O/zEeHdNbzpM1vzLe4F7r8WubzHM
XvEzWfAWHniDGm8bt6m1G3qO10W7D5ifHWn8LblDPRyYHr8zmcewDoaDYdFDs3Av7bPC2nh4r5Ft
A6ONxxOSKVQBktA4Abus5vAkyQZfZUPOQNTNCthD8j5P6ofJ81/QcLcjmgDg7cRFlymEa2Tic6pX
Y4NuGpviCwaEi0qXyv9uaCiiaP6+BFH5iQQn2xgLCZPWeICDfJlff3ntQvmiUYzq7cNRdUwCuWZu
JJcgZ8HropIGimET7IGMNxcCkw7aFLuydxHqlXmD4WXBSAnzInT8ZJi3rYf5VWSwn6cI6MCM3puV
DYAfdQXvIHEM6OnB16quhsCMYhacNEOvBgnQXQjuNxuC8qqLYUc7fmSln811b79EmFHYvfvvGL01
7YyRWTi+wGb+lwxgXOWsno3Zi6/O0FwoS9+IorI3nhC4aS37DBQK8VoEhTcw1C0mf0zfdKUBhXKQ
KwTAnZh0X8fon00FeTcEjpIbzjddrLshsJGPkFEFCmsd5k5/LkHuvyo0eVEeXMj7Hl4Hy3tSzWuM
Im2t8f1iVaveNVonxtj5IbKh6oUO0mPUmSV4EsTVDGCwVJbepR6HdOcTZWwJcaEbMmLfRXk7VcbF
9odTVXjf5uxhMgLthzJFH3qtbxu0H0P3O9vK2loq200gJrpFYDKMlBy1Z9wAJfuHMLI8jgmhOSp4
cbzmVVbjbXOcBvepiHxuizxxMLoTalcW2HmS/seTUUESk/9LKzTquze2cCRAEn14ERsUmdb9MKR3
kouaNMH+k0RJfluqN72X3VIGSDRfCo2s2TQ7UJ63TWtCSoa3gbDbYFiFLr/WNv4y4xIY08mhJ+qI
blw57ZhvMSNnXnxXNOKOlLZ+hdWlh9yA8d06Z7z+iRlnW9xUjwjicGNoLkfxaDWWdZGtDz1SJtNB
RcxAa5DP/WS/accs1jamNk2xAxhT78Pau02G+hMj31PIFUg7ZjyNqfHbBOelU3ceM7GHrrrV2Yuc
qGwxZ944kjSq4NCMv+2Q3QpK3JVU41dnVHsPfcIUGKQCOOCOJhzTdQ0pTBUGfnGMUPAGkRmDzu7L
n6TgDu29RTbxRaupz/u7jPGsM6jvoJXVhvYsCc3oB1XQQAR39dbr6u7+78FUd41jpdvUJxfZTp1D
W4pjEtOFmvA6H0YVBw+eKR7Q0He8MaG90RSH9IKv6OXdG+TJe4ILUpxf5nkO2/mmVdlPqmZEUkw8
Op8rgIUTJqiXfk0lu5op3PbslVQ5mHAJ3qhcoEc+E7a2ob9qD/1WYMODU0i/rGpeuODSF4H/O/EB
Sqf0wmaEy+vRJZjJAzIXM39YjRLlm+cYbyXaQ+g4Jvmh8HZxi7g2aHKz3grstmsrNDdqCMatVPkr
U8dh68n4NQaYp513TyQEvCfSuhVSucATOwJE2o5wOc71Ze3B30S4ikZWAEhsN1LqA/P58Ll15Lb3
YPKFg/xmPVviT8GfQF1DYgaAbDemE7SE2lsn0fjYxkxIK+WEGz2K7K7pIv8o8TubA5kZ2LUPURCk
8H8CjkYl6B5R091TzDU3roVzJI+RSSjXvmHWC+5qOe9AxzK3MbAAogSiNt3XXkT0nCJRPZs3FnAp
2izkmGSK579IJH2jj8+e/dwHrnUKIiGAnbUXJ8a5MOiELF3HuemH6S4IcTVz1PTXJuQREkjHnZ6B
LszYDxtvJgSgp4WbpdkjhK20DR5C+zh1Ak5MiIOwC6S7aRqU6UzDNan3G44KGxVxSwF8NKz8aETL
jkdkO4QfzJNF9FOY47T2fdlD8UaSaQmWsW7BVZbxl+HgLZcd/duEEylEw+wA3Y8AiduZfJJBmRxc
mvQ7x6B28r3608NMjfCQS0jeMAJl1thX/2Rj44mXHYBoJyhQeEokYiCO1YCtzLd+XMGYxSKyFVIC
4+GsDuSR9B/KlELfNf1n20EE9H0O0sAp4Z+99a41b/+7J0EhI9wIuKZpoZS3nkJEURDRqt614x7L
Cv/zyG5CaF12XzjZCULEK+pzsiUzzint4PB8wUlGRvPgZT5AtJy+c1QdrcUwy/8GOR+iXaS6aiXJ
5QNIRwRnUIyhrB0wyGwNOtZlw4DYbm/GsMtuNbW/UxfEOXO0qzkceKnDWrUkmpV5dwM8i/RS3f8K
sEkwgt/TOKScmZag8LLdGCPR7mlrRnttpi8+wEmCdO/73Pu2XJnxJlJ/NUyoa/pEUDwwic7aPrag
vXuiDlD6JeEO3ONP4wSPfT8PuzDMOFTsMNszjEJwsEHNcqNKsGeKUGWFrGUnOzS7raJbkCwZmWN7
LHRP5iGzLhqBPOE5eqXrv/jdo3dsBSljr+55Msebwo14Z+oeS2necHCaTjQvHuISRlkyy63TM7zP
9D+nSZ4sa3wVUUe0QrwenOE3FaWxDV9MiqUe53bZ4/vxHZjgybSz8i+YaCfyLckh4pgGwWMJNJ5A
Y+Tot9l6zC8scx9dUh9k90VFRCYznux0yn5mi021HmKE4OZprAamHRy3yE7ZxRbuGYmM3fURkWMo
2RVh+RsNCVz2xGuJ02SRp3PCFKbh92NgGolnNs2Bhk903SbIeWRqnayIY1jJUAreyw9uwWsU5VdR
xjf4ogxU7wKUrPEKShp3wEzEY8aQy3Nd9sX+tciADzSI6LBL+TvYeo9F0RsbADp0YXL61iWdZSs5
1VbLVHlg9LuIpMtc7QPHRzKQ4eJ17TZYV6Da2DbKI5W1MLJXChxIWLlxtm1+3FS/DrFNBZizUZnR
wm3Qz02LICGNv/KBPxEH35NipR5S+TIOSKvNDPy+hxCUlKL91MbtFbtVsYYoTUhrLArsdeMiHYRQ
RYPaosAkGmkxzzaVf/DzSzM2z24MAaKwxn3RdnsW/LvJrvodXNcbjuVyNboBJyFmg3JwP8hepy5K
eRYquKGN8uV6jbedx+5wSFR5G7YYVl07uKY5qMw6id+daNibrv7BnfVL1OV7UreH2BiNlc7vNPW8
mDFAEKkIYsgJP6sgnkggQ0WQJRzLU/ps3K6z9UFGze80TR27IwwjPTkQ8+xdHUo26OZbEEqPfghE
OyOpk082Jo2GlWtyzl+uARKDd+bCjpsCtUUT/8/TFdzBSbzlA05sPSMvy3N9TuK62dgc5p0yPjBg
xj8azviSi2LbOykzU/CanWSp7T3EKjBtVwmvQj07G3dGhjCZ0YUU3u9BJGBDIKXkub1HL7bNHPWY
e/W0odKJfAeE1tR/si09uwrl7sDhDG+FsQSL9CNHa1N8o/V5jgsClNFcZ47jc7CgbkqZZoNP5pU1
DfcabxsP94yPU2otpXo2i+IbJRdVoipeJrwPdtfFK0JunrrAbDk+VGitU/b1sSSiTvTpz0KXCubR
oQzp6xsR1quJPkxrNpC+WmaHMdyBKADf4qdcapCIvtiTd1OkuuPk2mpn1vW+TNCpOLjpo94C6Fbh
OAAxgII+axGvK8TmftYR8GxhRRtTsG5iwefqroUCdha9g4EE/exKW2N88rhYUSG0LF162EdtfPT6
lMYiXpV7xzsZwpj/hen4ZrjZR6w64+h5Q/cCTXnJZwq6jRUv1RhIGVOp5Qr115k0uoMY4o7Sojd3
jR2CtyJ8e+fWDXl5b5Wsb4j1OKGgRlogfCodElW3OrwMtL+3aPCOk56oVwL/NW0QLlc4UTuhkGnZ
v7GbPM+ec0HiwxAaFJ5nJwR/UG338fQ8tf33nBbPJaeIZa39ql0uGKGbszFbV0m6FGiyne85CyhM
b/yqgaos5DVPZ3RwXksNJO2NLwWDfV1/WVSS1UIpjcZXi3nrjoORzxUOWgdXkNsgXogC1EdBv7MV
zeVwnk8uRQ5wfJezmPWe2AWIVBn/qvoimtTYWUOz6wta2eyfK2/MdnPmL8b3npaajUKotzcDyJmN
Z8X3jsRTMo7s+7Y+Dgx/6BIEOOW9invQeLTET5F12bqvgZSRPozonnKBgXiMEMj8h7TnYXTg4psT
RkqoF56ffwZ5254rODq8W9l3P8Qjasj0eZyq7OAE7j10IX9be4J4ht7CUQPuu9zNVZMToQGofUAK
Rw/CPGjZiG2MrC5Lafv14X4uopsmJzqoIl5kMEl+9vEdJT4URJZl0M89V5nbLEKp8n1sPYJwCBCr
/ATPQSWTDWQ2sYZ3Em4ikVznwaIrQDrjZJvffiB4EpX/0jSAMKj0m0OYG/+Ix4J+ZfCOtEPzr2g8
njZCVW3k710N5S6N/jFAY01ICYYJW5xHYEZAdf3qgr5aOb2Akd3YOZV3Wlp0X4rymQTXjP2U7QKw
/eEyV9WrKCzcCsl7oyUYgdTY0pY5mWQhrwLL/yhy7my0aXdmK59sJrGu+w01hV+OZg2K0h0R9z1Q
EVYDv9rPHn1y9jOk9oS1cpG55AASPyNle1AOaN8MsiLj1C5VuGqK6ZzU3VHHhF0DzWOt4vyxCov4
SYwQQwlWe6BVSAuKs006Spd4hVaumuKUmzQ1jZR+5eQsR5R4ZTeeuarbGixLGN64OYYjAizY3x36
tjGJzNXAyXn2jDXisXNT59cRG+nVwz0Dl+nRHqKPlqnLbmgC0P3lrRUz1YYRhDrX4wbJ9FfGuHoN
1MgmA+POxD9hhKDa4YvRWLmtOvQUQwiLNvAheUCJ6mId7Ke+gY5pAm4kdkLJfkHaEOVQVReV0ORp
9d4q8PXPOZo3mzStiHKBJvVDOzV7I2DRqcq30HSiU4qKK1lyEehz3SHs/XLPhWkTvJmMX6CxfuiN
BZP3hUWr3ZJyR9NZG4QGpPIBudVpQD66auvqmQ4BAAh56dkIG5gDe3w3DNyM6SbQehcKy9x6z0Gk
XtEuvHQGDFXBwaAiU4lgOvPLBfx+FW12KPCn10SQwyAcUPnvdIuYQuJYd1PzRe2UFfbroUcl0YE+
WPbdVafiZ0m2QWyaySnmhJ2Zm1bxQg72LZKlZFOU6dm+BiZAtcbAyVkW1yVZGRZ0iOaomc9odLYR
Pf59GqMKZZ6Oe/uuMNJuP2j7wwzFVkUtqXU1NE8z8f6Vbsh4Ovg2a5Rb0q3g61beI0TBkMHQIdfV
U5d4H1XqJxyhcKXGBQUAWsKvQl5owlzAPCSfNaI/LdINPBGUqXraSYNVyafDsZBL+7bMoD8O05EA
l0fakLQ0nOxHMgmhCWCIrRO/RzP5RX1iU8Ql4Q1djol+ZhZeQmR3SqozI9/FdyxhuKrqRVQ0csuU
w+8oOY8IimQnnr8HOpcFAS7Cj3aOwGJLV/AEDsUFRQnowfMrh7gejQK3c5a8Y2A2HVXGKuhFAUWe
Pp2N6Yurl3U9ih1yMjdi8H8yfFuuqR+ieqpo9Fm/Q2pc7QBHdl2Rdlr92I0E3OkaNypYvIHgzg03
hfkxxo+Ry1lrCOZXTWxM65RPYAe6TRi2xbm2XPi5ArxOb0XwNLFx+/lrFvUPo1GC8i6DB8autx5y
jjXMg3QLaOOn6mgEz2PJUdQndGeSSxJQvg08CPEY+c0p7LeDpAcgTSycaYPtJxnoyb/CTHnpNNAb
vMVXNlmNT5/Yo15b26qdDkMNw6smUPMQNcFdb7kfmFqSSxF2/+Q4/3ah/+jI8dZHndjOL6mtNEcs
fZ8k3BgoW05dQj+/6eyzZZzG2r0BxffldJzwXW6jPnjr6TZxiqLuXWjJurdWmreFeeJxYtLOEZqD
YKI4XxUkm3sH31WfNQUoNwLFTUxaN91Tqpyg3vpK3XYEM2n5FJF4uVbE/Dk1jZgS4dJm8NRP3qYZ
G0730I7+XRsRMqdqBT/b2UO2QR5olY9FJQ+A021L4A1ir7SbiJ4EsMDQA9BmVRgCCVLCAHZtJF2E
MXM+CA9dl5Es8bQKtn27vJ8yHW0684Gci3aWr0TCfs2ZvmM/v0R4fLfk1ECs0/qY9fUF/JF8Dom8
tejxB/Z0BVL9mhupu2sG1FpQBm9s9+yon36c2V1B/eYLtNUh831KiDTsLLEPehssm2iedFp9AgfH
zqDrSyNDTgzWuld2zQt3D5SPwWV4O0JtXTnNvDc6UD8QamfkJ6BIMgQI1KwvwmzvXfQDDSlc9cgK
jwGQDHvWcajNeiPQtBJIQffBapzbdCIgkhlLtzMt+KJ1ng0oaOu9H5oGYK3gUpcEtJigJpKSfJCR
wIaaobVK1GujvZ1PTh69YUJKDJompdKbNMDZHJq/Q9WkuC8ZFdnTYxXq97TPnBsnZ1KfMyUXBi9j
zsIbtqjrPAkbyUbuClk8YNFN1koKjgwuV7Ix1L8ytugeOxuD+Mht4WZyo9pNjhQKaZP11dYGJ7u6
XgtylI0lh70zz+4QFStmVL6oXxkC65XjDGxWnboNOzIMh+LDEtmh8ZuHGmC3DLi0+twFPg2q0sLK
jrSIG9yFbWdIrmNrOIUzaU/+vbTdGmrNMNOQ/eQsYuwLjkuuT8RF5HL79PF4HrzuiVEW3olZMCZ2
vQe/sy4pGgeqemPeRoF4L7cxtFKI/PaK+OF9ALcGdoJHiqiyTpmGoC31M8SydF/RwFsFLO6+9+RM
4P/1XZD1rIdFhgKW3MgB5cCk7gBRWCsUMiG9V2jftFF3Dg0cGq81KbRGcMT6ycYUwR+Mou6QhgKO
FgFOEKIslpmMXCuDJENmuMFZt+Yd0nMuqLGzd2FUuBO8ThKb0slWzHQSVF3Lg2cR+RDJbtqZU+6j
Jy1hf4XcmlC2fH+DFLYHWhgBk88QB9CiNngPhg270i7ipLx225LBVUfYnuJtMLppm7vZmXMOUxdR
RkzFbWZTPgb1MRHNnWrCX4ISgw2FWLOewDOiko6xOTzg11rIYQGxNAkyWT/4xzvy3aiuOTD8jsBO
MNQNuu40Oc24Qq8D866gwiEpEtcPbUkwzsMZU1G+ZaTiIpckk9rWmyTkxKpr1K999+gKmorGDHQ9
zu6ItcIQohEVNmFCMhnj6dxpzrqEGhv73Q/vASzBFK9I7yosJaz7vVTfoDF2RiHudMlpkiGivA5K
n20PnGqkCyK/ivdhpgAlFcwgjrMHPOPQuHLj5J9RDuU6wl4M1+Fh6sc327eJHiHnOUSaghNm63e1
D6f+kZfu3umQM2Je4tvb7F1M2jxHRnII7EekDsNKheOVEdu00jvlRJBpBChuwZnRbOjhqXSAHFw/
cAhpVmr27irqAuWQLIxBa2eGCYD0BgAddZnLCbU/cTe1ezVzu5JKHjQvTMqDAyG+tGN27dzdebDk
7GI+BK4mewzx1Sr0FvfbVDKwIxe5KJ1LSL/ZtiZx6+b2LfyqdcL+uGlgPSM6qiBmA/Sq9DuYZl5c
yvpSF3tQU7+oLp6yjGm878Pi8ycLSh5BrdTfuAqqiHZ2hwVTeGLHRk6wuS02tPYErk35ycS8BReB
YIwQTqBgADNcdCVmFgHOD9+6mlyBIm2/qqn8IQ2jXhN+9+hOpsabjGFu7vpgb6vqqTJx8NW+uwxG
GLem5G5bwXRuorDZmD1BKRlUIzfWj8SIFiwdVPV1WGW71A1uPWI+Y0NuW4spUJ+0z3Yb/3P9aNyY
mpDksoQtNLhvs936ENcgesTWW+k498VspBCoxCHLghsjxcgxmn1Kg7Lau13t7GXXhBtuRR2/JB0q
OxIffh1WlbEu3nQeEhlJJ7C8c+PL3OWvQYx8jew6Nl8UA7X+wRn7z4jrXQKxpyaiMu3MDwvV1xqt
H1F4bv2UxgQwjyH1y19KGrMGy2CWnVkgX9iWaoZ5DfsIQ7SC/RwUmAx/h4HSfIipv3vMRkk4fXHy
oIkpWRIqP0dblnNBK8ZxvO7dMUth8Xt0TlINBn5khhy0dnVnboOawLRoqN4iN/tc/BUbAYNUwVFY
SyroLfuW3NJapVRJx5wieGY0DA9KhsXOHujeWR7VL1jIp7CiEwfU/JjJwVxb/VHG/1IuGygQzQYD
Q49bnXhI7kA0RVGDoh1fsKrDD0GmHDKBrcSqdDu+DwROTVXr7n1WJ8QXGYykMEA7S04aUVDyWpT3
6EKgAPvpuw1dBhVQR0xlQuKm63mnrOjDG0+wVAw0pmuvI4DFnnbgdx9A4zg1COkOdd0mkf+kNIO1
iXLXGO3qKJG8wbxts73HYt2mw2NDqGnbWbdGPjF48e9TZDvb2DXIajTx7vlu9r2spxjuJUkrDLyL
QN7aGcKioT4Ks+7Y0Tnu4xLKqUegdCYEUhAEQ7HN4IvfTBC0NQT7mgjUdeSDm5IetCKNt82pLwUZ
sLxfr6GrKjT3rYkeLhpX+KbEtqFjte+b5p9lBhcSQmgXBdyvVSieJxUfoa+4ZIOoh67r74lgjjI8
SqW0gz0Cww/muRsUvMnRNWFLEfCuXD3c1QX1iGQ2zESD4IeywaFhzL9WTZfcpNbf2jh0i0mtB487
Mk31fStI5lNWsgkpuTe+MW1dydEslvVhMMYPB/0f1C8ufd7fViTeLkbwFErO1EWtxUmCT2HTg4Sl
ODrtAfqCJGIoRpVIZK4fzecuh6cXh0PAFY9yom6Bl+p8H0xmzbyQ+dZIJuF6oO5GmNLUlKrNjhSb
5FDU0sFFxq5dOZHNsKndOiFNAEfUzi4QokDbll57JoorMzCRLnSjfa168wzM/DaEDZi0xEg1AJBp
C0Z8pMGMzTFZT7NmsdNUVV3UvvUOQTYkocPp7NJbmcYHa8ljKYNPQMvtTRYB68xcgtqiPr/EwTFt
maDCf8/P7Rw8WQoV1kRBk2X5r3ZDmrU20hVHPxtRf6lzaW3aMP5FGZutUqQCaXebkJY110G55tp3
V75GLAGAH05iSHj2GB0wfBnbUo1vTWP/BpbHEqvKdTyBPG7id7rFHkFLJMI7Hxyo6BIRXdkiN8rH
5lyq/mBM6tjawNBa4zFtVLjx2uyaEy2GiGlLnvoeoyrtOftzCKMn+M+vkYzewjL8KZ1PE1VqZgw/
iUDNNEUX03UxLNTxuQB5lNvWtYqSix5ChogIfvMeKZuVuM61qYNbmkYoZ4iEUGU+bdPMp7HgGVg1
QgYP82hz1MM90heVu4L/rpfwdo4KfRu/ioUDNjWPCFBfsTVKrgj1LxuYTg0+JLUi6Z8IZMN+bkzv
DEOe61DMN4QU/DP32uElbDgGXc0pfjPr9Jtni7R9jsydCrl0W3Knd47tftvcH0wZeSUlyMyiIEDF
nJSPf6x6LWZG131/kyl/uP49WJH7g05y2NlGU1NQl4dSyF3OxYjAOgnPBnKvDhjSmraRuy4CkLB3
VpOC9s3MZEuyC40t4MJrYbQwv8BVX7IcMRgw1kebDPXOuvOn7MQCuOia5mNbc0sWDThH0ziOTWHs
isb8TmLvszHs/ur09SYzvGdt4W33HLg3qSStp7r3EQGcbct4az2UpP1gFjtPYP0iUuaLAXa2TQJK
sSl4n4qaS4XI0Fgkaj3OwzveGaBwmfPbWhUIQSeng/B/qDuT5daRbMv+SliMC/Hg6Bwoe5kDiT0p
ihTVT2DqLvq+x9fXAhQRGXHrWb6qQQ1qQgNIqiEBONzP2Xtt/qW2Z90aJxEEfzU7OjJ9MJFe78x2
W8CiudErZLiKUvBm9U6nPreAKQKqF6fudS/1z0gZiKILPHBPNa3DwgXKqeWAiH795T/++Z//8dH/
T+8rO2UxfqG0+ud/sv+R5USdeRTb/777z83ybjn/xJ/v+OkN66/s+JZ8Vf/2TTeX1f3Pb5j+jT9/
KX/2939r8Va//W2HizCoh3PzVQ53XxVFrPkf4ANM7/w/ffGXr/m33A/51z9+/UAcUk+/DWth+uvv
L20///GroammM39H31/R9Bd+f3n6jP/4FcDwW/rL5mv+pv6Ln/x6q+p//Kqbv9mOqUtbCA0YvWPx
O7uv31+xEB1B/eZJqVmm9esvaVbWPj+k/4aY0pJC5Z9Q+Vnt11/o9c0vab9ZtiaEJFRIcD6r+q9/
fAd/O4j/Oqi/UEw+ZUFaV//4VRj8pvz7YE8fkj9rO5JiBInwQphQ0fkn8o+3uyD1prf/j7yOms4x
HAjYCm7OdGA2CAYUPlPXrYOghBLRkmAQI0SpQmdpIl02LYyTvof6CwVFn9N8thA6wo6iFYfBrOmN
JwA2b8QykbpEqmRtBBtgaltE2g3xG+WxsbjAC0WhBOMhgWEu7aLniJSAroRDlLKeOP1byV1gxaDY
HZFFpnsvFckjCIYpJylwnnFBFdReWIk5yo+SqnpbgiMNShOCOGZ/xmpMGO4okZR1pNSxFqe5tsgy
akQwArr0AYo8meuFQV72ZNsRdg/jHUvTs421do1wgWIsHdUs00Fip1Qx9SsiSElmL2GipVRD4c9W
RB5HzbZV7PMkDbmGb08wrz4+VI2mXKFzis5KGzu0TIWZc5nL4IxcdRfpCXoSA9yPlm3gtO6qNniO
PSaUkV3vgd9uhFvpG+YPNontownZhe+XVexLMOSXtOnOXYKOCmobUrChOpWtBioxtNBTNeRpIM5y
+uyj0keTOqCkuZ4iIoC5FT9GfjHNnpDUaFFVrlStf0W73jwMendfeYMK4xUuEanI143dXfRBMgzq
CxFHKy8tT3STnhWNyXLtmReo6C6ksZj0S6+VzyS5ToGcrDSS2LjNUoI2iGVk1qTE6KRi+jhNJRb+
CJZeU918P+gD0Xo9zvrMSYMbvBwwE1RjZO1GqKVde7d+S3B1ZCQ4JnRHX/8/GMyegijIvz6Dt/8P
Bith6/9uqDp+db+8fr0xXn3+daCaf+p7mFKEtH5jbqHpli0sQ7U0849xSljmb46qOlI1TNuxKXH/
OU5BmP1Ntw1GEM2waaHZkp/6faBSTPU3KmwqQ56F44csLfv/aqTSp5HoXyMVIxODHiMp00zJGphZ
2N9HKiSHrKqt2Hx3MprIsqmUI0XdGzWoKiKBCWRQhN7dZpC+77lUgynZD5fktEsDQmwBrFIakH14
r9t2cGdpBrRpXpwfErP+RNOnHr7fH02SJtUmanx6R6lm8cEK0QL96wdq5w2PkHY3P6NEKGQVyhu7
1KL9WyEVwEiWV7c+ObXb0Go/U9fJD25d3TQtmtA8rqM7knjSTZOl2kaLi+Ysowb5RAJxCmZXq7jW
Z5kmWEoa//e30pjUNhD/HDPR1mZgyHs/Zd7uNam6/N4lFwIUqZxkO7zaO21y42nGZ0Yv+N4ke4TY
OVMS91Ek+1GSurOhe5Ds5/1m8P/2pFmPV1Xqmtv5BaXo0kWlmIl6qxVMQE3hD4eComfzvTnvC4dG
sK0l/IcZYQ0/vSX0+zijOQnOtLHXlUbpJEywkOEDo36uRJtel9mjpWHvKGP/vS8gf1MX1I417Zkb
V+IWm18gYHcTwuV5stEQr4kBUHBcZMNjEzm7+Q3x6LDQ95RHXNDxbWhPAqmx5sMR2XFJ2gIOAUIu
auVMi4mp/eNliHa0ckbRnDOEgGHVfFUF8/4ULcK9Rqg7qx8v3EPs0G6EY5jUgiPlqS6pi9tdcfzL
tfn7TfqvN2WDC+ovZzp0UdtWVVsXkhvydM7/dKaPSet0VBbbV4u+CzPsbllhFd2qRWJswgF9vKx9
/yZ1u4+ooQWHutm/6QPa+yHKH/SEVXryVT89cUZ1Iw1Sr2G+adV2tcH71tKxbe1dGHX5UwAwVWs6
/WxgibpndF6EDVJCrSSlsZQWJg6gMOk1sdYsXzMdw2NIwC1ez2BpDFF602Gc9WDZlpMkEDlxPKga
Jo/sKR5y277K6knRC48V88uKDPniVTcRBhXjUB+xE3n7LI62//67042fvzvHNHX0s8KQNrn308zp
r/MZAijo4/pD/2rFOI1hL11K1dYeWkOgdiWlF+6NSQPEGJ51lcD2SB2dFYsF7SquY/MS+GZzsDrx
0YnevJhV0C19agGLCr4+ge1GfUaTZmxyd/Ru5gcfKt2hhTy+N32B8XeCKQUqOCKElSR1MkYwg4qU
+1ZoTzCFmaiMprb0RNpH3xP0v83P/3bWyJ8+uS4sNKR8ekNljBTaT2dNh3e+lIaWvLU5PgQqWB7y
Hem/Q+RYaHmDncaVcpVFib7xAvVA9a65TOTRsI2fAzU09o3Xn4l3r3GuQyF3O2M4DUnw+wOYJm6X
yanXKIp2HVVGbDYvmdp5TyKhzqRqNr5HxoCdZWLbymEgFyBctnHhXvq8zY62Qnh0OaSkECTyXUAX
fJs2xj82Mnqb5JLbB/4F8xI6YbHwtKBYezCXL+pos/D596cK97H/7SvTNRKLpcotT5pSWtPJ9JfJ
L0xePzdkoyOVta7irjLvu8xBqCRaQO3TbtCHzgZ/xnVc+AQFwA6Jr22M7pgFRbhRsTOfs/BpEGF1
jpX+iMoUe9+09+dTtRhJgyBu6srvg2QT22VJ/Ikl1FV6bzShdvFU8SOKleiAh9q81IrqrvTA/eEY
JSds0vnXkGV9FJJFtCxTozx3Us02nObFItYWsJWMH/SEXjCSjU965Oawe7Cz+SWhJ51fTgZ/e12X
tY7VrNw5URG817GLvpI0oWOeY8NMUTlZZI65xo0oz34ITMTFfXUt47o5DnkkDsA2RzjXVonPdEzo
NTK5VRX1EX2ash+R4NGd9vwXLdTi63EEFRao2fjQILWiSuO/cLfLNxA2D4I4GtCqoYIOk3Clkgn2
dQTx/sJ89TDipN5JS7nV8MLLRdkqyrpoxKv05SkhXPWrtasVrbr+LaZ+x3wyJhIJAYhN+3LdpHG+
sxOnuekLvwHc5rr3qFlKonID5S5i0o4UyFypcSZ/IDr93vjzmWkDeaDamZ+lFb7aSe8+CKUJVo2v
jsCTmnEX5Y9hzx3s2o9YdNiNGq0CmqiXRiZiY9b2FqhYeujTjuC2qTHhiliSqz7YS3jVz1ITBc0d
WZ7dKCccAevFGkgkQwVcbjJAlJyw9DwOt2HnKqshqDcgcNITdUKi9PquvR5IJkDb7af31LtsypI5
NQK/OHBMi01mFsWh/3MLLhepSUF9dswuOSBg0Pf9OG6rvqluOTeq2y7znWvYGAY5oPkqyezxkvVW
e8fJs6uaPH9qyq7d6wHptFLlq6aWalF4YxQBk9Jtda8c8H48wga67X3fXJOjwClto0vatZ676yul
od9FuqlUzXGP4GtS/uvmyRKEpduV6z3RbGQSYdUmsBzPZCFU66RwBbWyZp3l7n3Jw7xltE5EDqP/
NO9FEomx0uo6QI9qldGn31uDPYJ8CBNSL0xC4tUxGpca8T+LFCNNrI3hfRC5VOnKHoCMrMSlypLX
1iAF2x+I/UHtf63/uVWN/u/PGSYmAZxKjw1T36WVufGuH63gMrjOR04f/dFP0T3lshH3ViXFfaH0
dyReq0dj2rOId77WqcFs53dEOK6WDu0PphPtrVolFpSOtgrgI+JBpEuuacgUQe6CzasIMtI4RlXR
Ht0Qy/ClNLrqYOBxRFckw/qAXXNh0l29SbMqj5au2W0GyKMHX7VBu5rpcGJqQVyUHFG6zruBVOh6
J9CT8sailFlq0H56/UkP3ooxzx67xLeucdu1iyil7SytvHqBIY58qzgmuM9fkRH0yKiaYJ/HaXs/
PT8Id/V98LqSDk5gedW5zQc+g1LKlY1Kh3ESThQqLM3cBAP9JRByCFs7FG2j6DEw9UlF8b8q9olX
PJlh1G9CJsHX9HOQD0QpDgFu0lVWdPTgPIGPKHFvW7OprzLIfeH4Q6mc6NXoBIHXQWxtEgo6C9p7
tD3dyMnXWKmdK6Vw9KdM9z083256mHdLohcHFIzLCEPAloVsscBSB7KqQjbhqVp7cPyYojNJnhvf
1DV0erlCyzWK79qKCBUqglhRIYUAvhbpCXxaCDqfWEUiY9KTzXR0QfKtuTYEEkwvau0jmSIB83Ft
kzTek5IILdlHgWGeOJFQwSn52zxFqWnGIbOWyp5YsXAVDWGxw+ifbaNE0zdYyGgwiQrHnxo5/U1S
oAOi2Lxv3EDuYpNn8BCSz6BWeyPVjMceyG6LwOIl8dJs4+Y5ybMIebETxu4mYFE/cDqSqZFr2WKg
BrOJaGvciSoEpDUtP+J6WZvJIxe+d+k9jQQhM5frKZLkpa+whOjDqxa2qJmTXq4ptSmRbax1ZwoG
SG39oRmLSwLE5qMk9Y0+d9lcSs0ivgGBDLGyyclr+puUq2vfBH1yGs1WrkcD/bEEIAlOwUo+CE+c
2IpciRPYv6mZmPdVdo6F1KuVQSASk7mps0NobwDsMAnWeS/zZhHjF2DiWw4nLXuh2Zt+ZsTVkfQc
NReFlCV6tMWN6jT9NYP57/O4eTLXDgKjkWzV7dgltz4i22PYZ8l9PYVO6tNyUkMjd09u7CunNrpU
A7pUOaE2yp4gZVYNIImKuoY8fx2JUyps/90ecmuhOoQxAx3PsZn2JZIxG3930DOj1OSjnTrBA5V5
Yw3Zk2wY0wrutaT8qIMo+QCpuTYwWWstxTaYAawgA9JN/7XbTbuhzzltJ7V3tkP9q6l15WE0kDzL
GAso2GixrWVnRAgfRUjswCj2Nc5sD0ihLb73aZATwsVpQLIS9WtSaps1NsERXpqtPGYCTz102mFb
Frn3ZJTGl9QVptdBTFFeGK8DBL39WNl4sEqTarY7uvv5IZy2OihYq6acZB46ttErlT+7yLEPLmLp
6ke0f0C8isRfcosV/VK3/HNliZdQ6p3+SrWijHadXcp1akxdrmxMN2OmyrWVG/Z95sfPdVckH6Gq
vFlFkt9HuKX4/ugjWeDcOS/ozvOAJvB6JKHwnGPCOINSoF8fkTJQqxeLKtsWnTpXeVa2r037QkaX
eaQ+RxtFFSy5Y+vDdNGqpFZcXHoGjo3dWeHGDPqBljrCgfktam/ssmZInklsFsvUkq9Yvr0F7U9u
9dog7qo8c/Y/7cZNfQ3P0SjeWyW5Y+3Qn+Jp2Fa6/oh2TO7np+YHmm9vVljfuUaobYoghCPTQdJS
RlCDdHT15ZjVZFYMNHcGnKoH4SntXdg2L5Gt+GfFccUyR9m9LrsRc6CJnAPTR3IYp6DdhqgF5Hz2
XWJZOKVrRa4om5PjgR3jqCNjPrhVvYoN++Sg5kzSlo9kJSNCnNy+bnAfcOaEaXMcYc9XcTu8hgaN
9FgfLO7n2pStOOIw63Hfv3A7otqpLZ0oZlFVAN8DBSI3Y+nGBMsHMF7sOClpc00Yn+lXqYAzUo5F
1RrodbGzkwjm0vY1pJFiWa1cHINtT7LjSLTo9AvIeTgOdth9Av/gPjl2n0rmfG8Mfzwzv2QjyI9b
/hj6YHWn9yVWkcGMJ/ngXrJOvdN8JyVkkZCH2tCfaL2+zR8hM9EOGq2ZLgmW8S9q0/a3YWrDJoFf
FuGaPaBxHCmP9Np9P6WHKYqMbstMw1GHZe21ln1HhGTi7ZQs/6EoSrbiTIn7s5iG1GZwVkT6VI9G
0p4VJt1oOXvvwpKoJcq1sT5t7Ft5WC8lgkHYWvKCSy+8sfTGv1RtDF4DuoKHxeoUpmW5nLd6leAN
zfDoeXHjIBN+3KUj6VtEtwybHOMajnXbI8P4j4ea9fp1kWRHfK4NAi+jfaohnjox5dvQIAUBAMLC
hnjyYnIIlmVC9MP3jECVACN6kiqdsXVfUgr7OEEa1m/SAvrk0DW9aihiQWGPKLGPqc19ug2UM272
tW92xen7dLL7OnrXWEdfI3slZ6WRX98nUQ6DQBqSUSAxmsV8HSCQTjd0KhBrqNGxayPsK7ivxCbu
EXJ+/1uId8rVXJazg7hZCrQCLzFyRK4yX95X8B7JTmDcdM0Fly3nxFjHn9m00o+n2wTtV2vh6C3t
cjdNiEmRBhywhojqIldPnp+1SxZKLHG9mkhY1/Bve5gdo5+b50ztI5gt9MdVXNbvBgkOU7XLrTG/
TgJHz0qtTzqFNpqcT9AgE8IvX8e9Eh4yM41u0XFw3sDffI11uiwU24lr7KBkfl9BA1rdK5Lo3rsJ
9hWoZAxGaN6vvYoKGtiaUt2aeZVuxHubBwMrqiRbx3EEEIa7yw1xIej7psXJPCMb2hCmIxHbMpKf
Jrj76/nTi8yh3RAhnGrmQ4kx9SBb8iEbyyHyi5S13AyyM07k9j4nMfbKlAMAHjfRdyOaCaxpun8J
YnyPOQ7drQAruMgKgbgPsDFV/8C69RUXq6mdx+sCYP/19zEwYEhcjXbv3GjZAN+w68aXzAq2TYKh
mHscfn2rltdC2N6eCerwHAfQApsbQdn6ET92uRCFWe2Z2/n3adacem8SrSVDsp2vAxP9n5eO8Vkt
HxRJKLkHQu+Yf2oBfEvCR2+kZaL4RfN56CBsNKi57+angq6+hPiuEr6ntL6QlZlwTqraUk0c5QQE
RANXwd0MXbz+o8GcRMKx0w3I98jE3mYFNhmoYUg7TLU8eiZi1nDayhIX0UJEVJ5iuxwqFKEU61Cn
Twuk79PYjCLjysgQuHvESu4LUzL1IwSX4iqBK2qInCUY/OzYdsUd7MBmK2SZAfPjKeJKsiUL/QHL
Ms5Y26+BiObmdBtwbTKMHPVZxljuKSkMLTI0ZUq7FKWLh4ETi3ZbQySYeCxF5ALqUTt8nqpzGTNr
79GPf3EFJ52J3P4m8urkXCRzr4hVkBBRvka5E6y8aZ0g7BIUBMCWJYzATdBpANiJ+/wgjfhk5t5w
+n5RB9yyjop+q9lRfp4vc47Z997gdvWN4+SfopVb0YfhG40NtECtU0LMTUw0jk69T9siIaT0ubNV
b0+waIqTqNCfaot0z0HliPnIsE8iD874aKp1BcEMvbBmHgsl6JSLrAUwdzkeTI1hUMyZwfNmpFs5
0rKTgYnte0AmiLJCYvnhRik1DUDKWGZAz9UDMCSXEW9F3i4Kze8jyI+7CxioLKy4FWb98GxI/UbA
JX2oXJI4WUm7XzJciForvtTQLJH6D/m9RZ7fKnV6Yx9AiTkEGWdbFGJwygN0u245bYWecRAEdOz1
uilXsa559+gHEPFVgfIZe1svMt0vtcXtUw3N+KCa8UPqjoQMtjECyDAkXzSpx43IHe8WNSrAd10Y
D2izES1XgHqGPEMltUkJOfkYG8z4Umr6rQJBadcmZDKWcUYJhKl/T5DZogE4tI05dzcaiMpFPs1Y
DBCimxTfaYE6o9EtqvAR96h4DN6/F7TfB78PbeNkFqq5tasKbnDnJPdw9tozHNaFjHv3zsA6HxJv
uyflCKigEvUnC1LawkS/9sgJjUI5S/wPtR7XaYZpFZ0zSYihP3yVqfka+RmWw4JqeCaN+s4vGTdE
QxQJMIdh25OEsjGHgTPKT6p1pJNTRBN2eC0CB5S6mqa3WZP3RKPwQji94INrwcBpp7epcLtbmYq/
vTD9RIuh//snNqVZUc4DsLaguVm8Ijm0F3GoNIeYkfBoeEwapedq73231VhafohM1NfgtutbYXbZ
HviLSl+AT9AzFJZckx+2jnspsnGr69rFSDzkLBrUHFplE8WJeGKUVtZLpg30wcz0S/eJIaRv8pRF
eQCt0AlvMsuz9kndgKc2AhNHOevDLnxgbtKVewyhLO/j6jHVJEC9UHlUIDnDDQpryqO8TXDMdepG
7z2RRdjmjOxcxiaurN48tGoakVUXnJpYN45uHBhHM2mKGxMaChkkrVmvGZOgbjXGguPcYkZNLKiF
tN12ZFG0IEoc/4GyGoSOYAQRyjoAvVUWbUO1LI6OIano2PCoceDtKsJbQo/Zfe5gU7GyQLsvQ/Vc
tvb4lvPbJyoDctzE146xRTaM2iEmVrImPpAeuVNCRgUrSRQEXUiq0T9NQeGcKzvPIkylKEl/ZGJe
XYsYN1aII3thD519DUI6WjjgbLk7m9Zn5g8VmnPXP3R18a4SaninR1ynnP/FSCCGNO6ROp1GnyW9
xXSGlgj/njE+61aX7Anbok6v9fdeXrnvvjN+b4RszNPjqs6tByGuazuuvuDVEe+WxuW9SZTsqrEP
RImph1QaHstrHuiyW5vvSW6XpkBlg8DGP28Z1GTV8qWPlkZUKy9M/IKNlfXNypp2uXsvK1Mmj5Hp
aLsSvtBiflso5FPENPwKjqvkICjlsW/pdHSeVF8EcuNryjzmgSJ1cB/kDaWUXLy49HkWmjvu6COR
PTx9DQBMp3AkdouICaiNTOs60CJ6VlGx1fyuO9AFkDbZzaq/xqgcTJLQ9DS/JRyM8+j0+Qsp0vIE
GwgaZ1zpR6bvzaVN84MYbftZiVFpxoBBVvMux/BOwLG6g3Fk3QqwgFfz87ZOmrzZFvF6Si1MZKSc
1bodb3Kus5JAsPP8FHaSBr2Ig58E0/Z5fqGOM5XbA/TZsPSWFLfkuXYieS59oD7I88ot5CZ5nl8w
BKBiGUFGmN6mh/nITe5FGo3YNgKLtsXi+KzkPgbwbljgappqw6VGBOzc+PiePn+fl53w9CVw/X7l
dYJcFMDdBE1nLK48CURCMbnDgrJ/RpJO/iXheFcGC1mQYFF13xkYE3FalPeZiqwz0ktli2mZers7
0D6kKVWtR20SummatY6r4rU2KZ1Nx2V+mI+BPelX/JH1D9Yai5oZQyHLveLUEjRpwEf4ULPB55vS
KzO6yYPkDm+GesjzkAXRaMXiMO+Hw5Duq+ivT2mNXVA6t6xV5jTOxcDWjYjo3pseUtNnmoDK8EDX
RWFdaMEEKMrPvDPDt2nDABU2b3jGD86E+LMGfqqrX9Js8yvbrwbmpWV1HYT+PufkfSiq/DJPO0Yd
O/RchxZemyztXL6Nw+Cto67Mk0Vrta+dhxNHjSJrL1L/OdLcJrouLCvA9Rb2dEaU8I6i6ptdV5yW
V8It0aYL1CuKQdO2yszdvNVpmrGDqvfAWr8AwZKaF2rCzbZCFQqviqYXUvtxkfqVuYh0kVY4tZOH
aHDTReROEbHTCnRQTfvaKS0gldOu2W2Vzr1OA8/54UEHmTeCPzaUVl0pIYkPZPd6B2uMozvF6F7M
FjNG7pjhXZw41mksgDryUiu8Y2Dl9t6besetGey0zC8P361cKyTQtm7IBYun9rJTeem28JhHIEJw
bm2PAa0QzS4PMBTMTw1Rlh+C2KdS6EUbLScMus0c7w5CZ3DV2PX41udTuIfnWifR9YQcmeQm4rsq
f8AzFORLXhh5NM47/SEYNR2Z6iA2dMxA35IlCNnIf59KTShRcTMBXVxFiiy3vdbpN5ACwJ9h0IXZ
f6fqSnXnwYHcRIMdXM+7rcCPPQ3yGKiyVeNZ8TFX21U7TXP5N8YNCO/wuo4Gtd57Q81Zo0MrCNOi
WQE5ICGltXIQN8xkPLVPbsEByoWS2+EDYtdD4yrPFHm95DwK0Ai9oD7F7MXKBhYG4EktaVkVhoTo
TOsThQWEuhIzo1jVrQJXNA2JW5IsS+cHWbfusRokCdnxqK2EbE3Wi04tN6aOICVCa8KqW0FJQk/g
jmV0dGeJAuW4ZZMPylNGpfVbyIHbHh/YfJbNZ55VtCeKdgBTtIa1m+LjXYsoTaY5QAQ6nO1TcQ9I
WH8aG1te6X4PZLkK85Wby+xiZ768ChwveQfvyOra0H+IhDwefdfaof0Q5V7IKY+ZYx4ZUmPYGKrH
LLZL6101deNFtHVT5MmxaRLWZ5nNzvTdz2pqbwaWayFnn2oyUAMHWqXOvT23LZMAYwgV2hOq+/LQ
FQB6CB7xr0M1C3e6VQPR9BJEGU0TciMTyX1e6xipqM4qrhnvI0EjTZEaJm+ro1qVx0BqGlaPN1C9
1ButGINF7ys+QoCKhihK8Ww52lr4QfEsvEOou2m0YDJIE/fJhJxxf0QoubfnX4byu6C8IYGRWvZ+
rgnFVmuswP3VqNwnrUkCf94YNeOUEPiMz37KKS6x04c0/paoNE8DAqKTEsLN6CKrepq30s6pF/zA
eOzJg9Ck9V4DOVjQfT0NfTEsvzvEzP3OLjiDpTl/b4qGUSrw/UWnKxwx+ncgEvtuFyTNwaPs+ph6
lBiCacvzJqdRWK6qzMmPWnV2YGBx6zGpJ2uVpxwyXNbrfBySVYI1xCQU8Dg/lKVQN/9NP/4nLarD
It10HAspKtUzRFjmT9qNOMBEZHZq+hZhLwchUPY3UIX8fS3qJfEHPswG7ZEKQPKSVs0O+L/1OT0T
9PTX+kTIVVenhGLVvb6HmzHe6JmlIkygNB+HgcdI20yazSQiHKTHx5bUzi1XjGQ25+40O6kuc4uV
RhjOnDy0FiiHP4bYjQ5U9X5/MIoaXo0M07XjjPhNIGmS9FXfgAVzbuvpIVLydqs1zodFzeQ27HTa
ptjpR8rFNCbzR8adve5FwbutNykFUc84Ait8UDL6Nb3U9dP84Msa1oVHcABUCOP7OdERYmz3WE1p
w1lrDFPAUnA77ivfsRDtcFMb8P+RwjhVr/paapQX5oPv4XmK+3ZFHyVf9lCEKTIoQH2MxPrBYjI9
KSph0J0udezVKYwdgmhVi+jiJtSv4LmV755Dpm+Zxe6tTcF9yJxauWQktB1kaiTr1h6GVZk7/XOp
rb8vXoUC1Qvz6m2Kj/1r2iD8S351VrVVYBt8hqJahkD9dk6TMc/T7HbchGMLSM0pliSAgdy1ov5m
NK3uJi7xg5PPw6LbUfttyQxokePhepaVj4G2IEe6DN6H1GMJW/mPuZ3Q8KL3sbb5N48mMchXxqrN
2uFhhMZ8xtIODKQcBkrOj+VU9ItdgG9B5EHJnIanoA9+TI7+Qz/azS0xEZSBVe0BC1R7W5bmXVll
7X9z8tt/12E7ggmVoOonYC1xC5c/a76s0klzgb7nTZnOmKnORMZesjJTrK/zbtL09R3ClNdKvEyC
roe61KYY5Mo7oZO7lNMevrXucd6quHjAnGKecRMSq8TYfc21F60nHayEWmqtAzxGN75dk5+iae8M
K/pVrBni4jhIH0RsNbBnla9aVXSSd3WuiZieSJwU1UYUdnkw/fdKFceqewp6lyOIHozzyEApqLrZ
RvQlQIeRtFLm4MrErmpozB/MwCaDKiqyYylif5frHmXh2AEutqw0nRaCw7ypntrgJCI6e5mYe5Xc
5as+ze2dOdbaw7wbkGXJMlRDcAC2UeYDPddWIyQPrzIQOTMQR3gUEr4urmJVBy/pVGa3Ijgzm+QK
aL+q8iYjszZjFVf0pXmRxshoKgNrGVfMif6bkc00/i5e5fAiWnEsJFoSC5POMf670gh/vk1wo1G9
hVjZq5fQIxO69prxVmUGGMEEpiRGVpFGb2oHn8rdzw/Bn1vzbmLuvm9ORtqthOEFFyv1vYXRa8Wa
FGkNzm4NtiATsbr4nt94lGKXaqkLipOtvZ+3nD+3OhtHLvFZ9VUT0qtOO/R61w0rQfoYoNOjUMPi
wkTuI7G7k9HZyA3UnIsphZ3BqiDwntSy7VZ10rSQxVrvSev6hjZoZLBu59UMeyO28OemtqEizGIm
IP6AMdCIz1qmaARyCmd5GXX46ztCKd7CkWs77JUnotNsehsWnfwgwrFIX3p+AwqfdClLp90xP7Ho
9WPGn/vnSVEvSICy7/7cizJd0rNnBukmi9Dwrv4r0Yc6ykeqD/bLpAVBjVQ8tr77w7U8MOe0pbbz
ddegGjrlbnw1X4p9Y5AGHY07q5qrHUEgSOpLwmv6QDAhvfxSZK27z4ock9+8mSsCN7bdD/YqHMqc
qahHnzpVLrkVFLegeZ3D96j93YP1HEJeKFTXRIhfNACVD0GAJa5K40szZnd6jVJAzZu72gzw9yG1
NRnPi/gwUhcCt3fIHCeBrNGotzUVwqvIR3XXD3q2jvCDV51df/Gpf1D8bB5cJXeXlqfKPR4V+zDY
fr5MuaAefVU8RSJp199NF6Mvol0aNyF+gqY855p10XJQYmKj6lnzrKgdPCFmzNc5QlOq1krFcXMB
jLVNdxtwG2eWzKkz6waIBObboKF+m1RKvyhDDBxuAOBpGosbhsmTU8MJmvaoPuV7Vs/IrfALSolE
m2q8OFkSK4hDqeMtVVQObFikd/VglHvhIVTyrcbBGcfnYVV4pU4tM5xTdPnKurt4NTxwRRJxqRGE
5pDrcCTh+N6fVpnG9FRYVwvUwsGSS0PnzpNaIRjHrL6bH+LqxqY+cQ5QSt6ZY/Aj0O38yqfisVNa
z6BjECsLIXz3MbbMFxdl2ua7nsW6lUQcnELXQvWD+4roKWz/E7tp2hqn5wgpg7Og1MH9T++rgGFs
YQcMS0EhGG0adVQeBEF+VR9Ud/NTZl//L+bOozlSbtu2v4gTsPGd10hvlbIl0yGkUhXebOyGX38H
1He/YyLOi3i91yEgU6VSZpKw9lpzjvlkNQmujfm5vDYwy8hAnCsZxy9OZJjrrpq0w3LIFardJknF
iFap61I7uPhftn5po/+cSwl8ACQ4u1q7A+IoXpZn/3lo1LCe8S5RQtTmRrEguTe61LtvQGUfc494
x38+FhgwJV0mFDDh3PtlYw7WDhXceC67/BKBHatod2hEVlqUeyrR+6ded5MjFvpkLSPH3GsEla2X
iqocu3oWrROBTLW1PLRsBLNXMmCtFb87CJGcZNEbSwbhgMWju43yCB66sFvzxQ7MbLcczrBegGMF
KG2/Y4zdawl8SO2NiRoflZseOz1hxtVW06vU7mvvpgnyYFdta5FSNX/rMepA/mRkvmtiMLsuCqtT
N5nJLRoyQjYbpgGcrdV+nNseLODogNR1aUHWPffnwfMJ2dFimC7zTNh2q6NmOsYLInXsymWi7fl9
kEdYv3KPah91sp53CikYWixGHEj2cdDGDE7BpvB7q64/sjoIHtJOBA89sfV54wV3y5ET98NdPeV7
o2kpN5vsM7SxCEdqhgGyR/vIYArRuvLLEEyFlu8eYx5K/slyzs38VZzmQ3c+9LEwPcesYtzJeNVS
Ub2qHpVLDJj3LpYB+QG5XuyznJ8gDTXE1kUlvGzyoULj1PA/mii3EMSNM25Gh7f9piV987DcFZio
1w/nRUYLd69eO2jTDtY4gQaFBbj/c7L25GEA3Ij2dqFzss7PDlUn11lovi0X6WUDqyW2Wv9hOXAT
gOaE6v25CJUMplp66i9+rSEe9SzM0ChUnLCPnycXDim+5GS/vPIg8OS2Scpkv9xayAAkNGqb9hLa
wCxS0wudC2eeoC5S5g0wJfCoWSUZU+1tc71F4FBVZ33u+MhmrA9ZBd1RS+j4dFqWH6Ou+XSU8xHN
2lvZte+15+JejRMc8hqODSV95y2uiqcqsazfUoLtqSfxnVMMojsRh8Ash7UW1D+VYuW+qkd33ExW
n7KMxoNSeUx6XVTXVNQR8l2Pl/v0n3vKjveNM3te/ZKhxGjK//yRps7uSZUIjomIA7oGFTzAWRuI
YoYvBOX7VqOttFFO1B1bhgqHRBrpg8M0Gqml33z8uYtQ8T9EffG63AY6P/HWmomOdQgC51FGwwl1
2dZAU/9ak2GzmWTU3/mqiU5gjdR+YlwF9szNdiMyKoA/Yfoe192zb1ucxrCqqPRgjffRW522+REK
P9BIZ4K0AR/ouEyghT5d8xxCl1amzYmLrLzGaT/Qmi+cZ/B8oEjjLPhyouDOy4vmj6SCui7Fko3H
t6al7HUG399csB6wMLpkWm9tyhZwkaskYGoDsefeSHIJEKIt78pyTLl/WZgT05HEBvoyW0naFQnz
fRtd9Q4HCl8Iw9riQRZoczFNLqq9mDn7Jia39URHqHguQiy/WiK2yus86Lt5hswxie51UckLqicy
Pzro/8t5vlQsWlkP69J2LixoqmPppNlR72t5Jsjnc4KjtaVyEXtseOYDRT+KZYFVwFP5tq4kERC8
wdvFZWK6Na/N6MMrXzF7FTvcgd3RaR6jNPrownL8KPxeQFod9AsUvObRatWpk/SrMCoQdC+49A8W
NmYaQEsBnziF9ySn+o+GLamcbtdO5sjikpJJj2rjJIHlA5MMzstDAYoMEsqh+0dKeJscKeFaWWl6
SMlZeLTGsntoktfU0aDRW1Wh7xo7qje5AcsjTftiJ5yx2FoK9kKY9fpNC6d8bc7jZuS66wBT9Ivl
j88tMH9uGal8L2PL2qiuCI5EDoXvBknDcWq+ermmHxbZnRPF1A6t2Z6ywOlhRnjBMYOGOARV+bSM
qRsY0zSLHGq4Wcg0FoazZWXgXVnbruO5YTqlnX9b9mxyF3ZeDyLBBEK9Vmj4/MK2z4OKnXM3b5ZD
cA/QL4jf3CxPaFX7Fcmho40FVegpnPqSRiW3Olor9tNoy/iq0dtfLuOhSP0t2oS5dzmXwgaHTeN2
u+ViNgV83MuzgFKJmdQQxppd+e2mtXbr27J/igz/2LVm9cY8yDsYNW4EZVUcNi1WNnC81yTq7R95
+rE8zAIoPYOQJAdj/kdDVnJjBe556pQbIizjZm6E12E+c6YUICwBry9AVMAtDnX9seyFIeQ/IlrI
9TXrg3LG8eHP2o+jmqibjWX50Ql3UbtpgCE8LnuhcuxHPcjaTWiUDTUXQuBRzgpG/FTHpizIZNaj
4dw4pFKRVT/eTCsKrzE+201pNtFXQeFYFvZRA2DwNSqfoVIcfUufQALdm7XqSTVsVdRi54AisW7D
6v6PDK4HqHogvi1YmYWtZzSu0megFwqUakB+44dttmq96Dns0PnCEBA+FtqkXRYxzxwVPBnJ9ENF
JI1Naiguf5bnCGjoWHlufdJnPTsNPQY8ojw7CtfeBsSSOLWy2ZljjWFDsljxBu2DgTiQ6XHGvlYA
r5ibPrlx0l0AHR2XBfoivSXsiQywjoQXxGjTfuoVlL5Z6DSk8i89bEtfHcJVqY5D3yIfDWLiOLQa
uJwlL4vesguTZoXOxT1CqKC5++8/Nsu/ok5+J1LW+372/7QqGg69y+23aehSoxLRuNE/AanBp1zO
EQqRO3CJYMKznJjLYVgZSCUMd9bZjAHDhMkq/B3RbUQrRV26MUXtXJbNRO7Nygx0c6ZFxzvls5TX
7dF+7pqpPmJIbgGzafZzhNXzqnnVV+NClm5lrPa0G7LLsvFtI7u482bZWx4zx2Hf5/549MNyuESu
3mPkDPo/e5EN7h62aUc381A1ff00WkBOUDflP/tKPCJDcF/8FLO8iOwfhUfmHh6peZrlVVc/ad+R
LtN/LFAxj9J/0Uu3ujNDL34ws+KJb6b5SnBCcKgb0hgs/xa2ff0ZEVbbFJr9XWFBp9mBn0Y3WAmH
eTKeBildAur4cvk4MJIkkM8WbO7c1O6G2n9ZLmB/H5ktCEAyPJ0nTu2PRhv6V8dW9aZp4+4mIuRz
g0+06zjdjSNsGfRqJSCyULyCpZ3r6mZw7ZNCkXJH4/RAPnWP6Ncz75iCWHetd7YNmneG3o/HoS4e
CG8AJelLJJdkmfQHr1PBHoANZW32XAr9NMxqdRO91k4Ver33coFAr4z2k6pIuAky4xrhlz1YJa4w
UzKbKMNwPwRt9BXbJu5P7abPKxWvxwdL9oG5Xl7tctg2sQmY1P7R2kn4UqLsT+1Ufwfm1zNh4AL3
ZwAoNF3dh3pJcHkz3TdLm8xjKooKWn1jFbT/au2L4Nt2eDW9SUCMagWS+VDNdnwiuUot4ONlQRPG
Ijst/cQ8hrakk/HR6NK/mP4YP44jUK95bmpP+UjRCmwuYvC5sblJPyBabB4EkLwp7sV1eWicyh4x
ikPs2tx8ixuSXzRnhKxI3dyuEst7p3nY3qVkI29MT/Npj5NiL9NsY8aD8W4ECLsCF0K0S17MO06x
rdtlaJ8iOg+d0T+HY/w7DzBvoZTonk0HNwhsy26/PFnF/pPyo2mdZEP054NJfP9AJoqOGr4MLgFa
txm1n+91w/aZ6cPaEVMzXqLQsF9iAyQPTsH3vBHtwTIAyyyHoCE/CmdMHrgURQcuax9+gk3BlXFz
ht0Z3mEF6TaTXYt3ZHsHJFWs49v2PQ3qCOwoElwuxw+chRhG+C6sbfJm3is9e4zMkopw6PYGnK7f
flF/JAMYbayAtxRsyz3qj+92dNUb35RsZ1mVsXeqanyz/elO0sSil43olstf9NQrhP6y4yeWQ2uq
65vTiz9H0ewBw7ny10+g6PdPgedkK7vO83u4YxvGMiGys4ygDo8cOBZalfXIbdl6rKB0p1bX3v85
MmHiT4HHDMDKURWHKj/IgjKtpnI5SbP2Hup69pPYRf/le+mr1RjtszvqzsFpaI+gP293NA4sWG0N
5xJJo98TBU5Z+yAaJJ63oLSSn8VEr8KGTP9DelMFoh/C2hEZUFpZ8V0QUFqyGmq5wFbYjfx0ii+h
hoDbFz+iTBpvfC+NtVUW7QNXB22nudxPBfrScwIldRdVnYAAqZvksUSkfDVB/A3hhAFJjR2XCfAG
Obu8Cm3CgOSQK9hTFQjfyG9SCbxFHYBcrx/1x2Xj5ujTaXABd0Uo+ghkNnmw4bmyDrtktaFxdWFV
SbSGdyurpmMxCJzMnR9bnuBz3gKXji5YFff//K09VoBtGuPvXx5D26w/aowibJQ/t7rpz20M/WdA
ZHkYewaG6eL6C6Q6TcWAG70u+p03Oc6+MUkTFwOE3uj6Zyf53x2eAosqfkIXPcZ1sBeZkPeLc6Qy
uavW1RQclrtAAuHsEMB46hzKxOVyr0oJ2zBxuuPiK6F2u0k/tzaenaebdvbNLHdwTXWfpZ0Fx0by
QWWVpIFW+DQlhhL1Wj2gl+cIhl++oyPfrPBCD4w4uQ/W9PgQWl6J7aFAWh6PeDMjIRie64ymaqM6
LsWApWrsnSCc6swZWOykpMnp1bun5YqrLrSn5bDHrwQY6hWDv/tkSLLrQaVaFyYz432NRGwqql9V
3xsPxmiU12IAhwzri1UDHpVA/FYu38mKKLZntzEBnfXxW56z4Mvjptgshy3CgrUZy+gsyV88uZkb
H+oYw7+b3f5Mcq0Ia2doqeOid0rxDVyHUkuPy19DfkRJb4TRFD3/fju5Xk88fPlRZBMrLz0HHOwx
brAaP/n+e2cqu1uYtO2XFX0a7P/7s//2Y8tT889M5ISurNxs7+h0QLwR3QhAkftRkfEpUw+OG2fi
NYJ9qg9j0t8jUqg/hgA3Lax146kNnGFLcpp2pY8WHx3Eq9gQjGKHXRCBCmJ4+SAM97NIY8Ewf/Q3
2IXkO0XZrxrx4X2Pcu7eNg3AZ3xKaUUd0AC9OQZZlr/jYJ8fLWJqFR1AdlPxRzRlWYLuZ6+smOT9
173l51A5F1tqsntXs+SpVrZ78SKI2KKTpB/VY7Su3Ep8IIC9hix1b/BG6LkxSolEO744oH0hOJbT
3jHC4QcrTtzAVvdlMLVeWanFQjayosvsY8WJFjoy3Tep8t/6uTHoFdNnOlCd1zFWTtMTxePgVFzf
s1jfZjDcgeMirmUk3z1ivMlOPpfKLS2G4D0cfeTUTvflpygY6Mw1Vzx3zpxGOVHBN82mIN3rPQui
az23xas+uCyPqClqNqDv1V1uGM1pxFu17wMaJH1W1lvT7DL8cIlxKWxzOLksGfdmU+SMCEZMTYxE
X32n+4Whe/ilB5/B0qDw+u7Obur2g2tNCgg39h5lErtrb0STYI3dzCJio8Upqi404MdsCp+mZuAe
4KqfgQ4urKFheVWDFpxZDk7bph+GI1ErzREOD4V7nwBzLpnFVVwnTRffstVFElY7o1KnIYyRaTFl
Qz5w+5olWTEZcqrvu4M5jKzeUbVsTDW1m27EGMJiMz0XxC08mVll7k3EO7Muo1//GUH9EetqiTO8
ITPCyEw7A7kWJFsIZyhvPHkLmAzHLuP8tkUp3Iswfgj9MTlAJzkMi9vFSri8yMIbrrIc1HWo0ncv
K9udl5C2Sa0GwRCmaUEmk+y7rSBBEU+Jre4bt9duf5YFHiMX3E49xf/SqQh1M7waOci+kSTraR5K
MtzK+Wb41cnRsjeaJckq12W8swJiHNw8uAMvaJmrvFXBnShZPk+OfVyesExJD66p8uNUWPGmgdly
SwJVHG2fxKmsMtz7sj0DG6YXzoeMlCviDhIWt6HrsTaJYdDxVnbuA54qpE5CPBnzMOfvo94UnIvL
8oYOfr6Nc1mNO4WX4xAhRBSo2DdgQa015SUjU9W3G7mMTCenJKQXL94XJsN6ZY6tvm7Lkom+1gJP
KPLpAc0G9PzIfmrkye0K57HOSQNbxttB+QZKRyEeKHkBXvdoumH1yhWwIMVbOWsmPNUr0Kt2xQAI
K63XafQIFsHU4k5efMrLZiSD7jKr1jz6dciESu2v16DXIF5oTn3VCzkjCtFbuH51SEjjeqGz1QS9
+ZK2RDbKOYN4mvtljvfz/z53Neep6j+RQUxdPcRUSEoMuGFQ2Nz/EJTkUeenjM/Et2dQTLiGuuoh
iR8+O1Y6ultXItw3+ntGYt5br3FeJpPhbjUDB2QTbzRzIMqD1eZbLLG1Ypx90uwhuydc9lPRTHij
4FqDv34X9jyQcymo2ia7pmP8r5uB2JLd8sL+ot79hYj5D/refxz+n/1/Ye3Nv+T/M5SemMfdwAb/
C0jvJYRL9fmvYKrlH/zNz9NNli6e54F8YvXAZP0PP0/4/7BdU1Dg4ZKHuWMaf3OprH8Iw7LI75lp
KA4zd8Af/4ulMv5heZZu+fw24bimb/+/UKmEKfhf/uUc84yZRCVsTk5dsIAA2vPvk3134k/IkuDR
6YA7R0NfH6fJuNRljuhFj7aNFaPBytJkk6MJcs0OvR4DExrm9g9n8jBqVE8amfD2JN9FiJ5sdG6u
6X1NunlQHQxVQ/OOpuubK5vA2xWk3GezP6HdeOFSYayzMf8cCPYdRYW1On8QMnvOWtCsTH+tLQCV
alV7nxFAgi1qs52ui9/pJGAA1d2Z8YGryZ9ZHv+ouGVxIeqdtd0a3CITb+WY1XffHzNPfplZ/gW1
SKJ7IvzP0YUzJ8b8ZGJHBm6JGpf/8XGoowdHj+itEQSQTR4xnkn5KHJ/HRuoAtCzPxbKcndmuWPV
80XkRArgJbv6DemCuR8+0DO33kyC6PJ47eW6vdWUWe0YX6zKDi9zFGvyGLgsQpXSdpn9QrvwTXoE
VmXaL8m/BatvXERDQGruZckdGZXRxpz0U0YDYuUzq9xy8QGXSye9AbdstyGZytAv1o6Gb1ALMwgR
RvQhuumnIaf7oaem0R3vNVe0/vEbPXSz1CCqa7RWvkFeWdt8C4to80jOtVjB7TXtn7XkC5c69ks9
bJj1k6CusozmXHHvwqOKcLdxS/xlF8SUWaDaaTZssyB7Iuc30ul7k2Ny1xfBGoXy0xjfsuIiDcQA
fQSbw3db2my/BsMcYfAakEYHeSvci+KFjCGk3TKbrqq1EN74TclyufqQof9eEuEAFLoHaxWLfSL8
D0JqSBQJJanoI9WqJ7ZmSRQwthEq8HgAFgE/HDJhvPG9yd8L2z9e+7GtTgQUTTSAAFckttzhObn3
jHxgLjs+o5fk7fahXE/6Mw3F6NRiXCmFS843JkqMQh2ZEu1wybrwSUwjWbV/b7wAJb1hJYTbTy23
0tJr1rp09mYtXvPGP9Zp3qwTrdL5tnj6mSTI8RBY6SEocViSwRKtpC2u1cwZ9mRTnxLixv5lszwW
zE8QiEN322SB7qbTsWrqkngDnNrY7k6KRKE89K3tVOS/ZiNwzNLlZIzlzp3Fn+Xka/Td+rA8mXFV
npY9vMI7YVUaUnmnZc2SdKdlb9kUhBOvJ+6Qa3dU0ZmgO1ZqkZtt7GaUJ2lVbCIGcxrrab4JEsaz
N5J7MkVQqafhMfLiCYvTsq1cxL9g+x442Q1q0OmCfexLyLE5q5uLk/CEw6g60WgsUSEAfRdDitii
NZBUT+RxxHwKul+fvDjMN8ruLELdaH338aGi7Vs3I+Zd3SEHS8upMZLKqHbKaF6Xv3TZKLfFZLr8
0cux5RKqhdXKXA0KUryfTxcuyZ99SnO9yB5x50Yg6oP85M2fEWv84rQcphbJcrLIUqKgLLH3S/dW
a9a0sdrIXk1j159gxfSnZt4E4S3pHjIP70RDqGtOVbhXTQtmZt4se8smNADol1VOFvbk/OxdN1yV
EQJSUcrx5IbTeOra9HfZRs1Wl+ir6rBqT8sehR6s6FHuCKt5btKq31T4KQFchsMJ3vCO1aI4+AD/
gwz5GuzW9rRsEhY1J8Pcxv2kHRFWNKdlM86//Z+HqW42MEcJ/nB02ZwmrDonXQ8a8ralXZ9sptWp
kRI8miTjJoEwfiKSpjgte8uprUw/PpnfEzom7PoMTgXK4xyYkYO3I0DLuIZCIQ8JHyyLyU+8zNZ+
9PSPwCazbtS65qTF9AMM58WLXGzl1vBWtl57BNRwkQHDxLhLyOyY3PtQM7w1mWufEnkSAtC80DYl
M73VZBNnEejK3eD1IkJ3NPW1gspztmc/vh83h+UcXs4Jk87AsbHypypS5slyacoue6GXkW9DV33V
dTU5v4IwESbmzmR3+9qxCKRsMILly3Ys0gGZEZEfRFbQh6M3c+CDU/xN/eCdQuFzssXchXgfK/5R
wbc6gj5nhsW5IHHynKoIv4VxcDrNJBSc09DNLmSdiJUJynZHhJ04aom89lT2ehVlm1YPbZLUjYyZ
FBt0RR0RByF5Ln1x17bAYfE0QwLULZgV9/bc2nYdCIxhZxKYONYXzjL9aI46MTvVPWph71i1hC+D
9Yk3kTm1KKKCZF2UxdawFWVA2SFKYFG+9prC28XQBfnO28nRYfeW284Pr9QQ9s5HaRp7B1+4V6fs
E+wE5u+wyJLTRPJkwh2DmRJ9VavYEyswok2A61W6YUcOIvNk27APwiTMtDeHaj2W59gbeI9adY7A
QfWgd1eS+Oot6Y5gFqwqfg8w9syL1+kIoxEZUsOKjFuXO5AZSLOwqTzjTrNweyvujGikVNQnW2Nk
Mt8Y7g9zSiOw8Q46UcfO1tVEJZSG6t4ooYSx3HRXiaE9lFzBYb5qH2GdY2kUY7qxndsUx4o1bPoN
AuLFRE66qSW9SMsALDhNRC3WmYtdqRzJQNDhGVopWaIa5L0Wk60m41NLnxuPZLdqmMJvsZ1MO5SR
Yk1hzlBoI5SxvcpWenRfBFSG2I5vQ8EqdDJRFZX2t65l6ErwVbUDH9rkagdkN94rFRKOVgCScnzu
MmQdyLW7c7UJkDmcG25BxD5xVzTFjz43h1XT+XKFggKfc/84RNxXscjMuesHS0p1YMq41YlOAhSU
0iUQCBbyBupR4t7cxi3Pwn/Tm1iRgOTH25J8bXRQlH3KYlbflzhCodgzEYa6QNOI+yUtjr45eB69
CyJL6JMbP0WgqWsbcbp2lDlGSXYSHTkVouOs9YxQPTr8qGrxfnVJb69UfY1bmT8LzT8kZnvMiS+4
49KrNrbFjETPuu+qB+scm+VRtTbu8kzdBEO2XdW3XOhtXMrOQKwzCl9f0zlHinZODO/LY9TaFz/B
o4VH7wWTZbZrlLJWHefmimyB37FnmlszLOOzRnwtvpGQz47mNE0Wyq5gBLhZdherHoAZeEy8JAGM
u1ZDZGnCJd0h8LsFEiozIj6iOsKC3CV94C43oqVTtWMcUTYQ2TvR9YiiR7/xfhkB8ZFY7HCBePVP
Alt+OaS7Icoxd4okhrPmo9E00ibcm16CgjV3GWlxg0tMeZwgzR5s+V7T010XFrK5ghJnRQ43PK++
WOsjSTmclGh/uNoTMZho5ks1xilgfYyRmcIVA+L5UQwHP5zIjqk6iABd5m+EMyE9dyIa/5NFmFmQ
/7aIJFi5DS0JxtlXqx5vKi5+4MUajvz5F4x9A6cAQQuz4tsSx1iriQQsigtjtQPr6h/OYNMOcdKf
Se2eK9fLdxNlPeO6HvaSZRFk1Hl0JxTxqPzmeiXn8MlQz9/tNrtofvTLBXwJ0Fb1215GFzRz516L
UERZhkU7ziDph8kGIsOn1KcrDDeuE6bcjan9TQ//WcZvvAX2TbXlpYYk/aOuCPHUZcbQIsa+ZSGw
GAoWIT000euyCeP+r73lMEj8/jgwjPrn46ZbUBSK2thgE0GQ0mpf0GzdbZ83v8cw6x7zIR5Ok72v
W9x5IgMzMJbxkRvGW9LXz7GvxivwmZMwSDtwjOZeKedrIO/7IG37UaTz2U+6AqEBbATe6l3nY5yP
0NC5p9xvuKBPYbExwiyTAHTgavthSLCV0H56BNETalLj/G9/ds5gvvZp86sfm+pWC/ONaM5nPVXm
NfOo50i0vOF2/ZlhaDmYidtvZw0iV2HrDq8mEgJDXWy+gEMqtLVrEQ/na2EKg1HMstb8TB27xWx1
TGEvwbnRmME77ldlJl+GUe6NLHvUVfCqnIRJ17ok9OKBtiyRb0SI8L0WH9JllTFyK7zvQj+967SB
1RZK748g72gaJvF8Mke81ZOlTstGc3t1qnT/N3fpftelznCxk2dy4uTObhICt4rC2TQNoBsrhaYn
++9Beg9B0uonfg9n+wuUt+LsO+2DJ91blI7vQ1trB08Anamrmoz4xurWGg2jtJpXYt5EDZQER6WF
P0pnDUUxY73p3+OWDq4JYVFN13kblqzXyEn6a54ULZbfb9fiJohHdjvm0+eU1c0dI4Lm2IXZYxUG
8YbBbEsYhv7mk4m7n7h/b2Vjl7xJAfcJfa9nw0OfsgTqoxfsAulurP1hg2X612Aa75rwkpNN4toq
H0nAK9OOTAjB0q7eEhREiIlDb9Kgnckww8ax4RE7wyJIk5O1GqSpTmVj/kySCLd1GWyVT6S1Ji0+
Z2qttTAa6y5JtITSNn1yw3q6CSx/dVwiwYVXtx0aHJ+xR1hU7cfrCYvxXVrEW4o16yDr6syp+1OU
gNgKVphEyUEC8FT5YgwG3qeq3PCG9WuH6cTJCzt/C+R3R1wBk/40PDja9GXhaNhK3kfZBBd/4AIr
5kLCQZjd6i1OaKmZq1JAOLLzYTvEpn2QvLyz1A005bZk1jJPpU1vE8fZQJAetgsi3VbDhCi9CqFj
e81IXJBvnKUVniMIqqS4nQOo+8Ija0k1enDEL1+tqT67YjLB9gP+IfyYlFnNuyJ69dYJYQbEQm70
uDzxLhLqKitSkgOgNAS8z9kihF66SMtju9PuaKrc13mzUggz7CS+Emh0PNaDrvjqWccq9BsY4vbs
O4GmA7WLNsMIHklT3lbXK2SUzqTWxeQfpRv+GkBQhbX10BFJUlecWSJ8GgBf0UUvjhqgH8Ji0RsQ
InhozPpOhFzBw8A6l5jBcOcX7o56KFwpXTyApP2Y7MjbWxYIwYzwDhHxIikAx8pFOte6CHTHxzCv
gOEQqedxZV+n+Rgetd4+KA89Le0zgoiTEWOUxjW71Q9jdl9Yolk7qpOEFgjwrXA91gNPMeSghx3h
hjIz9CYsbnn95kZUbnTxGUxhJTr1BcBKMvLslauHP30rAzw+jTvNGknGxES71g36MXzXs0bblq5E
9cI0fK2RRLYOzfhoTPGbK4bxk39A2VY8qi7vfnRRxlU//lXAlr+g7kQDMQV3mfuzOqbSCVa5kvbF
tgQWM4BN9O+xRWrujzawQwKcOlAeYluj4j9M1eRuwlrfoIb9MJBqnmSgHcfSoITnehHk0dpTXsQ5
C9O9zv2dpTUvusOfKvG3FVNLnNtssg+5wqVynlOkpnkaIu2H0affWjc4P7IMWQi9EWagFH0BCop1
bXb5i6gUBfhwQVERo7NsCBUckPGPgEOkkEy/U6MkCLheaegHfschMhd465/6oPcrWpPDizPuSLTU
1jQ27Qd08Rp6kca/ZgD3DoVNxunU5AOh3q+sNaNNl5HBjK90PTDr2htBipUfS2MRUhECG6Hz1HV3
HmKGje1DU3NnbQB8UBxEvTr3HkWmWfvdeWzfpjH1DgXsjhVoNG+jj6M6dA56EweNgF+CmB3G6EC9
V6+yMDQ2HfBChDlIG4uWqqoX/slwC23PS9Iv4YRdohwQXIhRfRaqn7axhbxCDZcpbGwgwGxCafy1
Z0vb2sheBy49IU1mskaK9Vhdiiz/XWA62bSs0PW6wYvV/myHJj7H4bZN9eJEjOx24RMuGwxw+RYr
qEP7LiUmk7UJWVXp1Xfc6uwlkMQhZDARIUEsLlkM2l2GSh3pS0JzpIh9rhaI4m4jV7lL7k/mxirK
8UsRUFWTgkhH8Gxm/iqyhqdpLA5MQ5KzW7nNg0ztH8SH228kKza7BsDJXqrMfnP87kJxO8vm0IM0
9RhuvRJKCL6P5NYZG+wi6iZhbKFIYGMXwZtngHkVqO8iZW06vX9nKmkfGXO327rkAx8JpyEhi/pZ
EOipXCAZwcxerbj8bY0WK2k8lTsEd5y5g29sa2S6sH7aaN2n3HyGFMTU6Ir+3Iu2R9tozSeL+u27
WX+6b5H9r31P5ZtOcAFYGUTZmqQAPU2T2BQSJRQYU+0u60jKqvm2vhk9sSQZrZQ9NnDkx60UJId0
ny4ZQ0zzbcwzojiCpMredKejLB7Id5V+ssHffaiJPl7BiCRNL7KB0aTyp9vMtb1s9VXSfru1U10R
K5KxpEEvUnPNaT447gCT1vYuwnksvPYy9AIvPhB+WLz5fpLZZ9s51Ubrwt+oBO+EAFnjdZsCRtYa
UnaR6idRxGevLssVbTyWc0lJV8F9sJW5VphA4P6EwZpZe32MsocW9feuS4J0OyJUHzwr2fpB/F51
zOFi1q4dsld498UnC/3qNAviBA28SQy7INAOtQ+EOs6+MW0QCVqRgz2iMr8aSZ1cZRN/KxU4Ry9n
qdsw0DJc79lPMaFDbs1f+0Q+kGUIjSp1LpODanuAkFSV/0PeeS23zaXb9lXOC6ALaSHcMmeRooKl
G5RsyYgLOT/9HoD/7na7T/2n9vW5YQkgZVMksML3zTkmkcdtmjyYRQbroAXlYIuPITNvjv81wcsh
me3A+bxAKyDTPU0XY+mOQBDzxzSvjuRdUq3D7CKVe5+FZ4dA3wVrP0VLf5iutxBwjPGkeIvGVYZT
mxFpWkoqOKG4DgjQr4T/xEvDRvHvxUdNfDMBdq9ai8HZnaZGs0d0QjbIyvZ6f+mCNIlEs84k0gbH
+EEvEwy16iM29Yj+ccC/xTWFqixfEXhkrEBXvA0xBObUJmvdZRVRUmHL8sRivo/2dYd7ww26acuM
RCWdTGpYJ52lGVrjM12FJjT8l17oBnoyQG7daLMBHOvXMQibJdl32TIpBXOST7mAFO6l7LDl6qYE
NmmCghBDJV7BF1GucZxbqCvIgyvzUNnBPRe6OPeRhYNFWNZatGZ+yKeC7PzT/OA6+qOHV8OskBZU
knBmxesfqoR5lAa8unKkQPjqJNesE8z+/FOZjj0hoF2FUSHF/jC+lAVUeVoUcIoqLLjpKmrpDrTW
q2qzNUthEVG3ONSttuOOJ8bVezZgiuoZgYjxtEqX1iWOq2xrR/ZLKFG2lcnObUcfWkJ9sw17XENj
OA8FVF/qYpJC/QR5VnR34Y/uqvcqsPXo+DTH/G5RpV5TtnxAKXh1KKs0LfmGVKfybamfIVF2j1S4
7tLI15gL6q2kdYbeqDvTtCUWFUvSsevwVnYGF9MkcFlX7HMclzUmma/wsiqkSEhcnCZ4lJGWrc2u
u1ddz1TjiWUWjCQCeuG+N6oOWS7oQgSwhYH2oTlFleJAx2ASt51qHadSweRBSvJgev2dPO9PX7uY
/Nkr7hV72WkVZRM7pGZmx1fgPjapuoG0k2080E8hCHr0Y4V4YRCQJMfu/NRdWUXvr8p+FTPwr3zs
aBvfIM1VJFMePKvddYy+k0DkQqWIwitFaB9Nv+eClxgXsm5AoeTg0JjY1aoZcHtb9bMme+A5GIYE
70jvE2WfJtfa17QzY+qLqFmIQRJilna8omTSf0vq4NPIqaKDo2avwGi46ZtVW5njiUmrRULKkicM
2hcCkt4gN2o3djfV5PDKibni3jZTElwstHO9eLUkTQw8HnCupnV4mHxodeygH/e5AhqKC2zYL1hA
VLYHT8KQxaV27bWIULVMUcROrg2HtNW2uEKZzoq4e1AgVHEf8PlUxU1q6VEl5pkVmyI2/Mv2dX4o
BxYxo8r6xAKtUMMiWPR0C48WSoWFcbBxkeUVU34SQmcLBq6zulNRe0ZmcsSaCCyzTgioMhFCjHp+
DSp/ow+Ep/Y5zRF4w9rCSpoG9OWubs1DJOt3xd4bUfXB+zxEo/7VqOIqyXfPyU2W7IkfEHjC0UDA
XZruO4Q4nLlaIE8ZS81lF0E1ZhBRTu5IlHs9NhT3Uv0p1TSyc12d+YlIr85uXVqegu324D1hyL2p
uTgUWrFzi65fJgGw/qEzDpJyiWEENdVk1El18+QJRduOEJUE0Un0j9wjzIUQznP6FoAd02KuA8Uq
uzV3qmSH2vln8MHXqqVAgWaTWpXwN9InF5boWkBpYFK90KHSxdq0lJccndkODOxCFmW7MVoc67FC
TKVZd1tKnStIi/FB41Id3As5AvuuUD5cjw1TZI27QJOQYzEDKGV1KCw6xlSjlok1rZD7BDuC1XiH
IfLljnt/V5dRsfb08YhO3F0mFTReBefwN5sirBeVIJGRQ21aI28g45T5JWm1I4HaAau7gxZl9hLl
r7Vu8qh5iHQbTeTkikubRF+7YkI8GiiTBXhRQmWi7zGjvouZVyWHZqOpKEprvQgnr5KxiezAv+oK
C6sYyyRuuXZc+oqnviBJ71ABiVtRpP0rCOEk/7RyrDy22jfXUjEEBiiTWO+gEU+OYX/i1is/tQDn
BxGuhAw4N5hKtB08YnmdvWqK8J7GqFTJMzI+IWctQpUWaFtK1tHaOBUNyQiwDfPEQFWfDIMONM2z
7NUBG1WTbPxZaMYxNEPMs2C8Fl6rf5TAbxgaIlSTHakBXk30myCIWGmDbGnkufwcl3nIG8/tRi4D
SuXXsBjsfQgWZdMHef3kNEtskdS2o7Z5EhXuwVC1QDCpsbFopIaawEW5KoFYvGqluI2OOXyi2LkS
EdIuQXprUBkg+PdcechvqxABIQnuIqycfQyc8CF03G6pVaJ/wN/EnI1OoJOR/TVEAemUjvcS2qW9
NIV6aDBERM6ms0ywFxbWE218QJJA7VZT5E4bemWBZ+9VMbUJZTTSPs+5bV1asSMw9sgr5aMhzVOl
T+pj3BG7OOPLGvIBOKBpDVB7i4SWLu5ZvSr2Ze93ZM79pIq46vFhL2EKJVt8HSnT4tAvCLv4huWH
tXXas14vdJZwCrNOu/eToNrTLMNFXnwSS0OUH5qcyXMPRKRPV0ndfjFA1NZ4knyDZZdtWHHDXuRb
ZbfZbPLpn0QtialI6b5HkfuRmfKSaq5EAmSd/FK/2hb5n6B7KM7RNiendAWM4AdRef6KusUXZetH
LOY7zeWvCaGyrINyeKkAdVjAmRSbxTXGvQXtEXbgKeFD9XDyDdxYH2YQpsyjfGBBN36xK98Nsnux
HHmz2KCgoERDEbIvHVgeOXwJXtXGqNaUMxa0vdL01iqNDJglufGJk3XieD860vgCIHM2RPvOxLTu
MwdDsEtLOS8JU6GqlQnaQX1W3c0W5Bv6bywgneYt7RtNwHvtGNDlyXpGMAxxKB9/tiwajOhbqThv
jS9yvArdNqG+ktrJtyo8tYqYUhZualMfO7I8cFNsjIpJyI/fqb+x2KCXpEIGs4jWKGzHPySDSdWs
Lr6NVkxjMmHwDz9rL4VzUlKlKvXqxU/1K+jwdapGP2jGHAaNzWmo9tUKOnNG38M9mjExz7GjJZu8
/CQpI7v6rQFVrY02InK/MxqfSg2KgNqMm7zJqoeeCAAsD8eyEs6Gdq8T6dioJD4vwzPuSjlqhzYP
lyZ5kCxI1bfadykyRgaRbfH4iFr6m2xD56tlrx8zlT/wzVC4K/OFK4kTbka/BC1IQFdJVvI20twH
fPbDOU0MYzfW/rOKacWxcvXCtXPyCqc5IMwfLnbMmr+vfHJjjZpoGI10qsqJ3suSlQkJ720ulE1R
R9nDmBsvHS6wo878swB+xJKRjPeFbbPU933cD+kU30uQD5XphzDQoaY2UbTElZ1sMd7TbxwwXaq4
W/LONNHsdEwtGgkQTfDdNcnwZr+qYgDudlEOp1nkx6B0CIMJab81lUEfdTGMhXmUwXX0+JN1hYKT
N7RgpydpKrakjTZ01DcjdJfu8OEjnFmNCXRRLl+oxwDYPOvuUhugk0f30aRDvNBFTtZLUOIuEhT4
6dxEFzPq/npwcnr5Tt+K7a8nIPTSixSsPwBaK1wv/3z1/HQP4XWtS0iIYU+aiN3lRJPmKfmbps46
BeciiylKqKDIf470CrtMRpuiocProKauMAQsMAiyQmzkm5K7Kd1lm96hHuyjZtgqurq13fDDcaiD
1Qg/WAvEC6l7xGkxrKxdi6WevwKf6G3sNJQnPdUY9oPqDpJu8q2GyGmwP1Ho2FOQiJeJyeopGNep
C4w8iw9mQKHOR0YZm9qPaKxgwDKALFC+rcll3JMUhwW49Ri2YIo6pUnH1b3lEHYY0d1ryB5zVXRh
sKrsepXqwbjQzPQzn4RRjZ5u0thIydeyb/hbYRuifVkMmgOLomAD5jW0t3qDtq6TIBRTiRKoXSSl
tNzLTac2VydsjuZAdnQALDytkw+1d9JDqkvqtOWjCNN7h3hji45kp9NnPQRJVmzyiLCjzDfcvVQ8
JtiOQRaur0v/s0tOoeidfV+0K19FrQNUDE4DjPWNLFyTMZ4vOpHat75g7xprb3CBPkco4DJEjxAY
ib9IOST1gx6YQEG2rsIAFRQ4WC95SAP9RYvCH4aI8/MAn2SRhuHdiBuwCgWe2SJBQV7nEcNAdfZE
tEFXTdp5ZZjQ8VlJChqxgfwwnOGc5/mTAOa9AHeg7VD5QLCMPmik/FRHmlo0M3TA5ckjKtPP1OQ7
MzyuNamWG4nybSxomMWZS18ycJNjYyc/8z4lrjlAixSQmgY4eQW1diQWro6PiUvkaxmkH6NLbZ4C
Fn6YDCC0tNz4UNSLHGLZWm1tuS0lwxAYi4VWGYRci/7Rt+tHrPnPNlpvjT3m0pUJvrU0Z2kZGcml
xAni3bNuPEed/qWm46bDwSyaTD/S76FCFOjyOcrUg6rrb61T83014WNZqDhuchcUXk1XBpnmoVfD
t9FsVl3ZeGtjfFLTsH6MbWNRafDr0gwalxQro/Mh86EvIVmBS/Z/L3/d/f+URY3A9e8EtOds/JDf
w6L5+l1EO//SLxGtqf6DNS+jhG4ZyFXVKTv1rxBqFaksEG8XgS1FD579l4hW0dR/mDbyVtdSXdWi
4EE83j9VtLr1D8dCXe2S+moZKivU/42MdhbJ/luoTb61YdtTpDVITxMtr/2HiNY3Q9oUad4twKAZ
LJjLk55F44MZ5V+SDLwtiCMElyxFLlTQqH0SkL6IrfKGhAYpQ1PkG7eIxGoavTvEBmBWo/9HKOd/
6Xx5iw5Jt4IPxEZQPumQf88KLHS3MTNCTBbW0KAhq1iz6yOdeNUIxnuEWKN+NXM7hnSWoIegmIhV
KfuR9VV16mNrvKMc0NZJYsasSUnh8S1KRgURcesReSGVIWs8jN34/tt18JdO/P/8lu+tky7+H+rk
6V0jEFJVgcLV/q93HXhBTEKpM9EpcIIYCWb/UHNYm6oprgEz+y6tac0Nl1Oo5rbSTXsVGXQqVMob
S7+2tRtNDxdaTkERTk+QggV3xRfdRRtKSG4D5DT6WnCS11CuzdVYaWKDS/2nzsS7bIMAIrDR6nxm
ZflrEPilEf+//Gl//mUG4eeaBk3N1FX+sD+/D8RO+J9IC1gMVgtmV5GbYTC1i+zwAsY2sEjRdNHe
p2K4VMX27z9WjXTl//hY+c8RfAsuXKGrgmviPy8G1kcQJUu6hHZlHIWJRtkX+rNpKSYavsbYKCEl
sLDSx7302f6rhJ+pymOE70ctGMj//t3ok43h97uHd2MbMzKTO0gX5p/vBi7AIFpWDpWf95uqGz+6
wCQPRtWMDW4dIt1EW59YA8Je81khqKnoaJSxvYHF/hRZg/MqLPc7SQyLUTc+Qw/AdqjnGEpJA1lh
MlUBZrEMVCsa/H//3uc81j/eO/e8MBh6TBLvnT/eux7ESU6GHbvkMJBb6nqeFWnbzJqCOQi+yyZi
2aA3/Yr5SV8EzJ5ABHwTdA9X8N+/F/Ffn6Nr6RZvw6av6mAamJ7/LQ50bGIPNBKKZWZjuvYhPsYu
dtklKFPvJo/5PMwYgYzAjg5xsDR17hY6U6gRQ89aBLnVr0eqOef5gRtr14Fa2FE31Y5hemjaLjzO
BzXi6qNtsfvTyF93lp5ieKgRn3v4N+hFtKVG5PJqdnpLt2uIvNPKg5Ik7MFpLPxylvuapxx4e8Zi
9vw42PCyocOMNhGDmzISpxphVtD6YLGmkryrBN2zU0YtGR4Q9FyzTtaD47M+IBoPSgYq1OPff54W
te0/rkwHJbwqLFU1VcOxxJ8BqzQ4656QY39JLsaXCGCw1kW3IK7PXsV1jghAWBA9jJQZTkKHD763
el8fsdJNQWzTj74m+LEYsFnpllUf55/+fMYn7QoYXOKt5qcrMzmrit3vGGi7ExTbvx4AVEcoBKdj
6fU4muoWZ+z0mmx+pvnXK+fXzM+IMetPjUYsIfoN6Iv//Afn83+8bD7sjNBf1TZrw8ayL6MKrMaS
FX5nZg16ZSy9LTkegFDcRRJZZ9xXb25t5UeISsMtj917SsK0vzcUoZ9Qu8lFroM0YQn3RKF12PZ2
ZW8n+LZrecFi6BQdFDb016HWlBdqGTHRhuPWHnTjloYkLyoh9rgANscdTIB2L560zh83Cf08Ih8D
HVfTRNwJI3LBO0LUpuw014Nmn/nAzYL+pRqCYTNpoJ49I3qljBJ/EqFxDetYHKmqv0FXcI9ahBDP
yQRGlcrWsdc6SG9VHcK+oJgbDl2wC/oa5UxHmqHvm/W2iMvkiexXJvWgzT6HNt6xKN8FuUxe/DVb
rWxJn4ZGpeNsNDcyDr6tgO0aiaAl2G/TwRJcN0m68URLjz7wkzNdn0HFiD/kavsk23YgVK2pngv2
FeRquvq1EozEg+af2srKlzRths1Yk5iTeLaO2++HmxKdnbObUiPFevGycNioJiEqbE+WiaJjxMD4
ujc75WJ4/ngG0dWt6jZwVkECQF6v7HGDjTZZqXGlY7p2qkcSr7FNI4/VIGMgADaVd2nQyRna7O6b
anVs25ZUFCvVt8TSVCTOq/mSv6GCnaG1l65BJYN6QXxElnYZC6uBXAeBx8Xdt1EMR3vD7AK8jheY
HXwQqzbro2ll9g0NoqO639PIES82yhb44ir7G6cBQQKpYSMn4vN8SHiEvSSYx9nPh3qPBZ989Jz0
NF7sYcZg2zreq8AQeBCBN/gU8rXcHS7hhD5gkmc4zqCB0tZPebc868MC/u1Z5ryG87x4fgiS+Kjq
5oLtqn1ydV95HMbE2BlgLJY08r1HYWTeY6iMd8Q54Xk+5bmFs49Stufz4fxboRw/GSaM43xKQS0E
iAW2zHzIF4LctFHqVZ+CM1ERz60jtidXGgzKFYOqi/qJexqQiHJFyuPfaEAnhwYG+fyK+XyIvhzu
SbGej+bz879hlQbVK18+/Pt8G6SvnQGpLilNbemxqrtRXIpuidGqC1dXG0Ty0Avmc1muO0u914vN
fMisFt3MtOnWo4kLIFDtEuOCN7ZbtXTi5a9jiX1zH6O2R3dC8rCKkHs1TKkDCr3mTZpRvUvaMn6c
zxGK4dKhM4fdfDg/EdbOpLgsH9BPZlDZ+TyqQdd2TUj4oIu94F5S17qP7qJgVrzPZ1JSO5aGCwRx
Podxw93rEvHD/Ox8bpA/MzpFj/MBdKcvi2xeLy9jbJZtdKUoMzIsw+ikuf1Deon1GCCxOShVHjD4
GtZxomgtCTp9S43KoVcSRmuuyPrsQOk7Ei80blRXijtNXDIMYHB/GeXK0VXzCzs9zQRvojIVWrhB
rPDhkqOwzhvNvtXkuzEjt/ZHgA2GyaN1b/T0CiYTBO4U4+wPnU44QS3Bu9ImMJRGcHFlWrlPYOZu
v34zJ5RhMCE5pmgkzp0X+GvT8eRjjI13NePzjBBV2q6Sg75OIIdBgHX2wDDch9LQqf5NDxkABtoi
CcXljHHYomp9kAmgyLZwlJ1LSPcTRUirYxaqw4WR5PY1yA314he+uXCbMbwz4O6tvABuF0ZcRz7a
X8i7XFCTkddCiniri/q3IzFBliryun0qqnuXqvXes2p3Rd4b6uVB/Zqgw1dNjuoFe+KAqSYdyOuV
I1pbW2HK0X1951Qq0LbcQAnIQ+iY2q4GIjBjmfwKlWgyRqALGx0I7VFOsBp6O8hmxtR4oIe7mNPk
3PE1Rtx4Tftgn5TpcDboC6+4GQSY/ly7EC5APQnWAS5lT73MD/3008C8tM00ejPvntMFkO15ICUw
uNUk65H4lJ/76Wg+Xxvez1Ad3rSur5dSZ/gdk6pH6ip4rBzBwoZUZ9w1jnxOCZAhxrd7mI9ofcMc
A/l5mg8bBAULXRP6oRkEt5Ih1qpluZhznAIbhGo95X67BdsbvFVepSEtM7uTT3OTJV14n9wCx/mB
TtFfP1kCu+FoBM/zeTXMmSj/9aRL6gPhoeGuG4rkCIOWwnScjpTcy4rpPq6qJR/XviEGCs9Q3V7Y
SrWX+SfPzyPUMjo9F079+/z8pKEFQABEfpdJvWWLmgnMImTOVHdyC0BvAsQcMv+lCJ2fv/nlo1SE
x4DSn2BteE/JmaYRHlE2nrIim8hfB06Rfyg0LnNEyLAX2c5MCTV9dVQFeS61ln+YrrLJpfOmA4li
y6Mky9K0grvrFOw6Wp/NbqHphP45fXiK2ixEF2qHp7gbL5Cq2D6zBljgD1TO80OVoUTofBk/I1wp
rvFALMKgBxi0KUUuW3sc1+U4YmMCPHOaf1IRPB76OYhjp9c10UMdUZYiCMEXzj/aMh5ZfoM6zGG4
RnaaHea/j2rkolJJOKBcSOm2aI23GA+QZ6jJC8ub+OiZ5GfN56lvBzSssvFKdI4O0VjNMWRVIwI4
EMzNoIVXNwdNRPvu4EL5xEVrWckhT8FdDOTeSsylLDIq+2zUuHp8xS1RdEmarOgCDr7kvU3sv6oU
kzBfe23I0Vsmrp1fM+Q5mGWeDdkViLH1re/l3U+n0Lapw8JA2vULgpJsiccmP8w3atGy8tG4sZAL
Bdij+ISN8sS255szVvXNzWyUedLyz11bmJfJEABmx9wGOdzp+XMReRLcHS/fWYMrH+Yro4415JJF
upJCOAukUjWzdlYS9DEQY4l8FuFn4l3nhxRErOu9xG4+PhUx/yOX+3o+Ump9fJqEr2otNwrakCP5
2/YVsB00Ajf7mUulh1XqsWoke3Ln52I4RtNPILb4qTaoGU/rI6AFj5krbaK6sAgN02FqZc3F6qp1
og2eiYULz5hk7CAWDKla1xB6n0ald50fEMlRITUTbgmdRomlo5+WRmHfmtjANylSEmbburiW7ntM
huop/NdD1NP3kYPqrQfak0D42VRbI9Vk3FKURgd02Ut/AlGE2FO2QSZ+kk4vV5oRNAk2O0vdYHkt
6HtkDxnO3K1vFu2OWKuNRodnUUglPskoa3AMdO6qsZkbuqChc+G6Gdhk66Y4AxJ0FgfbDhn+ys2V
fAdzaaDZo7QXYjBdumLVQ4qidaGncfqu6fLFVeryKwCo5VuEzcQ5LXPdpcs90Og9ezlFH0poHxFI
lveUAEQYxXI80mWjIYWF7EDe48nNmuy9GciuQ0/m7VOoGC9eJxH5cN4IYWnBzR53cVsFb4F67epH
f+yUr6xKrlFra+8YZK0F3vX6KYV/govEVEiSt5JdH9gEeowOHD41IRVT1z/aKX99WvJvzQppBWls
CVGiDrwrp2vP2EeyTS/K4maICLi7HujPKurBwkQx3QDV7jU2uWHX65eq6apd1vfpIVdIQBniDHRR
hkGEvZG7lIqbADXEQk1j88XXezKjzfAYV42DhNu/tWpYTvNEuAJAZX11lf4oPJoDsgW+J0DFv+B5
a5b6sKBxbb3EI+1ekhbMH/WEslUVws/HnowDOxs+bc38GSZq/xpC5SKIjm8Y1xWVMz25lapeLwaF
BopmF8ltfiDhgS0y6ohtQ0HJByMGgEYZDFwvngtNrqTa4xKac/GGsCLwM4QG446PznQ0n/r3A0hu
A8q+jgaKG6GfCFDzQ+m1ybEnKW8s6xRaVQ0WtDbbt94IWBgW4Xf6vgW3m16dcvo3V1KjNdZ0KrL6
sdk3qDIu8zSElq67sKV/wV+Dn9HKK/yIU5RGpUbrTA9J12Qt8exPh8V06E+NKVyIPcRo0GE9BKFF
X3/Ty8z+afUBOIVOfc8d6Fass/xHxWt5+2a0itOhv6M9/uun+RyNxO4+/0Rud8jGW0E4YyBS1ojz
uyC6HndSA19f+H15MtGKbHJC665uA2NqpGvxEmeyhjDInysalXhNJFULhPu61c5fX3NRZHI3DL9+
LaJk59APChaWcs1rjdvVoQxYAF/xmaAO9YBxSMroiynkiWDE5LUvmnLtUaFA6j52J8spqzWZbeGr
aYByoBZ7qMu+30Sl+pgIzXguGr/fsoyF4cVk/gRt+HsVNcGP3BZvpl53T+qIpAZInNiyXsifTT1+
nl9AOzFYCH3M721e+XthDeFWs2grFVYfLhSn8Sjt0vORhVU9h/hJZn6z36uYx6gQ/DqflM2v82Sc
//76f50P3P/6d0hdird1K5tNjGqAqHYMC6povWfEh+o+oCoL5dnxnlGqid1QeSzSpmcrqSvbrNaN
FcVL73mkAbCtI71AH8hh72ndxpUOheXpsEZtsoYv7OMuxTDQJd34xErW3Y0sk5eGGo2UE1zlXBn6
y6+jwS2eUhbV01PzyzO9vWcpdLdm+uWqd6olAoV8P7+iDMmwiCPMg0qfr9sygCqb1+IxJP2Z7SfZ
X7jEeqVFktwPyvLfL5AZfg3+xPP88jokKW4IGRrmQ6jF4jHX0QcR4j3BeQJ2vqVR3+3MID2igBgy
H84PRqYeFUopF62Nmnua2QSSUdcFAs0vVHEQbIkWhqVrIJRgN3EJKeheZ8p+mYHOL/sS5NnE4J/P
uRYrRMEVjsnbaSiexE29m1/YpTCtovKcj3V5HpjC25XZCGPLKPsxPzE/oO+/tooTnirLN85mGJ1M
n60eqSPZo7BDFjN9h8nYK9HMTw+kfEfE48lupwuGQGRMOzwM/vtIsMOm9gN153mAJymdKlJV3tgp
ptiTcQ2qoVTe/ETbwC3wnn0mSK/Lyf0qgMRpjscYocbfCiJqdr1qy818HqH3b+chg8oNddjxj9fX
qnjrZUZZvB7rZ8f1zU3fwmCsVclhLsVWmLG26qXfPA+EQe7GkdiI+dmIPwdnBRXK+Xf1VodvHjjf
sP9hlWBg/J7pk5Ww+BAO/QYGM8SPXe/dDIv8pPkFTaO8ewyBdxGM7V4YRbnBp0mYNWEjJxkI4gJb
slkro3pBibETRhI++oWOEhyAvheYr5YLqF0EaoBdCkau0Sjyw5Ms5vAdL2sS33da1KVPJvRLq6/O
gz6pvNJ4vJPWnG+IHA9QnXbjPSVIixGca81g5p9aOTpZR2mxr3FWALm2olOlRYRKGVa5rtPs57x9
64R5x1WVs5pIbs7gWD8CGX4MCvNj82KpxCgF5J46RhQ89Epf3dJBlrDaQQO+BLKN30oInAc9xllC
LTt50+Iah1YXtQ9NSOk1yUwbYJvurifJ46lU+v7QupW6hSeiX0uVGAyvdMpvyNJfDZOSKmXQRY/v
6SdRJR+myA+JE1dPLa6FFRuO4uAatf+NYZD0Uid9Sprav4pKfp9Pq55st4HM1QXJYNEyagoU1FrA
dWwoKTkVjfge5PqdD6x4DlzmWeRtHxTFkjvo9Ag5fZj+UFIwGm1QLyMTElwX9uU98vg2iyYHJePF
5T13o92YskDze/hWnt2Jl0EhfSej+bmW8FYrtkPvk+u6Ra/2HfgYRnCMKhuZ+exHmiFRoLd5gMu6
sD62UMKXBcKKbQt5kWuUdDBTGdudMJXw6NbGCX/v6y9C8FTDz7xOXP06kGu2u+Gh1JwXGSjuyjvM
36ZhoJ3S08hfzUXUqdEBhCKOj7pL+0+hVUbIPS69eBxPQUQ8JUuF6pSQqLgQRQ6ZLhq6jc1CdmWB
xdmxADr9yp6nvJHA/7E94xIHQj8GyAPXpdhBZ1bPWoR2BUd7v+CSHa5wUwhR7buzWvp7aw5Sa5HQ
4arBBJXgYYrX2FSWozKZLdzmPagMXP110l8QQV6aDogJ21DIwlqjrd2EuoUbR7uW9sEb90uwDrrw
WhDcUFkwmRZgA9lNWWIzTjCJLETiCcnP3Kl2Ih46A9Je2NIPqa1jKvO7Fo463h7J6NAo1TEbLG9b
KgELSh0WrZUYe9/ucSaILF7JIEwI9kWOFTbulrEletKHrWvbxi30o2M/s9/GMURZVTcJwi6L4ltK
y2rq+pR9ZO8ZIVdJkGfn+cET1ansEE1EXZ4/CjICNqTbPqbAAm9l3auH6b9dGEzgexlauKeA7j2L
Jn+WRUuQYCHOsYUFFZkKH56qlJv5cHqywBFxJpCl9Kj9YXqrcCkhGWNp+50VIKN0jqMzj2wshex0
p2lVj9Hg+tNqGOU94ciucRgJ8BGZ4Hcr9VTBxzgiKurQ9FUIZ4ZIPIwUddA5Kv6u63tghT4A2hLd
aaOIq5oML4M9VqjGumoLbakmOZjktczBhhZ7jb2pmIHoojHvGVW9t9X2WRhxilpc4e1P8ig1czdV
rCK9EeNL0zbeMSlbgOgOW864wfZTO7l+yP2OEpxaPAVwpC6ToF2UjXgs415baJ13yhTbeFIKJoOW
O2jRV6hWhq8p9vaRDDHvpE5hjrBaTIATXvs9cuqVCSJirw7WLgzKGHeJuZpL2EIli8Au64x9jlx3
bhKdujE4+5iqV7Wo+bRdL1iZEatgJXhkaLWvRd482X4mDphpm7Wc6NCmQzZBmhZHp5DBmWRAnMPD
o2xK71DRLyonKGI/uETAdMkLMwXvWSldf0dIq0Ns7cVpHwOZkSM7p/n5Qd7vB9t6EULpiPLO+7NS
jxp7VFSvY0wZWlEdAk4Imzl6wy02BXjCNgfLnjfl05hhUs461T75onC2WRFlq6KMvwg1ss9TnQ9M
lU5/PU/RgIvwKR9Lm5rCT0sTw1YobrFVUkYPOsr6llQGrDKO1E7sHpIlqelLWsdEvQisBcHU1qvH
fku+hHlxM+1Tmr0KzVQZLsStL2FDmddQs5eDRm5RoSTOsdLGRdU31YPbJSMaMr7OelRfK9DE1RSr
6tMX2elouwmDJ+2itLWPPEgna6Gh7GMFdstj0FN7CfMYJHessjM2oCKklfGNWvtwhP4CWj01i1WK
yGAdoqzibm1ebAPql2Fz97OHY0Cw0yv5f/KgTckNMhL5xs48Z6toWAmQ1QrKUVRuMnI5Vv9D1Hk1
R4qsW/QXEUHieS0obySVvF6IlnqE9yYhf/1ddNyI83B0Rt0z3aoqID+z99pG2TJo7B4tQVlWp718
j/PSQh/lPpSxMrerr/KQei7phuqnHh0KOzsmzFxr3Nvsyv9yu2P2NdnsC7XGOMeq4A1Zhtd0NUwZ
fgPxpoiWW6xAhKA5xjjhiW5vN350noXJCZBF9qYZCwXpw/qKVsHlv7CqeInfEQ2R8xkPwTA25iNX
GRtIiFJwBMbXYiCgoSiboC8i41nxTiu0yewXVblNymucg8A09XYltrOiXgoLH1pRu+jiKfFcyeqI
MbI81FK0IQVltO3EqgXvq9U1WZwmifIh0sdm39gtqk5EKWYJZyszoeLKDAc3nPT8lHDAhiCsXvqp
CAULs4OmFmsD8rs5OczvMUtIfDfpI57eA7aQMbQ6GzVmR3pxDrHIj0g+AJKEileZ92Ko/iPSAhtz
SVSsJ9wXq2BgkS7VJ2WFwL3CXLFLIkzTOSycElhZkpOK6CPpbx3MByW5gJqVaNCsXNTv9gohSnzC
LQrejWR9EY6DvXREJ6h5dXsg2eTr35HbIU7dxmZ24vSojxWwyr3VYr8pk2XYTW7RXnttrpjzfTnf
kTerp4q1cBF7x2jEsRD1bntXunF7mkrZvUwIhTZyHQ37mlXvscklX8ihta0zc/3JUgP9nFvlRSMQ
zJv4+CO9z+5tWa1iYOenV0Z7i1eTiiv2wJxIvBjRv6f5YJ1zk4ALJmj6een0txZVOapKjuNmRMdc
poaxV7Den2uiRJH3gDPSa2LdeqHL0KSp3peUTHsj4ePrxUwNHfVfpUYWA3J4Rjdu9KqjTj6KyP3j
aQB689771NYNht0XCdMIRlGLrfPRp7uBJfHeIMHjYiiTZAPd1cDOMtrDN2hwARTdjgYjaEgdQKcy
ea9av0VCobSJVfMSRQhBlw9tTh8YLHMRU48chKi0W6aQqK8T9okEZwxJefY4ed/NwmIyakiEFCr5
wUf7By3VLwei+aL3AKZSND7oCQi87oVzS31+BNYmeysnS8yUSDq1trSw1Hk84CC2s3PqHlMcNXvP
gtgLCehIrA0kkrw0d/VMfa0P5oY6admN/Nfb1lUC+SiUntay0GB0dgMl1n4logmZMWw7qgykPOcZ
VyH2wqz5wNoyw8FAbzon8aX1ZB3WBgTjbDzPHXJepqbJqR0JDRka57UC/dYYMbKtKhpDh/OsBkOm
Oxt7NQkarMVvaScHYIv1RCZUPrworUBo1zTMryroknW0mbtxuv+71sCENLu4XLxwFoa2FZNn3BMj
N+7DEGONwJ3u1P1rVET9Y2KJbY8T/dnKv+lSenz6dX4juEuGS5emn1qeX7whxzeJ3DhprehIhGP2
llY+Iu8MhCCpRpyV6X1GG7NjKwOez+PpyJEexrPvf5Sqx1Y2Atpe0gwnVot3TsW62LWl5LG7uiny
/j62ZvIc9bt2dpPb0oNUHLTrnHb1ORkM7bkdUm1rTOW8tYFOiAhtDuUF1xUu/MBnV8gF4W2TJk8P
se3ktwEYIDwkZgAd+0L0E/cRh+BTr8d3B3f0RjNhAo2NgTkhq6I/zCTKNra/ZH2jQlF4zOz+NSGX
7gqtI8MVNHZXNzK+h3nvTMRUJRVi6wJ8mZL2S4R68NDbaO+ls9UH3T8xNoVa31vIG3JPclUWI7mu
qPPdQrvok96zltSTuzEdI9tntZYwmLYUxIg8F08TfNDNZIn6ryRlIkvNnAclVoGYByEMJZAcep6Q
lkWAQ97hsSLo0MX2PsBeCm3pMKYzZ/8dDcKfBgnAdfGg1DAgjw69hSrAK2ayhhkAFPnMH9z2F8OK
cPwlCdts7V86K8gOIgdiDliveFlSB1OhTf0O9S/nl4I+je6CluvIFL3hAx/rb9MQ9cUpbFSd+nzh
4fJKEHcUMOH5GuHmhHN9liOTs3lWzi5ibQFCndgdCJWeZqRboqn2lTX+x8ZYC2yPvCPF8b9bJdho
4PxNVCU4Xyj79j5oXjajDwpG0mq+DypzvnO6ZtvJKzi7BhLgog5vKDajMAfzupXO9EYSAAS7iX22
XUocgCPTwtHt/7SOfC/9tv2xGNv0UwvZo3+Revdf0RZAKVB341RdMP6xekWJh85t6LPPyWId75OA
q3XCfPIELaptUS7EMTQQFB9Bm05PWWfkZ8XjKtRWzjyu8cyeqk+9YInp8Pzwq6gECkcnOJF5HDQt
kUGG919VzaS5ZNmjSWFfthmuEuK3Ao13jOo28CtEC93cxESL3FvhpatDuqOuxdSo83MF8+pplf1y
6vVsVzF5hI4Dc0WDeEei6QsTm/xaGE6KIjd/cxYWjqaA6J6uKt55TrA/VfRdqDDEsdN8UrF6Nb02
BOKh9NeuUXwncHUMCS1hEBvnIZQ7tY9HYz+4871ShrUXVaJxTjEoGBR1Sm9CmF4tbmlhfqDA1EJ9
rqaAsEXzEBEmv3HLIrnp9o9Z/acbVQPndlCPflr82nn8mjWNvAg5NRswavXO85jkIUt2vjnfEpPg
u7l08dhSHG+1xtlPCm5tPvJv5hYfmGtCMCEOow9lgu0oi+WH75t7Tk73YFY6ezL4u5mK6y9w8hhw
Caqli6EPEFOh78e1ea5a9wZE3NvV3EVh3RPRNNYRS/hoj1diYjVYyWMN/m6KufVNW3xY45bB1bTR
7GE86+lbr7nxw2IoTkJPu3pSkJs0F2KD9vWqycy6JMOIs6UggSCTYVLX1lGPKu5Ji4AVR95q5Lw0
GO2efRLeu1puhxKfeDazsVpUqYddzWhA+hYz67YZrrYETk9Lmp3MRu4kRsmzVlT8UOld9PF7L8R7
7TuIXmt1KOTwpk0sh/JBvE8rso5TY3nGEEzhXYJtYkHJg9LCVG4w9aU3d7C4jH9R2WJ87pMMxWOx
d0YnPfapVwOGi+7j4Hs7LRsOOLH6D5Vjp6CWlw58HaCaGH3W7Yyfv1dcpXt2WF2QmfHXUISSPEZe
hx8H/Yzp0eC9VolPKmzGWnSaWp9JDo60FDd7JuQ2Xrk6C4BE19FeTYCsODDkYcEZvRkdqAu+HX1b
HT6IGXSEqNQbgo4x8JTzMqOe3DlF/xkxy2bY2nyJDjtTTiMwTy3UGZLIAoGfA75leitAi3PpU046
NPDRnKFKkDRxBUWdTsR6mX7Vs1NcGgeqnDugt2XbTONiAYFatJ6gIV37K9qe4suxcVIbrLgh6xN9
gYS2QtlzsrRNl+XthuOk3fm9YGKmZhRzrKMmhuWbiRTKxdFIpCCoTzhutKH0ONNSDkE7W7tkcZv7
0CR3z2/fpKm74Rj9InZ+KYb5YqI03tHsPvtKGIeLS8Zpws/yQijfJvWmh3RJjBOF70aVZnnBfMr5
wiivHin480F76Kv83I1kyskWP1qVNWPgS1SyPtAmv4gv0p2NjavbD7ZHLrmbJi+u3h4GgvSMckvC
IFb+xXgiA6uNrM9pzZbp5Xiig42xvxqrWLLCzl5PqC95NC1nCB1/vZhQTQLdY/87EmAKSKh6NlJY
GZVu3DvXBmFdQCKAQktgBlvJcPbij4St8Mbn7sEVFAMVBm2IoDHBKudMYQbbmUC5KUgn4C3SbAzQ
VQw+BJHEul5mhwJszHND23sxT4tZUp5gWDh6AAoxKNbfELBwn/szNGArv0unAK0BOGwemmhvj/a2
tLoXxoqvztihoffT3Wj2+X4ah4U655M2qt3oDrEhMTURVkXk947bYZgmy8o3/Ol9yS52P8i3eTUI
VYi2SQif/1BHqEB5DjEYgqhiAP3sgDkxp988jkD/xOZTJiG1ePxPc7RbSVztqedJ8qBi09gwmJgv
0ZEujLnGNJ5bVtvbaq6NTb4nz4LkwdrFS29tZa09eZxWt3Ic3ZNqUK2NOvuyAsjULklK0Ild1gOK
qFGIDcYSdr1nBTgnWkigWLr88rFY+gI3oke7eeuGX0H26UZ4amRMtI/Gz77X2jDH1HrhKgQkPCXv
tK46D7w5XLUNgabUIe1bfNS+fK3rThFICZ+YyXzUMQGqY80++YDAz4L2L3CsdgNFQg8NwlzpIXjP
RvSsgllBUMKhgKJARlIandzc2biO/swY82OxaKLmxn2pHN4QxAaspccTj3vWV9z+1JIzsw6/jY9T
gZpBxNYbYFkz7DRIPs7Y37UlvZlr92nLCKXm9NDbgKlUHGN+BucssgMUtPcCmBaTNIal47YRKdcq
yn6kdOQTIH4LWwV2QU3A5fuleicbJIpYqxuun5xAJ6Vb0PnVsc/wkZI3SEJKrUCFZs0loXSZpHiY
hHRxj9EbplO8w8QRgaYOFxMBxbAcGb1wEHrUd0x2igvKACrf0blVY7rzKvepLCz5UCNwx2RcYyke
1EEH2pbY2p9pZVxybx5widDkMRCwMwXCVKWPQlkmrYRz8VRyQHASyeIhJreIXv5IIPV4pnGDzWHw
hOdxcMsQp0JyNpkG+ox4rQelJv/sTNELWQHHps55baIHtqejZ5c2nxdpbCbhiSfGg4Xlzuey7M5T
wghyNJZfVSmKhwququi+hTduExd9fOQPVcgxacbJa9smNajaAnJS2v7qcuHpngIfwJ+oVxY+0Q4X
eDo8EK2G3dso9okjjjZK7b1DUA5zDRaKc/3A0xXhdcEIICL7vK6e3VlSQ+hCP7r+EWNrFPTcKhuh
DWCm1HnxEBl5lURCknIN+Hp2Hlqfx4dnb6yWsL1oxpNnlsLjVuzWyES6wZSMJTGDMGT3j2feD7tc
21ltSZp6ah3i0TwAw6ZdXWbrXbcrkobQt2XZQCZV1MRbFgAV83cgpT7kUBTMj3mSTzugGMDg+bqb
SgAa3eQUwbiG6WI8pq5RGA2QK6/4NnCiih1rBbcg6fhrU//aDboIs6g/GHA2+f/r0Kb2yeKOZ3E7
nB2aB2H5j1quDydFajze/ujIGdkEXup9VC3LIW5o9j1eicW6qd9w+B9KpCBkr9Qgh73pCIwiTA3x
nVYPpdOmRzkSXp9dkU+BlUl6eJKpdigRdoZJztRRFcur1l4MjpPLvK9Y9iVLsQSo9XF7Y3UJmbc8
QPymXNCRKKV+eWUIkWxkj//SWuMEYvu3kza5rEg/x/wPcAvuDzUf417gqeqfdX26dzaS3iGh9Wus
eatRIm7U+CsS4ykxDQRzjf7bZRUhQq19Wl8Si7RtHBO4U05/67i4MOK8Yn29TPDLGLsj+1LlS2l0
3wmnIxWVd6G8azdFGYWSyFxU8GUopf2bTC0XydBhz4pPft0hiFV5MC24y6Rwz6UEnjkjgyBxJX1B
SX0CRpORLY1oaPzGWvLLp7ufR5JYmDYtQJbGsM0t2CmEK22M9eor0WZvCGyyozTZxK6dbdD1fhIb
le01r7jt61IKfPnutzW2UESiE5Welx1ITW43Y/bGPf+RE+O4cSL5UA3/rallBe7ivcTjssnG9Ivl
IttHwwcLgi8J7YwNUnkis1dbqFkjqq9/v/bvyyhgfEC1Cxcv+YQ1CoZW706NhwhLPWWIr44NwUcb
bextnjulfdJG3zppORw8UgPHLQ5uVn4SFDxPzm4cMXd4M+YX8JaG4IrJElMLomIB76ftF98acfFN
EdGUVnTqEvgeadzgMfSNbDeyXN8wv173QfLYDYBM58Ym9KlkJJewlOC0XTIGhTAN/PMwDDkz05ET
Bsw+uNT9UPLHuT74CbEyGNMGaHpmGaAE84kqCSJLx5KaEX6DmN2W8jq6ZnZYTPx2piZwmus4OSzM
Ck8gkJ0n5I85G9Zq9dHUcIVHKok5LYdHluUBop/vLC36W1wzHzESLcUdRA+a6cPT1JxNjnQYFlqz
nW1icQyzb5/9mP+WWu/fQmxvlTgdtFFnZpxZ70mnP4OvM2knMv+a0+g4ICPNfBlxWfMlbpEiAiX5
7HoWwGpsp2dvtZB3DgYVsTh4DlBj7Lwx1R5KOJSGHAu2AMDUlxxq4JAVDDVl9K68tIFhn/oIND1w
VYvxUrOo57O0cMA38XEsaHuMTn/498WDbYznBIYs855330vQ4TvzdKo860OfsxJvlHzEQkdIRWRl
pIhHuAzc8jxdZ6f1bp2Z+JuCvEUiRXS6rDJ+zlFrn5B9N49eHSEEzO/atLBDhKn2Io1RC5unaGbj
WRL2ycSQSUHuO0CMLGa/Vs1EUoEQmxb7TyXQRk/uDYcu988K12z9+sFF5EbTmb93hhpvg13ou5FB
5Ub3ur2Qhnp2MmgmuRN7u9HqP1zl9fuh+JuwPzyUVk1CSAoINprUFUYb2d/afjLGB+kzpeVPRfs8
xWhLdXLB2unEmxPwutTRZ2B19lFtMOgDBdRF+S3qrE6BFIzjE1QLotn6S1pWb7NmWAclqIVjz433
FkOzh/gHE508F4u3GfycKn7UuGNMeLeWV7ym828zS8bpzXBTldbdQFxp9XycZNW8AKh4hfrlXCGz
d9jG7nUhLlmeZ/vYTgnXhsLWmVlZQF7RPnNneUem1QDx76xTFaXWiZKRWPeloCgvxSlnrUNKwMyD
225GhoPvym/QqgGGD6e0+V1AkmwshIG3pVwSUjwq9ah9FiLzwqgw1N1muBf2Wt6FaVSu9TWTtb6M
vcdCY7vD3hVNz6rqypEwBibapZPsbO2ka+wnlpp9XOrKBfjgkdyBgj3dTQ6xdUtmQBsDmECn4/Ko
05G7FfXc00IA9cbB5ryGNe+j2bU/bJMSWsYGj5ecg5U+UuzGZTSDhozLP9m6KUydR4HbaEsCT71D
xe0EldDHvV1wpQo3dvb5sFhU6YQwlikLcY7P4mma+p84035U4SEcjZv8WNbqjqj7XccT9dcj4UJ+
x8yGv9xmfpVIF9lokP6TGl+93/vQMAz32atanpaFlgJuiiFguAYiOC3emYOlrlFnm1uyWvExRRDO
eFxyY47tK9nvsG4iZpJp/B82zeY+LrxRZmkeM0/XD65j4dftO/diNuYPm4NwiJb87tdNw+KwGJHE
oypF4H7iwEgYItbyrZf6jxwEWPTxZo65Dz2pAbjmpghZpWD8VtswVSunuoi0dc4S/uCOp5zHSp9H
6zym5V8LeeXIqCFH2zL4HwU7sHdiIcEQwoygNLxRLTGFmlvm64XfHWzWyvwNHnv7vhyuDsPHbVZO
1ht0qi+t6u3/+DQDBcnz1PaGvqm09nnIp2LfUSyfbShxGcmjmwQ7dagLok90l1yPeU1C+fflf9/S
E1XgB4Ebj6n+jc8nhkWPTQKYIkLxYhYvcVGB+p20u8Bq+RKN5Xc94kj4950oM0DJcmYZnkUvNdKo
F+ZtamfA7tn++xaY/nyipnfYb/G7VSGDPLf6a9JFVzTUYOYHzdk7KEx0zrWH/33hmgU2KihQNTZP
/359NtX//xt1PLSQw1+81N+17Ywbrfn2m/XYTTJ+RXIxVzbMU7Y4nxoARbgxvrktjLi+GKVZXar1
n5oOC61Z2NE/SGwoJgYYzaybPNwz0z+bqecBlZxRrK7fDqQOYW5L+G0WhP4ZuRTnzlwd/v1ut/5u
ulpPpgnHjWVnLsyPMUuDDKAAoBPzSbnrtjYef+Zh9E8AX74oIZMzPsAApQZi9tm2DtqxUWsjuzP9
7tlCwTKxktyISP+NHAjmuvopuL9JqxoA48vuwqps7RDZ7BehKkGu5Gt8dj1L+vfoJGiORY8MAxFJ
s5vm7MFf5LNmTel17k2AUMub53WInOMaKaJXX7RknAJXI9BgMvNvE3QlwFpYXDsLp2qAKgNwuLWc
eL5L+JduAguEAUSUADgDHUKlkb4KTV8bF57aQCAC5DTn1S8h9PbDM5ixMcqsqycECDmAeRJ+/ZVn
PrsYUOJXiB0soxLtcVDXPuMPzkwBe0RxpqphOYFaGqm/mf5GlX+x/TNbU1y3ZvvSyVQdSetOiZNt
/9YGfZG+eN0hG6h1YDmDrbubs3EcOEJtttxBwxoPO0L611Zi3jaTeNCjgb25ozPsrulKIa4JVw+y
nERKhq6j7lsh01f6n66/SmmWoc5jhWjkoHPa6dOf0i0gU6CgJENt+3yNwLbqK4Pt/IlV9QPSjJ0n
2iNZTMfJrT/Bc0+B2SJTYUG1gnhw38Z+yKoNYA/oXkDexrxHtqlviRFnBoo1qBECDVDT3Uu8AXJs
UN/x8pEKmwHR5BenTEKu+Tdbkm8SNdZ9fY6rnNISXFdapMuhETHTLpYASDH8B6PV793MWUtuJJ53
BGWAfpnQJfjISRuOtxghOI87RKMzwavL5F19iYzN40AfhCm2VufYG3Y2Oe7qUAJRymSah6Oiied2
Vhtee8JGdo1Js4g4I4E67DzE1wkLA22wfpRBxMYYLSFzZ5tZKiJd4XMz6JB63NHLL3IkF7aAye2U
0fPMWjEStHrkv4DdWorTUhDLWcJJY6jNMGJMDgbpmjAZizcjolSAp5svOmQJUnw0fXzM2HWbk34a
7OVW1fWNrt+wczrprIi3itoszR8wVf9Z6FdTkf610uiBLHNmD9nIyKZb/XEVx71ufczNhfm2ux06
S1JyR0jt+Uw6br1tlwYui1uAbizC09rdk2kHyG1kKJomhtxGxMC7a+mCF4kN04gDkf2yXmvfvRVt
x6hNuHSNI2oWOmRWJ1pVbFEhgUttD8IcMP931hLMgimPdZkQ9YYpMsRSOTPPOEogaSR7JvDHSVR0
1j0wTrEeFUAY8DjM/dl2wPXQtJbIeKG2cvltYSkC61trFYQYe4x5odOvEU9A6grKSTj3QZubzo5e
TxFSd6ka8ZHq5hNpRWPQ4CgB90fGU4PkDe6/Aa+K3FH3Ke/qVVycge8p2t/K9Zkv9hcnXZ5Ni1GQ
mWuvmSy+2DmlxxFZ9b/a2cpj4hPSiula8h8YaIaS2fSeTyn1m4r4MLOHGR7qaZoSXC4YKTZIy5/I
azZ3+b8EtPVLj3wkNJu03vgzMTle7L/2kjwpI+3oOAwMBlW2Iw5qX5J8wwMnf6pcDYOm+9fAkDhX
bEwgvao9VQP7GyWzULIRKXWwaYmJPkTLyaFqWxRZJc2EEN3O8bGkefGKyjRiCGTOtO8W44PcCLmx
dAatVKfD1lENA5Bc/owinU4YaX9rNuNW0cJLT9V7Gw3fLFwBG/vzHmVaFnKbr/kOE8oc41vT2p0D
KmwQ8IBVNfDUjzyg+VnxtzLs/uwN6iJEVIWcOuy5ukdNsrap3IH1iZsdZJk4gfVKJzKGnq6moFye
Bgw7es3Yh4nhsGV1oeedccNqd4h5x7Ei9ttYK/7Tid7bZzVKhCn+YMb80vngZngrMnqkmRZ68gBh
rWt8vHAJa6rm6PIjbXXTNwDHIrqhQWIJl1jsfFuhH7yZnkd69aHUu/dSt+GljUxJPKZuTXZE84pE
BKw44TEvKPNJafecIPPY6s2CJ/rcWYEbpVdtRvVXp5MdLkgjuI6C0vQoTmLELjpa47kYtglXf6gn
inUGjjOo73iDm02q6e3RmHlPjBYZIVtCpjT1UugHu4zcjQMRL9YMGHITLLLBeMNvyfbB/mlStElw
Xc3ttNwtBKLAE6C5jQT30aGxzJrvaH/OY4EQr4fCBo31h7uM01FvGdr2COPlcwG9OVDcAjydeUYI
w/iqEQWwc68xtPHDdwNL3ggZHqEv3I58lmYzBaz+7a1DwHwDj2soqO/LcVBbqfSgy4xha6Udle0Y
M5ji2KMObDeGp71Hg0TOUVEQ57K6K5TSGzYb8Fv72qF3h5NgJM1vyo98YrHPCKJ8Ho0osMgeilkS
72owvbo/Qq8bICh7uUyPblIdrYliC0WFHqRpe0gLxKIRJynu0jCGWw+lW/X7VqueXM8d9/4MdZtP
uBL/EccTDkYV2hGLX5B92in17QtOaPQ1s12eFfAHdhPN0Us6PIaOyUjhKBxKOI5LdQCstlUqbJPk
6sy8zrTJFm7ndqe5xpdEz4dtFL6vp8d7MSMDdEqo0q55AIkQ8rDkc3WiIUTrh9pjM0r90pRSHjzp
KUR9EvT8D6f4PY5z+i90L2Hl0kfF/rOp98WtL+RH6vXFye3IU5jMy+DJk+kwTzfs6rXLp3u+kJ+Y
uv3rCJgvEzb77dbmcKkIODNHcgPzblvOxkUn3PfaT3Yg2/4pKSEE6iNRbMrGSaKtTYCTyHCSehmW
Sn1VvKXU4jxsJrFGohSoUqoWcXaV7omcTgP+xndmnT09eFRCpYmZbdBEURHA2iTbdIS2P9LV9tbz
4nIL1bb4iqJhZzjgltP8NiPvDAHmBXgB91HVp/viQYgWNKhFfy286W+cE3xmaVGgewtRDoQgedoj
OdZy78HD2NJ2PZKHh8rfPMHba/eRNpFtNkeEKcLanA0sXIQQi7BiDP5suvuFeIqAEBFtOyTbrAZd
7VjsHi1i06N+thihd7uOjLrDKKrnJjX/mINNOWMZ2SGHCcEYGHpgtzPgdR4svG7oqrdqiOpNv1bS
rrO3+yg7NjLmdpW/rY6txpQNvVqD29R8yyz8VRhAduyI5TEfXD/o7Zbj1pRMif1+hzb2RzINoR5y
mc8u+SN6M5Obmpk3hO12F00YtjJyZzIrCVTT/6nM4ll30nHHiw3Imn2iAP9rTFp74LAmysn19/Rm
zGvSP2XdXzP8jhvLJeqjrWxs7GV5XzwTKLSqmSA0C5N9XNZQYj9YOH7W8KfHFjTf0r80jXse6oY1
M8fkqBoLqbMDt7EbHl3pqLDIv9lu74gLQmufWJ9uj5WyU7ix45yYGIs0oirH61ZWpjh4Dkq/ZeK2
szXM+nRtKO+e0zSrj+gCti04lA1oU4I3sVitSnukYZXcd7Dlyzn71ecjpfwHLTYqgFEPmz4H66f4
yBsFcpPFUJg7/oQNSLt2hmRpBmcNYQLHmE2htkak7jAXHU0FDLhwuGsy45X9PPxFO/5jzijAk7ln
o9NTDuNzPhr9jlgFBXV67RJiRDT+VykahBO+/+I6jH8FbFJGl3cxGR+Kl0aEWUaVwMvXkPU7SwI9
GR56YDBH2znYVvXFYkpHXvDewN6wrb1tI/WrNWVvSaElQTNslRcxW7JWx5+gmRrSjotAD+pheCoI
+DmQXaStE1EEDJMyETAhCM3fF4kxF3wFJ0umgwptXS4AndLd0g/jEjmPZUJCqoJ/gT7P0bTHqnWc
U19HZYDgl3IxXhz0+1RVVcqJl6mcKrlwNmXd7RPIlIxFJxxjjXicdP5qsWp9sfadQF8jIm3Zs+t3
5nDN2W5MiJceri24+hvTYtPrp5yCzNxrHgHk/spHY2YtsrgeBSzewdBS+gNs8f8MiVCgNm2fSCt7
N2cayps4f1C+Q/4ma7tA68HkiGiv5eMc1I3tknQYm0GueF5MfE6Z0v6mhPIiX8sRrzKYDmyewHs3
ydDo9ealyp8EXkQw4ebjkmrnqih2rmn/paClLGb8vNWT+TxoOUtVU2f96cf4QJT41RZR76K6ykPH
FCFRFlxEZAN7q0QqFdZXocXvHYkUtJnEUxC5exjoTHdC+j+G3t7UoCHeGNuM7AjwnKQOFTtvUQ9o
tcBPaGN5tf0ZMVFB6DQYaBQpQHhDMAyB3qnf3IvdrW+ZR9cBN08WkvQ9phguxE2eqVOQY+T2jNEj
VBt1ZaNwQGru2ZRM4P3IKbaP/CJ7uxjnYwbgRegptIVRdfCdqRgj0/yyfQlaHtKQx8ie/RlFtdCz
Z8sxJRB9987K9cz53+wrvWX5gUIZWEiXvxR9f601g4rK17SDbvOsaLPqppqOUFmiDpBYfscNujY1
9MEoxxhsPPoCt2ArNvbN3tGJ5swhQlj8hYBNYrzwoeYkbRg5fuBS6QdEDaDSsJ0XFDxlQCb9Vqua
c2SSqGZVzEgKXFx2BdSVUA20Esx5UbiUoLwB2fP4c75ZIT54k6SxyywXpZhHEZZ4W9k3pOtIzic/
NypUPquoiI23zjPIzT37NdLu/ABdqKBmsfJpwmH4LxbAHsA/R3uShJ6mZXpPJv3qx9FyMIezwAix
K62JY8Bh1yP8tGZc7PB4aaqvtJyGqyzHFgdW6gfAHShPq9k88ikNzYAcTvNJ8SzadOuuIyYX23+V
DDTESPniuFiec82/91r2q5DFTxpttIW7L2hGbac8f0FY6XhkX+A+ymvGnGVpniwwP5vWdJ2gYSu8
sWCA1S3OU3VAQ8zivaA06iaG0wntVv9u2ywqyK4C/XaVtkBWp1Hgz3InmHUapqEH5GZVuyRVGk0H
BrExvRLzLMN1KkB4QRa4TfHdD225T0X+tpBNdUi4dNPOHbZFVUAGTkkjqpur582MUWEVbhnid8jf
ckiy1vSSY/YOLFRIQaazTa812Lg5rICSmQvwvuXRWkPD24Uyw9Eg25pGf/LKLgrESD/RdQbKwSU+
iaEguwB5YJCYVLq8vznpXg1HJRp3Fk5Gbh0zRlL2avHsLO1Maihzj/U75ZMoCnX3goy7vrtL1W0b
U8kwQ6PcMhknif2MpvIn854HqsDH0R+SO5uQ7MhxRkO8LHRKeUzoMCPRJ6PRkRRY9VtXsLPXxWze
JSDn3BXl/7F3XkuSI+mVfhUar4mmwyEcMOPwIrTKEKmzbmCpClprPP1+qBlyu3u4M7bXu2PWaZVT
VdnRAYTjF+d852LWSJDsIR22tHjeTR8wUWsGVVDTf+iFTp9bt+Yms6ezUTb9zbUsXD1BdpbwZUUe
urcKQ+FDk6JwEfachByk5SIaQrJ3B04bxw1Z8TTEhkrRPIZ60z4y8ca1D+VIn8SRAqw7Qz9HNBVN
AsVG5QA2wZTfjcrE7IGsLq7VymaxtqqHzTTW+PVLiprKr5vzry8CesOGFVzH3ueO0BvnmvaQi4hD
zHeoCkEE+HGyB7bb+MZjbE033J/ahpmuziXR7Kf+M/HT9G4qu5oXSOS9C0+LgTu6uAhFImbqElzP
OYhAN1WB+HZ7fbxm017PvJMyY2RSIXFe2uD6z5NJP1KB3Dn9+jYnoWrRpUjvaE9TQOQRQMUGaY4A
kbEocRxxl5n2WRDmeDbdpzbXdpnluZAJyQZl0+meRW/egdMgUbtvkcON4sFqpmCP5Jk6l07NJCf7
WaPcpyHlPLVIDVi0tXZJklx77m3/gyloesnaknlMmJj7XECKC5jxRhJPaghWAV8TAgQ6UZJ3XK/c
B0aHQA+YamcFZ8lufhunkDZJRTHOg3NWeejc/fqmEbEBlS0CzOWLcBM5ZnrXVijXssE5cH3Nka3Y
6GbOpY1GEigL+57ajzDYyEvQwnYHf6AcZLiSzUVafVNterH7kSGkHtW3WiZIQCj52Xc1m8h23dXE
9RqAcIXlnYMViLmnba4VbjGnonwg8+HOps69pInyd2aI0+LXr5D94XshdQazFfnPB8eAXoFRZYuS
d765quASzl+KkZkn8gWgOBbqxk7F0cOvLxkj8nQq33rcWAfXKf37X196VvKa595VPW85AZAOyZXl
eMW8uynyNtqh6Z9zG1ZDyRN4qFS2YhFkT/fGfAME5MuxBeCk4yFfXxM9wLZJPGSbUOO7rVrWRpM9
uoPZ3aeRWBoDI1qM+n1dV1fdTM3HSc92IicxGYM587naTR+ajr6GBz/7kGqvm8bas+tvmafQUNUu
Dn0AhSmjZb8wlgDN8zuj1EfiGfArFx0qzr5iMm0a8tB6Ybca+DCm2dBuIhcjZQvggOWCz6zZg2UU
6T/icGDTPsz5c6bHx3Nd4ALckZLyolFvI8w0Lk0MUg/kTKmNsHHyfcM/EVp8r+pYiYwdpvKQj0KZ
fGSESe67MQGRr9ZwZ/pVbKH4C3S5zL/YwaG3sy7EqfQ7UcXbaOj0pyHeyhqMYOqGb4R36cupZS9X
pT4cN85tv60BJaUfjQeLPC2mZzWANo0xnDGYczFFVd5+7hLlLKQhP+BqBAjX2g79cdox+RxDR99Z
PpntwENFd+h5qO6SLEf7S6qL7QnqCbS0ShU3I82fUIQR9KtKtXICl6E4wRgd9Fx+QhEdxlBWy8Yn
oplt1mp+8i9wpMrIejHx1L6q/ma4hJwl4urRGl29UH6T74XCbyoPIVrVjVnYX1VK0TB2FDRpQ9Hm
6s3Bs0ZYUQxUFYXxQSpGzNji63UWfxOLiI0iZ/TThgHkopYdr1bD50Mxzy9/faHCrTZekj2rTDjM
28irw9OzIJOMnM/5SzT//Yo1DCPf8djFRY71DARCcwxq46vWzXqVY58tYMujq6XrmTeLqsaAYM+G
aD8kpL1/lqJqtkFV54vCdsYlkV3+mjyBz95z6NmBoEO14jyAkHtgKAZ6TiKflAS7UHwy3QIT0Sw7
hKydgRO4Ip/52E7jY5m03sbNU9RwR+BDPdTfcbxlRfrtRP20iQf9NYLNjOGcPL3W/sqN4UeV4zpo
sg+n94ZlLy/IFCmEcVtiiRcMlRq5LGKaHs87Eme6UV7/M7MCZlSVtSnH/aQXI/uW9IyK/OfQM9So
0qDD5SppW7WJ8dzMxs1Rq2w7FpzhaBCg2BJPELMUAGQfD9thKgX+zxboiRrQexhyz2TyGQN8hNMF
kQmMeWrFVd50Xw5sDPKCHPZ5+maqGcmbea2xWJ41W/4HHS23covqi6b84PW0twGz2abIVgTDLDzX
Jrat9jEcKCM/iJluR8LKopnlarWVsCfo45LADJ1eMRXdXV5Z41rva51MjcpcxYUaEUECfwisZZ0a
3TJJh8cKRwWPYPkpUKCcXEVHG2i1u86b7IdfAkkYGguKQlinNFsZqm8dLyp+WRRfZQTDbF7Sm+TH
DX70oNuEufjVAQzSTs9IWS6heFfCPeUkA7IeRiUg3BsyuXt6hcqgBUUXyeY05BZ1+HQwjiHB1O7I
UTSvvhxJ1hbJY8oIpq2dkCk1Iam2n/7kTrkWRX6VE48P0SKLNZnSDu5zUvXzqMFiILvB/hWt05ql
hNtXx2g0vy3sd7OG4xNn4oPtB8EickaTLMOK9qe0mMGp4OJZiowe5rObro57SJrDBGERwR+yHZc5
XH9Pg8xF8RBo8Slblp3HxK36jlo3WUezTurXF6/vzSUMk2Rply7iw62TJvKgJY1AHJo/YHKyDybG
D7Ki6muWOrxNAGhtOtftkBo7p2SEgAb2nHY1dztD90XUE2I1vanBzbaxTqSMzWZaLz4LKxoOmE1Y
AghxomlDCGT1G98ZvDO+umHRjO0RMqTa4AlFq9cqdHQPptfU63KwPiNl/VQ+neQS9sKRuW50qWwh
N6kcApZlNRd1eMn05FQzIthkvtHeMWx4JjO73oLsDtZT5U9PsWlaeNIZeVLzvglV6rsgYmXNsdtZ
WGm8jg1x0jx1DnLH0FcthU5710kT9ZhvOgtktmXQ7urJ75fAM5iHanXEGI2f43JTSTszj0RfFQsm
8Wgw5oWSn6/Q5Jp7K6JESuSDzcZ7MRoVGs7c3CHHd5aoiLipaiym+S4KOqiiOTus2CGBboa/xZrd
nQJLR8ZFKlGgg9r1QNmQ6I0lwvNvk8v2D1fzQeX1pwHSa5FlbTf34TznjWzbzo4uLWuIly5qZ91K
pPBSZ89uhdInzJtWtwm6cY+8adcY5kPoMegSjk1PoJ5diapeelA1oxKhdOjeC4CU5DdO+6TVu0co
osMGtOuuz+UHUUAfCqRYX0DowtSwais6ArNksFtF3muU4jsaBVappCUzadAvWmcT8qX8Gzzid2Oc
MJFaJVZom2ZZDM8phvDjkHYHhupo69ggJE776ndkAfS63bxaqti5sVPv4l45xJgaODOpDViApzst
JnjFQcjYUcgfCpL+mq55QcjUPJL/3d3mCBuGzNpeQxrG+IvnuJ2n4Y7nX7tIhMIlKvRDngXWxsEP
De5diaNj9eOWouwhZD+PMBi5fq8SE9hnQBkeqnu3LaZlC6QYBTVaAf2JZL73CHH+bbAGb1XE2tYO
sUh6AzFg+fSC6DJcWRm7FuHJEGdWclYk9jwgbV21/misorA5KKvUWK2hn1O5/IntgYTsMV1AsehW
CUvqwYw++tjuV3Trz4wE433D1mVJdPk9HgyK6MDZ9TU0A7KUyEgsNGOVZgVBzkn6HmDgg0KG5ETP
fexDNDx6GXx5RdhCHkAN0g0hy90KbRD5bE+ADtm99HNKnN+eGQcRnhhDbSUL59vqiivDHdJxouEr
TQNalko0G1GDJTAAlCnS3JdY6DO6bZb5vq09VCEelMk9u5P9bU/uj7Gs6fRbY5Ebsmc9P8lFj9Uq
ep7Q+DRjf+1pktLCAlRf4NZzLPEioZ5sCWvDD97tmcFiHq71mLqhZgme118yjX7gIJQni5/YRPRX
pmPcl6IpmQTTSOa1tfVyhoV4MNHvpyk6bxTgFiWS7l14Eu7rOn4bNGAySMTRSFjOW0DcVxIWd1au
XwuZeLs054QtJntNl34nsH4vAtl8mqih11N5NYa8XRtmSmMYWd4uG0aWF+OCrC1z7UC0Ye0fPkjB
cooYd7nAxGZoBJOz/Uo3cuZz1gRgO1h/OZIil+tztgPdXWtKYe6ljh0H7gb4Zpu6C9H8h2iUIcnO
ZiXJRFl/i3HMQZOtP8wMtzy+qoUIvHALshcnTLvsbcde46TqOQMZkhmltzUdSeFrrCaDkG1BFNbS
5FYXIz/H6RyLlaePuYo+erZa2L7pbyKthWfhnBI7bDaJh+WKm+0jQak1Nc6nB0RnlWvZZcqRX0yo
PbFUrSXh4YvB9mqMYgbAZs5EFnFmeQkC+yKxta3xYD/agzEw0q2ylZ4Q9hThNSqtYt0aKl4rBnaq
Y7sdtVF8TBksFJN+BQvT7lTBMx0dW4lNV77iL5d3DSqHpVt8ui54r2gmUeF6LD39QaJ97b66qfiy
oCV3sYntr1DvOZMWrxTVgqgOVA/WQ+gbxknLp/NodrwaFmMAt4Fqnlv1ZZRptvUq+8sKzVsw3Dpr
HsnGBdCKVnLNynuivN6T2C6Ruz+IMMOHknWf4DLGH3HBZjVF+5mFJ82O7b01cQihM7Aazd2XHUF0
XYG0gCCCOQhscvH7JUy4E3goVm+sg1Bbhj6ZKAFcqmVceuSKkSYgDe1UodOLJD0SUbBMexY9Pskg
ZOmaBybdJmMGt5x3lDFVng5rdOHhHzfHTR2RBEza44boaZgzMbFeHacwhkXmCllmD5SMbsO9Wh/x
wrBuBI+K7GqVFPmXAzvmKkMcrUAFZ8QMnmf8Bqw0gztMqPG9D8WWjWGqpoaoNPVm+m5yNhC24yse
L17ckaAsp/fI9Um0D/u34d2p4cSSTxrtAuA/DkRKvG9YgJMmeYWaXqJN/NKbeOd4M0171O2NHxZb
tz/o9DSbIGnPsiYRgTqMXFkHcw/7exIzDpYTH2qPLoIYWEy20c62q1d96oFOasVd0ZCeN0CfqFX+
QFk3Z/sxd1OzvH9Q390IoGj0fLAdH+WALKHO5bVLu3I9Vv3FGHSBvBQTp5gYfatJW5bN0Kxk78Qr
PWajn+kRkJ5uTHfk7JFlBaueaDoH92Wh8bTy+a5pOeRA36oUYoWwYmM9+CUF2zz0CYxXKLv7yk6O
nh2f2hr9qD0SVxyX/hLo/zWEIvRGbPE2VulTjvIfKInD0RrpSLAoz4nYg5b2XZkR1BL9wYh6ThnG
1RqO7URM6SZxcx4MtgmS31TnCIclzBUtX+sTJ6UOpawDXJQOZL2z+AvSTj8EHusVgRJkigzynOcZ
rWzTr6KV81FlEgebYxJogsHjkWu6qIwxLg51c2EEQQ5pmO/IKCxPUVOc2W78bIFOoj1ACQGj+5nV
dgyArN2olg0UhzZQ8flXWH6LLfPpB5EO7WIs+u8BatTK6XHiaiUPcenA+hyea5KSeV+dUxoHeLnK
nsTqFD6Qx/3r+yrY5Pm19HHPQdK7a9uElUOUvUd9/1ZWfHQKiczZ9agWcMAXa0ruTVIGt2bq7KeK
D585yG0B/8tvwvcGvSxrYaBXjPs4s9bEfpK208X1bnQ8FosFW+DCPGJsKPjM9CigAazuCy1z1n74
Fgo9whGkY8ih/s36cVUDn7/CkUGSH+erTDNAZLlP4uQmXrryLahoWtjml1a6c5FgHxAD9bsgYPlb
pDGSHIRaaZStsoHhmEWoY1Da7hmzT75rGxKVHFxgeJcwmafpvmPZldQ9/zHWDQVysvWYMHiQuyzl
3RfYofgk51sxyR10enNRcDlZziHl8zAOsn+x7AUN/C0MWdKn2UaliFGwwYlFLPWQuo5qO51yE6pB
Rnsmsp+YuXkDRoFTNqN36y3BLXvVwvhhiqpvPASbsJOfht8fZqhEXWOYj/vobmiGGpDsEF3jyqNn
LOJLPNLHZg3ZQAjfH/3RPUAGQB597CaiqPt4y300Low63BR2R66ci+ETBMujHVf30BEj1j+rEdnw
NqdZdE35oshMYhRP+mHfaBRvhlcsphGXhu2T72jYOOEb1z6N0JAMDvmTqUrADvH02YfBxbFhVgSO
etS0Av2K0GeHzgePlw+jK85jNa6jAmdp57CXAhp/sKfobOfKgKNcbKOkOMLtNd5q8ycjfJRDhW0s
LY0pIcWIwRTZxBDkxRdViPDFrbT0GLMf6nCmLpQ/ZofKgp5attWBwC8ftBZsfuTM7aY0w+eRC+Wk
zXtjENs3Rppi2+Ve8Sm3zA3tY2ziR8D90207UdyPKX81QvZNIoPFrsedTkjjSUNcYP7+2WQs+31/
dJaB7YCzME490d6L1gMUYrGgWnqqeIC3bJ2CuDxICQmW5D4oHMjww0IwOWH8kDSEL/sZfSGPpsTj
w8MdhLIsMSNKEzNeFB50jrTzXsqEizwAeQ3FIZwmvLcqfhxGkk/hQgGBGXlTJgIP0wz3XKKl+cr1
9B8scW8hn9ZH24Msl6fatQ2qc9Fr6pJNBP50BYf1JBxcrXWgFszm1dXTKVU8a5NMRBIqjeCLOpNf
cAK4fS2VPSdaAzCN+NUmzi3mMDG2unm+7LWUVpwHRknf1XYp4Ggrz0/ZKNALYS8gHISbNRmHbTEk
e8dhX9cydMJBysIJU/yPccSeWw6wapOqODdwiFagvg9ZJcwtGX0/kt5v1pAF1i2a0ZU+O8U1ozo6
yU2im1/qHRUEIeMEWfi4+QY/TNkYEvVqh0AawQ/qCfWcwKfQa/VL4qKiC2tXoGfJXntWmjEhvBTi
aqU5lrsQ0Kzi3nsrc3rANkWrh7Zn7WRGvsXuMSCy4wNlO3rxggT7o4vQDPSOjTGgIQUkD41HkdrI
LDztaNe2+WAxdF0ZPk4bb3ZWtwZa5qoV0b7rsHPmdS72yHC+jRpYGpk5fM7Qlm1tpze3Th0+WVS3
AIjMeue1TnLSB29OKHFy9NvRdxKo4VDK4TuOuBs9lYbk5jYCA8209loQL7r0qk1a5ebGAs/MAgQc
uGsW0T1YRj5VOskTZFMLUyxRhbR7wYAB1k1Hs5PqsyK9qqkt0KSa05j9KA3zZ+/ZxjG1yZGGPPLE
pqPd9VpR7UwaUFYJ3WGI0BYikcxcwQbS6sMFfAArjgguV++x8Z3173hwnrIwGt4YrTC143LD/iZe
JhMw4/0Ew0RyBGbMaQTfmMgJ/dxG2QKiLR+ylIVpSs7HttFksZeteGq6/DOijXsIq+wlbTWbyRpn
X1V5QIU4YqihTjIx8ouvKN+GqdVODRs0nsHUa7bthE9R+YWyh4zaMBfrcCDmWyZA2/l/cvDU6DPi
aC9Mk2iBTL+Jskju6hA/YFWN4b2DlrusUdD54d51OakUjDxibuDRAN960ZpZtmlxMKBxevBjnSHo
z7hkQDvYUbmbzOLFg2W6aNo6ZToEh4PI8PLi5dA3HDqaiwc9ZD3rp9kNswVtsmhXS+QGiYWAFnbs
sCqRPBwdZxsP3FiZbgdn2NLtvi8yH30kOBLu4o5Z1Mb7kMb0HIRQ2S0LW3Diuh6zx6paGmERbuO2
3igosw3TQCa80JakH07A733KhIurEDnT92L0j/F9Mg3xMZclDCHNAV9e3Cx4KhXkqNTDbX483rpo
/AyG0jzAetAO7HE/88wpWPOlwcY1qjsb4s7RhSOFaUA/I942bkFQ3ENb1FZZR4YAA0KNdVRX7lpX
/iipsY4jyD0+Oj96onu2Rue0N0Q8+mGasi/cgztcxQ77h+5ed3vyZvsPw3Y+VWROG2zGPiJPY1+p
mNgDb66qavuoVazJDStgCDwa+hWc1MhA6xr7mC+FbopVC2+mtjBLznc3Sp9gfKyyWD9aybAaBjLo
RaU2mAuQnRK7zvj6yE9kCgMNnnkb+/2D3rbjAa4Yi/8ubNcyH7s1vBhKQCdoN5Ma35zIL46ala4L
gfuc6dtJNVFwjpFlE+o8HoUJTLOP5GFsMbx6KJGXTT84TKgN1qeV/1oJhOIdNN+z8lS9gzc0oSAu
XqOEXV7dkFDsRSiFW9R2A6LZ1eScKNq6ZRfaT1EYpjhlqPFnpnmjOeahyj6DpEzJyuCLTnjzwZ0w
sgI3ishWn8MtBvZItMq1SROu6XjcghwVSdWpS1OPdNEpbEtO0vQhaI1279uXKaKeiq3CPXf5SPSc
0t9SEPkbkJvOFgyFv3bmo1nKvWBy+MY3jahTFK+5eVRvsG3tQ+Eik88nd+8247btvGvvwUUAlo2E
LEH/WrNIg3KGPMi2OFV8/wkJsrfpcTOoWjrHVJgo08isXlMOZSdtOsS5OQuc6MIH/7H2LALVgOqf
yJFYtiBDLrZNyxiCyytULl6nminlKONVGJh3cYUxOKX6PNdF+sJkgiCOuED9W/yklz00kJ5Qvhg6
qCXBFsQk8kGVm1x5JuH1gYWEct7Mquo4iMrByuLYi8KgPo7q/MlN/bnSZM3huNbe6C9WZJqwTzZk
wpdbQeinGTBoU1IHXUXoct0xs40HYlVMGpmpjtYOiSqMn9JHszVwlWYJlySJmr3GO1DOfFZ/hr7G
ZkQk1XghM8zfAC5dM44FMVC6xjK1zD00XOAdI28Pm6FFHHfpzgVdBX7QO+pJGS0Z3mUAESJocZq9
tz19kxrIGhmrfui28RBqZrWtWnza+Dvx0DBnGT19bw+KEjAt7rWcTtcVGaESYe+fJAkeZcOzO8f3
uGIeVLUM3LVg2jaFSdmUYgeqIQ0EaOSpEcp1Z3jfGEV2WltNmwFpWMFLWPV0T4uOSgjNXF6oVyyN
J0Rds/yBgWLm5zvfU7yKpJ99zESdnbQCmT8YRBthTvYchiLc9nE+T3/oHRxce0s/d59FCdhIzLqA
YT+Aodnr/ga6cnjQA3uZl57aEXS3sSDjgoOkMbTpImUcnLJEvI6jVS9Rnv/sB/ccEaZxsEPvEd4P
/1m+c4lE/ha5ck7ywaIQo2hfD85rQigUYtqlHoBvyuN+2wKYjhpkizr0U5Su/tqOBAwFp4A8j0lw
0fkQM3KDdU5k8V9TSaK0OxTBpyB4qQ1f0v3H7c6yx7up5VNO8iPEkLba+kPyUEepTmPoq9WAFyiG
D3LjuTUvgobNiIUBp469RqrYHkzh/ZQ68UatdcKz5m38iLcbYO5GNcEPfwyfC1aIgduUl7ily8q9
Su51PVCb3uxtzKEt+aoMsdHPQ0QUTRWybGGWFpCixFqdlG4QGmPBB9pymncfiQQzIrLjCMi7q6DF
K9BULt7d26wUXCltP8ZOuLU1IYglyXH5sy9Z5OoxRhyyyKrme8gQQSEYXsmJgrPv44d0hhLH85e6
hAsBM4Lqt9DL7QyhBLZS7msrODBS1E/o+8HgFtSESCNOla/UWaNt4zZC4R4ccNFBdtEvui/jPUuG
At+NTfHA4PMCVYCooSTRlrJj8dDgzmfwVquD0MtiJ0OPVRGnTfxZCI5MGgwipbme7cC6AlPaLdbv
QxYnTO559g/22J0ajWI5SxtOeN4grEdoFWHIoV4L+m4vUpi0cRZi/I1D/Bhe2B6SSrSHyo7Ullpg
z5/ySOgbelKXJm8r3OgIj2VcTVS+rKwa3OxdhwKaoXFgFN9aDtgOOvV4AJEPuXz+wnw+XiNfZ7M9
mO++Jg6e6F+dnjfFGln2+DzFmqg4GHmOqD0MHwdrZKjrURcDycHJMzNyegLA8wjOkAMe3ym+ZQst
kC6Cp+uE1yGzBnHzBcOWUfrPTjOsy9rUD5Ydp1sTpwzPvTjZDAI5oULpRjKwsfc76eyQCq7oZGZU
BONC4WOyaus5knScMkSv2O31how4Y/Bc9OJj2x3++svWN5BvZRHDQT50mwLsCrbEW+oyya8MaFxR
gFZWxO5wqMaWUniA0cQSrjkAHaxWkPwnhomec7BKoa//zR/x22PQhhVax2ennTT0732877R0eEWU
yny7th9zdL5nlj3NokVA/9qUHvNhwqR2v77tyomGKj9rRoN7QcuMnZbJc9WN0853EhuEQqgBM/+v
L5GlVSBp7GwN5+z3v/Hrj0gmjKsRs8bUg41nQ3209ba7jDNYH84eVxxr2+7Xb7q08H8Nv/33P2QY
1//5H3z/mRfQLf2g+dO3//n/VI65tAhS/vdfb4j/na/em/d/+c6asBnP7+n3X/71+b0JP9+zfwGf
M/4+yfzXX/t+r5u//Ksuf0OkabquK3CkKWn/d5L5/DumRWSAJAta2ZII8QxbYPCXfzX131yhTMdl
A2Jj05Sk1P4tx/zXbwnp8OcdXRkOv/Vfr+5vEdR/vV682v8hktoUf4i7paywGAIx9DV4ikOCUn/K
CGeXhv9sgEXtAkOu2huzf69597xyoRqYFLtRbNXwwNkUubvLhie9G14kjysvYP2K10ZLmRP4SNFc
hGLVY1Y+G8WzNT6R3Cumc1Be2wZe8tYtM4SNW4SOo3Oz80+HCJLhxDTO0h9+vf///w7N2wyt0P23
H+bZ72813SH0+f98h565P6t3v33/u7/z19tTc+RvyjAU21/dFaZ0bfKs++/5ztUc9ZvtKDIqwOxa
zEoMbsO/3aG69ZuQqIC4e+Z7UJfWf9+huvhNCUU6Nm2nqQvbtP5v7tA/RYVb/M92XGEboHRcQ9qK
T8nvI65VIiSiUvaqjA+3Jiibjgi6YYaMIgsmOOzopR8+ELwAPA5C9KuuD6fe4SgWDt6goH8LVbbv
JuuQA2hHEHdm75NjcUpBE9T/JI97jv7+39Hgv16rKyxTN8GlONIS+h9fa24bdOahS9yvyvdl2tyi
It4aGep9/9KXFk+8a6O03e+u5//wGdb/GFk9/1u5dro0cQoIVn+83394h1i+OWMfokiTbrvW9HyV
aPgcjZNPpDD7usO8V5H1j0bP2N8fZHsXJ8aDs8cqh1k1XDcCVpc+IyP/yev649nyt9fFDSU42lww
7X96XcSNWTxieV227m1wGiJB0c5oBvu6XAOaBHHb7TVQ771j3v3jf/Wvm+KPF0L9OiNtkNvUxzqH
+O9vGqvIKfgdDF8guxdF0YAUxQzThZfWoX1gPAmevcU4XOA9x8e5wEpbkpUQba2BqRTIum8H6/1a
Y/AfV/WN7cKFNcq9Pow4+6a3/Huy2qfOru8Yjy0NP7ymKDEY6shHjH+LiundTMvKbLF065BACP1o
40QSZPaJtF1bIRNW9wnBNCKZAKs7GDuvWHWTenJGCy29Wjqdvsjs8mKa0xGk5TYd7W1BjVzn1hN/
/b5gPjiVx5o4mSV995dVF/sRyOuchbwjA3PGNvITRH8a7YqStr3nxT0z1NzbEvlmM1Ll2OOnj0+K
cdLsN6NudbpULYpAJ6Dixz++ILr9dzeDzdJJuIq7lIcau50/XpFICqmDfEg2nX0/xntI6rp/X3VH
Mq71cKsxaWN6lYPcwL3EFHEBfJqgv2dK+txdkwHGTJM9ZUxk2ZM+rab40e6XOVSV98pdjC8hXKp8
Qd84x0rpbKBgHbCqgym1crHFsETZJektHfbxtE1AkJgRu20cZz4GMMyWa2gXQ/rqkbASgoLo1xVT
zvGih+vUJgyCjWz4EIdwg5FTXkT6iVasgd85U3mXVb8BX0yCdpLtWasEcM3UniGP5x4Y2DCcAMUy
MjdIt5iuyIxuwO75rMRWA7vg/No6+wHnQQxy4AYLoAjw0V2w4k8CF+zaq9Z04V7JwYf4ZcMKijGG
dB6L8JAYW1kdBLKOdDwSaFkSnYpcFdgnpDgwOtxnKiSAkr2fT7AytIWlBrZasRa50TVIBErltgwv
3HQhAQvM/tz7anpNh+cheGD8OfEuIdDCBoKBzVtNxWnI5RLZyqITBEjQLPc3sinijj3Q0e42Bkhr
iB5fQbFs1T87SnSeaX88Wefbx5WSR5HJI0rMv//5fh9mfk2J9W+DH9CRkaC0IfMkdl9U/wCpEoFI
tqBrCFnV2hMsE6eD9HBnoT2qpSR1eMIRUt8Ho0biC7ykEuwMishp8JelCXygebIhIGjDQ6ah2i7l
Rm/WjGnXTC6Wev9io6FO7O8S2600xM5tr2XqrxoWa3AEVtTaZDQ66NjNRYmdxuB+HfC+468cG1QJ
ybfCyJ46DSPWeMXEzA367ajPmNuMiMQVKc44JDu5TatHy4MguhLgXIghyPxb1HxA+RfiLLPbkD5o
6urSJDk7CUIm3sBBpLMqgS8iOvTZVCWXIGVnhkFCLE2wGDkKNZnBvTUm6PRXg0Gdd0Vlllu7NLlN
5ZNoHszxxYwvkLQAV/bkgbwY4WdTDsvBhV6gCgxZ04GkTrYJa3CIO7SqW6t6HdAAkTP9Ty6vYf79
1VWuI5WwdKUoHP70jA+dgJGBQi1UatP7kNbVGtc6riMcp7BbLOvoFaTN0iFx/6XiIjj2VgMyPilA
hurjCHA9v4lmuHNb90N56DCquP/pWQgCbaM94O39hImHgipnOl4hMbEV+83OWYN0j7ZNgKrQMXZm
3814hNHftpn+oTnaCkFOcP7HJyFF0p+f19RUhpSUR5TdBo/tP93LEUezCSEOJGmTsBapgVa0Gl1s
hd+IMSyWCb/9IhkauVQnRq5rzmHlYRRWNotuGwAuZDi0LRz9hfVFMkHM0Mr80AL9jmXXyfXUx9An
SGjSCbhVyR6rbAmL1OI9Vq6rZqLapkjCAoKDN7KxxhgT0ulc34DGgkWDGUO+Zb6pthZzhHWcnUsb
+k0tNRCPkblAMr8rkWBYJXSOMzMRVDQdY5nE13admxNX5T9OdRCuHIvBXoFshAwzk/XPqRj4ROHZ
SDas+CZIEpzZwmM+jIfoFLAGWCdEskVxS4xNx94tXkcy9hZFTKhegFohK/kjTWYg4CmJHcsL4AJ1
+RQ61TGfOu2gUJPCHa88cmtd7VyZsJaCguC7EaRbXTgrMsnA9epx8CCy/iY1IQ84Rk1oh+g0G9AF
CyfULYj/A6+p1WBry48USPxVCie6hwTEZqEKTo4L4NUM5RUNprxa8n+xdybLkSvXlv2V+gHI4HC0
ZmU1iL4PBnvmBEYmSQCOvm++/i2k7lMpr56k0rwGomXeTCWDEQ734+fsvbb7ZAc25jJaqqck6zrU
LhmOCLNoEOyBGaw1+sK+6ZLkplm8rVaPoUOzD2xCG3syEXMR83rXt+NzK3C4Tn21Hy1UCok94bor
A29dSICfkjyYX9nlTlW/yJRY80HC4OslrpkyJwNhKhvoDI23LUviBGIVX0NDfwpkIj78sbZOfELg
MAP6fvEuF7La+wWu+lAV9erXr4bWwEYc9eFJU8wl7Cb6ygYS6hie6R+MzUZQ1C3jTppYGyMWJjnk
FYaMLPgi/xFJQxFVKLjsdOkYfXlCmPbs8mFsFNMwjufwfXRHeWYYn22SNhzXjWVrm8YF8uciqku9
9Ak/nHswEZcvZVahg6i8T7/snL1X5cDv401dKG+Lq+LBjsXBTEERpmENtqp+oIjbVrFR8YyDfrbI
FQlskkb4z5y+1seEyRnENz3yJnwy9RGjhaDQy8bs3uqgUOPMQu3qVN5W9hL1JvYVi9YVJmmOhNTL
b0kxj/US7yKt4MOhmbQOenTHAJybFeeht9WibNrMpWQX4rJKKDwyf0Ad6N9M8ATC4BwA2fZCZOXc
LMWu43XP9M7KtYtjcFlZ9rrTcIe44tQnnJ9+nAGTQowUjiVdKeuq5U6x5DTs1yEk7k2bA13U1Jfj
tv2y8BVhUL3cqOKrbFM8hDIDBxdXO7hE5cpIBGjBTmwV06g2ncuKBLV9nQNlQr5XHaLcqg7JYNwZ
SRNxRrVMigyZHq1a8my4yDSmIg6ug1O7KzqtnGaGRSWvpx8Vn9PRC6fhkGBDA1iqpQ95TsZz21wQ
qmFkrUIeSTNFLBiNnwh9QfsNDkrLSTvknX6M80nAivU0xJnOzcd4l2IxXUgNT4wFerQDtsg72eVb
RE73RQXrEzJsiWSEJudmlNE+qKZp66cwMJHcr6O0J4Rbggkg2aXZEG8D1a4UcyIPJhL6f+uqRYSX
I3JbpkH54lqaj63NJFbQEmvhujxU88giSDg25SOtVc678qWLcQkWwVnlXyYpPWvD999w8utERyGY
p9EbmCkQ7zZY2pV89nMo2W43hFue0nEDnE9t++Y+jmIbzcEoebJyZ9lMybB1+Lqk11+uk4FNkuAK
MporKkBVFCvIsRaG/EOZISaA8LtCpMoAvimsZeL3KORZAjMVIcTmVrkMo4eCWbLJnWKlSpoCCX2b
guiVpW3wXXrWcykLAoFm6nOoMykeS9DpjOxxP9VkdaTzQHfs0M4jFxo9o6CaRXAX2fWnqzhgg+bR
Q5S9ELjv2MepRpVd7fPZMuhpb2OHTWvIKNGrvqZKxgkZFXsV/foXZipNlS663qPlG2lPWfg0IPtZ
aMw+147Tv7BtI54PiUqJpJAr+mIbo2vGnaYGvCpViZMy3EcjaqhgaJ8oSYh1GgDVagS9LvymyFe2
nKApT2Sb5phMOjMfd8ThHaF2LALDSaBLMPttR+PmuWqlod+iI8WWTPzJvq4itjXDYdxoGqDD+teE
Oc/O8TTYDrVPKs08fDcprKpsXzPbW6isxoHfwDfsDGS4Xcja/LTGQFsBpb7h5iXGymFN9Gb1Bktw
YGZtXogI0cLw56QjtLUoHUO750ahcYXsEwS5vGW7Cs/CUnUJ8/zK4eYYpcCAYqeDno0IsE7PcWoQ
J0i9rVc6o01Hj9Yoa33SzKq9xxR1laCMDAnmWQ5YL2dGsGOfosqHne2WF6tFJgLmf5nwvCLoIAWu
NZ7S3msQzZlo0F0AAQHANFJ2/X3YdfY5BPZW6/JsBr5cMty3Vg625kWPQwUrAOLyYm+qwD4JkJ14
MMnNCzWXWFTT/1EBBVwyU/B2MhLUaF+6SLQHxFrcXnhbZ6z9Iea+eE0sps3Yq+zjmERH5aLtgmqz
HxJXHPxqEgdmHJiBsrxfAh8Lj4376Y1mfAriyT82nzY1CIPBvCWBh19RZ6sJKmAN15J13hB20uAl
9/Szb+MptAAdesjCYDLZI8wm7d73/eoIt/AxjA19n+SVc/n1JaZcvQRlR4qXQL0wJvlAj4VJV2U0
6bmZv/z61a8vpRofB13nmZ+eS3OOgsvy8ZtRjwALWOn2upmHtT0unhXxzCmItFhsGp2pGnXQTi98
ctRGFZ2y6q3HvHoxIhBEZkaAlcuoeVkXhs68DMB3iILnEA5cfuNu8g8TsaxrdBgxOBYT4FOcn4vK
8TZWyKQ4zbDioYm0s3M4f0n0ekvELWPEFLlzVwbd1u5LoGZ2ccz1jhupl7szt7G68oNefeV1uy4A
YUCSI8EepjXtHOAtyy5Vt8QkJhxinfeQNYF2dorwqMiVGvQ8fm89Wr3FrEQbaEyRcyBmpEy2jNw+
Aapbky/lgUF0g+ImJFF3KBnu8iBzj4RTIvZk2oMoof+Bwr+6QUkjWq3oxRl3QHNhN2IeXmjER+jq
llPzPBasXX6CDLhS63yg4I/PBYSH9aCxVXvMdyNfBQeoSQM9MetzqMN+B3h8ujopRpDGQNNm1Jjj
yAIgRgvenTcGRHMGCee3lXgnBNbstJpOZICDycGasv4yjdqJG910cgpMvGGSUSlX0yUFqkHcnjEc
hyYGtiSqW2x5J7d0KL967YOp4LRrx1/Klto5x46e7ZDy/2jHN2tyZ3RyziIpiiNvknlfacq6zwRJ
uGo+Iuu2vcaWWT22WEm2ihSXyCrbFbzt7oH0sMc6g4eRJCVGOjomrR+YjGLReYREak+Rd8lkhSOQ
lK2Mlhhlvw8lra5rUDXRs2QYvo1gJKy8ju7YGEHqaLn1EraOnTOYFnmpP4M0sndm+CNGob2fqmin
jVfNpc04CJKhWO9LarCtVUNNTZynwBu9VTno73VEXayPLxM+ljVUAiD6d14jvZ1OKGSfi2At/WNv
Mu2cXPKaknRfGXKTmfCetZld0Utof72Oa91vMXm0jBtkjkMxPNeBjkMlmm9JNVZPvPKbHp/7wrfT
L0bJ+Tpbw8K61Xgq0Mlh4oI05OS4lSiyiQ2uN6OTn0DzvRkhgbVlb63IPsN15sgXoCEF7aiyQkuH
F8V/cz1MVwUw1SyBvzWlBQ2oUVyGqIH4KcNVm6DtqjusxL7ZfA/dxqqJPjA7d1s37oesxjfHeGXk
SraQ21JxG9HN07lxigAlPi5GszQCLO3pyUCi0Y8J+vpw3NWSvyJFf9IZFU9j2K0JFDg0Sfda4E2s
uWES2Nc/F8JG0xA2dwHvVVWMsEaN9oMCtSKVx9KbN0q+AwvFXUxYsocZQaNeEsIr2atx8hjGz6xt
ngNjPGVZcQgz+aEXMGEGsibNAJOAXd74NOl5DfoJXRvs59TgUkEUdGWsjSEaVlqgP7Sqv7V9+TCJ
nLIh9r+iukL6imcDjFC0jrvu9OtbO2MQrhA6O1rhLyYtgoH+C8OgEsVDmL1RKZ9EZ5LTYBTf01co
RbLUFXq/hiyCnip/gi6EKlNg8xxbVnCtJTdbknmRJk/BNLxiQ32xA+J15hDBImRvdN1VZFFPKe2r
lcOMYnyn/r2Ywn2CQH9RyoC04z8xqmOKDbMGj0PcD/lO9tOjFD4ct+RnM7XUGpNLzpX25Te+RuQB
Rko1/cRguWLG8lH15sMAG5AcHEC0RfUsrfhWWIBtUyt8mEOulmnXf6AZJ38z67BupHuNwp+Qu0/f
iW6+kHcwsHeywEvkuujzIvOnKRKxjHCwQJ+oXyJyp6B2omdxMu3LMkweZDtH12etuXTvhiz40GP/
vneQVpjWh5J8F4tLuJZ2qPl5IcSGxzeMrWvXwKthw9zLiRtbOjppPbriNk7HYjeV00cywoNvxYPn
5WckcY1HyZKkTb/xLFJuITeEZor8tybg5B4COR0uvl8xjlfXpVQzqp0ej4Lbk/0TvfLNyp/LnmCp
psuu2uihzg3Uxqn6k1sgwDUa78myo6tmm3dWEGIcYs1Ms+xjcoxDBkXNDCSKqhjNhPnU1jyGBF/C
iyVsPgGfuNZz4yHj9A4R165Ip3mswugmIsx60oYnaTsXUTHux+32XNgFGCvKZoN/vuNOsaiRjBdQ
S4iCm5mklDehaT+Xif3TRLIAna1pV218xSwLNTkpT7qhkWGk91Dm7FUzBiubcShkxWmBrTDrCGul
xxqlr3TVmXvWH6KmtHQhoeCSLRejXo6b2GZQwHm6pbZtl5Y18jm2Az+GCRozD13kFf3BQ0OK19ba
enH+kCTRI8daTjy4WuSmcd+Lkla57py6NHwBEPxMOf/doODD197z8xNa14O56v0U5ANWq4j465j/
KbI+VgmIOkfCorNNqHahfYE7gZakjk9pk9aLpFLvjq59AZypVzA9OY+91gZ+IbCJxltfQQsndHjd
hpSbKkxTIhrSU2QJYEw59ucJOxba7mCYtbK+DiMaMKmtkWsetMalnypQYEOYsXeNW7bENWR8+jSI
z0cshKC/Q+jqjbNM3WcSYattkk8fv950X0LQq4s7vOfJoo2Dcz3CZdW9PTdnEpicPNhEge1tMPse
uUMRChjgAxuJn9aNCVe7kjdXYL7i9aitYbjAifChT5Y+LC1SXzI9iNllIetmZXUd0Yiihvoaa/M9
ZWsiwG5RJNrGjml2aM4rxJUfjtd+aii8paf/yMzoh9VdWPUHqLgPCIpIaBl+RJn+oLLuhp7najrj
ye7cdws9O4FNhHww3BHdCMalLJc++JGZ5cgFOEkuYM8Xrix/tjJh3wq5fqj6EDv+SzbtqppMAlTa
C1q1XFYhHE/hZ2NwsbZGqjWveEZB+aVq2mQtNWMd16e6aGgf+uG3m+WvPKYLaZfEHs062D57NUJo
rqE6FJX5w661b9kUd1YPq9fpUJFU/dRsHE3uyCv4SsVGGeFBw+9au3z8G3hzNIp4JGQRJavAGz66
oblYKS0Kg2R0UuVqD3GhieK5NmCn0DObBzBBatD+Q3eQhOGmqtKXcpvTLTAgPJYkHy1o+T8FRf2p
nORJCYAeUbX0u2gFj+Xkc9o4wCHwS9jQSrTuReu1U6E9Okk9rUyTGzH3r52t40eadPvd7jjO4mji
3uS7S6wHRZz9APvbLDODcDMzkh99EYJuw3EBUANqoFP+iCryiQajuJqlfhzmEGYL4xj0CJdrCGHR
qBlIUXN985mYWFKjaMAa2HI1RSGNgpSejMW2QPDj1lXybux1nChcEM3osSHffcjCYB0XyAQDr5Jc
vcCUeGqf1vU2h99ahh7jW5fKqyo7PIrh3N/DT2Wh2fYBP/juB4pdEnlla67ratrb7fSNJuia2P1b
AacwQ7K1RA7WrWyHuoY2IoVJ3y3hVXPTrqcHhCHnJrHChVsybXAd605FI1j8bFcZ+T6sE3wR8NZx
hoBXgHNz1lkOoZ/fD+PwaXOz5eQJ7n1UgFuSlVal+UyiqnE1ufKshMk8w6le4sQeVyIan4yWEYVL
nKHpkzzWJdrKNcRjoBQ8o6R/rzHYrb0GY8dodIw0EdNqDtGgxDJ1Js62Mhq+MhXem3pDMjMOJQ13
aqOIwbMzzQBvnG3qFkTrVF7K8lAbY7huTe/Yaw3ZJLn/7Ae0NnVm467TP8YEdFCd9T3md/kjYAWQ
e8XvYo20LPB2hyIqujtM7w2P+4GHAARlB2ETJNxz3oJO1TEmJb4WAC/MtlpfAImAdLKYqEDWuUYc
KfbJrtDvJNyehauwdAYvRYUb19bDF1TSZ5f7NzOK7sGZ8pf5A/M7moU1xCaPlN/A2qhB/HQcRaCO
WqVBdh/5PUF3pUMrEZicCeswKF2gaaTRWpl693rSQ2DJbRW5f53fNYcUyfDMok5x66o3P/hpxtW5
r8nhKiGib4xmi/ksX5cBGYEMbBl5bOhh9St4m/eZU0EL0Zz60OVUbfjIkVQSTIsF9OjgIWxxvawn
KAQYZEsUtPF35w8RamQw9xYMoEX6OXXmS+xtUyJ3Vo5O43owgoMWh48qzz90CMAKuzBMncqOPx2/
PCC2nTMjQ86RxKNxlMbLiNCo2MNbgQEXKrb5pdUQb9y09JeQcp7kACm8p7HuUAsAe4HqbXefcdNh
Ci+8B8g44C4KlEgozeMcSHS1q3qidD3HoNz0WPY6029myKuqpwKIjsDPvzO/X49x/Q6i/qT8VFuq
7DOV453hwNDu4gEGEBC1rmyvVeUQtWrnGObqxzZpvyc7W5mDIkdBfsDA6Oa3M1jmGF+pnk9JK58a
C/u644TbnqgBmwaFk0pxQPQttPptxK8kUboASuTUamdbfMU8uLeMfdJ3tLQ1+aGlzdnDearr3rvG
BWTV47IkBnkFeJpgTPGtuIztU3mynR4XF9cyUkYIXVyJJUiAZF1NhUBq/uZHlTw3JPpAb9gnZhMv
SDC56VXpkG3GwQCDyVpmdnPvuu4pFvrRlvZnJwgH0sUPayDVoNKKx9Cb8Q3gWtYRRLKFPpiU37r9
EQzVqQutd+K2+m3j03jXI/lKMfGkPEESFUXCMsBF14U00fMBNnlHP7KkeYomw5229Vjdxe34kE4F
vSQ7GggASX+SO7FtGvXdVmB6jKyrVl6ES6yB3cjwBASm161lwKM/xzVrBgFMWs/hN5BV6mOJXfir
Km3WrQ1eaCrNz84MbmVN7ga2fF+DApFTFcKoyHjkA/An40SUo4lLQ3eOU+aHa7MwVlE39QcVo9ef
aofmMot4AT9r0VlDtsAc0DMi7R762H+zKRCXnhjux7r6bAdOYMtsXgZCd3gHJzKuWPg+FDonOFeu
T4ACy8uT9JP7zMVeVuHWFdzRN3SmGIqSTbpOpX9AjyW2vNj2To26x1JKgWqRfLU0VHCz3J7vgsfb
6MW6j/hH9dq6s/JWuwSu8WRXgiOhYwZosF8mkkrFVw8z1STTIFG0eY+lQaMnTJDcxrWkOU99TnXG
S2/DuNhOndwXgX8G1EpwX277K4BlLaFwMKnYsLW8RKZMB34Txsho+x49tZ+821XxFkw9smunuzSl
dmGLfcq8/oYp/QfXA5d7zRN+pTvd8O2VZ0VcKkjiwJZf3IUCIGtPkF8W2+sxmF5LHUL3qInPtqHf
M7p80Fgco2PvbierOFBmrUvSvY5xXTz4SFs3jHHQ8pbtAXjywW7rZO8YYb0ddeOhII9omebZXaSV
dwGG2LUTDzdFBiwB1bCsWoexMAeQDQsTVHJCSIcJ30pAONV7JzorS4HSSNRPoQOeRiN3zgKOAYPR
VmQMEOT1Ww1QAVIImfdOtsRMqtMlp+Yvm3FtxAmZMg62mTDC+WcdxxgxReO919KvV4wyN50Xf2Qj
w64Ub8KAtqLxkpXDmGjlKOqELOQhFGrOVx1BWRDz5K7s5KPJIrLIfAkrRmbpmjHcNqfZWhbUE/nw
aus9pm7PefW2kZ7hDFHausW+bImetOtecIc1ok+i9p5stOGbUZMO6xS4DTFWq3rS6L10CCZo1LIo
Z0BtZ9FC8iaeMX0q1sUcbk/f4tO0vG8XBILFGGScGFnkYJoWwTjhDHJ3oxBnaqhkz+mI47Qi4h23
0Z01JRddQxXhi7u0vOKD5pYT6uk9tnvczHKFAITHphP3vaG9Fn4Pp8YIcen0GJ6NwxQIi61uvLWD
fkYyUG/ioJR3FYY4Ioy0+zwc35VRHWMr6Y9igk9kEHnthKz9Qqd/DhHEPUWSltFUNACFDCQeHdeU
VRv5ASOegqcyenAECH1jkOMCLo/JZREafLNIBNqfQHtXFRx/R/Ns9H8V1TpW6yCpf+SdD0VEDo+W
1+hLIlvk2YjdkwOZhvPBFQuAs9DSa+pQbJqr3BzewYxfI9V01671V6gwx8OYX5MBszbpxOtJmO91
qb6DhDNBzbkyUWt8TGp4ZXxFbrW6awcGgJGZ0Km1wImGhXoTmY2vAAlM2hjvIxIJt2OkGee92PkZ
Rruouqv5AE8m1j1dZVzUqal6vftwnejiejZwcJ2MvMT130kogE0zDHyzEY8cQIcy/JDEhuwivZuW
2mgsAfehByqJc8Dwvay+PDU8Nb3Ciug455xgx1pz10KiVoBfVov6FRwezarPyXEesxw/J3ikp1gN
D/mQEwXlx1zSbOdBG90PF/ublOXOCRFyIJmYyF9ADiqUMyO7x4Nw0PoZ6PiYAT1ONp1ffxg2rjY9
hfVCFeO9B5tEI6hvPWT1Hub41tCix1BXGvPLb8ds7psgqrempphcjv49Q98uJBWCjWlnVgAHytS5
6YO9Nsmvo/OEzckNmqtDQ12KcR8nFnb/TKvXA8G1i8mtuIaLuDkQI0tszpQQKKObR2R5w5otqVh0
RtMdi4J807/+MsJnxWOUXwsFukDpMe2tOm7eijncyf8MujC6Fi7YyUxVRNdVBIJE3tYgk2khRgRo
RAYuPH7SKcxPKnN+qKmq97CSxd1YUzSjAaR3nEd3hN4Q9ysH4EWNvffboN/6LoHgwH+/udUOlzYm
8T0uuh16FQxFGc0C3x3q08gZ6lah9thwyHGRDo5u5j93iYFjqw3ipXSj4NCkzPQxk129IO9PyvPe
3aDPdgFmlI1X66e+Yi4JY+bZlMq4f8ISlh6hKmfwjRPgepCa675MST5JniZYp8e2gEDOP2we/CBk
AkyKwpvdp+PCm4ZoE2kusQVj7D3WSFbGLKteoQbSnsv0lZVY6b0rPLwwpKTbrTWtPWTNK9KzOj08
ENfOR5mTmGAKK9unnVK70twzcqbg6GeoUPStbOR+bnLv2SvNGg9Bqh/9McR+TIazkMlehHjtGlQV
PeF2GzCE0doceQpsqxI4WayXRsH+wjZYLXF49TQSSnGnAafCZ78p08KE6NxEO2947IcSSzrH8t5J
GPjXRXU3agHAil5+QsCPF+Ci4gVDCX0tle7CeAyKXVe6RFzQYXnuUqjMcJxh5hTWbgg05xFB6ENe
1eU2K6V7GCkSMhRtT4wEqaxz49W1lH5hgz67k8JHax3p5yOn83Nu8ln5AW2UAoyhz9oynVneWP5g
0Ho/Tnwc2VSztTgvOYTso2gZDdZZwbsG8LjwIc+D0PGgWpBFT7P/BJB+BbalP7K46D4zXCQ+5mhY
FFBAzfAKut2zG6VEk1cWYz97AmPONL7b4fjJHmmcYU6cMofjkcDdVB82kpDurePGxom821WMLHIU
nfbDLOhau8pVVw2VnSWoYubJtiAk5AMBHWP54bmq4zPo/R7WiWFvg6noXiAVUeLXxI0kDHhXUy29
+1prbgIu4ltbBnItNC/Y1tjqDF03nsYuuofE5350c/xyK5qZNjSiDxn6S6m1VLU14KZQS3YhJ9ij
8n0LqZ11nxRuti4dUT4Rr13tQqYJ8ASQCuFR9Mk+K2+1HLONDwGYu2Skn4iypxmoyO2VQ3U1ey1d
jb38duyOhO6BW6QKtk5JntQY2tnC6XkWlZYtc6ttfzjUqLRR7ceSuvIJwBssB7sUV62M4qWmtQ86
uXHXknajRrl9zTuTeitPL6g/5uvemG8GG7JPaWbGunaLfDc57BA0OwDwt2Q72njhTwPJB4OV/oxb
eyMn+TkORvwjiqZrPbLWpyGZblGGjHTQ6uhesoZrC/nDxGly7wwtbBA7OnRBcQL5be2nPMd4IpJq
13aTx4O5ioHdv9rh8NqXxJGT4diRrJzQDYPWTw8y049a+ktOSw69BdVO1PxsBMraq46jaxEMoTxN
aNV6OhvLssqifUHEZ6dJ62qXpAdAW0NGkY9sLC6VMzXwIrLgPQoSdb4JRyNeipzwNOVLFKAVHdyf
monqSG8pLzsHAR2hPtfY1OVx9HUI6s1EHo/JiZEixbuwotCD8UN5nezuIEXgtz66U65dkA7US+Q/
IOiAz1ww9UWRj1Tdcv1tBoyIBxX1VMa0cKOZmo4EKPv0TPejSbvusbD7cM98fBH3tljonS42SQhE
xEcQ51h0olOjVU+6VWRrLaULIWa0aVJU/sNIgNNxat9w2kae3kN+8JK9lxMwZxR1dkoaudQrKkNN
0C4xLH/T1E2LBpCGZRZG4q0HUopiztnycUHBF+Nb7ba0YNrgU+rtjfHaFQ4+eQi51TDq9F6gUUMl
nE5SEtxEJ6y40DLDNNnoq5BOHbdQSZsxmbhoSEJsInUPak7dw9FFECu4bf36b2Rlg57zEwC9NpRd
LyoO6B1ehJPPeI3ycYg97WnC4X6BAfLp3k/+lD2S6Fk/cF9yBQDGuHXrfdl9OSMjKhwkmP3MiwYe
/WyOwYmYCWgxxvhFnI2FVxkds+Zk3q3sJ+822XqJCIpWeRNn49ad/JkXrnk3GDT04DO/PZRW6d8S
D92FYw6XhCVWZ2ClaZnT5iZsb+/LeOPrMZF5hvBfmtqXNNNgOv/6bXARif0SVHZzNwLPORtD8VLn
Ytsmrny1FUEVYdNjzJbSfPUSeBNBRuRh0N0sM0X0plqy9+a8ulzuKl9FBNN0wdpLK/el7phbV74v
j7jTQSOkmb7RMyO5JcbJa5EYhSTeL6cyPpedmpaJphnLMA6rrTEO053uPua0iGbovLPnQvRTumOx
h1VlnnRh2JvxGOJf3adQ3DM2K7o3xbs2h9UbB+zDXDH09NSKAUiRyL69AD2NUGTj2nQ9IUtSsZvp
HFHVHmox4R3m2StABrceyi0ok6WUt74E0GuxwKDeltBh0+e8noduSr+ZsaNtJ6xytG0bdCtzp4V2
dtliaNc1uneGmsBIGFTYpWB4mIxiOZKr0+rlc66utFFvQvFKpjoijrF46QcaLe5ADKEbU7XqbbCz
omM4OclSBRihox5BjVm3d1FsngvyuqwY6VB/9dPpihHkMUzAQPl68LP0nxLCZ9JueIhs573UuckV
Igfufa+PwXtADOsAa2BRjuULkt1dr1m3RFcvxJjDGSZCvm8qsBO8XBm7r47rPWoJWvzeVj8bQoDZ
uYeNSYQCl8F4BwzlVDrOU5cyoEm1/pbIr1FdR15LUf+gcSWOvtEUS2E1aFhy/73X4vOo4hyZoJEt
vQ7GpK5/+mY2G5a9fcAcJEGTmA30r+g/kDjgxg+wiu8nzd0pDFCLMsJ/WwUcmDogV1VGSDXB/PYV
wXV0yLlH7MqBPYqexKoIu28Cmx4tM0EqBitIxiU2lVJ+t53+QRhrudBZTY2oLhoN8aZ26KhTKisF
QpIPETawAb8jzhq67QpSe4eTPnm2GuM8UbssbR0lMh7pXzLt/28j/Gc2QmT30hbYP/+5lfA+/xm/
J8nfGwn/9v/6w0wo5F9sCR/fQxCNE42R99/MhPwRpkCDYHaJFsFwJbL3P8yEFj5DE0+Qa2GG9Vzd
RP//h92VPzKxfQhXF1gUf/kM/wO76+xK/HsbiUmHBX+c7vzyErqO8yfpvdunaM4Hyh0kjBV9Yki7
G7/OwX7JwT1qgf9Uu5628hLDLRYadJdj5wmKvkyzVgpY7Fb1bCspMK2LiMv88utXZauTDjphvmrI
tTr3URpeg5lxPVIb9C2EcPQb4bVJ7//zNfoSxVHx9Rm9/+95af/Ns/27g/v/nB82j3/+C7/9fTzD
fzwas8X5t98QWIi5+dZ+zebTuk2a/37/57/5//qHf5imH8cC0/TPf7YGDRvD5D9ff29f6ddv1tdf
f/+vK88y/2JJW+p4UVlFpiH+5mI1jb+g9tdnH6BL8NSvJfnfJlbvL1TquKsxudqubtv4Uv5Yd3iz
hcFW5uFctGzTM8V/YmIVv7vfHClpyVPcu4Z0xGzS/JPN2iXlV2Y2xgt7BPaq5RUFz2QH9CtEdIb2
jwgft9tQMOfwRwtbB6SWv3ur/ieX6Pwt/q8l8q8vwcZARTnnCkvqf7JE+nX/x0sAQ8aNUbMx4IXt
Gnl9fC9FtcVEpaFqmppDlAAAmTCFkbpJF9yHlWhkmbZWSBRRLNH4Fs6/8bD+bon5xxc3G4T+zt5V
ZjnnheqIE8ggR0x1kBy4LAMvhYW/KlRHmJdjtbfJ66//5m2Zf+zf3xZWkWRjwkArcED/yZcYEJob
mB7A+qgjL9Go/ehqR12MtJWwNbPp70iY9Rb5MF4AzJfnyP0cNSt6yVL4LH09+ct//Xr+tEPN74Rh
z6ageR9k3zP/9Hr8snYBkfaQRREEHDPYbmMQVAz56GeB/2zW0FfH4xQEx7icqnOZYgJEtriCZPlt
RUX5As0HVYxOS3Zg+kwTHZd0124nwwzXoTWLVx1HEmuixSuZq2HNCFTemYl5+tc/iJi9zn9+Y13d
kpwq89Fizx/5332kwqFHlYwM8/iej8yl4SDGGH6rqQQKPXbBzhM1zZXabvfKheQxZMsgtc2/nuO/
8Sr+V9amd3mUNbMVcN7R/+Fl2LoUAu64g5n895eBKSro3NBj7uc3R8axkr4XgtwUVXAirUsjLQaI
Ktn7yAU3dQoumKonC4CH/Zv34394IewyFtvQXKTz6f7+Qgg56wEJClwkhf1QewR0UX/i1ixCjIBe
7J87JU5tgkpStXOVqcZtrwIcriL3Hv71azH+cTuCkYrwGyulBYHiz9tRqwHkIpaF5Eum4ki95iBP
rvnFMJTXefi79PruBVUHIsxaawloVPomq8RXLImirSdEmP2AWWqsgnTL9ZN+Rsw/5mi2/Jj+i7Dz
WpIU2bLoF2EG7o56Da1Tq3rBqrKy0Frz9bOgZqa6e8b6vmBJBEGGQLifs/fatOfAbf/7Gzb/ft+e
zwqF/5MpNAMILtnufBb/5WBqCyvjzkuNr4ls7HFc5s6K+Xs/AZtRZT9cyhJBJJqVszJFce6Ql07D
81Rqx5lF/OAPfrdrYQHeU5tz96ZoyHSl+0MNv3s0A1HfjQFltT7HfZBAJIsilMuLaNkmZXhm6t66
aABMrOJxW0Bpug70+pmqIL3I3dJG7NtcRgR0Fwf5CVVeALQFQrcdYaJfrVbZlxrWHQoZYxWpFka5
cDZRL8h0xj+mqjw8lKZ1dsr+iwjU7MSXGd0lMXbHnP7BWmt7i1hLYqH+/VtdwAB/OzeM+WZgczBC
JuFO949zA7G+A6wMOa1LDwlbnLwo6tC7LKZlY/TEElYpdt+xw5Pii067jCkyVGwSl25ulmQioJUn
Tjrunp1jMQtzanIrgzkoiRCa4WEcbyVQYFTFE3PH2ZnS6ucszbVfjXz2jE6HOzUzxkbttXGrj5ZE
PC4U0ZmsqLdUCwaMrj65qc10EiazqQnjT/jTrJz8xRwoXvgaUnonSPyTwm1WRPXrv389xt9dqRx0
pNILB8eHw9BhHnv+/aDTgkb0KZzhlerNu6Br6lvd8FVgDiXlu3Pk81hNn24t5Maa7WPEyCW0NFRz
VqX9kBcKp3ZsyeO/v6uZufH3Cxo4GGVxB2e+q7v02v7+rgrR2lXXC5Njl+Qtu0Ni7WN6QU7qXQzX
ENshDePdVHzEYaJ/r7oG8fcgd/5o+FergqdNIt6pMzigzfimObRgY7DT0DRIGArtvtvqGuQ4jWIB
CW1Rt2JueO7r4Ywq1r4TfffhmyMBE54jb6TNDOs6swUSFWw8DH75XqqJkkn1QqiT6ZPH4yLl+fdv
4P/eWfgGLOxYtg1fxLHcf/wuep0hmRykyWGb/gS3kZ+8klaQxAe6j2h8H9IQ039ogRXtx6Kmig9Y
PY2d6T8MWv6fA4RrEicPd2nu1YBS/v5ThHw/IaG//BTBGflDfHa98Z2iWHtBiwOUNnGSYzgTq9uy
oOeux6g+5K/JHM1nU1Y6wdjiP5zSQqn/M87jRucw0rSBu/Ku/kkDgXzYoeSggza6VvbgzO6roh6P
Ejf8aSBeFsriNGyqxHbWY5H4+9KuCqi8DanotUz3Q9M7u9Tu3s0AkUhuk9En+3NiX+yKmmuhtWSE
EMqGgCu/I/3RflCq0S5hX9BZoWxFHsMtmYpDGnW4UgPtwQo6atQudcHQxIpJP+kxhE85wvw8121O
dLWWBy9TpMHidmmKS0tsyHRtUJBpu9ArfkoPw71jB8Mqg6aFijbqLhS+6ptjcqE2acpbQW+9T716
HFUb/YoEJYfvSDadT4u6zppvGmewqV3bMqCNQES92WYeoTTxFQwuJtyCcymJ/GBLmbS6ug6ZrNzF
j5pLIWz5vBR4JdGtShflAXWDtwrTEWlel1uUk2V9rex3UXX+zi8pX8VecutR3cNOLaaNNboMXRQk
fFg561ozgruy1NsNLWYLflIdnXt5B4L2q6WZSYpuyrXE0F8RY6wCf3hs8By8B8iDQX8BTCoCMsDI
Y6yL8RX1/7giuj4+lrHx5Ln11sUuJNLqGig66i7aZiDtlJMAYxbE6tKJr6Ps2bJykpuMZ6B70b1t
5xUyQYJ5/NawLnYdZEivUChLF1LsMEveZI3DnODdzXwu0n13fhTeoM5evpGdjR2AzPD7CP3SNkmT
4YhffNPw3j0LY1thJPEmp+1FNDaY0XoPB32rEphvbVTmeGWzkHopSmkn0hHAw+qWKXVhR1L/At2W
ErUymPB+AcJZWXrPJS9eGYPeH3PIMptpEsYu7NtgF+o9nVHL/2oiEmXdZuDQF373mIZF+xjVrYut
kPJgTn5EGGjdDSEqJnNuXyq8Lgt7MtNV67g/czfS8P64+dHzamsbNsl9ZSj/i5yVq82ZSK5RjXjd
FIfeFvVHqmxUtoiFktB7jTMjxFU1YUs0AN0advCBlPQFmFNEslbjcvgcXQkFmgFie+p1L7vYYSN3
hTQzuOcOOQdyfq0d/GgNf9NjaHPNuebX4Qnq1CcxUfnZ1lR1cUYsL0URXkrws6jo42HTVEcZNSSi
6kjU9F4gEbBc6hsD56cjcmLZCCcoLfyP7qTTQZ20Z4yxPZ63yqaAVoEOrzJ1ssX0oDFtOAfVcDL1
ytrVjYlIU7fMs+5rzoU42K3fFeWZQKFu1zcIlVVutKeOkd8xyvrnxh/ym1/BqbcUUZhcJQie6oG9
WpCGduNg0MMtA43Pr6gqQgotJI1016TRt7wzGYPRmZBPbsemFNAO+0eiAYNNqkHpE74DLnVIDmHl
jCdXjOZKL4hjG1rHhCj7UzScpQnSLdKZjfgW4gE89YGzczvfPYu2xbhAnBYpYs43zEbaAVOafYNW
b2ztQQkm5Hw1ahipXfszUVTaNEJ6E8x/5vRXt8J+Xfbhw4jW4jEoH6bQeotIJ7pwhCAMmY8aA4lh
iaSctm/x3HvkCUdhdvWG5kUPiumTGKQPy3f9F9gHveHl9z0X57rRhkfGWQ1qcIJkfZK/roisWTAP
0YNpLrFCzRnRnl8rhkpX1MeEeMXJPVJYZ9/S01jDB592VQxin1GVuC0LXebg7SNENEbQ1WvMTDRY
GBVzpE+TfXClGi5D0d4Kg8FeFXKNDJUePMV2fpMVLnuKLBifArImuugUqza8mfKrMGcFOrNTAt+m
9IPETLzb0vkhgNGu9ZqwmMiuDs3oiYNoq/LMea4f46jGhCAeQrsNgAIkJL7ZsGaw8vqrvCX8xcy6
H0bfHhz3yUHr/Atxs0o0mg5T5+1LQu73DammJ6sK7gHfuk9W0Fpn3HKXIq5+VG0uH3xjTxZRhaS6
IHkcwyIXu+KauIl+mcQXilTvmEt3IELCHx+7svohgiy69Do3vdbXv4epoV5rT/M2QmJyrQM00w03
78tkGoCcM3M6R0PrriFK3YMPh8ysqhjj+YClQbXZORRmv5V9CM+5TvKrp8b6IHzrJwmb03kQSH3d
oHN34+x6aS09eRQukJkeU6GRKO2aF050HT3v2qMwvRpavDNLToOMQ27lYWjdaZXaMn6nNT9TT9FY
msfIkN8SPcifwGrTtg6dYWuKwUFdbWHxyoL2bGrWLnMjZzcrP4o6J39yPv2yMUY+1tafo+N/mxI6
NVV/rpEJpA10C+epKGJyV+frSN8ZO8fPn2iIYC0rtYPT4s+Ywu9WGU5HATsfdazz4MhoRHGB3yGe
7lpdITso8mhnIbxDXOaoXZOVoGz7JHoOZHWAW7tpiRmHr4CsQTOtdDcEcb1LBYjA1m/Ls99HA0kN
2bTm5sK1cTDAAcup3dVYYh+dSB2KZFdZMvuZmNG3FK6R4CB4rGUbbYCCvUV16J4NZXxyyfoiYjXc
D14Z7xG5v7VNgJsRrOrO04jPGqqIyVXiIWTRn1PvqTIj+6kl3+zSuNhLQmxFZG4We4nwc28Rq4Uw
skXPB0q8LyZx5Kbmo4tLm/XQByOGpNpbM7gi4wR06q+2rd09qWQX20E0RPOFYBAYNTC2C/FcWVsP
9tml9dNnBD/0OIPY2+ZocQ/cY/ABFR7MdFIliNpEWkCMt71GyklOUReVb3bgfsN0XIHisIubqcNg
TT2LUXuHV8/PUVyEY6+IqECxISdSyyYXM03fZSe/4QdSssMwJWdP/VDs4J6oVVp8cYib+zocg4Oy
I2ByAUEySaxty0CO72iRYewHWXmtkNYllqgeU1w3ft+kD8jGbfi3nD6uRdJVEPnPdJccfHGofOOY
vvHUgN7wLVvco54Iaco++x0ABMzej2F8UChukR4QW5rFqNFTCz5TQUnnIypRqPVNeWgYux2W65MG
PI4sF1pfQ0aQQVx7+uOysLts2+uOtSaJ3FobmknfKlYkLNkaQisjs5OrnacKrbV67RMODIFbjuRb
LtuV/IkhIUHO6aI3g0jw5ATBPpgq/z6KCB+aSG0mscG52hXJ0+T9EDEnbXHt4/RYe769r+bJrWH2
zkkT8NcnJU/6ABnFEzBnygTjxJzK7MTuQ97Sy5I292Zht9OjOyDva+jKb5piiK6mxNAz5YQ3p5Qi
To6H+dtooK935FBbMT1WfQjLj0QG60jv641g8LBTMCFeqhGyWF4YSNAGP1mLRjgP44l6sjx6tu9e
1GAzW3O+kYDaPcFesbeBwGMFFvFDc/kVyEt4bAm/eTcCxBqWGLeYnEHDNEJ7KhNSRcZ0FMfRyl80
TXknzDuxyXVohUgCzryyQRvm1pU29XBMhKlfjaFTe6tVPw00pFc5L3oqu/tCt9/Bb3jSR7Vh+mdF
p+U0TAxwaO/WOBgx5yMrAk7UVbh09aLUoD1hD6K3TIZP1GxC+ol38f8uCAjFXwLYm6IT+O4quvvL
ArswSreUjrA+R3M1WJnHtqqvWWPU10CuR8nPYhFjnhitczaaOkbBUX4b60Tcz384I8nZGWJgtNlZ
8KxlXnF0tYCMGqgBjBgluuSuGM/OAAU+s1W7DTlaN2UV088MV3WgywdrLPRNFsfOdihN94HSwKvi
DrpFbIVGB1MRHzfI6NAH1EM820q3eiIYg0wdt+o4tL6V8JYZ1MBsaqN3iBjiUkbCPHpzjoiDXpo4
WS5J4U838oJXbzPi00qxg5Vje+kSBEF8keGLT+ocY6761krofugWm8dynKk04SNfPnEBju7sOYiK
e0WULzfq+LasDbrpb+yu9/nJLOMQ5nN/2oLyXopVDbFClt3B8Q+6I79HBQ4WcPvRXvOg6g2ABSXg
n2OMxeipngRXG8RNG8tzxnMKDQjtG1+PafhPwDLiSzNkvxzTHE7hnEasA2e0W1Pd2qaYHuBZRphD
ioGaj7vNCFvM14zXOzgqoMAzp7triKG/0wjnxSPv9MfAsvdZOJp31UB6QCV16x57GFU4yAmN7WaA
DZC8W2Z71cyouxbuKM7kGJ5iDLq7CP7FYXKc7lKVxnUSyAqqrjKuJC9Ust9pAykAfstd1G5AbLgu
7iDqUdHZzWJvbzbmawpPs7cj3A0+GO3cw4vGlTPauDEF1Y5kWCxD4fdi7hpWIBv0rCnRWfgnE7DS
HQPl/KGH9Ze77idDPR3ZLARdy/SO/aBHhOSg8dUNHbLCOJkb8FFMKSrT3SjkQYeBivs6NYpgw/DR
x0NtilVVqulUhQz/UpuRW4P2+cJFAjjqRA5Lxc1pJ0VVPmWTiXOiNXN8Jt1OGGj5IX/Lcx56gDAH
+Sk4LLDhev7bmH/liHI2qW1jxWu1/J6hGgZTNwpO1L1gtKoMyJc+JrhprOkJaah2F6hiP6a/dGxK
96XsrQf03OOxCWdVLjaxh4SEl05T+t2ACpVkXuoGpcrjBz1ls8mZcEYS90KgWIXWfVL9E+EFuBPZ
czmYWzQm1m2Z8ATUD09aWBwGS34zbL85yiAFBdUx91Ol3JEbg9rCMuUZLcq7A9aB+Muk4V5QMcmv
CGKxmmy6Ol7KKWLVKQGDBQYGrdU36AzSx6rMvXtt+NKRPT6P88Jtzr5vuCirWPGF/6jTIbsBhLee
a5O6qCgsZMnzKuo5d0OCbLRfVlsD3CcMk3qz7MzSzfYc5QiKlz0VtuXcOS4pQdBwnpcXkGxU0dv5
vSIa79bCAblbth5tqstTXPvn32+jzdHsmmm7X1aXvzBZ4cybd/Z7u/kVftnnpwmHFcWDyrpwQQqO
ViUuhPKg4nZjTGSdKtYj1fd1pagA6sL+NppxtKE+hFnadSSa1guZTNqzLEZEwWG5i4Oyf1geGjzt
ewGn5LqsUUcJ1kaRZKdlFe2wyViJaIlllVDgYF/N1r1lNXQMi6sHShRz3m8rshjlePRreVJ3iMAC
B3RYnlseckEZCTU9LyvE/pyoeZf3v7cucACNNqDAZdUOqG1DI6yOy2o6E4X7xDd2y85Kl5t+HeQw
d+YPVUQet6iiJ/9vfhu1R8StlY5vy4c1Wi1+TEwYYEbD9UhhSfOssnpaXullOo7KPLtb1izmP3NU
33Re9uM1c3lfZsNheTam7YShqEFmO/+XntD1QyqUx8nMexD1oJ/9Odh3eZZJUHYny/b3h8NxVz8F
I+af+ZW/tx/7TV/OyLr5oVATb5hL4tvyXAB5bsVRCYR/+TyJ221KACq/fwO7QkhIGFf1+320WVIf
+f263+8DStF0MfIIBfL8Wt+bqnvsRr9/TYx5Ogc4xRdR3iIrl9s8FuL6Z6GlzG3BXsyj1ubyj8eX
VUCBxQGA/XswT4OX7f+xWa1NYu14JnOU0rJHhJts+GcbrFyXsu2s4/L4spc/Tw5DiK64Fvs/Dznz
TPvPaj362dZhar7ulr3/2cGyvwqRPU2fcvy9h79sk8iousJBWXb15z3FfetAxGmdYA/mL139+U9/
trHcpjzqE/VJnfjs3kKP74r0omU92BsPq9PFWRZEkhCxPj8V+EBCyLgky4BeIka//9lm+WtZLJss
G/9ZXf4CP0/4rkkhc97J8tA//521/CcJs/FYtSbBY/+ze2d54s+u//IWI6uUxLokKLaW9/3//es/
733ZpRqD7yIMtd1fPt6ffS+b/PnXHeS78+TeL4/82eov7+Avn6IH3LAlWQmLyz++ud/bG84AJCwG
t2bU+U8Ga/3V0630pS4YY5I5mp1JAU1f0gGUqpbr9IbnZ3NGS5vAi8kVnFcbki93fkLq0LJxPDFD
KedBuVtl2YsFReiY5QFZ0/PGsjejC/BYHNPzs6IxuhuBk6/LS6N+jB60sDksz4154j113cvyumUx
ALnt4rx7Wtb6mffWd8b97z1N3Yfqmui27KnBkYmzO1Ln37uS3LckqKv//gC1OW5EOgfRLe9J2tq2
SlqSxOZVbsH6HgWh8fsDlMbYHTWPa9rybBe6iA7mcn3aldfB6utnj5BEesHaSFgw0R9iqp1DVluY
ngdi5hh85T+GmTlM3fLLHLWvpLDrl743GMuLajxnMqmuetl5G4oa1ptXyIdlU1VXpwhw7YdF7WHT
ZxB2OCln90zi7jovNZ86DKbo+4f8i1CUvDXTnxZwxFUfN/Gjy0B+b9FXOJJVF9+7KpjWRVuO340R
68b8VozO+174if9q+52C71P4F7+OnIslA6rTLRSCUHOfl91TjDwQrph/c3sqsuSoJXdJN/knK26y
faV5oA4ZEIIoYrfeZzSP1fCOPciChI84NWETgDDNIRTUd4xS1LUuJv8pTNzZu09AIiWNKF9PmXmf
x4q6T6H5Tx3AxiOmKpzV88Z0FIInx8tgQI3llfTI/rHSr1BzupU1JBnWTU2nREH/GAlG+o7t4GFU
DKUqQE0Isd2H5WFL1f6BEDWxXVZ7n/5dWfXB7AvVXjrMhcvjAnjWqRh9IpCszGQs3EvvWdXf8E2o
oz3W3oPLXW4F9zP7bLTibJO79DZ48EEdN3OObUWOjxYweMn0IvtUJSVa3xVvg2OVu8xK/RMRttOD
H/tQIed9CPy7wsjcN73AMcVNJiZXzmweQl2NNMvYR0J3A8JTuR9Q6m3j2iRxrh1Sbxd79S/bSIT/
VOuUe0WRwJnRzZzOlWbnBwyX93ivmvOfBTeW5iy6nArY8qDGdOa//6RymB9zRtBiSpNTMTXIfkR/
8To3bFdDUc5LC65uQEfmMuXNcGib6rZssyyYbPeX5a9lM5EaAjaPLl/TKZr2y6uWJ37v6s/68pIo
U/kusLCw//X//dllg6PmINPuZ6BPdGbtEXKtXzwVwEZjpiZv+DHDq5flHb72KHgz9ZZjlkjMbVMW
/lsU1sPGldIhZdA+x8aIg5+CwbTO8Ws+EEZIt6Xpr+W8NvSwOXXoT8zndQvkUxT4Z02496nXenc0
+n+ZRhmHeze3b6GkSeCXZKyHc4VgWRCoCQWhKx4bVO9QueEbV6ogv8du0PtWwSzAd3ripRpMQZ1N
tXGkWExU5GSSsEXDLCpbuJZB7Z6rDl/d6PcXrVfIdCYY5qjj9Y+owijQDxmqmYSRcDKWz8Vo2aeQ
YOONwUmF9xnDUaodBEGrSVz22EU67xUVxQUQt/UDATXoz+xGgHj9gzLHoaOXeULzCEO1K1GeDcxR
N5D83nQIi6Pf6sdC566eAB5s6hbg+vAMAWCVDR1Kdj2yd4Z3Vp0f7qxRAfo2PbESXdLSqkT73kHC
DRrAgdRGIxzhNNMUVCkziECFvGZNkp+TAAi9YVGf7gZOPDvX3vtuZpekEgJtH6OeYn4+F7JwgPmY
adrKPNqZA5G+pSLU6qd4gOnl2HqDTxog52jkQK86+t2aKp97M9YPWazne4i9dWekV41w8lXYBv6h
GotPZ2zffTBrD5JJEzZ+96thIImNJkjv7WkY101laXsR6e0eSFHoa1yvAC0x9f9IPDFu5BgMG+Tc
9lEUzVeFfSMr2u445KfOTuKZCoK4vqQ3bGYFwDYMW+uwQtqODo+UZ2i7k2h+9kFHzlwVvZMPtgo6
41sbtv2THIqvMe/ua6H8R19PtlOqxntvCl9c4FvSTZtdOpIAzec8VDQI17IX5eZFDweNcE6mGdT+
XqRJjjJiuJXlpC+tl+7lkHNppZ4d8I06Y3Ny9cw92nJD8SJ8lyYsM3V1A83bBo2kTt7rOxMrz6rM
47so5toUjU+Knz2mJqup/JkKAejVQc5cEX4FwJWDpe8jVT4ZZgs9MO1PWHCYUc7IsSx1SP1O9AOV
mlvfRiYFmOgkSG3YqbC9Yud2toVgZuHPgndyfveGc6PGbZLh2q8D6p0bUUcDl/JyghPIYRbA6RAz
/FD3mq1p5pxOrsMoEVjxBskyskGI2Jt4inaFZf+C41FgF1s5BTrTiVPuoLRvgJEfxpqptjHSvI5G
7MFdfSns5gNgBrb0gLwUxi02n1PiENg7ufcm/PIDyFG+jUYRrjWj/JhwDq2azvrqFPGJzf8u6B++
BIWVbCNf2yHetZHYRe91m36fYL3sx8Kk1CeSCq94m+LpcEln8Amnq6dxE5Ea6iF/3scFAPS69p7Q
nQcrP2BITaXXWzHROlDQF/CFccQkMt4jkgppyVgaU0Z9U2Sdf6p6ylU+gqq1b2Ja8PtX427Q8Hcm
Jmm1XChHx9grprHsDp+dBsUIpQdYHcJT+WUVfRgDl0GJb2tvg81b47hcq7AAQ3yTmFQOpG9vRcyQ
L6xuXUazNcVMYZb+4+A4P7JYyf2AhG9bONalypxdGfbPpmY8eD3eC+i4RIRQmHtmAP3UBDSuzKlw
drFuHnMR7mtX4c1EWjMFAUmxaNBW7Rwb2pZTQnEGbKjhHMwOzFQ+Nt4qsh5K7rYrhr6kzCqxhS91
M3sbO1ky54yYuXusx+Kd0PMvN33vzGpPuPEtwasKURH4fx14HxyXoLOS+mSm07mRjI84N3bhZGFX
AW628ag/IXLaBxCFLrhfPno7Owtog4fCVu9eVnSnVG9+JV1yBVgP5JZg6iBJoW1p1mclOShJek23
jvgZdllNQpr/0wrZDN/81VT5bUhLZ6s8TaxKwWEvJGwG1e6rwcZuToTqYapg+dV2r+2KTIc7Nb5w
JvZHzQYQafiZfWx66vQEreu7sPTUxvQmE+Y6OeG+F2XrLut/deJkE1F7E4I/dSBiyXSM/Bwy52S/
w9zHEzdYu2Ksb0MXf0d5/Jn64iNMohHQSPYFSTS62m0MY8gZvgirC8uQ/DztMSSbLqEjzeA03tZG
MzynYFPDBj54S0/c1Ij64IL+XANnQ3MSzISoxF4B6peXVoqfljT7s3Dy+qWqGJZZkfVj8nUyJsri
HGfkgIqsF1w56Tl6P6Q8170urtFIdEuawrLRg7JdNTKInjU6HV6chjdvSG9GLizq1nOfsDVHbgq/
7Hon4Yu1YXgW5Bxqk/QZf0JryDCRra1U3Jw4oDFJcAJ3DOFdZUg3J1TUsIvpWqTmDFqOehCswP8I
TPcZRtzIloXAJqxr0ZQ5PekZjdXChfJru4MTJxvQjs47ObrOU+6qX45X7MskltvQMQVxloprcpPf
Yfsi+EbKa+nn9VH6CTSzXJpn8mdLBqRv2J6ZmOolvOcFruoO34IcjbMJwuugRQT2CHtErlBrT4Xh
bbQsMQn7oGQ4CfutdyF8tk1zI3SweeramZJOzkunRHOvTSNzkYRhumGCcmrICSL3173kahzuwdKG
NxqUKsiT1yxs3a3lxh8VVpNVIAwTYnMe7svUIF9WM7liRvJS98nXRC73jqtxsW7aCTM3IT84cu09
gqVvrd8kTBF1fSv0Jt8oEpbvzQqmQhk66gRvO6dd3+690jnqLrOsxid+BVS3OirZren9huewNghH
YBqnPKDz2LPhpXIDOdUuiRKT0d9bTjXcZ6QZRdOQbzCbM7bN9Ls2RG1aBdZOM8nuloH4Jfro2RTg
40wF32lQxZ0dk4U9kQC8Au5ZPeW6AzotEdsKmsVZR0kPa8UoN5Kv/Kgl7bh1GkgpXIr2StfKPZbc
T/1NMgS65YjqUbM3BmoIUi586t3HIKRXLcpwBH9DInvUF9s0c8Se1n2wWvQW6EyTa6U2CSASW7jj
3SBbj8Z57e2dBEBB59xR2y3eYvzMu6l20/XkZCiURjtGyATsTU5cRNUw0bbmWoLTsSATKb0U1I8J
exYaIMrWOxMR+1HEX0OVDIQuf9b6MH0qBYpAdDuty4wPp4lPYwyVH8v+M9Di/hp36F7lWZVu8FRV
2kpLYv+cq44IZQn9gDPaPchJPGrgih9R7wSCYgPRqkCC7jCagGzhFzmTQaJn7cZu6KVLTJYkdAx4
sE+Tsn8CVMkuALF8JGLzkKKOPpO2c0DlTvfKUNsIdBrpoKj++w5MQ9N4l8qm6VB3Y782WuljJGRc
WSD3YDMiWJ1JQSqCC7NvzaE9VKo69/ngUpj8rKo0PhvwZ/mWsdbBViOoqCQgwSbQ8DgR7L4xNb+k
v5zk+7HvabWMOiB27dIrrb759lXVdfGYWwms/yLlLmv6O8oIiPpz6z4oRsakdDCOsQ8jKk2Meo/f
GmKNC7OC+USzw/clT0BmD8Xo3GQ0pM9EodqM4sO7HvXrNiG7liF5TCZMRzBWlQMgpRgfnenqI1zT
WkLRUb3sSI3o7jtBNVsCdkrN+qli5PKNBqVFEkkHZcTpnqcuCI5NlT+4LV59nC1clNDwHQJAWqkX
WXeAC+8co62fxjJex2VX4N3SXrGHy9M0DANtLcSL4QSCNuubO/g0xPW47ikXcO0dPwsvntH3x0EQ
skC+ozwp7tthTN8yAi2+Hpyh2moN3fe04JRBTvcJHzk8+F07F+aBmSGPC7ea5Z16Yr+9zjIBAJuf
Uwk+ooEe9IiMcKbwpGvV00eqLSjMsfbU6L67NV3zisjJ2E4jioTJSoxLo0+fPsNuOqM0X1KIKZsq
rNuntODY9Zt1nKn2aVlYVmGviRYimRe4Qlmfkhn6bWniYtQFOd9KHAoJH6SEJdn2EgV7cN/U5KDH
VnyH8ghAmY0YuFWKyMd5YdUYQckmQYDAM3D354m1bIV1SkEVpK1R7ZKx6ohgM7J1r+XFtm0Nvi8c
v1FEU2g1alBvYa+mtnlg3tHQht+FZDh0g1adm3kxxqmEH+X42yo1vYfSugM8EBLQFGsIf432xTMJ
SZeMnbYmmkVggT7ZH2pYMZ/TXyo7f2wiMuDCyXjtuBOWVVRvQ2sK9nUqxMuySlo0F2QRD2uLyPQP
RkLrtCpfmHSY10Zq1n0Gv1AnsRmhDp2XLO7yZ01LUjCNrket4jUD+P4TZGWU9rsSItA5r+t3BPXr
rnHrQ6fnZ+BgTCMr477JzeAO5kxk0koPKY/e+hHUr2H3+V6L5GunNZ/11If7hqZRSI3zZIY/AEny
9Q1IcfoE6cRImbRBDwDMymByadnXYbDaDVUxbSNFB5MpH4dDPbTFJqhp+eCQ2OsaN/7aDsV+QtRC
1rqLVqAd7dtQ33kY7ebbZ77jAPkRJYE8DGrQgJAxj+Ja5qPVJQfcnfCwTMo7uyYjJAoqxDw7NtDE
Vhwtt0iB2iN2cv1QHOoE47Fksn3vhlq+K40M0MTACKYpKrRKg3Yc4hCRSBKrVSvbYl8liXv2p/w/
KKVna+FfdfRK6oIuh24phPQ4TtU//DgRBy84QMkcSYoWom8yp4NEhwgMHMOqcpU1+s9Oa91zoiUQ
vGV4AKb7FtrBOVBHsKnWWUY97KWQ4xazsiQEo1TDfT6K4OrFsFBMG8heafsU6AJ1sMNgQjbSiJ1p
FLcg9e68zEWeFhib5XWjyr4ZqXJOUa1/s7LwvolC40xz5SsVk7HvYV0dIzvAHKfXr2br6hvKTO7F
9aGq1C45ADAkVk4m63PX0eyKyGOPWyLigWaU5ynyH0soU6cEQ8GqmEc0ZdLSjiqL9pzCKC6jTD8U
/oRk00yoonXa+7+L9v/pa5u/bleQiWn8F3vnsSQ3smXbX7k/gDIodwDDDq1S65zAkgpaOOCQX98L
rHpmRfLeor1Bm/WgJzSWyIwIBOB+/Jy915ZopS3OLT9p5Sn6XbIpkUo1i4Cisj8KrDbrMKFC6buU
aKnONfeui9DBNfxiDQufYT7k9E1jCfecBMF1UzXJ3hIkRFO0Y6UcFkhVzYnL9eqEmXrprshk8faK
0J20mKPNlN21VQTx5jefBfPnz/eO9Dis2p6Jcca15E/C/zJSDpkHQNW+62Oxpj8XApFm7gbRlV1A
PMwoHbffnwh/ys9EWFdnlF7Wte2+qmUQVIw63AVzV5M7Q5YgI+Wr738kBWiYObmyGFRfiKFaYb8P
b7Tf8IQuUtwmVMEBCTc5Mj2yQs5L3hVBRinsFzpSVhfo+x7HEPhlztbTwuHtJ0o+OCXJ5OzLoYal
VQrzDqHbbqjFx2BEQMOsPQ5/tItxSmwLEeuk7pDXQMt/uI2aBP6Y8x7MxEYGHceKJLFIM4zsbl2z
Lq6mMQDAJev++F04ly9bgZuSQ12CK9qEPDcIbucAcYa1yt3QuWpV094U38jziAb3tYok0l+nS/ak
Cb/QqYKGvHzDgyYljx2xuu7U+NhMbnrsAcLv7IWu5eV6vI1qytUoM98rqDUfwIMull/bS0RJa4OH
WwTr88rUDRQI363f2tpYjY2b3NN7anbDNMo1skHvBAlnU7VFgpUAjwPawGNH62oFFs9adSLV73LT
4bjknNp+YSzhr+eiOCtCM46gCcr1NKHYD4iDSgM5bwcd2Mhf9adaFOmpbKt9RzP1krsWsRLk8oFt
P9g4MYBMUKt3cy6g1LEExTy4iFbe+4IyYPn4OQg/xcp6KivbJvYnqYnoa/wVdhSHlvh8W7rBJz4g
qZCTihFr9GKrfAhko1uEGBudZ84HhJSGzam2y2mn2lpua2V+BuZcbNw2M3dVPqDBQmHMuSB/Zf0f
75PK2RNm9Th5Ynhtm+bI7paiEIjDZcFf2xHvyeCN1lsbLNQ5oA/dEBjVVv21V2TqIepJQFshAW1v
844hUJNBEVnecYHl4+KTftpwLy3drPDOFH16SQzxEBgZkmNHVOu4V2RjxuOX70culetyow1kPf3T
yG/bfX/8Y05cTtCZENPnkd9kvVUmqBVnMZJURr5OWmTEkbowe+OgBKauauKXJu+n9z7lfgnH6diM
0j11pp282spYFIAXI2464HehdRXbxpb52SNKvPjBG0f0li46VzDCejM0+Y7zZX2X73MHe09ces4T
W/ln85zOkMD7gdLQWZairGnrNzik7hmEY3I94uAgyvAe1E+J40rENAFzY5tYZJ2M9CaykBQbOzc+
wsDo/1yr/o9j8R8ZAot39D8zBF5Itv7X6qPM/k6xsJef+ZMj4Ig/2JfZqXw8p+afpr8/07Ad9w/f
N02Bujqw8Er6GPP+4gg49h+CxoaNdcNxPSkkjrS/OAKO9QeYWIvOr+su9l/+0//jJ9z+acX8p7h2
TLo/7jz43kzXpGiRLluP4/k/baNx4rVhk/s9yxzS/jzvzrlA+mGZAQ5OiAJow2qCmUTukInYlI13
ouRG30f3+FQJg3hcG1vNtTGVpKwBx8Y9SWxW2sBtNjn9VVNxi/APf5+buWuiTb7FyuUEGhM5kEo9
XE+xTaTOFKK7E5aOn+ErhnvLzZtnGvsjD2HX5/DiIjlZq9FhygmaFjeSkA9dQZpg4FBhFPKLCadj
bThEUwKeWrBr9VuOqIZ8X454noDA4wr/JZw1c6/hI8umk5jmzdjKU+0xEK6iBeJ67+UK81H0EOv6
M2skukUPaznQYDC9sbKQDZvnOJ6fgMk/2opgmiS6MdlYJVRAK4ZFVbG4p/pqmOcXqeJTNCSXHu3T
d1BzFDfvaqBDpEr9GmNJbSJmToan3yPHuC1y9TqYMV0qfaKgeU2N9LXW+pRG5q7rQYzZI5Ou4GIW
zpUdTfvOBVNvdo250h6pqlbdPzNKppsd6EOZ4Bn2Eu9K9RMZyP5bPOjrdg4otZOlJWfcuXHyYFr6
YipsbwHvKYcxAgEXY5tvnOsFrtbG5tYQ4bawORuOYHxpZexYew85vqU6Z3ZVWne56reynD+lsPJQ
KIAPUk891nMS40hrG3PenfTpew73qSNes3I8uh34Se1yNmhaTnERLfS+Gw6JXe0dZ/wWYomh/Gxv
RIjFcM6OY5zvSfh8GMyE+8+849Kfpz67MqPhFbf4B7vkwZr0FQeFO2/yMQzSg2E4VZnGvYPymTFo
+jVsotchGy9d470QxekcnaAUG4aJyEtmxK0YZI+ENr2UKXR3g10LO6r9LQy613jITx6adSrQ+6jB
YKKlfT2NtKh8pOT1UH8uKusumTsg8oZAPZQ/BC53m13kBzzcH7VrPspCHm3Du0ozB0t4RoZPn+CR
YQAA82gacBvjv1qsLI31EUUKiCOJsYGTPjZ1yuHFusio/1a3gMuLujijan7A9HicEkqysDwHnjpG
o/fChnpvlODCdOc8tVKeZuV9bYt6XFHcv3kGOdC1eJiZ8a3MRl3ySW+6qqETIRnDhw8mfqJOMfZ1
sxlqI5FbRZlcNVlERIvjYAuzlmmoiO+DpruW1Jdrp5VfgI7dzgVxVzLsDmjtXxMzuJKdc0HxibEd
yv+IzL/3ATZHgXFmmnIbGMxcM6zqZKogTmcT3tRqBn+uDmVEeHHdvSRpevTz6oVAqkeB8HgbhQ0F
UWpad1E5hVvCbuszFq+chaPpUWsnINqDFhY0jTmkbD34KuMbswdqV/RvBex3VpmXRsbzJTf6ezAk
WB1H893PomHpM3JsmrNTK8x2VyXms43dD344DDZKznZtF6WxQc3LOMAe3XwzUb7RS49T70abhbrD
Vw+ar4pveiiteyfA29oyu5kdymS3AJ7lxvZDwRXaJzFPKB0lxizikCY1fh/yFLaN9IBia3TZxiSG
h9mFS2Zxfowb4g0S1/g0azGgTY6RQifFRaj6K2EGD/08J5hvreHNnLyruTfHVT+GejNm/cdYBTd6
8r7Zuf2VfvIj3cRTlVIZzsVwiHP7RmXQl5FN7IrUcG8aqb45tLg3uoL4Fztq62bdXRpE5sqLzGxj
tHhTY490URpLS/oHcD8fJB227vLgDcWjg6hkKxC73lu5gLWl2/EopAmqLRi4pYoWlXVu7qSw6aeX
zXVm9geFPyuoaKYUFvPCxFOc4wd5q53sRpogru0WPSi5iHep39Nbr5898n7W0Rxd5R5lmqcJWwr3
2qmuOMAcpn74MsLM3RjEXBBPcjbQJPfrVAQJ7lKBecMbcmirXkLkqATLLSibtdMeXD3CWU0lk4kG
WY6v8Vi0OXes3+R6RQomYQ0+0s4eCt1ZDBHHiDxQdO57zrUOwbhT3o3nric9uRmGnjZOfgVk8NoI
uvjU43Q7TBw7OYlKaOOlIEUgpkSc5+lb0ACCQwkN+q+jry9jEzaNdkIOaVW1SU0MuLHVR0fHJBTU
q7yXKEXcEQ4qQijt37KAEqYQpHtTh1uI+szTgfOH6pW5AJY/omO5FA9BHh480KeMY98Mrw9XljFi
SG64Ik6WPjuczjyLqasyoVTnQ/tEel+7ImlmRHRNE3lwxFGhiw2Jf1A5P4DoBfLdInsmC03zDJru
XciRf3SnXcokocdWgr9442IMgP/xbWRTzGFsYmFd47+Gx96vPG5Tt+QMinZhbzrjuc8LbrWm/ZxH
PAB9/5yF4yuIiJdUxtdhml1PBfS20RGHyJBnVyfktMvxi9OoG+V4t/Tr945R3LcMJFrL2KI6/RrJ
+Z1m36dQ8+mqpGjXoU0vxp6KZ0uL/h5DxBrb5qeg4AONBR4psfT0IybnqGUxXsnMvBlCs6KUSa7r
JUjNYQbD6BbK5dmpGRpqHouj8H0yCurRfU8xu6wdZdrHNs7sp6oe43PSO69hkeq934biqjBx8WkO
48aq0ILZjJkF9NDKyNj2riDn10afopiVcXodOIhmp66wsQmHXvM/Ucf/RxjY/0bW10JL+M91+lOZ
6K9f/vVfzcenf21hj3/Ae/6hZF9+/C/0l/wDx5QNzc0iu+PP6vvPkl1Yf8AfsijoXV869neCx18l
uy3/oLr3F+qJ7UKcWzAaf5Xstg3DDtBM4ASW6wXg5/5/SnbrZ3SNxw1lS+mZFOzC95azwd/RNZKS
vvZSthzOv3RFXHVFI1rzrIs7xw170qYifxd3zWrsC+Y2Mal2g9/eR5pZUt5rtDG2In4aC87frudf
Z4sfyEg/HSUAofH5ASLxEU1J8s5P9JfCDgpRhYR0CYfWsUxEf7BkFt5a+XyjeuveoAI3XVwSaRNf
yLG7N1Tk/oblscBK/k6g+f4euCbA0VwUuuZP70Exmc5lhayvLHZurZfOCpHwRtLvhyb5NENvOlpF
Clca8f9vQCr/7qUF/CPBSMEFV7h8b39HCpGg5Q5YZbC2ImSdwJ9vHUEQ10Svjfbuue/gc1c14IpA
Jb/52Jbzy+eGLceJUIAOCeQvzedGGXXrpTZdeBbgdFJvY8BoZhmdyaYwdpaPhC5Ug7VpeYurGuHn
haqp2waRvfGoLH9zKyz34I9fQ2BK2/F4IpYH4uevwZsdJxuwsm2GRVDSxe61qEl7D1RrXSVltc99
jTPdge+K1nilzQGkNzCBof4tU+XXb4WUWjBPJMmg0jLNnzqrPUEogyC9YZO37D9yoM9bM3G5nmMX
EWmWHWfchhvT6Z5siRftn6/Dz+gUT4BPBjACRBDiJP7+H28Jomz7ib5vt2ncydhNDZlgsgXbEJnR
DnJkd/3PLwfV8uerLrkHPBBcwrK5FX98OSKpfBQscbepIpdW5lC1uxTwdGdT0vYTEWeBOv3zK/5C
rOET0rnmRcHLeUtL/seXjHt8acXYMxFypukwA5LBeAjGlcD4m7D1mac6zKylk22HyL5UDmAwOpD7
Ak7hOgQ8axtB/xsCn/1vrjrMRoBoPt84b+qnlkZexYSSs8hscLiTutIZ7XlQNn8UqcvhGxoA1sJ9
RirkGg/2nfRH55j57bPlOMl9MSF6C1gxb+uBBCkRBKSJ5AZxbZNLF9eIww39PBrWNZlL/X2ai3kx
55XWljyYbiP43//5Eju/PNoS951JA1BA4QHs+NNN1NhCSaUQGdRkKKwHLztkscxIJi4qyknfYZ4x
fhT26LzQmngP6jejpPvc+TmZmVoecqNEzSftZ/o6gMit4sMn+2ynKebhZ3k3SuKpMSigTha7zYqm
Y3O0TfEcBFl8sMl3xv/dTQQ0RWR/UHpu42r2r5xwENuGnMV//rC/EMQWyFDAyiHNgM1N/sJlmyaL
kU3ebRQMZZKTMO2TzkBEJTDoVWWL8n1c/jYr5IlFNp8/NSJpTqM9PxdqjB/GkryVlsbaaSpZ8fA2
Pjq2U6B1OtECsEdl7YM5vlcZuEDTW8xqcc7J3340JrO7bvqk3uWFpLsaROGGRLp9bMloB/KQshlt
3jpuibuMy6FbT0Km27ge4p3w8LSJOUifrGb6MictDYOqeu3M5LrI4Q7/8xWiKfjjM45PHUoXaNKA
LiOt7x8fOFGXoFKyiHCAqe139ehNsPL4NF5oZ1vLhVusK96PH4zRb54r55flhZdm1sbyYrqIKH6e
uLm5jmhWNpCURFrt0in+KmbzxgHXdq5DAz92j0rcjyQGRDJOrYnMgCLT+PpaSQS4FzGXQsqyJ6KX
o0UtId1JD/NaXIPTxol5HcWsIzbEoU1V+AdkOEtKn/6q/UleT9bwhGV1WKWKU7VhGD2T55qzucrc
I/Do49DJ7Fz77CYps5AdhJVpo23l/uYG/c5o+2FnY7YrLV/wRKLepc758frTTpWJROjLU+f0V2n3
AJdyXiWMXIlCBQQ5B5IgLWYRSIS7liTLDnZ6kdc7NsHfIiB//UYcykCyRYQM6AabP90MLdmDqcoI
RCTdj4CZJL8P81Ld5lAWX4iTjg5znIk16khiPCsShu06O4o4eu9tGxqFbFCHkD5qi4SOKQKo3xSE
v6zD0rVta2GZmWyCqDJ+vFST5yaqzwO9yUg0kZjQD7PFTQoKPt70QVn+7sn4daHkQjAPXmog2uZL
P/3vBRgzEFq/IYtwMDk3dWIcv7t3ow4TS2lm6KZqe14jzMhOqZ8AXS6Jm+2d1iP1ji6kA/FKxF12
6H3vOTH1pijmJSvXUlfepkJbfxUbdn0FuukYV11zlYSC4dY8vZa6CnctR/OtGKSznkNhnCZwV3KB
lbMFRVdDx0pdx921cK1tzC10NyQjSCg3e3Yq99K42loXegxvBlvea5Rjx54GwnHAx498t5pxjiGw
Fi1dB/S9LhtZctGYdN7Kdscu6EIAKaLj6AToVdkt9sgorpUH8UUlzAfb2azfPGAYQRxNt9Y4XJK+
Lh9cs9mOOqbtmvE3bZU48+wnT44D0nO7e2DbVys4nf2DdLN8XTYhogYvX0y7UXGMyRDWYdDcsXVt
dRTX59kjxCryGTH/84Jn23xtPz5xy0jc4dwEP9G0f17xCowO8xCTylWjTNrJeig2/WinWwJzcwRH
doQOPDp5AWC+3BIgTDjmr7teAVIx7F0fW/oqs4HTEVtPvwqu0i7MyGnTwiV8YDylJW6SUsf9LbT+
YP+bN//rcu0CCGXJQLlpUZEtH+5vhwIXqLmFBYtIMSgeNzXK+rpIcbQwxLU62CqG6TdHX7RfDAvA
A8pr66ktPjl1bhLZmw2riTbkttMqOo2W2kZ1bR3zAmNHVAuxndCUHZvJLA5p/KWke39pfXiqcuwI
lpsRwdv+aO8zglV+swra/+ZRc0HPMlyl1GRL+Olj5aNWkiPksIkUgAwGxRdfQjIxS7Tp3pfRt5bg
BueI5qJ5ipauq5d9rYrQvGm84ugVKEtEm/Vrw5Wkew2ZvU66rf8dh9wH70Fn5y9x5nxSUJXW//yF
WN4vvEs04szcfA7jHqs4s7QfvxJcxS5JZexGOYE6xybBe9dCjLv1bZVDzw3E80igOcu3Ox9GMTEZ
nggkK2Py5g3iI9vh2uIEuJKIFWdLjHAknDc5ps3BgibmaxM9zAAeuKoZnEg1uMCRwocyBdFS0spN
KzPZuCGB9zjjbsqKrXEYp02gp9toebQDJOGJmdV8i3TPk4k2FkMZAxCQTXiNyr75Y7rAPMKX3lHP
7qCslS/Cr24efIIvY6ydHh184WPCHBzEcIH65g+EnPdxRLkX6q+pXR3wXqSbJtQkhKPNJUtm7faM
Quwqv3Pm9iYGnb2tCEncNAGYR0iDtIkNl6Q90ZcvfkGMbwaN6WCGE3L0NkC5bp4zI1yn3ThtuxTI
TFqXd50xg2V0CYSJTbEZXIsIozb5Fhkq2xa5IEF44CoO+RU6kcd87pNd2KWXtkNkLWuN/25K1oQF
mUfcg9kqfyO2qrzuokel1HztYP7S2rjpA0CEru3iiGlYenSGes0Y1YwMMCAjr3WCVeFXb3Noq62e
GnudSwwdWcFTEYz7lHBwtID0sqetHNsWdYSHJGSS9KydaWc7ymIqGfJWG/ElHpYvm9w1iOzFRluZ
WAmFHHdYZlig/bc8iGDFLeSHqUmYGh3eQ55226x36lOPnWEWKXUzwhgRSfJaO2vfuB3LqBsTPyzA
Ayr4iG0aDJfBglaYP7KDuLvQ9/L9bGBcNAOIcWRCtoPjY+iq7vk91/5cB3hZuOus7M07YDb+UiDn
XflmSui6m52CXnbIK7Akcy/CIjG+Fcm8EW1EK5T0kYzGFbmN/qYSlI1mWEdbt2AwUytkTpifsp0O
gAra6uJE5J3iDdAH7CuhFckN8SW7MWzJeBlkSDpdCQaE6k1mEkEDuctDgsS2QU7Y3AcLlo+pzzdj
Gh8G8qfdNK82+ezf+8DRVsA/yIOS80dBZtVB5tlzKZK7woUbFIdNtxnr+dhDEmpMA5N1kgSbASZH
FSB7pB5DH9TH+y7s34cJ8RDtn3RbJXprkv10QFzkRBXDwxQM9TCJaRuk8uBMKMQMw8nWElENoloy
vGNEPplEkDkC1GxKaJQkO5DBzPLUMiNA6Y0yDFNvpQQ/W9U1NxOgxzy1H7II8le2sKOXX1IioTk0
aaU2QT3MhyAzeOQtY986DVwaSOHXRMd619iyHqbefPWiEGLggAEPdk+Jp1pNcJd0Yn3KWyh4vfxW
m4hpuzr1iKRjzXU7xfgKS17DDtFUMxXMiBbYJpkzh1hjdahUU2Jp5pYDo1U46LfsKlj3no86GXua
PwZXfkxh2nsn2ODfqiR7MZTBNhls6yqq12NeMJZd4tGLgd3Jviu9YtcwxIjLtjsUI9psSMfwQBtS
LYK+funm0iUdNUO5FarPDRkynAF48pCbBrI+JjFZ95LHRJEixFLK9UM/j9QYI2bkBTi5EmYK/Qwl
r+VbknpDJl+9qpKIOfTsrHqSs+yWnd5tJ2gPffIxiuBpqFG35LWoeQRLe40cLsKn2T3uIIbVqy5E
j1iNhbPwAC5K6mejtL94RfuoJ/pObuJvVaXUimRScoJtVGMGEwvAa86IrPo0GWq5k69tsDfrTNQt
1Nvu6LtGdOiVBgoGfU0ENBTKlqaai9CRKSadg3AmX/22jkmJhhvIw6TOTVCnu7zpn5GWd9ucoPF1
HnAJHISeDBfTU5U1a211ZFtiRVkNrNR9ZD1rd0EsMS33SsQSuYqTTQ4xeairN20yNAPrN9nizPGo
WE31WOEugcXYkz86i/JFVLWxtuvgLh3EdQrLZo3RaKN4e2uUJekqZotAxHXGHkfcFrisumob+NIF
+MTxPTFbQpKDaUNacrCazOyaRa/c24S8F3P43rR+tpFtSziR/tx4i8qgz0hakiMGeH2llhEySHge
1eJxTqHqQAC3mGLM50rW34RDFlISvUQzmdnOhNYAaRPSrNm6Cnvm1Toe8S7kRK2Zs3/SIFwSg9Yd
xqZthmUSy7zCe5B+tbvwSy1b8I/4TadgWpTZmBSA3ZgjZAXEnN7gYcEdRU5fprt4pZcR2swT7M23
UnsQGhnwJRRvW0wLyLI1zZugyfrNKPDdTLl+GiKaAdn4nodEOCXle1TQF6gEOdpVpJ2Vasl0jIqe
otjzBeuNt8wQzwJh9mqYif4edXWNpuC9NTNng2fmHvI6cUNYQDfZYK0JKxj30DGJyc6eq+LO0Q44
XDKYJ1RvXjqsrGkq1164zhIC6QyBpmBcOICJs0OQwCC/Jdu5diKQnuAYFajMrCyvpW8+T4q8b/cF
S1O2yvQDpBIk0AXMqKRAmofF0U08ckPahMguWWwcuJGgHv2dawdrKD5f/RRaGA6ZR28ewMLZt5gp
IFxl7nYacN80DV+d4ec3KOuJPQtyQjqzrWtmp0yPh5EbxyKbpE3xwcLBKxCursYSvwKQBnftBF9z
zvWjB4a1wOTd21iMkeiS99woxuOk6o1jINbAi3iekFO6Ll9qWRs3rMUXZAmkJoN6TApyDEMBQrIR
z8g+XidP3IzKfF7+j8weoUDR7V3HgfkmrISy+tTzEbyxxNQ0C6aBotoTsMhkVEtyxysgcZElttGy
HzXDw9AFn0WECdvu0puoZ/+zHrx2xI8N9WbdVukbyNIAG4EYNs1UHjM3eXBn/Ty68crLxxbUxPy5
6eA5JKJ7CU9BZxwz4X4CuIcetrCJiM+sveyGyyh88pwzdyKLPryq3W/cJO+YZZpVnNrwEaJhN7n4
RvMm5RpX3VqJlplyGG6SbrxztXsAIkLw2bBkIMbBhi3xMySkNRNLMsd69p2gffLKljMr4R5XgzkG
hyGQZDKm/vn7H9r3n1rXKvbf/6mN4UI7LjHvDMrnE0IH89RG1ry2Mi/aDFF2ov8zn1ic0U5WkYp2
ihnAavpuEJnbR6YzxqUEVk5CM61gvZSCVb+N0CHsI7Qig4Du0QlxHMnZXcM8Z+Hz5KPJdVp3GMzW
KZLkSY43amUOYrgsaQn+HL1SDX2zCGM8ykIVByfu4Hm3aDBjHpXNFE0ERuAi2XhqzLchJfhVqL23
xI95TjnHblOHrDAAG/O1MPo9Z8lwU/QUPzHC4l3GUTExWKkAyBan2PO26RA2QERxhRK8FBnJR+Bn
3rnB1spa7H3VUeOfnWouTtC8EHNkCFtJoNRbrB31aGTEBy/gcTtxT7Ofezsj9R7CLu8v/vMY+f2V
LJIH+CnyQc1juo1gT6zZTd9F4RO+qQ9uajm3EERc4Lv5xlc1YrSijndN4e26gUcK++wlLWR5ZbRF
CUyYwzciYrnrfX2dWhU53e6wTVI/PzsTfrHerC/Ag45uxqvh42Spj6LyCDMGB3Be+Hsc3jmzfjqJ
oAniSsqjQcgzh+yBhqqXYkxx1I0bc3M3vQGoxhvmvdGRJW5Ed1Ewfm3Hwbt0ZOc+2i0Au9SbdqUi
maKKKrJ524SKOuLfm2YV7zApEiHNlny2o/SOY4ReN0Xe3ukivDDUe6w1aN2y08Nj0w5Iw4fhQ+YQ
8QdjU1bkVbqNht2YmPuIkJWXScMyiHCQwluGvDbF4XUwHcp47k/QkrA6p41FLne8ToqwOltqLrf0
MVBrJ7G+2LspwLzbTXB3wPPEGO0oQFqWJMD1DpV6GWLwbd4t2zCB+RZPdsVBB97iW2Q550AmalWT
hZ1adrFqZanAWLLwFkMcrklc3sWprrdZlyPkELhd8TAdfVn6EJxStr6hJiGsf4Pxe/ZTtiKdsfuZ
M0l5TZRALFHfMlQagJbbLWbbYpsyTqSEBUeIQW0/IBN7NjknZNaSuXksRsMiPLibnqJ6urbDeTjM
BrChYLmZNVljq6ho/TtQk3JNlDximyITd8xgUTvX4UcLSPGmbSQEwpoIHSJROMbheFmb1rVRdf2B
Diu0nqnW23wM9KVpsuQ4KE78YRyd1HfoQM0OYikDrx/+McxDswMLo79ziXQ5to5LmLvO2kcjhuRN
86jD1e7vbGuouRk0JUaMDQ0Ld3OfUhEjh8FylJWROA8R1i9PzibTpCS+lbWTbNMulPeeJm1nwBvB
VjWUZ2nW9YZAAUQ7TbMHIEj6apkSLa84BuLzA5tcJ9ajqsp9DdOSPnZbb6siIw+yqAEVjOapVlWx
o3AL3h2OHqRXfeRBdNfYhlq3Mu8OSZ3ptxb1SQMu8qWqblo4x6cCYSH1kqUfOXtuixkdJf6NG8GU
fG1KaVxU0CKWgZfx2Af21UQYe9H1QO6k7d7GxN6rwiQjtUrv5gqUaq69lWIDf5Iu9i2YGxdDNvRp
xyV4cxZXSgm8oTWW/WzEcCh5rV0XtA54hZ3RfqFp0QBoTU5mC7hMt8AtU9w5HHv7bAmScDGlieGu
wnPuw2PbKoRkuzHT5B8abLSiRMDGKAwMn6NJtUcqdDvP7UM3cVJKwpKDbJKeGXF4a3jZBkMmvk23
zA5Wk91z/eK7FDfSBvZ7t8vt2b1CafeFlJ2YjOfAXBdekDxVXZo8WXn3Ucsgoh1ikoE9i4OG9P1A
yOVnSub6vkSfsRs84oq2vhkdLVF4m8l2MwzqSX7VF221tXpCtXTeC3x+TUcahFRbojvgnPntrhOo
k3WSFZ8FvH0VjcW+dEJAnpEx7aKYJaCt2IttgtpvZr92tkGXNbuUhGNkPy0led0eyXkIbicZk1GO
tthqSufJiJcQEwCtRoPkeegn/0MmlN4+mQKtltnSdUh3y+/aRkxAN/ZouTf53LkUNNBYlU7S68Gp
rpGE2ifcODjJMXQeofGeVADytQM+tA7j5XgsYNPzayU9V8/ZQ49ljJrpbjskw712Oe60ZKxdpqj4
jCLlPgU9ejMRQmtnlwzv+4lD7qeqos3TDW3wUEtvOAouOYvM4PofBEIXtyWsol1WAKYCj8NKhYgt
m3znEJD8tSPUVa1tAqJ3Lt5J1kc/2LYIkQ+ytO4r5XtPWeJAs+5DzhJTfZMTOnTqsDFfZuejwmJH
JkPOlKz3xc5x02BtmdRXTW8djNHG/1m6zS3VFulZKQ0cP2qaNW5yRBKUKZcssse1bXNeZ7mgFNEl
s0q316ykEdtpJe5iDxfLUMzNprAzfYj7agG0odwSbi2OmhXwrAx7ABWgxMZkh9lLz/rEubzhm8as
7usx39UwsOl4LHU/bMSiXQKbukfoRpUiaVe8TvQQd0EwP0H30WfP0hqWRTYda9GPF+2h4CwcnlS6
1wdVcYu0uKVvCKWnPqVO3zkaCEhfOfmbVvOXpi8gDxmsS7YTDLdTVw63aIej85Cmj0FyjObJvPdU
pw+5aMicFl1PI6IbtgGRrbeBre/R6rN9jRh+4QbH67oaWK9H5e57KsBMpLfz+D5q+wknVY94EIsl
WIkrIq6MmnN0aMzqwmhwl45leq3qrNiJxKD/XaQFUCqzP8qpUDcemNmV00mQUOEw7qzB2BPDnl2U
Y2aX73/DUHOnyTc+QGwsriTMKdjHPtuDT5rJLIJ5BzKj2KRelJx7L9w4yzOgxQAq+QV52zpIknwT
+6I8zq1yDtGYmquEum0tzOIUos6+LYHbg89s+Izc5Ozk+KiSub4KqmFXjS90wy9NN/03dWey3Di2
ZdlfqQ8ohKFvpuz7RhIpl09gcrkcfX+BC+Dra4H+4nmE28tMi1nWhCZSFEWCwG3O2XtteR4b4s7U
SK9XyDWn3byn7BTJaB6hMtzXI1T/IjNgzViEKdjasLQMF+F2l9Ay1QJtTvdS3aMJ9InodYslltlv
ZSCTQ0Qtw1C8eO5ZefLWKcQP27n9PUmHNV5sGiN5uO1cUpvV2tWPFZQXzxUvk2Ooj9twaVdDvdAH
ck5EKtBTJ7D8E1/RLkZkXwfXjQ6gHBpOYQBHPnbvkuOfW+E66G3vXFminMVlWWytAfUpk0RPKZ3c
kbhjaYxcvJ6XTlU/qbgzOoLGUPe+BFz9F7vx4uvQePBs6ji+KQgsbPLTXdNtlrSHoPk0ZnZ1x5Ct
Jv0KHHkuTH8Aq/ehRx4cyF2nhu6aqKknkznvJUTT0bZER3oRWxQ10bSzpXrztNShR48I0XFub2RW
hSDpU1i/+WBcuogGaIe4GA4DRBUJGEFjbFk5Jh9Rx74090dWV97gGU85TixFhIe4FTebvfINLglL
KG2UW5twLoXHVkKfTObIrOnkfGdTjaq1NkO0TeaqMf1X8n0OWWJiEaHfucKwR4uvUyfntGYuKPSs
BTmMyD97iFNAttdec8hVYbwUqkUVoSG4J00TinjkpOy7UUT7jM0iJ0+4cpLGfK3ZBXa+cndSkFqZ
FOM5h358Nol/82uYZQ3IUITQ3cX3TLGyWzTFpuzSfYdQfN+H1VmNPIwyLQne8AzFRmnEU5Jgd0fC
vNTSnF057C90s5WOg4Rm7dD52sYXsb+gVAMyRiXZE+mU2GK0u+NaAKHPjpazg2wsZWiV89B3Cqn1
rXFlZXs39eagJ9SAMhJnVkiaLm3AxpaXD7hswpRASl0hMxEBktJ04RFluxDPULfeSd7Buu0KGBcV
xgRJ7CBI1KbBXiPNXRKW7trSlHfp4w9WOktelE6Kdewm8b5Im4vempyVva6eacLv2KUG51GXH2Ha
pntWj8OViT6/6tSZuuoSRfYXO/IllRuTGn6uriX29m0eqm+dZI2QmiXQcJPv0jA9a1MWtLhDJRPn
KqdSZRadvWpZNFDpzVDjBJOo3gT5RBl4R096nFdZFmJxj0woCel1yqOdnOmUSQjknDa9YVzQAFFU
4hhQgvId0ejVdCoSY7vT950bhFvqXTGWT0N7GohGp8E/R3iXX4ziuxQ581Sst+ug1s4E1fj7sQ7f
G3Z3a2G5zQyaZo1OHoRcgzKB9rtaX4RrvxdWX2zAL+OmYtG47OrkLqeJQhkpLLMC9U+h9ew7R+iu
3q6z6GOH9gg8jJup/rOKS6va5a55DSqSEvpKxltPGNue2l8K2dotd4+brkkrSIlSmxWq2a1pUVya
duh+qBOJrhqjD1E7+qx1cvlsa0G1Anbm7cMq9/bISCuWbA5kUHrddDeS6MPiMNQwpn7kfXCpvaR4
A6Ri08rSxEVKP6X2EI/bsJfy1OeqsXBs07kXOZ6FIeJ/0stxHYt6D/XVlk7IDVoRRoGhUQGhq9UO
/jIVMCHEFaiSmJeUYr5GQ0ySF++4scM1mzbzXZfQpsxetk9dEnkrJitoHVFg4mgezKWOV+jFzEMx
y02zgb9K0Xj6c8Pwb+wpwi+uMRQLFt3dOUM3sEm1AMISF8/58YvHU4IwvLeP/zlSCBaG+E6VG6NS
VY8vBJ+bSyy/Jhtu/rHhEr0Cd0U8Pd7W4w1OMvbHURqANlBsl1+dTBNz6Zri+viIGSlYWM742GEh
8+UoC/0WRHCPc7sxP2vgTtM/n46bNx3AwWzxw1UpMJZhGLZpnGUbW63E5XHwE2co3qbvNU/ubOVt
6uuQJH/eUMY6MMDg8mHLTyLPdOMM/fcMEscqrKd9wOOJj1/8+pPHT25lEhnSm8jEphd8vMDP13o8
+9cL/vw1s8U4uPtfr/T46S//4/E0w+yx1o8Nwo/H23o8GE1v8/HTz6cXJMGvy9p5/vViv57y+8eJ
HYCnrdNs/+O7mj7wz7+gjhkvUqR5NIn+PBSlF3Nofr324yWSpkt3mlIuf3v8L2/wL+861b8a+KwI
Ivn7Uf7Ls41eJa+zgqzy8+8eX89vH/nXJ500S7AlWXJML/jr8d/eDRktGsO31Sx/fZy/HOxff9fY
gkUKPfRfDz1++v37FChcFv83Nu3UzAmYWahDFxL9G2enijYcg/+SWIXoxZRPWecUi4b++CapqYqA
Ko5pKXE3HJV5PfRyI5sfReOwQKZgDlE+tw4WO+9ZpqnVOW26cReEFFkL/Nw/5SH/yI/8n9LI/xZe
vlk+LX+PK//bE9afxek9+2x+f9L/Qp/DpP5DSfVfOx2exf85vtfi78nm//qrnwYH5qQ/Jk2p6j28
xajGftobpse1Kb7XAYCFTUH7iyVZc/E3qBo6Mxr9lm4ZKH3/5W+YfqVamueZaCnR25rOP/E38Cd/
E/wgc6WvjcwHexhqV8Tbv6na/NAHWDaAvzKcb5EJNNEPZj3p2BSAb24dzXTtDZHzKqJpT71qZjrq
aiCOxGN109o+m3qdRQapzM8ZnTE//QS1NxtdOS9iFncWoqgfhU4UTX4baYGorPxDIhUAVi1ZVxI5
GywDizmv6ddadqth7Me4BavBn4Nxo02Af1etNhGv/l4746pTP4cekIWcFTP2AOk1Cc6tXOTGCGls
nA1MRnp5i9meNSLH+mbPKKtC8KOeWwLOoYtYUb8UiI4Hdq8VjZBOzhH4UsX/ZJk0C8VCBbnhsMGo
HYSSNIPc+lWqr2n4qZPGgnuJXn80Z7u7HDuPxNDg1g1Pjf/kegReRWo+r1v7zFr1W9Rp9ya1qmXj
+cXsgwV8tymA665jACMh8IAFK11r5mv93us1qgw6Gj2WZEghSR3pmBj58meozK+IEfem6lP6/Kyy
m91eLHZbSWBtSHIF9+3PoyrZjTYYG2HNDWhIKxsZkx1Xi8L+xkJzbkJtlJK1MlkXVFMsagA4yAAM
N/aT1M359KCjftoOh4ynYlqERcgHjeQ8H23q/Ao4Yaap+LPsKGBla0/xN7U2rirxOVjkRgm6gfEy
p6AbG+mhn/ZPu7rPwDlwcqQwRuW3mm3UANMdd+K8s1/z9LV0L4oZ7YSiLHzq6b3i0ez5zEkxSWjX
Wh7gNlxFlLuaItzqo0e3lbmF5m1m7fBVLPWOH8n4UCStGx/6qd5T7umWVXpFUbpQBd1G7di01YY+
zRxrKPmBt2H8FnEkqnKR1pe2Z1PST4V/OoqAVlK5qZtXNdqZuZiF2Oi9vJk2mOydlXkOIpA3txrY
AQvAHLoc923/OYKui2tzvtzmLcbcbh5Q5ArYbGGorT6jygScQdVUNq9RThvj8zHW/LPxOPqoi6b4
IX4fTv825v6Pg/J/Gtb/Fw7IXPb/3XB8LMiR/6wxnP3Vbvb4oz9HY51R12Q81lysMigC8aj8OSDr
f+imhpUJFScCX7xo/2ZEaPYfLmOno4JvQaquu38ZkO0/sAC5RBozHFtUNux/MiADVPp9QPaotBq6
zV7IQXCMf+1vIkYK36RN5sSCdn591snbq1gbwNBdKySeGSV7dDpTFC4Q7RM51d6FpswV11ynoUtx
Fs3SOaexlmooq4aNg0q8HF7ZTW1q2ZyzQp6mKneTlntZNfsyAJbKJW7p38Z0QLPSbIu4OHa5sVDS
6tTVBXxEd+uw3yP2CtanJIHQXcYrNx++UzVb03Re4Sd+HRprh+hiRVTcJrLfhEvnym22VIq24Zgf
fL+dYDW7KXBghqd500YOeqlNQlmAxFKoS/ISBjpyDdoJ+t53g6c8Dp5LJ/hROkiBSWrSh+ALIovY
igDqIOVU9rrV7SfevdKJrbDJ6CU7p55TwJ4No7mzy/FES2xhxOeBpWHfAIUmQ7mpiu2ob1RZAwKj
lkYM2xDPrTTcqZj2NWms0ooCId1xXZ6I/1saRKR1XbFPxu+IQBYlioK6bOej0a2iIlxqKokeqBT7
hvpsprzCrd3TTKMBn7IJt5+9njgY3buFdBpL1CoRITwRh7NJyo2SGOAo5Ucdi6sAlmkGxcyRxL05
P9xMLu2AT1HF1yhN6FRSZdftGnjCF8NEkKSlkD1xkyXijMP4qVbiayVI48jqdz3PrkPRn3I32iHY
mFtI5hvPW9td9NTXMKfLLHpTFGuhVc2dwf3FrKqp13TQXfn8z8en/3Hk+a+Wg38bv/4/GZ70SVD9
36wWhzp6/+vI9Hj+z5HJ1P/AdgQfRncNXUXR9e+VIlQbR3M8PG0eDqjJrPPvcclw/kB7Ql4hLlkd
de20hvyTXcPraUhvMTNhEUVK8s8WirozDTx/kYbjdGVEnKS8rD5NzIa/Ob0yG+geCzj0ef25HCtj
W43uviXlYVUbtboXykCFS6JEwSpyNKs0eDZy51on2tEODK4E21AOMQMEGjbU+6J277GGiz0DULsi
xNK9Dxa6eaudSM/CXftG7Nz1wvzoktg9hYp07l4CKrtq5AvdP/8JGfCaUPEzdqrg2uShcaT8l0H0
Da27OaIfg75BK2O6q0qSpis4YYsoac8p3bt7qY2QCzKz2iWxbdyHTP0E3TicHr9UhLdwFE1OBXsK
c3HcvDj8bxTl2r2Iou5McekLLRTtnqlmuR+cKJ4/btwKJqQSjR7YffJHZaOPdzhllLoVqa0Flfe7
agHTdyPH3ekoIHBo1S95Un/H0zScer8d7h7Rr7EZWk+KPo63gKwlkEcn1xnfoyhIrzoIBrMU8l62
enOEvoJO8ufdIUG7PJGK25BUS1uP2LuOAudAIZYt38MZos/dnt7XaLbK+vG5vVr3ZkKHiFuUKroi
Rc32JFA/V1qSXEQ/6HfLe9dopd3oEk5dr3Jt1yn+No22GanQB8zySJV0qd7LoSp2pemSOzB9zloR
UMOb1mSsE/JcNtprLxKViiq98iB2h3uV4g8F12ECg+VzD6Z+l5FF0bc1mg0CFn0ROIh1O+kTNyW/
uigGbi2tNUMt7lZgBE8ulKDHPRF7MQVsL1iiv38VRM7ci7ghYth6gNpEfrc7h1jPECVzM3IXZ/NX
NVDGhSRtZNFTxbv32Viu05r2vyaz7F5osbfEq4NSRVrpnfQBihkjxO9gXDsjXwxQ22wZgYAr6ZAN
sRhuI+GIS1pNBotPRLm+NdwMow0QDmrFz2e4qUcokW1f8BdbyxJc3830gKt7tZkvM/rEN3Mw8MEF
JMk/7mapTcu5ipp53otsgQ+hvcVV2G4jJ1Xn9I+6W0n9jLnXwAMz3bVZ5ZqqobBXKujWIpK5Nb3p
HKhe46gUo7jRYyxP9PDeHvdG+vOK2WgHVK8nLRLNLTV6/VplLvz1oLnV6OcWItYRBlof7pR/1MAG
UWlxZihwbZo/z3keZjev7ndeFsK2e9yLm3ct88WRqK9atMktnwiChp/l+8fdrM8c9h2uvSFGJLmV
TkiGmxJOgrdx1mlOdBN+wqmWw33IaNXTsAgAleKBmT9+q2eU3mkIPjsdKYoqJ0ZQpsbZIUtpVApO
k6Tvnz2SYR+/8npxrQdz1YIjT3piiI2p3xLX3s1IQJ8/7tHQIA8vVRETxGl0LUIAxxGi4lTjUnGs
2H+xczrZocvFFFFufgGm0m4zUxFzXbThFVAvuWK2f6D3CukdB++LPxblteT/KmXvvlR64r6YoFQk
V5Y+gu9wffvFdqJnwgX0UzjdG2KuiLDuMcpMd0XAOCQ8zipBNK8fWdZLmdb2OhvbjOqtt+gTN31B
DBWfAh1qy3Tv8ZCAui9omF+1sUpe7JHOMr34ZKsrevJCP99ZRny+WB2wMJAF/5LyJqOEz+4wWLqj
TZZ9i3GrzdRnPw3bFzmJNf3MlQe7IR6vmtaGBlCnSQK2rrGZrLSotCBhotBP8+5a5/FLJPwvdQ5o
MuqQ9RWxeRvUr6Ulq7XXd/2iDT3zlnRPsGzGFyWR5i0P9k43ui9taVZXEpm3DvEO8KFupq1bNx2P
Rt1vOkmeAj68KRg7VnZh2GdHYJOTNF3dhaNm3EyWN8iDvewHy508F0+9gguARN61Tzbajo5HeXjc
hNh+FrGkutZbFvp2hCa7x08Oq1csPwnc5aHak7hd7R8/aYzTP39qy0DfqvBLHo+7aMHYoUaoMNLk
kCIe1RUWlO6kAEmK6Ngi32J7aHpHgm2ObRmpdFhleDDNN9ahC+Kvsquex82e4u0NBDTczpRsiSG/
ZkAk51KhtZKppbZ/3LSVBd/WJe1CRT7UOEF1bZtGbnGKxetKdZNb7A9fAyfNSdFKazJNm3M8OAV4
TqoWLRqffSroQHbRBMepcgO1T6OQtjTdUCkXe3OwePBxv5o+mkJ+tmUBeQ80N9oAcBGvZQFOpS9k
f0JylpxbXXzKaubFMnklMNU7dSm74VST4KUoijCYi2yZRH772paIX7KOLmXVrbsoXUs9js9dloJu
i9S5CDo6bX6BA4/S+IB1JaRGIofoSG7ERMhqy02eFS+PhxAyuKzT02FR+J1Jd+PPG7erSe0ttXBp
jlG90SFFrmLHJpvUhj8WsgehI05wvI19wPOMaK8wfLNlh7Tf6eO7AU+Jll490CD2cFrhd8ByQvGC
2TU7GnaFy1KWWnNQ+3PimhlKz2XkR+ZB8aFjrWXfjkuvsAmImXKrKwkrVi+bfcsmDkGrkRRbu9Jv
higlA25jrHQV+UnnOcT0FtY+zRn8RxmoXyo0pvR11Xd3QA9Ho6vf94ZjH/CK760a3lcXVt4taZ8S
vktCgO32JseYHEsi112bHO8wx8M7JKFEEi3uccCuRjGV7+PKpVG9KisBVjtsXmXte4xkdrjMB5VS
EAfjrSiwx9S5GA5ugRMmkm2FNqCpz4XEqdWBWo4KrVsxH6k0wplIActXL72QtN9rS75qYteG40fV
1O47W2Y+R7NUvY7kGAYKsnSs4UzwFs2UhCBzDbzacz6IDvxhZHxw0bVJ8N4FQFfH0HJRO1jOLMq/
pXqyGGSyQfi4jHJTYIVpj/aIm20MXmqvCeZsNimaQfU2aywNZDCOhN9Ct4IdFy1rG5K7Dn038CYt
beXDxWsJfwAVS5DwQamLknZ5sQ/s6BuZzflKl5ge2TYBdfHozcIU2samyNYZ8O28U52lkiJF0qpd
qmAqxRL7RU/7p9TU02tDm8ExkNe3wHztCplbqfywK4FepkufTN34CnH8RxD1t8Hu9qK1UY9j6GvS
DO2mk50Hakp5lp4bsyY9uz1Y9pUYaviPek8D2fkIQZIjMxngRhLV4lJd3KFdMrEv8G3hBXuVnaWe
7XSOZ81cqZa0CB5B59hiA6GeNeZrdGOLcEhLkFzJ3nGKbCFrgPiJlbgXUrCWNd6YzGcp0NGODft+
WLmSKNm+TcutxKhGb/uduhbrMWHU2zajNDriSEUAhD6AmnPMGoMganW6efzUezEWtBgtdhezdIhB
x56Mpk5Orqolp8Y35YKYCjy9cd3snIwJL2jUXUz6xyoa/IsDvW/PELICu7Yi6KdZOzbbe6w+WIDI
C6riWEP8KF+ZCbRFBRHgQTJehUUjZqUw48PPm7x8LRMjw5ylF7uhEf+6edwNiLCfMQoHi9hKil2f
ZUFKXdDNd4G/GbTRXBoVldDeMjQaySOwfTjvJhiVbETBD7wNMC/Yl25Ajt2rH6Mz+kST5V9GvU1Q
Q7v1Uy1OfV+Taa635I13KL5Rz7QtnDjVtg4yMZSjVYUBTSFaO4jOdIh5GU6dkgC2UNHSQ21f63bl
tOZw7MMxRalZmJsAODB0Qy9cdY7K645MuY2szX3iRy+GRE2BDXThlpk2FxHqr7ihYQ3KmM41pec+
Vo56iMzSZ4gsRv3gi1JsJJ3YHWnxpm5XR53gJ+ZQssZtYalLEJUbxJD+ilSZjzDDQKX0Clqi4RSH
1ntpGs7OS+Spcf3qCWXH3rL2vpaAFqx68pQV2zwnccJkI/JtgLZ0Ss8DqhzW14S5ftsTTsXhZV9h
D5ciRf0xGGW9Eh2yX6fRtIPpMm1CrogXuk/SW1yzsctklM7obBIsJzLOULJu12ortuaIkBkjNQuQ
et9NumvUhsElZSiGMWFuGddhswF1u1u0CYRuJxe36Xe8LtPvmD9FeZgctW6UrMvChumfGSFUkTSq
vjyByEBRgIB91RiFnOlj7C6HitB1Qw/oCY/F0em0/Fw1KuQKDVlrmiJtGh0ocKNOx6VrD1HgfLRG
p+2Rv1rLLlKQNGQ6G62svglP1Xa2TzbUkNPLq1vf3DE3xfva7+9W02krY8Q9YKVDvsydEoXmtJg2
WFVb2ksSpmKtjsGbbSXPkVJbGy0CdThKYS5V0kL2ZalPiWIQzo1ouvoHymo14S8CoPEx6tDbtC5N
f59lgR57JTRnHx9o0+q7EoykJlqxpK6nzXNQDKciHL5oCKk3Q1l4BxL6rFlgq9kSWqjYuFF3IumF
WSlX5TIu4dVCBMJ1BAQ6coNuy4JLzc5JNnr7x43fd3LmFCrMjYC9b0ixBPkrn1KMPnswKdGEKuGO
LGr76Gce4vih/OaOyRe37ZKtUtCUMtuxXasisM6qF75Fih9tRc45qYeGpFWhQbNIulPk6d0mocNw
eNwoFbxG0KprVE+L0RZiFxTYOipN9edIAAF6mwX6zMQ6iVY3cLIbPiF00YYCaU/kZkNFwSWc2oMJ
NtRtuA1zsIkx0n+b4380R1peTPY58ikygzTQfSJL8qdM8V/IpFCWYEQgFSgO53ZQnRAwIP0o9HDD
MF+tpN4j5ia+LC5L58LkejLoLiDTaLetgSQwqt1vSJtPJazUtRbCbZECj2nVJ0+20q8iO6l3mLKI
i3THS1nF+wqS5oFS9BLufEhJZdi5nt0cmRfhJSHaX2AjCSk2zseuxQKbiNPIAmYN237Yc5YKTHIn
RVVPcUVgYTUQMiEDlpG9DiQ0I9KPtAu6hxApcy6cdUuMlKv34A1ZFM2b3PwBtxcdb3lNtNI7WB69
PjsqVizfq2MYjayGCQhlGxU/jxX9K4NpKST6gg0LNZuCHSV1jFIXt0wO+ow8MMRnYXoiZ3GBIXt6
C/G2Ym8+67UgBkxQgJMHf7WO+gEs0iCoaKO6WjlXIA8I7UrzGayUvU9U92uv4KjTorxb6WFI/IJa
HLWksS+pOniHJtG3lb/TWja+ATGYsuzpVJX1oRz0EtgnYRttTjUagjLeuWRbEG+FnYq5wn32h8Se
Y9gFXSvDHL8CVmsos+qhcP3nEdXXUhnYqnHw422s5YsmwYtoDWW41yCaE1NRXtBpBZeYBf8RISBL
EuxozPbhQoa1PJV9zCBeoiawOvUQWivVJnc0akwIBSJZSBdxux7iMCZYVMIc7oIjGaMrrXcqZJxs
kFxc1CIhszSw0l0rvPoUqGB0hem2K493u2+ys1d53s5pfQ3TS3atU8VE8dQfUxtTjaq1NIEDeyOo
IRwrw36DOP2OZFxndYR12AnkD7fQYLV15aer0OMYDXNf0SFDekzfjKJXaVLc95G7EzWyatS03nVD
90obW0NCan1ocbs2UB+t1Tx6w0NwybOGji7MR6JPCu3k5MExiwnOGwdObt25suRnH61860Jow1Lr
g2sriyfKYZtKC0u8zpmC1lp5r4Hcz2uuqMqKyRToQvcZ9UW5SYaBkMMMDiYGYFyoI4jrLPYVKK3R
yaqU731E8lHR5/+6ebLJutnYtY2i2M3cJzMotWtjXhCp4AzuzWr5EH0IFeNdA8iE+CjzkncJkZVg
xIhPpI7ThDdFB5WUJQet7rd2+cVt3HeGHW0+1M2iiJ1LXZjiHdWrX4n0Xhm+N4uUc5x765qw4UXZ
2jcyXj41eikM8Kte61wSTZpbJjB3tK506SKxPoI9qie+vTMCF6eTO65rzCu68kXkS6W3o7XrxS8N
/CpU1+qz1mJkwu6tI+JvfsSFfsdYl25LbUNF1JsFtRdsqs5lJ0HMX4L0PwrUbEY3zZ9XRtKgL2aH
UWvxgfNIKrRYaanlLFgd0MrNM4QAXBltoy6pZfFN2ayYXK+9lfog0AsEXz3fkLRM8FEq6obAgXxW
2PpXADDYdRMNBymo3xnqHkJvQxb1uIOCUe5DwXKTPtCyybpmmVbtlIhQUNAQGmOncSiNig5Sb62C
OLyJhIRB3WdqUhjMl5GRiDkTUdfiPlfpfc/bOv107Py58aOB/zGo0/ukbe3oK9mZ1ozdX+M5tMsz
+ZYFjTOnsngktpGmI90geVTiYU9JtCVyZ+7q0W3sK0rASTGg2Wr9hTSpQdmpk85KhwRALct31YAx
mZPO3SlOSSaMxlpA4WhjmDzQJrRfM+UJasndGDtnraaCGNbBmNemHS9GkKujrgVQQiisIsrzje6N
eMGPke0XiiL1PKoQZxPrQAk49jEBKZlqk5CEw8fQ288AuTJWwr2lWPrGctTnyq3yFfazlWuUX5vS
eoqVXNspmvdc5eanVBjqiR9NkGuSxtyOytJ12aSib9lE6D1jm8q4MQUxEyjlp2600uphZ9cuYZmI
8hujGqcQiLUkWG2lcN5DD9K+EI1a4KDRQyi3mO2NgJ2kwyBBgsMQsGDLJCh1sr11ojhGASMsAEtQ
fW8Fdta67smUQQfgVOLNxHk7C3RQuVhCtgZu98nlkMBRQfM71NVxUEvWpr1eMPGTjjIaYLrt/Bpq
WrkDI47MkVjaXEP40MHqyH0Bybd4zUOvW1Dw/wChe1Jbit9JpQ3zULYrkdX5xkYpPqdqyUYhmmue
zz4+TC8iw/VT2tludMpdk+velsGIsFoisrmOdKTENbOMh9yLNoZmuOPWNjdeSvYVjn5nBDZs6cm4
dLqEyLd6PDTEHAdGnb2u414sBuBcXippCzu5cay7cKtGlTtrsFKsao8oYM7MV/wlEXh/L1hTvnxW
Mx07Ql2AuLBbpB+IK5a2AsK5T/0raDoI80fO8mgWNgzAWTZl0mhay1JoAmwg/qg666mrUmQYWoy7
hKXmLFaSTWiI4tlGcrHQ6kynOWsc/LTTFqPSBRCQ0nMZ1O8yBnQ/7aRAKeyjtIyxsLqforIcMtSc
D6Ax3c9AysCthjkto54u/QK4xLhKMS1A0i+RyUGsQIJOHGdDdGVTcr6LPMfuozylOSGyWUIklVIW
I0HhILsCUa50SpQzlWDo0k2Yu3SwDyQUvptOfe91fi+UVp8XRohrNegWVoFQSR0G8PEUCNdeZm5c
y3nPyfiZdV6Jcc6oX0PfvomCzoFD8XxOz/w6ptJddE2x7ezAm1V43ZfRucndmvVRH55ykroKEPtA
BbCi5up3NxEeK6l83YYWzB425jPVa7q1kwCUTfzJY4AlnGBaVMh8acs+E9qKI39BgV1MnuP0EipP
oed9FkPCGKHj0wmG4aCgLr9H3+Nm4BLLlWxh260yZyfFER1FOddHO9+YAzkwkZ5uKgcnfoDwdcCi
i0NSWEf0quRdUQCsKFdRPbCqPfUYyswENEdVm61xIZprOWblLCtAdiSuRxFzutZEtSTYMti7m05x
+12QYoPt1SbECvUymUwHYslqidLYx98UkNqJfZA5QQwIrPB1z8imx1Xc2wU8+XapFa0NOtv2V+1z
Ketn6s0YTpQk3OGv2DYxWATYR8c2odAQyx7S0EUz2GRXQeWtXCAZc9Fm9sofiZxo6xapb08RZ8gr
e0Nl4TMI6xICCycZLLCTbTeroZCYqx0tXaseAgjFzPsF6isiLJah66izKgjq9RiqrGZg4OEr7Yu9
PSYfmP4xmVMYMjCzwCwDnzGm7RPrxXobmc3XOlcvTq4ot1Rp9BMigTd8mQqXjYOF2DSsHXGwpaLK
57yQ9hogz0pELRRvxTWe09Tsr9Sz52M+vA6Ecs1HxcgWFSRuCVadVU07azlFphyspWagAadmnFNJ
OHkwG9tBqyjb02jFfALCDzgCPOUVDo9gZgq9hyXAVZu7r9F7TFtyZqmOvaGES/XSrL9gJxzneUO2
qiHCfVBmNMX8YeZVfknDzKnmQxAGczF2B7+v19AzsMzT7sE2vDDa9C2Y+mVV5F+xXg3HXIWK5Dc4
eRJ3fFe6cBFH0lgqFIbYGnYbJ2mBn8uATC104JHrztpOf6ImgHDFd7UZLg56D8OOdWa/NAJOKiMb
vgM4p8gRSrJAXIyV8lhZg7PQkzpe+k30FJgJxJy2erIah4jBpB9wfYjXsND2FZwB1v6If8OCVnVY
8XkapzwIgoxn1GQgmw2gaBKxtjod1hmuf3xbacNpTCOZJAM6S+qlwGU7KN/z0nwr6uFA7576hJ3v
S8amGWvQmgu7MGEMWF81J/6Re63ABq7jfsAcaiXiYE1czD4eK3yZfrORU2mv1WoSsYK3JI5YvHbg
9jW9AQuUYJXG9eQ0koJTh9ETXXNKJjM4McCRSRLh02MLEmzw/Aum94bUS8EVJWW1nK6jTW4Vh7xD
3uhG9q4Lo00tumlxWgRbtcRpb+ZY/qvBMOaK1wCcLrVb5/sxtHXqPgW8sSjUZpGn1OQH5IucKW/p
E7mhiGFcd5by/8g7jyXLkS27/gvHBA0a8AEnV+vQcgLLjKxwSIcGHPj6XohiN6vZRrb1mJO0ysyy
96JCAO7n7L0WT6sYdygD2JBzR+5/NA6DbRnDmGuluKTk9GFVsejA6mWtwmhTSQF1vlcBveX4IDgS
r5w4qDgjdc629bOKqar5nRscZaPMlntHmjwkCQC5CaaQoF55fOXnpsVWW9H4INVFPcpiAUHZuyUu
sRG2aFjdNv06NNW8LSSKeWdowDnXxDNbZvGtus94KhkeS0aba5Z0sazAKhA1t6EGgTsvJ9jxNmhj
wQi1p8kbyjI6bU076HjxULnHFvPIsm48OHn60XCgXNuKowa3iJjxB7Qup44Gfmzbbq/Yti/yTS4s
FhHJIfitSb26IzX5aY5rpq+0seNMQG3KeOEWOnrOrLMrah8+S3Ib6/JxJP++p8G8csNcbiyesZzF
ovt8VDhpELNURvlgsiS81a2EHSOg62QwGPMJPLctb3EeS7wBpKlQxQ2XnN+u8il/birbfm6jbA+t
ZyM8r/pcem1CZRvBnZC5udVR8y6ZW9nrjB3tnR0aZLW4Uq+8QKK8dcQh6/nOyPhu2GvHOA6A+A5B
bZjrxJ+fcZ1TJI6DO20i83H50IK+CDdNLl/6eTEJBEhpm8DZMm07ll0q6TEoe8e8Pt5oCopVZ7zD
hWVJPHM4SzJG+W5LA42C1FpLWI5Fne6M0HixZFFuqKb+6jkIrqNOPHsZXrd67s6DqYh1Gs1pBBpI
HZsMcQFX3AI+7DPxlw0/+YDemHiJ+iIMfSeZD7ZxMD8OE4jgSWLQIIQBZ6JdBuY3pljPM2jmNhrz
t2niXGfV0jyyMbrWix3BRwA6TSP8xoDaY2J4els5zU7UzedgMdQICxFtHdqbQLtoNdvFqxkN0A1w
dnoNinJz5rJbm+B12jpFt0vglNlUd6cDfkg5u4cG4My5uO/flBLXhNb+QffVZ5xjmY2lfqRZ1Z6m
MdrKlNINbBn9GE+EB2VQ+CeXtbVvn3TeB+t8ktwJ/DengwNlALVee0tR3efHyC3sHf1ZiakX4YSX
GjCEg4RRUhweidnxLpaMasBcWRtERrpnQpqE6XvqOs8jSRQuP9imAjSv3KsEWCcvvrdB1d73vG+Z
JoH6iH4vFXSmPVhefIZwPES4rYKFY69aYdol4rkziDFCeDiGZjl9pgYTK/m7yCb/OtbmHUQf4Bfw
pkEv+ADYZc8xwUxrThJQ+oXtYJhiebe1QuPDFzjVgUGvzdl3N2Qzy1XP8C1vAu/CTv9gC0LDPSe5
1dBCT+9bAyOQN+26mu5uL8yvAKK1BBe8NuJSrzl37hNlM0Ri18uRaP5g4SCBSubfGQgwZs7Vkw50
sopMch9T1b711IPhCs3PrgERI2nad9lnS/7xFEzjZfIYasLSXPN6iFZ2uGg1fe8vQmHfDhfJMbJP
lo6uFoPtS5f2L7OZlgepu21oZc4laFAEkfszTr5b7CUgWlFa5Qv6FQZJxRMFrefZhc7aVS5LiDp7
MsX4Frsm6x9XzcdmSK39ZNfs8Sl1p8uiiGJsvCzSeIInhng3uA1wpDwwnja/ezpi81z3G5Me1xz3
9YY55msJ7ko0fb6ynMcC2Vlrb1WB7V04aD8zm08c4IMND4ozlUcTYezEUlAsMInsVHnU5xVfF6RS
8OZmBQJJ/AKZXG8Zxj+I8Opa7h/DEZ+GsHKGjFvlB5zJHedQR+F3qzp2X9n0KwzUE4jkK2PVXVnU
v11NltO04E7rFzL6Oyf37a0dG9W6aup93Jh6X0ZcPtvwW/Oa282hvHVRvanm5hj5NNY5GrsYrcH/
pZk4JxNX0mENSsGN2mNU+sWHFCNZ/I5D/uAjR6+cfa7sjyowp60xAKWUhv2JHzbcU+NfKU7TqxJc
bZOODnfLhEpuzPC5T1NrXftKHcdR7Rw7oR8xo2rKs3PU8UOGg5PquBEvGDQobktGro6zp4Ke4rGr
VfIMZRNTlH/H4Hl4rBMPvjdOjU3YBlefXQy7Yb6lgv7GY4UIcBd5a5nK8N4L50U3lu1F1JknyvPe
JXaf3AKecBCyAxulPA9THZ3HArW9MEBA17H5NWZ0DOEvnJJALmIMj22k4e0D7MzKZfxrMrE5//yC
oMz/+586nfjHSFIb9JND7PbNvuS7DNyEc/IM++g1yn3iqLYLljAC9JKreCJEVdyBxnavXCkYqo9P
rZAFd+m5+Zvz/1/K2P9/lWG1FiHu/z3Delf8Uv+MsP78639HWD3xP/AuhEtU1SRET4r1X7P1nk1r
yfQXTcD/yrD+W4QVlwu5V9KlsKRNR5g+udN/7Tot0XrQ65SjCOQHHjWo/4J+kSTtv0+wLilZ+px8
aDYfTAgq+N9H6xsQYpqzCSeemYCcEedLlSMEQibVCagMglO9SKGs2j20tba3XZu8hImn74rE4qlv
8FYBifmHJZnzix+I/Zjlh8LDuTA3KVOxIL4RlCvIf+bgi4Z8lXUqeRjzBrlXezXdD2X45u/SpXdU
+fUR6hQQCoInc582D5EJMoIAq7uzhwX5KZaxmFFvWODMZ9Pu3ypRkzhv++tcE0ysvA7Ad3oewAle
rMz+S5bxeEXYxilNEHpgOAZzO0x+xUUK7to+GVgqbkzsO24dArmds9yR2wIEklPJTRWzeB9G8vKJ
m6wVh/MTxfbnoHF7SH2ZAaYzVBBqaSAyGbuLDIxntQFyz7UPDLG/dImYXTbZFSZp9jLFOAVIwN87
ffq7teM/pNZgM0ZfqKuTjdehoa98cCJALFiRVfedKRhKdXrdhckj9wHsC4+N4mlnRN5Dn+ApJ7DC
0NAnzANPgFkzqE2zAqXBiN4Fb9+/AV/d+fWIqNg11oCk7OVmDKmoRe6uGPoE2bKKKC4dMTXYEfGx
7f5Uk2URCqsWJBMcuIrytW4ATpljeBKowHZtynusn7n36vfIU6BTGkrQoI/8GKEe8Zc5zPgYQgWF
NKg4XpQRe0JVb8IoqTcyFDl3mkvi6HQjZ2x8XPqGrQERahZZfW4lbm+Z2p+2XRQLjpfLsvDhiVvy
MoV+vaJBuMncTpy9EANcVAfPDc5iv5PWJuhxLrBCGmpxzRTUAHQZqWeALRyrHUERwGj+gzRdgmIl
7IK2zayTwJMLZQUIigmfdMz6P42FYIsvKddPueGABECwjcQmap1wxXDqsfGrYW8LZaxmq/ow+Rm+
42fo0CViuBCmPi/Eaohi+i40OaoBzBOn0eGi2g4Q+DSu68i0zz9EHi9qnzEotXu+BiAEnWYTJuGD
qhvnPiiIFmSD+N2XlQSFZH0lBqCXPqICN3R05BuHc/dgUjYEiOZucqYKhylfLobzmm8skMkjVwhQ
QAaLurisdszhEtdxwTmMe+mYdLf6cThM5TzvXTv+KhMQkE4HdbSCWpkVXAhRHNxgWLy6eZmcht49
OmPoMApBC+pF0TV3S3fvGzsYM7BY8/JjNGBfOaVn79qFqud5fL/1ViZWiMGtFYd/brS2HzPRYveo
GnztLRxSGMggEAPGwNJ56YIL00iXUNHgvITkFzOirpGAm8D9n6BbDb4vbjLYoR0nMTM8ksSBp5ef
MGmxP+TFu88qp+JbMGiYVdkAf+EUBKXhkiQod57Jh0rwFjZgl1uryPGtW0lkNi53fJwv3eDcQSLh
mhFn665h3DEEFYkEXJ7cv9DZ5MD1s+eeDOm6A1Oy7nMNsSG65Ty1rrlnnRMd4tXLBnBwObndcDSf
ZQkBss9fi9h3d/U4KAbjzSONGL43hubbqOS3Xetz0xjt3m8N+N6Ody+ccd6l/byHIUgoqxfMXl3z
NI+3jFrgflCc+dKqA9xNKJVhiLqk0P1X8QS+o+/ave4oaaZltLXwm5wENSZcPGj6Arjm69SCwGpx
mzgAvNr4ENz3MnsxGA8d8xDhDFGt8hhDsoxLB5dHrxx4IRQqZfOhelIK1eewQPoEVpQV4LxwrxaE
n7XA/NIF68foiAwQpD+jJ1Wajta2Tub8rBYa4IIF7OEDVgsoMPbniehFWFyHalTXItPFhToR0Btg
TUEC/2SBDnJ83QD0dogUVQ6bzYNVsr6pIRWClrN58vL/RizLf8KR98R5abgGrz1Ht0vr2U9eTG+g
sEEgmgsMsVywiClJLCJOW5UnKX1X0In2AlFkBBCeM7iK9QJYDBfUIvmIX378n0hM/gO5PrQpLyNu
s4IAKZu9dO3+CeT/3233sSV7VtYGY/TMnU9a+vWdv3TW26W9jsaEUefSaNftd7003CVPpSxL80O/
tN9zHvOrv3/bsJ+R+WO+dOWZX2GXSgEf0aKflz79P841BIcmWap/Otac/8Ox5to+xRmfDo3Nh079
b6nqff0i8iPb//nfrP8uvbggbAA5FXcoEy52Gr4iPSUCAIulLR7IglOAjY9BkL9zfgBm7SzfHpmu
VnX+W2TzRzXeBTkbRo8Q6doBjEaiLGSDSY0OwekYziteVRXzCvw5nhN/dDHsbOby5GC3YTpu3PQB
wW33n4gS3KXU/Y8qz/IfZll0IEPLcRDlLVWjf/6HcVJjOGyXyQZj2MGKchwIzAZa+DRjySAoyiF0
t3W+Lj1+dBxmSUhMbYyjCUFvZ3rs7cKC9ZBsayeE2U4H6aByfZV1V21ax0CPF9ccheYYOXLUHcox
3oS63FRlTPuhGzGhRC1TlrIzVr5FsAkUA6N9z782o3zjcZAbENlTbX4njRVse81mlUBLt+qnYt+n
xP88m3zThBc29/FPO8H2//2Ft23/P3zpwzBAuiEImLiU7X/KUP/40jcuviNv1i7rSyNcV1FxG2Ll
nWDwCWOTqVCtXN6Qh79/37hffgMAO8P6tDeimkkNeK3yEMdsdvvC0Pe6qad71ROBa0azai5lZDwj
oz1Xukvu+bH3ITcv7CFiV2dpq41JJPatDddB3cSfPHth15KY25e1PaHZ5PxqDifyWwlfpaa9A/hV
3sXHpkqw+DYFqG8ikEzt4+6WlZk6smR7ocvR3XIbYvxMfGGTDgLkKWQxyEQUoaxITuDQAxN44pxf
evi6TFSNx7IvrHMng/C+7Rr7nIvpISj92Vj9/Nm0dkQX3Js80k5am898LfNlsMgCpRbVcShTUhOt
RAenuPPrJUkm06pn6lZd/DFraORHTCwK4O9zOE1rVc/tKTEnJjVFRtArBNrOU8N0Lp4z3Ddm2R+k
kv2FEUYWRA4OI0tsiAzzA6oqeVfnwcZyaXeC8jO4bzdq1yxDPMswtjzbCY7V9bSzuqA92zVY+mJK
T/ZgZA+kO15YciesgvL0wkuX5SI20J/fUZDCSytI8vx8mQZxl7SMbF2JLRhEG9Zjp583yNoHlopj
xqPWTpf5JtxSEc4XMaQj74rgt90xP2uYGr2WPAuIUZZf01DPQPxnTTJvrrntj4+1zQsuZ9Za+8xi
AS10+4jPSeUF3iHyWAFqjpDrKGGhkM9GfQzSIdp4zMqBoWljBeZTPIiSt5NALeHmFZVf1043YVx6
20J5iAAsb18axnNhZvJYhjXr5Vx65BTIxkzR86CMJ35ki7M1ZcWGooe5ixHKHxOoUOsZdAvbIhhg
lpcxBrbH1yLdFq0Bs30sh8PQiDMEUWtTVtaSjC9/VR2e4LZtjSeN64BKQZBcLcoQQVqTpGK3xJPV
yh4GcKLxYrf3HN/bMksrjklvfPYcCR7r1CaeHKOF0FGOCHqKy1PesgcuU3Wqem8+1sib53GMz3Zf
8b3IZjoLmycxEo+SvtM8Z3P8WeE9gTmHpW0SYcnGmG/mTtNXg43dr31Lla/CcrGKdKSe+6UhJpbq
V2UOONnj6Kqxg538Po7IKKRFd2jq6KPhM3P9+8+EB9ciigGpqTYwD3IQ7mljDhVBOaDi57g0P4yq
M3ehe26yKngMiDA9R7bz5ig6fGKq7W1UJv46s4KSwnfjm1AfnYtWsb5yBtDXn38K+8zcu3n2EWdl
l+wKHn2utvMrZwf3pnv8RBAo8FOY7XyNG6IL7tKzhGqcF1m4awYV7Jyhe8+BlH5ZVvdUVmX5mjkV
NmELB/zPvxl22XGq4cnqjMId3QMfyPk2bSqS2MlUPIHG+mTOnn7GprFxCnMvkqB5oM7VPoxeJ66m
oDUhc3nMK6JgVW+WN1ze5a3WlrgoGB0lyQf+7fHWFaJ5sgosQ8oE4O0H7FEIOPMJzkPzUojKZL/Q
4T/riXmnRCfRRZBR6SeBjKG0knGXKXoAg8RXnKa491ydu8fC6Y1LVNuYm7tWPnYjkWcgW+KNFO2f
wGyqz6CrN7Mc7sN46h7LMEnug6r7dvzJfkcE4m9Vy7FjnKXzniF+r4NAPveJmImKanIxy7+mIoqG
FnuGIyHdnoOh7R0TJdxrrqEazdPIwhngJK/e8b4ZsFo0bjIef/4is93u2NZ0O7B9UJhR/K3N82SV
FohLOyecbn41TTcyFcSSpR8usDyHp//yh8Py183UsDQIJ0RQS8DbMzqAj8vRuS0YnKZ+Mu3n2b7v
Cw7lSUk80ONn9/Tzy9RTeyF5rom8//zjz5/+/L6xKriDIvgqJ665U5mDh+3d8c4eOODTwVr5PGPO
GWjHSuvh6CY1ATjErFspBjrAsucztvIiugU1mP91bAvM42DweJlJEiJNcO2mbr62RXFubNTMU2mT
Rcnzitlj0yGnKP0ObgvLDUf1iJnNmSrTnN4RbmhvEJt/ftPrVJ+9PjlZRa0Ig3piXXF458zNuTrI
YI82mpmmmYdXGYffo5tw5+GrsLfHotgHTjJ/KPeXrqLhzpLdZ+ZM8irGUF5hGqgDeNrHVITOOV5+
8dgMHcOwOKWj67/S/AIl6jtnn8F33eF60y00wcqIvlogvXvXL+r9aKXd2Ro69ErVRXjpjmZSdJrK
2iXLUeGGFdZd1Ng1STZe3H0QFU9dhdcGkxxXmdHnPjRls2SgO1ugQafXBoFnXY7lE90i9TTZ5l/c
IoPzz++KUYxHq5z8la5TdUkYeZMQ6vim6FErLr843MB3ppUT6l5++/MXXhPf+XUf7tOxDQ4/vwiQ
noQAhXFdbBmleAnHwHqm1hFqo3pI6hQFDnfxFfJDuVesMHcgBw8hCeyIKMFvMrcgmFGlZBgS8iTg
VUgWpe+BTfJNGW+ZhTU3P1b1sUkR9RYZKO6WLjUmvzA+ld1A0wrC1X7k2nmoKQht5xwqKz1TZgLd
dP75ZQBgDDmPDzmvryyHXVqpMtxIeuJr8izdymnN4UzTxWOpqnL2J7K6h7A9HhHftWvJRWAf1f24
I9X/aWcuW6+0J0DA0MI3yTflnX+tebPskHUu03PfO3vDUTPrfA2NbGtLr/lk30BAm9OoWzHyHpr8
wmSpzfqCDXxbXj2vV9fZY15UxXb/K2NXxXyLuA8JWr3rB3d+6+knOYHFRizMvY0ym2sdB7xagFRT
QzRZsECE3nW6su+m1vqLq+bwPmpxmEe3udgNE6VpZt/Fi573ZB8/ObMIyQhgW7Y5fD5YZOScBUk6
J0F89PKKiQSeIwFdFXo0X3Yy24Mzy1/2gBzKSKjymON4pY3aU9Rw+1ugLe6YRHfaWCN4CQybGAI7
mLmpAqp9pv1Q8Ro4Kn5mdTlwPoRw+TrNnn0K0oZ2ysTVP3bD+GigYNmo2BqPo02Mj7yjOFlezU6k
urmtHd2rtInuS1i4FyX01e3x9LWR/CJaCOW17X6XebFML6vgBYkogt0JOQCvVCpWHcxon9nYzQRn
AgCSICuyLbQjIjc2gxuPvybqcFKDaE/ux651d8048s6nghcP6dafAar63RDdzDwN9iJAcATGkKON
78b3wGP9QwTC7hCrpmIBwh5msjP1SQDrlIsFe0pz7M43yle3ysd3tyPHIKyF2O00yTajyECoQF04
dDqHtjLbc5I1w7FLrenktlqRZsNgb/qFPBeFmRyV7/jsu2R7CA2ww8DzBjj2xHc4BqtfmE4vOTuS
F9dpgNCbTQAYNlC/UvO+rWiFk4ofTp6ni8fB97NdrSP6UwWHRDLC3CaR1VJBFbF/MqcUopQM9cHJ
pqdlLk0xW/2yp2Zi/y+Wy5qxBSXePRr9chSt2kNhgXpXcWJ9cAJlc1flT7HI44sd8SXiPZ/vGw3d
npYzScr4oAkD37KBNWFfD09tzSbWExR9S4cvv8U313cH+OVhLL/naiBApKwHPkWfEY/+T4MfBFK0
jfsGRJ1Sq73xsAlchtZ2XvCbH8gjb3tZJR+WxRsRSePwqhPOwLgSuOLMHRis3BHbMi2iQxK4X2B1
zLVBe+jEVfu1BTF8lzstW3W7MYjEehwvvOo9Aq97MsvqpZDVbzMy1XuaaoJuNoF7p5nkRUUmo74Z
R2pb8KQ1VDvtaFxPa+Z975xjwmc/FXsWDvsqZc3f1ta914fHqUim+59fCB/PJ3fUjz9U5J9fpirH
oMQLS2pvRCESMZwLrA3MLXEnSS6HhBL3YYgbsp5PU+SL86S758JL7AffYqNrROwmW+badEGDeZ+2
iLazOvRO6CJZA1NbPcdhfWgRpp5TG9xPRTary+dDP/nzEcRCcOuNVOEvdYOZDNB8DuXo3TdxyhaA
QddBtGZz8aV85uvBlFvBF2vzYfrUdXOXlgBoRwlO0w5g6BJps89ZT5q78IJzggZyY2a+upBySE9S
pQDHi7Daqh4WjpmG9Z3lJOAW8Qh8NHbYr4OJLNDoVOSolElH3Imq34Yzb2exM7vYf3TUZAAuWCf6
owkC/VaOgzwVrNo31Rj85dZpcqIcnd3ZGstD5x51pz3CqUo8uVKb2wBb1FraIClbaxAvIGPXeTsn
zwBKT7blLWAP3hiGMDWiMUazPk903ClFuY+9Inz1q4Sr1uzkxLbUtB9jxCfpzHmdxES+ITRJ7JYm
TpJbepcNYfYA9RrWgggJVWnSp0n1ppUgcT2F6bLqLTelbXX3HTjvfcDj8dwQC4aZO2ODa/JzPMn0
nlBeck8sKMoLzCx5WZGxrMQucKW/agdtndAQ2is63/PBpAo0T5T/utqf39XIf7qXqPxVpsESSBn2
Hq7fPWQ/gt1UeP2NMjKSrqb/7OS99TWYj4YanNNQmfGmDF1xgiQuTmmndqYzZWvTKPrz2Afg8QJb
8RmJMfbQNGHSMxYUCqACm1j5trRWREuUbwouRWFwu6vah8GrHkonTe/rGoMhXJRbmdE/d3IiOoT2
WPlQDJVWu1D5u/Gkk5hHfk5d0TJZW1EGJ1c/ey51egbTke/o53oq2js7sq4VQxnazCwhKGSHW9rR
M+3BsTwHNgtoHKXgcJqnltzAU++QOgNbGPGJ5KoiVHjKMzzVqVGaG1m6qbvcN/QeIwMWviA+efVA
bsx3571j5B1xVQdQSV04r/Esxm3EoG+fz48yi53HMinZOAswDDRva0B1U7NXgzwmg9Eem3KIztRG
7RWh/mjbLI0zicJ1mxojvA7fG26Dy8y1ond/9OemvoZl+6JYET0VZTrB1CCZnRTy2hoVUQbaV1tG
FfoeP21bWff98svPP83aAeGXO1hB/u0vCmOROA8+y53lz8h8Wvel1O1Fs3IPcr6PmlBmh3ExyaIJ
SG8eoc9qnJqH3mGdSKFSbgavZhIZ2OOjMQGMrwpH7nu+1V6r3H5oA41vrvJgO5N0fwpG3hfdyDU7
ylitZGl5c41Ub2edqacyUvgzPGm863H+sPJk/MsuWSTN6NI4+OPlKtd+PQdfCjHcUmvJ75XryBP4
I59rqohfpkJ9sfRs/hCGO41V5b/HrogxkSf6wnlUiek+s+ED+ijoP7RBpHkY8/Q885Z9bVJAhRUV
BWYITG5deUNak8AvD7tzZ5GizhPHvHWurdeiNYj+1DClK5vNMPKWfRa4dxMdZ06GHmugquu+EFNu
tZm0H6DJ6T129YA4Cba9gxrxJYNHsWocfqRUKvIXV7NRzagLM7KpihdNGhbvWrKhse7uk7xSr0nL
OEV69UQbLi1fuar6RDvb+Sw9sznOFWq8kmgbnB5VbaAcj/F6jJ+yee42OMjjXdzk0aMwhPvIOpgw
K9cOUlL0tegLkgmOnC8nZp0kDUwpPahLPkOHpBseoKARr0Ro5SC2Ig2bscDFdQWLfqcGr1u5dd+s
CsP57MrvtguvPVpN1lauWk9uf8l4qMwk4FesdDHheO7v2BDH/lh37ZuDAYec+fjlugU2LoqObtW8
ZqaESlLgnkJs1uteME6VH0WMe8CxO0qa1hOZywtr4jtoZ5RRXP9LZU8SJgn/Y0iCHO4HOrOGzZj0
/TrSiow8PSqnZP60gIfImEOaeLEgFhBQozTW9NxmOAlPtflKe/quH8J31YJpIiudkJKhRB0SY+bf
UAmjPt68rOMRdksqxBadkWlxoeEKUuvOq5Z6HWI2r0EVWZAJmxaJGjI1l3A9mOq18H0TjdjoMu7n
YYyATRch64F5k3nTwUPQ5mJfTWqCYEHob6Sgz0/ejkUQEf4BvVs9IUlzKvs+5POTR+Nzq+g4+yjh
PNRw3qKIW1xxEd2VDW2XC/Fq8qeLUS4t3tPFMMdCPdjk3VOwuOe8N7bMi0LWfPWC+uYzqAojYBRN
TiFx5s1FHbNnzZU4uxG1XeTlh5SBDvm9TdXwKJzJzK0C4o7k2K9uhx6vePCzV7dhYTou9rycpDiH
blbuI9mpDMVeZ+Lay5DudXNxY6iokTHg45OtdbYQ9LWLqS/+cfYt9r5KssipFqNfvLj9RKI+PX6C
U01px0K1JuoXy2LmAdql5z+NjxprcLpKeIdtwwmNeJJ6WLzv2ZEXZJOIQFqqu+SjmW9UQn1OwJ9J
CGyBRV3NVcT3yIhZKJUPliq6XeEEf+oi/ssrxpqIe/PQNVyQ2sV3qP0dic5Trph7a7Qj1Itp2/Bt
eyWapGAE8tnlgcjeUb65i1FRoVZkRH22Q9KMiVyKJMUzQSmXnjLtUR5M15ImQlagplRjjSgm+p3A
7OB06WAVQOtotfOTv3geNcJHL8H8yP6cox0ySOnpTwu6VLnE5kwTnx+hlvfEU2dgJTvTm9JVtbgl
iwCZoDv75BqdWwRszWqJaqg+f+sWM6Wi17Dw6tecCAvWV+458lNmmngy/fxDm96d11AdNYh3M2Vn
DOCBwE3t6bXsCVsjX1u1iycT6s16tOPTnMwWQ23grNli1YwWv2Zj6VeGB8lOFWe9GDg7Usmr4Ra3
zIPKekYQvtg6A4QLRi7ZdnP6WfcoPYPF7RnTboIo1q4wqsu1l9304gElfTGOeEGjxRAqFleot1hD
a0mlbzT8bWwwjhhk/QxW5089Nq8h92OK3jZhHpYwLvez1bqo2mdYNvIgW6LJnmFWa9cPhhVXthdH
GJ9uzw2W/TlVZ3SnLT9RavGfsunl9ddtWqKUa56NwwaH2sp1M7kH7SdJ0lvHgiPi2ucmve4c0CAx
utUQ7WpOtWRVjWwLjOaA0v7LRRbLcK93dzpo3ozJALQTBIhKiIyv0HP2B8PsOQ7SDQnch3xEuZLw
mV5ssIXjlGsb0ial4FvixG9J73z3AXgmPLIBQtkZsWy/GGbZh2K9WqyzEy3cdYKI1lyMtBlq2nFx
1A7UKuvFWpsv/tqO2anh9Fj1UNt2i+M270j69pbznaG/bRPrd4LGnA90njZvjtv0d9RNrK1PvR+a
xdNgJcFNL7+43ZCiDYq5fvkJh3IWhcOSekmTND7InhVTy88SEzTkc9H8RAeR+l1FkbKq+fR5eEFr
RAwdH9CFirG9duOEnjGo6Kjk0hXGFCgWL0dZRgxpMrUH/0yzcBEJR6xuNO2vbbVIhoFmJmebjPWi
H67wEFfhIiQ2PD73XfdZ5mW8T0FdUHTkB6vIT97Am3FgiLRupH6wfH1Mp56Yjz3ypPDkQx3Gr0Ub
CFxQ+pdsGM2Hy+tID/4jkcdy40JISvvhKcWvXNe5v3WNB6dUBHOMOtlqQtKZz0WJRduIozlbZM0I
rmbUNfmOoI/PTnedLGJnW+KlKO360nIMmxf5c7looJ1iKFbzoobGP8JrFlt0ym59jVqYnjPRrShl
dJWH37au3F0x9FdvhPmRYZ8OfjTUi5A6xkztH8zso2lNCM6LtrrLWRJkxWPL9xUJHNoeNTJfQ6fH
KDDzfS1tdxc/jtBu2ObMkL76YWmzeEy8YnONwJDUOiX7nAH0YRYez8M4YfXQHbKgr046RlftN9PB
QQY391qtE6TQazAuWw5tZCtKHvo6lEzoqP0Th2pOnWGi+DbtP/niJ+/r3NrISe9Ybo1smcxkx+Wp
PSHTAZOxHmSUkjSz9T4R2V5TXvYEhULFFH3bd8UH3EPadYZtLKXIeeuFKAr9APwRG26qQNno8bNL
RRrCueitiVcVA1W7uHmv0qdS0Y0ap18QIzNR1rb12arZXnxhrcieZdmJeem1JFTMYNrbSIqU22E2
/sqX543Et87naoTPRj7cQesejbyBhpbxiplGa1YG58hJxJUe0nNWWtkBJt1ETSx/m4GyH7p0cHfB
t0FDgMn4pmOss02d+q5HUDeisFpbc1Ku44AjSE1S3h7QyqKVhzzxFxRD1LVtmXG0Kb8LJvPb2rNS
8r3zHwcT1NpBVB8grP8X9s5jyXFly7JfhDZ3h0NNqWUwdIoJLCW01vj6WmC+dyPtVZW19bwnzARI
gAyCANzP2XvtwM1wRhBhT+DNJ2fJtDcJt5fetk8Kfz2Qy+OV/a8Kz3pF6XTdezFcbUuf3XZ67EeE
4IUNQWUKIEgiW44KwGmZNr47XCAwjASvVjVQSCsVzgt6diun5UdnRdHDhBvnMBTyi5HApMIe+lCG
gp9xGw0P3BqqKdoy6YB4wFxlrcLO2o35+Jy5SfIStmNwbQO/wkXZotDnroxDoehvCILqR93n6Spy
KIVing1u3NuQL7pUzFxe8xoM2PiRxX8hCIOQZD1mR6kN+VkvObT4XReTcJaoveTs3N0XA9NDhGFH
n8YpiU8Jjb6NbmZ1hXgW8rMtnlUk0xdsHMZlUDOJNMtnMoEorgZvHm6wU6ColOIp9V30IW7rbRm9
mHBB8LkwgqkveRwRS6fMh6heeGGu8yUKZzBhYxAdFQzVL26/a0XxTVB9fhrT2t23daF23tDEXzsE
JJ7u0muXF7/dpd/WCX8/UOu73pcs0f9ZNUfCoglFL+6+qvn3q+5L9/X05f9s+LGKyuCeTqj9176W
VwmKRtf7q4DWZUdvQE0ZwjBNROxdJybE/DixRM6AbtYpEjTLqDNGnEn9lHoJUyBDnD0MRsUkZvqP
Vk8JKxmoIBO1Kb+O3iwehMSTNBaCB1ShuJTcv1Y1IWi4ES+VhQNq8/E3dZba4yBy/ny0+/plleMM
kE18AT1u+ZDD8oq/vhtekae0he5/z329Tevyvupj1/9sGAKS2+WukOvu6C9fd0x+HdeS6OG+vbN8
3QFTEcbYNIDvf/KAJlM4LaNf9ptAQSBJyCfeT/978c9nk3RH78/eP8N932KxGSzf6Z9XUOvdV8vi
n+2XZ++LH3/M8opxabX+2SCI+z+LH7v0aQn45Lpdo9St1nWX1fvINtqnMnC3htG1D/cl7LrBMZNo
UMDs4Vff0zFssKpH4jErX5H510+IT7Idg8d4c19MlnVUYkpYNDCO7utSq6mfKBcyuraIYYV3i8HW
mstx1yRMPu+vKT1ZPVV2IemvNJqJI5v82SGOREA5FPY/9tUpj1mPSBndLm93f0/OiWDfZGL4s+7+
BBOjlJoM+M374v0hUjBDkxbr6P097u/r+3g1tesXf71HMWTjnhjM7K91SVVSv6bRt75vdt/flLg4
F1yLvtXyWe4P5Ln5+2pEulRPVcsRrovo4PeZh6mOP/P+xjFe3APoUnv1sd1gFPUhxeT31zpC4vqD
72tSEpZt7y82MQ8e5hhTxsf3ZCmhD1z2pj/b3p9wS4eGmQOe4mPbKqbz49Bv+es98Gdnx2GZFv/1
WaRfHUuzZxj4z7GIZ7s/5pBq/3oPOffiKD0mZH+Oa4Le4siAmg7CP9+HCZUKUgm8u491VLfiE7pV
Ot/376gdEW00gf/7/pL7ewqVtie6Jb8+tuIEm0754P34WKVpw58YW37/+JwIzd1TN8PP++ejmyOE
nDlsv3zsHmN4di5s/9PHvnIaLeeOssDHKtAo49mwi7f7vu7fI2UhdRbaf/nYfeM7ztnO9PPH7ufQ
Qarsiz+H7L6hSsL8YnrN48fuAyz3F3Aat4995QlBlpAwHkyuImsGxczSUeRzKr+mMjVe5QBQw1tu
cOVkvIqCzKoEkhmSIJ4skh4QQp42x/uzPkOtLdRAubs/WyIC39cpOIr7s9qx5Yn7FV75Zdu59RIg
2urT/cm+cuNnyRSgk61HZsVEuQY+Cl4wXqqq7jFqvfx2fyn9mW4lm1Gc70+mSpPRXJjj4f5sGFGl
ovsX/PkMuZmPdKEjwALL5699ZsjULOgMLzuOoiK/ebje70ueXdUvVIrxNS+fIWHWJWAUP6tlSyub
PgE5Sx/u+xnKwV4VMTa3+5Z1WPSb0out/f3ZPsWmmPZYeu/PSlQeRzsEw3VfpF42XeYSveF90WR+
+jhgdLwvuUrPr67410eg/X6Y3cz48/lyP/4NGDsBts0HilszX4eutI/3DSs1hVuPGd/+vugHukYg
Tlv3vohrOj8xOKLp8K/jNl8H3/h2X4rDanhqomp3/0PvqxZ/OaIDRnozoAPbiDYdLduviKFutipo
8gJ+XY8es4E+V8xma3UZ4J4cTVXblylVyP45SU506CUFckLR8Ovbr/BgJRzDrNuPRWe/3v9ntIXc
3Bfvr7tvcV9sx6K5yZbGqAzt10qI4bXKKfOzcN+Z46VwyG33dn81PhRyZITVnef7rmef6E2Jr/W+
wUjHkWqkQpu3bC9LezrVWHP+7G6OpPNgyOD5vidgPkgNEP4u+7H69v+iQJbiP4WcptSO1kpY+JIw
Jun/oNZ7RMcD1aIjPJEc+zi5nfU+xhcJXrSr+dn79rl2WhkS31fsYdP51hCsYqTmrV1MP1XYRCug
ej/ctm4vQVOox0yAFw7gDQ0Q2XdxqdsDnidkNsNYfXIa9TMu2vQWBrWzcacOYUcP69JNTr7beV+t
zvW3BgEAR9kW4WuWTe9uAiG1jQv8+Nikbgb3ZkA9acT0Jc22YkjIi/Az+njjpE/j8NsLY2Mj4PLs
tKopPeVlshuiCrAfvb8dtIHkKIjmiXtnvrgOJsIo7q3tKLvb5EBzBbGxFYDaNhkEj52egW3MxnJK
i+DEQDVaJZlVP5ixFk9z7tO2YMaWd5BS8Y33K8zqLoDjoNmKfqiPlG5cyJ/OuJq4Di2nlLc1ipxa
Sqj3NJlR2St72NY6AcWRodgKZT1s3DsLDwz3qqC0/Ug+lcGfQZEpdcgprtCYrhFxGZ88FFtNDAwI
0yR2xTgo0QHqEm2DryBVB6e8yuKf+LB+3dW//9/wV3R5W0/PvwKus387+JTmpPnfDX9vSf2NcKL/
tsW/YivE/2H0YeP1syUKf0iM//b8KZJ20LPYrot43uFy9xFbgR0QMx73OKEs2+RWRNLOvzx/Wt/t
gMphjyaSKD7b/4Pnj/38LXQnrgcLEhk6xGZo/NtyST/7S8Zd9aCNs2bKN4GPBMhQP6qifoypCdem
+vHXl/I/uAXQ8P2nYUBZKOqx31hSera0hfgPv4NGo0AxI+o3dh41T2lkbOlyuE9OGGEWCBF65B7e
fVdMwdJZn5096vJ3b9b+OXembje6NEJrgrqfavOnlSJZNRwvP7hhEz76y0Nq+vbGNjtgAj5Ni7mt
r2Zq3BQem1teutkuL3t16HIJMyBGbtLGOzEsxIZCQfL854EJ6krZDmiKUqj3cpFIuSI+5nRUN3Eh
3ZOfTXTCEzhejeVzdTIQu9rxo6zb386MDmbGxL+3CTQ9TEEE4GYQb9rJClqLIX6bTpTgdxyuaBZU
nhjF/o6CM5K6Xr6GNZoX3ys99ELDzAB2BpsDRWKp6AG0Lir5DE4UBVi778EyUT7uGy5ocUMvLr0y
uZ8vBLgCu03i4VDpInkSWj/SXVPnkcOzaaAYbPN5UI+NTTnCsyYT7os3nmY3nU5yeQj7cTi1myRF
3waQwoTectMih7c32GD05nHYQ9fuTjCZUBhcnFkwv1TGi61yfcllR5SSlb+NFJCPCTdVTETFMWMo
uZeDes3HRLxktSaw/sWTCg1DUcsXqEXcec9E3PXOQmgYB0Tsvj9R/UbUNmWbbpjsHfQH64XENQtO
IrkdsDVfZc1IXWyrzgsuYBoFpC9hgmEAceckQbdVWXToC1IXSkUQnKXVcHAR877GBU5Hu38xfP/M
oB0yy1DT365E9940+ReAWz3qDbc7S0FZuvLsw9APw3MzJOXzEPf2wdAn1BTlqat8AFGOwLjtiM8F
7p1LA9EdpY/lkGkOpEjM5WEpdjBAm/vXkrnao9TJXuXnwauyG4gX59YCoL+VKM1WtgWVYahTPP62
SYkAI8QhqfWxSfXweH/omurURfl0+VgV9SY2kx5UAI7beCVVPr2VcYDkwCmjz7zDxqnM4uCnCUbU
6GKqqXkgneXgtu0xsxK5MWLLw0LivjRR8UMnND28lDwrm7AodM8yPqR9x6mXwAfvTBOZDHK+XT+7
Xy0HHnNZTp/9yvgVVxENs3Qi96BIjZVRZcWlT4hB4BSLAAFo69KnyTWekS25Deb2tnsN5iS6DDQK
LoTMUqUe4zeSHl5ohgzvUaxWvq6IS54Eg1/ipOjQTZO54/yga1RYkpIgEzICfqanqJmmJ/I1toWD
8IkJqLrW1aZCipQhkx7EKS+ASBoBsXWh24P37/1He6ggGecRuBoqNO48op8w46M1pi95OOANA8Yz
YfgF2an3lgswi1rjsA4tY00drD8Infyu2+6gU8n0rkvax8ATyS7MxDPgFpQU4yZEv79qWstd5e6K
wAwEmaAEN1mnznXYfK+MjNjnZHgR0gYRpQJ8Ge68K5LprbDR9kgj4KzvoeqMlTU/mlXzmjkmY2OF
AG3GOQP81ThEdhN/TtyNpnOzIVqamaM0cYr883BfF9cWptuwDfaJodEpCmIJhciK59EbnwwgJnAC
uxTJlR9fii76xd8LPkckZzTOBEFUsBoqEl4qKlGoDT06ZYs0okyDc52js6AN/RIb5L+3YbbnytPs
gVr29ONN87HW4kI+5L4p0XOHXBzpwxftxUkICaCq21z0XDjnUuybgX/zhSZ6fzAhaTVzg2TCz2MS
DW31RvETmZT+1PdhfKAZ/Tko3BgqMo0vQYXzW+5O5Bymfg33A4es4ZZM5Yfq2dVj/OB00l7D5Ya8
UKfTs2UB9CorML4Ats+BM1QvBG3f0PNGxKQ4AajN7oIj1VvHzfhNz5mFkmWhUFQeEqoqpx2+aE9R
Y753bsHoOIg9tKdVf26dyNpUtoPYuQHiGZIP81aQw2aGjfclCUpufLPeYSwsDkWTf3ItiUJcA1DC
FVpf/JJ5bOsMl6If56shkidf2iH52vl8DSLrdQq74WSgQnn0HIovyayafbFc00PAHo8I7JN9bFok
R6l1P1s/UmH171aHNolmF5RFZ8aYwoTmoCaBXzgNC1SwqURDyRSMqN5X/J3IXThpFnRU96as4hWZ
W/TDhSK0yoaieCmsetjSZDt1vj9eKkVB19dx9lpPaL90pPWPkdqP5Y/jbzoQ+4qKepyI8Uc9jF+5
r1mv6WwjiUlniZYyj14EmDTgjYgDIF++u7FG5l2mxss0zQkdC894wOHA3TR39KlsaJ7nIMOpHqov
mRMln/p73Abn3ANCsPhTNRZUbpYydM4UzHfD/Gi0abwjg6H4NnQbVMnyaw+ybEOh5xIqnsLJ171l
Y24QZ4Tv974oqOrvhxjiLKbTbWekCeBFHgbkFduBad/acck/SFQ5rpKuq67Z8oDeZEYvJ+tNZAZy
X7bZ06SuyhrXqjSD60hBDDuUV15B/a8y2SVfJQVuLgsYmmw5/SBLx7lK+2CpSV89L7Ou9//hfEuv
KjoKLjCJiYpKTZ1+qMwSfFihyuNg28U6zRp5ymCYbGbPBjkkG+PRw3AknNx6MTENNiOwu0iL8GUe
OnmN4/yxKehYVl70bKciOVpe/cnJwuQnDfQTTHobt3KwShoDqbWBC6dJSdeK83YNZA0jD7OULffJ
9WQ1ZL/rNt36hG3s0jG3yEC0MeEx5QMrSqLImPWnoojSDXFtKcpQKOfp2JS3gmyZGRPmJmgIV534
ttU4QnNqN5GRtNEqa44oPEEiWHFztCs7xMgSznv2NBNP28gX0U/NrmykOJt11V7UoJ1tjcAVXHOq
NpUxIUxpEutXcTTLpc0YZLcOGuHj/cGJk/cerc06kjIEbxR4175T7rUd6+aajAQqcHvE/VGfbLuv
PqUE9OY6M7+QQ/G1cPLPUW7SduUmuuMHCcDVj+JHb3mIuhymg4YvptDk7bqYgBDpVOkTxM/uFNpY
jJYlwARPM5bNyzgj3xVaOl8VmatNGJJBO1jvWK5rBN5Z9RB74AOsCu8brbNTCqLsRWP9BIeWq++p
yLd+VsrfmFIuvnbSfdh2ONkqx11lQVa9GjIPtoUX5rcQsNm+ch0YDi5pAF1Le7oYgvSpIjsDsc1s
fm9IXonjGFRxXUUAELT9MAf5N7NeMgPIG1tXc6GvPqy4q5P2xdYx5YMYZjw2gxm+tx51SttCFMVk
e3gGDXu0pSBv23LMmzbhVRGi1p7mxBYXU7gFDssSW0+Yfe4a+0q5u3/OMzYEdJFvsWm3m7qk9sNv
9NVuSE5AuMLVxA6Ll6b+jhc5vaX4mfZjyq/M5Du9LV/sbazyEs1vmTA47MaLQeoGzLvpKydwuYdQ
WpB84FxIRQYRmI/DdljuU0Msro6egAkszrL7w2SOwMpNe96GVXLIhvZkhN5wk4Y9P9UBfM+pQkmi
LWRAEz/SPhtg4kN+9WYMK5nEzexNVn0tuV9t/TzvcYCFIfhZRRqBE3yVluvR2avjG0SDB9fLps1U
ePpmmdbWzWkcczCjIzUq8tYY0Lu1vZ0Csz5q2X7vXXO6jUH+GM2W96La5zxnWF432tmPdXLurHL6
zUuQ9tfRd9nz03V75TynPci1sI/w3Vm9SdYygjRIvjWnBykpXoQa3w+yAuGYR+cD08G6sSyiY9B7
fioVeTwB2T+7OM2iqxm2v3VPggMTIqKauT25SZDfoLfkt3x5yIDDqNGdTh+rEMrXXHMXRmitTzlu
ndNcY8rNDSZKS8Hu/lAqZDiGCUc8qvVAshOXnCJNg8+53Qia/j+DsMuew0w+JrkRfTaX8VAbcnS6
YG+EyrzWcTAyRUs2dVtAKsFFDqgUgnEBlG7b1pDU0b8TPRcgjdLo7Mpqwl88VcOvz1Ezf6/BocPf
8MNTZpIU7SZR/Rk7YLkOuzm4ZCBJ8Zxl5BloSo9okpLngEO2i0qA1b1Pd0aPVfNe45/okMJ9KSbk
f6PZqkMOoqWMphtJLuONew2o6syLaQIDTRwnwvNwrfXP4dj0zzVtphDFs1HDlA4xTj4Q71SsTV1C
TmjKeROoVzvCrYRRxb6WQ0i5TiB1XyVVhZejh1dSwaeKxZi8Ti4c6GbK7HWkSnnMNfzMfvK9c5l0
33tneu2XqbPPhYxi9smWmKnIltpLnQ7fdYHD3erLeYuSSe6A0UUQXFooujmahLJSMxAfCzh/pLtb
kPhaHLpFn4AeO7ohPibxcupntC75fJDYuB/iCUy3wTBkWzeSEjFAYoZtT5xTmgheGI1x6dA+iPHW
R/pzOSRLFglnsoW85tzE0tinXnjyujw+d0pSoJxe0mboSfNoyZgeSvPkIGC0YqEfBeajZ8oCek+a
LEo6V0PyDcK9MVdI+XocHk2bPyCeRKNeW9wiHF2sIjT7j11knbrWdfEMqpCxqf+FkDvymZAacnH7
yc2KfbrdaQ70eFQdaUj40hhX4a8i1Kzch26YrHJZmVtBD1tG8PSyMur2wVinDzW+QEp0dvVGcvKB
2S1ahq6GL1Om07bDOLsic2J6q6CPr2UKZU46WbrVLVAgWxPCUYxqY8/faCyCmhXWOwqpl7wmBI85
Oj65tDvHs/RwLdQugqECwAm+0nWH2hgZ6zFNhcBh4CI6i014v5hwV8XvES4MUW0+1lZmkoVJ9FMH
NTQvgp8G/immMMi8wDJbxQPcz6xp3JO+tkmLdK4Ji/XgIa7vswhM+1AZKxV3O6uW16gEvYPiV25L
pT9JbZ1MSkB7HTKxIYOzQ65V5QdKKW+lPzrnVN8UoQxQ3t9Vi7TNKDFdVT51/4D/2K3zZiMGJzCi
qfeilU+Y2C5yBq+bJSBt/WTYF8RV+FyrVoV8naXNZWO4LImtKBoRyybh9AXvH1JSfHggu7F9u97N
S6ZfChbDzkuDkiuisQlEi1ulC4ZNXQXwWfS3CPjzuhI0LcYW5nycipNphj6UbnR5dpkeCXqDtR2t
IcGi0Myw7UBYRZHRb8I6A47LoYK3THTSQC6d2cbc6JONGRnzYaq/N5bgG5xJNyT5Dc4bxnHM5Z/L
OX2JACytmwDtjTlSG1k4NE3z0Kaph6Nb3eyxGDfz3F3MYFIbYr2QCyoC4zVMATjQPoE/jO7WGXea
FSLxJUOMY+ElAEWW0KBEwSM3Srs43R+0F5WnYqi9o1VvndmCHZeUpA2hXdkunN+x8d4mQbZm2jvf
htJ+JkUccREHs+zDXaa9CxbNcZ0K/EWkZ29by3+MRvWueij/6CKPWd5vE190JAhF40qrigwbA3JX
7oK3Q9e6Br+s2591G30TE5LVWdZvII9v7ui8ekn3MkjgQTSpXlBQpKt+w7Tnm40pHbUr2YoT9vB6
to7jCL1aA1RaZwTxxoGID2YrwTCOh4n50aq2GviaifvZoZwCzed3W7k5Y2tgyeNLOlQ7SmTHchzg
xlZf58i95XH8FE4lgSt+dKlbfRmCmMuDcU5gegQuIbTkV8LBMF6sDsFB43yzyuGnmtW7TlHp1uGv
kXT7nF/MqouHByUnlEFE13R+sB2YoCD8zkBUmWm18gmrcyRZWnVdvNr4T+ir4VpTvojPomjGnSjN
t7AnGssbnHorBQfQJi9grXSzVDhAH6QIVMUYnwNT3QALExrOVUFM6LSJMChZ6vr1AHk+mb6jF0dp
lNL/5l7ECTyF1X5EX4DGcn4ZQEfZcemv69HP135Tz6AqGtge1XcUaMgZaud3YYRXr0pPwEJeqVGI
lTAIkQhF3K2HkpY89yKygnLmUOY3EBFwC9Pwxzx1PczE4PcwIjTMs5CGUgQ6gMZLU1VyHSZUaOr0
C+gkrixh+MkV6RMwB1RaAk69P7aI4bynPvS+JUAddk3j1GvT0PtpSn6LGZhwMS8ZapH7eZ7tlznq
SEkvcF1O+ivRA1WPZacrkUclsfxW5lHxMOT61RBaXdToqHUKjseoHOTGjQVoDJNvP2FZTU2bpFBd
PyaU7vlpQnTViX5xlA8qJpphthAkAC+vbdY1bd6tSvWXXqvPOs/yzRwjDCDPdBfnuG9oY1qrGi9h
WqqOkD7AnV4KmosUmKR3VlUXHVKCZooOvbODHHET1N2zL5trlUOb7Q18DJb9Zg1IiIlS/AWm4Fdt
PqYg7Yl29Q5mcLYm9bN0yNJqW8NFtm7hc8suJpbxleqq7kk0RBhCSyKuzEG8JGsU6yNc+7ifh3Wi
KcZFEYxaV+4F1UD4m0a7R0g77IzROUInrbggZNMBu+ZTirZ5RRAq3rk031BFLm4VoOpp9NE+iEqd
s75qcOrABAkmgVWsf+36UJ1m2hOrIo+XsOU9I11mQOpUeP21aBDTRnmnUB5CDTOq8qunZ1Al5Gbl
RhdyS1/icoSkSaYAxll6cI/2wIDUIa4XyN2qROyMpJmBazHWXzvzSkWKSZxlLrprYjx83e7dDN21
1xOeaAyQ1QcKbXChXGp5uNc2kUiZNrXwV4lOWBH1jAgre0dY7e382n0yQssi+oRk2DkcQEvIVBwM
iwjJoP+BPEddXJLOHuvok0kf58hJdIi8Acm46c1nDyRL2hQ+QUS+Tb8DiXWhhy++KZii81ejcEch
VGRghlqmBWZnmesxbPpbLfoWD1IqtykVsz1SiJ0MrHzxxmbbNiBOcHJ3peuARRXFra93hPWeomZg
1NDvEGEugNmatn3/ikDvIXC4szDK/xWmwy+CFdCjlgqsShC9dGF2KnGRr4VTIyxsKAIwGN5JwuMO
iz/QsTmr6zGDfN2QFzqrbzUEiUs1PE+e+OW1+rft6qdynH6rCByZYTvWqjLbS+2U8mIZOfWieQKz
Q5bU1h1re+NN6mzXWcGArHtqjOhYWWmHnh2mWkbhCxL5KLmbwCdI4fo5DFYHBZ1xnHOcfNDU84WW
OtqGJLaCPzM0SFOry3Lf2AiETRepv8gHYpYSEEkSvI5FlZiZMP7bIHC2wQwHh2QYIra8vQbkgv3E
xGuPn3/VZaRGFSqG2pPmW7xx34hwBYZehN+w+BNjFTUH3eDhbr0MdDjF4TBG2tZWFHPhXWL76Yen
3kHZNdT4Gal+HWywAJuO6V65jhPF1XyM3V0e2oiXpfPKTxE/K4LSIHM2YiYWz0wsmsZ1duBH7R8k
MOsc2RYnNSLYR3NANR7CItn9WRlkgXpQQ8xVHVgIepdQ5elugKSyaeZsPM+d2eyVb3i3SpObmpOW
ylSefo6vgm3gNJeWEELfrbOTjD1n7Q8Ewtlq+NQHg3yszP6LcJO9qCz9qcxict0VZctAdkj4mcjc
IDAfQrtZ7ClodfTcTvBbxHHsAsL+MorFKqwKAhbrW+pC9iKn+judGuTEeYtzA0qh64ffY1JV7BGR
bSyi93bKz1MwnNxR1F+GzPyB/d05estBp/yFb0d5IB0xYE/hcWpGCh5NGT7ZfryNhHy34sq5aEZF
W2v4LcWnhNj3msLsxg6YYfeLpW+0v0HF3s8tVfG29dNtEYpuUwNx6iqFIBViexf1z5FVeptZQvgf
G+R9iDHCNVUosQe9GG+byfNAFF1Ix2tPRU00nsagiGNkw8SNEliq3G2acPO1newYMGohLys7hxXx
TD4a/m3RqWKVt9DaAvwFnVJL3IC6wcW+hkpFv6rExoU1TYeWAIODSY135WPSPadOz83GxDE2YJt6
bQZpIliGGtkO1yj2srOF5MiaoN+jVEr3LVOvtd05w5Yh8ZX8AGdtOSizZsJFiO6oGZLp8T0OmbSl
flmccau5zG9R3zK8tJaZERPWxM9P0CoJWAmvs6xG2mweMvNiuSea+daGZs7rOnIveufWUOVGVs7k
coEBRk3tH0f51pXQkxXEvyfDt4d1H5q0daTz0tD++OZIytS4Dkikh41dqzTckWIImEGTzQIbCeZj
Jfc1diVEyO2u1xxKKyfPVSpnr6yseXG8qXkxJ1qFUzTK432xIB2JjLjhCyaTbdk61jK0Z/w2uk/M
4XbOZHyDzyGeGqE/JxSDRp+SrZOn1xBSbUkEOfEp1ujLPUbGq5t29kkKTKuUkeoN0z8LRfApMLjO
uU1qbhosa2uDNMOjRbRoWUi8Kgrbp5rQOjm0xygd06CoHzI/2bQ4G4gXwp9YhSXc+sJUlx+I6LqH
KlKb1qXyKiyz3epgDN/zXu9V7xrkSmTXwC2zk81xXDmeK6+EUn8O0xnvBphpeDll/mTm+J9sGjRF
HYtVbxFra8TtvNEYtxOvcl5C9IEbZeJLdzX8JOBO54HcXwf+C5AJH18gSnWsPsyv+0pzAcxJk+gn
9ywqaH5xXFKlo7m+B2nwubPsDtqvYMww0DAMkmhPUJp1BsU23/pkKB9cRuE09Z7yMk/xiQzMHr3I
2IOoBy+cjzn9BYMWAmPix3Ecw0cZNJ+9vnC2qgyiNe2wrTTH/osTTo8RE2Muw7VzkoYiMaRvdsJ5
DDHssd/3tgODbxjqFmXpV9zL0LMq3yGSLjGOmRDbCZHrKm4fWoOGtOA8sH/EsMK33VBPr2FTA663
BcB6O55vw5INPwhwCbbJZHKJbyn75tCGlDXHkzU2gGyXQMnm5nHsr8TaMi03S2Mn4ATMA/RyA+ne
xgy5WZWl9YKNatxkIGydufCxoQCv7N2v2GsNz5Gnhh5KtjhghaDWVQZwMHtZz7uIXItKT+W5k2o4
ciZzVZ0oxupInfrCv9WR1eM4Q88wBsmxtVpSVwg72PnFW2LWtCEjejUj/d5n4VlH4LKr0M7IRBJk
30RjPm3Htr8FXkduzwy8H7tD/NCgtdrpHIZM1eXEshUEeky7RDrf+8Aw6bGNejMZAFZpW7tD9zuo
8gwpR+8fCtPG8zl62YOJQppLlI72KSO2DVwNdIDUGYYZEAO/1s0ErWSHUDxbj0VImdbxmAc3zddi
4s5G5c1ZA+yfyIGCQcDQx6JuuTJEqdf20oKL4uSpIhbgoYcv1JHThMHz4I0+k8r+++Q7J3vqwWhY
q0wY7oN2vOLWabHFd+KsKWCt2slAeeWSA9XC7MndW1m67t6B8VtmyTePZOEVlB+57UghyqkBrVyL
yVC9HGPlTskmjr1zhgYM5gFuHhJziFkD/mbnD0FdePB6NL8tG/Nz1GLrnsC37ZLI/sSdD4Bvw03J
JUndH5kZ9onx04pD6H29h2kmAuw22W/OwtJ1enUDm7q30dLtw4lsb7hUh2pAp+AslUQM4eOtpdRN
JwpQDpnArbKYseluJYrk05zeCgrfm8GmsZDExgmuqNhkoXfsud38Djy1ywZ6i72GCUt6b6/qDb5m
81HH0y5LtgJzI5OFMkNKgloCjorxUhAt7PiGvR4qhli1JR2gxEOykzlhRowjy02RBGhJ+e34Y5m+
gm5pnkws2pHjUzuhlbSal2xI2/IhR5c1cduCMrKBVORnQaFpTrlUQS9KL4gaio1rTe41hst5KQc/
2/YAprdxSDt/LtUipjOOXBR/4Av7HCrBnIGb1iZRNlhNOWk6bjTpbPJNpNtu5aA0lqCRYSz4121B
hvEmkw6DMQhbnldx0Bekg4p+uoNGueOHR8QRb1SV5mNCy3gaLf2oHZtxn8LFP4S23N0fikyhMM3r
/jxFAzGHaYwppPsvjs5ruW0kCqJfhCqkQXglAjOpLEsvKEm2kHMa4Ov3YF9cG2rXFolw53b36YnC
OmQzqhy00G6Tfxa3DoufpDrYEKmkSibaySXJ+YW4bLOR+xYNDLa2PAAVCQXHgWiW43UeYYvMvIQz
eFOe029bMriIoYjGb0JdQ6hYEm5WD3lhyDAbxdiAvbYnXCZVel0bd3gUczHv0DyiA9Qa1eXBS8nk
aj4opfLZxsZwMhrsD1ZFf8tPInUbPBlTcFLiXjGi1DnUbnWpoA2hA1J7mpaTdvr/lyqOqrBexs/W
dpGrOOASVe/GU7atHdhl0NXHiGEWA6cj/EfL/1TMCWGOV35+TN1iVDhe0CFjjmg+nRzokC6gXqGk
KPdoK05xRlt46KJYVrDbYLMXpPseaqP6Bcz8Ypal+JNRFTKL7tEaLM7EdUTDT661AQTAkaAZ1l/W
VfmFgxUzmLWS4eQzMOoZWpsmP5qhCYy+pkBCGR+od1DwCcUUK6pbFxG7kbkfabnLywtEISv8Aasc
/xI2PxPYWM4iMsL/S4LdIW/5/s323HFVPmufqVCWQ12rrwt4mTej0va8leYnfR0+ARYVF7dN5G60
rTCvExeKny7CxKBTHQLoJ/0scJcs40HbfkG06TxB54O/bBAQhZEr6JbVuuU9u7CyqPfKOFmwxvZV
05YspNXPjgWST7A786as4AG7HQeqvMY+AQkgL5B2ze1bpFTslNQl4SzVGHyDVqCYb2AnK0u7WHWn
UMhqUpu71ZJkW2ENU4JzqdESvFpTbQadqcTYpj2LCRl14k73Z2nPZ4RRef7/r0b007B0lW/TbqzT
OB7SeqUlMJpGBCkerHArXa8fZLiOTMolg5G+KN+Czp8lGZJty+bDQC1AwEfpm7NQowaclRLFITYY
UIR4cofykpMrOCnO+s+wLdpGbfDfpR5f1BbV2FTS17ED/qFmGJN7J3AstqSRLowfk+DeqPRPBp80
RkL3nnBP7bPh3ZVEu9OtzKyMOU9Cyh4vI94Bjm4ZBoI8DVt1zu4KL4C0XJTboC7TbjpPVDr9WUSK
DR4hYMnoNEFYtl6qOKY8BJeJxZEDEiruhcyuWq+SihmaFGGaQ5d59sTijT08D/78ouFhjguy9qPA
DjFrKq0fAJHbQnYvcSRx5bfuQbW5StSBgD92rIutj/Jsksgmb0K3bAvpaIcGjmqJS3iU1F33Sh06
Y00AgNh4WceccarlqE0JTYZWeejyRr26sfY2MUaHjZ09K8oMOMjerkmcUp5al/nN1N9LTdefOyB0
JQlECLNftZHzF23ZHyQAoqJsDMY2i0WVE+b2rBwo6XtbrKE4TSm/9VzWEO/KwvCgzR6ze5Gt86OY
wCvlJSjuJK2OaQGTpec9ZoJXiyAMUz7A6NZtiIfZqn8sPD5c08xifJjCF+pQc/UZ6tGezOv043Kw
Row6YVmqAqNhMTM4/LjjArTJZRGGRaxCtzFsyA+524AEMngAZA198slJNHTq1qfKAQezWiBBdLfk
yGBh4TqJfAT0QN/S0FY3FrM7nof3LB0XWAJLdtApM0iX6hGmPk0Jpl3DqSacqieSVYNBPHnM4AOt
dTXeAF88xHjvQ1tN+V5dvjq9KfaiWTeHY0SVK1WLaNNfvK5O4N4ML3GVbmeN/PfLlO1lmfwK/N6a
YOBPehVfumn/I/Wf39VXi8c8lA9esrRBQ+tAX98JDTskoCziB/GUGhzy2RZJq6cNzmHZkcrhoJWH
KE2di9m114pebHuOT47Bjdw3Xpx33bmn/03CIKT2WyoXntCcRqp8+FhMTX3hI9pXK480KkNglAFx
NytsX5ZWfgGwdM6svymXVzQC6TyjO3WOEdXmX7ArYOBSqmkAEO3WqZNXNelrFm8mS4FohJgrmPAL
dPWgopyQDaShHIqZ7DRoz3CodtlUFMGIZ5pezQyTrpj8igp4it6Sp2atRdiu1kM1mNmlRffTax44
nWY2vDBoCTRol3M1JwlodueVVEZTaKHbF9NkXMbkdURMnWJEx0yiz1jAWfymsJ+IzHHuc+a3omfP
hDjTPzU1T2BhIEQ5tC45Q/GRrqoZ6I4TNEuVv48Dn2w/Er8v4gdVfweX5BxTpWPixzwHR+2pHHAb
ZrUdE8dQfc4/9lGuubEv6mrga9v20EN/dzSKz4pJIapAheq71OQXDMOaldrcBQ5fkML9BMOR3xDv
XCe3znTKFchHs6AVvMhk7RxiQHkk2+XJyMrMNyej84a5f6ZO6c1SCVSgVk/7xox3riDVn5HeZsic
3uJo+gPgjgJ5pFUWrDlG5/x/qoYbTstNw4XKVNjiUlHWO7odKzr7d+6Hcedqc+tXFryFqLXKmzNZ
b+S33pV5th83Ea3h9eBHgNaFadS4cknkpatzxsz1nhmvMdDdQ5a3nGolxq3M2hcl2KK8pKHSzGLW
OW0wNyaamKA6rjQ7HI6gpx4LxQg5rKfB3JrdkV57IIXKEjJj1QifUL2R8UGNbT6r/3/hRhW0ZDj/
DDmUYSHm7tTZR7HT+y6/Db22q+1M3BiJNHw+5pvd11t9gLjpIwyMKG7vGMaME26S4ZjriG3I/6c6
G15Bi2S3ZuhOY9aQ8nYOjjrpMFqSa5Fhi+FM2FSCh1r/4VZW0PRtQnYYn4+7DAGVjsPezdzaY4bl
ycFLCNY+ickT7Xi/aVs6x96Q7k2v+7+j0z2IVp9YqKHiAv/lcUegjuQpoXQGrRJTnOR0/igWWAxL
u+Q722REKNr8LvsstCI05lwDzeHGBVglnV1ykq1MsHF5zcrpfYKgvoNLxjINGD/+QsdLGTv6+tFy
lWNud3ROlBSPu+YU2Mt8bYeK41Db8ixxUhoZELfSkT6N1UUThc0aKDwZQtgoz4LCl7DLqDYwyxmC
osxZsunRKaXHVFR/NLJ1d8eon2pAWhHKcZyNf6VBCpl7oxMFzd9dzWCjRt+rxreCK/Vz4SW7Y2T4
J/ruUDulcee0EZpExYLMbavtxAExKX1QjV5cKQBDfyaNx3Nc4RE2MvouvUIhUOVxxO8Pdr/66qC4
1Kw3SCQV16rNO50idHUj8EO9K3X4uM9KL6GUZWFEe61/LKIyOXA3pEEqGTuy0lke+sU+jf1MX7Rd
9gGKUrWzFmKB9O/1Xg4MgqFwqPn/1c9SxDqDCzI7+Xn2wlSoD1YD4GXzy6ymEbTJgVwhz28SRD4x
iAzqvr5fGs5jKHGSAU/JAMsUiT9VNYhI3WYmF/FpMowimIBicZXUu84C7V5lvLSK3KGlR5sb0qkW
O0zc1HTfHGfK+LbNTX1CgXtaHfWREkleCqtEihsSHucYCgLAfLuUPeUrnpU79WOAXMeSAmSj/NAZ
KL1J2+iyIsx1uNOFCBgjGl8t2WaKxNqwQlQYFADoc3VSA14gZxnH7lHP6MJLIuXJxCl+4njeBzPt
A95opPfERJgBxtsHcEWLvU7NG1In8mJcZ+9gvFvfhIPgDdufjsSV4/KvCjPZO7KM/EE3Vp5U8Ze7
joQpNBUNNppo0hnrvyVKvNfbPcOYAzq05QACIWv2ospVLw5+Lm/VQLO2Cb2Rc7vR3GxX3EoTQt/c
89x2smNZs0GqpHbvdWQs14Idx22/iYMTkcyawAZbl8RWPnuMWehmA3SiJPljR/mD5WjPEzXvvh59
qhvANNLoBZ/bxHhpqtVjMprDdTvjl2lKV1fn/ihqou1hL+u+3jU7HTx6DOaXEtoBfxqtNHnK+Rm3
ierKjpLp2ni2V7LUBtchT9rRX4t4w6f1LNCX9Y9lEPQb2VBlPY/BivmpZ+/iYWmlA8OwQYWCanTW
96ozHQ+9a/HW5kGXVN6l7Ahjov6Zrn9YbdHs6GwsA6WaG1+Iml3vXHwNFp3lnVv9KEzJapSMe8rs
LZoO6SXsGYtt7iafCMtDmuB9c/P+j1wYcmLSiq+Wy0c/dJJSmEjDg29nQSIbznhQ6p8zF/2lWwZf
b3PXH1Y7frDTLlg1Ue773gw0bm0PLlQTSNaMUnMaL9KzRyDVESee6hMY/rxbModVt2lmh1ivXjt7
7q+ri1BAmOCEaR5D5HCERRwFupo9Wc530+uab6YoosVntywYq2lvOCBM8LZgccCpndfOYEPSme03
LgkglvWWkm/xHozYqQ6Ku+ATrAlTylT/XXUgIlPEUkVnvg3r1tJ2VYsNUYsb6J/VGi4Sahtl8npa
7K0lYgm79ewUVr+35waxPr9xjn7Q6CexnskcUF09JoBaWoxbiqhKPzP/rBYgzgyD+U6aL7RsxB69
qxedJwkBja29ozpCVsTgLdXx0JLs2CkI1FQrNNRAxOtDZvd4BVUGnw63el8wUGMW349TCVfOfmUc
pRcIl4+XL+ZvXLEjL/RpS8P4K1zxfbbW3KaZ/rUihIeru6LqNPl+SorrolfiaqyNCIm/UWaZdq9s
qJUdSdEW1khuHGwneybuK/w0UvuQ0Yh4arFmtyTpzqC+HoXoqzvNOA/rWn/WTc6OuWAdU8rTPMQJ
Gzl4mCKy8T6yQN0DJe/Fc0Jy6UTYR99HNSEF3JhUfiWDYL+PhFcLWIDawES90LFLJ1s4WYR32BPV
J/Z/jxpjsub22I1HpPKCBzrvaLycKxHjjtnr1LOcvGzEbahgzkFPZuVMLDCjGsvofQxM4syKxKIx
HmyyqdDBJvIgAwZ5ErX4Xoe29O3KeQU3OL80Di+neI2ZyUeA67ZKnst8p/WL/nRT3MBQMWNq7n0U
/6qRw88iglTE7Chtqp/kZNyhsKrWcwYNmL3extPotBf6VLJwGjhaVUieTmc8SoojPTxEMMZSpYRF
W5Fq1apHc5Aa4B/NE9MMPrZbMOzQ7/sgaJNVbRb7ieGb+Fu8JiPQodUnxj4GnHX1S8LlYTqq5GnK
Qr91QxnYOrumForkpf0jABif0wKYAPGrnzlX9dAaScHipE5CU1G+O/LfflezI8j1aA0Gi6Sxy96j
QoRV9Mbcq2LG7rW8ac7M05gViedo3YFk2fjYEB/iOJSEIo5YS0e8PJRJ8P62qDBdBCGhzrEobVt4
Byc06KUUgxpTQjLfjF+XLmaT5sR/y+HYZz+6igLiZNUXJLndMs6c7uBz7s3I+ZMn4kPTIEWSoVKD
ZHyjZYrt3sIRJTcLz3UTZzeUIMmork29uUaKoKOLVqMY9PtkX4YuDqABx37S8rgcW1vizUYZsZIH
GnmRtbXsW6cA+xKVNLyz/rxF4/wtFwrhXMsOqD//sVKgyxqG1x1MA/i11I3vVuDltrPnFHUtY+ZD
fNaUybGvcCNxKjaLBOg2S035Pto6UDL3AW0JcsbYT55uwPNaBCNY1wIAdIeDY+tfLhxT2yC9w2wE
EPNlXmbOJizBdmW5MijJF0NdNxoDfXkaU/xoVuCzx/dWLUB4WbBjokQO/tciKd2jleMFsz8+7w5y
ICec4GFoG3lG6N1hA8CA0xjQskcs2O1FtGUUTMkwh0X3MKF8bmbAB9yTd1WSNtTH4VeVRWBzFZew
AfqSAwm2g/k3mt50XVeDeT3X7fgJ1jvajWZ6miU5IUHAFIHI/tWy6DA19bvFzkJwX+5WfMXkA9XK
9ABUK+jl1r+85hy/8vLS0OYz0vuq1gTkjU5zbhSIVMi8qIj7qrUDBp1LwzUfEn17s5cllMVMMps1
Hh8u7hbjQAUGmQcAnl5fu6cYmpxc3Wi3lWWsGBeCLOVTjfmZrW1srr5JJjw0Inu1su5vnzStL3V8
fDNsNQybTbSHE75Hb9MPXV8fFxM5oXnM7emvPlpjUKJF6fEn1th7uyw4uNqKVUc5tDhwsd+UnXhL
eAoYboaeo/Xv9sSGo0B0sRzghxgfkG2IKcJQyrxKNyJsmWx1l9Yp8d2BIl+l/Sz6uvYYum24WHiG
5pXD4gi3o/wejG7gblO+Od2yKB9oNixxw2M8YMm1KSiGM3m2+0RHtfD7aHiwHeV5+0bWZLXPqzE9
D7/geoaQgzrriwVPrgXHn9PQucgYHwWAvn0u8rNEWPPUlKGrmvmeourRVlf2ijMhonxFeIskHv7c
4T4QT0iSMviw1glre1tT50Tov5l+WLCzc6Dp6FDS2ZJ0UUjm4DY7DXTRIT1Hy8ZAzfWgI/vDq4xQ
hztNeHwnP9aWDY7O+QU1iuqU/jiMK0Q22VxYaONEsZFO0A6vLmXNYyuu0xy/1SsDv8sSQ87vpVid
EB5kYJtJH0YTfgYNzaCVqOGGeaNBCvf8sB965Vj1vJCNLJFB209s4PLkl4MfGxE8NDuY5zZ6W/al
VuXzOGjmK3pKs4uOhqKIF3KTEIKLOiygCPO2SW+JMTQfS3aGV4BRr5M6nVAsOGnTse9Oi7UsQTQ2
RBftXFf8NeyO2UzSwcj2zuQfpajQmLl9jRy8V2np81asQApc8kLgGuWI+d0YbKRGF3Zmqz8TGA3L
jvTwyKPabBzTT5KVsF1malyoyXLoLCzAxjhnZxPq4R6u9RUPYHXAxByWlhwuqU3wKX6uotU5WAiz
YaI0bGa4gJcJx0GLSWxUJ9hGi/zL8W8+uBk72Lyaj6vFyNUaHDyKsuYZZsxvhqIbdGNoy6FVuOUd
7sh0jI17XabUHToLdLukgEqNCzFOqs6ry5otbnk1KMlF1BqpiFcHznWL5rem69xVqNWD4I+L6/aT
HCztkwwAkzMGiGLRVd+6mNKYx7BesuzLLAwkAOARJtjw73AOtQQ70z3q6Stb1g/DUNxTzZleLTHD
xZgmdOqidoPet5eB661l4UwoMTF929DfABmz9ldo40Oa/J2ElZ66gc7OlajKgVnIoUdPpXe6r+a/
aRvp2BfcY1IOmHvUIbBzk0u1e1l4KE+mGDED46zPc5o4BPwL37KdI/te0zNcMz5Fy6NEkrtACP2g
FBs649ykD0QqOV/VRwi6qICuQnlsPxQA2uOZKojQHXPniA/zk2Wc51JPe5dwmo1CV3eUgfIRwR3a
AZQ7EiPj51YSXlBR+typvAEq8n24sZ9Y8uBsy4cV3L7yyhwKbJTlqCInnJgqUDyBR9pxonMm02sS
tdlFr60X3cLFYLGi5e7oz5YaE84rjc3+4624T67FCh2w9IWtbcmjyroWxTs9HV9gUozPJHYoc2lt
pOCKqhJrVGpPGTELEAokOttfZ421lmX3e5XT/5argQC/2OGckyOP2EIEHZrxTmb560KrBa4a++Yi
kd02wMhiYH9XGvO57tW3xB30vTKX7UkdefTaW06LkxEBVfnhFJ8tn8SfNhIcfmAb+0qX4LRtzFe1
uOexVYZpwamf4RI+Cymxu9kF6dzqni2jjXBn0TiYpvCthrH3CPqnAU0LRzFQ2mMAEmQDkexLoV2q
FYeDUrQKm3Z1DhRJr5Ezsio0Uzpj0oyhimnppEd8YzIejgN35hN2BrI7TsrVPDowQ9kyWGKEUow1
yYgJ901sBFpr7sJcLpSBcSbQXAKGev9tNOZNpVkwzBtOHMnaxbymLK+arSLMnOwNB8f24UEHFaoe
71vanbw8yaFxlvFTSTDsTJvIwVzxaBqJ+zhsUT6GG3vH2Q+Apal9m81Uh6zzM0/d4sR0IF1rJD8F
s/nO5RUk0hJPabbfqoeudJy9zCPLtzSfH3pgcLeR5cCa2/uUWeMnQivYda7d0AyEG2Eij73TAakf
igJznp7EkC3av7yGiKMWNrJsktJiAyfEm4VrIYJgX3caGrUrxANpAgd1+EB14hGduzAqazQ32hr/
3I0ULmvc9rJY53Mn/tB/zKIp57aPVDeD4KA7IO3Y1216GoGFd82w/pmOFTNuNLjMSJmPdmYEPR5Y
NpaMGustboTOeRhlR6/6g7YutM2NWhwOa/trxN2nMQNBn7T1K1Uhqkbb1eParNL1Kf5gyaKcLAUW
T23iWXVItlP7wHq5o7+AaE9zizr2f6KugrGxzev4Wbpmf2LfTAY6blouysneEylLvN7kPExBRn2U
hKcCC0m8im0O4fwHexYcj0VVO4GQ5smu3XeX6GcKgrWck/a8lBCLAVmiFC13F2GF7b+SX2Eawfyl
vrYrnY8pdaKLSTOtmi/htsiB28zJ9AmXWOTHiJ+b67AKYqyHcP84zUEBXhzJajvPSSQQ9/YbiL1J
QV1FFVtuWErbG2oVAHtLyaS0BSlcl8Yg8AbBoIM/HbO+97BAc2QSW1VCK9ij1DdXI1ALRgOvmFCD
RiwnJmuuibFkuJDKuTM4nLtdFMBinX2DZQJ2EnTwrchgmtF91NgyH9ZYP0TtZ06X26OtLE8FFmgf
DzqwtNxPcvFcRMmnOrD07WEum/HMhNZoJ0c1f1pt/evCElwlPRziG2eAwxbRWPfOkEP+7ZtjVC3P
i+lsz/fjspSoH61xLkq8aZIN2pzBmaWTsDisBgad2h2NYAUCDy4hu5CE8nWZo7et9sPYtLQ/ZLVz
qorf/52f9PBVVzbqf7kCbM9o6UCbMyivTocn0R3HL9uqz1UNr3jCvex1SYpKYNJToHDVmZxxielz
Ws6i6wpYoHLxKTJ3yKtB4x/211ezHqxATzkhWar8q7gzEpSipV5cqK+y416aNO6gmubKmMa1S35i
Fye3AnEwVU13LPXVDqxC+QO03zwx6RKgbnkTqRQ+e40+C0T3ViGJpfyNnEoh8wPbm5MqnjJ3TTFq
T9OOaj6+CI2Fp1UhtI6HfFIPXTFh1jTHv3BvrECm9tuKxUVMCbRXxXjCmMtOFcXOL3Ait1BWXnVN
wPEd2l2NKBT0E1v7jqg/nG2yOHPBbA8J+l/Lsomj3wv5PpUnXWYFWq3M75ad3N3/rb/gYUPBUYuw
URYaef7W59kLxjzsOXWWAOW3C6/MiJzIgqKWItHAt8TOOaqdH6ZpDLUgKgN209xIVL5zOC4eMiXN
zk76XbHi8ytcmT7Icf2Kgx+FFkqy3v5k+GbuLD9GFp4c2m0sA9R+y52tl/WNi5hZi5abjE0On0Xb
eRrCLabgFJxK1L3DAw9FOgvaILQInwkeOb0Fil6YfR2q2DbsMf5C/1M9eh+Io6yS5c/I4i6JcblJ
R/1CxbL9dvMTlaO6HJrYvHY1AY8G7HWBAzBximlvSyZnpySVXL2yfzAvcSNVf1YKKh/K5k4UPQkR
Tl8JrBtA69o4EGv7wuOF5nYOoH5lfzg6kmrCYeGgmXf8UtENa89aU8Xd6Exc7oaQX53K010JcoNL
yTPkRkxJjyPEVmYmDn7Yc40Kc35XHBunBsNbKasfIbSzAp73uQkttO1priBWuCPS1IZzbZ5HpQoQ
RKNDDyiEqseAoa/YsVZdfOw0mLWN6K1CRT7MNoTpCWt3qtJlhIUwD8e8ucw15wCC+Bkx6D25d9Ye
KPUskKAC5EUdWIpCWChi4HKJWuJ8OcUdiYM4Lf/JOSOku7iHxUy3KrfiMzUx07tJM590BKRFbSQc
xuhnHFaMjw9NtNhX1bYxY+rOwYxi2x/A+AMQUh4mLVmPsm4+kIwW1ru/MsGNXIoCCwi5ccpKhDf1
9X6B+H7UsIJB0Tir46PWQsFxSRZ4IoYFb2dR5dcJIel06jE64xhccwrZLHbAdcxmu22PfbSydNdg
bSfpaAaM8YILSoIGGkV25pDASrzhhP5mzSut7Snkaz1hgYasjcYEA7/C/d/msXPqamO6t7O+59Ie
j4vC91swCj2M1I8tkRTnBVzIzqjeckezzgwUflJUtOgOiw5YqV+CdMSEmSWxvFSAUVDsal7x0yPU
COVU9YZygmuDwFxHtW+MmP+6NWu59tjtRN3i6fh36YHkOaErwg3lBBMnYSV6ZhP6sJBiOcglGb0V
wuyhbxxWFokrD/3CBm07ngUT0pE3jGqJLc/AUF2Pv4zg65k4qnomZfKdaxmdkytWol2x9Sw6LKJ8
teuUM3oTCrYLagIizqc1NPYZY+dPGi005tZQ0umudPaGBTuRkyuY/GEFrJWRMdTMSNz71D59EWbP
jxOh6qHg1G1oTbufNHIWKtvgoClHC4+wKe+EMMnPJrTdtfaMooLe5hQvNAYZT6nZHTI9jd+XKtYv
OTXLu///Nuo0Z++6TY3iwL8VHDWZqPLiOPDYwWat1NekmcSOxMp0Tg3rlOCMO42Jc1WUBMcDfcOX
so7iUx0Z/kSomPYA5UtJjF/4F2k4iKOhRWvYRPUfiXGMaoD+K1XM1GcxyMt3ooryvmjxbWCBctI7
ji36Og6h1uzbYVBfbZROr1yNU9TzIMUoR67fcw2zPlMsvGEhcWQtyzJ5DQMUwTcNsq2dukFpYkAb
Uxqyk9HypylWH6lRqu7qmPgUWitn2Rbw0pFABpME1GjzrJYjx7VcuRLysjkhndepGN4cWjAkUpuF
BFLPGI9KNyqvdEmCwU+I6o1Lp596ztiLrGCTk2B1mi1vJqr4pqsdRoFPoOv9Xa2VCGeh9Zq376nz
sSRxWDovMXuJld2IXTEh1ATwOCia1mPclZfJdq59lx5MLQ2b+kPW5UGdVuw65Zl5ZB9jyW2dlzmK
sDxQy4II4rUkqXrmQZtvM83ByTygnO1LCdm4hG6FOWLu3R3BqNcGE8AqHd9K8ITop4Fnr6q5LxoS
Xz9CDZDtUVK3mhtEeWRH+huNQL5rPYXj/eA5Tkyr0FlMWKbio7LaOLXpTS1u2kDvA4Kr3RKLLFEs
5GCce9CvNlYBFlA0MkJCX+FD8hPpmeU57bvLBqwFwIHR/NRi4pbSZ7tkZPidmtucfjsDTTa6cmgr
joDInwpIK41CHuqRQE4jK/UHKehFsOqQ/fFhVlcWhd1HIrgTl6QJ6vKltHQEYnSJkSMU5jkVjsoI
76Lq+kvjumeOHsQyvpTWeuK798VgB5P5rsr1pFImUswj+anlAcEeiN3wqim4ns2Yn/muUIqmP4/x
qxDVHi4WgO5dpHw3UPcORA+q9F1f/sTgfWzqPAUFDqPCeaFF6+dMZbQX2SIT1g2NT78lUU1czmAQ
qKuacVVJn4Zg3ME1Zs1v23kuWmANBHOovpjgd7nKq63h3sqvgA6KjCh+9umgbZh5s4sHvA2r43G8
j/FU4T12W0o56yZcWYdAQo9wl/Ide8PUcOSW56zrqNagm80G0oJNZ8K+rajdfjBwElQPqDkktm/Y
a8OcbDwTkFQ/yLnRmMGozKTnus8N8YmGZm9WafAl0JNYvW/tw/OuAtLZGhdCX/RpE7Ot2YIgyA4U
CNMfXl7l+kl5Ki5ETxGY3KXmUWK5W61QKZtjZouTZBdmR4zKBFNZgF0xWO5XgAwrFvS1Lbys/4lY
tbi8hqfquTD5erAFlrj9zGhv590nDo6AVFmYyOi10af9BMprmHdKxIHTpA+MN4P2ZSI9N+xD8/Vf
WltnnWKHWADW9WjmwSRR+jqdLgDDue/5syzz84gC5NDgZDbbys7LnXgnIz0wquiSwELLDKgf7JBz
ywyb5NSkZ1JmB4uS41X+wXV+iJn+gWcw6xjHGsvGZH3H7XOufQ1i3Q/lk8qSN3df9OFfL9K/Btds
lf1Q/7FTmxOwN8ERzRq+GvWszAV+ou4w8lFZzxx+fVAYXnGVOEpqADMQu3YawREURrQFWuRwPkW3
qgWLcEm5lnKLFl8t29N5qsc0CpIx1d3HsR8/CjpDJUsC5OzDMi9HI30bih8c3zsSviqCcNrc1fLa
DBNPPgIROqp+ess3IMLEjS4+++qlxLOiUAAHAbjo3sCHHXB93FRxUrGoRtWDUzd7rViQWq6tcuIG
8fL8QgTCm6hPK1/MBm196YKJmoqo0LzeOjrFvYoP1bYYpaQ8H/9sMnicXxQUStybqrj20R4lGcvr
KZcUl+CEL13ed1ToOPzZEsLSLRHLlELU7AsbapoO1xkLQjmHE5L2tKqeplxw/+0p+N3pI+ZZdn3t
u14oXrEvsTlU5Co1vo+Dg+0z47GoEDQedWLr/SHrXKq3fjY5cJg+2mF8G0ggUXHga+xF7dEn93hQ
8Ahj3vQJdIaIm/6QrAeRvZNFbmkqM9iZy5HSZ30K5MhJqgLr0f1LUSNclrKxexsdnDkw350591Vx
VrZGYJh6ks4I07zOnb3VA+96NAs2D6yMCYNaQTET5sT4nN+Al5zs8d5F3HRFQtHKUckvA2lafbnD
5SGrAJabCZJW2w4akqBPpWCZSLN0PeheTSXTSI8QOIatF34Eokmqkgd82E+UwmMUrfKg+scEBGYY
jkai7ni9I/HwffdhodpnZhzIW5vDBupWBFEC4AiWxXYenqqkfkzB/vGm9uYUJwFlRX1+HyVPkqg/
MeZ6LomY2OhYVXIoQVhdiuT4KJfskTTzXuVwgwUBo34H8ezeYGzFTOIL/Eqxy6aOIDQ1oQt9rIRf
dzFqPaQkOuygrXOenSIaZUhYYs3Wma8ITKA3DF6X/tPky4aeyPBlI66hgFDiQCqoY/qzA640icjU
YCkttB814vep3lvKUipKuUxKC/KBwG+LBkpuPYvobM4fgfrsKHqCy80RInmEYcChhPL4KCz6iOYh
oI3V5oFhf7Gws693cFF2vanBTVHAYv3dsgkEw6+10R8d3M5Drh0d7COz9q6Skln18xQ/K3bmKV1D
Et+6us4z/XKktfv90xYOt5aHruLdYCivkCRQpXiJ0DGjkYAkGLr5sk5JKYLMTP7j6CyWXLeiKPpF
qhLD1ALLTO3XMFE1ipn19VnKIKkM8pJuW7r3wN5rn5p1q7XKrPrRn9D6INkbge6VMSqQPPeBkGwY
0W8bgF1pqq6Bdo8w6/f0yHYin3JsB7TEfMUX5aqVJ3Fd3SdgGjw2GbTg2m3gGJ94qed2z9K2z1s8
UZkjyCUqlYG6lQZNRm8GQZot9KsovCHWMrBC98WWmMOsYD8GOJb9PxOwl7A79/V30H4r42vcML97
GpP4QKzmRSG7F9r2jgSWvsQMH81fKiHFXeQ31p9GMIfKa1oODVaq8aXRv0YRiWPJ7EO8Z/yOKm9q
1DJPP8hL+ZC0azHux5aJs5YfWuWCZm6lUbl5cG2q5GYW8aYMDrEZuxC/yKyujmlgbCnt90XsV5r4
Fus/sa7anR2YN7M96wiSCsNCvTbB+hxtU673icRbw4olJWixiCj2+9pXOgbUxMApEOLKJ4lRqCr9
0MwQ1TMyg7FpfqvFSSr6nQF9Rc8yTyJ/D/AbdUCyAWXQqOe2woIaJxBhOzfkdUuN4Cpz3Ee5cYYY
9h7J0DlSC/vKV58xh16ppjOim1POwBkrumBGXprOt1aV9wIDHG3aN9MuYDJcKWirgnOrpgi1/4RF
sdktHbLmTW5/VdA+IfPNIRIQb7xlcuFNyni75vipgMIaMpmR4er3xSFcnrUEeTkm0ZlrvL0blu5I
g7FTtNA1TAYiSAA41c0x2s6w4eWU9uetbqibkB8wYOsuBHRP5oRgbnoNU84p9GDrdhJ6yIlm05VM
DuG8zd06wYzYeGXXSNxj5a5MVJfn6dtqwDGEyo7+xxPnP1rxQ9GXN7mGn25ZnVeMq6nE4g1RDykv
pxb8meIzZvJUJ8q+Wd5G/SVTfwjochUB2A7cO3BvJQxVY7kVhXkbrWIzmYIbBsKPGtaHfGG3KjzR
qL+MjEJYrPwIZCykWs7sBxHwyEANcMKTYEgSCkARso3AgkWfwx05n3LBIA8ZN64eS8c6Ij5GxSc+
HSJD/VjoxqiY4BNxruvisSxlnIbjBioM9TAlPnUXpr80ai7A0A/TnL6hpqI6hdipUvOrxot6n5Es
zjP1Dmg/5CNC8o+3wpHN+liih1L05rZEIcPPDFk3k4RAciyD/rtuH8GSMhYqH6BwkYUqqAsQ68mC
LYzR0VSXfa03WxyZmnZstGhXTvMO20+nYIFYiF6XjzQq27mUfAFiYXJposzL/Bq66lxpRzimbphT
EAZm+BUn4sVgUsCKagd8dNuob511tqKWkLBwY9Dtl5QYViVwB7LCGUzNywhl7fk3tZR0CUR8Vu13
LCjr1nKicN1OtwDuhO9lFUolzIx7FnMHqQqcTIm22uwvWutWMlPhtbAQWvbt5T/dLO2kZAYkeQE6
DB4WQluyQYHE+SXggq5U+SUrigeoU1ek+ctVHJY87iJUI30AXSbvJ3UnlhZ6T36WJI19Y/ZNDSaS
0LsWiCvFeEmG4SUACrT2myL0V4LYicbqaygnKqI1pskrCLTfqXJ0YZBPETg6Y3EZDMXT1GXTIazu
srdk/VG7Kzgz1soR9L4a2FtFYmL/VETsFQ0Bjr1+Wfr7qgiRhk/dUA7aulsMP4g9YCA5OZVx0xa8
2jNeNXTOb0WecJbPtskEL9YRgdAutacKqy35enuFrENsbUt3zsA8pvp1mCHVstq3hNcKVgb2Go/j
ZykPllBuZbN5bVlEqTj5WmBNWA2KKt8xcncDUfNl6MEJ5/AsnBZheIxTcY/TgD4DFPpSeCq43Khu
/dIYvT7EM8UUOw4+GmwkRt6T1Yp63uC7Br7x00ABhpDjjGC92zreTy3oqHG7xI0nYf8x43eAlceQ
+R6x4D2pIYZ6bdt709xW/AuEYUG9Gsp5oUFCtZBBYZ8okyPdTSbIcSFOIBb9tShc9BLGuukWAR0w
QKZ0BbbKLKJQYYvJ8s9S0d/0SLIysMYiKl1RLUESIaBLiOXhhCZY12ko4woq6Sro7HklxbHLi9f0
NjIkZ2kT8Q5UnA0MgzxZDp0x+VdK2jZUEONHz0CjKJcgjNzo1O1mm+ivg7Q1w+JkdEBZce2bx5RS
xapuWFjH/pN7NFm9BTge8XaG6FBrTjk+zw61Ttj/NpVGocRaMNIxeP6IwoSxCwQovbrEILqf3DD1
iuY7R+889NFGSiu3rW7Ib3dEk7AARNU2gkTYAC3eZFATEGaNyZ6O0bUYyPblJe4qYG0o4GdHm3JE
eYUdNs1VEn3WlVDp99haDjU3WRvnHiUOUDqbLcwbBT96ZUlBa+ZBKN3pwTFefa/ieEZiADTC3FN5
xVoAnQJLNqH2rfquMxwWhbOEY2EKS0pC68pml5WwVCLNOijkjw2GTJFHnUpyt7RXIE6JbHJiBiuM
Cb0uurJ4UzdN67ZgjeVIcAx+M9RrLJoLrwn8ERpwCLhy7u60CXKtA/bazbK+icXZbqr0RQ6vQCLS
hm3LuQQTEegfeDeQCUK6yKrXfkIBcu/L8KCzgWLVYxf1oTWxHuKqz1KvjvFCvAZKR7Nu2KrWevla
yKiAfEOvQf6ad/kniNiPST3odHRZEfgyzh+jVv0xhOzN6LMqjc+FVm8oCt9iD0v6nZUyZyn3Jc6p
ilka7J1Ov1pQ1XjeIgK0s4EXZS64u8+G+FeRwyrkgEJ3aGCKXPJIo7w0nLmmfg/bR5rjxK4YLhse
O8gk/9UFYCjfafRRWruRbCNgKk7AwL9ZGFCNTHn6yyBx6LuV+RlK4g640CYH6pm1eC2ckmBsobel
Zl23mTbDKZBLu5T81s434qNEOTmAFSzLCcUrMDj2mVBWIt2PWBKwmvK0oXGWVgIxP2zr3gTjan1m
8fyyyJ3X47mr0qA/pcVwVAVqMF1rjiUQT3tUByBKvfhQmh9tGBIPMsCeGBGKaXJbXEuUBo+glnpj
jVp7BrWwYWvfeek6ZtH2MVAJAhOsZ6oRgw0IesZ9wqq7C9Jwp1WjP3R8wfqsqDQyEVjFFr9ErySi
U62WLHIl0yM8K6b758Fq0SlGSrqdQvWRVnW8q7FExwgwXMJNi02cmqrfRvJjatrxgu6ycNFzhcwg
YVslasiJioYTIc+IjmNjFaXotnn+A1dh4CzPP+O6ZDKkMGJR2KAlbG8D5AqXsE7OppKcw2FSt1LP
hC4fTOaRJOBuRqeCAer3CFZ3hL4QBaWYjmXNrxm/4Imx3b921ROQaJqnQrxPWcSwxF97QRzVZDZ/
9yUynhjXtUqS1AkC1r9ixLzYmXV/EBKGxrBdd6reesZC22dksflMmFJuezUBBVS2jq7TM1id4mIr
v0yxPvngZPCsD0Phxzw5WmthbrBe2TfchwKojyiJT8b5/wicQApFGgRkrb5EJNrlL5JOO87XXS4m
ZoYJ7VthdF9VPTJ9Cyo4+caTLqF3gVR7FSNQN44Hya7aYNoayGhUcdjKXdxfVjdDlZFR2kNWh4ug
3znI7+k0AHsugQf3Imci4d9/EqL0M9B4RQ9g43P2B8AiOhJ0zyzypWQBHTtOv+i/+z36xcguAqXf
ThMGLSmTlBsj7q+AeLlON6rvDIQzhK2d1kv5bsiobYYkYp+kRe7MHV7+lAB1/dGisc3n5GoC8xol
Rd60wXujASzazjU/VTMy5S7XdY0ehL4OMn7TOnMc/UqGwGJqwU4rR0vlQqSwRuFXCnA9FPymoHKR
A8j53mL8WkJIVC+JBjV5EQq61wSCT9MnDGll0oniMHE+I4XiZVRpz40BwCsJJ4teXvMUze0C1uK7
TFvLlwbhF6k3/Snbmo0RBG/VmHAnwZ0BuK6/idrMBYmRi6Phpmshh44SM45BTDbK4mhXC9uNNm1/
o8haCx8Cy5qJ+F9RFhxWPOx/5thLSRGqWmXgESLlvV4eJlq29bmoB0v1FxVAXS5Z9bbRg+cowOLS
wmxvRvohDgVQ1YwlJC3+hybc2Kt4evuY5fJSx9+G/CZNlPx2wSUkNCdpJgddWTJ5MyOjGtBzgqUG
itmkO7VkBB2sFfEEmEvRiOCyxvw8S8Ypq9q9bKWcfvhxy0pibgiFfDPEqHJAISLU7dLeSyppwY/P
vTlFusTIIR02eoHxDyXC2EWf4MA5sKaxPMrd2wBBPFDGr0ypfTPm5qvlkJtdOKA93Shps1sYKlqt
4RGWdxLqeqsAE1G0bD+TCM8u0M10JLDKRYlqhqa3PG0drHf7Mn52ibmXZCKFEb2GQ+Y1hgK/4qvR
FUiTEqKmxJWQbcEOMGSB/+2vBnC2kau9WWArpXVLzgV8GTsqQRRyQfvYjlzqdU9l4JuED0Y3uKRn
r+Jeq7MZ/T3XdvnEOOIhIAeFS8AMa3FBLO5afC9j64v+OAdTooslfqyvSf0m/YEp6kexTi94sKxk
xFezTdFpLxX2hU/DvEgN0lVrT8IDSwmyp4v+VY/SLSQpfD21Ywyv4TL7cgsyOfhmmvaSBqVfx8ah
kQgOceemtjESeXEb8NGy2YIJmqb4r3TlEEfi1mpTbyAkQLeuetdtZflZL3+p/Dmh9xzBUlU0kQHz
44CBtVTPNobns/SeV1QPZ8EyXUX6R3huN4F7Xz+mgjlLZf5rRYqy/tRsNUyQylbsP1PmLtAYGYOz
b02JZUgHUuCS68KQQYnoLEAOJo0bcfgtmP9F5Q80BHJ0bqcJKRf9RUzjFzfojtN2L6kvaQQIBznV
yMeN7Q6Hn3Uf1uCvlO0gIvG+mDbQNvdKspHNDyPfFslO19zMsuPgpjT/JvOo81BFK3b7pzCXXQVJ
jCwbmpVkzQbbCDRuce6GVA0F9EYzngjUOy79BSSLHVaFXY21PStA6vubrGrXUXmalhObL/9PfQ0f
VgazGFbMDcXmqqcwe/Jvg/uAT0VLFRQdiEnn6ZTmixOHgW3oD7M8y3mNKGLZqx3Um7Q4FeDuZwn+
C0/UpDx68jjhGkQ1cCiEdwrC6ULe1Yg7aM2yYMSGtqaL3nIxOdFo0/IAhue9ZIiChoy8oShmyGHY
VSTsFgv1DTIwVTF42pGfCztgHpeZCHTsMWyecidVaU0o8fPvRH0lWoReEMxZB//E00cLiYTLy9Rr
rT2kHwk6pUx5xS2/VWgxWkTKm4bc4A69trUAGWW+OHTbku3FMuPr1BizUgbkNDfScerLDUW2G6rH
fmaiYUr3JTXJDe5/K5r4AjFThjNg38PsHZgnQeG0J3bNKQLJ6dDm7zAWlhFFkrlHcoGpblXoIYO3
mU1hErHLEkEd9E+rZ/jtqRmOzuoTWM06OurvpMqVqD3HDjgJ8S4jCq+kckwWdzlpxf2nqeEviHhH
Qkct/SW4Ehmu8TtGkISDdmRXtCVzBYovQ55zad5inYwIXFhECmz4tOJwSw1tTCdJYOqyPM7sB+4l
MXvVXUZmCYTSFpT3BrxXo2B/QmBmBoiod0LSHgHfs/n9l7CpA1TlsqqGGPyTcIBOLQTpmDcKsav4
KVDhZX3HRfkhoHfqMi5O5JvTgDOfZYaFkr2Uzrr0WWcfOa8ImcrIjGxZLok+kewayAcJLMLIz37q
s/da0jyL+mUqQYowFEpkVF010JmMisv8FkO8LswkxDRyWd9ugqyBRszrpGGEgRbRJGuIhfRITZEv
p6QLaQ511F6WWaUdsE5dYpw7+qVFDI9q/oD753HPMHcGYRTjl6tE9K3PQR5+pLq+AguO2nQfG9NL
k0nbBLYT3cWm6YK3ISkIqp/OehX9DHL0aiRr2gzzHT7E0aKkihT0RLPR/03giOOcxCKwJMHBmADx
BkbNLaZIG31qHbKDbgEGW3G5Dq3i9oX6Adn81q1UTCq66GyEpmdILovzu9njoAssu2hlRCq47ZKN
znx+qKfjbCXUOmPx/6poaAT8SFyDZkVtio8g65494kZAL68pwhxJ/hyk8muAi5x12bnI6RC5U3Oy
qFmssV+K95HyIUuvehVe9U+puzWYz4L2JxPIYo++1Fbct3KM5dh8H4XJk5f1qEzfk4mwHz4ZDvD3
tmfYRE1r8DSvNl/WIQNQ+SBvEL+l1wIXN/tbhv4NDc0QmdiEyn0Yk90ZItixGKZXlcUjrO9CS932
wD4tsdqRr+6QYcGi5J1gehTG8+uYpS99W96F0fBF3rpC+WyhUWhyT8diHpbpU+pB9ShQo8pxF8Pd
LsAT6OZCxbIRN+XPeGx1OL125sqD3QdEU+bVRjJMdsvxbiGEdKjuDfY8uUHB30eX3Ir4E92uikBF
1Qdh9c7hvZWT6QVNHlHwvV0fX0aV3pEmRxyEqy4t+OUUuxJdPgLBIDbskrMwZKeF4eJQVtpLMLMj
mr8oDCX6Y+Iq3xmfYFIRdFbg5ExuLDasZnNuhIGopJiCtdvwDMGdi1YyY4VyiL9UznMdPbzEbS/i
bgnVX1QEBVZ6FHjScoksWwncsD4pyV5s3zPLvInx1prvSMCpZ2PpsDQ6PF3JT4Dxl8cILUHEMbuU
31feN2+OnuQOOSiJD71ubIX8ryskf30phvg1qh4ajp0CqFWYKxz3F4Sq8C202QVspEFRPOX5pak9
FiDI2AzJN1LIzw7mcb3G6wQnsufuJEmvE7HaOLB5sRIZXCSKx9EIEpV1Fm5WcgsUADS35B+HN451
Acg6VhiN2SUKSG4x2yBEHCAqamGyCh4shvUjj0CjbYR/8o9Ve8ANXIIgxN6WqfPSh4UIdBMfEZyw
kZZ3yCGav0SRn5msAdpi6C/DHbEwwptgSXqJvXJ1TfTC17ntjAZQXpOzpGyNW5er9nfGJjAyxZ0s
8c1gunXxrYv1zowqm/SAXVZipupHhqDc9X22y1PklJBeNSl0JEYlFosfbhQGBWPlE++XdbET40f3
+TykE60CmtDpmaKed1CTZo0dBJv8qvwVnzN6/EuJGhPAiLCPd/OufZmeGE6X1DEphSunfmcqYCFn
Huz38K0kUthZFcdXa1dfQe9usLTMmBTvyInxZKvZS4huYeQm53u8ZHAGhhwJ0TCT+pYxO8GzxDaR
WnJmcTZJX3FQMjo3hj9hcJSPkeVt7Sy2tUco0L+oR4lbSMbyTNCZbf3ScFgQ2pGYMvlgOQKE5Ce/
IqnDPEfjVwivsM9Z7Uqzq9Yn/VFihDG3fG1dup8qbtZN41ZYRHGWow5YThNy4Blo+6b4m9+gEqBT
xndBGbpghy9cS3nPV+eKz9wX7XBIJjf4QxPxG88uRdCGWoHnnh9tWAjm4QfkR8Fz3i9ezYow25NR
12X8TKgOMd55QeUI5QNPDfIAPJxjeMxE15J8WlJ3HPZqeBDMQx4duP2qeUdRHHbMjX2hOqASQgfT
wzfal9Dq+AIhw3NtvpVed8IkIQeb1vjB5Gv8kgeHYraEMjb6bE4Yo7Dfg4RXL2eJdXp4qo2vxmRy
Oh30Hh6RU8PD2aF2lbTzrDzZKofZi9g+lMrT6mfD3UUzGj6qj1L1NfPYa5e03IXppa35ESY06zBz
+kvQcnucnlrIm/AqJl6u+R2qAMAYVG0Bv6j+6PmnUr4L0ymHVq8jA5a+g8wT/qrOW9NmNbcNN9Gd
kwiBNGM2DHwUg7GNYh0VG9uW9FtCqQgEyHSfKAta9Ukz0DGZNk4UfihOWo0Da6tBVd6yPTDzk4oe
Hw8ytKbFxn+jMgZDqiltAwJ8GzpUL8083Nu1fNTYcsZPifjd1EfTqXbbOvPkdgfVZqxfOCh4vAMM
ETxnJAWxuGBiFn6ByQ4iFDw89qSpeIXyYvZ2l+wMaTs/xtyel8P4KjOSj1CmnDXBHVUSmwaE2I71
kXLW4jXAg6a88IgU1YFvt+34w6dg2DYlHEuWXZy0vl6dFl6XMDhpKKi3ebPjIUaFxjj8lr1GqBOS
XdOsv5JCAuLrQtSdaWvbWuNUjT418aRPB6M8tK0vCnuTSNRsz6kumXbiUPvMq7ZxnUsUpLHMD34h
MaKNOy/kZuVA9tVtHX4vhi2VXBbVbSFlucKd5egzppetTDxQuivKv0zZK/IezE4AxXS51J2rgiz5
46PgO+SerF0ztSfNUfQz3Ba+nm43ndH+ViiSoq1qUZmBg422zBAL+TLK1+lsi2ANGof2izWuUGyl
xa2aHybZBgS5bteEgCHdBBQGp1DCKsAdMHqjlDtRcrKQDbD1F7bC98XmoH0l8COhDAWBglivZBtp
V8OjpZyxfigH1Za1GyttB1iuVW9EqqEUZ9SmvmA8DC8ZfOzhhH2LhTdPQPA9fCzkf6RQsGwSs/pi
U6HSkyGlsbhAoIsrzl4ZRyosT+Yq+wGhOmFqkgfqraEdQsygFUR4YcO+pA98VXJ74M8FiC0p6DeN
zjzFQX2jvwp/MTfKsgMVQQHvdgNAlm3GjVg+eGv41cmlGbbM9Qu4oRnf4L9K8ZKPFeP3pkCSs/bI
9USqlM5Gb5fzD9Avkw1xsHzNgAf5dMm5afDCsrFCqfDSjfquY4THYUfKl1ajbnpME32hSNvNVAiA
vnxbBSWDcDcIhEA/hI8FtsDWGHy5OdWIjjAfiSiYn4W8ZeUW93uTM5gXJINTQOwmyZVOI51mRmmx
eO44ZNT5obLMJDabkbyK6cZPym3Tcnw4gA/S6+i8K3SFmzQ8hHxYb/nkcRDLwS4PnQyJ4XQFc8Y2
pRbBAdwWtjJsrZo980SrtpkPEF9qyVtdh68N5SDi7T4SNMt7OCPDnRxjceschxiDic14XD1biysB
3CXOqRShs3Jie3jnsugW0UIAxEFi48gopoZt/D5Z9mydxpgKz0fKGZDSqTooVTrRVircn05o+CB5
KvAjBFikntxvwhfma/W3RHTdk3eMAo5PFoRibXKSOkpzVKJLy4PDYDu/W5/FbPcVEhncchcypdL1
PLD1hhE/6XY+ajUh8SNk8da5A7mMIZDs+tVL8UmUo07QmbyvRJ9frYzcVHVLWATs8n9HyeHnm2HA
sar5CJFJPoTmrF417GPgUFhUEjOpcbc7zWcas5rY0UIhZsXFo74RPUO9xJ0JLqhT34ryW6ydobkT
NTPwrzTu+NOSeUN94vI68VrwtbU7Hh6iSLLP6LwgP2MTQdZfu562cE3E8ZDyVS9XaBGzyhCKFMJN
fxTSh86v2dssVljHlc0uDfYsMnR6CB79wLyo1h6oPHPbzs0Nn4NaI7hAeGVgPxHiHnoJG/xq0+GX
3bCrm86cBhNDlx5b9x24IEtQrF1HGclAt9cgSwnB62z4CPHU2WuV34W0ghhL92X4w5cHPeC7bByz
287Wp2nsWtDsKoSHxm9rgpHGh1Icou7IGCsRmVyCUEJa5qcIChrjweRNeXJcjBdu5hzfR+yXF+Vf
qX3nxtfc+COO4LZixM1/tAf9hfwDiAtEVHNXougy0N57DWycxteDfW1uBxbc1OooNZYTdkyWniPX
Qp7ZKvJx7BsbmXGGyzvEFYu9rIXGgJ0JXfiyoRcoeVdQwGhrlSgvB/xYHGnoU2vgKxyRWF+pj2U7
faOk7i/V2bitGMid/qbsO2KVktHOFoSRMBrugsED70ICo4OiLjEAeF1Dk/oD/Z+TiRcK1H5g/oMl
fMOsuKh+KUpi4xtrBbcOb76QO2SdpdYurS5LC/qWhsEzdDKnwKq4IzvE4BPrrd2TyXEh6oLtOddX
yqCdjHGPe5uKHnFjZz3S5AkDKrLlN0hw+shU8ADeo+G+k07YFUIGJoPTZI5W7BvEC8V4VMnSQMhB
nNrYnaroIk13IUH3W3GuEyOCa9SgRpKPCZqUlwUZ/AKzNzQ8HjPqqpIWEghzOR2w9hBjy3vBccdL
V515/IyRztIHHQagBp0Y3Ktt2JwikYzKlSfBQ2c8ebL25VSwCoAmtZavPFZRsaWgpQKIrzrT/zfV
2gz79EhyJAcHf2fcQinDSy4rrNKe47gnS4OFzE7HLIhz23CVdX3IfNlW8PCEUJjI2+X0OcIUBeoj
pW7JQiD+tnoHvACpSOHPdOZ2qK9L/phHmLPiVaiIS0BWQ3AYzS0rZlHYxGQyNcG0iyxxF1bxvl96
P4ROO1WEKtOcog1EYotupHZ11qp6J97XNI9Z++XSHpMRqQKhMP0bKeFUZQZx4S+xiQZrvAgjMrxs
pzJ2YUqiSL69TrTBdNJKxidoKysojcGWwEiUDDzGYcgJJ3J3eeZKsd4sqoCs+qWtiMfQcARbhSMa
hHYLaLTpEPrhCuPTqa9zfZmnnj7jVJRfBNJwvKOzi24NJ3tZfCjN4hbzZ4Z9G61n8dFy8s7kTyWk
PAiSifoFgYz0obUdOOvKM0s+50FyReQF405jKFaBSkj7hK8+o86AvYb9KDU4VnhZ6vPC6a8Ob53R
QSZSdy3xUVrNLmuUTlM2Y2dBuKHdQmIBk4VJk4LrsdGuZgY1iAfBmJg5Z8Zm7AkwXI4ZEx9WvM3A
JFsAiB56vYoCzlHrS9yzy/rhQ+5SzvLlGcvfRUPqREi4df2pQnBpq9TOh5HZFzQ+6ji+u5bZZ3ht
xVdFxor19Syyq6oBK2DB+N2qJyb2wfAxVNqmsxjtXSdgU1n9JiofZGOhd78v0T9EHx6BiPcM1THE
Sd2fhtdMrRl3hhowkDUmXKXdiahQ+47wsZksBa1ctF1fkyClmUQoqOO9lyZ9y8KtkXD8mKpFvY+X
foh6L1RpDOSE01kyCz+02LgIU5uz+xoL8s0m6kCTM7HrkbJMuNlFyxHSiWMGWx+iK5Lq2bW4dc3m
rmFAy+7xry3YDXWD7Bs5p5K+gLmi9kDllgpsp+B8KDWkgJoVZW2HUkMZF5iMxVC/E8i9CAnXVSDQ
jM8sRwnQtlNtG+lZuhcgorL6r46TzqMXHmOz/xdDdQktLUAFot2CGb+CFjxIuAgRAgts53U4azXq
bt0y0VfJxmv7P4PnPiNJEn4DVTmVeuoHJt9BKI6YHGkh4va1REpR9jkrWVOCpSVd1aLDaKi4wcR4
q9MHN4+rp8apRHwSPuZdX6rvuN4GuqHB0xRrl83NuerV70YIbyTBupYebKWOgUG80P2sBqtlViIX
EApWj39lhxs9KLuDaIYvuZQmtnqn0FZrKLiLQA5vazAYm0Xr2lv5n94aXwOZpkmheMOcHTBj76S6
++0CDTM5bUTF6qsoDHucI+wJMq2mvG+z5L0SQ4XVyxoqWB6DQUFlU5kE+U5HWYIk0PxMnJlaVS4o
hVKok7L1U+fCV1IxuC9J8UK/gb/H6kpwXSFqF1Mn7K/s9gHZtewX1pi2+2TMRw3HrpOdiim9i8GY
sABPDmA28Hy2FA0dCQNyxcAPZLrqDYbg9QLwMElTdeatDGwIgkYbv9ZCE6dzpvQNECn84XW0ary3
TdocUshpBbUrXnvWkPh1HSSOIvrzmTgzlZSrYZiABPE5SvKLqEa3rDRe0wmKYI+PAOTDoc/zuyL2
h1UdTJFcmxIJ6kmIxb05WCLriFrypzD6QZMOqxxAICNCCGsNkTc4a45sAM9kk2C25nABK0o6sqkM
u2g8aQzZamKotIBPvzR0nv78IBT6Wbb6X73h/TeEtym41/Na53ZXOQErHjLqh3O+aMmelPp9ZiLd
nnp+v8zVGIMWif43Ndqhg/MrGOOtheK8MSdOlWI4SCRupMiJU768ntVtwWh3WS4Vy6FEUrZtY3wB
FMTCQmANpC4UTmWKnYaxfhpkX70RvKacupsIARc/ogfF9QVw/klaBN4bvdhBBGB/WO6VNvQ0Kd5V
FiktEUhaBoPhXeuRsfZ/jDxPgTqd+tl84CNVuu4GOJ2sCwHEW0BvKdPj8xj5rkJDR+nhm2w3ReC3
CmNmJXNoPxbrAs32YUqMrxt123Rcset0LCbfoGLO2N37al+XbDWN/NRE2jYdDs08+GneXhQFJ6Vm
PWMpONXJm7KiINe1v4LaGPNX3sV+rLw0CjbsjglFTrs2MChLjimySRNa3EwxphNIvobcJujPehIf
yYoqKWduQ54zc8xQCL1NyVc6fizJAG/8WCjfcDfhRC2blpUvlCd/7AhKWphrsSHEp4UitWCdnk+a
W1GAxC2iUSrxAbuUXE2EE5n4SwI7wZBWr7IErhS1/qzQjrV8LlIsONUU4Vliu5OxZgSERkwmOq2E
+fjS6nYvJnYgFLY47yXS3OIfI3xvWmxPdMocZp6A1AzqIFuZFpAJ8mqptHuO2TAt3Wl8a8wPxfwA
fUbUuGtGjyp9J/SAUc9In4Uic8iPbRsjNFSdtg+PTcwB02W7DLx22F3kNdZSBU4UtNsk17wCBFnZ
M6sUSTJrdIixkAFIdpAGi1UwKW0EtxKK5slQrFWgPbwAXQUHZf6GybXRnm3fnUsl9GLtoyhQI7cW
o98/MJhk7kRbuIYuUSdoOBVXDipeNYTsoLEmAEHtfKymN9G0TlLGcjmzcQ4fkyXYp8qyl6eBWJSe
tLeCro6dnLxXx+BTAi7NCuJYdgu704K4sBndhghiTpjYUwIyjwLilKUj65RtQoxsiJdw7FnEjyNj
JLCGvaK9qdRiGAlIZFGn5iFyArMbdsZwxkEBdqAwXJpIBi0gUOzQam2ZerfEH2gnGdNVTXRq/jSR
X1U+n4dABZNjXGUW7V2HNXtkDDK29Bo9MvSg33FqXhEh+WEabauiYCNBJwtq6qoy3IxN/uvMludi
usb1WQMwt7FicRv22D8C8dwQps0ZfZUXcig14VCz/tBy87dGEiQs5p0CJMC4L8oGkC+waycc0QT1
lT6C46wK/gR9fCWM6CAt8kOPlj0W1KOB0pK4E6jupLQIAOAN6VrAIJVLyMLm5IfiVxudgjr0xkA4
F1tr4BYufYilN3nKz1aubNOluSw6I212NpZk3ee4gX8K73vQjxFm/2kC0gPJ81lgXAmR5sTIlJX/
ODqP5caNKIp+EaqQw1bMOVPUbFCKyLHRSF/vAy/G9oxliyIB9Av3nkvSDWC1jQNNO6fp7T3M/sXe
GBPQL/lRdjUa5Js3QpVoui+sfkwxNN5brA04CpMm3Bidy1z5RzLVtbsl++GjHjYbJTfnll/8qQ2y
4Si4D026pCo90eM1dCKNgk6fOZ3tqA/D1sC7mGu+JwMp9U8V7nGIhllTGUDU1LUFoMQCtRYL/b3u
ypeU4mh11Y48TEKCX32ChlnX99AuCVTvOCLl3bYc4qxAZoUoq5F/1WP7YlFEab6ynasIjXXUK6RP
JIeRDTRkHzB0zi1jOVm1/rVmLmtlqJYc3Mde+Srbj6YdDmNS3fJ2fKl6dJCkMeG/h7WZfMv+3JBw
GvRPhTYurpgi4eUHx5wd9JErKL7FvLl9QJWeRXMnLK/wzFjjBC37I7GHewVElzz5JlmkQMiEduF+
XaKGOkjcDim3oRUa327vM3Is4cVEX2oj3qpILIMgujS6Ry4tSY+W3Z1SxOuskWmGOmxv5Ak/dKIY
UAoeeyW9NaP3zNXgZjEG1xjUQfvZZJrzp0o8pE5CVZUDEWaEBJ27xKKsQgzybpk07jpoJVjCUDSa
oyhY9MdkIbKXL1IbSH50aJEVZ778diIueTiuc1Y8Dv0E33UaCgEasPprPwmZxxu05WtXO0+vjt5r
t1qWgfFTC5Q5cVG8QiQDhJMv+7o+QLgkn9j2jpZXnwdLn0Xs4NUSbZUz7qppieBwhvv1ByIIVXXW
lqV9hI17ognjie7u66LYO+aks6gDTHjNyTWXDZbkLLW9N0vir0FMsglZXxDmleAuaArxhC775PBa
pRg2zP4BA+q9JJaukOlD2fddfXSr5CFKbZ0VHVcparJa+y7TWRj266QwEYM04lb6V9+XPxRIKBrb
hTl93KSoY57u0bYVN5RNX4N5QJR47opqa2nJS+dNAtOKkHBVTR0bdKq1P/q7ZOBiG9Qf8LFrJYjQ
9x87UkcqwE5Jyw4tjnb6lBJhoZQtW422ILxVqXYspDZLOrnq6v4YiuZ3kPnJTJVlblf/SymRjjEf
DRpmz2lvkKY0t33a/9r5hOByNqbZgkcYtdV/aI445Vp+MAfEm3D8hgHlevFB1NxJB+mwHBO8U262
p64IdOPdHktir1xmlkq7coup6vB3RSD38JHgQKSzxtuTrrgsmGx2Cg8giAxBqq1rlC81+9QySiYb
EXfeZG9K/mUxXCD9r8DuB4UHHtaPbJdC2XVUEaJ8BzcPNPKZpExqcMUFSDEEggFuWS39InyBsG4I
EKuGU3BiLWdgyGkA37pSLGvsNSrj1AwVg4jYULnPismUgp1uMFqsNjBMYJbY6TyY8C0NlEbxRzAs
pcKn2zODpQgb/BY8GMyDBiWEBdqyhKCJ3ZG5hALEJRl68sWQkanhugOxFBLe12Mwx1uzLmFG6hp6
hAKJ7nuUIFngxbnBB1RB8mWHVRaXJBkFa9n+lPUw75iWl4DIGvRZrUfsfMU2kG2T4bmzcUgh6JMM
aZ6Tkx9TNXb1DqzHphMBPZkP263CYsK62cnRt5mLEXFMhYJOQ/DgkAeXFM5GKS4SK1bSPvripEDl
qWOAtso/h6lejT7WEhbKKLykU0hIj2V7aFYxx8uA87cxEYOzVkZi5htgiGEIYJtsexV5KqHwU24p
hCs3wmtGg6jmT1M4M4XlWKU3c7Iq2Ab2KDndhR0Epzhu10rFCK1rtpS9C/8o0XomPFamO8CHhSzg
pKoYKTlG5qOd/RjBgzkV0rwF1Xk/sP9mrhuXF6e9lWW/JR9k2dRrnnH0VbwJLVPGSaJIsECNxT8m
17YUjIf1ZmFXiMrgRkTsNRxYntrvgDt3JOSKR6JpXZBLGJ7NvsRalexwMJDVlLn8rZNPo9pEur0P
zHaLrlv/wNm2NIuf6dt007gUW0mNgD879TCBdDCIPgNcArjfQuZQObIceIf1N0fiWyf26BvfMmzN
9deA4EkNGB5b3zKn0GtTNiAXP+MCeU+8G2qNsTyAPoDw2G8mtKuebFv7WyjnRq74SiN+QP732ncz
X+vtL3aRSvvCH5tEHxIbXBKfyMvVBaCvK3AmnonLoiSnjhMuE9GBsLJDiKkCO2e98QJWkZU8Jm7/
AOCEjKU8MDxmuhg42o68ZFQ7SBSuqiLWYM2pYT9F8SMQJ2Vbh7mYJd9deRrd8f+yO00/ucdNmb0G
JLSaea2iFuC6h+TLwZWwcOTMHk82t6SHztNGfsAEkmK6Q0CRR8NcRbJfD++C/RO1AsuiRzHRvNM/
0OkshR4lkCiEtaTKMhunV0WyDEEBkinFjcYs1KrWAFMYv2qIso0j/LsETpo+KaKkN5dIyXB3Iqpc
tylK2fLpYbCLrJeCah/bM+t3iDUcJTWapGTchzhMRpz8EoKbwHItQg00BhcNngC4LnypNQ9Cdzk9
UIhZXRjoPCq1W7mIS5ivSkgDhnoKfY/pKFs/Hmhhjae8c9a04WQR1fSjex+RYtv52xY0u2SCXWDx
G6EpSOA+FopQJRwot1Ca63s6H1O1N6JigMC4WwDCc/t+pjJpkmjwxoKtTwDVssJ9hcxz0NcpTBgb
dY7J98sJ0CrYd3RVsnVhobkS4AV22IDJKKisWRFixsGU7CvPClloz5L6YsN8jQYaSFy0PB8ZgwFq
S5ajylIUUa6GgMLjrA4ZEyK3Rc65DENgChFjQUwRRHsV8AwGMFktrhQ7RpebAJYrWQ8EDzPB/+tD
QRcRkzZvHQmmBslaCCKjOiJOIhQEnfYxuOmBE2NB07jKMZb4Zr7UdwzQWJPRjCxLljFjMM4BvRMj
XMLHNY8KubUwKwx8N8MArQ9QTRcmmzQxViU/QmKxG0O8xKF1IQX0QEpXxRbCD6GTpd180pRGZbyD
1rS0vOnPJoInHK3SWHXYprzO3E2OXdKvt42GGTEgyqLIyA3poKCoZGchj0VSDBOTmFp2bfAkMbUs
RpDT2jpH4yq1dk7O+dxE24A+Yk14Cl7r6o0vsgZ10YQVjFFlTju5Ah96hQyyDBv0RZz0YRdtYGVP
q97YeQr5mybsDNqLM0mBeYaa9j/BjJk7v0jvAktXnU345xnzP0T9w9zM8L9HfxJMZlfJpaL+Vgnd
l3MfGBsBBlzm3zWMHG6yhjQDK/9oqwsow/+dR6hjbECXqkkfTi1KDDnyfGwy8J3xvyg5u9hXzLAO
nXQj/in0WOF4D5SLOiL25QRGsLQbMAwFySV3n0lztpSfwAdiigTGcsgne8qMrwM+orArb9jtjbhN
9UsmnlF06cKXXv8SGZ7WH07zKo3nyMDWYO1aK0QpRe+gIF31o6Anb9FU9axUMuTfnTxb8qBFq556
you+BjTawBtNBw/HSu1PgX8GO46B/C1CD22jNtTfAL13N4RVRnpW5W3UX2n8a5tQwzPYeTBKL5LO
r7+HIemyS5KKB+2hESbbwSZxkJ6WkB80Nrat+0vTZmbrICuwwjUzL+YKQhgbtb9NsOUptzZJxCOO
jVP4FWvZj0W1n+EAblgaufA+nPYetVBkhmppDDoCAAB4abbyyeUY2DcMCAuykSMPa1gICsZJMI8Y
5cE79+S6WApAHw+iNJdSUNiIiBNKsG72UP16hoVwqXqsbBM2iUw66KQlH4PHiFFPLub4NSmEAYaD
ceC+0q23Onq2w6sVAO1gsmR0cw4Wzrxl0p3eM5dG9jQyC9MeGOZcZecVS7taVN1fZP9joNwKFrVT
fecwvXER9iKaAZmNFBN1OaLDUZboTuUsK6g+WgvpqzWfzNZxchxBF3X6AkCkOy4TlXk7xUlGCBFH
hk+kancAqsmL2efBvS+/OHIV+50ENy71f2kABOKqRT+jcVNRxJvtr2VAhjdvfJzGeM/EpS3+ygGi
+Ml1N6k7F4xf/EffBsvEwkzM0SvW/CDpcJH1PpjiU0MPzAygfmYVyqtghSbUexw+i0UQ39zmM0Mc
A6Cow7zZdAlIKKqLreOYfFCH0l6X2tNicd8Ul5yaJKUE9eR7QT0QGrNCGdCufLkssW2k2AQYvdnW
hduxE2eiPtFRgMSJbwkwklF9FgWlNgom3D9Bh5rbOxfdv05jj53tvPpkFZcRRZsbwP9gFi4ySk6d
LS4OBbAhQTFJGblLzonNqrpCaGN/WIjDC68llxaZpPVFJP0MWETDvZumzCPDuys+eUEYw23/lSsr
L/usUKHVxnvv/USgKApWImH0zURq3sRnsznWU/dY7KU8S+cSmBvPOIbxmb8m4TIotol5QpvfKwhw
FEDhyApNunQM11w8aOKdyRZlliz2qBpjpJ5xv8EIxIxvXAh12JjSP7mSVrTp1jFaU6fDNVkox8nk
N4pN72SP6beKTHZjWLHjRj1JJ0qvvu7CmqfucADCACSd7Inw2pXcpCOWV0hLWjzs9cjd6jHaDNPe
9sk+6ImdG/7ZuraqQEIQjLWUHa2WZhAzqpGcqO1BPAP/Uwkn0MCAgWkBqG5pIBQTc+X6kk0x3U7h
Is+Mz1Dzj4DCvwM0oH7IpNtprlGkXdj1fJppveonSxZ+WNnYS07YMpWbiNmmysDJlcDevGIXHUVt
Ql6KTk5HCkcoUIz2H3qtXZHq44Lo39VAJ7NkWML/XbfJIzJ01pQQhYqYAWe+Mrr4SlTnduiUrTGF
iwb9LqGsyt12kUyA9rrYD+nUrPG4mfJievej4FCzI0x3ctg7siJXCbtGF7+EGdxJN7205Fd32MyE
jU5M91dkfK4zxlep/q0gZOtI44WLMM3XtNFaO36H28re5gCz/DhbjYm18SlxbJiTADLQoztbwPdK
6G7iutkYTC0dPVwHPikuYAdDSj6dqJGCoTaIHKPBYamYrJ66cR27/s2yceIZ2UPXe+VNt1oH6/Mm
aFiQ5l33GCs2kwFbf1LELq3Bt9Rz/WFPPNiwZHDncwUgPGLfyQ53EnPxcOwX3WzoJFKRGpktkU3U
ZdpPSRKnpU89SvUSHZQs/VIYTbubcl0zn6lKGlQ3QzH3tmxWWlSxhVMgoxhHXuQmRilTsDKctSoM
9rE4mFn5KdR2PYJNnxyX2bQwmvhanUU7PHhfEqLeQJTUWyCIKjbsc0Kt65DxwCEwnmqDwsKH10gL
DlR/DjJ9j73x0mkdbKq/NmmPicGasQ/VvxZKHSVvCTZTVbJ/Y85FarqfCqWb8mOD8xjJj6oAffQ6
ScSTlQiDY9d/udUueWaucrcQ5/mo1+q6POFl+sywjRQZ6d3kX7EKZC2AU8IS2nfvQeqyW150FbFY
YBbh98da044mrx2uz7FzurOw1XPInrCNoYuUN12OX5UMzxg+PsuXEw3Uoqz780klAdLT9ps71P19
z3PMyKCL0lmz79mZ7nAVUPYd69G50dpvfhNoYaWrvAvVPZtVerXoA1EKLGw73VkeFkt7ZY3M6Yv2
MtrGCa7k3jbi/cDyT8CBFZKsUHVbMeXPo3Hv1+OqaLMrVB6bMNyMgHNVCRjWaP0tisOX77I2lRKT
vc7MOAfXntHKObm+wI2yKPt6YRB74TkrA8Z0iogmjd1Dg5Y3UoJVT5oukcNAxn2iJyBSdwVrUVwG
PNhBbJzVhihQcuklBw+ZWsDCm7dS/dOSpcd8E4f2aHznPuCnnMmUZGFQaM06DiiEnbsEN1InX1E7
bEZUOrEJljOyF0bRLKfeMAT64o4PmymrxTaXb2QN2l4Ny7ORa+9uMs7G+GG3yjZmu+5CthoCxPjG
2zxRL4bzGQMJAwNObkCEy4l9KJhOEBRrO/NOiJicW+mZOJsZgBP4jfFobkVQRUymCwCG7OzQGdM+
7k3CfHAFF3j3z7eHLbBddJDaImzkehSoCE2N6eGnOZ569KOEEiHPDmGcCq+7WH50gRN6BKuyJuJS
RYzUjj4aVgTQTUQcZIglI5NLV6GMopDo21ecekhDyPyLUww0QD0NKq0YNDuC5zxjyAQPxYa0WK85
tfV1Dhk05KYvXf0c88uw7bNvuee0Qb0PektPFATsLJBfthNcAkpc2JNboHX/YnLumjLaZGwYpDTX
ulLuB2gC+oR+VfJNatCeOcO48SNnX1Q/DVJeUVrYNdKt8Dy8CFjJVfvg9sbeeoVnOyiPOr9Asl1I
S4DeblzcEKdEqX9WqJoLcH99aj3HQXuPVOVf0KfnQIwLEHLOqxiSoyWSVSpRQJLKZdkM6DCWZ1qw
za36nUbSDGEWbSLkXjT9LUQw564XC7oh/pR/AKQCoIysGVxCCJby8+hsRvfT54GUByuzuZIAXOgH
vCdfBQmD1V50a63eRhHANC7Hvdndx5yH9hqEaZRMVZHPIwU0gX8Nqvc4/g4BqVn8arJpGh8hH0Ph
MuzDbUGL4JlnPdvUSF1pX7NFIa6gokZi/cxvif2xvGvG31BGb1F9juPPur8xeu1fWn4asw9WID3F
vXltnDWzN3q+sn053irTNlLbKO5WaTYFqJ7Kmzn+QR3+dfg3Wa86+Ydg3OA2T0N/lzWYQwo8fCKN
8gOmicfZD4YrZK8/CZEH3fRyByJ3zN+0+m5KxGcfOqCnQv9xzavGZYsCfbKWLZGtV8g1sssYA7O6
1/KDKtuM7qR14y6juMJd6Ki/SBBYl7YiXYzTyALlYIIXsUspK8snP3wb7SHRcZqhSdqays7Jr7aD
//LQkJiXn5MKay2mm5puqfB8bE5/eCUWY72BIX8kUG5mQAlPBHcuv1BjU/ZCwWteFrRIJT/pyh7G
hhi/pNjV7YfTbQMKP8EjgsGfwgq726X+th+OoDMqhFxsIpNDgxUWT6r+10veqvGmp++gpkekhNHe
aQ5Fc9S8AGts9Ga4v5HrblPcTNS/Pgge37TYrE4s1xkZhqznSe9Bll7BRO3DK6SX6ePl8i70TRig
JwUdmaDFKjPo93vqOxXjqvltuey737V6wyvrvJ2sdyXgaQc0yTPIfxr3c4RM3HbvKrO8Jidy7GUq
+1qyGzgjiY5/6S1gaTb9wenWmbdUyKEnM1tuQuMauEcK+hQLt+UAe/h2in8abR84C1N8JRCGtbNf
Hc1xgW2zDEk24Ql+L0pG3s2v5f4Z8l5mVzKdwuLBwF7zf1L91lBFs17kHnCZvDr+NVVYKumfmXUI
aJtrH5zf8FWYh745MRtOLZgtMxiktYUp88FNM8a4N+6aPAgdyj2m3ol9d+0GJO5bf/wXWvvM3SG8
yhumquTmnGzGtu473UugfcZYmmvuuJ4Be54i0Dl5oK+YczHmOZnyc2A3n/XJwsVU0IAkYm3ypvXJ
zMx+p357ek7w4oFsMqQYzl5xGHjWQ3WPWvD4X5n4iiDFTIfbUeHx5z89VMQkB6GWiRZtdkj7ZWj/
9P27p//G+p/t3CSXV8/IXXfJr8GeXZK5GdEif7Ud4K5ybteIvMp33d8r0GbseYQOG8e7MimisTKG
Z9cE3bJu/FPbbGR9TMedIy6NdnTto10/svTsiPcYQZZnGW8O1hPNu4vkDPBdsU5+suIfUh6MGs6M
/M8PwA64LxfqSAR9WGOUDsMJ8M8htH+rdEtGu4qEVD0nynnQ70CeaRHYVvc44x589CqGE/gHGh+J
Xj4r/W4GhxqbtZYuMW0NAl3Qwe4QHj3D4M8zbgxQbIyDkhyj/Etn2mRiqDSZuansKJkqwc39FeLc
B9gPimfGoJRDwPVug3cs439iPBhwa7T3tPo33WB4TNXJ+6YBT9X+mCh2GCwG+54w7A7yN5neAmNr
6oeqWo7tkU1bj8lcv0WYBlz/6hXbLDl7A8KeeS3fiQIBD44wbqex6DT1nUPRrm00/8Tiw2deK3EZ
9Md2Ahdgomwk4u9+LMGhQOtJ/cKeJ0pgE+NsPUm0fwUuKmWEDOdhxFY3+K+QhiDQIzSXRBtNucu0
qYROC+eaKfYjz8MvJam+hzRZSIodbRC/DpXm3GtfCe6/t1JnhuGyXBTk/o4EyLGkV8+9TXncS/Fs
sw7dfaBCHAnAjLuOOydEhBztjNArzyZLu4ydRUZIZ9VkB00vQVFpgNq1ABEsQG0+kUpJWCCU8Rzy
vYlad0KvKd1vUpWIiOB1O0ZoLQpTIEj3sVGwZfmD8sE2LEwn1AG58TiQbLT5vbHWHEY+0iwY45p4
MGIzppWLLWXOzZet7KbYUOj7u5QJMnr1lSKrs23IedwZ8/8XnsRtoAKsK1af4XLMEOA6TRgy4bC5
0Eb4eLhZIYuPclm36jYlRoXRrn1W3ZJ1VAl0Zhzorcp+1VjucITjaqoQ+62YgXEzoM5PFfTraMd5
M6y5L0N9SUTzvC+iZtlIHoh6RANVjt5vpjX6MoFqVugscWNl4w5aBI5FzGWUQYFQbSyTZjhwD1/7
1thlakhAYyqYVyvK3qSIYlmaUQ3SpZOXycHAJsOhDyNfrTr5obdyc5ecEkGSpctQt62qiewTfEgs
3s0wfBYKfpZ6YuNaed5TbRQ7N0ErWQQ8QqbPG0r/xiWcG+ES50VXkTTu/TgMy9UcgJwFWq4CgMv7
Hm26GOiSIni1HfvrmUPL1jeQl51+4HyAXkGiifI2aJhg2Nrvosoc1k1t/tWumxP59GNm6UTpKJWZ
bNVwMxJ9vky7EtV3zYidxDbAtVGtL5l05urT1MB2jugQpKXvQq24Vl1dXjUucNbK4GJxd3VW+W3B
tiHKR+zYkohtW3DEmzSdbZHANlBA96JknYUNrojKTu85qiBRv0YMQaFhaSuyEXlqasY8RF86G0RR
rYg1Wgy5Q6hXFy9ZRroITqap33SukxHNHN7J1aWwtb9SZ8IgnQo/ImMBvrMr8AUPGJX1VrlZincC
w5JjWCR3Lffyo5tVFQmZ7cov35sRUaXjghyNMjPfSPK4htZVDhFMAV/Vu20cUfqEOIAh+++FgVcs
dWKE5CFHbSp3Wj0ckkn7oLY+etOyXpkKHbxXkvKeMfLG+8JuBiI9UVBVqC98EcPD6TFl9xF3rMl0
p6jQTBg1kDv+x9QHob0fMjc+STl+uCLNl6MbrVTFNOYNgEJ88Ua68XLPXoWSYKrMDUh3Qcv5NhR8
iS16aqLRALUMDM4cqNn1LDuvI6IjF6Wv4ot2glef4YMCZuSgqonVSytGpPTjtWdqt0pLlsmWVD7M
xD9RePm7vuiAsDS4R7JIYY3RaEz4wJx1zmlwABCMBWgt3XMc6ipn65CJRQ0SnOGwIcwXxY6rWp0p
UQKdP5m81bZ5IV8Gb0CSHtrMZpcRYyMI26uWx/PUZMVk2bG+jGpM6AlSct3EtFL6JoZZlViXgvap
8d/KvmvmnQYPAz3uvPYYd3XmKGdGbyM21ovP2ujSt7wgVMJUatwzqPwh5wczElsQG7VkceSMwlwi
cpGbMuBV2TlnqbKOK9okq/WguLA1SmIU9baswapV/lJnXIdUmo/BTHPWCWyUZWmzIwvbfiYI4yAG
MVrUrYWLwjv1Eom8cAcw+UirAGm3m3bI0dHG4ysKyehSwKQvmazc4sx+cKWtKNn+mDwDXB1NxqNt
9wS+b2BBKE4Ar15WLFgfu5JKQPvxIcxYBb4MMng2aKsuic9nHMeD4AYKN6mudEyJgr9Kx8AlBraS
PRIE0FNyZtL5qrK5pBkW4jjroMd5Fy+D6ab4WLCYW/BwR6CYkim9kJXzjJtw7xvKjrmb4vCU9ory
1XbmHaTQVWKiE4k/73RNB5xfkSvKm2tL8HlC9b5T2L4rU8bbwmDxpTCbQC0UnETGKaLp50hvtwOr
T8AWj5hn9szGBBTYxqJo2Ai4Q7DXu5Bh0oC2hRB53rIaeyOrtLRJ7lD8SSOxx2/XUD9JqfjMtO+O
MVI82ETXQ3YgZbhe6HX/N92nXTtU/KaCwuwehB0Zm8iAKCAJcSnJopu5jnV2Ak51J20Jj07hw9vA
bWtIkDg+WEfwOHkzTMTBIjbUVT3mzwk6D2EZrbeq9otEIZojaPW5F03rKfRmY8hk3BrZlCLRuFnQ
pr3eoty19J8I7jMCHyjpEzsvzsxXOtbpuUGK2ZvHbky3XjJ8h4XUiWthvtf60zY19chdyAJrCTWV
Ry9moWRwSCLaUr1TyXEp8qzyOaQfBlFnpTllUnHHL2uvwl9Hr1hWv1nLnDYIS3vZiR0bXFTcwmUj
j/TRrvzLoDvZGiG7wwlJtmW2GITT8DBk7d2mFfy+/GxXKltIkku9CKZUbItThKoXNtehMS3A82pz
9xvYSCG0L+S2cu+xgmkMrCAThxP0s9+xfRSvFusJi3ZmnQcETKeGjstxRvpc7i+DQ6ajLPTqtd/S
uZNEZ8zzDLzpiNx1iP9oyDg7d/7I9tM3eDcV3bhFjhrutW7R4GvXHVxJTkOmWGniTWMpCUlS4Jer
zmbP+6g3jfFm9f5TGbVZa/AwlSFBgNJGZF0UeP6sgXNqwEPtcB/7hvnhquOlUEyd3rjZD3rxqsj/
iPsWzUiIG1e5uJ4MlsDmecvY6g7swV3pfAeatyzAz27KWE3Rg95bP91aDVamLsxcbh7OBFS7fDp+
DTcMvYuS2ZSlmLeCGH8qxBvW/i7GAaLp0E9xd+XKLcuBF5ii/qnEBNlp63M22N1co2yMFRuZEVSz
gqyvJLNWqVt3DG+gz/YY9lPnFTk6qCPsMMhl794Y49ZlzOAzZ50LL75HmUvOVlS+BLrxufgfLVLj
JtbmapF9D9i4gi4GnR6yhelc7Vcq3l31kpVeUHPqDsWBaa9inrsAXcJPIeOrqXJZeh76bmnNG13G
mKduvtK5s8p5eDFwUHJefgenCjZDA0aO9fjEZ/bxRSWMRi22ILxJSnyyE29KwQM03zuEA7AHiS0L
D0abEszq6R45LMY+b8Vn28hjGj+Y7f6GQbuOlHZD+tvaQlXjqjetwjDTNx3LY6vCdyx/rfjPSwwG
X5KVUoFHO5mmBh6poNJJX5ltP5BQcGXwWcQGTse0KLhVY/ziCfBZPSM/qwW21eLhAcugbqXCsjZR
DdjewxJTAoBmVkVtOGwDyl8hacgrnU/DcOtDb6FWiYPmYREHTwQBoxuMdeuGIg+iTKfhO2EdwA5y
004pxCk0laGEUugoBtNk79uZ/rO8owkYE1r7zpwXg23hosES66Iwm2dpcrJ8Jpdxphr8y0aZZZZ+
GM0WzY5KyJ+ZoDIqOcjjmCafdS+pN+TqmsMv2CksEoEREW5Dx4mMxDermhSXQFtR7YNXMgyS5z12
owaErUrg5FDJUdRNLPXu8DTN6pqWK479hVp3v04KVzs4NiMgltZGh9m0cq3n1s4aSQqvkmb+/1cU
0/9mLOKzHw9PpyvompqKw9vAO58hOeh9cPsgxtnaqK9u9D4DnXO2Yir+xpx29HKOigpj7tCJDfIX
LlirPaSAizXSa9wSnUPsY6NWFP0mcmw0xpBTf52lgvYuEFLMNLV8hCWlXVTqJJam5b0SYII03Dml
JHzQVmLSeXQcUEoCPcMh9jPLMJUVTXy3aVvR4XxlA+12+OdZTresDYCHId2kINtpMmDBqsntre1U
PZSo3F2SA74Riuy3ZhliXW9Rddc2s0wPGUbU7SF0YzEou7s6cimMjQ0OduyQpptASGzce8XQAt1V
xyXN50hT0X37jOeDENVSxaMgVJD7wRzOcX7J4OrbrcsENV4KN4vRsidspqMWESxADcd+NIn69Hoc
NzkZTcLJTt0UbOOn8l3wjOLHRvMidT5Ic3hHNE2Fw14UAMC5U9VvM5gU7MLeJ2r4iENmg31QIZwu
MPND+mHH2ylLg+7zbWgR4/jBzUyUd8XHIR4FJoI4jS1xZTrfVkA1hQgDKVIDWLP3YZ8wpJiJNIhX
LgZMpbF2AfRHBhCoK2vX896GZHLk6PlaFSPstPJOyvJMNcbPQtCMklnDTMfeurlcuX0HtDCR2lxC
iUahjtLURXmDvjGHBJAo2OKgf9+1ghhOdhENZ9FLmxBpxIshUNZJTvCdi6rEfJSJhz0+CJcxJGDU
Xo63aIthVwqZb7Oy4iHMs6IXexCV8BX0CD/2EGY7fCgEwNYbk4t4iJlA1Al4VtKpJCYKK1y3Y/rT
G1TEgY39YMi3Udr95sRWzrxKJ006OSVletP02pgnxhOt1UcTlffmkZ2oSiZaDez9IUTW5JA4xbBy
2TlIqw2PAEE6vCtirL+kDwP8/fWjqRjcpuZcFw6w6TiZGNCcAsyU4dt95Vb+ptfOcoitR4l+a4yV
H6dGPm3JYpXrKC1GlRO/JHIgi3hCl92HVjBtJfwdbEStdGvR2MSUSARZ6kBlYZK87ipkXmRU0y18
WkbdCus1w6sWgX60c2iwnWbuTdE3s21ch3fadfCnQRTuAsNcOmWsww3GRhAYbEWiJUZBiFmkhzHJ
KKpza2o4aTrLXcBfG3h7SIcxsqcnmZa7kCWUiiBL6QaIXdo5BNaXahdy6U9BiTUOwzGl5jDkQxrh
nkNeDZAqtA7LRrM2G4S0oInSYRKqWYxmZO4S6wBXuFfFOmqRuXmQ6+vM19daGsKxakh88sEMT+I4
vKQYe5qNsBG4KlBMGrqWrohw6ljNdVTEqUTWpxiEHlC5MdzKfmK3ZeZb7VsZ/HaN+pWRtaQ1NpYA
+CdxOt41V7sDj6VlyEMsRRqaL6s+Vi2oMzvCGJ/iqBI9bEHFGomO1ceLTKmqiShlGRV6a4PrhFJZ
2SgEZas9LOGEei6voi8ZhO90c/wMUUOHwTnaqMWmMlHHKBoByWHC2ddNNJdiGWiknAwB36tD0cYC
gouekZ/i9re0qY7/MXZey40zabZ9lT/qetCTSLjEifn7QvRGlChfdYNQqVTwPmGf/iyo+0ybiTgx
NyxRUkkUSQCf2XvtxJjvFyFeG448BpqBpEujQ2zc1RWZeUXhHJOwe2p8jvdadfmZpOxVqSy22J6H
YGYcxU1RIbvN0phKwwcS6RSIGmpz5M8kY6pOvT1XxlefrDtt2Nd5iXdVMnrEYYh1gMt6bTUup4QC
D5skFcGTuqWy58CirCWZLEPw8SjzKEbTH93Hi9YAq1E6mcPKW36Tj7ct6UnzC5Rx+CStDCZSrvvN
4D/UmnOErm1CHMSrF3IJcqx3UolwPdcnO0xO+dj95BSDYy3FlMHsYI8bco+g7iMI+nMZeuHKa/t7
XouoM159gsAdjMMsSSExYp8EdJMvg0NK+DAZ6ZLCDGVGexdWcjstsRp59Tz1xVW3GExiYWFdNd+C
SNB6KR6MTqttXY9PHmFGzLU5u0y8Waqy/YHhs16TgfmB8vKp0bB7pwKLQyyJNpslVU6imGxng7cx
+ipc68+qLO8tQx0cz0C8UxL7Aq3vqtDaLO6AdiUCG/UcmRhD5tFtDs2rHcv5qCU24WIAyQDWFSqE
iBlDD1ftZXunqjEW1lTkXb54Ykcs2YQ6OCiu14YV/PRtBkT+GD4Y1n6K5RNKit8EX6jNNMCr91py
Am102BHZJjcOgxMjpMUN/BE6U/Xc4dl/mscPT4Xs7ASj4XQJDhnZzPY6ekvsGGNTlc8MmBl1a3Mk
v5k4MaAnKVOZPrznWgX2IvegcwjkW3Ulp1XR+d+jSVOJxTBvM6G24cYiKRjxIKVERYyKNQFDHUBh
MREmdSOBLmAnH73l2jdSmz+HPmmQky1GQUbvteu8mGF4Zap1S2jwKY9trtecYxgyrzUYpdHisuR0
9e+mlyumzz9aJycggjO8ycY7a2B1LT0kam2UHu80IQy77eNQENaHASe+cVV/mCpkQm3LesR0OQdT
oS4zxBWAB0iTCuxkgOJnJYwA8iBJUAS34S2gm8my5C4y7OHYZAv7pl/NzvTTSIo3hzmRsp2DUsgF
Z7yvPWp0hqbmi4y7n6nwXtw4WsEPHNE8cQCqGqhPjKaafId+eYol4Az40e+C2Fy8xeMZudGamep7
hsyhRfCksThKOyV2tvYppalc5i4s1oHiNCwq93Ew5juHEAEaaJDU7nKts3YUcj1Mk9jeFmhyWoc4
hIbYAVD4x0AnPySNP1JWk4Cpge2U70q1UYSF9TkS1zxIc1LO4s9Rps9e6/5WAccgXXtbYOgvyueu
U1jNqb5lD3im03Ah6swnS2O5Ic0EfkWx7ETx/rHdhzRquhg4HLkzqyzf+JX1hB8WTwK6sGKGeYB3
K5EEOcWDdUx4pbejC04ywqKokoVVSLLiFGN+0w48zUUjQ5rb73HGaYb4wZ9hs4sAWVvli3JLruky
eFZyI8XvMe9e3CB/KEiWl728giJOLtZA7InhwXctJ5CoaTM/WFHAvCdcpu/wZ6PjPHGJAizrr+s8
eLXH/DVIEJJOASPABbSXhymUzKh5qwl0yjzgH7idOf0afouvggozSZB8zGPyDvDdCrof85w16PzZ
x5AMu1DIQNVYhD3f9RyUZIy8Jsvr5quATBfIiNYxbwv9bLGfcUqo4L0uEbFWJP/UzJE2dpNOa79i
f1LY1DyVA9O96cpmeYA/p8l9bQn1wPUVsvnBaUHMdbNLPZDa1jyzIU6/OzVDQU95931ZobEwQrmO
zH3fQe7M/TK81K1qb6jC5b600GulCW76Alky+kmE1+SSxfuegDFeSt6fgVVbh7ZgRDmhsIa9yX7S
nRSgSxsLPfJXOEgkEk+UqkZxI1IYVdk4WUhbjz2CX4aWaJcTrIoMTnlqm3WvQIWXvfRvgko3bMxS
rujxti7ZLvu9D8FOshO2cv67ZUOpII1kFDA9aiJy0cYLc4tBcoyyDnrU9KtC8FmU00+5ZHMNBmi/
2X3kWPnVT65AyZvJdcaaNCc8cJ9U01MpcV92Iwo1P4M5V9geE5CKCeS+VvwEuyyiDRqhufkclDg6
AFfNkOWJ6QH1ToDWGIWajh4kJU+mehvk+i1w82yT2SwQCoMA+Zk3aBOV32EUvJVlD6aqY07As1IZ
EQVsFy5euntFRAETNqxReQPKpZG4n2f2DaucUN/QUXu/twBSKoCFnfNgtZm7tT2WowbQ94xr6MrM
8NeJy9BY5rZSRPC4VJhu07wg4ieIRj8ZKU6Get4zQv6eeS64MPxm3ljBgzNZiZrFryAYjpZTGBSV
bMT7ubu0tAhDSuuojZFcPw8EVAZTBVIGZpB4TchcvUqMDgOllstmuSeZ+2p37msdMgMzDcB2weSS
AWzWx6YfD50LChi+a7Eef+dh7K0Q9QcUdCamLVaMxrNRzfq2JRMbq+i4ay1jz2Du3ph0u2qYIWK7
Jx+QyLKVbQDttjCdcySaG+kND55vQekK0AN7k7m14lkfrRzpZMlqa6sW0UbR4RaZbeYWTtKw01Mk
mYMc9hB+LQBMK2vhNWGCanuSRhu/JN/SrQUT7tFYN6yPT6ZmtFOiSqjrYzuRmJmN/dLecnTm6D7i
ZKB+cHLCqgdIGD5RU3ldMoWAmmWZLFFG75IJC5O8TQZ4GImnvOAwrSgiM0/1WGTTa1MG9tXV440T
kj/qpiilmYUSluOh+CW4i0RSuhn2ewW8JNdzN1WeFmurCdLNkOFZGAC5GJbs7x0c51N8P0yO3DuS
lEWHISOzJFfsTWKKqXV9VJvaMa6JWe0VFLQBq/oxmooXU+f9IXPLsxsAnrEMh6Qe0yKqYhQbAjQI
G5lYa4W18c4k73ebQy1UbvXTiHwwUnXwrIDOMBHgyU4bsnA1b4V4nGCWSg9Se/yrs8G7RML96D1B
+DW6zmrASIPEYPICgPVdPG2cZN4PNMKENclhVWBAiH2BghreqLUYfTIwt4i+sXxwql4jaTYIyMts
+UZH/qNK5hFMJ/r0uWbLkw9Ey763I9cJ+WYjgiNuixkbDaIa57fUAVoXOe9jch4nLpNWNNzB8WU9
EN51rQ3D1Rc4yPoQsFXPXnN+c6baIxaqfiGA2V2hynso7ew6GGTJiMj80brVldwqphQ8YVyymcey
ow2YOEAeAhbsp8uSO1ienrn6GTvTQ9QiXdd28TCN9qMzzT3jL1g0g2s+d052oIBnb93jqKxRFvNr
k+CWzhzCProRAlJwdc3XuvMfm/7VINPSdeczySTyhtEdTAsAZ51iuqu9ud/nLFsjhwjPxsV+UkGM
lOZ0ZNIUsqUnN5jpIt0oWTydS5JIyFRsMdSNEgjFPCIZrnb9DE9P3mi2bVbQc8Ukcpus3G6cdiWA
tAT5NrnPvCAAYRoMEtlwaDkoZ5CMZv49YnkUZJ+h3xyKLrnUnIrb36nP9dvrmHX07KYa4yj7TjN4
y+BKNeU6ZVm+o2prKZNQbJTGRqTONY7zH0EevrIFhPvRs9v10ToF25CGvlcz+zKmZMjDQn6FexsQ
oVf6974hOX9iqbPkxkWn2VCnjsV5Lp/HCi+kgDndlM/t4NqolOGo+kSTWERHB4rYEtbk2ip/ZHh3
SmogRw/oFcfbBOZ+jlzJRHkUModJAbQWkn8VOOKkvnHy9ya+z7qeAR1mVgwwHTU7Oa3rGMsPmXrM
bT9Mbe2JrI84wJEBzR1E6DgyV3I5MdWK2SUKIH7+XE5rhi03AhT/Mgu0IJ+3NHUDrWlDZx3G9goT
q7WJGRXnvg9qgIVwFe8LYm1h8jIqdzvaSsZW7KDYfcNERUloD5AiqQvtnyTErHpWgYIGGrPTui7N
lY3WJU9XTs2WqJqjD+0wBi783TjP3c2UMcojp6FfUdPcDwm2r5TEcipAWJMRIbKIFTKjdshvcgCQ
GYvnftf4Phdtd18bbxUm2bb3sHjE24pQsgywXdrRoFfpZUlk9xHKjoLmSWXHDp8c57YzDYvmNQ5v
Q+QHffEuvCeH6Wi2ZKaqnGCimOscOmmBY8T8DAsB71jVr0p3FuVL6W9dq8QuCs8z6E366wCVjB+m
myVXdQn3c3H9CsAtk4FIFx5wwgATaEBOZ5/1E66Z4szsGWd1fVbODwRouaNcUmHRRoac2hKCSKwW
P7yfEk2Nm3c5ZeNzAPqATHJq38xKf5cBp8XU8e6ktt7KxIeab9IZATeppBSryGK0mlUxu24je+5s
a+saxVoX+lELehhrAgtoB4tyfudIUJPYCGvycf11lZTOsyQMTTZt9N0uMYm6HUgElrnGQ5sj2xmz
fj7PDkrh3nU7VEu2PuZkiIJ7gcdD2jctpM9luLeM9zDp+ierBzTTDvQ44ysXG9FNz+6chNevG5Th
06mnkgs84znLxugivAEbDdL+u1CBs+zz8cyWpD7NJjQmrwiKczmw65pUn96zPfZvWi8UO2U0DrED
UDhmD/eySl7sqhkeDK2sdW9N3iHse5I8R+cSO5VCjVRVBDzwKjCMyY5VhfaHA+WI+2f64XtS8dJa
w9ELu/J5+TxhFYOFGNcNFr9wlP4Kplmc2fb3B4+YTytR5ZvdRg9Ga9nXUudY3Pjur0/PqeuSdFKr
Tdx3bL90VdN4JtE+dxCUt4wPnhdUSlvk5ENanXcMBUeI5c7pm2uX5C3V3sVujGnLvrt8jebiwTI9
dc+2q34e4Hl+fZqJDXP+CtdP0Xr1ypKR+v4110/GoNgPJQbd0aNAb0cE8pjCffiqSz02Fc6Gvhqe
VW/IbYW66bEs4Yu3lqd552+iMbJ/ybFiWKu0eoh9RCbFyIRNt3F452mA6kNnNTfCH5qznpH7NITF
PcdD6qwUToxHT6M4cFvzx9DayYVxGyEF9uR+SmZ0+l74jriqtPHvkra5dySINH7zaxMDuxaB0meN
X6vJBhq1sJne4mr+qJyovmf61z/U+XTnc8W1PdbTc7hr4YJA7pqs82woWGNm95CRf7VWhvNW1Qh+
8wJr3Fw16U5Z6HUs1As0QkZ7gi5zE4Og2E+Iyh8NshI9eGSRWZWHVuqR9w7cozLV1S5xw8dlwbH3
7Mi/naLuu2fp9lRjbYXHNB6BtEVOyFe0NC4dZ/KU4eLtlGaaeMvxOLWZRBUV4xDKjR/ZPHDP5ZoB
Gwz1TJjdNT58uaYjiqUDnnCX5oDKW+pfkhUAfn/d5B4SoTnN1Y7e99YVvOVFIIeTm/TzNpwVaHze
QfejLT9CYG3vI5I/IIH2xUoILmSKypLOC6xLjMdq5GhlHtX2GzeoMt4n0j6XVYUMxBVbJQgqzJr6
+xiQGSBHqOgzDNCJa1VUAuZt4pEwACHhlwzzFhAGPGNz+OmaO7ugOryZY287s+LeCNvVu6Hn5Rw9
H3xasoumATNUrN/tuOPwV+l0ilwYyPBRktUM1U3cuFXTHiw4b96ybI8YYc1hefFNdOqU2sBwDCgB
DbvyrWkvid2SUpWZ0b7yI0RCXR97KNnQuQ7CRCAzy2ZDXf6ghyK8HV2w2CqjBM6b6chVwz16KQC2
yNPTd1R++OWqGPJ3K30QY/O70LJ5KipMSK0G+OuqjJGjkKuBWfV5mriOl4OuTxbcSJUHM2WhoFWR
BgKxEmwF17NDPUoarsk8eXDW8Ebd+XzcK4nAzk3hLZHcpEtPHYFIFK8Mx6gCUv29A0OPQJd5NFBP
o4kepg72U9t55SZib8lKWOhVIkzI5ch8qzE3H6WFcDDk/fAhZHGXOcnamJBL244x3CbQVljDItZu
J2NknFUjoqHJ2fJjk2Ntb63Kdc+095hwDeltal6OQ2bHB62G9k1asDcEJguHMwQMISe7VQugxl2s
7bALCo9+Ouw19YkT13uGKshMLJHs3ClR+3q02db2oqkuUwQ+yQRyBu6jYbP7dYObAiLUXKC8+8G+
BmE/u+k7LFBcUrMJwpjOkGwtN61mo27MKMtRvqijNQG0JsTvtsyQdMZdf2JnRh9ZJQ3Bjr24tUV8
7arB3idel97C+tQ3Ud2U26+7tpGmtzezDRHK4iC5mQFOLjpNBhaa6WDhSWILjfYJC2F9rxxsf6bK
8I/xbr33bPOeqG78S55uTnq5EXUGCUrIfVznzlEpMzggQUl+QQrAytVk04NEc7AbWuuXFs5H2uT1
yfddjZHEF6TsFCk1SXuIqGTXwIj0EyHvw05WWrPkg9Jtl25466JUuGldw7zzpQVvKiMMpfOT6ZKP
EsyF2rajoz6LANFoKidj0/hQUEMdkFw1W/NWvqBmihmCf0jayMFo3ZMr8/IydPSz/mhRaw+4uABu
OGcNGzNuaHY6E51cOhbMp/yWEGJXPPvDIg10oUiXNNrHxo27TRyVmHcM5IiFgRjQAM7XNf6pdEL7
pSLPqS94BxbBBB0mwacxB0y3Igm8qhtwxpYNsqawFdcuWDQjhN0KY1u6ORMmJzHRxpEOFZnpSeOE
OqW1v+2KYFhOazeF8Fw21nZ6Co0+PYk+4+fmtD0Suc/L6BCzM+dmueft9FPDgrmMkumq2+Yg9lMu
fMouCZ/3u0Naqu7Rr8zqPnAVjWBEHZ+GR5qA6ORmLJrKXVi14lLRlj3mVcF/JbwK1eJ0owZPnrQM
xpMySJLTEL2+blghkKrCtFYxjj+HzGIrIBlHaJwArkn5Mt/kqIOr7syTYyf94wI96iKrQ+FlBXud
nDpOsrcVsxL2g33xqGrSTIp4uOeEe5oxT96adi1x2zHJIZcr8133NAcGOKnlhr8HnUpUTGvipS0u
QgmtHCcZuY4tlm9lLaxzvtzoOHme8CXtOhEFHXxpPvf11WTIAXYlwZUur1gcrk8M3ID2QwO4fN18
ff7rIy3nH1NH9f1vn/+6a4klhEh2BGz7TcDit64Tkh4p7fN0UpcWAi3u1mRfSnMz9kMPa5gzQFnQ
0JC8K7GgSBQUAYePUtX97IZY+ucguoyFgRx9Ts1so7IlQaEV0cWEO3j5+ognwD+ZbQv+h5NHQgl2
aixfHNkLO8zTY1R9DfuobW8bUOyi/mIIRmZOuxw9X3Cn5Ya18rxVIR6JuC+624x5bB1S9jRdA0G1
SPy7Oe38u8JBMZ34HudIWT/ZuNj2Yf/auOZwNJp0ODI3FyCfMud7LxRVYOcHMD0S79bLgjfX5Hke
KqHBTURXVGOUwssr+PWRXu5+fdRIRjlsa0AV8ndWix2y7MKDkNUMqpqbLE3xDc/49WL0F6GT1vwc
Le6+bkCG4rFt7dMkxMEKg2qPcdQB8h/qI6TBKnOsc7PcJHXT7IRkteU4xW8/scdD61QJyBz5204q
ffrHTYXLda8SkxTnRvViYZwitYM+QPAJpzXaGNbIXet/+KIlx4ILCjbR32McyhePARkXgWW/6JNW
62N2jSr8G1GrOiQ5Ph4hszae4xnbZRwBOs6H5nFR2HQ0sqMRdKd+Es7t1w3rlXhjzzVUlTnMf8Ir
dglL6NhiSwiHBUG6XJfWqEomzGQT0w5kEuXs6t8ZPVfTYghyVVBsPVQTR1Qw6szy9qhy+l/ZlHdV
018SzAQc05xN0xHf0zRMDGmcO1TG8NgM1BV2FgWPEyrOldRMB6yMelwYTrYcPuop9QtWQaQgQu54
r5mvPoQuKKLcbkESdVzSgG0YJSEhM67WC/MSQr2EA/HUsN7mflKnJst8FPB0ajgswZ8FLqlrXli9
JsKqOG6ocxoIhjkShC1r+6NW8O1HLOEGTdbaLKD9eiC81kQE0SpayjyIi/BL8nrtVDwNKQqPnkFT
MP2oUcOs8HXEFxdExiluxAP/8TXp1XSQEyT9gEUOipRN5uWQn1rGUg2k1k0AM3NTtGd2o4R2Rww9
KpiVeewCUvQEjovIfGBSsjYr71fi1/Q0vW/djym5TUHaZoRuhA5hfBbTlsjyr0lJ1EM+NrRVwrpl
9kkG0PKmgOxTsAENMZH2vGSBKT/shIHSwA436cdgb421vC0y9ZjEj/FnMNvGxi/0uAXTFL8IHsam
mAXp3OSlbSqd+Jw5HHRMwbF0fglfLal5i+mtiJ7CVL71TsF2O5NPpYI+FRGNehyX2GBXlkfdYS7K
pbjzYro2uyBHhKou2iUpLUM+Y8CdWKlJJCybvq0BeigyIhPfbm6VjyC7jZWAnNXRDOf9k5C46EVD
XiIAyQILGOOQyHbNS5Bn8lJLRHlzEGyT5ZQkGdr5KMIRtWIMwkMEe0kWP7LIinCK+Wrdu914ixal
pCZFTzpHe9wBYjNERnUYQQAZsbUEJujpLTPE1jBq8zEM+oUOVdKo4Ei+ICy8gsTM96XZQYbpwvhp
6D2UGHW8HwLFuLvP9HYwvfjZMr8Lt5ePRVMmz2CATzXU4ZtKk3KNoHN6iiYbKXo4/J4tqP2o1uSR
TRwSGx98P688VV4XdDu/i6a1lcE28/2S2UUcWU8z3TTAJtZC1SDkUx6hEi1qRtVOyX7d+D1Ut3Yk
2zudGXjnsuVkQnW2i2ORPKihZHAZiQybCJQYFO7jMYq7cYcMK2Ea4IcvMoD9AOQ53LaDdzey3niA
dvE9MI3+Q4qlqaVfd5ZxwRzIV7/tGIdSB260kTnbHg0O2HhiUv3KKHHt96S79OMnAaL9366tX5fQ
ysBONwx4bzPllndtkbYkJATG5utuPmXVXf5qggTchETjUfmZTC2Ne7IlClAOTvhWkDak5gAvaOfu
WjtvD5XCxo33ioACKhAaDBiGMlTJRSw3aEKmrdnQ6mFhBLprQ+do2D4+JLnhPJTeVSFzY/Y94siw
azYlspZ7PyehEEIkIhTUkAjK2vIqmvklG4zhifPWpxjBgPROFO4LYYWPnnEzEzbNkW8Xn3717Fn4
ugZbW8d0NCj8lqJzXDiU/s1swO+CKG3cB2WISnLEPelF5mteBmx0C33v1bCjykIYe6NEmdJYAj1w
jobT1JW564Ppmkydd1bqLQqRLsuJ7B+vTck4dUciVGiImQuS42NNP+tkeEeH6D3Ofb71Yb1uTc8O
tlkbpa+c0k9kGTo/x4YwEc8BTDGxLUHHUiP8Qhr4WrpejouagOJwKKaH0GgPSMeLdUwLuWvIGXyK
GpRc4TC0WxzNnJ3nFqvVMNKfxTfvSgB/tGEwXxjxsmuNPUI4oxhHktmLvXYdjHUx0a9QQdEhYM9T
kE+NdsBeDLJh5XViegNTFE9Wcy6SqAUxh+CyThI0LDFMW6C4EoCJ9D9Eq+2DasZ242Wq3hghOJIF
WH/r5/h/8vgHWWM73waGgA2IHh22eGwntwhnyaUe5bh2ypcSyR7cECIc6raFIKSsYeMZvb8PXbqO
ecKvNbppw3EObcnmA4Zx9tuvdqjzDwSgFWOimFG/X94L3gMHXy22wsZ9EBVyBfSZ7T4yInk75lD3
3TCy79CMyLXj2AhVdPJM62sAi7PrW6PkaJeNQ+BRW0bnwU8+ipyF/liBw2XyC0aopSH1VPbIE1xe
PLutN9/++M+//td/foz/J/ws72kScSG0f/0v7n/w3DdxGOl/u/vX/eZh8/U//vs7/vX7/7r7LC/v
+Wf7//2m28ft079/w/Iw/vuH8mv//rDW7/r9X+5sCqYe07X7bKaHz7bL9NcD4A9YvvN/+8U/Pr9+
ytNUff757YNoAr38tDAui29//9Lh15/fTMv9eob+9gQtP//vX1z+wj+/nbrhPdb/4z98vrf6z2+2
+ovNlNFRSgnXdKRlf/tj+Pz6ivsXx/EcH4M1FybftM1vfxQlWSh/frPEX5jn+ba/pHN7lmtZ3/5o
y275klR/wZHErMo1pXCFY3vf/t8f/i+v3D9eyT+KLr/H+qfbP79B5fv2R/W3V3j5y/jZvsMvEsqR
zJZ4dDyI6uP9gREa327+B41ZHdYAF9ZO3eFRRnsJVandziFbe2tkTz2ULLqRGlCZR62AxUlzgNM1
zuWpJW1KBAknuaLujyHN6tGDsXP8x926m4O1sBLSYtkNwuVx7e6YLd/9t/tE/RL2VGOqZbt2LOYa
lH6jyeq2fPtgdG9pzzp2SpEpI6jyJt98YKQKjbkL8SokJKlL+8mvo2GVzqS+lWnIwr8Y17Hyo/UU
ozqioQUPmgZAfOqk3McNcHWzyz6dwkyPhKoCuXkSeeBv0tqqdyFk+tFQT5NFTWHF5S8XJ8k2r2bk
ciFYNgRy+dXJ9a3o230T+tn164EVvnoZQ08wheI834hjXziYKCiE10FbE3pRZEBWMoepXyMLBPEJ
IPBl8FgtVzeqcurxbi/D9hqxxj6EE5JiZ5IwBwXm2xzC8oiNwjBtEHzlrZm34Us+F6BsanvNAAS5
aNhzmpijbc/Yni0sm3yNVnyMOgggJWqAQjJBSuzsFDXA3sK0yThzB/YZ0OQ6d8L+6BYQaNoey2xL
7rtMkJmwZG7vyugAUr5/QFV2QsRO4d4DSAiAFF5kBpnVS7Nx7YVWegUbE7ZgNAwUNV0C/VDv/LZJ
zx6kgCmz9nlnDKi2p/nYtxDKY9Tg7G1qH9LhNOqNn2OEMbqHCeYFl5iVMmuyU2uHKUxKpNU4qOhW
sf/Lev29ECrdY6LyVwO6E3Il/SWkvl/rGrGBQdYaS57bRi8QQfECdXGZn2JzAYjUtg7GndEiYSjI
nmGArmqliAPL2Ef1kDoYY8w3dd03By/BHgYj5zx58m2eHLVodxmWUh+rDF0nWeMKvGT7PSzLXTtA
fytnRp5WbLu8wfIXppIA4aEL4Xhd/hJ3wFcWKtiRU9ttBAR6f8TRm0NF0PXCjssQivZhtreJP5J2
P+9JpaAmscQytTXBpZooD6OdzptsXzvOK467Ys2YKqB6ak5WjGZjdkkGBcHsbOMRzlpfsokvxqBc
w5AFHFq4JJtXijwPYrzjEthuXxJ0aJss+zIHrjsH9c5I+vtCmShmS3bPbL/GHe8uYze7iO7HCqpb
qOT8EvrAMWfvqafovnc0aeTIwNXKruu7QvvlNWhsE+kwLtiajAnk3OyaFYsgJoDhJ/U28/0cXEQq
8d2ZxGSl9q2Taf/8dUPnsrHRXlyUOeP6rRB1O7m778G/Pw4BWUAYancOUCGs4cWLhzpu19nIupsY
LDyKq+rgJO5HnQTsU9isH+D2gIRN2ZkbvoFNuFRsL0s57+meF5+8QFzYInUYOnJCHZNxW5p9xGSj
owuBgZ0PE7IE3TxhkKHJwia8QkmVEpbI+0AnIZYs7AN+CsRU9/jTzY5rOkLJvq8UyN0BmPHCfmVr
cjPmtU2uJpoVm8oRJwQPR9YMIEQmKPiEuq2U91Dhczp5OUEcEZ5QlD92zYkqMCRGu5bW1A7JLQxs
VWzsItnNBhQweyBJAEuL1jQiod2vigTzIaEb0JuFx2h9tjxyUdnYw5tftb2tdkOJns7KGhO+pQNj
xvE/p7J+DHjJryG8cGkJ6xLGNeOOQP5G5jNcLTBs1yYr4gMXNYQAy+f8Iv3FsME88jYhdMsBHoCo
t78OCdi2yi2+e6Juj8KIWpSkDMC9DHVYXc/tsStSo2Zn6h5lEdY7z/DaY9FgYhqY0f/zzZgBygma
B8/F15Wnkv25OTcb6t3qnj8FATPnHZFVlyzoqwsdk7NyMnQlNjEEm8bFGCgZNGcLOaL38GWmSYQK
RJI/mnQm70LS+4bRMLaVrZzvdsD1Q/ecVdEN7VnG2mjRBonX6KO2NfjLIc2vLYUklt4x3zkVqGCz
Th7b5Yu159fryk+fm7GADy475wepnb1U8t2qCY/hSOkhRPbPKkrS2wD31zqZYSfRhBtXaUThQ7qg
RcLAx10p1Ym5nvOadO0tAgBQ4ahZHcb1z/BTjW0cmmBgWDStvMYV1zlqCP0WnX8o2CFV2souuSHQ
45aQUXoITpslTtEOgeJMfmseS7orZskX/good2aNoWSGLNoMl0jmdzki4ce0pOTunWS8M1ppH8pW
4M81J/dcSQ2cuCTiwhbpp9EAsZmsX0g0bOQIZf1ghSMJ1KEsDoOHbM7T/HbHwqImAcaUBNZwrfHk
wQttEO4O2xcRQo3RzCtcpn9P/Mdqw7DtysaXC0PdnBN3IsiesO3mDLQTBKfnolRe7k6Cswd+Hdz8
bt6eeUsRb/b14deN6ZPVJsbFe2jrFRUVVmBojcQl+057DgZUR+gvsVdEWhMMIvU5tPrPEj3P9utT
OQjQc4p6Z596eIFmy0ZIUhEaAiyL8BXURFMQZ2dbBBCX4rrfVkp1Z8lKB1n2161djMk+tcern83T
xtTeSN9rxWdkuaE3BT+aLLj4LJ8k6TvfjcrDJzfSe0V1R2ycLpODxTtsReZ3cpv0Fm4Iz8MWaLgv
QcFpLIqnYO3lOaOBntxnZcj+toeNUvHK500VHmpjTi+pHbEvk5AYxVnwBJ61g6wdltwEf7sLTqJF
moltvGNLgfTMy8ganit6lcDmglqY5ilnzUL/dwkgOF9HeO0oew0O73uY+cyWMuQV4xDOm7gYDaZU
hrH2AtM9/lNZ/ffq9Z+rVVv8j2KVto/C2KJc9QA8/FuxKuiYrBnNzrpaZNadS3Ng5Feo/wPXrfLc
cABtY9ZJnAnBLcu031ehB/cxQxOQZ8E7J4WP0ugQ0Yd6n2cRaWAQRpCLj0d+6wCRtnqLovaHMRUY
W6c8PQ8gr/1M58fEo+6xXeO20izQdVvvgzjCLTyQcugzfgwFyUFlc/9/2Tuv3WayNMs+URTCm1sG
vadIipRuApQL7308fa+TPTMo9KAbmPu5KFRlZeYviYo45zN7r03N48+JJ8MYbT2ntGGr6KTD7H/+
IBTj/y7bTVvWqNk1wAeOJhqEfy/bkWgaLL3CFuFk3uyR+7YrLTflOZmASx2YwcEwQojMMe48iVnt
ujcRWepqMUIs5H0GRHAkOw/156CFp8bHSUyRsZZSWfoICDxVLWRQZFp5Kykpe6JVMEvqLRHKofaJ
IkNf+xIvQqzkr38qGIPN/jzTqngpMe5zLQLYN4GeOQvVjv4oxCwWlva7LLfJvp3kP8PUslVuh+o2
V7Ezw75jOmRsfS05qWVMGENPdnLg3FqcvQiU2+yolMHDYqg/18Osm+fB2J1GuV2ZdNu7wm6yZUnO
A65FPTzXzkuk6sIVNb90P7vYklWsGZnyqMcepO/OxhnRGkulh2xe8Bll6QQcqMtWWQPV3hDieJsc
TA0RGD70dq2NzMM61HTqODmY64xjTeCVhVaRkETy0UfB17fYtWjUEg5oMjcLgHVE+D0kSfsymHkD
f0zreUXK2VxBhzKgM+ToiDAT68mJzgUgkEPgPUwEMnwLV6cj2UbqPavMYmPmKIm8qbyWeONWedp6
C1I4IFhXTk1qLlhDryvPUe6M8yqOH574bG0Dz2KNunOOhQBBr4zgOmY4DwtueJRS8VUgUa5SlGWS
WjwrgzPJRykNcVe/JVJ01zG8A1iTviSdUf5ApqcVvAWmAKlZBGdFPibefrCPmREHh1Sl3PHCDyg9
+i3TIkFeVAnB+OiBRacS/JOJtbrSUfXGlnyNx98UDAT5c1X8PpIq8z+/Ggat+X9paG1LsXXFVBUE
xv/Z8P5bQ5uYmG+7PiB9qwEbWXl8VDI8LEWz5qMe3FRWaNgMmEN2OERdqoSumbB5T3QLeWXvUGO/
S8hQp9rS36AMecs8Nd7Y9hDMhXmNqZRR0wjEw8ZrE6bVBVGrKHXwsN1Yvu8kcaNYk4A9qfXIjjZ7
V/P0AyzDK2moAp1OMMV6ZjnY2MROoxlV5JtNupOTgT1XQUGsGM68Lh2Ur6X8o3AEINjFUUhal64x
mU/trOKaYYLY2lgTYw3HtKqeIp/4hX8+y/8/6PnvBj2qzI3DKOy/GfS85ekrC1//Pun559/4z0mP
6vyL6YaqOYqhyKg7LOt/T3pU+V+q6Ti6La4uQ0ai+H8mPYyHVO400+IUN3RFVvhb/2vSo2v/MlX0
c2gfbI1/0TL+XyY9jJrs/3JpqLqq6/gNTZ33mO9R+S+XRlAPvep1yHGwC9fzurXBg2n+qSOdbFOW
6T6NQW74tHiew17H8PqdXSLonaCQaBj6VjbLJiM0iC22Y2EcCHZtm0qI3gE8RnTqvTSSvGuQXFZ5
OuF2ca0sSn964PWx3pnJUJoOD1Y7pavYPTVXvNZ13VwE6rtGvAZeNkNeTP73qBo18pKkIlAcTEki
kwyTw7yrp3phyqbwm9cWOQLBwS+VhNC/Lscs69zU3tlMqVEtBujFbk+iaqomb6lV6geJNcGkdtyP
iKYl9mSIJRnoNgR2MmGydilcSDSHxBlho8fv1hA+kyPdzsOtJ+M1zVjYjIGmEaVg6YvWx+U81Rg8
aph+VTOwsJLffC1aRUTiuKVZTm5rCWOZB0lfeSQ1MmRvwNflDzbM1bjDQCsW+77FPL4FnWNSwmwp
VYe5xiFvpfwDU0x9zYLty++H5sLOZJ2VTjSHvwLIKCRYtCdxyFRIHFb0hQYNp/vn4kY+c5jImyYf
nan/HuAyesxQYW3lbY2CdJW2th8FQLJlKkBGKXE7nulxAXnjnrFKuGXMp+ot/N/krIS2tmBjTJY1
4NCg+lJCHh5qPX/p1fq1rdg1N6MVL4yRTDH1z4DMDZupvdA47LwQLlho7NSGS7JqFN01e5/t28A0
H9brsi6/hrjx4XKQbu04v3GFYN7oi3KRWx9DwVzDUoHFaUa71wkWY+RO2OJYyM9ycGgHifbJ4KO7
VefVy0a1SZ8etA3TeJ3dJpYeNe0WyiBpG5ZtOKs0Bxpwuol0PYC5Oh0ijE0ruypevm7j0gdQsGax
5cZ1/Bp9v17HZgFgEk2p7Vn4+9sftSWoJ9IbCBTQP1HaTXtN2UuF4hxsZH4TuJRlo6EG9kLiNOsy
IicDXVrPJbOeOvsNa+rBR8QzUxNQ3HUjP9vQYmCHnXuGgkwjS0T2IJjN/YENdytbyGQQiwemgWIj
Yc85Yv9KdIEv69Kt3zHQ02qEC5BBicgDlYDlZtVaKOhx4WUY29DGBAPiHiUgs6RsK1dj97xEYjMf
IwA98oisApskF5UUbKNeVRdj2z3Vth1dr8W505dfiuSTcChzYyFhe3U4xmNJjOpq3CJ0zxAOFJOK
Z3raba24ldVxMlTaQ641zhHrHrPW3vR5c4f7gX029aHTdtbCS8Lz0JefXvGUlIEqweaFyk9ondjB
gVnokwx0XAi/hCAAZX6BRxDOpVsSAWNKniVypF0vpP1xQRlqJSEJExcUTmOVae8eC9HZlNULjOYk
0QwRnj6nPyJbkZcC9tjlErmN9quO6JFZtrMI09tN3SFUo9O/43vYtfGEt7IgepxkQEnRKAAS9bNg
ULQHHQGUcDuxEnIQeO3CiIzfiBGybXTziQ9uyMiTlivt1ksFYxCTqCSj1J8k2J4mAp9HTuZ1JA10
iUbJRBysZjZ0uluVg+vklrIsO9h/WkeHjnLD0ojuqi1wVZPNLzpDJs9a+NIz40UYFhAtNgJuGEh6
RFsPE65x7CVWijclxn2SdAlUs0R+D1XeHUUHL8XwBj1MPB7khiRRPRzWvTLe0pgBcs+QYBawecYE
Gu6MyIsuIwllrUECJjEnzVxq6bl6jAPSKKXL3m7mhY/DENU8Q0Sd5AaHR0q3wnZfyt+ZaenblEaN
rbQDf0OYzRl+r9P0Nk2dds7a5Jlo8WFosaMpdvBjVoXlmk6ArdpHkOokJk+tgtkssxIMIRKdNJEW
Db7fS10o6jGwWXXVY0NMSMqkUAyl0DLH7CHHcM7Kl2NeSfNF1G34/sgxxtIMHR7kqq0J3lTKBxiB
I8NF44/zkZo0CK1H5BXyvi58GSW1dZEtQ1k76iCtpLL+MqrcJCUKFVjRtc9p8pmqeSb8M5xss3JS
nlqD3tEK8oenoDfq2pufNNGa5f3cbmQf76FeMl/me2oMuAJKj5ZT79p6bZojOkTcrYdYGnnuMuDo
BukjZx/Plc4FLFf+PSi19FYKnJ4kFSvPxqw8RBURYkI44adMZhye6gZsl6v5NPdjOt1kW2NTMCmA
Uzymi45uHbWyesTa6B8mwPW8lyjOjaBbO3pfcH895Czyt+ip5pqFtcC0Q21ZJRelAtSRNOO01sch
nIdm9GEYE6gDHFkQXklrsrVD2Jn6Mpj0jz70P+V8LMAawqz0FygStQW+2PrOMnUvx0N4bIk2TeQj
oofipWs3OIo9BEtVWQYGp31dTKY7lJNgMlfBmoYK44G91LUuvetTusd+wRAE5jwai0TfZAQAbQfz
2wsG/BuUKMjSY7h31dBs+oqBusdA/63hPV9LpArXTTtuGvg2y8oqszdZhfabq+bwadH7tANOwXLq
Xr4FoMIow/igth5cVKXs2WQA/oyqoH3mlXHpY9vY5TITbuqSY5f50QPvKk430rXDMNvruhYdAo0Z
hDI8nESZXna8rWiynzXdX8hObA31KJ83mhac6THJRikzBBWgJ+sGDdQ/f1kLQXuCndqtc/mfJJL8
oHLczDscEXOYAiKuSisWGAKdndNBG+/7EReoVX8gl+n2LIb6/T//S8/JrDM0fn1ypXiLlsEFrjim
QVnmx4fA+hqUwbjGDY58SSYy2tCrWwjVDmVqIC8bE6CTFpUoompuCkdzlk6i8ZeSTxxGVdovBqVb
OIhksUwSj4YHmGAJ/kM/4HGQQ9VY41EVVVf6QV3pXUoyx+sQMFVRnyaxmoeJMELFPXZ6npM8i05Q
bpFaM2dZm7mEn5u1+dzJcR50UoQZvGXEyqx4hpYfLvzkrFQnQdSvOY+yCrhCLdBgGHZ0nDsSDK3S
y6/NwB5tJFIQi08qvD6hcP2Uwv+jYgTSMQQVwhmkWsbTVp2T5+sED+vdR2k+ca+eVVrfngmkhsXI
E14jXbiOYuxH8AfQmWBIyij7wSOeHONzEHYlDDPkTO5TbEwZdiYYVjHj0QmT04R8AXiNa1GaYT1H
Z47XG1NULtxRkvBJDRimLOGckoSHyhFuqgxbVSD8VQlGK1k4riKsV47wYKXCjWViy1KsW5+9Aqxa
PZatVni3dExcHfsdksS2FHJ7D5NXgdkrxfSVID9NMYGVmMFwWiwbzGElJrFKekKqW6NwXWZYyJjm
LWssZanwlg1I7TrMZpZwnY3CfzagvIoxpPEqAm8QHrVRuNXAF7OVoRjGxsbgIJtl7DSxt1XY3LCk
oz8HT4f9LSVfMii/SsiZoQkpx8FI24CWZsvRZcD08rmMYReAwXzaphIhF4SPq1B3xMGpEysx6zM+
nAbsNRuvBoOejlFP4idUMO7FwsCH/tECSVIw0aorC5gVtrPWJnNeeP8iNLOhcAOq2AJz7IHG8B1h
FjQwDXZU7ROVhoyZMMVUWIdnM30lGA0BRInk7Jncly7jbPwE/MChzf6ORHomsAkuyRyvd1FMbpCl
nwMmJ4d+w7Mj6jMGV4rZnJoe72Od3y3hhQSfsZbz+5gRukFeBpJID+Nkh4GStQ94ynPKACrc+4aw
iTNuYElQ9eNaB4gvwKJRYR1LwBRiAepZzrs5RJ9xhMQvCfFwNjh4qRVrs51WSZpilC5j6nMSOHHi
bPklKssOY5JODSh/IyCfEfB51Am4adWfRpN5EZ4ZWsa4EWrddtMPmGzYaZoSqNwqdP2igH+BNIoX
c2RFa0E8Io7VhcUTlQoc2Rzabu/WA97Wjt1MhcoGmjq09Aj9IcbRRlTc7ND4mGPkBzQNkgNBTmnx
eKaoDeCSdmh3A+x4rPonhxjSmOkhfeAITN8gJvBRYcoVOj+rYsuQN4x4GiqJ0j6EN/LTT4ZVs3RC
Hz/nfN102H2x5YE3FA7gslavAY2i08egLjEJJ1Px5QjXsCf8w5NwEkvCUxyqS+Ufj7FwG3Nb9m5j
Fhe5JyYhA91SYE2WsChLwqtcYVomuYw2leoYM3MqXM1YYXBTCqez5ON8JmnIitsTYk32OOZubNVX
hEXawioN/NAXzmlNeKiJO3lCaLefrWmKEwEz6vjPJLFDUKkmn0UpP1XhyobigOQLpAtm7UhnYCX8
27pwcvOVTynW7qzA490Jt7eO7TsU/u+S6NpZlv7R7PGw8RpGQ6OimNW+vQphRp75P1VtrkzxmAGK
Z8fgcH0Jz7kj3Od+5d39ED+6gzG9EQ71Aat6gGWd9A18zMLFLrNTiISvXRcOd0t43THo7VXhfg+x
wQ/CD+9gjI8xyAfCKT8Kz7wq3PNsOuQ1LfrEtCxggSpc9qHw2xMLw+F2HrDhD8KPrwtnfik8+olw
6yPhWw7Cvx9BdhB+/lg4+ykhmX5g9jcx/VsN1CpBAQD4dEkFF6AEEJAJUoCXqTQcib8ICkeiRDzq
ClSBLIEvkAEa8AAOKII8kBowCCJBI0B3SpyLIBSwKhH4cAJYy3I7ADEIeCmb6GmXhZvhj0cLyNDW
x5mCdm8Waw+HXbIHEt8msLIImDNv1CjhJ4UNyNugvILm2IY7u19xwUz8fae44tOd9Q67+CCEPnqK
/WtevA0W1hK4hDGta/hbl69h/PHZO+mnqj2PwzYen122KcmWvXj2HmhonXIUmlf8ibPB/6ymP9Ui
RLHBHp6y12KPQSU4c6SdT7dSmJULumaec12G/UdkbuWKWN1XMp5I5mCRbs3y/IaInC54TbomP2IQ
vxnpZ06CXNaubem4VP1nNz2CdoM0w0meUnhjPEHPD0bLaVwJJEfpvY2c2bHOuIGu3EVvpKa/geHN
ArpQn/cpyxEaP1Lvis9mXpE0qfX1y3eexAgZOWDx99j786RvH81Irz4EJ4ytMc7zmMl9ghWBuI5V
SVwpfj0IcfXw5fFlMz7vvHwYw1bqL0W0EJohfeE0W3AgRC/q2YNIncPg7yTYE/ouMzawZ7CKCPQZ
as3+XZQpeCGNPb5ey1oH1toKALxivu1Rv08Lw9+xCuK+wGeJ/iZ6hqo86zAQhRn6D9IIFZAKh1ri
DOVOX0feboKSGr+jkoI2qM+WYssp4fzptFcKvVOglZz+r5P31UCukbMZzDelrOclbnnHe5XathUR
beuBVB9jW0POs33AgAXw6GLlK0uD+AgZwaPUnq0lPBfMLKq6bcdPv31Vdcnllc96Bd4sGqP3UeM9
hlvT2zs/POjDiw1n3fyE6gkuvhtBLknVpVO5ZuOygs6yXUc8iz7QSRT2cupfjQEz3iG5Aio/Acu9
2SyY4oBOZagkXuYPpO6wXwVS3rUhTYbjxdDXGZURcxF3TMAgfyT+3ktIRzkLG2Zew7EvvyyS2DIE
/nt72k3qs+Ch7czjWGwye6egkvRxINZfcro3rYUeHwvGC97FY5Wl8C1P+gabON5bTkfGRZpEQpCx
KdCGmxqJX1vJ2JGZWPccXPjEyZndkZhEMAbnp9nM8ShpB4/zFi4PvQOrPjP+jCh79VXu/xqMeWTp
T0KPkZrnVsM1u0z8naP/KPpPBO+LfnZmOauocbtpnnTLUFqjtLO6nzQ+qgUxba19gSQ0r6prTKgP
kCPXCE4cFb30VvR/uC9AHBN+0Z5q/0prXsYh6Aio/dbFplDxdGmj155rlp+dtlGbk2RuNbRAUk9w
S0oBaLzkcDuowN4kGWaQ7RYkDESbLoV7APLID3HN5WcPai5UMMIK8al2d/6Z1D8pw9logc8uuNkd
tNpt/t6GG65slHJzJjUMiLulxs/olGxOKaw6UDn+zUnvkvXG15Cdo2VtEnK48Z6DBJ2R3QfzGYfd
VSFiJr38g721z1b+Vmt3rQGPS7lNNrlDPi5gBiSKD8chVHJNgFFuLa30Rp5KLf0Fw6/T7Fg3SfWi
7pkAgMA8e8EDhG2mv/3TBrZzM/mrnTOw7yI8G92lKvaDs88t0l7e5ZFa/be0Lop+bsD0j+sBUhFR
xTZ0hUuC6Srw7glE6XorMbfeQTGNx1OcrPl6fbpQyKTw1pXWI0agnDe3xfQk63VScSQc+wiB3bHP
dkQwzgryhsuUI2wv9x+mzzW3liP+iFenFrsRTFhjrFRE+6jbkyWfMgdgSLAIX9o2KLfZEmks/jN9
r3gH6NVytDHGY5vtCPZiZVVhprWHhYkYoAhfJGakJhtSnxbnAkTKgKVxIPQ7Q/xcEK5HONKxaRf8
gDIW8Hptk5iarM3xnqX7rj9L4UeDmDX6xuNECXPRtfNYXB4GsyGfc1gBkwuA41UQRNFdOGjG9JTY
xy56puFuGt9K/VEXeynf9A2BWgQTbqLgTtBLziXWMZpKf+G74y/ijEnTbaoelGCHv08vXrmhITzh
tOd49R2KPILFGDvtpulKPMY149Ouy5/SX4oD2ZkHOS2hTBj3l4IuwC9+zWlDvrpGHoY0XpMMKODc
M44k0RbmSpEx9JHWQVzmrvFXzChc+L0CDB0d1fgrU9D1zvnunerqY+w96vEZZyT0W0I/FmaxhCSe
DvZsCJNFakbQl397/wFcSs+u5GipOQJu+h9dXTG2BCxJ48fHmAZQ6Rh1IOPgvxViiD/sfIl2rl3J
PsKBVRG+IQpRtDcHoIkmfYbdvaJoliIm38MD/F2KnbX8Lof7VN+ScJXFJwSdc19E6HK8GhiKA46b
XlsX409szuUMTu4tTB9N0M58HpzGGdj9H3lHGMPn/hpgxDjgYj2lDA8jrNNKfOBS1volzw/KyUXv
g5bzd3zqRrzXqk0R3kXeaua8Wjii9Tws3DjYWhNOcfHJNLprp1d+KxNBfKqyRnJidwfF26HlScNv
6HIz5I9oJb6aYpiRjS3uzbG828Ml7k821Tg/Er+CKV+M3TVJ8cQ24lJM/a0+br1kMwI85srh+c2f
3H2RzCFurvAF1sl6lB6G9qv4K0faDqlbVAs0M1yqVvNn0LEqzRGc/wBaF7Aggcz1tXXedWuRF7yO
MLq9ceUpJ146P11r9tqTN/n46ux1gvoecyOAt+kLbOggfSf2yXIOurnji0rVCs8eT7gxfis0/s2O
MD0PEoSEZZhrzJxFEn/oNfFWTNSo2NWE+Cfm8GuzWg5MQ4QhWNnK3Z3jNHG+pvgeGftIvNzWKjNX
jXFARMe8g/+jW0L6oabqw2Gmcr3G2ZV6Q5O/iH1NyFXngYDsgdkyDmTy8Jp5Gd4LYKkoRMGFj2v+
UoVOnSCjTmkjCVjjRfUtXvUYbVE442mgsGbVPHaHSt/02hVqhmsykq0Sc6EQ55ZkyEICBLPF3olO
sWm7/HP8viwVb1J3rknRiCQyDDZkkXEzy/bLrCTWWVfL29OaxwgVKZx7GGqfhEuVFt+WCmIt/e6k
e1/z+MFyCpaZsnTI4uprmNjpWw9USdljq+cY7OVDCSHSlB5j/8Jaw/JsFhVkTc5RrLYi/GyQl1a5
bcxFXS/7/p4Oc7P+lpN1QwKWvDDJsq9cxmnjeOmLpYz81Q5/DeuAacc1TNKB5zzFmndL8nXeu/S3
ibwKK+oQLkQpWw71HwJrHwcLD5TQcgaca/mCmF64DVr97KI7RzEpJCO7xMo7tNacV1YlTVBZMRnJ
/Hnub1pvWLfUbwzR2oNMSRfMQ3WFs8ebDraNWWNhISznEZchyIhs82DL1qVdiYFzOrNX/FlZeXAa
VosmjERIxodAWiXmyUouPvgnfx3HJG7SyJV3KTtgaxvijwrFWKCvSVWFXsHYHvPPOdLu0RI9TTXu
5K29iqrNmHDQXwvjKw0fZvUGhlWe1h3xrPJCg/YybPhGzHw1WjvLeMOCNwNB0l0LmsJ8m7dEdne3
VlrXxpH1gwDCziaGVVH00cfnqL4i9OFL0pmhidl10jwJ51q70nkPdIrjNyI063SnpHvcVyF7SRIO
s2aetZtIY7yA9qF3ZhodfT+dhuGRJle1fRnad1B8NmwFY50YKWFzZC93rkz8vnvgg+qfNl0j812G
LKEih6ujPxhzOgM8/WaW5yF8S5K7VxyBbeQVsN+ZyKHew+Rwor3dvIXTqdN/o3COFzsotyPgD+Wq
Kz9RRDTYwd5Uay9a4b+d26RuzEraizl5taQbmmQ5fhTSdor2nnxIQsQ72KHOU/9XAxYLiU70I9LY
IQ9F7pAuBuqufJeHLwS3oNppvd+VAoDdrAHTNLzTuqnyrsuAbzBjBDplSPyx/iyBgPZOSNus1x4T
YeE0TeiGnoELyZVTdsYlUm/IIQ6mIyb+nPYsVLY+61jn0UR7BxS65UbGye5xZfNDpMrTKTa98xzS
fU14arBOEO/oaINh23JChtJ7kz81CReG81lqK55zOdtV2amMnr6E9Y8+Jf7TnENB3Ni47NotswoU
zgPwZ/MEVHs2+uCp+t4NsEoZ/FwEP2r0U2uy7xIsVO3eYy48fbYWnxGnZ+bcNflsK4eQR6bYiPqr
1kiuBwKxYq4/ncgN48/s5l1TzoXHNiVmlf3E0myW9XCgdDeuxCGOCpHPHTY5GilVp4hcVCIKoX20
0nuoYNqCcZkHESrO35ROoIpufOBpf1N9XkMSE+eqC/29PBY9nXHxKzh4JpFTiXJW1RtAgVy/9YAO
rKWub319F2+94WZwx6fyk1eyTo4BmzzfPMqgwfEYluE2aa62D5MRo3VkzNT+Y2R4HPXn2Di2CSuz
2nAbNXGHhIyYiPlR/hYHgNMh3GRb1u3+jtHu6EqzVv1oAs/9NML7SGusrnxcEPkC/kxp7xMM1CE/
lsbdUUH59KiIsRer05Pznwn26itHBbcYFwjiYvGYcGW7Letm/cczZTdKIrdXtxN2M44j/xzkB35Z
ur+exvkU3KSMRSsJT+lvK5Ek4eoMC05AtGZltwgX+HCgEcMioSZOFpy/o/tVMxDtliz9o0dhgRPa
mqKihUHm3NOa5DfUVRr/8cpfM32nHsnzt8I4yOGukZ7EljQs3Q9icL2N5DcrdXCZUPCNPzSqxJZf
0p4SPPiTuQTQcC1gouydjrmtec6F1PVAdPfUnKf6mMHi0DY4nN2Ulaocn0uLT3KajdSnS3khl98+
MyYWG64OeDPuXl0r4ugZxjPibIZH5h2M4WoUHwQ0BNiZRfcVndP2w+/GRSr91CG0Lczl1rhnkSce
HTI7ewubAhM+9Sw6ILSgQYD9xXkWkeHmvTUDZho7c6fcatGHnJztfqH2X4b3hd+ZITDAVnr6Wie7
02T3EZHF+qmWx27+pbLGMhZ0yMOz9BaGtLJI9hr2Sn5XGazUH+O4se+ytJfVbeCtKKGpRAudpNrb
pCxyAqyMlZy/ov4omSd8p7Na2bT47/2LT41RVITfGEvDc7Y8VxIItgBP5lbtLkXzF9V/mnWVGSl3
yGVgnc8E1rPISJp/5OG70v+MgljDDSyTIecv4upVqxuSRaqBj2KtKO/29DExAKOKQO3GxDj9kKyN
U1785FHwHOSqxBydWDiwCKKAZj3IKMyBQyE9xVyMOAai7UD7wB+tpmnhjzfeDsVbNTFBARpvPa+I
2ET9EHrEQGSrFDfMObw8gdC2nkFuAkm4jtZDcjb57MurlimcIwG3ew+TA/b+XD9wviXae1BfrPSz
qOj2d4a5tkt6nrVtfwCwdBEZVpyfCjinnjGdekXZT5LRRTYgpKwn9YuoDMZbvYtifKbC74f9i5X4
ZM0cGJFrjqyMezSE65hBRhrkM5tdZIHY7egbCvVu6Z/GmKz5SOUB8BpxXJu+Q1yMW2QdKtIss9ca
ItTkwXBtNG7KtK+KbUGMFsHWDcuLrhQ1l6kumUjyvirfzE6GJfCAGkVUi1MIgFrignePCOJkiU9Z
yUlv3LTq0HvM+wu+W1C28UaTluUf4tQK7AtrebwaBJFKv2OPJHp482NyldgJaOBT1O4eQUbWx0+D
S6U4av6qAnwrdPEsrFa4TQFIMIJmUWcVWzqHUj156soyfmvtQ05xxZM6e8+FUJ77cW7234R2N14C
L+dE/2jyKlQAr+fDngEhkV7lmrJUctb1eMngrqTrOngm4843l0FEZFcHf2iFa/1kD9B/jo53Cw0W
TTNVfYr33mHpyFF1oNGu/0yyOclqNLGG7VoodlkGRx7nIXLXVaIqcwHvZXOtRumqardKt2IuJzOD
9OZY9+lVJmuZtxsPWL15z+UdlDUCIt5KVu31p4ZVLkj0pcKxJM34uXgGnW1u7crgYPjyOrUgWmof
WXIH/MoIWd/p401IpSRKG0Uc4qg/LRS+9lbuDwycWBHtMs6ROCNjEC0VqZf0eY2z7rC1TVcn/oTy
aZa7Wjv9vcv2R8TVAslt1jdnSKVDtQZCNAOphPhDI8O90d9LyNGAwlyJ2Kdw+kysLwOuZ6pcTOfc
lAwZO7xXi4hOdsPTWTv7YXgPyIDUU3XuDRfd/20RgaFKNQDCKS1fhBe1j1lHaCeLjzOcnQODonrk
KGyuKnVKZb8N0xX/1Vwvv3tXdq14SSLNsnfm/YwKSZeYooJXtGBD4kGvWKuoCnp2NmGD9pNrDCA2
uAY1fU+0LqpEu7gnVGEeqZYNjvvENxfDjBkvS4VwYRN/AfifIA+JYi3WVuCGZxa/98Uwj8qLpf5A
U3WH5pC4LfMAVETdLREvN6uFhkQEydy3I0XRslHOxXj1wUMsvkp57TlUFQWT/RZ3z0jvry41ILnR
utdQjbuTW2Xnlr5f/pJ68lcPZB2AQUgQw92UfEEyBVUgu+K5jocp7gxuaWxbQeoaw2c4oDcsWDtE
D8dFPq6exI8T04FghUHVkZpHpSZrcJ7MZWtXK4daXOgN1a73MJxTqdcLO4/2ebolrao6FO2Tj8rs
mOPrW3UCxGm/JcXT0dfsxGZdy9vhhk2z1NpfwPyzlCjuYIdoS6IN4st3Mm31zOx3vf4zSde2OtnG
C+dZOP76gc1w54dortnUvqXOVyq9rKrin6fXcPmNjZuyXQPCwYmH/ZJP1GF+Tbe9MLxNv1CIBWRs
TWJEo/8pwzXu7z7jW8feUGON6oWPAViYo5CuvSIhxBCzfOWFJYnxUOk2xZUgnTReZPNyNZK1t9Fg
pcyaaj0NyzACubVvow2/MiskXv1YqwfZf7IE6MM109am2GYKttydT2/QVTs9WxK0AUZgNa29DRUj
DTsXo8xt4sebIcJtKTK1dORU43Xwv+CAUB6yv5WOepfw+d0Dk2FVKM2J73RrRtJleob0U5VoxlPh
CMA0xZA59AkLokw3u3u5IK4z2garfK3n22JFRvwE+OmijTcdEbhRtRgt3mSGFyRAqynjvx4OyJ7p
XqEekcUyAZlaIe/60F8JSUIr7nvNReBu5/Ngxjc8sDONoBDRg689CZDq02lHty7fo5tenIPxIU6f
Lr6rZGmu+oWcrkIL0gkrqNiewQ7lCSgRxd6GJdPw8gLUlmnVyppzRzGxXXqLadyankRIKXeI9WEO
J81adTVlOcFpETUqajWMYPTps6gDuLmowLEtsmITwx/L3vLhpkt/nnb1vHdt3Gvm1myRSv6NzUHJ
v83wU1NwrfSMUR5J8ueZrAyPv8BbnTMjBwZwjnGgp6TG8AdmVB9h9pVBv8HFhQx0hjUDOfCKdQbf
eb5QCTG/OExYglRdFG0wzwISs7I/JkfU+pIOAxHN3YyEmWkLRRlL16FdSKglzjL7OWXVyMTNrBOj
dFvmOlm/MF2fJehAq5x5334N+ONeyqdRuwyptKh5VAS1GV4Hmy34lV8x/ys1dgw43L7fV+w3axpe
1C3z/2DpvHZbx64w/EQE2Msti7pkFfcbwuWYvXc+fb49CJAAwWRmji2Re6/1V+BRoDvP8aN6V3xU
0nlZ3nQCihUCR21YlvqvrXWoW5LcSN6+G/P72j6FPUUObHrKr4rYCTMlkHDJwZ5S/6M/Nx2/J8Ek
yARjaB9Fwp6AT4WT0ceus3gxmlKAgJNeXbmRfbSL7vxkMyLv4209kT0i6x5mOXd0GOnLc1LtsIrN
1TkXAo0O7URks6o9bArlN/E2agJcxZvp1/k3B4an9JyXQLApVMLwXhJYhFpq2srlddR+ZAmjfK/5
SXlVi4BTdPiyucJG1DqtSnVGWwVVp/odANkqfSvDe2/dmXhblpE4kFdBnoBo3HGZxcpGsV9NtnrR
MZQYW40vsK9PmbnVPAKHUUkNPi+IYu6b7j2sqTXZVlccqCrVa0pVMmEIwDjz2qnbSeG/xDhHyR5h
PE8E1YQSvccYnQrr6qBi5kkdSdU4zlxZivNk89KGO6gZkPZrWt4HjDK24+V6ULa+wh+fP2pY+A4y
Tv+AAkJ6Q6wd5xjx5eRSapxVyb6WThmCjtFlX+nPpbY3pW3sO16k0j5GXbJUskWUIWcJY8OMDWSW
H7PfuTrKXDRn23hfULrh59vOPA/dMWZl0n709lsozWRUS8PAbURhkzwT4AzjSSe5T5Q3wSziB1dA
TyaB/cL5xUbi1mJ+po/UajWvZ9eNuGokdIUp2hKtbQ+0ZASqPLD4PBfkr2c0QviIATOqvL9z/V84
3bP6VOtbnWh4S97o8wWTbZicGuc8TWiC7gIwkQtn3xes1lRSqs1LW7wXpQBwNm1LItoxL94G63ew
furxW1b9UT2jcvQq6dD5Nje2z6cIiuNLAb59FPe+7Q9EegrxhskjwGOb/OjxazHc7m9jetNxJGRb
xU8CRp2VJc/E7E4Ge2HI5AytaGS9yn70Wkem6Y6lp7hxK9jAeyW3Xa9wkNBMOENYFNJPBsuLOosD
l2qmkS/BGPi2Y1hP/qLVE1se0PmOLnqLsBXaCDkC5+/gJeIbsvwwVL2ENqo+oAXFVeC5a+VRJmDr
BwOuvd3pyjkqLvAdgNUjywJ/qOcwL0HWqQA8OiO/1b8nd8smsh74owtkD/038fQBHDMVvRg3cYNN
dKyRzM20Jydbp9+oXIXoICby0xzg3GsE2LlusUCj0B2rS7jRIEFO6kfDjEiDoGeho8+/hzTg401S
n+tgqzgfIAUQ589h/iPPyWmOkEWUhEZfQb68JNr3pLm5nEHimrRvBA64aEk9Uss9Rfk1+1fy8AK1
v7RUdCBFZ0NwAIw2ZDVCTnw30Z2/mWkr/G6k49o/Kc6rsOWpBByu8jGkWb2rH02og6twzTdeDPog
b6jDzhGGpBMDSRJQdLype4x12ntu/bM60ED52rOFJ6TXTj6IcfEN4Oymnw2xtS5bJ69GSxLqhJXz
qUOw7awY7BDWtySmFpyrMT9Uy39NcPRl4VfTdS57z9FeqvBPJ7KfSJ/JOQ/UMNY3DpZiMHgOqM7Y
xn80WqEAoLVeNxvUOCTiboHWBM4T//v/BaO+oglK9ySgTI//LlTIxnLnSD/0lXDW/Gg1jU8KXYLH
2tlHPMTDX6x/Ri5UxxMrOjlH/EGe05wL98lBJtVGX4r1ghQSzZoIJeALrnZRQ2/ptHrFUHote7wq
fRrpwXKIXCf59TA+HIdjO+cCSO5JfM7WJ+qmIZ7fi/wfOLYvIdeAJ4fWl0AhnrTxplzJDg5Bv9An
OqhIIm1bpDGK2dGLqj+22BmiQVwoE5i21wUKkgbehnw8F6nj1tGPJZvcr/tilyNwDRHdBFKDxu2f
He1gRrdMXMZynNm7eZoqHlyGrpGOvML9xNLNbI6yJoOr9VODpki0EDlp5TpvIl6g/tuCBqfXNnBs
0nKBSRFmzRac24YoUJDWGu6d2o36Kckcagpoea2+pvoNdQt1FBfCLziZwSd97ORsYjLsEMFMkm/W
oKa4bBCn+3TqWeBj3UrJR/Q+qLeEFMDqV8W+MsyfpvzcYlMC0bd8s70wtYXlPYEnJWyPta3wTAyU
JZudXH5F0q7vUB4nJ3Pe0Do2Kh8LiuOC1hWEZoDWfx2PALmy3tB84lX2gbNU+V3n1zPWIwpW5Ika
nzACfkA7zaUDwwC4A5PJxzfjd2neKIB1u2I/efVymepXU0Om1tGJW/9iUWqdrRHD7J8n1Cd8182w
gfKIFF8vPmr7Qo6Vb1nP1NHsQ/0hle9qclh7E0lv59q05VYGEqn7zLnMKlThgQGGJwIXvupW0ZAH
IqwmyFW5cwyy40ZyH+OfsfiyICDmqPalnPrL6plPihNZIG7Lh2UdkuWsGs9r+K3VT/nyEP9qR/q0
QRhK5ECzTYkFB58U3x1i6ElgYTZHUuXm5p0tQZ/ZXn1VO6KONJV3HXodijSLSND8+IapNffKBmke
y0ZBqLoh73skIIYIlaFdq9vNso9EuNXCQOOIQmFQ9Z9tCEAHdVTFD6yiq7qjIMkReMcCHTxnGxLt
GBsTnFgvRJGwC7hFGqQYMXbZtsi2iNrhpRiJ95LkNVhSkDQjW93KB6IRoOOdg/hVYouMoZSsxq8B
VeNnB0O9EledayQ+yHAanyub+DKSTBO+re+Qh132pvD9YjRCoJ3HLDhH0gfh5DcYBEgBJM+0eqpE
lU93GefvhXV62Yr9SOMnDbgM43Prz8hAYaJKOEuohWUJgIgIdeKfGucfmkE9sQjlNdHU3AuReRVX
tzFePpHH6TDk2fSdta9Rde1oixk9PfuNqZaR09d4vbPrK/HH3D5yJEsCvhiKO5ykhNsIGxCheXTI
U1OTo7XfWcEEW0eDEDcHp80m4xLvOBK4W5uRAN7px2hHX/wsAKzo1xRgy+FJzPUEp+LQEZzQEJ0r
xLw1Ely9u0fqrYPSVDiZxxcYtnY9YfZDASvtvoErDSYC3sQJw7g6taySJSAqqKyM5iywV0+zEbxu
pe6i1JzoN50kh5pu9LL/IinSw63Lz4h7/aQAPsfGC1y8bB+XmkGzuLTSc7PIHs9bOB/Kzlu1c788
hcyK3bssk/32VLL8lfrBomPDR8HsPFHeAZV+U4dduGpk+ex7IB7YXDdtt/iTA/gPgTUFq5/Akha4
jXA3zajH1T+1eLTyJvxopDvKKIvPeV7uWV9wXD4T92IiX4ZyAO5I7GPTXEx5r0M7VTqlULjNLY4M
mTlkfYzLQ5yPerEVux1pNI6PZQdnfXq1dD9ftlY1BFhBwd6OUrNvKLHLdnhWGISa+p5lPLqoLXjv
FOJjjTfLfEqMh4VkNaO9M0xeNftjSDTXApK8RnaQ+9CIkQdBJGYodGdz9pmhUvHnTZPsc/FivSvJ
JfJtqnD8AWeZl2yolnLsU6R8S/Fvrz4Si/XmmqafEka5ok9AFGxkRCGYL2qGCGiv+YgR8HBEUL9h
f1aw5kAYvkFV+nYgWQNNO6HpxlEpj2DcgsPALiGeMrRYYB5BXvOW7Kk5RJQj5ad23FrFJoNBzloC
yS888ZQuMmD94BKL4w2RxoqBCC5lCCVW6W4b29ZN/KwE/pAZs32ss45+6An5dOLNpL9NEEz2c5w+
p/Opn++VuSvME8gRPNOM3Aypi7PHjJPcy3VjqreUv74WtL3Qg5lk5ImwsaeEju+G1SOsNeBnQW/f
BXzbfJ72ngBw6bsGyp4P/fjKFI/ixjUUTwzC2QiCztnhLEQe0enTLKpnEn+asa6KAxc+VtrASmMr
4SuYsaTZ4qkvWYBGRpc+xQLqRS1Rz0eHA8TANfWFrwwj7mEoUNNJwBq2sLijT9yQjYno5S9EEzUh
1bm3vF4t3bIOI1haP6bkwo9Ig8Aunf91N0UxGNJ1j207q/4ISEDPkc0B4f+LtQAh8jI3lAhSpQIr
B4QYmo+VtnMwUQtIXynOTAxYDbcJNdo2YltBcE2slwFcTHpSpM+w+V7MD5HoUNMOZ4XUK3WAbYho
XjMmvjrusGVABZMV1a+gQ5gwXZkeLh7fxZh3eqO74/hryVibThyuWG94cceduR+NbcN84prbJajn
B6UFvl1ezGRPQ22lfOTMZ9DWGpvHypQ4ALBKT7GqcQ1u4uKEaUxTXzKWofWujb8pJ4xRH8TKRwnJ
DBAxocHUEqTtFLGnHRAz3z8iuzj7bDVQN2o0NBBkM/cT/Fok80fKlpQCFEyzcJu5VfLTTbByjbxh
uQzM9NgxREDRib2iXpl/GEjyzO9H+Gz5Q+kORXWljloMXPUvR1yffKQWS7bN7lfyygsYfvY5haE1
5skglZp1BKY8ShGW0RMZ8eqx3qEmkrvPTnwp1vabXl3uIRRdATEKSHh6fG7zoQup8WSYbcNrKkFa
uDRBY+H51sN/CCRwUVrQmBeU4OICF5C1923BksjUoP6HoJGhbH63OUJ+9UPLIMf30F3TeOcxGPLt
8lkOj664yEhTp+qeor3K6QnrODghpjyNaNjOIwI/PqleB9R6F8QRsenugNhcu1YW4kPWD6tHffWt
Lp6Reyp5SSyz9qkZmm2XcTkymiX1BvkLCSfgcRq6JZBuccx1L40KrQbKKfzPPi+zYuwc+zeRD3F5
C/vPBba9RMgv3hPHRhnEikQORP6zJCnkL3LjR+elm4XvcQNasbjoBzQtiGoqjq+lh1129Sf1hcpj
tYBZE8fpCgLUd0IYwsa+9J8JjMfsJetBEN5V+FrzQEgL6im6U0ixoizsjIoumEF94BDi4TDVf03F
V+XL8V63rjPqHoOfaXoe0I84r7ywXfnF7tNo96R+BqXCBmRJHGA5VtRrOT9TwurH/Yutf30tQNWx
p+uv2LG9SPsbNgS4phUGrEvk/jQsqV0MET11HgxSZfjdLY+FFllWQP90yNGXaPjskZKYMx8o4nOH
Xyen4KEOf6Dx1/HaFue+DvLuryx/yTRkuEVuP3zbDpUrW535Tel0j6pKzuC9xlvxliC5xxz6T4GE
qsOIrFTQFV4HHi/pnTOnoUhn2KXaJa0IZ/+XigzMC0uldmJW4G791Uwo0Fsrbr/j2DzN8kOw/8mO
2H5YBlDDiSwvbEONRwkS0X+E8rUsLsYh4yTR+f8DHireISHWAGSq99FuMN+N6IvKOoAM4IUEQAH3
LxSKJ2WfjUUapQliowXSeODM082LTU1G3z4JbcPc8ahOr44SJDQnRcSN5Qj6TuuIKYk/nzdiU2wt
tEKbhGUCrDRpNlIiDBWAjBp4zo7hFNBHaY+Gg8wh/LSVv7VkH9ui4XDX6IwKDcSl8H562tp2/W5a
Dv16yvBaT/lljMUAQu53Mb93zT6TqHDCm+hjFGftb6jRIvbuJlgXqQTgtJFswfu8oQpo6kuDR7AZ
vwDcDGvfJW8AalPKvqlvEFPxNts13NdE+iC/ksP5g+xeoxBWAygv91Q1SOWVpts+OzR8h+q/vA/5
S8TgAaf15TWRjzSiuuYHTLQ79kemtoTiR0ow24ydCnoeCX+U26yqNz40igmbgNt02QnUJhxe5RiF
hiIIE0KRd3HnazF2JsgEOvxSFE7cQpF1cioINU7ntwyJ7vQwF7g9nzWgG1meQnSLEHbC6XfhUiZv
H8/Ucw56wioWspf547JrkdKoN03ZmoQYyUwfTF1i9kNdPpFXfIIOFac+ete2sBFCvSfjnf4CKzt1
Mssdw+FyGesz+hUfWFmG3QVukvJvEiZwbZGcFAx0SANkGDUSwAfaYYB/FZtQPrybf6TvuTnNNVsZ
vnH1KSzl3lNwjZcUwaSehcdZnkvaIO/kG3uEiNvdtqPdjEeMqw9zk2H9CZcEkVIqPz/bRgcPXibo
c2IoO/uaq9+xfeORnNU9mQ0kJRH/Q8aH7tqgGG9WQGTHdEpYDGXI0ewmzlMurhGxwvRHmqPKMcWi
N/oST5LsnhXI4Q5uptZ+JefLbl8dZ8fuV/GPlLteoYihJ3wRRSCt3Wy8RvVv2BD0EXLez+Sog9lt
CU3zsAUQS8XxTtXV8oP/cgu7yHqyBNxrw0no4mjr0ZA3jEl77qof2mxaxaUmxFW1TwHZD+kz8UxA
bqjH7xz95IognK3ApyewT4wKgoGQ73Gbbwp13GQqqtlIgC+r5YHAlXQKoNgEXzPKvWE8aXGFNwhp
D9mKavMLx8gZbBlEQGGrADKU5xqlAJes9eIg5iI6n0E9P6bJv8i5qcrifpFOoV0HZ2eux7A7hz/s
F8NPJB/JQK22Nn8GYN7KWYedPswGYNTEBSNm1kW32TLkMTFOGbGXRC1g2gPk/g/2A0th1+qHAyuc
SyCBWFY7lKRO/dxV/5bXVr3SczRBXvIsKIGZ+Mp6NtD6d+8tqk311fLY8fI7KEZLdl/1VZyX6qv0
442hQehnPtbMObsZCMjDH4cu8wkyFE4Mlwen9j9b2jMqq3xNaS4C0m22YwhRibWe+Sw7psjbGZiZ
C+z/xipDviJWe2p5wiQaLpH3jjwVL7bWXu3+vFyzLapOfd9tqy0wCtc+VpczM0OoYI2nstzejc3I
9/ZKDgJhEp/8bvJ4DjX0FhsDvJCSSqa5KP6Kh+9e+fwPnXZeekRrpItQw+FamEV4uJvkSuCqp07O
iVwLzq8b9a6Ygi+KdJ59Ro25fmoQvDIzMSQY+dMcAku2KB3zZ+6iDGioUEIvBgEmPMdttVwA3hI2
NyHpmlCdKMa5+EwcVnl8FwAYSGcIovDRk/Ybc1tHAQYO9u8dy8DG7o6ZH/nJipvg16m/EudjSWn3
u1G2SfRbI10EoMT/ctrRFSNnf4JSrsi4L3WP4qC8PTPdYFY+Lf29Lz+q8ljtZEQO2/ifmkD9cuZ8
2dpuDFHcpD/JcJHKFzAO0miXryV5NxhTm49qfqE9A+R6YYQhqH36QqrBcaMhTgPMb94U+jWj0yC6
wUZC6Xzb+f1v9weRz6S/JCAyhbRood1Aoc5QBfZNu8JmhEPBRg5R8bLw8ku3TL5JNXVyOwY8E4Ha
JRw/JONTLWao9cWN7dBfot/U+JSKitbq32qAItxIAW0hPC6T9CcmwyL5lfun7h/DLpTawA5epi8j
QJQ0PQbu6dW4oxnWCVIxD2Fy0dQneTwmxQfxJqhp5q0eX1QzkHE/r5SVmMkV9oB7gDhT6lsm7UOQ
J3S/uzFjt2n5pGowGBV7TMqenZ0TefuHSrr/iDYGWn1kGfo543JroHYiXr8W0dDg8AoAkhaseEJg
t9pfnfzMNmMZRHFsJxAnNIG1T05GhGNIG1+X+FdVhCYcf81bo1+cci+Gn7m8CREYcqORaqn4RkOr
20tfznLMG9ntKSo0iDDCnPYiAtIY73XysHWwmsY6deNbJx3M9O7kl3w1gEZ586Y78CIOASjhHTGf
4ghgZHRgbVr6M7+rDAvXoZuBJE5N/CdN17l701D36U9Ndo1Wbr5dPW7SirHklC8B3FDhICcYF69E
EEfMaR9QHgN4p3SnZEJuQyFt/7TKTLgny74P5iOJ/5L0dYJKGJB3AV/yiLQGLBgrrs7fB7d8KXRM
lgGvEL941PxSfAljz4HxRdM7gA6nc3NdJY/3TUpvpnaV5Bcdas9CHC8Ut3n3MJnOY7qVgDLEMkT2
a4eiMdNukbLr7Z21bJqAiwSW/JFBrLBR9zWuA/Oaa49+YYjIvpPxNxtQl19hAdA6sbbNmN+Mltj1
+M+UdmN3VBA9g/M2nprtnepDrOlydw+tx+/7bBp+GABXkDWbADcP/9CyLegsbtgYZ/VUcL2n0lc2
f1UXWH6qVwNmr9r8ERSSBYazQntZJfKANkGdtrjCtjgQdpA4R01ILQKSTiq0OO2xzN/b+m3AZFm9
jHw1mvJyreMPiyTFCYydviU4isGwxHOukC4Vby32TrE9bTtmmf4ExNRu0n2CWBtNK4dTFPF024ET
/SN4YgO93aKLRpmMoRBzS/9HqrSrM4D0zgu70xwzgn/jmrEGIG0FoYUwytefDmECdj64DRbbRb1I
yc1pYO45CwTYPCEIP/RkombnrtyU1SHeMJ1yAcxk1CLnDRbsczVXi8BIdFJAvf8IcnSbAlnR+EJE
4TCtNJt+OoSABUKm4fF5dQ9Zpfm6/ZLNYCAoFfnstSlRlr/kKbNNjsu9AAQ/RPPzUnHkYdQR1M/Q
MNCBDRJMyogBVYgiuUUrxsymVzsp3oEfGe2n3c6MEr8Ky631LVLXZ+tH6yGpXa3eg+GlUFGRxAmP
I2wlx1c5O2DMMUoakLdEQxWza8zvxfrWAAvUrPZU6WnknTHqV2BXLkfktI3H7Nu8iOV6hBuZy89o
Io6QQ0XibzBNvkZY4VYnKffeueN87XUGdRf7o6Vv9GavpMSMY5BIEswK3R8bAlIUV2kK36IAZeUH
If7S7SjuaN9snaKX9Lh+8/sL2MHhQmHXlkVOKe8c/OfEs/ekOlciTIbht5Jfxva9lA51v4tJrgDG
RN4HP2qSzLBxBhp0mb/n8mxGz9AHZFSyMHM0tDUvFSQO7UBIbVgfcClK8usSXs3yX9Qy7mQnQzoM
DdYVJDV4CzeyyTLiCfgiekTcEyM3ZTduFy4L8lu9bqZm/FfswBanIIXiMOpkYvE758PvDGyUKf44
fUpMlzDOirZHsB1pmzj37C2mcJD18Ok/hcV6TRhLCZqxwacRI8naRwe+Ez5DpZZkRC0s+MTvVjHx
9wZepT4Ie4gZIsImxOmWDXBCvtlqG4ecKNKmRX+iKhzL72M/bNgpfTJxSHpvyYtGosAYQPk3Ga4D
xHFkPlL5JCSFdUYnNqxg0T2F2j1enqLi03C8dD1kksSwzOHkQVYjI/XioCUJz8UcoR56hEuC5PBN
eXL//bQmipWOFBJ5ZToHWxxm8bXU2a1f7iBjFYhqbN0G7ZG4/0amf1zUyIbAjTbNLt7P+jWvX5rw
mDkXlJp89OThYPzNZrqyp2ch5aaZz43zdyt+TvSfnlJTZHu6B1iQ9Dsz36g/OZudj5ClwO7imwSA
tGLH9GqUodPd0k7auKWxGJ244TfEeLXaCbU/GnnsO70FXcZ1qyXbnKUpAXjtkNRiOYEwKqN+qyor
pkE0rxzjh6Z+5auIHW5tzpd29ooGWewCnDO/NiiA+KKhHwKIJgYYVkEg/wmgTxnuDrfo1D5NPoKT
2M8syD5/gsbDm8UuBTmwi8i+/TfVLzSs4e/36uI5pScjMW6Ik/H++ikbbyTOJ6bqVnb1il05YM0m
bQIQC6QNkSGD+wQvq31SOZNBHI29FkzNs728mQQ7ygmJLP+K+FgyaQWURlW/S98gzONpLUEUGLEJ
Zg0i942wlUalLSFud+L5sllFE4p9bXvd86z5g3pRqxuUCIQ/g9ae3uRsKw60sOGTfUysTer6VBPy
EQtuJq5xE9dUeDyJ8zVE+Ueco/dPQk+h51+h8i9LOZNilB/dmU8PlBcV38lsd/Qsc6M+IYLqvVmr
oYJH1Pa0wluWOyp3rcXPOd+taq/ZN4wJLVaHSCdrkW4QeD9IEOuBBJd0MY7+9EBkEpFs70vP1YWH
m9ZHkh4F/u8E/31ypbbjHQ9sJmxxDNrtBR8g7DNXHzAHfIHABXVu3easbteNtVyljYyjKyisDzX/
g5030zfiBCLk+rJ+s8ddUp2kHAXV4DpUvTMAhlwfdaEES9ds4oUZATllLb+E4W+8lJsRDyHiSl36
1Z2/pHqJiETg5udz1WgZdfn2qIlCc6MMnJnTg44lEce4Kq9iatSSz9xjZOmuv2jLqpYVJKFz797C
ZAtBVz5fAC8GBCL9b7VuUeeIL6JvcOrpKiE6pMNQtlAAHP5IIYZsHgoHPddILTPgGz0dRE6BT1II
hml6pZ4UnRAnC1xrGxD9ImawMttNT5wwmJrC9fUjdnX0Xu5XjHKt42Gvub1JAAPst32HE76xHX+U
Ck6A3NtTampHrRc1YPHRh4JqN5tJBaRgRmOjUZ/18MBbLn3xtMUM5878m4O7kLHNycAmXnc/IWng
OtUUJW99TM6SsI0QqtWyhyAZ/ZAyzvh8N1MLABIw9hZ9VG8ouCWPywjqURhWoIynnSAO+uS7t4TD
1C5eu0jkEzlAGVhjeNW7VcjmoQ4RxmGH3JphuR2tm16Sbog/zQq9H4LeUNsIwtK8zTSUC7KEs1bA
ty3+mJysegD8+YtnnVcXsMM8wtSYsHotV3gei8tVa+AuvsrvyALT6/+4rHiIkqCjX3q1VU9DpZJh
3lxmsA4mVLV7N5fLuo32nfomBfTEGmcBZDT5Ntxy68LvCZGQQqYPpRU+vS/keSBs4eqy7Ucifgju
+pIoODDTkIqTT1WCZdHQXJK402Lcug4ROhf7L+sJaND+IiDH7NVKr3xpPoF+IZcFwg/bfWnDy+iF
3ANfuvENbO+qYI+Qaz6SZZVPwXF8RSEgfuLH4fsj/xB/304cGjHSUogsho1e+8f/wnOHFwzeU7MO
dnKcDaDKCVRM/Vy0ayENu8qyUDx020mlUo7K0Rh5zhXYkABsES3LURqjTvQzz1xz4vNRzvNwjHbp
mkzeevOif43mj3BWm8lbidmPT0aG08/FScHr+Vo73OwVIiFWMzAOUlz5SR2A3u5Gx6VHOYc4CVqL
JKQgR+piL9/qxCeRYYu3PstW4gZGsaR/0+3mGNdUv0jFqZb/rOpZE3FG0J3Re9b8zm1EpgzPbnzs
imvHXs/ySUJJczCy57LA/btdqhMjMwB1IrOO8jkWaNEzXmGgHN73l6Y+N81tMH5s/sVUX+xXFAS5
IkCvll2kR7jABOw63qAxZHE78kcI15TC0ZJjCT6W+3Ab5Y81vhPkkyJU7o/heMs1Aa4SBB+v5BPA
HjYEPCDrifbrwRowBHEDdLHG2q5CH9FsDz/WwAmkF8koSRZp3aij39lqOCgXWgekncj7MlDkmxwX
/AqhRF7C5LBXMNuTcjXD8YsiUJnhqvJ+yPfm4OOYJkFMvD+wYAtaWwRdTe4OUIjceJ6CxISIJIaw
D4uSmw7BXplbgVByrU4ZIKttablfEqrxkldS4Yz2PVQ+Bu1ATD9EvV7fccxYzkeW06jQSpslZfEY
Y1eTPQfus6civkW9M2I+Wyh7QZ02veEmBDgGkftkkyXNCoSRifEJ/3CDzZmfOcLcnEADq+qzYUr/
abyNFUju0qK4rSDpMnV0nZM2dFBJg8saZDZHsQmFK1ahQ52j9vSILjXOJtI2OJ5O3dXpKZP3hrQh
6Vd+XY0deb2mzfaLNJRnUl8/LaSg+a7c4+ZQTwQPiuUIk/FCVArizj7eWGO/d5K7TgWI3cOk73J+
xImLE9csXHcwiZ9F5shnuLNHEFBU8WOdY+71R/uDdU9YDyq+ZTEPqzGLokRZxS4rYsbm5056ED81
vdrhBYfmlBCRuXiTg97bSV3HROuvUuiRDz7a3cACCQLiDw3GLywPvhzt9eZrkP7q9Bk4vKyuI1qO
CKDcQCqowMQCGQRTfw4thOWXKf9SKV8Zif/swGywawpVlcVg2y7/mE35Gtl3IXbNr7pk4dLOksEv
0XG1jwkQS4Pb7x7yfeSfcYpSBiR23AzWKR//6uahovYgH4tni6zPufavXN6ENKFeJ9iRUQsW1vQr
JB/S1sELicqHbx9vEHMa4SU7Nay9gm+fCArdrt2lwjH6NeMXdL+n8g/TO0jCb8u/aRlfrOUhvo7W
fJ2Scw0Pk22ddqur2MwO5XLKAH01oT+Fa6QOzss4TmmjRkXPhVi9tSQnSdxRGCORA5bJRnsjb0Ic
p4p0gHN2yHEhOhsc+bU08IFchhCmM8ITT651g1mu3pNpWivficZY4Rwl+asdfwYN9LFskSiR2NtZ
3Ka1V1tISFFERvGPTZ4Y1yTSlEcuruP+qDb3kG7G8hEiJAgJ/BKUbMRVO7FXlAEhgWjtDPMfQGtU
3wEydG76PNCcCymwyLZE1qPhyj+L/cUm6XHlFCGA34+5vKeU3ci9b7RvGswBATnAkstpdGgmBh1J
EK8K2DOq/8R3mkhvZE96MzYPgocwUe85nvki+vkgA3/iqChY5o2dnmyKBvz23Zbea+fP1I+cCpX0
FqKrsGrZXco3Phmp7zHhgFCM1yq9mDXfPDWVOF1h+bMg3aQEMUDJaGjnUeYk0Vmz9pbxXfVfOrNL
Hd9XCcCBOBwfgAtcXEKUOJCuut6pISC9DXAzRfuYPtvlif9kwEApesSRicHW3tRU470tXc0nUcqK
wWHowt0pol5z14HLWOulGjWWmAyl/G9SoBxH0cH8kNvnHMFZ3h9hGUj+KQEdU2lEMJJ6vcxfYl5T
x4eQMXHAJzoH2lnrny3jL4FxiPsbJEtIu2uBlNC+JtMpDm9R94IVDcCbRg1cS7XEn8tmF36QeScU
KSCLEBNcBVn1FY7n2Dxrw7UFCCp+MzJNl13XMlb2tq91iVco/2yfyNLwF4Gml7NupkmNMoeQn1RA
AsidjSf0kmLjHTsVGxXmvhJpJv2/01UlOquRPrVOc1vrfTY+1rXd0yWCpHINSht9SP5MhDeGALr/
MLfhX0fJx0aBJpxC1y6myZ3G5bwFqybfviYiJ+ZlyFYHcu1fnfw5xrPaPsvhi/O3bBYfjoUhsndh
liYB/znhkVm9xUHGseHeRyJhvwE4mkNK197gGPADZxGDkeBpgFgT8WHG76j6pnbAJZGyS7u6eYKo
lsJ3oV63xldtvavGm/DzUZnLJ/uDNUss7OzDafEpxd/x8jotWLWOEqJtXg4eShV1cGeXTAQ4ybDe
O4+kw5l0nuebtaReMU3eC2xd8tehEe1e8+RWtgm5GV96QdiTWzNiP4gLRwyCqW9HvHX4h5qRdFLi
FU1Is+W57B9y+wmwwBy2WTXcItsJiX0lvydczsuLceztW8MVraHaw4OIcp2LWXrq76r8Fne/dnaK
ywCNLvU522QUyGEUmL7UPmLnxr9FJtqi0V3EJq6KAABfo5HcyN72bZwl4QRt3nI17RX1MJFYjkaX
VCzsGtxnnsJd/UXGdnyRp0tIRooFEwgRjkBiY0/vHZ5NLipxL4MWINHayOUpz8nd5Twj4DP6VUXX
CX5YAcjP5o0gwci96ghgpaP2RlJQG2L2+pbDi1xf6pp3B2Bd+rH699V5AT3t4VpsNrB5vbRgLCHI
/2te3CaAxKnF1rG+LM1eWnYj9cuY2dLWNSgs6Hw6wqM7M5PffaDzInCTMK9q6wRC5bEq9wVTJTC7
2lO1oo6+A9lfGtDCZ1s9Ym7Ws59a/bZYJhqkj/ypJdlj2Pwpeq3SgAhCOT0V3R4l01gfU+lCOLbb
YqZVdlWOVp3T0qCOATGg+N61xPE0fWMk+7D86AbHXZxoZ4FiCcFvH/JVSQEfnBi7KiIHhNccMYP0
JjAr3A6uDfWghxfxSUTqR2Edq5WASVj/5Vwlrd9NH51J/iajl+UcQ/PE17vEV7wPaJVblGopWu8e
XsKWiLDLAu1/JJ3XbuRIFkS/iAC9eVUZlvdG0guhkqH3nl8/J3uAbWBmd3tGXUVmXhNxArmFVByk
eNEODwt1C4z2t9j7uLO6zs4k8M6UeF0Wx0yl2TqKP0AUPommQwvGole5sxIDHsxmgyMDYYs1fA+r
kPERzTzS2BPj5BlJThwcpxrPBup4Beg4sS2BzX7hLdMI9j4nbHNOzOA0nzvb4QFJvyQDcGI9k9OP
VL+kMGMN6FG+/p3VB624TvpngIRNRRPX3imo0IJI7+Dewn5OIRQ2S2IirXLfzOWZNDEgIShBA63p
gG82eNFlJLqT8ltolwZff7TImCZ7GJHi5KYwwK2Ljd2e2FzdQe2+GcarlvcZfuJmNxIVTu8wlg8V
raO4a1UexkxDYWsgXWdU3bFbR5uAMo7DtETqHRVrKz8aaMJDl2AKigaWzGAB2d4E2yidN8k1lZnV
zr4cOwJOxEk+VpTedO/epxPtJd5cxrZo7ebgDoJyo+tXIVyRw3fx2RKANU+qWxN+OSn+QEZ2FdiZ
OURXbvbPsXgp1qYFfJO8KnU1jOswvI/9M63fpew3al6ZwS3EvmGs1ha3U+QhdziipsJ9tG3KZ858
mjyGf92iokLs3vcl3GLqY+72vDxBPvSrHxtPa9bcJmZJNO+jnrHAefnKMS+3hj4ynf2M9Y8ObZPc
vuR8y8CBCzwLPyrT23dIRYKNzDw+0nec3GhWf0t7MYWYSJcWcER1FYju/1TnR6m/28YitwEO5Ock
XdlvNCvFMdb/Wtmc2VgJv03kfXdrYSzg+Ynlrxf89MMZsSd5Q2CdNp1zKzG2kPjAdOWL56wskSRb
rkcKNd34WG/EcMhAJ0FiB02WFizRU4ziaUc1UD4jlOVjcqizjVmIjXc3PsWLiPVjZI6JgVmBRkUH
ojO8tV4RD4SkPEo2rZ3+wzczyYcWRY1vo9pT8UgslVLcYFs132upG01HWXsU0lXD2xBTHyPHYLu0
VIAjGot0ZxjvefaRTHtL22MorOL3lCOssM+obmCvulQMuuqaFgKjU9eshuFUWCgXnGVc3IlAyFBC
0JbXMLf/t2KxIOGwT5ONmP83HE+6sRSJLwSa54u2+bRzwJPWp5BBoiRtzSViKZHHC9JJOuI9GLE6
UzE5u0i5klsYTx91xWMndKJiF8nxtZgM2hXaiDpqVmr+M5ivAm1zzPBtkS/S9jTkRKRsB3MlnHzR
p4b7GLcvKF3PFeJk4q2GzpU61+lYNELRQFlc+KcGCRTVz7f1Hm99bSsc/UrDvSF0d2tbXvnqqtff
ssrV5BfxGE5zCiFho9oBsLuUbRJI7jl7FYTlbxX6F0blkbr6pdZvMCmJQ5o9ntX95v4V7j4jt1Bm
g8PdEOZX20KQyraiXtYPq15HjNj8ZaZeLOOIUyN55SBIZCbiDKBK/99k07H/1x0wh5SPMG7RaT5G
1TVUihR6hmVbfabIb8FyDwcWtZ26IYGADccagS5SBvZOs4LS9E7iD0GkK5HWVm2H9pcSDiEpk11+
2DC7JBGy356BxT3KuWi4q0w/XDJrgpFxCNNvrocgvVmQf6R/zJW437FtRVMVMe9V3AmO1s2X9wUP
scly2BpwaX6MTDMsGNdKdUY8lcqrTBY4VSneOUuamMbaWyAao86mFZ9muv9XdQchDoAIgVybz+nf
9XQUM7CIJFKyF4SnaQLOa2B7Sz+MnkkUlmssn9M+bS5ZcfMMAFffTSUAVocCkbrJ1K7WYe+87OKk
Ia2WNhb5QcGBoWZKuCdPWwhd7NjoO2qltOYQwpiEi7dw5S+ZgCDkG44gPgD/IRaCCeANGkAy/BTe
1qYSJ5ChYookc+00LH0GuB5sp6nsMlQq+yqESCRmIrz+aBXx0fJ5LifzOIAXQnlamOu821kBoLe7
Q1UAZaCginNUrgKW/doh58H2EKFsGPAX6PdaZmM6gzPRziSD7ob5pY1z3JHJfKqfoMS89CUe6JJE
j0RjsLWAlmgnp7aGEhdkjPhdQRt0GKcJFms1YhKpd37JGOKkme9O/eKlnwWYldh1c0A2iEM15bNq
MQW4bfvnY7KmWHLmU4NiGaUDrluxTc38q8anEzinQVmPS33p+Njlc7RDzcK3Hr/fMv9/OsOk/9GF
VqOyF1X/47EDQyU5J1L4rZe3vbOBPh2R5JQiqnZ+eutP/AwmTAuv9Gd1fa5zxowLjxLxVs7RPObf
ou9sgYZ1t4hZpaR+wVGWix3+dFhE6ggrx+GV09xRPw/SfQLmbGmPMdn4/hmNoi3vNU04qRmJ+NtQ
pFy4ur9hbjco96Z9JM6TRMIsvebywffWRbi3GB7OKhByaxRsxLP+xFzfU30p9YWu/VrZX6aBZyCz
Z9k0n1F5d5KX6tzkt2Dht2cSG2bjUpuRkiizVRA6RxNdgzUQg+3kmFafbbvXgNeEWyuiLV3irvOy
O4Gj6CjMf4+RxqMBcoEov5NmYMRY9wFQzTmi5TngF05ZrCyTv2iZSTHzD5qNTk2gNa7xzcoVZg0a
Q2hAwjBuLngRrG9GQExzUeWQF2DuLftWp5ek/w7HU67+9KG6bupLU2mslMEBEcKjW19Jv5uyQ82m
NuHWm1gRFMpNvproH9L1v6uTzZh/FeSr1Hwa6A2HFSBpHukDkDOtutr5rqN9qJxiCfAGSBZjZNGn
qO23jmFjfAr2S9O7dXckllcGBJbvZEagDLPsuYH1I/KZ6XFWepmALxsUX7yUqct9HXWHbtxNNXrb
BMIxrxRzMxkM1oEjwKQGQ1gRXgLjj0MBZoqlr4iw8fxfTgMEdb8TIo2BoS6FiocdUv/tqJknpoc9
i8dY/YA2YLCGrGsqu34bx5t2WmMumIV/SY2I6Nl5rLS+h3qtsKzDB98vCuR5+jPhH6yfxvAlpVuV
w6IHMThcOyYopUw1C2pBR3brZD+SdyqMJenZGirqaCe8riqmnXLdSdzXFmf24Z+MSroxPZplJezN
ZZtsVX9tSw/SLVlBYNVYx7i+DNQcLS9Qcgbyp7Uo5gWU9jyFR9JBRXclGB74TIUToJeB9e3I0cp2
4QhU1EUeuYA4kXXPHqt7nW0tZQcqrir2VnFu32ASokUAD1Pc1PrC1r/Acm6hN59H6ZI7FJ1U0x+G
6Dhyv8gtATnUjiyqod29t1SMeXmr6/eRer6+WNXF4RLV1BXswJQhXYxGRwyqSuliqHfygaz2EAbV
LB0+Op0Da/pmzS+g3Q1qGeT5dlfjhNtAbzfXjL/77oOEhRkuhYxRH4MJ3IG0hFp5dsjHxl+wIuUS
rtzZ8v5sfT+hjy56xH2cWHIwvAXFUa2XhYY4gbqLRPet056cYQdbc2TxDr+daWbcPWOf864+2DTy
KhkTXXg0mdYXWYN86KlpaynfpARw4sCeKlddpAtsz0Kz4B8ktA6REBXQX8TLlMRPyhF8M9rwtBiz
xiAoZkhicqbOsI777WSuHHNlZiel3EdItaSTSQdXIDZ/GManMl5SaZ05WwN+V82AVKmXUlBCg7IB
bKD5wxLYHCgJZ5n5qXAKWN6H2JeB60WdamXvYX8E0vGmpfup3MSYShK0O7Tei14721//PsDxiqV2
Qf5f5O1l59p3X5BeuGIkb4+0OlOQ9yFlzlzRMunxVfiZI14cGStn7T0V5ytE6lKDReaV4GTsl5aB
R2/rBz+COFdBBsg3GR5IR3v3a9lFz+1s6gZlFOxzx5oVizY9BvWlqIVbyNy0WDlG9al737X9i2xm
3iAItJB7i1NFb46sQeyItnZOjQy9CoytNjBNx7GsAEQkhclDcbwZNBbll4YXxtyl9qN4Dgn0VAvH
EP2FDGKPbzuApROQR9IiYPF4LAcdWgaGk4y/tXb2sAmGn94umU7joKFnxWLGUqWCySks1Om2tg/T
gDx8TlUa81R5LtofXEn8uzUqBLYboXr1la1Ow20bJ5NwK6HnQygDHZefNw/AGhDsNOvMDYnMKQOH
jPFYy9ys6MknA0doLv10neN2s3fiGK2dhbJkPfPejM+oXdu0R8MNVmQigbQ3WCtprAGmkeNxT/2S
Mn9D659UIOvPLBpmnC+ytStIe5ijPO6sD0806hCgWD8tHGjIMlzZrXZRw0eGP8jCdseWMTxB7RvD
Q9Eua/uBhgbZPa8jllZnvCjhDbq0w9xUDbxDoX6JsBZOoJZSBZZAy7AU+FM6nKX2IMcP9Kpzspkt
MFPxFllpaJ7qWbDEMm5gMDdmo7fymzmTumDZrGz9ENB2r3R7EcVHavYU5EaL2FhGCSNuiQ66poOH
jitCb4En4nBFHG3YARJhsI8fLM20EKQD1Zj9RIbOHdUmJ914JjmvkoUcOD4myQ0hBUxfFQSoB5TA
2gVicRGzhodKRZEMTPifXijglY4PbbNkYkWXlyaYCZa+9xg0oLyHsV2BgYpRNPXVytrr+d6a3+kP
7bdpkQNgZFeCWYb4HLeLmQVvgGpoFOv5pgtuNpJ3yZn3ZBPnn4gMoxkDyfAsenk0ZSqDWfVQGYzK
Hw3SB3/F0q4YdqLKx4kq8bbxxvNwTt1GGrdgankYNZh68NMMa/X4JCoQrqPcI84+JZ2bC8IWVCLn
nqRL4f4rLn3OrmjNrfH65ZOYnBuTIV4dkNlwbf8B+5DrArVlEWkhn8llkNqLYDjBW8DK6hv2LMPi
nwO2l22dEGRknFpDlMEbdfQbreQSbh7NM89k5xA7t+riMyuTpwYfnOYZESO8CN945rwhwfQdRwTr
CZ8DlE/ccN48H/ZjsEkqumcxkoWk1B1rC/GDqw2AkWCHEFUDeh5vPe5qpXX5Y0Ok6dPnGO3tZIsE
3QNzYK9shE7mBefIrG7YuO18NPIQwVNtEwIgNgipPLDIYB4vq4eoZtLLTiQH6ZEVkJT5AzAhTlD5
9xT3BDgjhxHjSSQqfexO6XsG8M6pt+G4EQZkpVwIM7Nqb4v6HGobDpnCQdwJwobHtbrX+HP1bUqR
LhNfWdIubByLPg31wEhnxWqfo0rtzmRxFOMlb6PZ5LOLFGAKlhGSwXmBaP5/abRCScS3N0AYBaRe
LKQHLuWucqcbpEgflWk2XCsdXIm/D5vX4LidcMyyf/RfWbpUiqOZbgiHwSKJ3xSJ+m0q5mLw4qVz
iRpf3cfJs2epCahAVVyF3EyaPXpFAxSVEPOPyq013oUXK/rMUX3b01l0c1Z4kObRTOn2PjIrn1CQ
h1+uJ2Vle/fhkTF0lY6Sd63KreXsZMONImzOwDGbEcHFJRFq7oAZTPR8ABZg8z9o36FzMlk0x9ZH
5AYupMMp/CkljrbcnA3SXwLTL1+VLThHhMF1gXvPuWTyVu/JDqSLA7d7kMe1I89loBCj0Pop+7Z5
7fkYGurSujqBPczHc0mWz6Afo2QvI7HVT4hfkrJ5YxIgrt9IW/PyluUn+TR81TELA58QKoEXC3ha
+4XwVeb1V0rsoErRz6kJDi1HYMC0t6Qw9HO3oYEV+knpWCP0kK7iD9hCEkhld7SfPlGmIdZLNUXC
AhUxXiFAbyu0jePKIMxdfeiMAghBEYOXcmchJaMRsvA5Bmvy5N4amkCUZ13IXdY99QAivHeMcleD
4zo4WCCw7SnI3QAMMk/sSCG37aM5h5SXP6U4ntkcogwmBbhATJK4z1PslOHoshrjKmWC47bhitxg
rTpjbx7o6O3qBYdPKOHt6yRqlY41qXEROubB+RYtdr8u4XfUn3rbLzLsmi/eEu/ctdsu3SvaXdiG
mdj68dYcNqoO/nlO7srU/Orle2u+fNQOOWJbpYbAzOjDKJejvjDM95FlKui7QHVF2xYaF+Fe0su5
5O8r58B6261RHrPWAVMg6mTFPvfKO8N7C22AD42PJTBHaPnIjWWf/Zb9nYIouVLpRg3cU6HrDcO/
RrmE3iP9naLjiyTifoluM5t+8462RshZtxHhDdk64vOSiaNi7Ka1myKd1Q4uMJll9QYwFURIJhG5
fZq4tFkDErXZPeiOmdmZ6RHWCOnvA5odOTuSUbJMeEiH+iJ7e+h+QtMFY406mt8WIl5ZMoEli4NH
ja9ClHIa0fHSXtChGEMXmGUMFO2slJ+Z9NE4NxzMBoMH9ZoFHzXQVvOGzqAVN3CIsxx99Ea3SXm4
y/G6FaMBEzVtc07KTYZ0BmyxTlU9vvIaEaozZ7/k//bkrVigHNHzCGk4iDiKHov/iZjRIeLIYUcN
RYv9ODwtPzyIekOOXyz8YX+gWu3XDPkXZDyMzLTaXaq5JRNmlaLzuw42eoFUFm1XsmL74xh74JJv
TbkRfkW212KiTYtvnisQHEoEtFh7aNW6aQU32UiWXcoPRMbIXzW3oc+q68T/MgV+xN9TrPMfiO1G
S37kugDM2bOVvWeKwGqyCLBujQpU92b5Kjs0lnHcxz5D5CjPZyoduQlDuHcEgAsV1zJe0yp4qBZp
6MOTrB3Uhtctg/K5s4FAMLoIjL0wTMf1p3jM4wW/vewXND+wkdWcJQbIRebH1RGMuxhuauGFgAK6
2EY7OUBwc6oADYEDJCuxWYi0X7W5pD2NDitsREvBel7swuxgWEeMi0TF3n22ctQzs66k5ZLw/Fo0
K9Cvq/AhaYfGQ5vYs1b/1BM381lOhRihCLwG0SDpSJGYyCm70WTnwtCrzH46OEjqjpGcFt4D45LH
K1PdlNK1ztFWbAyULpAj7Y2dIvTRFsyVcStyZtTRtuh+R+rfNDokHUrwjHbU+qpiDulyPRATRFqZ
6LA05atKMzAyHwlXn0WIVsfCFNqWHo7YS7xHZZZfqsKukzjsNXow1i49zshoW5kgpYqKD3Ge9/6t
MuxDLUV/bVV+klzCXeVn+tyQlNM0CdcRtWKayX+a7pyCdHqkMgCqSgHSwDxfjdCPBdK24SKuijVx
zwfFWo16/uqnz540SZsvVxvI5fKlgwlLfsrNZ52CRws612aeE5T+NodxH6XpvqKSDOWWlapyRy8+
a3Hxg4npLzZKUrCrSAvxv2UxuRuYLEvoF9606wOVyxQbSKmvHJYpbccDV8UcmuOS1nqJ/n+mhtp+
HwztoZPbg+Uorl/Yl15NZRYuLefvokAbqAUSuhkMoV18CYbJlRQd3KjjyjHlpjQcVXaRSDLs3IFM
ZC27xlwO9FmCtdlz1lRy82PrEasG62w5YrdDL5GQf47wzUE3Nqb52grxiwL5Q2YeMHUyi0upQood
YdGZA/DFYRHl0GSs0c0ndC5kz3o20ivQkp5fucXEBphVVKO+OIylrl8pKZmD2rjpZWmfBNmu6EKC
w6ZVgkywRfig+NybbBHGtCd7zeGlQvqjpsu20NyWnrME8Brq9MZ5fJpS+945WD060zgVU78PosI1
fMC+6JGtRJkPpYjNKWjoJrSGCcJHaW+GGz3liaDCSvG90YI56XuC+2Twh4OPKQja5s6AISDH5aKx
YIrCfRRrjDxSzrUDho2MMuKJlzGvURiUu55Hg8IEgJ5KpmXpRrmF8QwsEWh7uMXLzgakxfpiUkiu
FyKgiiwahZtSwfNtdztF/5Lk1wRQpRBnz49iAbCxiCCo4WnVLD2ZmHpUFDoXYEylxNIWpOOH9yPK
kgTZisFefzhFAdNyVksRasPAoE1CGRjbLMoN1n5QG9lb6MyN9ejgJO8FfdXo0DkTtDEcpAb9A8GQ
kwmdBrRWg9HZYKBqsiYeJ3RiDcznNJ5HLR3OAN6VtXqR6jOVbAobXNjIna1SbjhfDtqlknQwBSlh
j0BB/Ht0OqzC+fAo9tuiXQSx8mZguOIE9mV6YzrNcFp603ZMPsqpXvKDLojZXCQG8rqJQrf70Rtm
SoxJoqNt7bxwm+H6YJhKpTxHmqTV7NY5Pyz8CoPoRoNbYKwshQwwNpfE1lMRfnbThaI7jR8FHt+W
DLLQQmTHbAIZWij1cz9I3Zp0B5tPJMHrkZAB8OYxKPNkO8JjZyFEGNc6ADc/XdRoO3UGIVIq35ko
thyL4uOdBNeGKAQJBr6FutrS+djQzosfLqShTXLOB+3ZkWHUC/kl/8DCpFSJ6EOFpCUhbZDFGIkm
o4/kHbvHSE3VwtsbsV9zXXf53O+lhRqit/WGZYYEb8IrYGWrImD9WDNeo6lEmF0gUQhHqhLQQCp6
9kwBmIqJMgUC1YlKjUepQq6FXgCCAJqHjs9cz1YaUK/Ci3d6pSzSaqTboIFjMLgozWtVsAcLf3PA
xyYzDJUnXNC9jCadT6xzcxEB6dBH13yAHO7gC6vxEjZ0xnQiisXYDZlpTnKGg9ShQLtuQbGzIBgH
1Mvor5o/Pf2ysRILOkWtMg9mWSkqVvb3SvKsOpCz2haG1w1yfU0nDBCIEjH7lkImxYzIlZ5LjIl2
UVMaWujAhrFe+OD2mq8m3VoA0AbmXTW7OZlbO+dn1QCRaLK16jv5zY4alBXRDDMWrqacN6WpUNF+
dsor8GGJpnzM594mxZRWsl6oA7aQiXCAXt0m1Xtj4gpjjdA3r957dsPBCe6Jcyy0R67u6/BdKT+A
VtjVXUr2PPwa7aUyUKUYNCyM+ZEmFCr1YA1mgP6joSUY+Pt8WLa1zpWBhGLwNk7nsZ760XswwP1v
i2hNTFDFTESOHgn3TGHxAOGnPGd8KWl8Gko2+upXZjN7SJR7EYF3hTmC1WIeQVLwMswGOaEEyDZy
KOKD/C2oFiwzDXOvQJQaLWDHI7foPSsQ9YV8d6+pP1nmZ4oaOpm8hTB/OHqIruRlQFT5C9Rb2yqQ
LZi5BQxjISY1uBzD8CusmdoTCUW0QfbXt4gnTdQOykeN0aAAHKL8KvGfzVSq+MyQgUY0czc5feFS
4AogHfIsxUelgun1EaKqFiY89RJGYNcx7ylVPo9VwGzp23rCEVp+dfrdHG58Ej1eEFbGoOViiUCu
cJYZm0E++8UtJUgX+FG0JQJWMckR4g1k603iUb4eGQ/JgZuymY1PSnzsIGq9teq7rND+S8uAhWDC
dwT8wqKP03ColbVroGcbtVkaejObTUBDFRqU8KNlQkSkAo4YBlKZzwJHZcO2wLDf+a8Q+mF9Mr9S
Tpkhp2qxXY2H/p8UO0Hrh8lc48Zu7WCp+eY2o981rGIeMIrzINnGSc1eCWLk8Ol1Ag2YvDXsgVWG
CjSFCIYJRWShzS9/JInAy1dDXq7iai7yQ2hELDbuyCqOjKqkmDCVg04MG21GuiLvDWo0iOU3K6V/
6Pfk3IxIKPtlvsHnOKVL2MyiYlfv/E4pX5TjyYx2fniRwOuhaW+3Mu5FXD16vs4duH33pPqZwL1K
YD9bxhSGchMPeVp8VthSfH7k3Bn4Jc0VlDwN+3AiZEOmTgldbpROqwh1ELoKle4pkUHphyjU9bsW
lXOtO+levtSUi6TfJdIlNfWleDczfSn+B6vyycz+HT11gBPcpGxHClWge2qGr8L4yKpDa/nwjwyC
NmgPfzVOkPwcZkS9/anBQSeRVLyWWforW3fVetXDVvWOBfAZa5shhFE0pou/SVUsR/URxzspWpd8
vrW/0EJ7aWpoIpS/juG394R1BhS28rZ8lqG9Y5rA2o5lTLOVnR1RPPjua3tbYbdMr6W4ZsMvnb5v
1G5K8ZGmiGz/+DM74y7Xr7wh4/Sec81m43ePkC8tPwH9JvEVheEEF1M+6HZNQDdpyeraGu41dUBK
+mGt6XubRQoz/0bhRPyQuX4inO2Vc5JbZlR7r7yY7XdWrsrBxuBL3xJi4iM0Ppu49tlMlcVdDSze
mHuWP8cRHFR/NZqLqBAUGS3uMse+qZyyOJ2bwU5VLp1xbZihJHCLL51JutnGXqr+IeouKsX7uI1K
erkDCen83tJe96AtplPAfMRTr5r9URXKzOBOTeIjhjb2iY7MLvBYcXpV1zH4TtMvJV2x02z1S4q+
m2bdmI5qs8aBp6lbmbQQJdp68oip1i3bZygjdtwl8cnON5Z3CRi8QbXrvW3FqrI7FOVSr4EvbFrj
orWILOX7ZN569AtKdoCCXtEy2grDm/qYY9jhg/eUZ5Nt6mKfKB/hdJCHq85B0IZ3HhmFYwD/c+n8
qo6xUybEbNyY4o+j0YvW2atjrWvFN4YmYNhD/0/qHozllXEfRixO3wqwCJRkvrYzWdZhXmSJ4mM4
ZHbZ57dCuREvhAD2aEZYkPAdTicJLKRYWtxMe90wDNJ3CV7faFk4rCuMHbvtsX1P2cj3OH7obIXe
lboxdj3jyF9U8Ul2biajWNtgRJlxoiNNSE5GdbfMQ1DBHDoH5TYNUPGvhwlJ5Aq4nh2cAuSLREY4
2jEy7LknU4W7XHKsxS1UvwO0/L4/m8kLsEPCN5q36PLIchkKai1Oz+5KEHaR/SbwNcufmOsv3Qd+
uGhRLNiBNVe8h6evugoNyrLEsuR8SdVr9L+m6GnaeFOlnZOe6A7mLhVIANu44izNtZ+Cu8bGgzWg
pqlztDx9tAjZbuX+lzGQD02pRxoO2s48OYwBOfV0oDHrh0D5ioNH3j1N816MLGAWVbbADOSN26bb
qcmnznY+O/rBxeCfQco2AwW13evdTeZeib45HGtjrvp4EmYhaykwes2x0PcMWGomxRgIkZkiSPhK
UVDa3sVhgVZ7l0ihfoK7oV5V70fmC8jvPBFletFbvtC/glkZIka+eg2RLpjbdqMjLPd5ak/2sPW9
L73eFArzsfxz9L8b2TV6xt/Fvh8OEXEx3TqKjvCMaeDtfkVGHeZqDvj4V7xN7alu9766U6t3emwZ
omcUPSX4m5RRuvbdtY9IdktUk6w1nG2SsyFeh+qDZzUpvutqjSxvsMkcTd9yJEgES+AkIdWY4ckj
xGyjgLVTziXOyZSzuIMNCc4WUvvMhPOcQg9jFDqnLCxsfxbZNrOqX/GCieFB0TAr3EfGNlNcjrZW
fxRkAKBfNNK/ijV+SMYkHeAMJQpoHX6yQtkQhuxLa9lk2oUildPE7jd194EPopmYcW08Zcfw0MFV
HfnvKjNuKuC3uscqzK9p0OdtlM7oqMlUXdstgaPary4CFahperR9Mfxa2RYqe05Uyzrb2cVgsFBs
gugm2jR+2K560aX68NxtxrCiMOpQjFoVeRke6qtdlvxqOJI6xr8hxkIjvPXjO+1dTvkTnaL0TFBb
5i3LUpgeUp+t9s6Or3ry2yqs9+WPQf8ujO8y/ysR9GczpSdVcBP0P2Y8zDC4iv6wlX5E5mFKH9ZV
V119wgWrqUIkhvnBBcMqY/RPTUa4iZeULKlk7dmbtFl7NSgzVyHQxwJe5Q4T2fCXJr7aNsPu98A5
JI+K3AWoijKMOyR2VPLZX+JcW5S+xTe3KH/43r/kcHAA1QjGLCTjU8FUJGSZuOPHNc0lUANCKE3e
OAq7N16aoHzyDiTaUcKYlT9G5nrJSjVWY0Y46i30dxZMaGqUalPxFyVZuou7jjW23nMdU39U4MYR
4ZKNDpmMb6fEkcCGhn3UGxs86BsqKUGhy19E1i1iQMQ5MVooV9YG+ZKo05oC2Ie01kZcFByMiV+w
Rqm5EHhlRqTwofW+0otxoY8RehDns0unp2Oqj0KuGDKxrFSnL9vrBOvwbHMJqCic2zQ7jPxKDs0j
ZuoWWvq+07CN9jbYoGhTaxqvbI6Y49urDCqIcW3EMOKcIV2ndrk1B2qDIt95qOhTmy2xDUxPQvSN
FGAAVZkn1cm0vNOuaNNda1jCjbUI5MxAv2OeIktHOUe+Fb8U+r0IUkATquoqiVdaWm+HXtv1UoyH
7m2yveU0FkuJIaVjRSAMUVEGEEKC98GjRbEwA6ItwNHqGkbjph0hFFVBfLWhzIvuAoFsNVnBQfH8
c22352aAwOGMtNy7Jr36QKW7r8aZDh3FURMAEojlRUtp2hbDpgw/ZRQD6UhdC9+pVd0sTPYpkexl
hjbFQDhMqJvZHT3OeoVmXe6uGAQK6zj6wypltNcEQESQWo0sdTQYQFHzJednId8NccHEpMZlsfpW
skSU1FtcjXDAxmccZTh3pl2LhkMZME02O2e6h4k/nzKikXISecjzivVxJhcNquRxXcevDlcYI5uY
TAmsfiu+ymWeYFTxhDUu//aBIdOOFthX4j+DYQiZoFCtVOR1vhvzL0pzQmppdEcg6hiJ57qKsAtw
vdSNS4f8MpPIL4PW0KAYKxA6WiquZWQVNXkzXQmU31qQzcx5xBfNLFalbvQG0BNeObHDJYCo6bur
LGH/axPOndrsL5jcuvQiVZObhySVtf5OU8aNXbdX/IlTPuyQZ+7kZOSFUo5Z1pxpgF2dlDqcNbhG
IUUM5NTDT8iji0y2X2lLz2Tsr1LzO9jhqreMO3hdwx4vqp9su8Jf6eRoNRh7m0TblXp1k8roV0qI
uzKFvLfud87dGoqvsiem1+xfUZ1dC4Vnh7oUm39vt6deGg69ohwyczoEMRJjTskmIGaPTZhjCpuw
Nn7X8J1ako2EBl9eIHzISEFKyuSrrgoOEdYWA5EMFDT21YEMNtCiI5nrnIsCTaw0WJLDWray8L0p
WR3tAZ19MSFYKFL6SdIr5v55H8a3MZD/Ek0D/BV3h9r5G5T+2tn6OdcNSLTd3NSnVU/yd2b0c0ce
jjjMUEXI0MY0HSEe5UXHD512BjsFVNA5ElAjjOcez3RvSuBnrQ8UDzh50i/N2wGXYbtlCAmMDhmz
dohuUuCVSE81LK+E2sCE1napX15bB/NZqqvv+Rh3W/UIdZ/btMzf/X6qsFF/D9L4M/QEoyBQXJdg
53ZcmQ5TeYfxYdK2b1Upyg1EOklOOFsZ2+HO86a7FaZkN4zhmQBEhE2S/paT6hs0OOJ6TtCsJGBX
Y9+qYMshksaFQ3PVq1VE9TKbClY1ulFtiuhdI6TKQVgPeIC8lnBlq8FKn7yNZlfraoTcC20FyWdT
RFuVlrZNUH2hP0lt1u12upkCg3SjHlqfvjKhUzjyviNtytNw38EgKViPoK7iE3LtOlznfTSfCpz2
TXWWR4zjUQD4xJ/hLFlbWr8zfVj5sjT3AvMjBMqVeOks7HnPyL6V+9qtzJbITBzCdUcXFu1CGrYx
zDdgdS4KAe48/P9xdF5LkuJaFP0iIhAgzGunr8zyvl6IssJbAYKvn8U83LkxpruyMxPpmL3X3i0B
lmRPIEN9ar3hOA9Ynwb7SmSvZuTLLTrxsAzm3U56cj5otbPk1hbiu0WkW53DOEZZCES4Nbu2GE6r
FICx/MCbxtyR7DUA8ib/9BXLdY99R9bdqaa7GtPleyEhgWf8LvL8kxm4K1cEm88N7TXbahyxK+GN
Rw0jyuW6t/i85XLxEvsslXMeAugeKXR9CoSA7b6XfUzQrgoYSyUylWSmxvYh/UyXoclu2iy9mkBO
GoHkFjQC1sG4ma8Nw8ZE6qM7D3tLQWuS9SGDEFDq6IauBn/WSVntzfq3I6DUsclIEZ5YcaQ3cohv
NTv5ziy7IrQY8plTn/VohPTVwgowZOrZgsInMn4PVIkoUuFvNKj9Qok7pwOsc5vUV0Wyj90b4pP5
a+Kd4D+Mw51T00YzZ9E3ZIF2YI/S9Lsx6PPAnc/RT+++dmsbWX7W1iGI3xr7OZD3eGtE8mRSwRAY
oEV86Zh/d+1XyjhK5SNDdgZb/rvu/G3B8GC+SzjHEliTrbA2AaSOKBFwVllgQsrCBmwLHBTRHf7Z
IbqaONhV+jG4dyu8XsbMUOwrD5fXWL2sk00VPUT0Cy5oDdPfjXp9QR6T0Zbk1b4DfxZ8Kg5bzeyc
DTsNdjKQcwjLxE3vNe4xqiI9o2+/Jj0LTz510CUheEIBzvZaEMT5vrc++CFkLyQvYfXUcPE0+G0D
Ynb1JuKS9PoIMfmlnO+DdjfYx4V2lspXk7DtdS+5OPJx9MWVFd8K9dl5f46LvPwp8D5b79F36V2h
99ood91HJ/3h+14qiNcfJVhLFbzCdMN3tPRoxi77dCXJXddACdsk3YLoHwzTMmbz/h7ZOCYYmxVx
nt8YVF4ygT7OoKDCwGAFpLEMDbl/POCR9c8f4BLiR9FQOHQAbR1r9kSq7lK8ZT4TpD/+IIyAIotx
7JXzPIKOdLjGwmureKqZHYcjhpAUX9wEsrlf/dFvPWGjDgUSl3W7ztqYCsvlywWE2TBRI7LHI8bH
Cj+CHDEa+6JSIXGKu81XlhiO5Xyb1P6uIIinYz3nWwUZ1dEuvjMuC7k8OqbzgBkPTThvLrpSEhd4
itjnGF0dZFzsM706Z7u9z/w6HOkX5hPSDxLRWBCTzZHj4HXjN1DLpD6AhK2AFKsrsMmGCXucuWiR
9Eb5BGhge48epvA3KbkUbbZhkHc8RslSGZZOz7z92T5F3DYQn1UfRXFvOc9xVrKj+CyzX9t5EwMN
xV1sTmTrRvuMoyL0b7Lwo5HAgdS3N9+F5S2+E1aIFPJLA5U4/VrRbg6WtuHaDHcVO5iZ9dX//Tad
XFi+q/TfJF4qYH8L3dIIB6FoXyqF6/uNMqoMf5T96jvwRJ5zjmrxOIxsYTSefr+kRUJqPr34wSXg
Y0ji/uxbP4UmTvglye8X2maCMhb3macjDM+JdZ8uTwo2NQOUwvnMWTqo5U3V2F/hVLPV56TZZL7c
cKEyM2fzbL0RBoUY/TEpcTdZUELeDEvZEGEfj2P0OdT2fskFHq6nDp1MV/wa0llGwaGb/slSsvhj
9T1bGDk3lkdQFTPSpnhCB69RvEj/Iyt4aYsCokmeFUPZ4TcPINwj7WCdid0FMf021cWWHd6+9qOH
WReH9as0JO1uZZBpsVPUGuvorQ+bo1RoGA2ELzGSBwsJNUd9ijDW2S1OsmOqhFkmwcaD/c+pdlHj
nCKL1EH0vMbnShXDdpbxVcK0KZ68s8mbnc8+tbEAmpGD6keMJL1pn3EFTxBxvcyQBMI/61cb/pVo
7etJTfeGbVwheVgwP5ckeJokP9Ezk15EltMYsrJ+VBnn5eLdpF5zFMg3rBjVPCVGIJJ9aJd7XjWZ
49W+7qiVp/ZQZf5uCQuEL+K9SWGdtIbgcMh34WGe5I3q8GrVCRuQVQDBSkY9K6gWYY5Qj7HvhPqD
8mDbqGyn20eZ5KQykmqXoLlJ98nClg+7cixR2CHwLWigbduCNpjvHf4ImeEJd+NzW92mYXXBAg1y
pLX2/hK98Esn6J6EiuI59TeLjSrAgQviQMRqc9jXxFxBCpEeVDhACCVApsVBD2w4gJFHFiyM6olV
GxacptjBLdr0cMHkOnrW7bamxKE2S/TFkACTVdONTpddicqjyiDfKbb/o9hOet5NU3xlMQFCmyuA
S3X8PDMFxxSEpyyGQzgHQD1Zsbv27cAsbYnLXbTpyC/xYm9nhfNujshXp8v2gVTS4OxkMx3nCdsL
igwdpfsRdKSN1DUNHMRLCy6ca99Huc7uuwb1pnR4aJkEMbKYw+dMZFdlGx7pSwa73gYD0W9W8Nb3
0dZmMEmdzv8IquBrkh3N0l8lIfmfm8W6+DR0PmVVzvJxZgYSAf6xqSUVwem/E5MgD8XJtFqU/6z8
1W6YOuVmO+GLzQP2QxgVoxQ73PjVwqRpbiHThuzgXH9TryvqfEBYzH6XiLYkfwtaAoo/Upb7M07R
YLj1hlefLVEdn3r/IZffnvUx0vPnNtWMuO/yxwzvLub8sxT53r1P1LWqc7aEy8hr6m8aaT2lWXdi
PlPvcpKoqz69XlvDplm2EX4dQ0hK/eAClBn3RXY7glQo0nfHPHXiKyiu3fFXVkeTvtrWPnOfQhI8
q0Nu33Xddxme1rH7XE8nm07OtS7ZtAVhHouXGGJwey+HfFeSrCLa75ydWaoR3IWfg7ispiMFLh0F
qB1+VROK8IeIjYZEZRh7q+REbfRQ76KA0PX3xJWbiVFezm5ukt/26s3EwLT3yuEqtfDNpRSUL5H9
3Ftiw/8BvIcVIQ9ehGYJW4K8bys8iOXZF2QvoI6jDfShT1KS+AKHoN0TXkRSeEeEMVuw9ceUJeaJ
YGY9GdFgrBPvY5qiP3dHctYf3ehuzmDsU1xqYN84ENlAIMWy/fJnYDcu3P6kOUKtXLKaT/cF28gR
r5F10ws0fpO+Uh0pLBlsA6UY4MLdhxVZQ8boHL3t8O95hnWY/1xxH/bRwP69P4hqOZjI3U3GRptq
9k3TP1ruR8wxHTB4BVOeRtPGjTLUX/0hat396MdbN073QnvbMQ/3Y9Oiyf5wZ9oSuDhRdNOnz7GT
/Fuiu6IOkOoHUD7NvsN7YIcxh6qL76H41gOGt5yXzyrP9NSBoNW9iTAfYqmL2zr37hgN23PBG76W
Gtg9yNibIoJTUBG3yEjZ5IKbhFVPNgmNdYXOpUzmQxkztFfvFXKnDFmF8l4dtMKorFrSz5a2Ps46
Ao8idyaHz4TaIl3Id5wNge2I7zG7Ni3ZZiRqkNNbOoi2KgzrbK5q1vARx+NoM5nWqFD+DBXoROrR
ep5kcKsNu1/8b+uavRtnbuEXzYaoClmzyGXXz/HGND2xfxgpeXEas8VAxmTB1jlF0eKcnYJHmfLa
2iQO/4Crjlb0kKcvTYb6DSMH5Z22zuMITuinYUNWOxhvyj9HU3qL92UYCE9SW5Rm60C12Y9d8M+j
A18M0XVWemyCZcedRS7QRcPt9kkabdRw6abwHPZYLJzhkBKcMZegQ71GsNxgD1NcxjwhCWoYuQSW
W5Bz70hBSqbOcnaualFdO0F/m/LC6Yi7jF4vkP1d4Xmfc9leN0DBFnHrCdgwAY/GP6fFF7Fe9LKw
9svANdMzKunMTTENh2YgV6kQNypKHttRvKzOIzdF5Ohk6TkseCjsBlsIEfXOzfoEiMw5jrP9Q373
dVwrcGbhsbNnHjQN48sHs5be+ALqXd1eTYt/t3jXcZR8LXn9GDOYKq3+lXkdk+caEr8GKREPPyAb
E90/FrWHggLgHD/VEvP3Ohgc9HCTR/CVspUX0N0o4quL52gAshWhWy6eyyjbBdii8sy8DHUP5oRq
ZXorgLb0lncqZnbkKKKQVWEuzOd9rfpbJ2kQqRf9mQfoMgofnYnHmYYkWYp3gRBjtRlY3bsdsLuS
E6Tb5Sya/MQgFQUWovWou0t9ek3JDTZ33XVHI5pmZNn5xdvodYgzlPvTh+1eKvXqKfkSi+khZhcX
2U8EADwUvEmzBWorYp72Lz04PudKSPNIwOv3hKZBe0zJCv8sZ3xgWX6wO1513d1IsX4PKDsr8VRH
iGHE/BxZxLkYh7apSYvXYMkOoUdl7Ht/k6pPdtHuxZTuuyl+MHXwwo99zD1146KIUi1iwQntplXA
qisp9n1/uo0ibHoDpTwbr/su7Tl1UP0qDIddA3kRKXfific9yWEduUGBdWmKcB829zD8tyF5EDkP
W8aes2/7SwAVi0593Zo1Dwr1+MwWzR1avMQP7mLulgyrGHY+q0NFvuJNE8LkERAxjM8KYCesKEdu
OOGk1/W4vCGFoz6fr/nmo018s7E7F4w3WVvuZlLkB0kztwSPOQIK28nAuebX+Kj3IUBFv3osVXnA
WW6p+U0jUsgSb4/GlUUvufJx97Qwxh8U0ZeOc5nz6FpqJnEDU+L6HC8Ehk8wTKEr+mBFfYPwx+VY
bN2vhWZOYM6KJ/uvs4udmOQxG93znLvPhbL3cpCnpmHrSUYroH+UB/syVU9C6xt0EH+q9rZuok8a
bnww7Ue+biMR6jDaC52cWpQiCdqsjHSx3Cn2i9RfiQ73U/CAxG87tsVNR22T1pc5qlgQsfBgKguz
/BRg5ZqlYhxa3tUj2QRt/DybytpSkNxO/kVEgsj4FPCPoGljemX7AyUzWdLool1T3oRZf2/qIzGy
cCRNbN2UFZBQF0HKVxiao8vzu5Q4DYFvpGyNQ6Jxcy77akHisohLO2GLG2yEvPKMD/tVDsGf+QsI
NnVC5lHeNZtRAf2CCd/GC2+7yX+YV/umlr/rdM3J47PDfqFN2rt2CS52bN/U9owVcz5oA4jLJxm7
Hu9W8UBLVzVZC0zo6i6soOtVIKm80Nq7fn8UTX+nJqAMmLNFVOg9zci/HmCAUDGQwgAqo7vXoAnE
PJ7BCQ/Bsh298LXusILG7G/qvN8wk0D5tuzCm6pCdh1SryrMCfhWcg9dlG4eI5RqaYnaAG2h+ybH
bm/IPOC2Yt2X+Zs8HK5GdtAw7MWcg62JCD3HxZFHbMSH+GFo6SKyYdq25XwxrIRIfP9sNTlx/Tms
yqOM+otrxlPhQmdmZjnK7NIlSDMHwtzD69bg0buIBH1Sxf5qkgTkNCdtQfXl0rFSVD8+c3ztbMhT
L/H11VyCZB40rAv0oG/ilwLBYjZ/D025b+ZoA0rONfpYLvU+Rzs1px5RVyFsARfMhLMZO39v2+O+
Ab9eSz74kl1X3B9sD/FLbbYlBP7SHGgmTz2pu5oZv0/Md09Hjg/z0hJMZdOVtRgW6vw9AJ3YYwAC
Yxp+tCEU9zcrq+mk0EYIFMkq2fIR79PCZ/pXbuPVOInir+01uIV3QzZDvCV6PsKvp6HUzmDG16q7
YbBJctREIyqZKsiVuICrLmVO4q6SNUTY7afuUGUh30ppal3SWasUx0YD23FhDMZmPsVgK2iOSvKr
lwQH9ZjtXwMXro7Nha0jmDct1kHkq4gkqRmITPkeu0vFojtMPubsq1/exnVEVIIx9DH6wPPjj/lZ
WcO2psjl6sKlV7NvrPehi63TP9usodIuZD7DwN2WqLOfnDQ5WuLe8Unq61INTZsCMXEFKTuDQ+5z
uYYNEtFQDws+hIgOTHiwvhqrGU9Vj6MvSpEByQGItQ9r39RvQRcmW8+lXk9ey8X/cjP9XoCE2Qo7
3QYLhl/ttPz8TH24TkbpVYnbtCPjJwhzFKUh/JPJ4tUCPnJyxBy959z7LZCzMmRYUwOaa/kj1Lmk
DAwQZFd2DommbG5Eq+96SJCqTRHtDlWw1/pixVxhjmfCTVCi8rQIVB2XdatS8CVLPHgpSxo2+4r4
EbcQzjEFdxK1DaeaQPQd5ugwM6/K2BdTdhopkqPP5UMaKsUkhN9Y5cQtIq0y/hQw2s63fRD3lxpz
oRN4JHdiZbYC76udAlCthiDHuHgSAZkVVj58A+3bjoW/z4WzCx3MygyYNiENQpUiG/B//HGFg6Tp
hSdppSD7AG2b+Ogk8Liof7E2k0kfRohh0w8dVLd5Yz3lngS0o+j560sy6Usm22MxNVTRPkKCfpkv
If6tpBhPvLFin5XUPJ65C3XwmFUxhA4nHkHRZY9RktwHotzlJV79xXdp1bXNugRxAJ5/QJMIAScL
OYMICYszK3qU4IHUhx+i0uCk8DQ7AsdGq8PrMgeHpUHZ2wRuTA5ja0cmqALXv1RVxso0AFCgDHeI
jahXZuFVN7BWTZpHx8g/178nkQM4oyWJ/lF3iw13PPNfR2JsHR+6P688e9ROCY/JfJqSyAQ2yfWh
8iCjuQlfEtU+uVmDDUWag1fwcLn9dLaC0T1E1TnVWXkuh/gQBoyRy4AeSxX2dDSlurQN6JU0jZGN
b0PuzY1RcD4zGyh+VRAIthTFXswJoI/UBfwejzvd4VMMmVRv3NkbDh1PUbsmHsnuSw1BvlPJsmrQ
y2MuV3oN9EfjLMt2XvBo+qvKiVwuMaTTXleW2YWN+Zna8ls7RHL4oqdFZ4rvMKa3s+eO1O9TsYQE
chXubwyWsvVZVg8xO1u3L6/sFpFYwPywDdtrkbcs1QdouGkOoCsPNLQwnBQhC4GN+0IJ/aN0jYMl
X5A3iM9qQqI9NdusYvbWKfndN82060BC2pK3aYCvNUEqEQuZiyXxFH1ZOHBvcrSjEft3P3vHnfy0
BIODUb2kfyIIzV5Yc88ifpcIAepFfXclitbcJakuQ7wdleVbM2b+0U3jS1WzSPOBZ7Uz4MUu8I8x
K5btWNHQuZ73aEOYY9d3EGSLNgFgfcZoy7HR9i/KjaV4aheEQ7MCv2jSxaUeXm7CiZlOP064awW1
EJFCZfopCxitU/w0OjBzE9abokZkOQq1MwmhHhbPvaf9r8wZz1lHEkG1SKIUMU447d8Ux3+zYB5g
qAvSBvFcm9OWohyoVAorObjpabW2gY0cP7I/YqY9xiDpyRxn682rmtrBuJy60VXrgjsXVvAewc0b
IdL03mMe0ky4Mv7lrCm5sBhU9A8Sr4kY5x/hthZoE+IFoWY5AagILrAithc2IgU1SfQ89TwZlfnI
fGzG2UIurPCC67p5yhlP+dkokHzzcXgB4z/rUFMV/wsDf+PWChC/TbSw1RGyJqwqvihsai5EuXBl
sS11ycqnmN7GqN1JYFZxadGwoZ0elENlU2u8t2ODpqJvqRYeorw+Bx6g654Y7ixPQdmMqGfjOkCL
NO1N5bHQnDPAE4t7MSF0C6dJbqX3nrrgAOIY5Gi86rpDYiMgJGSgqIXHu9FCwAgC86Dd5uJ6jr1t
F8JM2W71ARQbhxVwSNNfFO0ra9rbMqyBAsfWyQGpHQ3eueYd5+Rk5tQX8ePIlwfmJ1RWy8XBIft2
uwRbE1PB+xb7syq9dixvIVLlvv3/nWi9bOd07lU+MDfqO8LSBo3IQ1p3LbK6grKL+SmehaHE3mXo
bYJQDuhBH1pmDAXiGSxsA0EvEu/h1OJ9XyuhXMuXqEfcGY0noRp8p8jfO8XUS3T6oRCYfXqHYqXs
FphM4HoQXQmvfvcSxRbNKEx1eUob1UH9InRoXvTJTXt3W1mc7C2uOjnHJGIzerEqpDdT+JH1iBSN
XbGql16LBuR6XAgEccKIsbwFcQ4JshpxIdrQutf3kRD6rY8KrPe7hx69D5wlNkteVL9VcccWzGVA
l9x1gf3LcuAx7DoCFqM90b6I96OpRA+Ki873Od0DgXIwDtQxZZNT9+SQ5SXRDmk3XPFcYlZMMKT1
K1HHOFAw4ALOWYW6eYzCLQqA58LWF6El2CIiQTirrzzEvzRrbxWPKduxfJOkZH00vd3tbJuYYZ3+
yJHUgtlp6fnA8bJ9azcd8+LWkkeeODZlhq96bMCQj+z9i0yxdsDQ5NTWrs4D/r0n0PChe2tn4oyi
7htZLZPVHo5jDik3qfOX0WFKa/l4DCX9U6BiJL3MhkYeH2Y0D15RFdsR8ysFeL2ZJoxFUTYothHi
EYxoHaT2RnZRQUAxc8WKbFoUiyipMwb1rdMQbykiABLLuMNjOMelvdXDj6xiikBvfJOcUm0Px2Zg
zyM777FC5D+6FaDyefR3s65hIYT3ygRrwPgCbWBkW10g2Uh6+y1zqYw8MeUIoVHmDShqqbuXnVPp
N4xzuZdBffDVvdv0HgcZ8qU8Cc7+wPY3ZjU2LHm34UuKKXu8yWxG2o6U+LYdCWaruCKGAbMhC63R
6q+NI3/ihf3DKH+tubfZtxqm/wVjMs+Xx6Y4lRMEed1/NxYClSVaGft0KoP9hvh1YQ8oo+Jg+eEr
BQPUuJRvolcSlmulzyKfI4Z7yJnmJrpJu/vCbtcMEMBQyYBvaBrNUwN7wMvZdOMiJ3bIyZbNw6Lz
As9njI3QQ0Yr0+RZhq46+i4zy3SM/EPWFyy1RjwQUeudYq7UiwU1riizd7eSd3NnE3fd/iQ9V6aV
O/we+iutG8k3bYE6kj43lZgvXXWn6phPw2ZOMxjYakEIUYqWdVQ15ipHEZGJTcJOWYgsVco8EBSm
qRWxvnAFxNxyHBCbGS4M2PL+PDnecx+XgHg8vL1pZVdrrcj3hg18NvQN/kWDJ32uP4JsDWEs2TM4
eCgg7jJOt9WD6zSv7F1mn3LOyuDwjJ1koBjfF6Eb4xoQT07MvLPNzU0yhsTKxK63G6f8Ou80Y6sw
vXVygxeLukul7B2KrgeeMQwEwTCfbuwPsijSTe07Dc+lwVU1dT+YF1HHLliN7Njd5UGir+LCv2+0
/qzHnEkb6r1Dj6xhHHy6MuPfBQES4qmusUXRhkRFKA7xQAVnM21rONS9mgxfnal1tmERvqrD9RoF
fGei9EUOyU/g6nlvd5clxyI0UCj/81kw0+EAmtKSJ5JhQDnQTHb62lqaW2MFuFvdPNw6GYFsMXSR
ng4xi0tmRBOmJrdnwpBHaHDnK9/VJPaIiHlLaN/mNgW8q+CtVjTQXYE6EnNgnFas9tRwJA1nm7sW
JBdB3zs4xCpP2aZBpr0Rxv0y7sCaFKNBtNBmWpm7a/rxClz7p5NEGK07VlB5FTEf5kLBOuS5tJ96
lcJ1ZA94qrGBB/pPsYe+O03Cf2EfYglslnLrWLsqmN/G5Mtqy/fKat91xrAgjnCy1Gn/FiYKc5vm
41e99yzkU1ZB94b2SlxgwHk06Z3Inb+F0pXHmBshs7pNQtqpNjAMc+1GSGnKQ5HWx7LvIR3iMsD6
WVt44OxI7GeypLE8/usT6BvxdTN1cFthc67/fqopE5EZEtpxmdZgPO0xKc8R5m1BS8cRNN++sU7Z
qrRIVm1yEuPWkWt9vTBVblaD+9D3H0SufwdomOwlPIux2E6D7NCrUYwwXtkOIxGWYU2FPE/i0SgW
5KS4Mzv49mQogGvx6sroyy8NsYQzoZRJigSIgSRcDKJt07XkZY7IkoncgUDc9qH7gZLyq1naR98e
9hnzpU0x3VvuuKoje9CA9WtlQBgk7LV6tSAbKNY+0GCQdgV53RpmSqoPA+AG1CX9BG6yzHCS+NM+
UrA85tQiNnxgARuAWhqcC0luE4jKNqP1S0ZaaCdhXdxnGtqaQGrinZysCXCiVOWusnh7gwxfcx56
R2Fxi0yTY0ifVcdwCBFc2y4+qTDcLw3OOERfb6asvpKaedPSsSRBMvka1j2WM+9gmYywzzBi5cHM
Ma3i4///nU7Vjpjnh7q0n1zlPLHB+Magfh4klbXj0haW1f9d0jFJKt5mdpHjmu/uwKi0sz81+Ld9
+5gxKABQw5dsXsa31lp+KxdVjI1FMc6fzUTv43X6uXZxdFeUZf3CLii/d1qPdMDioybZMWzrbbTA
BKiYEAylRFMSyYOGKFvyu//z15/sWtChbG6TmW0I4RgLw6KVtJLn20ZY9LfOdAgtYgZcFwteFqE5
sG1OK34V86qvPvG+S9SsaZq8JWUEufZRTvg4Pb/wt5FEdlenuCcbZIZcXCx/WXZyFHRDqLZt0n/4
2MuqBP9w6yLLTPzxe2qs5z7KkkP9OsSZIXvtghfg008WWsweSEvL2iCpGUGpZIKpGOW/pHg4q2rG
Sel9mKG/0LMecwSQSJxyj/JvMwxYOwFonL1xVDsAr2CBAo+AeLsmufeCnfB31Ml96tlXOh8wd1PA
1BJagTP0Hk5kREO5idSu9Llakp32Sb0MMCM0cXRsIxqXZgrLnZRc3MH6ldLyCd/urRNP/bYc+cyi
UD+7IwKyJfi2Lemw3YI4zlkl5w+t8JJK7HobpfmR3D4FKKjyxs1pLudBlOd20m9l9Fwq7yqvqk2B
Tm32M247UzAGxBReswMtqnreLS2deGGav6EL3oQ6drF7xys65wqDovERtkEoZn6d7uvZUHoMjGim
XPy6pJHGmv3eEtVXaTSvU0hwaNYYHN0AcVQ+QU1fKAYHV5ltEFMkuyPFdqJi9lFm28I19QL/rZs8
aKquV2+5kQzrfYc9JlcXez3O3H6cNy4vifmwUjui6J+kzRCTXeezguZDFMrMnmNV8sniTYcMRzpT
T+ynu2hTjinfeD1b25aefWlEjHxh+nEszrpO0QyZZT76DcjHLuDbNjR0/p7PinNIzrKg9jBp2P5T
dtHwp18rMLFvEuvFjqgDq6ShlRHuUctppXSg6oiJp2E1k22YLONcFvXf0iHmKEtBMy/7Jz9HToRg
4Fgb9zriUMcxyTvTxrxzvltg9St3C/EtIEQnCJ1NyOC8AONTMhFt2zQ8NDAwTYNzqpB7A83BTey7
ykMo3sQWvCRDWOWg4aQ0sGQbm92LlvPOdKTFUguKtNoFSRMjLPwo+udFUvbnuYtjzgF64GJZxQ3K
sybZoVYlUP0eikbV1QgWeKYbr74ShpBnrdAeWX1worXeqpKvY+ExC5kyeEWJYmI0abZFjOLwRKzI
NxUiYKzm6SV0guCqodkPMubTjMizBaWrj5W+H6rsuh+tB805dshN++m2rNtEwO8r/aE+G9b5feby
edk1FauYH1VQ16fIBOd2qFeB9W1V28FVygJzI2txnhPOqiZR3ZH68Gh1ZEKriiGvHVu0CqRAFQo6
rZy9YL/0HF9uYd4jG22rH7TJv6gOQwb42NAQ/u5kxuOROtCO6wF2x8Q3k5WXfQvvINuaCsNZFxFh
UU8/S0Opp+P2brAwNeWsNeuQrMeauJkqR4+XDrq/8gZ5H85j/VghRmOJP7DCuqHXgaxvg0OOE1we
+sCJP+/silCxpXlntkWZ5YbMbCjR5wWbp13gZ+TCJ7qw+4fihk+0eWQMFdLPhu8yFjdy5lclUtAo
d8GmRqSwwT5zZCSJo3U/JoRmGLsdkJUwLFoag45LkmqZ06CbJDk60gfQJ+z3PnEtlAXD1RJ3v9Wq
XchOQUanWRWgfoN0BXVOVEnuv7h2qGbmGCpBM+5inko3P+U+fx86sMRhcnQ79PycX2SJtrn3KlBq
DhaPmZ3KmX3t8Mc8Z0HDBfaRo7ZCFB2VF022bjiJfdnUR126P0u9EAtYcsJH1k7lwYNdkuLimRXV
mNjfkwaUVE/u9SSQ+4rqN1bNtDEGPrKL6dAB9ChFyuJnRgyb0BG3oi7Ium0OjQyRxuY9S88qPRdg
QMAo46hpguBJyro95J7ZwilRx54KGcFI9JfzpO0W9e5mXXVUY76+ZNpkWq37RrmsRicvO9TaJR+c
gAekXZaz7ZOSnFrXKo+uj9it1abYNADYQsbGJPtSKs/hN8aqahRQc8Lim28ViLBl5Oyvls2sPODz
EhOcotsT04Tivi956HsOl65Hwc+TTRTQiN/D0DBb0qC0pVmBYY3GLS5Bd+RMU/6FHTWMW80EAiR5
j+272ce5/rAHeqN0TF6WZOyOKbFcktlJHzCkTePmusRHl7TIZNWCrGCe52kztSTm5NZTYZjehH3r
Hrl72AeKaqeIDu/KbLlOPYFrXi1X8F52uCnIRa2i7yx8MS0Eat9Gu9Go/E6l41M5h1Csaof1C2re
KuBcWqpVnlmUn43orseUjYwo+dq0TgYOpbpPCjTtTrRa6RP3WfvZwbjzy1D536WgX4pzFJmeYWcP
i2kgrGbK+GKyAykXsHWSZW6CZAD1058dQ0ovXRJYAiQdUWRWq92QbjMWdQcVvXNk6o2g9cJKw3Bq
qPJNFHbv0nB/u5Kjvhf+W6JtcW4D9HhOj2I+dT65q/bGA+ApPRgCedKgpUIyV1jJe6uovPJx74Z9
va2j7SSRT/q0sXVHoU04bshNFk3E3yTQtxRwRatjX5CEwNvXuwVHzN5jjU8S6jkthvm40IVt+K9P
skKEWXKewPaQf8gQixEQy1ShBDca/fL83PrxcMh4Vv+FQ3vKZcwsMKL7xS15VwX+syh8vZNLzs4x
8XaJghszWISvBgjXtfqPvTNbjttYt/SrOHTd8EkACSRw4nhfkDVzKs4ibxAkRWKeZzx9f0m7z7Zk
t9zd170jvEMSh6oCkNP/r/WtJVn78DmmKAD/6Eq6e2F/k2aoULFgTOUMFVN9m2xKsK1fbhoH08Yc
BndT5JC0lLHQyD56r6zWoV5pHMYwIIY+wSBDrGHUBKzWM8WPdCJ602JnDa2eo1zTU3b0b6ycY2nQ
ZVz9CKXP4M71tp7OA1+NrOgCBL70CGLLvXVf6y5ekwXbeaFwNhd4Krw0r3eBWA/lfDH7ePrKQu5d
qx/3gE6uBvHQLQUp6EOBEL9kAcGMRQlAlRtQQU7FiGoI6mwJpwJ58DYBsK2z+oMGY7K2Q2PnjBYM
YJ/aKuchuePsgDObYnEcO9eqhbxQYQLAX4+ecr6KZO0eUFEO+2Vu3hNUH7BMM2M1j5ztIvOeCmyD
wrJjRmAvPHQOWYZiFcwxiRdutK7GDv06OcS2oQK+JzsuZTdsYpTdCnBT53M9EY8RaTEWazsyH/Oo
KtZ0HQ3l+gT5tTcTEWsthBlSMUjGVqhQl6x7j9n1HEw1XBukdKyazP+aBsFr2DbJud2RFRGqKNjH
RgUBBaFcJglEw0+Hiq9kho8sap+uGW6WrKQ0NHBAb7M3tAvgSS0LfIOc6p3r+d/S0d0nDEfmpfZq
JKumFxk4TwMdPS0Oter9s1zyGpbnnEUeVBNnjm06jArokSHAvy2NsY7y9M6bLWD1M0jqMnprBmR9
RTqAHWO0Z8LxgYhPe7c5i+QYHqcFd/bCbhYhXsY6RU5QmNJvDnHC5GVxJUeRr6aIwmWAH+DQTB3+
QVYwi0oWVr4ZaALqtRFGwlYNQL27Su6UN+QrBwVXJuE/WFYAdKigSE1twlVQWt2qwVRKQxRHVPrk
mmwiZG+NK1e108bOy6/NW7z429DGw9Li0h2Gap3PN4sfx2sPYfnK4mp6KUyFMCYvLizi1VIhX2JB
fmHcvxAclrKrnt5nKclvMvAHLfSXfdOoziODTaoBESKlAZRay2XRqFX31mSOvXHc9k4mxfmCv3Pp
aa1jZ6I/SLKYfDWxia69NoXKbUw383LhtZwXy3oBfpchZprQW5sAGMvQtG99TvUyItTBSZzztOeA
GcvxojMg4tpakj07yKg5VnZkPLNX7JG0UcJU1qnmhhjWt1xXtjHqgdnJXhPc4IgdwNGx8GvlMUrR
CG2m31GFKRLkV61ruztOGpGPu8tv6+XALL9LFC1V6qNUxJziurXsi3qx2X6OKDH0GSZDgYlFjqN8
WVvLKoKlKs3piPfqSTqqZA6M8JY7FeS7Bs3gCNvd58KU7bDPA3NmTB+zHsn7YmCg6QIJNzVApt4B
M9UyMZE0AbDAaVOnboeANDqgcQXnHJQU1E0P18DYgHtHwe2HhPVIJO99wHXLzbTAKd/ADE1M0IuQ
BFOH6QHFHGE0cdlukobpY1xaKhNeznQR0P/EZ7exG/RTdU3Fs4vYiMKmRfjJMbqaRvIDUYkpswm3
c9XdpzWEJuyewypv+NPYWvcNfZOobYv1oIpLA2DcqknWNRK1FbLqGLEFy1Hs5+25iDbkD4fnA3Rp
Zq4GRWMPJa2htGPE2ypk9vHdfNwlUXclB8U0VbgoJ13vLghzROwdpZG+BtsyN9N5aqll5wqauziR
jZMvv/zHv/7rP96m/wzfy2OZ0Wgs2n/9F39/w0zYxCGyw+//+q/d+mb9+RP//R0/fMP2vbx8yd/b
n37Txe3m7sdv0G/jv38pL/vH21q9dC/f/WXNEtLN1/073Kr3ts+6zzfAB9Df+X/6xV/eP3/L3Vy9
//blTR8r9G8L47L48seX9t9++2L66vMK/X6B9O//44v6E/725Zp/aP7y/e8vbffbF8f81bWIZ1W+
6ynnyy/j++e/il+VY3qOMC3PVLZneV9+YYnrot++WO6vpiccVmnK9ZZj+vxQW/afX5K/Ss/ybRqb
rlS+9K0v/+szf3fT/n0Tfyl6ZG1x0bX6Q3z5pfr93urPpGwlfV6F/0m66kI6Fl9/e7mJi1B/9/+w
qjrpXT9oV4EWz8QFARaYTRr/BSU+XPYuPJhEJMij1VkYnnuKKmHKGWTEDmPSojutQov+KTnkU/Eg
A/TyXtEf/3Qd/3jP371H/R6+e4+OcFzPla6wHd6waX//HpmKzUSkEprobNzN866zow/Iev7kONrc
DZ0bc4vC8JebGqg5wTLLVz9/D9yKv7wFpW+SNJk9lMX9+PNlkmk3TLQpmlVtQsYw3LvEJNJjoOAN
fP2uYZ+AoIoqz89f1ZJ/eVmeCt+C8yhd17XVD3enSmTiLRU5vnPWrHIJ6TSBulhAC54cynTGJjXk
KqK1EcQsrQokTDXtq+TBKuWpTIj8pQs4EbPkNimgqHqNFnw3YbXw/OQiVoDnEjf6p7slhb4f398v
zzFtW9CHF55lC30x//RMLcU0dbILipXj1c2dV3XnxEmGz51NCXYR0j3KJQt3pk/g7Vy09D3w3V4u
Afaa2Z2LRwbEE+0t550KdJntooJTdYPXnF0GeEFCsPNsT3YIe6eRLMf8ovScc3yll8bcbRPCYHtn
ucnj8mjMJYdMFNgQrKwYgZ/Q8a4+zIhpXwBg96Zmw9FXoFQ3Q3sX+Nbede87zP4L4itqC/1SrqG3
AuihCic3U2XsOloPXttjsSrXi0sHB3k2tZFzc2wB8RZbtwagZ2D1nexzKXscRQECArHj+LuaP1qg
igWpSJXF+Xs6lInaLrPYplW6prRPJg370L7eIB07NZABRjeTX2D7lmd2GGxcCM5ZnBFRPWKtY38G
RcMfdhG9zNZDxxnVLpaU8m4xl71fibW9RMg4irsF10plA51rWPWmGLGaaZfGSUuc5XQbA6UDZ7BX
cGl7s9237NWopm2MvlsLML1eDiHfms5yofY93QdEyKedFR1UVl/OtXdJRWqFpPKu8hawsvOrDNxd
aeFMSlpaznNGE7/loGiEB6OMvFODJkxFMF0XIZgfNRwoWyfsmboB/S3u41pw7DX9jQqzTeE8ZRCc
BzLUqXtvxrhft75OUrNvHMCnPueVUuBLCCBf49IaSF2GkWBNFqUV+hBbFcPUme2tGc/3uTmsQXY9
1rV2yGEhqqsLsgvoM6ojx314/SMzR8ijwAk0vhym9j6T2DEs1b2FhCUgCniOyj7dzH4Nk29QK39c
rkdID5TVY0zRnGUOrgETLQu62xDzmeNtaf1celawaU24pDCPFKRzRNEbl2YjFUjzXuDJzqr5vuV3
0Uh767HsqDa8kjOWqGy6brSaRl9ldslo2WnYk8xox1h5F4fIJAS6sXRJcn6moIOBPlupSV4UM784
fRpz9nfhckSIQknfW/QBBHt63bxnaBjGsti07YOXzPiI2DJjCHe7D+Co2yj0tk6Tn9HKPs1Vr2Fp
u8qxffZQuoHWG4i1gGSdFB3cE1fdDWhzQwdugrF46MdI3SkoKGzKtGGLt5yHlb11fZBdbbDxzGnf
O/SZ0Nw6acgJX6AjQYNjnjtZvLPcaK+d3iYB8a1z59i13oXv6ATSU89WXQ2MRNsR4NBF7C17e8by
PMcni+0j9ubMkfQUD4FHYn/RU+My4mafGXoZUs/Juemn+cAp9iii8awm80sky463QOARYfXGMVPn
bXfZlPG5hRC0MqydJFoV5yhpT5KJadxr/MASkbHmZwCd3VVR99d9Nu+NbDpzYqqJ3F/gD6cFToM4
fjTBHvGcHTi/n1boqpJqPmu64eCSsVHNJX4NAUvdVVdBB+lIYYp1HzrvmyzdVRvz1rGZoL9ZN1G+
0fcIDdompT7EMY9wgw4edJVfIh7viZtw05WXTNfBNO0NmYGv3M5KoQrDLDaCjlOIS3ybyeMYUMpP
UrmpGLbd/DBWaKe6vdXL3egHN0y6N3WRfWQxt7K3JREs5TVB6TToONqGyiBkK+fpI3XiEQ7Crd3Z
16Izh1OEp95qDNP3RfTcR07wYVjrgMjeIJ4CyYyPxCdOtbC+5KUKcb7ojBdEqkke71Tl0JjCVejZ
6rT30a/i7nsZwuA2KNojVuFhZTsjOSUhaQMzC4EzFR/KTElXzO0Lo7ryGvnmWjNFnwQof3RFyZY0
ZPbDJ50obk13g5hgm4bZrWmQ4pKbhwT9RYzAuJDhtVlkW6WSg4zhr+YYHWNh3VedtRcKA4EgdD0B
EEBj4IQTxmUFqTSEVktv79pOp7N0bHoo3e2qsPuvkUiZ+OlSJuMzII64Zz7gHLA1ioS9S5XG+9lv
MQJ5gMGWFm1XDFVYxJLUY8owjZ9jlblLgNRnlAtN8NXoIbEXnUzUf0+0LaHLWrxsNZ0zN6rWIRqP
NmoBJOqhZ9jiEesKNxG8YGtY+hxHzK8E8WPeDSr+oBT5XFo+muhyP3UkzzTkyLXVsw0OOh4LKG+k
Iyp6cYNDGLpAbTFo0Fbg8qs4tFOHiKynMCS/pXQJf5qhM88halX9OxycM1jDQJst+bM3ZM9N+jKH
BIfkukGX8xmSwcVyJKEVAXa5Mvz2Wmn6eZQ5O0PkR1dCgimTj6BO1uUMM2eOi4sm6BATD+Nxjg9D
HX2gAmNjne2zVAFANOKP3uoQ8OpAEFSc2lKLGUg+NWV6FptZubLGGD0SAhzdCHwuFG1d6kl1Xl6i
Y8qy8iMljElD9fWVKuyO8RosKMI7rq3isc5o4oBgxPfqAxag9/JhJ65z+nlZBuo0kI2D9WBNW4O2
Xl/C2h9QgFC/Jtg5IQNsKUnVdfiUdKvu2WJcZS0K9z4mUaymC5LkEIFM7LNaz4N4xDl1ELXFbNVM
w0ET2M837pC8Ie6lDE2bC0csJmlOq6wDb4V2y05z/EHXlQhzg5vuKCZn04vZAjtcwYanMigpJdDf
B5bD/XRNbSyiJ4AhM1vwvWIdZAgggtxELTqPboSdWvCZEc67uD3hfzLTA516LuZEK+Zqes3eNzM2
zsOUL/cNvzTp4w99/UqKiycukKbCI0E5p1A4gk8pYmJc1bRDSHmTWeqbH8sUOVr+jPzrokGceRKp
/Bip6Sv1gJUz4df2p69FGFC4l+43qqXHqoVYQrjKIqM7AXX6hH3JhoJbzLE/vDCCj1oDptFLgbog
9puxE9poQ9IcUtDMFfGQ7zSTcd1gAqt67AeJ4lzd1/c2+DEG3mksl1TXfs/LJGUTBJttLi6R92N0
wH0ohwDSCZOd2zT7IQMjnhcjCEX25H2Ur0e21Su8fptkKg6DQaaVrQHJUS5hUc3jq7PUp0nVSTDQ
UBNsATdcpRACPO8yCweNjqPUNjjxQbK6OHb8MlbkKo9Bs6npNEIgBh4sqxs1ji+mvAew/vE5PpMh
uFus+USM5Rk9JEz9kxwgT9i7fOBvhT4IfV6GuOdafD7NA4qKKSxuoqU4jyIujBVw3WqoPtXU3aKa
O47QfsumPEpKbaoczyZnht+EO5xHCVE6ysTcTeatPvp04zeKmpCaGuKUjca5BfsyJQ2Wic4MDvD3
B92PGDEdeD7PtTJ3jEpmFDN2V5VGHlFqAVNRn9kYK4QxIGkw2N67xXRnOs8yYflyM4pPVpPA7hoq
j9CrFAowz3XYUbdEwX/jtzAswkjw4a3wowtYgtDBwxTB3FzmhGvDjgUdiLmN6jjCs7LsrbUlGm/r
EvTse0yabpN9tJ73WmYeMzjPxqKHT9AC/xurF99ELQX4YVv7M4oTPdDsscxPcZEg3QqPSHXu54pX
WRqcV77yjzGYIDauykATb55xhW5xUsXbYCAyrxRACcBuHH09EedIVzRu0gYErQa+0iVlvirxgbh6
GI+OfZjn5rWG4IUAFRWI5mDjnGSxHSn2SJjzOYRAUVC7F4mbnXqiOAZe/oGPkUO4lkh1ayxxtCyA
X+hGP2g8/fDHAZt9cZmpAa/0QOcjAtJlt6wnuCYpI2j8MdpqoY7ITiCSs/AmkfFGHfkCgcBhNA60
7HdmELyLKv4ovegDSjD6WA5AU2GzEXEBdytzghxaQ6kKEXWY8x30unFlSot9hX/VZ/xrMROCkrjH
iV1W6uZHYbKEpCE/HJOiwhV/Noz4PGMUd5O6K6f8WORU//TpQVjTy0AlGL4fIUgNy5WQiD6a/nL0
r2Y6ifjxWWg6IzsaOeuKXR1F8moRU6uHDe36o0GMOXnq9V5k4zpT7p2IWKjkXDxLFzcYXPex8bU1
P/7IfW6Oq4ZvTTExCTHNJCbDIp+jzVTCfM05EazzLP5oG/8OuhJmLiTU8Aqs0tkJlivOAmguM96l
w6MStDSP9afEziNOrMy5y4Nu3dbxw+fzkbX8bqA0H9SRdpUVPU8GdQ1Kvx96cLJ9e67r4EoPVux4
FGSa+ypsL6vEwxaVnVcOdQj907Yf39Jxb93kWd+lzgfhy6oscXp2DQqYxryI/dci7jdm9PsFDjvd
1Pbu9OyQQjZOkWfrmT9M4JmUnrGrRYUvQWtDiXksmf3TiqtfxgD9QI6MkYH6hIvTzu2Vn0fXn1fY
sdgfmAPwN1Hv8hllWZ6+WExwK0vEz3EQbupx2QVBdv853X7+jKr8KychJFw/64EqzicrO6ZcX3qn
v48fyT30mBua3rjrAxZkcyiPmSiPFEBaAqaZwFqep7R8bibep74vRuJNJ4ZBWaC+dCP3NVIsVpx1
n+u+eEatyI/VBO1MTN7BobexVHZ9dcUHo9JVZA9BYZwVVBpoW19YQf+Sw4FuEOdTqFuQoSTnXFSO
1TWqe2948e0Q4ErnxSeSSMPEf6zS5TGySMTTn+Dzo2T+dhnrXQFkUqVU0fSTV2kmte/Lb8llXvNY
DDzC9YI+2nmNFxYKPX18zhRGWDz3DtUuWx4WVMCB+Q1C4HPN/lKa3ddysY9NSNIWzpjcZt8Ts/36
HBCjw1yjRyaOR2RhayYZsAJECzgd78G2SAcrhvOMI3uB5NSYd81irxM2BzktcK9DSkqcXicJZ8yJ
+sGN4ZQ5FFGxz+DQIS0iX6YjVRNkk5HjAmgX6Lax/WHW+S2alrXv9u/FvNzZkbvuevd68c21SdGi
a2FdMNqako0kuNzEDz9YH44m2yKsMmtt2UQmgw42O0dY94x+FEdY8mF5Bjqx1kYlR/wD5xa9wx3i
+WMxh4OTn+nx/7kxivWqGUe8P0jiQ3iXi26TEZo6dzBIeayvp4kNdhtOULYnEgx9yXZbU1Sxqn3u
oiPmyrxh9tFLH7S555yYGwfRmpPW1x2PESyWD8oop6ObnYsk/QiN4Sre68k+sUh8XHzuXPbcZnoC
bvTtUIyBmbrwSXbZ9/0BkMILovN8FQ4cTZr2DexLvcLLtsfNsErb6WtumevarF9Gh5kLG5fEjqE2
ng/VdGmvMxIJIlKpBxrPCVmjQ/us59SS27/wduxG4PnkSdFzhqiDO0MY7xWXWI8NPWrTvLHWYctP
T9R1eAKCqb1S2XTjNY8Bj1tDcnQf+3d6uBR+f5bn8bWeXIrF3rkTW5TP3xwD7dSzXkN+xxCzyKXO
juKNNL5aqnhOjQuRVruJ4Hha0A+fz7cfGNlpiKEqLzEJR/0uicnQEyhNHGRgnzM4jIbzz81oCVA9
m/EgM8D19adR/IHmc1fmzvNUofkq2vnKsalQlz1NoKp5dQKedRPF/cllkrjvhs0WMQo3n+M9ng0I
YApm0cRJtaijZ323UpwOc21BtBOA2aa23UNmReEc0SnPOU9mHWbxcj7TE7C+HlMLSbQB50IpdRQB
2cTR/RhFH5XInntdK1nG5Tbo++vPyvQyMv7d0T0Ly+FeX6DPB0SvJlP4iJuNaCprJul9qkl9Yint
Pa7B1DGcZtAHcaFzZuApofILWFBgGXUDinTfh/MVCZ4qQYhuZJrXMuTpmiakBPpr5KVGL5y3SWUP
EDTULrk+xbQ2nBC61aI4opZ4eUsPDPuUwRdw8wgdIszq0oZmgip7j4iBwOfefWjyAbqQzrupDJrB
Le8RMxBO7hSDR3o+GBya+pbZIp/ymeS6Gb2VuTykNqtgFxXpleo8ZH0+SWUtxvcZ0gi+OSBkheyY
Q8E761m7S0tijigFEgrsxzvbQGPZRdlLlRocc4HpQNIk/KabWJmsHn9z4NeHpBfXNbZmlVjGqWzq
aB0gU4qfktqtD10H+TKpe0BRIy4Xq0/jsxqJEdJ1Tte1Gu7nur4HzYY7JlGEWZy65HB8FY1ApN5a
5l3r52SIDUfLID+zLhHneOwPLnLKwJj/8+gMYDa6GSLs+t6xL3KVu7Ax22/2lMgL1Nz2xeRC7ybW
/vNfanrsYgTOO6iKHMeioBbx886BqRsSP9TgleO5NohShH7CFd/X4APDU3Eb++VKV2Yz7FBVSTfY
DTYikjoYuWKmZ20/uCLZNH6wUfIJzNnWGK0Lh/i9z3fz/3uF/9te4U9bhScvUfMSf99c5Af+6BWK
Xz3LkVLROtGNP9v8U7/QxldDw45WnaOkRTfo3/1C2zZN5YEMM12T5su/+4XOr450XNd3HP5fCvf/
ql/42Q/87rnCqGpK+mCetFwlfuzFiXYQdtpDbjNH9IgOlInMf5nd8jIMGgCNjsvQQeKUWpQa7HjY
TF/HJHlLIBbXYfGYwVqNaAzkgrhGBGZCoJyQAzMxSaVgtw9IPqah3lswr9CQqcu6LnZZmD9n9HIa
KVc5mD5QdWaaHXG6XRdFu+ny9gIVyDFH8mkYOpAs3ykKpwXmMpuYkBN2MmcFIMJMJR8ym9cpfmQN
ZcN58eiauuQvnO3Ph99fRp++So5QlqBfaSvnh9Hnxxk+2xyNCnzy62Iqzu0F1mLANunnr2PrX/Tj
7cCWz4sRZC/hAX8/zIfJwZg5xw3CoyfyL9ZjdoyWaF2jFCE1FsZMrQNlmg+dhTTjV47r8bL8rDTO
HTzr7CkMXgNuhrEs64BTeGM8RkSczTZ5U/K19FuAHutSm6/ZIVETu2Yn9POPYPI8/+UjSMkk5XHF
HGHpDvWfuoVNPcR5W9qIF6zyAjXSDIMF4sSlTOV7jiYlJV0q9dxVT5JNXSZnP395+bcvr5RpM6g8
Tgg/3KoxUfTsi5m1tww3gUw+lP+K/PjNnfs97FdSS0plnzYN/As7RgTmownmRxDmLOZZm6IRbBLr
QE+tCdGnJ1jeK85LlO9aTgOmGdwEnPRlGz9WjBGLUl5mQ0tsthXVCHKUr9zmwguA3mEpniKWebNm
P1CPFMb6ROzqpr+yQTfh10cJZ7b5+ucfH6XXXy+/z4yipw0Etwzp7y8/FuC+Toq4pqXBXbY5g6QD
2wP4KxU87ujGS0gKcwFWWvk+MQpQdBWy3UwgdDQxPgFHCfVeFOn/S+bUFzVR40hVbxuir2GB7/Oy
uvCTK9A0GZiQ5LoZ2I5lGI5AS9wvoPALOkFZVV0pkKno1vEspdhZyWu1vIfEImQAL65XgdbwJC4q
s9sPYrjClQ+23c0Jl5PJUR8Meh83tEuliG31vjObByd0LkqDMzFVDM7jNRlQfr7uCMmVg38d3/gz
JdMsppOUqnIrjLLAZkT+Al4Y0thwIZmPhoYB4Rgyuq/TZF0NJ1GzDhZ57TvyBvQsfebbfqSHU8BF
H8K9EVvrmgfG6fwri4QYNbbkVpiQsIpo57jWWQD2xbKNdV7DNLtO/OCCiROVUr/veNUmRzBFDhkt
S6HxUyOhtXARwEEvK8879e5kSiKgbK46gLTItS+FS6AiUZyyzg8SymjTGE/wpc6pSN76smZJt2gh
epdxX17KqD/MxfBk0gkRRnQRz/VOmcVdVM+reZgIQuKmBu6T5VV3RR1ua1s/oeRb9MY68Kt1PcA+
pa6N8+wwtaRtGf4jPfRLtn+ncsjOIrwhrBf0NzF00y+jurRt0/lqjunvZwmlB4cEN0n3vknV12Y5
n9CwgR431X4hwsMrgVuRXLz3Yu8yCe3rOUqe/NY+kyBx23jAY1FtuwCYQ3C0QnkyTfl5TmbOFDq7
WA4X9LixWesUU4Mtfz6Pj+mIItsV6ZWsqbRHlMAzmy+lQbVTWYByMzrD1rGlUEZwL4HBeu8De8+y
jEM1OtuCP8ey3uZUNmm6Kmjgo3EzWa91c4NW6mywxQN+qH2gQVFtsFZOoX83DJCvZsCARoGKodOi
b9rXBTijIXLWtnXoItB4RYC2rW5Bakdnw2hdAxh+nkhSjbyrJU8+aORwShxhQVvla5qVt4alk7sT
avgCRiVRf9je0TafluC8+5oeDi0okzd/mlc5CKJZHu3G3c2tu/FrHwmm2jtwgu0eWYzlbyzDP5oL
Ew1FXTxZ4UaE3nlFsJLdtEerntHyjXRY2nvF4xa6HKfiarmsFvumRWNEfQOHnWM1uzpJzjMjf8pm
dTdOCT4RxVtARMH1Z8FOBJJu4TdnZSG+Un8ilDAU7gnsfp9AL96KXoUNZaxrOJu+wY60HJHK24VI
TuRoY6ymqXLaDsQI8MY2uSrKNc1zrHWxD25XBQdBagT7bwiLnnPhzf2FqXrQH9w/DmMaxpix/AWG
aA68+t7wwW1jsKoqSshsTE4xO+FZEd4+g1GWtu5e9B0UdhI280JbP1O1hwyzJsDLYmlyHNA0tDNc
eQM+5AHDw31LWkY9jeeEUSL7j/MnFdKESjuAhThzk8q9gqDZOdepP1PfK7cZju/TdKYQJYv2rZPY
JZT9IED2xSULb5VdJnEHMKDe+ybRWxylCBilFoeRhRMclfByN7B319sb5AgQGqDF+O4+9/sLMjGR
6tr1voMlbcMkAKiCZhmSqaW+hgnT5uTrbB8AkoAgja4/+JGxXobkzl0ohYw2iD+Y38mh5Dqf1LG8
hn5wZlCQLeQtBwzKMFR+4/4iafDNzhBW/P4FVfnd4DkH7IdkU6lNquk77POqqn8sarTYIl3Te1xb
8kbJTQ7T4MQgHx03b9VvsrJ9U0sJciPkOCKSla3cPYJEbou7L1FgFk7FcsNocQkOaJNXRWZB4lz2
IHMTD1uPaeHrhxvM/DQCxzRi5jUoBn3rUBYGhAoVxS5B5Id0B/1uPM8lQOm4bbAaqvOcqoNDykEX
lbcVTMLkgeLCuo1qQtKAcYf7mP66az8UFK6KR6DquyoK1gkdltyer0ieg+QPdc1VyMHxtqWxvF8U
gbVWsauJ86Oqsfam5WlG6N7z8TR9wY0cNlkdWGciuLtukw6Q9BrBk9WtK/er791iE123DgB/8dqB
HilxtttArTLcDMCBt3kBdRg72cJM0wtnD32vaLuVWb/6Tvlk295lE1S39lQ9xUa5E6NxK+Niu7UZ
7hCcsC403CcnK5n+1IbMV9oU1V5E/aoTmMhokrPvAFZQ7pLaWOPZWpfDXaSyR4d4nZOYnaLbOJdp
n9yF5JEq2+a5v0T7cqqT0yTKs7lBCYSbS9+h0M6f9N8disnTDC3KKwWe8RjtCWSskCoR5Utp46Pw
1cZtiidJbG/BCIVX6fRyb9rTGkcUiyWD1VkukpZOOmI7l6o57sGu70kvDqJvkVtirrbvxz4809OY
FQ6HxfaORuze2OQBlJZz3kVY/M3oZTSM17J3TtlngFNlasADTuzFtI64yH5ER1kk442xRNvikR33
6dIWt7PMEDbuy8z8lk3E5zXmbbgMrMYTKvfuhm7wppoYgjW9Q3XBfXjR7aO6kPclei8DCnbMxbQ6
PHc1MZkIwRdqrJS9Q6On7Uj99CONsd4jGGkTbrM3MTe2a7GbIGqfttNDmRT7vLeuZ9FunBYsFrWj
Ua7bDol5dEMpeu+gDLfIDYkJnXcWCPA+uPtxqmiMoRNxSuRHQXfSj8xm0GrHjM1rSKmIPurKTBGE
1Yaw1lVFfghKt2jj0ZQ/sX2x60x2WFbavLQe/V33mxAmdHypHtgoEXMGVMLyZrzSEr9DckNDAIVQ
710EA+hFNClvbW6s0xkPoFF02yCklj1K8v0k5IIcZAvegXVUUU0yu/wUYRCDoJFfw9l4KWr7tcvj
hvxz0yAeJL+GnLgrxT21doAM6jlW/CHpyBmeUf4guo4OFmk8SMx1nMFSsDdhjQklj1CStms4xGgE
5uFbiJnfM4Cj9ku3G6Go/8NO+sd9tPSR4wqX8D2cdq74QSHqZzGGkqZtwGql73nRac7BVnbhmZzc
fyju6EPdd4c+XsoztWYYMSoqYX2k+dOJKZhDtixB0YB9eGUJAHmDkbus9jGRbVqc8vMP9jfSV2FJ
myOCJ5D6Wz8cMenNI0HthnoFn2SDR4H0JRdhjaBLgCbB2sow+IfTs/vj53PEd6/4g37Ulbaw4nCk
r147l/NkHZI2h0IKOgJ3/s8/nPWX49/na1HIoHgiTP/zePSnaxkBVPemidcqTfNqVgsyWleASTra
ZcCT6tKWm1FS2ZsUEiso5oseq+xQb01vuh9ovrlbg54t9dmVlfdbtILrZrT/4X7/VQXM9WAzgAJd
mEr4+ut/eo/Kb814TNlG+v2jgfgaSc4/XIa/PFH6KrhCUSLiPxq4379CL5omJYSbKx4vRwvnLx6K
m8S+G5e3+PbnV/xvX4qKhT50Cs+3fzjuE1FT9Fbd4xqDd15sR3qiqfmQkb03BdPvdcfvLAp/Vo7/
pQyjP9a/X0v+cLalgmZ24wjc30uabYSWBQzfbkjsf7h6f/cyAHVMnwvnCwbm91dvloFqugQjXBx2
p4zkTUul2cFB9/Mr9zePAZU332KeESaC+B9mmFREUeY5nNSHIVuXeIlZetc/f4nP8t13UwtuBOnY
wvYcHEBUBL7/KGDaCqvoeRAcqV4a2IAokVYV+2vDp3+a7dIIBq+NDAnvWqPGYxJUz9FoHv6f3gb+
BrxAPJU/yu3xp5Zh6PI2ZjO6qHNYv4uLuYeu8nwt7O4lb8p9P4tDkn2Dq3BGktVZP/3ToPibic+U
VNAlNdXPauf318IysJNZHa4aYoUQMNiXozHtUuRg/ge5cWlw+fMPbf/NtPfd6/1w7dtc2ZGvT4to
Kt2TAsW5l3+j8oJnHltGXz6bsfMwk3MwOvk5XbB9E9dbPSmXCk8EHRoFdSOcbgWxdYbWt0fTLhr8
PRbJDYa9HYKaterG/8nemS03zlxb+ongQGLGLedRJEWJkuoGUaWSME+JMfH050O5O+z+28eO09d9
YYX/KpVEgkDmzr3X+tbd7tVOSfEKPPRhlzEICYJw4h6zclzc8ix4c1W5z5DbiLH+n6/swvJMhBmm
I+hx/+UWrmLZupWgeECRydh2VTZ7U+E5xKP37y/mv3xW/ukXzdf6n5ZMGFjawDCWGeqYrwamnrPQ
/d//iv+rccajYs8KBrRG8//+srgEvSrTOIPKEHFMJOfvKWA0p8LwQG8Gcvv0npuvKgv/U7+SF/7X
B9TR55XL4tkw//qAlo4d9uVIPp3R/rbGN5H/v6wy//wL/rI+20Lq5mj//RdUzalz/tNq+S9MLbr4
p9/w19GUx5uid8pvEJZ+7EvYcgX+fk/DC2iTG0bK2ktohucoBZ4VjAJB1MkK6Glrv+rAfrKALy6A
7L80Sr0ThyAB2I7Ne2vrFzy8u9TdeqW6/fuPGovPv7jsRLChI2KLFJ7zlyXeqOwG1BjQVAFJRsgm
WpbVdAJHRggC+4nK4C8Tw003Cvkb4TCvWlm6a20oiG6lBhYwQSxn4wrv5LgIyAz7Kajktuh8KAnE
t/bPsilPVpx8Tg6B84gbyXF2zxJEpJ2Od8WRU/nVdn6aQRJehW1cCCd9ghizRJcZ15J2U4RjNip5
2hUsOv25lXy/Vew71HY6Y/vRsp/8RjtNpCa0kkYhTEcKdohFWzBh+yKY1pz+tpLF1kbrAfhvNf84
m2w4IyTbSxsB97tPtuZvla9fbbM89Yb+Mq/I8Be2bWo/RYV/zi1o4lZylrX9sDXrkbOOwGiNwIyq
XbjAhnZyRv3SpNEZVibj9Qp1XbIJ+TGdZWxqkYPfEpcWT43TAMh0qxP343MQWU+JFS1jYWD75CRT
yh+Ii19AtG490miJPj0z5V3r/L3Uf5smmLgeYOB81m1vI2GjHehyN2TkaqIbdyWchGndYaHwefOT
5e+tdIR3oVCM5BufPOO4IJBmvCWk2mlD8K6sGCVE+Q3z/93lfLtgFI4C1plAWxTDT3wy27EBtBNa
IPzANJnrQWpXI6efZONiqbQaWe2crRNBvxqy5suUjLFqigQeBW1pN+UT8PITTbLfk1e9taR2Fml5
zvIYAlpwwZPzOjjgIpq5Ec8PbUteW7UtqvzYzNQo5mV/hD6pBimhJXzd78JtY/9QM6yzc1aMiEea
IaRwOU16iDqEE3kXmviOHo5Zf3mpuiGC/P8m0f9gEvUod3HR/jce0e3PX/+np3T+9r+PfYX1N2Zf
JlkytmlT3c0lz99tot7fHEox1wcE5DIfY0z2j7Hv30yDst2n6LQMqC7z2ex/2UQ1829oxQQnGsbI
HrstS9r/fl3Xv28of3fz/mufqGn9mVn+Y+fxdKC6jss25wkShmzX+cveraYkaeE6r4VyimNll4TC
4cszzP5ppBnZp8epfTFGfyD4EYP2GGUXm/wf/CoOwVAVOusyhRJZUe4tcpgZGuUb2JTy3kXuHoTy
SkUQBKCQwRZRH11lMl2zCH+uzZzJaQfixg+YqBlSaMgqP/Mhf3cxmUEX692zNmhwGNFR+Z5JMjYi
rjaiYeMbJArVRQRO1q3dY5nY006Yw2+Rm3RoIaUdXMDaHV7ps5lJoIlgbWira4cAIlSczlGk/rjx
aY+sJhmy7dTAhFtVXnJmK8Rvk1Pft/prHYcSYtVYHLUpNxm56tVymMNDzRrvm4S7C7Sp/K5I7Qld
/UnpnvaEgwMUw5A4+zTqL8rP9xy7jNNoObBa4A1uhwY1mJ0/p1YDaK6dQFKnxS4NzNk0RRSjyNXO
hg32VkUV8eTx1RajvWM48jDttzgkoWXAmgAHDXx1xAqB4jvgpbUYvbyEVM5025mZea5Q/9ws8oix
H1EGIiQ7+lX4nMnCfGnn2GZA2ePGbtF5tcbwrEik43pgZ8kziJSe/j76XbzJYdt4ceq9epPDzyUG
rvaMctOGbYqem/dfaCHxOMBUntv8pQm1Q4j6Fcg75LCanF7ZJRl5PuHPlJXLTW39aFXBkx9O7tIL
BPDE2pqpiNlbRCfxRK+YDD872Opk3blAJUYLKbwf5dMmJqNgg2sCn0+jliPgJ3qqBF2QF0QMjF9P
SPSk+iQchC5rsw9Rdx+iegRN23XssQQTH/A/8OlWb7EFlqB1XCCiQmfut3alD/sxtX6GuYsQuHEf
PU/rxgyRT3V98uD2zKGqxCgLwq5aWFpY7ayiZL/0Rn2jZg04U8oVrR2dbIZcbPSREUQ2GGs9heqJ
DEJb6V33ZVW6OKSDfSmn/FC4ItpOPe+vFVAcvCRMdjYNODuGFp3XBWAypp8+Tinib9kbRQfwh8yM
OBBA+FHy5Z3oX7IUsrFAaeWBjb0jOjkmdbmxhM84mlB3iQMnTe0fDPpYUOJl0oweWcY9LTo3upB7
QONVGTod8OoomYLfpeVEd/qbgONs1BuZC/UhkmH5kvWFvxPjyZOTwQhcNU8qIh6vdKKXLu8J5sOx
SNBwHr+k0qKL703HgVS8PJfRVib6pyaFd62KQL9Oz/0Ak8Qu3xwnPHe4YTah7cAOKYCNlCBW4H8T
4a3RCc9I3IC5Ga9auEZ5OsfFq99lFf8GpUCrzzzAR+ho1wvtkE3yVfW2e0gb/YS/Ut+LprhNGfmW
UTZc4sCDKmTahLzaN9QP3R78BDJdmqJJjMS3TmiU9mHCvCQkdlAa02PS22CtO5y3yGegya1x26X6
dPCGKVjDhj03FdHGgxoY70/+uQZ8uWpdr9k0kFQXCsX7QZYJLy+c5EZLnwfwfWeOEbu4s8CLgTdC
n8IMbxDVa6D3JCRp9C6bKvjCN/U9uF1xJVDxQ0eFsMNpbC1bvJYLjN7pOvKad7O0TNJXCafzqgOC
uy83LSx0xZQMuD63ldFFDDeGm/Dy/MiJZln6Eb36Pnv41YzsbsgFhSCtJ3H5AkJmkWjGpox969HH
ollXEeM61TdqFZK5Z+R2eWwnxMGirdC3EnUcts3ZYhW8eXb1k2eWgVpoFlwOEkJ6P2nOjAYdMmSP
bkUjW8XBuApHcUlQKzAa0fdAk76KjMhO3GL4jQy5VWP9xug+XOV1+bsoDc5cGltFgy4ZkQSMfiRC
O1chwrBi+6bwy3FkPuakvgwDOQ1p2vBD8fHH+Zvu2YjeY/AqLh4fIVLucIg7YPgWXixOAUr1DQQE
gpGbLF0VcJZXqmQYPajT1BZ7o0eSMZFTEyXlyStkdhhzrz+EYbsjGiC6wEl7wiBfbTWWXMbbtk1C
3fwl6kitdGMfZFtx5+KgjvTqRh7w62IoCOb/++e/QWIjQgW8w4jaEds4aj9Uvk1i+1vK/iZUFe1l
yNB1CH1cyjF51eJHq8vfXRGpa6TDcUDB6C9bPIg0zGOcp6D42jZ+6Ub8VfiY7I3LeWM/HRM8uYsQ
yD0bAMUl+2bCbe79ZLflDbFiHh3i4xalnxxSH0mVFjjlzgNjv+o97bc+d9NZP9AjFwhSQTl+mkKZ
FyWKcheZzVeEZ5FOEqj9or0jvbI/ujC+oyNAkmw7zGjgJy/0MP0m6i1Yh1Wx0zS8Jn0qx4VjDNA8
beBVpTZtOrShM/iAj8vQg33fVFzYcOxutpTmDhnRI4RgiEY12TsNcLt+1LutmfZi4bXT0SmcYidT
ZZ0K390HPv6bKB1xDmJQXThsXaPgomVm4BwGrD9pyNVravHtdYhg27o7kUES6DPGDEU1sdrmZija
Hqe9O6EPR6uEje5bdbI5V03/UTbNcULftwUyppHoV/fr/IhxBlxxM6G4LayTIjUXUIy6o7t4sgzi
eIo2xFzpGc4q1fLhjqbgRrtP3K2poygC7F6P6bgM+inZ9aLeVjYPWdSLY5ZloGZcsJGFZ+Kzt/Bd
dx2xUrmoN3k5EsEzkFkVJB/uiJfT0EVM5qjEI6LASfDgxFtXaxhQa7mNxVQNa09z5kCCcVhp5SC3
htfu2rhKdwWpz9deYw3UPUaAqhKXqa4xQer22Z9xUQqlx6RnI3+ngo1hEao+1ZxpE20liE1Zag06
iSQ19oR+gOUZBuBdHXYTfPjYNY30HLRSkLeNzkgmoO8cpz1Bi3y49VjuA9zTSegp2MRQH71QOUcx
dlDP3Gc8Aux9NVKx1lfwZnOcYyCCEP6avweMIou84pSkLEUUVQ6dv8ev2XjiChO0mwZ3icgdGlvj
4F6uUM/leKxWutyGsJoxokjAfRMnUp1oRCd5cY2+2Mq2m6F8rXHS5y9+9pyOMxW8MG5Mwfc2BAFi
XsYrpuUXV9nDppzAUpFzwLARszm8VPYrDUxgmmdPY237Ny/ZaZP5w0+J/VC2uBWa+aWlQ8zIt0Hd
IMkNIqTgGAdsCyZE6JLyjchr7yy8MNlmZb/RJo6JyYCef4yHFcBYn23BMs55QoSP7MtkExBFuCUd
Z2cRBzUT9/R1U2VqwxU/MIwdPqwpalajh/W9botizWp7CPTa3gyooopgM7hmdqs1A8J8pp8SjH6v
DeushbXbhE35mXJKpk/9pAcQ3x1gVnqtXgvZx9cyIEoYZ3EDuY/kJxnug7gEHRbALZ5EMextVlMc
UuQPkzaNSGaReNm0Y3Lcr3S3N18FIZVpPK0sjZ3Gy4P6rvzuUU1l/cqIeGNObUxqjFEfiAhW/jEu
MemaaSlvntQ/BTxzL6epRGSCO2PS8E+1BAonPgITW0PElvIgDub0xkn+d0y0TwJ5cTO/sCWotdci
G84pk1hcIBTgpTbc9YBA1ZjIDCcHhGX7A8bjCMNrK4jB8UQNPi377KU9rfRk7/c5dH2Y5FdPU78A
jeEPxG7t10h7AgJtaG4R/cYQdQWTYqJ8GqvyAmXO2um12MoREUEdp6+os7hYubEybMACZCa7aPA9
fe/m2D41vz2niTYzgsGIA2GxdwwQCTLCq7oMiio7OkDwHmiA4CyUwjqD0m53FCHN2vGWEO94VM2e
/Zekr7Ztuoej+Z+g5LH+Gfd+5AK2osUT1C493KAgOxUi+WyCsYFVgJGYeM/sElZgYLIUoiuoHDJl
Ov6Z46WS2Hn7wuJOcg6daJgS6tyF1V5RY+9LdKjg/j8KiPBonPMTAilONtTkfskZKiBbewHeUZuF
UfSSEjrenUkQi8Tuqycmn0BckiAUJJsBiO8hQ9Y3dn2110r7UTvVc+KN5mfcR8TfdQAudLDbTqo/
ecXWEwgFWgesvEanzC9kfcPG8CER5JCQUE1r3fagjXjZvCyTgwTa9DWU0c1RBvZcpzdXNh6EKMzN
7TTJB51C7UkOySqj1umbLiXtyKiPtUwufgEcZdRYC716KtZ55NOn78aDiUFqWVTtuM5spFxhfTJp
8wJblAnoAP3sF/qbFDGYAunpC5ShxlwCjx6LkZMVH0G5oYGQnkEoPKySw/LIB72aQmhtuac22UgE
VqhsufTgmRJz6l6q1Hmjrz09oWIb93kR+kvA8SdCJbH54apdxc9k69k4ouqfTSf7VeykL0PPpJ7p
8kO0ZEaQQOY9Nan5ZmXAYhIkcmnNY+JFEWy2rLsImbcHresnSMaYNSf9KAFNLR0LZimwAKyFY4MI
YJpAdKgz8rxqPaEYn7QwWKcpySdDIg+9dYqSWN+MTfygcGfg1Tsd0DkO6eRVEm6XkvDuBX+kzRNR
hLXUF1MSdlv8HRs7qD40P+hvqAgNIx+fdB4X4ruxYFR9Q6xbrFgdvcnE5iM8YFJNeyQWaz/2tf/0
54+0VA+WQBrD1VSk8ijmLxN6R2Pym3OxmfIp2LQCDaoVWuTyBADi/UnF2wHayrKReC7CHHe92+a/
PLM1yGnWEGSGOcHYoVoVc0KXNWrVOQvZpGLE1dvBFzx3QaAflfJWXpfHa8RsFNbdKG4gotvCmQ4W
uO22N4tDordnwx7NfR7doagaJ6tWb6Pdv+guzUYtJvBSZbV/g5990gdM6Xmm4xAs1Gurxh9hO/qQ
S3W5l3aQASqun3SNMjiKUg7JmadW2QhyNk2T5KBS7zYDdQs7oClRFi9N0tUH88l3uTkyjzxod8r7
Z922mkPOppeZ3jdk33o51k26zlgXFjB5jLUtS/Rj5SxIS8NNajcWGHEXiOOXI4W+0xP3xfdFe/jz
RfTBtRrymxnfyMCBDeXD3gAFXu4GAwZWHd0qPIUWoyMC0eOL7hT9uimpF4TE1piODMqLJIKCF9H0
EKVGlETfuKgCJYtuPL0yG5YbiMQTNl8EZ9bVblT5rCUTms2cZqmoaoLVsV875dwtggxvqGn2FuWC
cFkUiiRhkTBvZT8NElALR/rPfdh8iwpyeYAYhevHa43KqVzpHB2hT6mll2gH0bkSIab+5fjpT0+i
WG6SCZ1yqGM89l+5CNNGFHyPmWjOzR7tR1NNYs/4wOCTC1V1LIy6WkmDBAVdxdk+KOGsq1zsVGX0
zBgUHfObmuoeiRPIXLxqz/YQ7FAtgeLAmmpLnrS80l9FD2NeChYfDf1MDGdqCoYvXnuxjRFEypTu
W5BX+8Yk4b1SzrgKavp4Y3jyDZHdpSB0DHt93Xufbe9/5MQKLJAIrUrLyY92PVkLs0wmGjNhsbPj
Cqp5H16M7Oh5JkwMPabU7r2zGXCEkX70U7P8RzWTLrHME2WmXTxVPlGYbY0igpJtFP7ay/KLisTF
FUutKw8AMrnyLnX+ZLLexNM7r9lg5xrvVt4TUjlkn0U7/ALUHtSUg4kiid7L2+0kX1yPePHO4nOE
MYB4WDr9TPk5+VFA8VBJb9/DxOHP3Us6a8noV8LtJJ66MTXitlO32Obg02sAGVnxVoR9z/GVNogY
+egcE5Okrd5gY2dxzkmib47zq5JOzCwgInay7J/KodkNUtSrNspfvdRLMGqQqybH8RDL4dtMA4yk
xraA59EDb+0D7JmyFz3SrgKlOWIfzK7xIYJUHrWSfR+3Wpw756oaauQqcimM+kmjcINjgfAT2Emk
fTGB9WjMaB507ODaaLZ9q11z7celdir0b7dV3+yqBEdmHB6KZl5vU+pkZ3pty+na+ZO+1iyc2T2H
O/Y4QE4RD6/rnPXBc0jHIVS0QRWYOuU5r8Z4hwvmh+Vzc1IXQy8Vb27pbhP9OSbdbt/FBJ92gJKO
E1ahPodcarqDuPRy/Nlkd129gsZdMzAmtGZOiBxd8E59fStz7bVwW3kNScog4QRpaZ+MR/C22gny
72E02nuUZ6uuMrQbdDzAvQggJ2zd5EQDQdU5znP87p2+WedjqlCob8KEIRfxizCoZ6x9HfdHCRGb
sFgIC2XRXSRhhR3+KjqWbbHOOmMjY0D4HsGC0gDVlITbIsp+awnPP894u5hGFGmWFhxdTcMWVYHz
UA6Q2TEiH6kgwn4x+pBIIP4L+z6Rxb0IAcWuodONo+XvSEibQOOl3y5kvLU+3nobR7fdNxulHB1n
rjhOnbrSBchgV+hvBFrqYIOqV1h078D+vzDPv4KgWUrHaH7kOEKVtR1NM/wOkmI34la1WkmY5ejQ
TiJrm7ayje82sTZG67eHTHQfNAyQZJrb1OwThMZhhFRPfAQhwO1UIzLHeM+teQI6pdCrpKSwrbNV
wmaYFAP583p+T0Z10yL3AqdiTTZOj6xSEmvmHCeJ4lsgpaQTFUXttB11Foiu1zQmnkDjMxo7ZcEW
RdAFIah5umyQhGEN9n7m8KqgD/wov/KWbo0fEgLEhs2Q4NwaKAmDkG/EVbCZdP+jDcjQEHnzjthE
W7p+eoNWtisE2bieohFLKsh301SELBDTamX+U193X5PSOJhqOrQcy7z4k/GqhTpZDOoXgiPuH5m7
C5X77zRyDnkeMnHs+72reON25BzSUI00zNC4Qwq7DChqFhXnqoWm/4oGbJY57ILW+zBmIj4gxh9j
buH3jliyCv5dpaAIX2WSxWvmp1A8gu457CTPV/CiS+lsJtpKjq6preyjc5iN3ZPnBw9uDoOVObgh
Kv7Iif9d0RXFkgFpQho8jwQ52KV/SDNuEtJxH7FOLRsQLI1CeRPjCebAvnQZxS6jqXrGJrPLBgIN
gCp3DeGfjINRpLjn2O6udkxKnMoHDFvFzwGFKtiPGZ4bfhdw5RaNT6Ixnl2iE0TNWOQngOy91JJX
8AHvDL7OlcffBTxE8DppVfJg/8BPhNkg4aCgSrrbAgtxS2hmmVN1u258CTp20ChI9lFC9BFolqQK
brTPZ5fUtGoAeHFq79G2O5o7V5EBIAFzDui8a5BDiBw60YNpqXRoplbhq5WNXyGzk8XYsf3TRNon
bXtVkXczJX8AWAEH/EDGpMXFEQKoPQ6SQ93geJws62czlIe2fjZB4K+0tHgvLfmz5hZYUyyXK+zN
hw6vI3jSL6V8a9Hm45XcynBtewGZEjghxuzbSrIDzUv5NIXn0Kmv6CFgEVi8+gHgGfwt28aoCM9G
D7ND92kM+W5Ik52TaETTZqs0yRb9mJHkbuHfJTnHNdprTD2Rphj0vQMk/o0Co0SainY1CQKamDST
JEffAit2Dl6qb2ankxvGuLfxUEz9ifnxoxynE7GaF7bTR+SC2jMCzv6IkB111zXzZhEBNOXERTaj
+hbZlyAsfmGK/OAgqd5WlNlG2r7pVb0pKz6yUAOuFzcFn5tCiOwSCy3kcei4xy0yO4dapjxidOBi
yIW5lzO/Km/V1D7R4FAr7B4MbTxSnMKAgMJ6uEddvs8ilw5a9l6Nrbtw6gJhMPtbbWQHf4Cq7JqI
yIn+8yivyGtARV7jLMNJ9uphH6UASCvsDvRc98xMPxWZStxDGTdS4JCTJx7aGFmLYqCRSscIpUOw
6fqZTBrrfNg6aPGadJTYIKsgnMHm4Gd+FQ2diSR91kIjXLaMT4lxLA+pSa+n19LDgMQDrfQy6tKQ
CC/9DjiJv4EZllHHJLjGKMqm0Xo4SEJ41a8OCoiFUcu7pyNsMbt76A50pog3D3Ug/A2rIuyVgxN2
v8wqPbZB/8vP5Elp/R0Wqk+GjzsBxECqKxxro+s1BZvXPrG+Tsa0DkV3cpS1JojnpBJ3tlqh5y5+
u29xqz0CKa7KSAkESNlVo9Jd1cwSIDEcueWAuhdAGAHl1XkOoansftNMOonZDRjs+lFd8/ZzqkAB
9Yxgizj7VfKUO657C8i7Arr41RfiFHfUidLeY1rBSUG2x9LMm73jo6BBQrOwGVZYltqRm74MBtxG
pGK9qq5YeXrwUhjjyQL+hStnnogS4TwvOZb0Pr3M+JmV4Bf79GCjm0cLXt8zE8JNz9h4znCduYxt
U23FAGVy1ASPqmrf9c77DJkQetm1dwZjMfWcD4bqlFcGTg0evsZu7x1ZEW5eHDQ/dRe68k9Gk17N
LjOxVTDqk24EV4MokabvH2bnov/u72mfvyoHJwYIMrtZJa06cajTWnBLzH5x/VcO2N7wAHwft4u6
NL54lNlwN83gxRANfhs0xWH02hr5DrLD+yjwZnCaWKB3OczfXMX+V+BpL2SKQ/1wzUUeZCdNBjdR
VbvciC9RFf6iw3IPvDBe2kP2VYV81szKY25sEpqKydvFuY0fyt6asX/yyMFzrV0bkV6SrvWICkXj
DmSYzNEQlJ6r4btAG2YsI9f57OD6mD7lttlpgA3pGI3C3YqQxlOCVW/RDHiFx2y6ptNLbKZXMJTs
IZJfPlV0e/UsuZCQhTKP2piktqnXt2gHPzWCp+YgJrx6tnrU6GXIJKM/v8cB/Ro67hvkp30597Cz
9JUwHbm0RLnPzYwNGFPhpI/M64ofeUDtEpWcm1oihzn5XpNa3aeWoPo5eU43DAauPiMy0jPIPVjY
CXdqW7dHxnVov/OSBt9Ty4ACDOQVvuyn1MC3j4U4C6TwadOBFMZehjEzHAd8wx+OzUtGbRjRyDMe
iU+si/DP3QzDnIuToQLzDkFvE4/VHuUAASuVVq4RvLWECwvEQ/HD8bC51uTEAvNk22gT2L3pCZvl
TvPaYzTPKDLnnZnie9E37xTP7TYug72S3LUBaq9Ju4naDFlwufI1KQZ0T9dmZZDciA1zxWTsPQT3
GJVYwKodR6ZVVfJ8Bc4sPsi+MQP9KgsmRJN39oaPoXBOranAWzoYKxnVHqwaQBENNc5l+8hGD8G5
9lQl8onmwTks7XMhPhOxaFIbVGXZHQvTPBKAu+EEugf+uYBSMRtCr1kRhKx7gFra5FAV6p6gOKah
/+VOz2lVAnXuN3YPnND111BST0U4JwIO/Q3MCrZacwqxtke/tVEeMCtdKhZsvZEgBSkCALy8NjQt
KwyoXSWs1RQQBIE+jxuXSXX4GuTD1WMcOwfVomBouzsuRVKnA7UO5uI5LPZB9jEk+sMa4l+uiL8n
1dxLl2mDiPmwGsajbmUsFHIeAuiI9yWvmVKGzO1GfPqkgAGsnzlFB9lQh3fDSbgEWVv1dRjiUzF+
9cE+7ewrtLy7loevaVVvAzMkCRDYVJ3Qme8DekslpYZHo0eKp66JfyU5AYWh9z5E3bkqYHeMBm5t
MvCuFo3WrR0Y2Ggm6yyc9suIzaPUnXPvipz4Kn4/4YW0P5gznfgY7lmeEt+WDT+MrDwxtVvRpyD6
xXljFvcSZsdx0n7S2kUGMUzrImqvHV3usq/ei3mRMR21VUP6o0ZjKCP6XuH0MKb0whjnobPeTcoj
QHLGn7rJDxw6kIKHw4RcelGWwQekc07HwW5AlQND1DmPo/3ZDjB24uEYx6m5hSjosr18UCWW+Mxg
KVdAvBcaCvQl1oGJJhJE5f4jLPwVqDP6a1O3Ck0UCmb/TqmOh5i31Af2T6vGzG4NOxKWiOM1WQ/j
8KRtY0f+rpS4dXZKxLb3U2QBDKWI9mw8i39o7xOv7OEVXBCpMKxoOG9Buq0cmzWrJm1bdlq11Eny
9nm+q9j56sLgO8NVptmU6zX5X6zQ8WuvI4ac+wfJSZ+4MctGcLLqXfpCZjXuHMt+C+1ftMYeDNVg
7oErRuT9O23aTcE97I7xJcNxuHUVU8E4iDZk1nAa6gGix+PV6tSyJzWOXsu40xz6iX7X28vYnY9G
se8zpKGU8W4wZ/aiZ9NSRQSHsbo3pOEudHN4QvywjroOc5wjOvCRjD9sIyoPTuBs8nyMt7T+n3rb
Ns9Kc6nNAeAWZhGz1OmczrIOj0hGdV5JTgtQY7ZuwbpY2nQbXLOqnyYWpRHvQGGRG1Q0xDkjauq3
ZRD9GlI1Xozfo9E0HIjJV5oi7xAoPyKJmSZoVW7pof3MW3zy6mQxwJqBjNaiGma/bn6gT/9ZdXkB
0ByFLAyzneqT1xFulKj9bzpn4DNzhDVCG6qFrjtza/aPbMIDG5mFwSoXJz/1L3WHVotOQAeYG06l
Qw4QibhbP6gAR9HIsev+ZXC6a45UAFf1vK1V8IVoAyxn2RyDQPJ2Jmdtq+RCXQgck8Eiq0jhZu+O
sLdxj/iq0JeY0PeyFWtCtUi9cr7KZERi0o6LRke4YxJWO1Jnj8l8k2dsufCniyOmy2JhkKCZ1RMJ
xcm1jmdxbLoNifspB32raQyo7bKENzqU276iUDTIkP4QzxKH9DJdevl0shoLs8DwRgbsgn4DZzN0
J4kebnjQA/Q+U0FHgTHdTXeSZ5/hvpW3cvHmT3RBHAHvz+yuo5fsM85QfUgJJXTmTl5crpIGg+Kk
B6fQidnqEzQlf4qaoK7ea69/LtL2g+Q4nPpYTRdDg7sW1L58mHDxCzHdddruo8cYlKYWNs+VF1HG
URcSw2Z9an1+sAM2zris747bX3VNYAbt9A9jUD+KVhXUFYzssukSm+1XkJsPv0Thwrs1fFyuWGMF
pP3MaO1NT1jYSnHndE9jajBtL3Nr6/C46yBcmeRt3RZ3MqDYFwDAjAftH7EHgQHYL7IUDhoJjNFE
e9N642HOB3wIrM90jpeiMTfoSPzNn/VPQ5+XzR7VoL22YU6S41gpzlvmcrDIJpfEzC1GoLNANG27
/rYoQymPmyPNIj6Aqb2jZ3Gn/qBob4CAm9UEgGLDmbKH3axKg5+VNp8Z7OYGnHGGqwkco8x8kpJH
jPYtmaHUO6DP97Cgv2QdPKfmp0t5tPQoFReZX+y6QKG8NL5NZWA371W8YrbI5tyzj5mIDmhePeqs
R36IqXnRptVBN4Yt5v+PzAdhkqPU1lAc6DJq4ex0dw/so5EvWrPedhk+07jmGDaEHid2tHINlPae
vr9ZS201/zuMpdRMaCRlkKBYScdF5EEFn483A5Ut7cQ1Vh4Khyr4jGT9o7QnOJ4cukpn6na8wG3N
or4lou3oF7Z99GPB2mU5/XKpF3kDWmHOOvS9rjn8+W9NJCeb7pkqOFNbfgNBL7YOKCggdJRGNED4
ZMWLXZJ1cmT2VOIuua6qXUhtOJHgQ8kj0+mQpS2BRzigEUMecjrB1G0BMpn5j4tQt/Z9/C5jKgvQ
uGLlY/A9AFNlCOEWEM21mjOD7rEkxVaCUoWInTWysp9APd012V4zfr4qsOPbOSJKx3xXvlQQXkk3
FQYi9KTPtgPHpz/v6M+XpE/B/KXJl6hyfdcIY+3Ob/kfX8r/Yu9MditX0u38Khee84B9kIDvZPed
tvouJ4SkzGTfBRlkkE/vjzrlOlUXLts1NTwRJGWmUtImg3+z1rcm528fIhFkMlzDW0GhbjKW8kwI
xTqBKcgPN0Wc9cub7/ccyakEC9s9GPLqDW5zijLCGm0xNKe/Pix4MiZd1sBLUClNcvDUJIRh2QRh
VElOEe3W80YkPCUaUwGmyPaeMzHHABQH4Hqk6aFlPiVlyfAQQxW6Kv2Fa4ZdNOPvtZjvo5linW3k
KIK9mrqdLQ3Qbg4L/e83f33omiasd5HStikmbiPmZrNTBEmwU+NGPLX9UjnEffNjpLHYfn8u83Lq
mO8/+H53vup5Ab8vfx+FbH36/uxfH6YCmlUw9o9TPX2EHUDJvBj3iRVK9kJccX++B+8WSJ+U0Soo
QiaY1k/aIGRcOq7ZYC5v3OWHSCaoxUOvbW4vsmcDNLEdKjqHUJftVAZrt6mbHcF/v7ySKVFt5bee
Dql9bF2f5PLGT5v6ZCfXquu2xCXcmjbKVY3/HmpWK1LmwQQiFx6SptSrDxoreFSY2ElYcNSaRHcj
WnPfYM7W6GnrxN4mYqZD6jk7UsRjsL6Tl3iQD3niZGui4T6jWV4k8ZE0RSeS0S8iF7+sQcmT1Qfb
YszHazSKXfwrrCm+ehuTQ+oxEItTXn3PJUG78VlfkPmetjpj5F/uyQiv7nRuobOWyOcwR+8mN/k0
GZCsQ+n1m3as2Fn5ObpJNCBBdh5C03liZTqsj0TbGzsjZrgedEyNqrHdKjvqIGvNMAtdsN1hkLSH
ngFj0IzHYKhYCnSqu2VxCQDbm1luwQS0iHwO3Oa9Do2dpM/baDQr0A/Hds/YNr+zR3XS3rQzZBcc
A5Zyq9xE8QCJAg4O0dqKRQ8pqr5ztAyeJGVDKIyc2cJ3ZcE4JeAlQDDoh7WPGmd6VY4sL51HrSVS
oCOuA7YlcU0G1W9RkbpXHu0KgbFS21IY1TU2PrNIZ3o30k0CDrDFTduYT4hqqVyd+1GCXkRMViwN
MjGCX9wXkyMvg1t063Iyqq3kqKYZrz4ZDrIaW0JDk1o25xStX1sYzjGvYuti2O5RaF3SB/fjrskD
eO4CmdJsdj9LQOcr4r7LnRVlLVBQ8106E/uARr1bZmHTN+pbUfeMMykveIaI+y7I3auTLXMFV4xP
vkGdpKV3ahoLl/jg8nmj834OUjNAJkFh08bIRUTW/uCG2Le6fyEciyA2BaelreaD56iEcIklfcQj
u09DTjLQX9cQNOwsgHFBExhpwI+hC81nxkk2sTYE08CPbPgsXHJoQHHZpffgEWnKbUQHk8ziq5yX
1BHKn8F0L55SxxEN5B2CVXs9DoY6ihzZnfb3QT/5TEPidGXPRXipUKaxCGcmZfm4rBrD/io6ANn5
yGhyNrJzPbPHiVFSMTCPAfo088ZwRb4HwxvvZMff8Fm8QriZ5L0p3WPXiepW2yaIZbZx9N05ASmG
91SFZb0dnILBpcGpkkxJDWND9SsrIRgusqL07IP9N1J+31WW3YHifPu+JqYZ94JFM3sok/m+KpA7
EwFYPlll/hJHBFnGftFtmAtB0zHSL3IA2ve0qk8t4Zy3cVk4J7/xi4gf0jbx9JNOGSNs2PklYHtj
7Hkl7fSHMbqfLOyydUV+06pTuuD1KA4cHIiVR6fefF9gQx2em+UHTXAHsGCVKKARbvJAcM40YP7J
8KoAI0Js3SoI43vLRGbXsKyvJcQQgj+rG08h1QDlt/MSG/lCVr+ArNl1sVtu665M9zbJGhvFKvVS
ldGiYIwfyNfRnCHpcLA9KKdTDdKy6LJyXxmDi9g3I6gW3jMDGkJb8cxYT9/fbLToMyK1HYMBW8Vy
d0U2j5OWVq2u4+DYI/kBpBx0PwMfJjW5E/XNUHsuAxRgRl5V8mQBlI+S2rgZwX6QGOhjlOCjrMy9
o5N217rr03U/Z2LrpQziiaMPLqITsO7tIr90ergjnf4sUj5D3MJMzCIMie//cnQUeqHW7paCB4of
wZNooDp7q3LFdKBvjpYnw1vZ6w5RBf0C08n6/P3GQjr15xeZmcdvi2KOsOxkxyVWa2OVAHfNyGov
FlHZcgjUEyaT+DgBIg9bQd3JivsFzHG9C4ybYXbj81QSVOmP2AnydESHiC37NLVFvmX/B7MpbB7s
If2YONy0U69zpetrpoiuVhjleEB1D03ypps0vSBnJ8aISF03dI5x1CIb1BJxROBcHDLlLjhwdono
nQvEpSX7yAlhezExqUaXWnK5GTuixJZHykknAU1VB4tVlqG/mSrzDnzR2u59TjJO6phstKuXy63s
+mCTdqRK+V73wJL+pWsjYrtGMl2DIf5i3ThfeIWgCPF2PzMFPjqiSfepzDDPWZq+6fsQC2P3JkEy
8JrfC5u8GRYbau0ZsK/cCgVeiiW71NOvpO6nrV9OdLzpoVNmwpTA+cpskF7l1LPcL2SD9zWwzm5v
NWRLZJwIFsnX/gifPdbJ7vtTpESHd8FcvThJeROlYXJQKWU6xkvn6I1huu+6ItvYeVtflxQiVfAd
84P96uVwW4I0v49jpozfPzxYuaMFbH87NPMD4rv06sBpK2qEJmALnkH9/SYYnGoLYG+kY/foVDH2
Acvivs69nQ6FvRrIvUSJQTvkTmWzJjA8OOYTVo+prrIN9NHVQJLxu+k5K1dF3dVCYLYaa0h+sIy/
QssdjmFbQsYbBma8HlrPRUaFz2uTFrdxHfRfHSkLq8kp2sekK8u9nvpfCQJCBHg2nJ22VXu7UdQh
CWPIZrmjFeYDv2eFmPR1ctcWHVqmCCKHO0zdDZ7PR41LIi7y6c3ppnTnGCaQKIy6iXDjFyPBDhXn
410x+08ire1dNRb9JWjr8PD9+/d16Cyotb3SqQ9igBv++9EbZFhkB+CkB5fIX/IxvEezb+fbyqoX
AhH/KOz536bc8w+psxRCiJfvnT7PTuQj4rpx5m2S8RxD9HkNyLL56oTxkzx0U+Rv8RAQKdqX4mmQ
Wb3Rc5DfDsiZrMjWh9HwIfLNSw+MZtgA6rUm2NE/ct0wh9WI+0ePltWMuEI4HofzhIZzpbyJXLsx
v0dBg1CmGINNj4CakW9ycmfunL4QJMUV4XA1KdcuHOD5KW2Dj++PpCHFLg3i6mYU/Qk0frptrVls
sC2Ju6wzyTF2k2k3+vFH5Zo2KNj4Y8zLP9+JjVLAijRMKpd5h6i9f2Nw0O/GDiE7T8hqW7URHRIm
8NNf7y0RVlzWw75t4/FgiNq+iUyCqZOgdGAb2RbzpEjui8ygVBNC36RZwQqrJbS5Fqk6+A4Bdjmy
u4PWREwssV8tC5jUSZx9XMrXyq8/BG2q7D3ryR9aPGhLQzlCKEMVjIsBi3TJ9dP8xk/cFtGDLD3i
FC1vOGkIkekoyhcvYAMws+hSoGreZp2gN2eXR4bJTkLgO0ZVTLJvzmYVkDWY6rFSJBxyD1s9hoTK
JMd7jYQeblNd/BpztmEGBGuEdrwXm8MrWDBvN+um33scaBcj7vdVO4abyp4wSS7PkIy7jduXsAmk
TYzGgz7fd2Dlz0RnV6iKrlGA34VkyvTTSBps31X1YrlKYH52D6mpYTUWw/TDERez6cf3JCS1u2ug
zc1h/iOgwX9hN/FgjNr/4dPXCCVeZQ5An5kW6SdG+yFyPE/pgGhZE1G8xm9ZfoHq30hXUGpnxrMs
GPmgeh6u5NCi6s3ViSgMc4sQyv8xjszX4/KlLvubGqrwxs2a5kIaZkzYA4ChMgqsh3jKa059wpVU
b31NQC0g2VHCoWp8U0sdh4jhnu3AD5wyySaWk/WIZCnZAJlpmXiG8Tle/iDVcPKkaTC9iwh/nz2T
zhb1x2ogNOXAN/iYBEwFmDG4mMOiW7djFBYZSEmmtBG0NZZzpvivNkzxs/1UWx++tS1M23oakNuG
yit23/cKI9ae4izd+YZi5u6kGucbFcZgBK9prrt7wgreERgmP6q1UWfDW59iPoontSMqqniT2oWG
VrniULtlcxvZ6Q0i4x9+Z/s/PYdLh8ip9yTW77Pdfc6yHm/ZT5mHatbVkcQjY+fh6l4xzWi2njlW
jwMQf6wKgLi4X+K9MfL0MLIWk0ILBqAi5GDOq/FJsK9iJl1BQizMHwGtxL6Fq3jWtUo3XdQtROcl
lMyP253UUXKwE/mKLsnZGCQ188y0GmKe8CPwdH2Mg/Qmdbt5/+cjjKfH2fdulDl1vxtVfzASJNjJ
6aeD8qyQUaL0b3wGPfsWOTGXWAVzpBPvrBDuc0F+nzTHdD3HuX+0Rl45ryB+5tuA/f/R5P8STW5a
pi9C4DL/2qd++Wj65KP4pzTjv/+zP/3qgfmH7dmmF4aO79kORPD/6VcX4R/CJNEYk5JrW+TU/N2u
7lh/LJgpP3BwkzvCMfmjv9nVHfMPD085YxuGKhBAYFz9G251d/lK/4BJMaCjUH84LFH4/D9wX4Yk
ElGCnW+fDdVvU6RfTZkNx7hAD+BCt7AE+4mxEM9jgzBkQp6zGfz4cdDZDTaP50EN7zgiSXnMUJNd
0oBtECNZTB3jY+33e7eG/FpaN3NcPrvo/1f2+EA3vo9xToe2SZWT/fAzHN4wkxv2HYAYWOqU5peJ
DBNUsX0Ka+Ozktk5thtiPmtj45gPqHRhwI7XAX6PO5GUxV4SIOq6n16Lpj3bvdwQLZujB46p2fpj
k6pjE/n3Vg5fWKA7tdW4MEbQJSs1VIRa9c+phZBwVCuFfLfsJNvP2WIt76yjhfLc1+Ryid+uGM42
I2OEYS8xh0OGNW1GlObgVHLz6r2J9W7ykIWp5PfMol2GPUow4rBERW4D23+QaWUcnTq2IFaublVr
HJUxHwbEhDpttsZsbUvPvlj4LeekPMxNfpoIR1w12AGRsdQrSQTTRP5hpt5y5EKZ26MSxGNsz/yu
I9gB4S25iTd0v6uAZ9MqrOYXyMz71pNnQwIQKzVd50yMLQd+L+mUvWK6Nahzels/OxbKg15+isi5
GEmNYyQHFdgcjJZ2fjLWVlvifpg2sk/vqgHCNPOOIoU4Hvh34GcfavviVNFtrPSudvKzYogfCsIo
OIjXQ9Zv83K6oFJZVZx3GmjvGESPyh12iRMzl6yWJedKD9bjJGpC5Tz/HcLB16hZNAfuL3PgUTyS
nVE6p7FO3zU+R8ReA/1le9+E2eM05FcpygeJ1L5LhkctSH/J9O2Y9M927b/MPkvJNHrqCLbF1da8
SZJSJBzqOvkp6/mZ2u7NMBULCtYehOmpVZQhci/adawWYKC7r7RCcflYTvJKutRlZimTTaiyA7ZE
rr5WmImdzDyZZXefpDTaKKd3bcJKPe2ZDzh3PPxZrLT5z6S0Nk0J9ihKrxNLDlBd4j0XccM4JlsX
4GtWEdefX3zkozj5ZvoZ291L7str0AA77+sPWRBHFBmEuPqAyFGGZcv34crzVOljmGQHM9cnu6o/
4sJ1VmNubvIkf5YC9UfCM6iKb6WNtMWkSewJ2RH5ewGEV2OXZSqIydTGE4jMBp0pe/v9UEdPKZKd
FM1tZ1jvC93MnbBgte69pLSMUlLp/E4/5QV+AoTY7Gfz7HdOqkgTO0+zgW2z0/6pzDyUbegyKuFh
nSNPR5m/bZDVQU9yb83GWvvxNsO/o5ddo4Afy4jRcer7IGHiwVyNwX1zHtCEgAnyrVVPfmCmDaCl
9aM/+k9eb94E3XQhf+TeMVj2BTF4AvRZVKrOeJFTtifbd4/2JMV1XtxNZXRWmNuiNr7LjLcmMu+b
yDpnpnjx8ukraRmxmA3hqobYJKHJDmYMnV2hPIHZJ012irHhHhAg9q4JzzA4Q7g/8VtuquZdGxP9
vmBy12QjG4nxFwpWj7l+QIlkS+b2VZTvrLB+nDPf2QHML/fLRxU7DQJOR4rpjtchnOERQa/EqWOY
MDTYJieJjWg/QRZvKkwxbNphV0DXsSvvVRb1liA/fjXusGzkp/G26lGBlCJzWdXkNnPPKdn37DXW
FZ0aV2z2EjOBeMiq/AnFza86RIBfdgXrs7IF5T0jG8QuwRzPBtUQh8ZbHQ3Bke3KawBiruzDdw7G
j27GRTXWPpz5FN7EhLVjFhBPwoaZhiwr/GKQnRCj+Gtvzq8pBION64lsYwkUzSgR0Vsk474KeJbo
kd2rj1eZgZlajO8NZrsaP5UTZj3raYMkANv+/Pcrm5v0S9Zd/bv/70tB9FU3sMlBBnw/Wv/66LB9
2P7Xv/BPfx9SzN8Kqs1H//FPH2yrHj3Lvfolp4dfnSr+/NpAZZa/+X/7h//x6/urPE3Nr//8b1//
h8rlf0vYefyo4v9F2fJ3zA7FCasAF/En/EmYnxZ4sz8xOyL4I7QEwGHHd6heFv7O38JVKFtc4DuY
jqCt8q9D4GB/lS0hNJwgDHy+GlH33r9TtvxJivyLsfNX2fJfcHUu1kY7WJZe1ZQMR3ckF8EaRIDg
peIMFWSmSjtOcblU0dVP5wAxhCu2BfP6Q1VACzeVJ5/NAasIPsLx2bBY5LGlXtLCB++rIskJPCkj
HbvNiZsfLNLeogoRUMyDWM8DDZ1Zx0QzYvYu4l4d8ZUYuNcq9CU2PcVYEUo9DcO1NIiJ1U7JYGTq
2zXlOZtwKh0C57jJS26QlaPNYRWNLd83MwQ7GW4Kl5stkkh4S+nc1C1Qn6aC4TuU5ufUNWd/pInt
s/DkDBJJZCFaDuMMjHe1gyTcbvuOPWafDu5d5E/EQdloB7yBKsJfkD1F2h2cNDu4UezdovpTiBNb
njdiGBnCDf3JagtvE2bhu0m/C7tCw8HqA49vtL6xGDDvoIF96dH4sKeqBByv251v4soJnOQpwqpB
UI18nS033mGKoz6p1JJnz/pryXMiZ4XCCdfuez0Vt4Vn/PRCdhp11YTHWNrlNvLMeC2KWeOUGW/A
/5SEbLAodwqmZobKbhsGgbuqUQ9DW7zkLc6ukNUVNRe+/SIvqz0e9RI6iHA3dYI+1U+Mx77H7K9m
v72ZNcn2Kc3cSwCqQ8ChiStkKcKvjr1pvztR+RU6zq6sqAFG0+v3wp9uImWrNeDqKxPGbNlvGQTJ
l9dRte2R3eyHL5PnyB+3UYUuvbI0A1a8AIrCA18/9U/WWOynExYErYvDCRlsss5bjJApxJEVI4zq
pghNaM2x9reh9sMt9lNjX1V+vksKFRFeh5Asit1sPy5Jgy5W+gwP5UlFbOJRPTkncn88HnawxcvK
Hw8iX9bi6Kb2PVsTLnKR/xyizIakME5vnYv6jqbSPYY9hG8iTpeAWITXYw9Brg+YyHE1AJR2nD8x
k/9W9/j/1BlrLx3Tv24MsTLlafXxH7uPrv7HY/b7n/3ZGNp/0I3Rx5lkVfkeIsi/n7AGSVRWgCou
hPzpOyAzOeb+dsZa3h9mYHv8qRuCBcXG8/czlhMbOrMJA81jPQoP1vl3zljXDBaO6l+H7MKxFhbu
coKHUfk6geDh8I89IlYAVPkUDsoLv3QKiT2oSJf0yxTxfhMMO0eynE9orLC6Ij6lzleW9Rz05LN3
pCCjpPLxbyV+vGlN9N39cIPjJTqa2j2PFk0hxgqclm73083TT88piY0MJDErwq7W8RLnGg5DsG5D
zaxOfn/1k5LOJ9Hs4th25EQpIudgf6lXNx/ouJaMzIj7kbohNu70kDw7FaQMabrxPnCqn1NmIe1z
xKEkS+ncYbYcbO+xseezED1sjaxtWa4tLjEL7JKDB8YqQFb5UmMbIUFrrZ1slzcYOaZyis7zdPYS
Y7o2T1aDu95FsgD1S2Irx4My9KAcuwKCQxV+6tGKqak5QyLt6T3jLqsAiNXOY3gIptNgJq/uIOyt
H9QfWVS8pD4/pY/xMaWuhAtzm3TWDU+Z8dTqqLmxqwifvtrpmaSBtCZBdMh9bBr5CzreNWZV63kg
DnNlF2227nJu8sYICKFvjDPjxnzjR7JHnC9J5imcqxr1CCKCoT2q1JvUpNUR03uHEikOVb7Pm2mX
sJ3YF9AHzBwcRVsPJEOzfGtj58ZPBv8nmg5lRA9ogbpN7oh0bTJrDnB8lkgY1zP9muWDX8iabuer
cdgnKkVQK6pfZdlYW80Y5GBG1Kpe0fiHMf7tB5PJEkodbDN5auZHKPHTKUZtD9MpSK52V7yOmTVv
ZHfoiRJHxKoXDQAOWt/+DH3rpneNYxMviADoXxaXA0tnl7auYNOQeT81DNGeQLONEM4TeOQU+U3z
mY5Ar7OhnFZTxsChNYa73IApFPeFu65khfQ2osup3b7ZIXb9HTX2poQhE4dNt+G8txBpokijHKZK
VTIk89t+xy7LVDFBBBM9QQbTO+Aa/k4mXbJpc570nZtzBrsqf/PBHcjOW5sx8TteUb0I/Axed6hh
PSEhHZL7up9vdEGWhwwEon8WkH4v35wRM01TFu9NSbNQJwEPsgZgVqyfVUZKSdIEr5lpXKyBTFCB
CnrljmzjquqjQqtz5CF7ciqj2aKQa3FCYIwO3d827GPuey32Y5HgoumofwzxwI+a0oo4GksiJiFn
qHYskAeoD1isYyfbsD4ZuMWo8J3iYbQ75gyW9WRaciMAD+0bnjSbFl2bmhycoa15ijEpriKCObys
fR/LotqQ6fE8L4uKWaOXQckXYRAvHnUfgXaLzFcrwvbS5L8gyblbMXcfUcedoIaTMZ/R2CX0lzgx
mUC/DuRJrTt64FVXOyBNUqKEYBMcytnF1y2QEnYwyCuCGMLZuTVCyBR40u80k+n9oCPal0K53Eox
RA5PrFHl620cNSyqsqRnk6yuRg071Pa8Ha3Ja5USMS/LJ4kPlanNHlOeffp+03kksCi3e+87nNuF
WFKzehCPGD3x2E7faCN7G7SsmEQosd8jyXIqto5M/u/ncpGjuclCcCzsNU3GQbTVU8uhvWEaQOaJ
+lBRrbapCl8NbApWngh0hebeLMJxa6XQVDAcqb7NLsqZukMIgbbzrfHk3kSxXZ8cgPwbrJ0DMdh8
to/ETZ+QJq/99D5LpovicXRi1BWc6gzCTekcoQWMmxkADNkc/XDG2bogL0+oNRAsZMzYUKi0J6A9
7YmtTLxzjfKtlyhCUKTyHclukfJU7bqBs3oCwgXN0ks2hegRI4/y1cHuctQtFMCgyvkdoMp2HP/O
YHR2JwPs1OFS42fImeyuNvfa5ivLvvuprOapQVu2kbWDiMseP8d6IdSZfINwF9PZ/JgD86US3a3X
Te2pdSEXZNgxmAODOamC1ySFPybHwduGAetGA++vY3C56ly5awk8dN9BCOaxNmxVM7SXMsdrb/tc
3n6Z/apqQnO5teZ7M+ApMqkmWbsYxGoEz1PcQy6I8JQ22W/kKzhbXQmHE1nTqYbNsMPr8ZyIOLtY
XjlsI5ecV5y02om9Yy6QDzKlqYGcrgTpBEcGCqe8kr9heLA4o7Q7hqKWWLUZ/dljP9IKVL98XzRn
Np4nO/TU3vTfLWuMD62lvFWzGHmzzPNZe5O9qMrg0GRLz56zabPtHgwP44YBFMwofROdUXE7zRYT
KheNLBHZYDti2Do4geIs/5XbMACZXzJ3mh4M6skZHV81y2ofa7IEsm4BSDnLHK1z9saA2Dcug1fH
QDWY24CgpeYiOJmNvFUTp4GFK512gZs1Kfqt12Yx9DjmNgFaxbXfZ0yc0Iew8H81Aa3YQEEdD69m
4NyN3tnD8Q8WM18rWx+jTv+YOqshEtjZUuYQIV//0NXWzRFeFT6yvtGBsgzMb0r649hBoo4X8YiS
7LeFeWQ8r1e5O59zIvzwwTSnOdg6pBetics+QHS+Foa393ld19bkGuTlTiUEPax9ZvRYzO149uO0
wVKBk2rMWo58gmR6mb5geWU2ixUnNXoPwM5Ybn1QpmWZIHkvFhldNt9hDUTi5bs31Ig/2LaD0xK0
tlw5LR4bMwneexjbmjHopsAUAyomrTaa21hMqmTW7UzbhjPTy+A3+K2coWInX0XY+IjPkmSnS3uX
yBOobWPl1G8o8sdt3k7YpqdgmwfRLhmde78ukO5UKlg33CJTJfObJh/Epcira+MZF9909pGOShz5
6p3Qw5dyYDwNlMYBgDSmq8h1rzgGFn8cCpp6NvZ5XH5w5WDCCi5zJ+5Gwf2q5PNo6iNd5i4dQbuM
aUCaZriWiXosPe9tLi26ZlooE2rZGhF/vYKrcDVKND72IrXjEnKN7q6XZI/B3mHg2y/BdLL72Xr6
bHEVdqF4JA3tA+MPD6j6osd9Hk7nsPX2Y40BYpow68aeZ+C8pU3rJoxGpbwLc466id+g3aYFKCmn
XZnEnu3d9MmeMiamphWyT3TVIRjaxXPFHMyU3aPQotiYHuWAhILolz3s81iTtKRN+sK87vfZZGSr
0JJkLdtVRwpruOob/UVyZ01TVn4qa9xpbLugdCzrahY8+Dv6UB7h44BXUxNSVflXmWdkUHaYhCjQ
b73CfLcmmWx9WT64BHUCSes2o5wQyVvg8AandbetTZ3bFW2CO37IyUjzvsi1h8xoxJvMYsMTQaYD
U2s3LbF92aWuE/P6/SalShJONRzmgcMin6JgU2IJU5VT8HRkigJ19Wy303xiylhfJ2LVrzhJYKuz
ujDcJxalLyx7rbvsoV+AmAKtzTpmqjKl70aulhfMuYuCEO6Oax3aRftr1lG3tYhW30Ic1DcQQ1d5
6wAwkw9O4fRXuopz4qdwiQLxxljF3MvGvnhdhvkDmjf7OLENe988ydjXK+R27S1F0w7e+RMIKIIV
OBmsMZlOqkZTOxEcsoojGEkM5QFmKhPjqp1y9+LoPIlEQaFguL92BoPS49427PnQcg5sQstehq7k
6dVldPJZNa/rxifnNx14vuKKwUowZvO0Y+QmN2aIv90p1B3rPcB2AikAdYYBT8wow83YAHVJOGea
Q1jbPysAW6sSouB6wE9aYRcykt5dqw43ZTjsrcS/DAopn+pe8wl0YmUvEl+2D4lhH62Z26Dxgy8K
jpLwRWb2SU3hpw9hWJzyBOaDxjO17sfsRxR0xRZn9y2CGsiNWCLJqf9R+d0e4SW1ZuVA9Czl1g1N
mI5Ba20MSR6rztN14Ql+SJdRvavHtxbMqcxQmUxT9tP33EcdpRvka/1qSKiiERRsa20/MM14jKKq
XpfhxEza4xDPDWfTafMwkFM2OH3KjCTllyh4ZXzvMcH3iRVSPHot3MO8sDexqB/ckrtbQu5bqfZn
OOr9CJUEyGTCg2fMd4zKcECFCSF54AANMF6RZaHJK0mejVoLO523nVPzWak4202zODoZKlfoPOeE
30JhGo818a19MtznNhkg7YxFeGgRnYbBcMyq4jNPI3/tsAChJC9vLV65xGcZJZpkO7v2o12aP8aE
yYoLd21CKWtQqy6/sOpglrxIemY9lDU7hD/BymvhnrlPLJKp2VSgN6kR3kddfEkiJvzIF1ozvMtm
Sh0MJTrNrxxhDisXSi40QNzK0a03QzDxsvp1MstzPtk+NwSAKYqE08DDDtHDCuVkuyrpUPYsG1ci
qB7sgtGZC5EXVug6SjF15XThq2JWD4oqxcZ6H5VSocsff6QOv5KJyypmJsB6T56bSXOOWtwli/Cy
Kw4QQYi5m57biiAccgCSEfW7iIw1prI2rbahTa4tz4fxPMjnYdCfRsbcwIxRi1JSdGZ8zxn1YNAb
8eBq13MxXGWDyypXRJX22WUQiGuxv6MljrBhur/mtNtbmE/ibPo0kOoix+DnnG054ASub8woNLdD
kD14bcAlmr8YzftwmSAuQhPDqx8hjB7qT5No12r+zIUDecApCUWg3HffDCt9dYGl1Y2mPoVzLqeF
zWhvjapjreNP2Ro48JXT8LGHhMIEDl+e/6HoBUPr2Rnbn4rww3XmaIRODGGt+Ir3E5I2k/dNnxan
WRMxYWrGH7P7LILpR4wChZlKvIXitVWW+ygQ23N0/550evVInWdB/ZU0mPnoXaqeOS/uEUbVWc4v
K64xG87zbWjM9sUsHn0v/OkPotwDfcRMBZ5Tq4WrqSo0OFzMJZvNpoDjjMtHuqR2Jmjsx6bceOUP
DMlXIxtOw6+C5NK1OpP7wfxgVAFDwrvBmH9wUnNsB95jallk09WVhSQbR6yhz35NPyqL/iHRPM0X
lVlRtwSez8aqlc1NXmZE8Q7oVpI5vU/rhSFT34gROHk42QeQiVt0XwGbVurOzAW2bQ8PaYQD1iaX
QRDRa3fiMCbRxa1dSBYps/GZIULIchl1I3PTNpi3HLxnr7mtan1ibvZlTflNmhARbfb2j7C3Htw5
WoVweuBxUv5axKtm5Xg0Z/UqYW3i5mS4syAVpP/DdqNNFqlDZYB+itNnje7ZkixRl24eiA9ML75D
3yOBPWqjjenrh8SP1NoJIhb3EmkUm0xsB5xn5VUbUXoa4v/B0XlsR4psUfSLWAtvpgnp5b1qwpJK
KrwLiAjg63vTE01evSp1JkRcc84+UJqyZxS5xUmb65fVzcfKHJz7Zf4rYEPe0GfCPvrHE91fcY4k
nvxsAqIbp2o5VaG+IySaS8Kq/FhiBdgJz32VkaKtm9Vth6tuh5kM9ZbW9bu77LoF4NRi4Xf3ocgB
HikwvIXlh24iZMgC+GSN6NjHbvFqkJWMQriQd5REH5owbxiApdq5Frgg9IEPrstlZ0etOOcpG40t
bWldgofIKh5zE+uJFvrk2o9up/w7Oc/ikClH3OtO3k+geEh4p5Nf+aZmRzx1Y2mcENAhpwreqvav
pRhk58FRDuOlnkhtrQdC7pfSOXTjJhZYq1j3HPo5iGBqdUjejfO7TjM7Szd0Esv7Vdpq9mbI6GmL
xiIAxk/zO12vkKq6cQdgF4gT/gDLy4brTIbU/0SOCgT+PDwPQn5Pmxme8uKfMJpbvw/uCrPJuEeL
99WV0AKWJ5X5D6Rn33eT/c+mb2VxwOeRReB9tdEjkdsHlf7bZvrVLdXVkts74UkHHBj/fr6AByhZ
Bpushrs3P7Nhk4ib1LcyHD3dMzqQuFGe8xSaH12LfLHP0IBJk3jHAQee0w73LeIY0BCQ0AvaBVfA
rcO5cHEcS5zEolG24YXZN/1SXV0U+vemyaTKXTz320SsyNPC8T1inzWI8O03VpCqIhweLPqxLSEV
n7LI5pkRV9am+V1P9FUCOqVE8pCVL0Njewkd6d2QjahDpPoJyqA/qxzLDzCMpDf6M+So9ruLqFfF
fLdYRDJoJIeJYrNDHEL3NMosP7dtsB5l4QMEyX8ZMN5YE0b89rtCyjNh5yfWzH9CIP/o+nf9FP1b
5Xw1UIazPiGrMo8eushEDY7HudVXZjDPuDGTBub/TZQtOHFg+9KAm6zVZCb+wTMJOXq6OErlnHiB
9bNlGUZL5+7JXsCeNyMeigqOHEvsZbBGMKTDgurzr6yCP3PISSeZ2HY5VrDM1o815q5zbzyF/rVN
re9ggshkmupUVRHUGIIISRpjfyZ8bL4rDsYNHmg1LCrLdSJqWo57l069soo9MxomBD5Ysk2nafZm
PMJWQhE8f3ZWud4NrCJ3oWR8KG3dn3g875Eb5rhSLliLyWwISQZRByJexcnvsjO/xRDbiu1Th9nd
wTx8mrD9J/ay8GCQ9jVt9wD0Z5c3NbLONZ6cXR8QbtEYQ2zNUIrN0SCnr4AU2kQjFIcsT0+LT0u3
Ta5A18xPdlG9j4tEUIETYOeNTA+18yrnqIkhGd6v/cors4qjtaxQ4mzSTYW8Bm00Hek70Is16PxD
zNAQr9304KTDNuzrj6t5JgPYwv7VcyNi7djY5ODdLcVHqZGv+7w6aUW7tEG2GX//c/PgwTc9Lv1S
31c+ZL3SvB+KsflwGp0fsQ7OB8Ag4y3RAWcrrY/ARx4Gq/nM5Ii8o4wNUWXHxsxuyVlRx9DV9wZ+
CP5xv2enUZyDMqtOVspMJ0tJZam3qdm6gCdBqxqv5bTsVi/bj3wfOxa9BZNN42mZUqi0qIWvkZJe
t0sb6p9BRLzQzvfauS9lRHwTjJSZD0kePEw1Ce8PBsdx6JkpdS9tWH8ptwzvwxZ62zCa1m3KrvUa
1gjYCcf5yyzdfXIYluDSQFIUOtnb3EefEic01oho6J+QOZMLnBcCdAAMHhIzcfv0bnbqm54wb2bj
88C0/NtsGXgb1eOsvOUxmIKz8uqvtM4+Jjta3yL/MjjERxeq+BOGCDa0iNK7NoRdSsDXvl54kkOz
PjfFAnG6GwnCcriWmvq3q2frYrlb3obPAEeGR1HK4jdEOoiApfqUItQITSJQnRhibTE8p2iGjmGO
9n0KfYiaBrwzYOAha9TsXqoF+IC9PnqmXJjcLSPWE4fevvV+i826ayyw6ypz5I+3aYrpRnyUm7WY
gOv2krqdd0y9+tjY7KCB5hF47KyUqsH/7l67CU4pgxrfzmb6eMtP0rqxKM5adFMVginSTwwm4fAu
GFOJ/QJlfaeGiQNEJhUrgzh1B/MQDs8GC/dD79Isqoz9RpaEK/9rzdMJO79jM20zA8AS8seWxp8s
NB/LltV36/cMrdg+BAGuTG85Sre5L01MexGUS762uklckZ1KMb6hNr1GoHKsik1E58CDoHSfzSWx
sgB4voQdwpzlyffdn9yfPzDWJeRCUBfm0ZwMDB9rE4LO4mjcJZCV5prwlrZ5aUZynJ15hjdKO/Y0
mPJLL5skuwfiCrXX9pkm5MFsxuYWoUs2QaI8bsigSoNkMc370JywQR8p562kdjMK4B7wSM+eeQ8q
3Uymxiz4mDbdZkvAc40uIZS8zl1WQ8Kc06QzcEC3zqz3NcA4dGcgyUf16cp1+YwQZ9LJn9TaEyHo
VKeBk1MMSAP0wLDSYvmE1P9mnPx/JYvFdtQM0Lu2Y18CX8/eVCKB6M9IcVGEuitbvu4ketcBjLr1
mBgnK7ui/S42wZkvjwMepJ3sKuLa2o+cN+DkRt5rivbpdm30b1RbuP7ZTMUl8trNEZiosD+0QDqO
2m6PA7wqoDrjZ+XuOQHosZsCm7Rr4Mjz/k0yIuqu6picbrPvMAUVDTYhBq/UERw63HIXtXElKiw8
JR/9GrIe9SPxqMFmoQAU7OvgIujo1sXvi+o7f5SwzA//+7MLj5hdcxMAGggPwOYacrtLAFH67jHr
XSRl4XAxa+e72U4EqDrgm7HtOTn7wzXL7mAWCZw4AAzWmbGUU1tJoIIPwTkTSwJVM2wcUql/lt88
WyAdIjyywLF8cNrTSLjLaL1mYwFmpRzvAFSkzD6gZzU4AmKaxr9Lz1fQo5UHz06bvkxJGhikPE1u
c6ggm2TKepIlc1irRGPYOSjLBkYA89zf00mW7tbkciM02B8mB//HNDAc1Ys6Op1FhatZzFXeS11n
W7r3EEEoQbAbtXo3FaO5r0qif7KKStEDqWZvYPKcmaM/Ql074RS4wt+JWOCov6k13njp2iasvP6W
Lr0mff6vl4cLL3IExaBVEPmm1dkrE2t652QPPqq2W47T2zqEMovtgPRtzfAnp9gDt9L+zSd7u7mn
+lowrILN5+wzSlsG5PgvQO0eKy1/qL7YJAjH2wHFvUzGEDHCMP3EGMvEWwfneVq5UspwHZlkyVcL
n+ZNt6Z04yjsUlPcNgaMtDySe3KwfgBYhbFfBdFFM6vxy4R5uTjhquoShXWsIIy+y+fsADRKnmpl
/s1F80CIfLT3OqxipodymoXXUDnj99y0HJiBml7Ybr306BF2vsNtIPNue275jF3HG/Zq8Z7dPOS/
u5EQO1SzdQdoVIp+vNfFBRbrGIt0VvuAs+MOpTKH6toxHsXEitGDObfkDd+HkCp0KqsbsT0FRaM1
00sXmef2Qw5FegDp+TMT0VjZ1EDuwGTTccS3b5lfEDzJ88ns2FO0W5vgsKUD6WZIf7UZnhy7N+/c
+n2yHuDB6IPXj5R2pkA6rqzgMJLJhHbL0nvOpiUe1Z+iYtRISckPWuJrBDMXMgUhMCqnp8RXG9sl
R4eN4inucbd6QRgh54RIAgN+50tPsjJbeMpD73HtwQLpCYaYGQjUjXUfxSZaVlShzrdCtH0ZS01J
N4HD83x8T+vH5EBiJZnkXz/DW9wSluNBykQ2hsHu49ALszoujnJw4ZqwpAbQV15pvqtgIaDadKhF
W/UuPAcKfez6KVSkEYodXwOEvhfZLWQzeY/uIsEpOyZwgZEXOmDXOfM+u6KPJwiYtxrb5pPwRHcw
Bjaqji5uHYehj1NyzIdzOCQrWT8kN/3tePKJq2maW6benzYbkn5ze/e6Xyig2bnhKtXgv1X94YX2
rV77CAkYk06d2eima+bC1AV3FXdNZjo09ASEGoVlntO+s69l17wj22Jvw123z50025XTXbs6NcAF
pJ59O18U55JBmNhlSOXBx5x6Ctg3HvO5vwamR9tejf50WX7s0CgvXmTkp8HJD1YBIG/IEA52OZvY
MDgLYUHunRaKZmrxHbWrpAWzq/s2qv61uUrG1ZSPBBe9Z1VpM3TEU24v9nRCIWHqFFKgrKjBJeO9
aMyRLW/rc4Io9N4J2I/byBTk1qCPijlsWVSQ9bVdkUMJ13Ud1/GdDQJPp/MpUGKfViwmSY53ixQW
cmbaoEPcsWQXTem79JO67/yS9ZTJvdGOg+SPEvvm2SQzOEG7HiPzBa3negyD7JRGfC72PCQGqyAs
Tvrg5zazC9P/O4xzfqvios/DG9cPopsh9N5b2Rto8hi0eghe4EFoF4IevE5tmdx0rCr3roNexjDx
c2RM4XExD8q7lMV5q2AvskaHAUp62FuN3Z6yyX82c2MbknJRjAZBFP3EsxkSQWWmbC6a4M/q2fPB
rZmftINEDdk9qKAqn///IQYwTjZ7YS8Dr4AT5cZsJvem0s7VN0tSB9f6R0GHOg98zui35+nRrj0f
L5wWzGutY+vqinXkeFdV4jKVOXQol40tizbrYIEjQv8Amapdx2sxpEdZ5mZMcFd0sIOhfsQOrO6G
MUo8NVS3XQAsZuX/PJSuhokUVOfJZRMX/emtID30IWlpoNOax/9/GCZ7OvA3a25eyQFkRlWkew9m
GwsR42q3UMPBSA6HVIJnqItOxL5OGfM26qET2MFRiZDSlQvrmEfLsZbogjAK3UdkDT0XTkMYjAUR
qc1kHXP0909ZA6uAF/Mx8zUOdraE4OAMJPaienaV+aRnekcH0FBUOW/WaqHB2aZpjllFiGhrwOaI
sidunaBW8hXhzJ5kgs9i0eG1nr0+CZW8BFUEBdYd7vxmJHGugxY28SyAM7b3Zb+aW3S1d1x70DYA
2MBaFfpkala77hQ2NNESMY+h7jYs46OhYeWEyDCOtgWWOS1uFHxcJkTR38ooxotnWh7Dl4Edlct3
JQX9U9VAZ1qWmZGAlYYIN6a/RdjCysmN/tGFt+mV0r8rV+HEVTiqIw/O+sQ2IwAxFtB8Yzm3XNIo
ZyQxK0uHWJr81eF8CK1q2Td16extN/vu+YVupFzxt9f2k5pZJwUGFsAlcxK7gIbgOdNTuuYEDs0Y
Z/rKWZ5moY0zpvNTFOiH2Zr9+wEu1tqTgrfiUuBXD5EBgfEmCaDd41xhQIBYlzKR+7GMyLYoZiIF
MghqfDZS5g8zU/2otQ5jYEG18nyU8g6Z2mph6tRn2MLDTryK4WFQ4lL4c3hgJvw5Q+LazaKA3stC
+RwUC4sD1uqK2MI9COSjaXvGCbJHuBmoOiT31ZM70uwvZeXvx+EydWF1y8mGDt/FQSwhSvnKfOt9
tiiYu0hIXHjkM2rfxOQIxE3FugoFNIoARFSyGw9ppqdbg6VmMtKt7Bp6eFVHV6Y58YJEIdwECQu+
EnZn6sYqgpwBFs1K64LOoqxAWaStj2Htvrp8WTDCWiEugzG8AiFsiL5xvs1yABto1/qOleROR+zJ
x6V8b5jpJtXqxIMJsDp0J3L/AuNFmh7YlaURu2EpPyZfWgfNbpP1V2xuuWVpTV/rS+eZyBYkNN73
GOi3PshCHP8sc+xgJozSBm9RMTdCVVzscjf412zIEO7WXVqnbUJHFbuVQYhaCSI4a+cDaGGSObz2
6mBu3yLp8eoGKALh5R1VazxZQc/MmLyiZMH0Za6eoiBdz6T4cRLm924DV8KCiZYIup7OC53bJmgP
QWU6+2ZlBxLWuXGwyi03Cvg3Y0wzpPCEPB2uv+BjxnPR+1USaQxHMB9IeWX0EaLuLmG3gDUjLgva
8sErqddJiYorC6Un1rqHsYRnW83dh7V40RHXdma66dXF7RobvZnBfA6GK2FzRDVW1d7oI7bhAtPX
nM5y35rGFXqmdxgtXnSCLps+v+Z9fWd11VuKzWvnpTksVmc/uI04rXxjlLf1WaJ1vC1AcdZsYnuB
mkcLeKiAEzA09UUQB273WLUddWH+0JYeX9havltzdfCa7rvwbUZ33qG2KJkCJ/2uo2U8acQVJxSr
dO9isAlTKb8o4V/9Gdrigq+sb8HtEyMUSz9gZmJab+wh8LBVB5tG4sWN3ppsnRLE8/qha7dYn43G
zJaYhQXZki7CF9ZhPlLHGoKYkzHOYvjeZ4CfbNNi8sfHR+0ojSH7RDM27MNmUQeiznlit78OIyV+
3rF5qnnpIv7CEiM5gRGAQQXkLqz1Og6abW47ZOpUVMzpUnqhfdvo7n7gFolyhW5POonWetxPPiPA
SZInY9n3Ihu7mHVnmzB0QsIjykNZlHdAFxhWROhWswA2hOk1rOKf8tR9G4VLU9dxwuacR9QtUJwj
u3lqsuWkXG84OFYwobPUHetpcguX0j+YWYtMLc2Bu4J5GtQTdaCDCgZyGiUArXo51XGgvK840hUY
0s6+4w/QinnWfA6LiBHO9NGQdpJ0YS3Z4H5nLb9aVRUXMQVvIai9PRCAOW4rfjiV90UdTgsz1udq
w41q9weKSXeyipRXtrFikpBiz4dZpLe7U5yXjv2tDdLkUDeQDe08mSPjlbnCV1CQBhM1/u+82dxW
fv0c0ZhL+TSVLR4yny8fKcaWf3hKZ0iaWnUJ8afliZcKW9TYM30366RzlvIlCpYjJdQ1TNVLW/Ob
zfP01TnhS1dqAkLHzfKnJPt8lJwcjbg2fbS6RE0AInX3KDRxYk3evkcLDtQ4exRSiWttU0ZDtgdb
k65zYnXwXkznrXKZLURbuu8iapIheH8Gmnle6HuwpNXzbLNINz7DApgV46/oAo3lz9oPzg5kkZcU
Gt1vE0zrKe3XNsazPO/HqSXTJ3f34eyqvxp039y6RWKKFJXXZz5kH+TxtAfZeYikypZxUdnwsHKv
NE2xQU2nT7epmysCOkyPRcc+lgwfYFgn7ZIU6EY62wNx5rG2RuZYqQ98Nve9xKUWjJfZL/foZFoi
Kl17jx3+OSoUvBWbPM0KXqxqq3JrmA9tEapTJkMjpjgigE4OB7OBHjuv7kMm3DZBzI3BlLW3VVRM
Emz/tSCTjaFWoiTUESAn8M7W9eCNAlko1xMTfyZ1dUNMNRSPOaimuFhsooz9l3zyPiazv8hJ4ZR0
UmyRXftd+ywXeTPBcaKvehmr+WrmgiG+5nAUXUBlXXNYk924zfv7NfbD+m1G8Zewi0Q7FlL91c3R
9oI/Hektg2+26FVqm0slj32DaSFmO1hAa65OSwgWPNzWQWsCa+E51WylZSlypBfsF2AI+fE6gZSB
DzOywxLXYp2Paw1pr3Edc9czzbk3Qf43Uv8dM8pPNkUp8guDC6IYHtwgeu1XjDRYwW+oaxhXdZ2b
WK9jj3ZT5EgNgN6UBxlKlm+GUcOw2DQmNHK1HVHDZ8Opdp5WYqnhGAEy98hNsjIUVnPo/7pRDvDY
FPxNc2Hth5KIj7rL0apP5nHKkJ93SF+b8GDBw9wBoia+dpwrzpYmO668z0vQ/D/ATRDpZtB4PTtW
eqhIMMqforAa9lFvKFaAPeoTEC+On1O+K7KSprmXj3Dz980EXp2bBLq8B2u8521l0vLPX7J/jOSp
DFC3ozwsDwr6vtV/g4LyQRN68OHymmx12aEQM44LUViAMIgQHaefSrbAI5ukyaSHwGYkw73V9y6r
ezjb9dltypQzDQ21R6hJHATdrZhrcWy/bGfVsSBLBtBXfSGRF+lfyGM4sBfcUdZ0B13mn35h/e39
Uu8jPSyJjfaKCdm0H4Q+E3sHA4jfk708vWIjXmeVJsJx3mwBbsbz9V20EAJIbZdISwQg26BC1d19
CmdkP7qY20wnvSwz7gYsmDs7YE+fsomSJLFzDtAra0Clxkzrt0jMGYV3A9DqZ5qrgdgwG3j745yx
TiSdHS+6zmI4dPqSbaDb0qLFZ0nLgBVCY9HIy1o2sGNT91hq71kMTZi0KXeG2HjkVv+HqXK3xS2e
h8JMwoDCmwKGACZhnbtpUgezdZ/MpWFHXeRooXL/gsbwKTWbV4/q31qKe4OinXSP3qjeZc6a1fKL
Z0Yv5NsOZbhTarsdl/CK9WUEo6kQFGJLJVzrXdbW0xq1z2ZjnDJHkKDlLw9IyBLf4c01PBulBwIi
1aeIo6tXwN7zoaLq/NLoNXJXP7SSkxzuec52hEVE6/sJmELbfmhhOJH0iOJUBXjKObSJT5oAJtSR
cc0YpYTOpkD32uPCQWA3zQ/5fKdZsSyntzZy0hNHv0bRa32hGcMJ0LCIrt/9frkY3RCPHdKT2Xyk
JD62wiH4yBBnaGx3RAwGu8hcQWJRBY3duGUSvSj29+GW68EU11P5xeMGcNyB7FJqMDmRoxKQMX+Y
5PCvWu3fxRsINGNz6HYZBool+uVFw+RtcAqsBWFM04nRCKHGqkZC6X3ni/t3mddH6qi3POtv6KR2
bZV9rCsvekjKYd4VMMC9c+gzP+LokIiKhg50Sp4+ZoF8A5wSt7dTP76aef1ogTaobMDs4sn2ve9I
E+rlkZRGftJLIRi4sFjws+oHuBHFHFN+vNS3XSrwPJr+W+E3R0BloOrgP3msQFbjgsD7vmPfNBsw
hnzZM9JKo8Qszp3t3xQ1bFbDm2nPf2mKSS8zlhMFeL5vlWB55xOaQdUdY+RX3iNjR54Szly/ZCaS
5VmS280Z1S5BBg0cfVM24DqryLoj7OgDISmLn8hNJPEesVcUp842bnQPp5MB4QPSB2tPjswvy7KX
QrfZzYAJM6ihETBce/b0oOLBgEc3qF8FgzIW1vzmG8sZPN2Dw4V7CFEqVIufZBFkBTe1r4Oakygc
31TLKFOx0Dyk/CW6q8RN6y97KJA/U00adp27Z2z3713p3noA9hndbGpS+1JWSV/rB+J7ll3pMR2P
iMFlCtJym+9HhhQQJfd6ybmniyxx25nEOtRikWB0v2FuGU72mrqPggWykJuMbHBTAhA5aYIgJnkH
3+kQnjy9dNdlttJzyH0alva7L6R5LIizcDttYBop9lVhFLG2LTJc0zpMXPRhD1aD830Zzi0pPUcH
v+Ohzdw7O2UtNy9WnZC0wXcvSYCFr3EaXMmcmf1W6UNs9r3gOBsPkByiF9Z8NbJk8YOpEpBsmz+Y
AybblGS4+95sNI0ebdWU9/gXRhRVzD887eGBK9z3oe/g4GtyHNxC1VfIyt9VGf4ZZzlRA5rWwcyh
yKaG+yRz908hgmvrBc8UGdNJkcwRVi/W4t+BVSlOrfWhGWAmwsPURnQchjeoSbEXWuZr2SHtsGUC
KWI9UPyRgGeAf4zYhEBRymtax16az7NcGYtOn1XqTwl/F67R8NZkQuoPSwhGKyUeDi8skGcEK7Y2
k89xCL41qxliEMADOkxnJunc5B1+FaKzk9UGiI709HaxXAItxfiOR0wzKXCa6/8/8Dlh6y+rOgZ0
+glqkzLLzLJ4rhcqmHfPGbFXU79E86UvvT/TjHt6NuqXcK33wsQ5FKjxVsB/rSqH5LIK6SoLNrZE
FEmsm1EiOzfWUop7t6XtAz+QMYZY96JoaJYW87Yc9B/RmijZPLZieX4Cu0iWt91fZr+CxV4QvOPM
R18cVckd1ERMGArGzGRVpnFI9AbNLoL61vvp2OBvkMzFKH50samrK7YL9kTCnW1fDFUQOZRBwFFe
i+5J/zgugZI9fQ2H8U9nB5+9bg7EZd5Rt4Ouw9wysg23rPopYokgSmIWujGhHjkZORpYYT3XuD3i
DBwufnCwsTq6KTJcF4tMn/vBjvHibFu79VSucuT9HXgsEV0TgLZrDdC5tFI92uEijtCxHXsyAuDy
0e5vRjqb/ESGT5TcxQrlbHK+3KV+UmWQYnniOzKyZZ+FoFvT+rYjibYXEIZJBYN0Ue3GgCQCP920
nB4DV2CHB8IJj4zNcCOkn/iv7tAn3kxoB0OfNHDJbS+fIHnchAQXbpng76k/fBhh8Ubb24MuDe35
0VnHl2kdgK6oF226J8FkhbDFGuWv1XFeQ9JvtKhOpmhvWtfQCInYqwweRY+4VA3yQL/2XoOSHtT6
VujWFcqVuC/+mmbwZ2JjgNTQONE9Hp2aGalZ2TCDFqIbRvtO1OVXUSzlgYRwRf0BkkvbDhNVNgje
sLj3aQ6SzSDMe1nf1wHpx2CuT02OsNKfdqlpy31m87nPVn1TVUzBUbxzAGaIhFCuIaXAk1CUKBTH
6Lawx4ypSr1eSpthcscZJBvxMalWJ+Q4Eci1CfVy14uFoA2pJvwSyt82LnOwZyP/zfNzsm35KlX0
LlVYUcMaB7mq9GK6H4I9qO0blDJ9ezAa3AgeITNxHSy3ZmAlYyRuMkFjr6oWLTRM6bxBi+Ba/WOB
tLluFsYzYaN2bPre/PzqbiF6mX91BXw1wXPerRZ7rBb/GEpTlQrWQ2zpufiXM+gFNlzPUdd9TP1w
621A3q3w6/rup3SmvZz8++1RT2XpxjhQavoZ653rMY2Mr1AhXkcVv5NR9FAUxUMe2l+UNLdpT0iW
aRX3Bb/sVPoNClXgh5Hm/6JJDWtvBi4XpKFGkdgcEbkekfmxxm9TjO+L4vhKOYuskIDjufoers59
Bsg2W090nH9nX3+iOc4lyvR5iLIk7c3bSlghnQvHaYXSAR8aq1/Bimr4bFnzVhHa65EQad11B/QS
D+FoP+flDKVvvDB1uGvI97Vy8CoB2pVsvmpsMjwUTC6znglf0nuc+I5Rmge3Wd882IIISp7Xgiyt
0sanUaPJhse/7kFXo5kfaYyWOd2JcHoKIvKIGkEWO6vTQ9NLRftkolH3Oa9z7tIxu3PNcu8bwj75
+CqoZH4ycAyUBpSIjVGeCQl89ILsjsi/veGrV0KgOC8m8Tr14tKO89fm9+wq7Fv97BAEXn879ThB
BCYCr18Jko+W9cMQXAnFivHCjOq9TwOYTMSepzgJx2bzCBN2aJe//rp5+BBIICY5NridxqqvYk5y
b+/jnCsxlGDtbOJlzehL/RNPCFm57At6ALqjRUzJSqFAZY2+6tHFrmfYZFn4AZIlD8llsRm/dASF
03+3vI1yVc6faSuIHwr3PkUZNf0uGMV6Imvi1LTDMxCQczBgxMq2ZNYhB92mmZ8ZFhNUws7m6V36
7JG3BEHVP7m2uvQCsSbN9Kz5YxUEom5O3AVqc6qMr9QJPlOmYoltOp+4Q0+zJ4FimeqmXp0vK1d/
YEzgSa7yL1i7xI9j5bVtVpehuexcwqWwexcvzUY2D12W7IAmj4Fo31LCq1T4z48MZsckq7tb2Z6b
zv1E3p8jTawPKAkX8VbOW/+RgZJcT6Ci48wxdSJnpDsQMu9aPsVGs8DwYF7N1Q0D+bOTq3+mKtYd
VyeyWzz4Oj8Fc3nn1VjByi69tlaJABx3eJlnd/DwT+lS7Jg23tq19Uw99hsZ3UuDLtYrGcj46XTC
5IDyhN81l8bCRucXGuyzMbmIrOw3z1SfWgE2aohnCswpO4HxFZUZ42NiQSzU/eAQ6pXT2JU283DD
854DBsUsuSxQoSCXSpyjRTb8y42GYOG5eGJM8Y+zGiaJuWdB8xevCKkIGRH3ht1XRD6R3msDDJXb
o0199ZPxZvT8m7u2xXO+lkiTAoXm25owBC9sihoMMduwvkudb2sO21jnjLdzZPBxDvjzkIpv7LE3
RgCrdHLsdyJ6yP6JDCp2Iw6rfG9G2r6ZPOQdY7SeWuBKSBkqA1LIzq7gLyuz9PnXt2DzOvpjslwb
zT+KkHZ6q+rikDpUjPI7q4iztJ2zLZE549iO0y5p5nm/Zr8EC/if+FXyZPSNJ17iW2LZiaKoAcOH
XrqNVDUXCsuXyaakW8ZPV6BaGluFWR5xNDsWIrDo7ItiBeqNdhSYQeyLPqdYWd554res3eXDCMTJ
FtWv7ZZfKiPwDDky0FrOI3UYm95h8KBYldnLxQPSzrLp5HrrC7nth7AlwrAg3PC9nO5VzfcZ6v6b
I+oVpet7yCxPpuqZIKh/XUsZid2b8gEJbZYF9dEvSuMqRf2whsNnFMlj0KfN2XKHz7xAbKF7Ft7t
BKdtpDKl1fDjYAm+8vk9Xatftk3FdVIA/ZkIOsN6dYJm5r+vNRMXveJ+Igp3cL4Culq4ly+kJD90
hkrjgaD7G66q6GDY0PPQtAZdrfadoPfmQkBAlFl8wjXTvW7USYHIbYbqt3P84U1sz4xvb3kxBarr
NDo5iz6TKEKI3bizhkvV5bdBU5zNEcTDtBILK/+s83IzbBFNuR54Oqu91tWPMQYH2KaQbbExy6hB
IMPGgaCVatkVZYDRCpIn3vomCTFwxqXyHQaNzIu6noojohiLHWP9p9axS8insGNM4G1czpj8XGvq
4xEhsrXaGlrrml9ts0FDnVJcY3OVJQKisO+DM+SFcncbdEV49qqcfG/ACNx8ANmmxYpNP6Su1d6R
gDNyF4yBqE8/L39wV2U3Wkf3kmTZgTChNOp+VYmbKPiPvTPbbSPJ1vWrbPR9FnIeLvqGTA4pUZZE
2bTNm4SGcs7znE+/v5DdXTK3KKIL5wBnAwfoalRJFDMyhhUrVvxDA3ohs2E4cve07Jpp3OiJfuA6
kjp/QEaNmA1uZczvGq5w26gUerIR8rI2pFzlA3hD7qNfIWyTgShwuG0FDLWksg5DykcPPGhrdBTA
wtqktbpS40VVgUqdqCDGacFUjsNsO+HsZsaYCaY1dvVh0QPU68LtYKI7VMkSfuMD6NTarp8zM7hX
WZ4QXELs5irYsRp2DlyPkpuxy8T6lQRtaFFBFYe2r93V6VaviJF+/yNKjK+Sr3HT88OIDXWVHUrI
wBglopc7OB0ToEloYol0yAAC2rTaJbrXEse4FvmkSKJobn8zNS7xfYqZYPKOQZY8VqYKPs3uUdn7
bvozlUM5rgnafEs3cShJH0qjOuD6qqzUKv/S4Ne5UiwbPLeFur44g2k1Agw9pXcNhk1tgkbLZqJz
8diRp6UaG1XIXPZDda/7krP2c+kKvYn9kLf9SiJuDYVfLhpRYBlCG3tcViqxeZN1sroauDlAruSm
EyEwy2MyV117Fjr8LoWvlyKLtySZyWagVIBPMBXRFJrCWisna6FyRcsbfq/VgOvmKXE2RTx9aSlo
eqjl4yRj35Zt81w59ue5gAGWWB2yuAU8gn4GMdh1xlfufFWO0vOXENbaHohDl3+z/Sz4lvoqTIw5
3KBusqLIrFBKXFSWUn0pEloCgAz6uyVV8DhwAOu7HHt3nzolJlWgzTJOUG0ie0M7lJs6DK5sH0Sf
nVnGmn0amW10MpuSqzy7i5XVMHOzGCVsbBp3xwq3aaPU5yvZrL7qVk5ldQqfAf2t7Lb6+qoU9B9p
Jb2nNPebMN3mz+LTY/ZncypH99uHbh7Wn08/IJrxXPzSt/t/Q6/OQSfuvJTSBsm8vPlzeiujJP7i
p4qSpP6hoIaESpFm6+DX1b/0dfmVCeHH4oYWMTqZy1oEjn7JKOlo72qa7FgyWroKMmUoLDVF14b/
/Ae/0hC9cywLTXgb41/lP5FRUn8X2DV0S7cs8hhudjlRWoqBytNbEaUexpGTieJfSOkjJpG31OcS
Knnk3M1wU3KKlr55SAa0Oe4CG0a4f6caHHCB9zmcI5DggHWjT3dzvq0p1iMxTbHmEE3PrVUv3vTr
3U9lp//Ku+yuAJbc/PMfJ3pPp0015d+bCpeH0raQMjL7Y1NjIHHs0emOSSakbqdwAv/4carx7gN1
20GySjfQ/T0RIU4nH4JSGrKZ0y/tUG+xnn/99zQLsGDe5UC6tn29jfAx0nNgffdjC/G33znhrgG6
WdxP1XNWYszE1WGDmE694z53QT4AdGJxGKKvwyBxXb3zAe2LL8nVA1CGJX0vIVE6jocJussUfrWi
XTY8g7aGEvY81M/sFxWYeT+a0RpRuFDfofuK4zGeUXymKw8c7edsV6VfBTrLZsOhoen4PGb3JDoT
94yIk4QPVbuuUWwwn3sYnoy72h1sykygEnLzbhgPxfT63TPYnYrdCeGodes/07pkfA78OxpSc9kR
4hgcFRtJuqEPUu2QdTsNEVoD18EGQF2I1mr/DG+fXDhZpICYoGIuaEYJ0TKFXWYf1OjeRj4gG2Ns
SZ6lYNfxM23BpLPkT/4Poz0U5p007/glklEkdiNaTQfyY45e1z4pYhw927D6+KFlkrFEK9KMlMMf
81LnBDQNB9hkpHq7nMHQuM62KZX7wY6kmv2XC39h1HOQmjXCFBX3SQbl8cF+Utp4Iz6JaQoajegD
X6f+dTw9D8jwszZEP/bGdRBueaIlNwunPtTpV/EXun9AYF2iZzSZm7JWRRMoWVkoPI56RA3RPEzK
nS+5fYlUhVtYKJLZzYK3yZHYVbIt7yt6jLMvQE/0JgZYT/B1NCAuI1LJBvBJi38q+WCj2lXa13X7
bIT3YgWK9svmU+5cR6xoybmTaSYPrJRDyy0ZCn6kJ/c83uAWTcw/Q3uu9Tux/Es+Utwz9nX3LB4d
QvkgbRLHe9EuPjVQO5UqxsxfmMDeyh3vwMxk4lBeA5hJkMDScJEaC3Efz48TTnTDfcW9LtGCL4+b
z9yM0S+sBUaNn6ics5vrnMxMYIYvLGGdkPBGIu41ZNiKRg1XsVRTVYjLb6MbHkn4WjXwJGACuFEG
BO+L6ux89ShxfEDDJo5y1hfRLt610PkVjOB7kLxVdqyYv2rtbzUZazGSfk6JRr7z7WOSHnUEYz5u
qIiyp+1Exs5En0Y1ZUc7aScXM3GPoTi3RGbErfqR/43tXoS21gLFdtTR1P34iTiVvvdMrs10SKcA
qOyTcNq2VTQMzCaowVeCWOznJqprGVoLG5/bQAO0hIOfnNLiNlnm7ALZ0tAxPLD3rQEKDCzC9NoT
jc+1CcQ7qHYLDVXjrj1aDUQqdC6nvfgr/itqrtNga6GU+/rpyIDUzKVijy9F6rZt6g5tBka2hSgO
QZbvroAeTxKlF9SACmpUVMY5UiHX10Dw56qS2luTPsyUP1MVBRAFgsiRStuSTWF0R1hW4WRwebtv
26PSoKbaHPlA6h9VZE9oloQ0T2uj0mPzgqZAd5HeY70cOjp1Mk4lPcriNjdBwaN4JdEfgbZvgYtp
lPWC+IHnWMq+Th8NMPW9LW1Fow1jZzA1IINzBFO4BeYdOGeXVBLa3YyzmQ/kVJHZs8Y9Iyx6t55f
x5uupEa5sOkgucOcadgNbSv2OX4RxgKweBQ/EM2i/9GIWWTVzrD2/LqWeHHVVeR9VB8ZOwZHdJhd
HovXO1SqJ628Fs0mFaGUEHg9kH4jfMF1idMFLUzdcuLFaJeSWN7MMEYjasbTnm/r59eh5mKbUURq
Q/SGSV2b+zTeNEkMoNSI9XVHOrXiXfiUY97EBQdMkDw/V1wBydRgAqdpDf6Tb+esHCT0QpELOu7r
W4WDAf4kc0WPshVIgHx4N9HvUIbBHE0LdaNxYBBtpzGvExQ9hJTqY4Jwh/jvrFWXjcSKoUHi5+K/
x0patSlGLdOxHO3PIRBN6RHrc/gxz355VYeb/GWQqxXjLEatVvi6gUMySEIyHnStxXiKN2G8xXPE
FBwQUXDFv4hPz0yW0OG9mKdiCjQACMIYuMGwY4RrAiH/RicyakK5CWGKBfUdBT1U8Qul3qjFUfSN
SF8w72KsmOcw+gbek1nCIAjflhQAublnYYnJAfZw2dKkRNFcn+NxQoFME5v5tv7kx0e2vr7alCVk
I/oE9pAPjDW4GZkj4otfQxyD+lVvjqLBfSMGB8M7OV8yoSwOzUS4WYckqyAmyAl9ZGkSjEQLaWxL
D1O9X/IhbHnFT0SzA2eP8DUEUUYHKrkYDujtMq/J+VsELzHTUtaw+Jaxq1YFhF4p8FdUQ8TKyhum
VbOB++uKwCs+xSXuQszFLmJYBSwDTL9YUWLm1A3yD9Y+BS1Nx9YaqybbSQN/wHAIg06U7xcAI9ZD
Jq9ZFpJ9DKjj1gQV8VaQi4HuaS5rXSZSMC4SJiqpfUtLEuqQKCVr3V40QHwnCJyt+D49Ovqo6ESM
vCGuI2wf8xNGGzgMcH0Ux+Ac0G1AAZe9ATk6OtI5ouzCS6RioQwbsd0kiv+6CsS7dExV8essZQoz
lPwNoiEmtczBJPcWcU9l7tHlOG0xefaIO3JgJzgTr/zgKW3XCWgb0ZmitTRf/KKWb2z1BxWG11+I
fY1ppMm6CDtz9kCrUJjgnp/ri3ontjsRoZhcjbQXtuliAJhHoislRChSZcke1PERA/UbsXa6eY9L
ArD6eiWaKXapHNY8HNTXOeM75cqmXiT6XgwNkUglBAflg3hVMV6sCod9QTxB7LTZ6xQSY17DzRYB
lXY1FKsttVrBn08gtNDxyW6AoiXGEc3lpcIeYlQbZgEvV+r6AujwxnYeY+ku0uDP+VTsaJT4w27Y
pKwR8fQ44nbG0gFCfzZgDKvCguro8CKir8UGpgcQFw0E7FMO1LzkzIZYTdwta/vUhrZHb4v9Qswx
sX+oZIb8SkTF2bxDgCOXmKXWvDYDsDHzTdB8q1CqsAt5LeaxmLtiAjIEojVCdl8EQYewLno+Al9Q
N3sRI21BNmPXrbLUfV0/3AnSMxuxffLA1+Ggo8SGwC5R6z/jsNi6fm4aHemq2JSNkUFhn3mNr/xM
bJXjyB7L2hW7UVgfWXdivyaY8acSEo6DQacrYuvkAtkNWRMsZYLf1OxEDJTpffHV/CIYj/w/89Ji
QYhFIX5eGvyuPk6s8kCjiVAPBpNSHLnpPCTLA9PH4EHFTswldi/xZJEmRILIzDQXW7R4ERHX0DUE
2sPGJCbQeBSjw4CpdLcIHB9nRO+c9mxZdUzUjlVd05wT7fZkQIHA7zjt0RssW/4nJo8YDHpCbCof
P059Jze1Zc00dFu3OH6f5nzcuAR2H/18ntjcA4429CZhQgwYGYMIzy2FLy1Fma+50mCm1XQL4dYu
bolRRAuRRTEdGK2JlfWDvvm4ke8dgW04oapqQzbQtdfywRsfnhFAx+DoMM65zVnoXJaJbVIkZ7RU
JmNoEpLG7jWVEamrWGckIOJf6UVmQUZ1YAoeZn0ntnQR417j3ZSKhIWY8zPFcBS+iTks/lzr56MI
ZiKeVsGjY1xnaAITuqjnwzDhcdlOrEyxBaKAtxI5iGESScg+KJZj6dCCUz8aJPdoQDBTxA+Rjhcr
K2hZvkwc9BrdjztKU/5nNm2bJrLY6HLImiKL2fWmo9RQzXU5sLh4QWRTvD+bPutJJCJtjF5r/b3j
JtU8GvOODYncQGQWIjajDPEaE8S/y2TAr/GaDmYHcoApZzHITbZVEaTERiDSLvrVwn+LhfTxS2Dd
+O5b2JZYBHhLndouqf2odb2JA71YbIw2TY2U77m9QYFa5LKMethtRI+ShIm3lEQYto4Te5JI5fiI
yIT4GNlb+YIkL7Jlr4casmWRA1g1iRl7mkjyOE/xGHXqFhzIRNTAVu014M7BA5rEa61vNuRd4uOD
eRTjPGSMM30j/hG7iFg2PEgdddfillns1mRVIvsQvxFZA/NLbDMDrRC5F9uFzlwRPxJ77+u+xIaS
Jp+Bt43yk/iGnMygsCQuW5WlSIy7BuSWT8w39yI/f31rPiYSbDI8Zh3/RsrHoaleiUkotmCRL4i8
4rWnfgYskbqpMP3wygXh/pr0aeYnFVE14rhIIsTEFYlDm2WuyLLE3io2RbGXUqZbtMlLrYRsz0eW
uzhKsXFG9Lk4w7S8n4gaUswBgX9wpYeDukCKBLFxf8VBS3wzMVdEDx8xdHY9oq/Yyiz9tT2KOBiB
cbHuxDrR9iIvEHsS0kqiuSSA4O8WGRJt7Gz8OaT9lSzv2anFOxr0Pj+UogeRnYixHOxkK95KZBM8
nhAqhl/sH/zJx9P2vUlryaZhUsAESSGKr2+XXuh33GL6XK8xJ0WejqKvSH5EBsGr8uTXx/3/+vc5
vxbHQh7R0t4MivCE+eX1Iqr8//zHw5958ph0/+U16WP+0vxWC//XX/8siCuq/oeBv46pqzoVJgrQ
/zJuoQD9Bz+iBmLZMs/T2TB/lcNV4w9HhfWHcuMvW7l/l8P5FR81bcdSVPZtXfmPDOeEZcBfdZi/
fFvEXv0mejuohGuBGWm4tM9fkxj4cqxBqZXYlYf8TlFq40JlSvl90v71JLr17ZMqbgZHq3bkm6jQ
fTQLWC4yeI5OKw4+EkB6OX7BDwS9ONM/SFK1lTEukdspXY3Gmt6S3HTut4rePQyT8zCY929G7Z0S
u/L7NvZXs07WkNNGCIPGhnWD3DF7L/rNalffIPzWL+MQKwB4zENr7NBkuJPV9i7K5Zf/C6sKKZeo
/PMlevxfcGuEAo/o3fMXRw9l/dim03tr5tff/loxivkHmFqV2yDFtDApYir9tDoC3vSHIau2iWuR
KqRiKfH9y4dD+UPngohSoiNzsYGWw79XjPUHfn4o8FgaykaGxrL5Ty6QFFEmPF0yFrcMJ5cjtm00
NtIcuYeh3yKfuKVWetdGwa/Os1uguO4w3kVcWcq9+e1NN703ScVkfO+RJ6sU+9YYFZ8GkOboeLOD
AfQUXslT+4j2xW02fG0ofWeTuQZzjmBV9VDI1YWt5t31Id72ZNnW0Yw2K6J2no7GJ+jpZYQL0xTW
eAxXqy7qKJnZq0qU+NqXTr4QLH6vDv9clOKhJ4uSa95KK9Sw8GQp2appsNLicmVJ6SdsgVx7IE1A
HShUyu3H/au/F5vE80RweBMFQ2OQJmSNdPQ7h3LpBBHqPcL3YAwb6LpxryKI6Y/6cw4DJFxqih1s
MYG5TdORwzZ64kijotObwz3xOkfBKbM0mm6lQ4BCgd+IwbyNadx4WjKhORX3zSFVUCUqp9D/AhTo
uZHzcI822rxH8tRc4ZPXL7XRUrbmZK3LuQ1Ae6ZZB1cCXaIFYHQu9udUb5/TOEwCarfokpjo1SEz
VcPclf3Ji5Af/laOqQ98RWvAWpUm6rayHBpQ+wKYlijV72YVLLb7cR9q55bFSVUdIDZ2nVpgb1P4
/XcOtwdhEcvfMy3oIKX7tXOTpN0tqt/WSg6M8FADKH7Abab53Ep9vFHa5JvaR8btLGe8ZIeXIg7I
Cg7ZdTepS7mID7MFYxo0DXCRJB8/T3oygfJuBqwAm0oYRqRTBUMlyu/FN9bQN1v/akZz5PvHr2i8
t1cwTWQxXd9Mk9Q0wSBHvrTN7R4rsnyslyiDb02pEpabiiAUO0+qjKZ2AjXj1p7ncmfaEDIh9Jfq
GlWtgPPQMG4NWEWrTtbBPLeQGBUNm6cMR9RN1ifRepZ6ddVnsX4toR3uApAR6Lk8rF7GqJYWTWVo
31UnlR+UxhxRyhKbZhWMW6vPdWHLECO4XxeJl3XOvBq1BjfITsc3bDY3ml2kuwYDoXs1ip0VEknY
IkTXqWO2W6Nu6mt4QsO2NpN2BXEj3jWIO95VE34fUkKd9eN+PBdTTo+MSmlYaQ2lfhsFg7mTnd56
qeTMvqr1bDzWGON05Mq+YEmlERRWU2rvVSdJUQ5JOFV/3IgzS14+8VCyK8Tx2lhLwL13nxm36y42
d13WokBbhts2npAkHW4/fpYqKinvxG/5pMKSO2aA+O4celmSaZEraXG679QZ3blaG23mg/8YlCj7
wGwfTEC6QNG/Cxou6lNSxvgV6DNQkg3HAhW0FOu0kS/KAatqwUMQFlYJ6EvJv6mCsFbGTZRtYNdU
1xWaFcVm1vURBgSC+uid9cKdyZSSx4/f7DUiv/dmJ5thHLN5R0Xne3WwH+zyCjEiLw0FM0z+1Knh
7dCMm8wfPo/hw2hbd2VaXog3ynuZq1iMJ3tiotRwNuQOw9484ioWoTygdB2SwFVgLpEKAPZpr2Z0
l3wYfDXYf2tjprfDYCH+iPNGudYs6euFXjgXGE42SRNLviTp/OBKhTpOsg4W9nMQVMcgthEX6VZl
CNYpM6/7Br0MLuovPPZMyJVPtkkgzUXgR5HmDSijZwYk5+lHa2o3c+OvyjrzcitwFTY002qu/+Yj
T3bKOjTkvNIm1UPadxmjq6IZ1i18J2xKFOgC0g16L3h15PtcGtcfP/NMMiCfbCzDPEnIFKk28UzC
elfZClH9EqfDYQh3NiQqzSKmQXX++HFnpjRmb79H+QnN1SLRJBs9jv46EetlAJJBOVz3B0+LgPnZ
SC3LHYW7p6nGgUxVVx8/+v0pDZf/9yej9Cj1LZgcb9J4U7Nx+yB0OyAHThlDclIvxd/3543inMQ+
6F1cZPWD5Um5vc3rfg0zGI3FfBNp5gpjB6rc4N4BTQcQjj5+tTMxXzktMlsSyiBK7Viek0ebCQp9
O1MS8str0F8UZpKNMfmuNnSgholhYXWhS98P84pzEp/qoPLlDksTTx10N4+GvYkKqgwuPdCGF2dO
Vi0s0wuveK5bTyISKu8ydx2IPnYm1qbgwdD5dQcr32DQAMqpQUc1hjeXAFtJry488/3Igwrd71Mm
zRD/yyBUXCX6t3DWXElFKDRBJUGbUDoCwRM9Cv5RD9u2MfMLS+Rcp57EnQrKPvSCWfKMuftUFQkI
WCiTvYGq5nStU2rW1PjvdupJwCmCbGw7OzW9Dma4zkW5VMZrlJFu4a650IxdWYE4LZVrBVfWv9mp
JxGniEJLbVLb9MS1C0LnV2WGo1mF/3rJNcTIMaxv3BHKlkJ9ukH/6cJzz0wgcXR9m19a/oTuP772
noDFJRYRBwJhlAZXQwvtqa3WyHGtNB/PJ3xd/uYzT2IOYMy8ZNqa+KYG8HQBoaErEhToBKF/wI8s
G+XGGBEbLb+58Mgzc9Y+DT9BJtfsjLqX+NWGvOS+CzHxDZyrCCaoWs3eFDirXBAQQZAlIA8vPPdc
955kYXgtQEuIQl4VbYMaMMOM76Fh6ltUgxCl4D6+hTMboNQIZebCM8+960n8kQaIj61TG3wnYh9F
57JFTxCM0w4dF7zMEzh/uTK4bZ27vZT+3Zl0Eor6TjbaaUx8b8ZfwYpgSg3fY7TqOwcBtza5Hdpy
IQ9k9aZ1d+FNRcT5n5mgYp9EommuVBPX5UFQ1pcW6oXgao6SAtETMSJr0pdIa64tHKINRBCWtgaX
07J2M/qDFxoguvS9BpxEJQuJ2bGJ6tGL+m7R9ZEbonkjeD5QOM3rpG09kDBuo8UrJ32I5a2KH0cj
uTJiBJM8eR+34kxotE/CVdnksp5PTesppbNO0aHIe4wHUavJRiClE4NtF5dKM+fms/j5m+NogrPC
qKrIJsGPR1DCvgnHH3XsQF6HDSE0ViArh7HtJkX/N+eVdRKhgl7NIx+fGy/JzQ3WRYAusSVFGgLt
3uUsxejZtFv825YWQocf9+i5zME6iVCgDaYesMDoTYmkIF/nLyqUtXBgeXSS/nNUytdRrdw4DexC
zGiHUHm48GCxWN6ZUNZJnLJHNCLyCXqRpACkIteFxANvktwoTrNPjc4p1SrdKFG9Ri+41kVEfWy+
JHqITrL/d3v8JGghkOxXLUV6qo0FonYodXGCUR3Ji00G3r+CXoPXq+QGVXpp+zszr0Rx9e28quvc
V6uOY4UQATGNERfO8Go0pL0u+QgIl2CnkVUQSq9JfmmbPxMnrZOAFVXIA3ES1j1riNehn3K2mK8R
7ryyMKbKuG9NzC8+GFy9mrdaov3N8Czuet6+aoOeJl7lhub1MWakEoY63CnKSXTddbjLYZyWdBSg
yt6FuAPmLLt0jBIx6b2pdRKr4hLloaZEUCc3ntUSPRWQ3WmV3ZTEST3S7znvLqyo/GThkGyO6QEP
6EswDO6H3n/2SYiK0mho6y5CzMdJv5WJcqMY/n1RFF8c33TLxNorUf4wcqAuB4qJCItjdr4jA7t3
Mv1SrD7XhpPQ1RRVyu2lNXpzDrrSir1snBfwXON6/qLk8xdbne4LImVUlmQEPUp+xSeuAq5zo/5+
YXWfGQLzJJRJo4qPXTPj0Mk2rEOPNMmRB4uqaI0+wxRiVYsYg495fK87+6TI7qa+v7BLnItpr3CE
N6Eb04d2mnBTvYJ8gE3dQvERv1aHrYJx74QIKVKYy8H2V1wiezbaDRfe+czKNk8i2mRDf09LDI4k
8EgyCilJYq+EWU3eoc3VVdsSiUtT0rcKRlIXnnlmZZsnAUxc4NT1ZPle2VbXgZPjDzugT1GsNYft
iRoNGlTYyWCw1Ed3I6J5F557bnxPoljmwDCSMju8amXIIvZTVnztquTOANwQjiMUQFj7aC8pGJvp
HXJxmf3pwpPPvfFJLFMEph22XoT23OgFbBMthivc/a7jWP+cqsZy1hGqK7+V2Xgw6vH5wmPPvfBJ
LEN5vCrxUHA4KTkrRMnXvQMgXdE9M5uuWiv5E7DmegDxiuIN9k39tpC7LxeeLZ7xTjwzRZvezGdj
HGRfMazwKpOnzQgzR079GwmzhyrDVMwyISJO08Ye/Y1eoKIb2ndCgqxGpexCA87N7JOgNiT13CB1
L3l6lHnsmG6mUBEax+Yhm+BvZjKQVX+LB/q2yMJLq/hMFDNPolhXWnI0ZrXvVUgH1ZpwJbvv03SH
9ehLFqGGZOUrSZ82LQYaoeLjZDz9ifjCqjTs5YX3PtOEUxZbRBwHBB9ZNAGtnrL7LBftfcoFymzb
n207XxlStEOykBVdbWMIRYhSC0GRT02fX8pDz7XhJEFrwjrEGL50vFSav0yy5pmBuVYjHylAwy0d
pGOD4orVDaVYBjnbEfHT8QZJs2sr9S/NwDOLzjgJbUqGbmwxUJPIpnGpG0I3OjThFOhXesXxp8hJ
TdMfUQv9dk496Mt/c+YZJ/EtLxQn05B94JCOhUr9J3cnC9QnOFtYPsLb9SLtW9TrpQ3CpZdO0Od6
/CS22b5hojtj2p4VG143l66Pt2FUyHfQ4/eUQp/RMEVOGdl6yO5d6YU5fO6GxRB0F1MY8X7vLHlD
tO3NkkeFZHCsAGEPtaYAVMESsm5Vw/T8IlqbenFfakJ7BLq8nt03nEImiH2VQ+6a4QdhBihDaNml
jFXs2e+15ST0oRnQ5rJqNp5eRLggZrtkrj/1yL3Ilv7Y4RcAGnFnB9RNJE8bcY0oZNcqWrI9e1Fz
5eNL6jdNKVEKd64SW//+8eJUzwQl4yQq2tMQOVj01Z5Wh7czoq2Y1W46YcsKraNpXvLwKUBJpNRG
NGssohQXFRxxTGNeBkjy4CflcsELmFhzU1xh/Ua/EDbO9ddJtLRC3TLymIYhRrEuMUqe/ehGrcHE
gVcO2tiVBzoicS6tkXPz9SRQpn5ZIsUd1Z4Z6du2yB8BFsEqw1I0PhgOIHuJ69CgX0P8fqCKue6p
8CtOtbYR4v54LM5lXLroijfTVVXVdui7ovPg8n/Di2JTymgj6MmnSLO5sLC/oRO4Uewae6t0lwHw
/ZvPPQmOfhrJQY1DlVdhPwmwCu+GDkhmzC2fQMpbQEaw+FIDJItLY42uiHvhwWKSvbMmBNzs7Qv3
6JZaMS5mXtU84bx3zyUkxCzbLRX4MpbpoYC2YJkAvR05bGHjZwQXwtOZGoh+EhFVShExkKrJ03qY
dD2eUnP/EvX3vTS5eLJtcL76fOElz+Qdp7DdGUE4R+6RMJAkBG4GZZP2/jZODbcu06uKW41oYueX
EeGVislThtob/OEBeeELN7uvMJj3evkkCrZKZfepbyhe3xHeZtMdqwmnruxH0uKih2XiDYUxLK9B
Yfc5Fl2RVxXSTsrm5tI4n9n49JPYV5nBNKo18vGjjjYPZjblWGz9aNpkQYMaSn2I8sotK+XaF8ou
2XRhkJUz8V8/CW5BZuoZcgYd0t5cb9R9FrhTPXybFaBAKcKUkuHfZmNzH9rZeo6GGzkF1N232o3U
k5BPyH2i/nWfhvPPNOT/LEr1fxOeTrF0k0E9j6e77vLHBq/AX4C6txjUX3/7C0+ng6dj8TmmKZuv
CLh/4+l0Q2gryNAcgJv+hkDVQa0q3AJYFr/nKlOc3/4lyKD9YQKjQ4tB0wxdd1T1P8HTUeb9LVJx
hw9mT3CAdZlyhmAu/x6xqsJG2EeJ6y9GH+81/K0cNL1VMPhhYOFeHKfPphE/Sc7YcJ5ToTJFoTsl
Fox/OUesddCLjRzew1aihhI7D02IuQDe2dxqdvkVNI4rZeoLBJfH5aDjQJzmKGXh/PTQVvm8DuIe
AqZz5DGy2zu4gStYtUiI0CUz3q5OL8N3r3YqNiS6jtyvWc0HXRvx366BAUlKBfILA9W67bZSqoWL
QZmeuVKZNhSDvyh1gnp9g1KQ0lrrtMFq1CZtcjVEZIMJdr7Z3UtsB7MEHSjNE4c2HxMfwXgsdO4n
O8YARUkexT+lmV8PSKzDPmv6Bet6kTVIS2Wm46wQDst6PpuZyEuNncFJS8bCLv2aK6CAMktO1nID
S9IPpsVAVQsomYTvEVRHJa72UYy1pfMS4mGxhLN7PTdV5crlV+5y1zjOPObzM6ybY9XAwOns+loK
zeKq51tKa0638CeflEnDSOd70MSbsQ/XTuhfZXP0FFmcjew82zm+fNCxHlpITba2i/l7Nc9P3BmA
WK8e8N3bSTL0AQMjiVWHaLc5Yk/TS4XgfDj4Cac3fdHSaF9/Ad4EX6qz8e8q0QdqbP1ey8B/NJU+
L8ysXfl28kO1/atuDGccvGrIo6Ctmrx4kTDscCMjedI1SN0G7J4mLB6wZ7wZy6ai6tZWUOqi20yX
rlGra5ZdEz8hcoNc/fDIw56iDLcpeGjbtITZXUMd7XFcwYl2mzf32GYIQ5pS38h4KdSDEa8qa0BK
HpNOT8jJ6YGyDqNe2WbzDAnP0OallcY/sDM4lPEqtOs7c0JjBIPvu17vD8VcPAUqlHKMFr+qCqiH
zGH2VSinQ/7J9HVow7Fx0G9MKuaaOd6V1VFu+UGT5sdRhbavhjdZi/y0jJRmjeQ71pvoDr7+vumN
ld0EHvZnDyBZr32cyMG18ddhq74E/X46dBLYEq2XnpVIKVxjrPd9qjCh2hu5nYVzlr2lTPvSYZCE
cFZsDJhwYAFth+ZngDkvkol0b1OnRyTi4M40SLwb2DyvJ7X5NMAIWWEqT6HVqJdAL18MM53XiAEf
It2naAPubFly29qN7aqvJXT2cvuT1WjbJAUipkSNuTDr5EVm2mGLbUL6jZZVgOB/UN51swRlJSh2
aDEfVAjFde8s6yT+4esILk3MSEMyHiSkMZ0kdImYeG5M3zK5uEMYukCF9ztyXvhwpZwirRT1KlV/
GiffcM1iaLZ9sClqRka5qmZN2fmpitHEQRkxnZgNtkN5tG4HSb2PhFMUELwbLOWlxWwFjVuVPXDO
kqJfrTKSgQbTBaIZHOCGRqiYUyI3LXuSoae857INrOqqNqwR4aXyGGPOvjHzYdrKlYZDNkaCekN2
U8SNG83dtxKxMDXqbHd2tC3ewV6RTCT4WAeFgYOnDdfWNpiSICl18oT82PgMfMGttiV/0eL8oaGD
4qr5lsvZXaRPn4R9bp73yGlj1IMq064rsOWN1exJm7N9ggpVmflfHbV/0fHAcSNdkzhzqV7a2PKi
Ukek/2hcXs3rpEFONERtARvzJzxPr7NQugrr8iFDClQKIdhSAVam9ktAptjmyYtaGMIS7R7w28uM
jHqBkR/eMQlIy+oOHOCqLC0ckRIEGZusW5N7IOevAn3OGrdQEZbCS3vbFEPqYgMzrdN50UU4JwAS
lSBjccOAhCGm8mpUXKEOkEjFMpmzLVc9qF8YWxRD8IAP8od6IqBK2Qr5a89qIuSllHuQp98DbV5p
fYdRMN+n1/LKjhAiKwF3zWxJvGW/0VUud4tmFNz7+EmL5J2u5Z6GfD6mw8hmNzHwYYTncF7Kbu0G
RW6zlF0pyIutZba31dzvoypFBr/ACmXUuYfp/G9dRkv9IuGDc7wJy5iAiItTxE+ddihcu8rjJTwL
bHom/cGcjXZtOum0Sszsbqzi3ewQVEdDzH+7tuFM9eEiyAL8zEIMfQAc7GIo0laeLIO0JvzQkVU/
ZJvvRIRiEeX5vZPQeQCckWW2CLlRnO7qAu540lM/V2xj6ePf5yJ3FyRPjR+8xA4FbFVGrLLRmluJ
RQWU9Zs/5ncJQW8IhsNM2UDT7wPicSn74B2b+Dg6EbDW1PbQlzN4oRJFXbn41GnYCqB+73OIZoIu
fSn6gUvRxvENzwpLcIedm0Nl0cbYW5VaEN/OeE1Z5A1aUvceYqq6Dig7qnNcfOZ8k6hsLeEehAnw
nIDGix1IlWcJp7f5ICSQOKs7rg5vBaf5eKGO1oZhkxd4bsnobIwHJHo3oaHOaHWGLz2JLop9d2GJ
kIKS6ej0sEH2jMAy/W/2znS3bS1r01fEg82ZBBof0BI1S7Zly47jP0Qcx5zncfPqv4fKqYqTOnWC
ajQa6Eb/ESQ7MSWR3Hutd71DjJOMMY8UGlZfo/IdZplk4DAIJ2yvcUPEfnGbb1Rc+LHD/Zxb7RM7
Q7jQtfo5cYJXkWA5cHEEVgG2L858U4GnJW1Mal8EC5gvPCHbINTZqXT+m5FQHyRGATPQqjm9UIzr
zP5cgJMsnUiigk7cJ4wHMXZCpQ0Z3az2Rul/gn81kuydZRuchdTFaLQHPSLtpuoeTQjWsN/A682c
t5+wmGM903iJPruz1qxW0HozL7VNT1UVvJ6jS1lYhOVEhBmQdF7ZR92CByW1tJzXYroyjfstmFXj
GCwGnM6J4APoECSNfhUqV1diwpQmLuyoOPBtLAO/AXWw3k2j+97H/B9qGz56t/3X/yXubqqpzazn
f99X7Nqu7sq/6iq+/89/dBXOH0gPcVAzTIOifQZA/1Tp0G84cD8tyzRnWdtHmzfzDxOvYNsxhU7I
H5zGH12F8YehWaTZoERHrEND8J90FRi6zUDHj9acv2PqiHpN7OYEpj/czz+3FaXMKOOU1HqsTfWN
MNsTdpEXS2ChndrcoT7MvOVQ6UTGOeEJAu97WOU+yhNJkBrOoOleHREX4ER+bEWho3cJ9kGyx5Fy
Whe9e25oWphfFeSGFdOpnm5sv1Q3wah5UYFr9NhqZ6uBXKS1jrMjdz72MoS/tVmw1phduJGTsskM
gEgcXqp1kZP01BAp3UsiNRwhdtqGfTTcNqFNdl65GYNGHvm8xzJJLgZeZ02PHamd0hQ1cXdrG8yb
HP8ucF1JHi69gqmvyGg7kyNNtzQYZ1HeZyH55FqRvJq+jq1XvtF9fwFR6U6qZPeMCve267Azy2AH
cvtZ7fWz2hn3SUd6OCgrlB6129ZZQjUrw7tuKO/MTD8HafzaFVio2Pq+L6Y76UQ4LqfhTm+w5qD2
WLAo5AxJ/K8m5tp+ykaUR+FpSOKt3wYrgbI7xh3UsvJNLMmqr4JHBf2MHj8XASWpXcLizJQvoWoj
Rkrf4+bZcgfcbXPYPMZNNAVrTaFtxF2U8JudrjWfJD67i1iQ4Fwa1t7XilNRMJOANPkaqc6lkcY2
C8VNHMoH5nXxcmysm7k+VAPiCOzW/Aw5TscciLZP3VSK+aUK0PoauKaGevTujuE7yp2XLJK3dnEb
qewnoTZAwpxqGhg+XkyAIEOo2RYQQxh1ekkz/9JZKWZIE5uKZb/7gYPVrv5c5em7T/IxyVnppe6p
DcKXIq6spSQOmBW8/Zqpp9BiRcxKvKbdDu9mAyfYyMCLO3lMBd+sqKLyVuWyHd3blkbFtwcHu9P8
rpkoxGRLJV7H401oVGLdFs5N3AsoJWiJsK8WKKmrTRHo9LuWg+apZB+MLUngsVXeV+RIR72/k6Ey
eU6OOlrM0YquI2P8eTDJ8zO4ZRVu6YKU33xw8QtFYyJChk2Orp3d0TgXI3A2SVYvTe/cEP0qtiXR
sm471Ts3wLVYScHHqkXUtowTLP5CHHEeZVuEnjEQgpJRIMdy0xsrBeLcohWYveLhm6x6Jq1ZPWzJ
JZnw02jnKK1yqc/OQBObjSXoQlIoFbayD+S9gUZiYYcR2GsRvudK+F5X0bduG5WDRlWTeB3NXCFh
in1vKAPtPh3zXWDP7hP+fObC3lm0UGvTML+rI7KQZDu9DiYbGXdOtGxVla8nqo5OlL4DepxNMiBn
qFvQiQbCvR0QCsmJAqybyVrVEwOkdD/6WPEp4bjNVHPNkoX/fd+f2pTQNlLuifmKm1thYsoNu16T
T70TGpu+IG/ALuVzeNGbEkfdXBFbrCqXTk6njw29T8rqvUu6xTjwz/G3x68oTF+y3r4wLQu9SQxP
vkKKduuJibZAqfJztG0MH3eWMb80fbHBYectjWyWQtJQyLTchXPDhxETqSvWne18sQKuhitOUjqI
c4LSOA8WVN2y1HYwj89JEb/1xq5t/XNcBWI7NNa9sCcbu3Yo9ZguFZX9pPHlr+QkjrHRbNrWVTCb
T8plpW70Kb9YFnqoWuJNHuPIbFscpkSOG8qD3zWniFnfmovnzokJca5LNV8zjaZFrqMbuyWpSqpP
JO+kizzwL34VvyZD5JFussnn3ozAXH1hF3ghIhKnmeOCEYJQ99p4Yqs7K2reLyqnBW6pwsOQlHdi
6E/sOKQb2ljx0BK3o/nZb62TH/u47Q35zne1Gg9nVh5CWgVGNCaZsABaWIDYsIkMPyrxlmY1Ltru
W2ORd1WTrOwyFhNOcWcWvCulyO/6OSmgMp2FxOB5DItjZfTPU4xzAhfuopbl81ZviWFXeuIf9cLc
Fm3xMEqD9MwWh+ZxKoBqpifbcteEdd9IoaGzZquQQ06ecYuLdl+7xEHmRxMTA4whQxWjXto1Nirs
rg0wIQLilMDyXAMT9XI2PCGuviYYE2Zl9qhkA5kKub7EoFqANlG/Bp8as4NrkBNppVgzk4TUkpHU
BMMxV6mCj4c4aVPH7ie6U8CcZSqpuKmvL41W3qnqOEMaj2S1vaEqugEcomUcZLowW2UZxCgutEom
mDLAL9DHnBgj07O1tifkysQMrbhTyu5UpXOaiwaYVo0aGm7hE8Ne021hmn0TIu5YkjGJIbkmCg+H
5nqBD2zsFQ3wgZbVuF/SPEtDJXA0siAJc4fh4l4XT4qFCjGKSk+GVogtxfQYNeq9VYU4Rcakmgbj
TZWO7hIvXBJEOKlD+bnOnKM63Bi4XTdj+5KB7mCxZT9U5I5BHcd6OzeWPnHSNNfI3ammzZqYZKWm
+RA48Oj1u3C0XabQARERd6mQOnLp4yYqOjlsA5Ir/Uq4uzF+aDWIryV8Od0uWVH4301aYE/v03m3
gJ9cMpmL3N6u6uccCEgdWnyjJ8/ueK8ApNy0uVyMMn+4tlrMyHHVMvpbG3wJC5aR2wcYMZtd6aXt
Zde4bsBPBbo68VEkaIp2bffGg9O7npNYF7+nVBIT25+d189VS6YHl25Y+l8MK3z3TckMzHBqL1bP
YV+82mWPqNk2XdpQk0Baa6fNlzUhuwxW7IufTEQhm/ltA6pF35G8zpiKGrNtZYwyl5r7pQmAJTXm
y9bEnw0HLuR20Dd5KJ/8KH6f6vClL+SjaaOK9UfAX/nk9sNprKalGis00QFr7jBHPgfDmkDBI5fa
scr4o1SYNxSzh0RZUCeRClDTzSk+EQu2lxv1c+diwOW2ziEos22bJE9z51g2c9DPjNIJ4N4l8UOJ
Ki70WP52NNBpB82t1TlHdmBUOCrZq6ml4aSCzNVzwHu9SswGKDHdHUnza+rkkSuksBcZnvBbM4nQ
Ww3qrkEZ3LlNuZud28fRwR297DepP/kH6Yawymg3Uc+zLhnixg3XhBeSRmSN4UpDCBwJWirsSqPl
yJaslxSJsblNAmUv8Cxzs/zFoSvvnFVcAbcVYKs0leEymfNa7I4ApsDwvxEPgsaMfQ9droGDnnUz
M4E8tLdbNtFFBOYDPs+ZqEwWEuLNtBZARVMwUdGorUgZeaiCXTB7uISW/p6kyfsAYyGo602ppuQe
dLgZInDGxIXo88HS9H3ppy/luz7Q/waaMa6iUtkWkaw9q4pxiMW0HV8nc2m5j2oYINGdjHNivsHR
DTeR5utbHW1w2mDQw4pFBhsoP4cY9NYjX/ECfNvX3S3a4tWY0rtr2IY1VYKfWrFtjWI39TmmTsXd
aCZkyM8OcNGWgBnHi83oNZD8uWtMNQhIXMknpSXbnI08ZizoxYQHwjwbdLiclHl47REu7gn7tbae
/ZSUySllQZ5tpVtH+SZIkVyaFc7Bgb3L3fTFHOrnPj4PRfOKt/UF8+qvvhK+0fS8BTrz9CQdaK2b
9OugtYeC4NgFEZUueCWpAW4EfjJDLmkin6Q2bjqHLEHUXa0QFLh9N60aqduYfILO40ZEGLylfDOL
eOcM+i2DvFR7U4TSrqssp5XPshduXvzSpmWlA/sUlyEM3pSABZeze/EV+8UswxkuQjk/jM3zOAB+
JNlzm/kvKueeOIdyKQKLG8mWT2OS3gUcwiuKbl+ooGaOFj+bTfHmxGLc5c29kqDEydXgoFRsYYZZ
f+25SjaW2d9pgBP4Abs49sz5NMlbOgbvcgzWbQtwWBMEphLM6KtnLWVNqNr4PQvRZom62xIdN/uN
CHO5+2SM/t18X/l0GjBrWBCi0GVzIFSqyVH4bwvbf+0n8scqE0mKXnHxkqVWDvmrCNCW9d98l3lU
qsTv1y9bSftd4wR4Dg+UpWW0zDv7kcAebK+Mz7B7Y3SEUbrLTJYvNyPz3JzLc9E8RSI+TOZ8GizK
ji5mWVJL/O5J8GBpYpPIiYTE6LiuKLbGyyDzx5Il1KsrKwRpMn0sVSD/4Q6B+OAp1QwiajowKuyG
V6ge+nwK9kbY03Sq8Ut1HKZk8AqFkiuuwFObETiKcnuULV7ZLF+RXSabiN19m8SKv4wBUzd+GEHf
uWbcLt3m0LfHamRA0irpHQWBQQWFcykRMws3ptjWlfEpibpqMWnwqm31psy1EcdD+xKk+cEJX9oI
qyTutROQLzlx6VvaGl+N6mTjODFVtr6hZMJ/DfJ94DQO/BQKbNNIzq3KzB3xEjy/wPjaVINczbs/
Axt4lRHXt6QZKhy/xt+JxMseFJy43WcCiZ7tcE6ljZ8CLKMis6ZkrKp3qWKOSUvX+QWJJDHftLrp
gi8ljCWPctlaJIV7GTrmAVCtWI7hc+IiHUf9c0UYCGHRhInA/psng2a3K2RienFfvMSjf5Fu3CzB
OzaEMHWeoNbu8+AtSkDaR+o9x3ILvqc5OXy8r5BALSoiullaNLZJ08SBUkKy0ppzFFj4wBW2vjaj
8kn6o4Wam+qNjEO6Id3JMavgoRIWWZw4XLFvx0bKRIFQw43iPpTAqouhYhTTm+IsYntNuvPzaA4D
sY7JC8mmz2ZLC577cjn39f3g53ibpaRj1Q9EPn0hwWiKGLNkDbsKWir2aD16nez0OVDyY5qRpT62
jDpCfyTOnFXbaUGmAxVLr9QOHzKnfs8ie6MaymdZsxC0RgVi3rxpc8VGpNIb6SovXaOeIN9/qzGN
Rp+T9MQNBY43pPbZDrhe9KhcFtlMbzOINUlPIYEpS6LWBy/0Sa+wW5y3SvcpsPICr0B9lwNlL81+
M71SNNZRUy8GjQLEtMh7GdyyXVlsNQwRyWa0JSrDMqtQ20MQpuj1Ut+gspp38jzAKlwW4WPga/ss
NN8tddzHvdoTtQeT1UDqDr3lych1cPWCgnIYqQzSLvEMh+QhZ1KMZdbzD4P6c8EGuaSTIwFeBp/c
0KXFyik2ZakeS8ZidscWT9DqFNQP9EN7soIvaqretlOyNVQKucT3qsgyvEjDFGA2twxtFgKb3DNA
9tFcZmoH3Y56KBJnx3X2vWI43ykn/x8y/frvDMFUiJb/Hi/9n3nQ4b7w5ScCBv/jO06qWBpeXoZu
uY6qCZXRFUDkd6BUsTAAg/2gOa6K9aCNjeIPPyMHzoZpWq6lCp7wu38ipapDxIawEDVT9OmmC776
X/8DJDr4Vtx9B0CJEfnp9ceQCW0mjf7ASU0TdoVjObhyOoCEQp/dlj4SxkQ5CQNsyPJ8Ea0mnIQK
bGQnP9m42r04mcGXQNE3CIMWWYfuy3hQmGYPLncKgE1TKivoQAt7eHGjdDuwTNQg/Nx1urZMney2
j+zlh+/2z/f/8f3+DOvOb1dnWcTDXZi6sHT7F/4RaW9VZWu+QTbSW+98DtSBevemIGB9CpLfsPf+
+li2q1qmMPDW/4W/qBRuOwadw90W7co49mq8a3UyBTpjZYrd33+uGY7++TTo3I8YaRJLorma8wu3
d2zdQW/saDaRL1YteVNZ8JC4uzmmUIk/5ZIIOdTWf3/Mnzlc1++SSwveDQfmiL864ovUJmI8DjDb
Ht90JkPYDbf54xje/f1h/vVr5CCYqnIxazaBML9cYWGdmVWcKYYXG0e38jA0wfb+ZPfwLX97xubT
//PXOB+LNh6vPVVgxffz1SynDm18yynTkRBxvMS8i4sXRvskjOLKE93oyWMLjpgYF204Zt0BxaSX
kw3V1K92/ckJiHQyNk372g6XEAgyo9QlVNF5bQA+hcn0Pj9k050+cD60bOazLRyVxGnyMrzxS+W/
VsE+zd5NBsISlXjr0yBoeG+eWyKWO2KZleYdQ2aEv8RD0II5I7q3gX15eM2zg9I/9ivffmyDYZOF
h4IhbdVeNJLQ+hq+BGyMb0NcMNle25ZGiyw2cZxvzeY1Iin370/aL9TG+eKgBsWAzeDLZI2w54vn
A3O26hJUUY06Y5AaXCl/2xApVXL163awNuBd0hUzvf8SuPIWyyu8egELOuM3b0P712uUt8HCSRg6
DC5uxJ/fBpMTOMTgW55ZXASoWZRNm7oIodabWK2V905YfA3T5IBns94RQBjWxbPfUFepxrvRNAwS
nPGp6/mNo6zVKrzPRvkyuNndpBLwHWOd6XSkkL/2IGj/K9/gh7f+C7GtjJWpJZ/QwBEr3ziZ72GH
tbB7Oot1YNLda/opQHaXdLtcYjXaDtu2/Q099F9XlZ+/vfl2+XAS9UpxKqPgLdQjWKNVeVX9RZQ0
9HAxg6jblWTzNHH+H6/RHJU5nmYKZn3qlTv64ahpb0zM2Yh97VUzY/JOX5llnyrFIJOeqEhe/IaH
+697GAe0HM0xCIhirjh/DR8OKEUgKjOq+Jj4oo3yCfRhQXzlb2SLf7WO/TgKQ7ifjxIOhonnLzlv
JNB7wTcj+lrQIuMQG//m4/zVgTB35Vg6QVlXL8OPH8eSliWHlI8TO48UdN4QEnTUuZ6vvtapv/77
y3SmKv+6YrKPCkEporkYJf78qVqYKGnXF4ZHvNEQw4eKnv7+APrV2OtvDvGrYKoasqzREz4PbBRI
WkyfGIUi1AICBaUd8CjJyJArw7XTGajE5LpOLK+2sNglVlyDyNFIemD6uRghsm+tgbK2pY6aTe32
OoOJOJYPg5BrSW4Uzq57BSWnn3pd6S7hUO46dcPg8GK3LPEFTvQhoFMSX4CcxlzsEuJuskMfd8sw
tNegQxuNKL2gUldNC20efo7iB4AM5mrSvxX+g1EG61BzlgMpusEXqy2WVgUMljknwxZwhYp1ZzWk
EquHJkPJOTQAnBBctAQDo+asObj1MTEwaFYi4yUwAkKM7bVwSdqOCeXJ6XiJ09DgqDI9WovYWZcN
uj6mCG0ybJWBTCba6DEFMZHOOsIeMKzGbZKF+ynr9j6HiNPmttUnRoCjV6nId7Pt1NheYPZrLc02
lhIuIeAUAtoHps36t8wEryvgEQ0OqZkQ9WQFnsRHDzlRFRTD1j6NOtE107jGfNq3AX46f0VG4G08
jUdbzXd1ne4AMI4zVWay+PtEIWTlJgjLQyk0OigH2KFbIpojny9eOYNzO7k2hnOEBzfWJsKQx3HF
Ljb7ezI+t/OksYiQzWirU6dnt5XjbhW98qy69jjcWrE5gXblJRMuBB1Ti7F+zMkudrWL2aJjviQz
gn0rC7EasjN22ul428gHiQ9HNtyQYCwbyhDbS2Cb1Cpb+rQ0a3WbEwjZy9PsgsQMH9raY0/gsLXt
m5vCeGjNDsoZMh33bTaVTshgy8d409mrnoBte8TEPWAqk6xEku4d9aGi1Clj02MYqyyYQ8MGu027
dVuRMxvdzce1LX8JfLEzs/RUKsxDneasq+OOge5nXYH2hsmC49bfpB9sNas7RlBNBXdBp21CJXlv
C+t+bMI7wgVQsy8rV1w6r0JBrIBNWob1XeKEIRBUUcko2zzmkztDxoRsYg0UyXWeW9um19YOrbFP
0gOsnrWuR+tqEAciHvBoGrcpX4Abmvs4jz8b1iunCnV2THwWF6tar9UQgHBYtFCf8wxGbpquEkMe
Bz2/751qI8fxNYY5MRTdjSOI4iycvRVaWxMAPSXXHYSAcAh3NZLI6mT1XquYPDswNot22xM3CU+6
xXaR7G6DXNS6uWWmYk/yYsF1MF0mvc9Tqy2KSsLo/QRavyzClq/Y2RepsZjCWQnWrJ1q3JiIbPQY
a4590b3FYPp/v8b94gr7vVoi2deivYP04v6qMxK2bvljRXpDX2GCNqnHmqF+UHFXzd+t0m0rNuBW
lpfKuf/7Q/9VgfThyL8WSL0eC7VKGsOTpbEsmpba4j4IiCkLg99s63+1y3480i/1jK0VQQuSRouS
VqtrSEMMBmL9zn/pLzekH1/lr/I5qUSGWYUtofHVF388uM5v9qO/+sI4HXCNTEhIFA0/b3hK0FlG
acKtRrlYijWoS+fvo+o3lddVVP/rpmfDcyLfRHPpVX+pFsauJIDWorkS0FAtYs3pCdazREA12pfO
ZEZpBywBowdu6aEY8prRBv8bNhLM3DVD1GnqyuHus/MOqjRzLeVrX2VbZ6rXg7tSfHWfaYyt0Z3q
kFIbKAJa5cxjUg/Eew1vY9mZn2VP5E0PKxSte17D+ocS7kC5UPKZVncz+nLlupcgOgui3pFVHXqb
0dfQrkfDXNfUqmp9VMpPDd0UvM481vaGu+4cOp9mvAmG7uhaN4E/ehPi86aEvwReWvZiXZXJ9+rr
fy/s9P9SDKuqcoP9e9hpl78V+bcm+vIT7jT/n38Q9NQ/hKZSPZqU4YBP3M7fcSfX/EOj2hOOTu8/
+2hzB/xpo23+YTlcsq6Dj7Fq6KyY/4SdFFX84eJfL2YgC+Ifzdh/gjtdj/+h8LQdTO9ZKcnpQ+QK
LPar7Vnet2rZte24JkzZ3zC4SDcoCJ1TMSrJn89YwxZ+o0yHWEvyO3Q3yr4dpvvrq6ye9G1ac+MQ
ZsUcDpExzxJ5F5o8IBeyDrHO+NNUcn8xqV+qWDMZHEoJoY1cNMOfx+Gu+RrzV99EwrSxcZgUKdhl
Qbar3jq3e9eJDfqk+hCac3FOctmfdeaka6WruVFENB18u3cJatfHM0WjWIq4tJ7NIHxKbdAxadHw
rTRfjIfUUsl60xv1IPVMfWiT/j5Bg0QQFK7WgaKqh2mwxAN5KPemJFPDb53eX5clw3cddnfU0qji
vVefHVQ15+vPykJ7d/VQHFwZQu4S4YPUi/AhUFPKDZ2xtpcnZJEqsc44HHei0/UZqcrR92c/fvb9
WWAydS3bcTlC5lgnvStf8vhrzOL2bE5oC68/brTgOCEhtvZBwyAgMdKTUihiE8zPpKL/+ez6M5km
eF/RtxxT886N++Sh0TtcseBALIK+Cg7Xl5Ae63XEiHWl4mIr26B/ymfa3KAWwcv1mTJYyucPz5Lx
yW4/R9rQ3AbzA854FLyVMiyFndvwpPhZ+lu7ravf1I/1HDQE7MG2BMCSBq+Ve+fnbQPAhrxsIYrN
GI+Q2KqivZepHXmDoG24vmww+dhatlJ+diut2zVdZSwRsnW3NSqGfddpUHKI69ZrJPHufB4jzuFd
hCbIFcU+byBWjgrSyUZm1dKVcy2dJvmJvcNdBp0dvk5uv6qalDnWZAWbzgpPIQDxaXJVlxFIo52D
0Xa9eH5WRM3ZAq9cCCGaL/H4rRuk9aJ2DmNbbcqtiy0zWFPu+NxBc9m3XXsM0my4qKMBb0wfRjTb
ifEpTMcbYcVcPIWegdr5X7QAvcwwGPU6tuyWmHeoo7iO50gnugYgiD3AygUy64aeqLJWTaZpjyh+
xvX1Ze6Y1UHmOgmYtnYbsdicmzY7R1Kvj9cHB+XRuiihQVxfdpFQVh+Wybvvp+wjgny1pPvlTKL7
tlkbWQLRmQOtf2yv63DUhW/5sNyKBqOEwgkmAgW15jZBAEB9mNWMmZzmxJy158oe2lPhRP94Vgz1
pnj88fsfz67/MhjNe91Jtad+LL1ECaHRdkQSlx3GKH439kT9hiZRnr0knVN9VpWm8/DqIP8tiA5I
J6LX0lBQnvj9eKPGvQJz1R6XWog9VW+K+14YwRqaU3hUy7g4jjE0DTdSBhpAnT05D8dTyupwUgPH
2VhZprQ7E/v5RSvt8TlLYxSLafLUooReJa36ZczxDUWm45xS1YCIBq116+R+fZej9ljiuTacpFM9
R/PqkiRUe91UQTapcrGqrksMbFdO1PzrIst2KeO8WzwwbMDWwtoqMxdgMkv1nAY+lOQxCVaNGUWv
RrVpaofGGs+8R8WIdnnR5s9/f5b1n8tIRhoO5G/NdXVL6LpO4OvPZ9m2Mib/RRLs9UEpPM0NT52v
GMRFRjRAepax2NLJc325pHwo5R6PfHYhXFuryT9XE+oExQA2vt7Z14e0a75lvrIp8bTF6K/DkG0Q
+n50q/bFSPsM53lSnoEsnLdoUnfMHkXnEBTQ9jOvZ4zBjlvW80SIbTSH2OdZqf+m6FQ1bS7CP17c
jHGQ8rrA7BqpF/+SaJXYjHL0UaWZHvtoT7vW3I9TvLKiAbpgXpfrQm9AlucHbSTz+Psm5UdVgEVL
LveTnsVe3EXyOUentmzrWNugNSPXzmyGdWplDDFHeLbzpWplEONsFyTf77Tkji/iVKPXsp4d9TYL
0a6Bkjd1hUp39B0eGYSZh+sDb7zYaLr/dl0HBX182RnZ7XX5m3A536r0/NZ+NGx8/4hCwK0zJBXB
g+N8jFv4R2MV7tTeml50v5mWfe1IGHQGIlu/vGNYOkuSlD5cdYXfr6+v3VCBgDUDwvqQQ4KNKtU8
dNBWUMomikLHL9em0poPyLMChsJDdLy+LIsq2EwKNXpZuhil1Qa6vKTEVNIfL+oUBqepFgl5qaL8
bGVwvqbWp9P2p5hojHkTd/wiXQi1i76EfrlooyT7mgeym7Pn96oSmMa2H00w7dwZTpk9FuukE+BD
eTaerj9z7cRChEfLOlmqvEt1J3gIDfgeRl/Hu+ueX4eiPdmKOMd4jBbLylR/+i1w+cnMLZLaldq5
KyxT7nXFcmgZ1PLgRKaWnAAG1RWj9XxHCoG+0cGt76u0ZhRetTOBdP4ggD0v4diCJoHlHAN0Ttsi
MQyIcQ0gVTIc7HCqD0Nrsw3MW/L14frzIm0OP37k582xKit4oalDAnSuywavExu+IUEXLFVkj3k2
rjkbZ7LfMXTwL5Eq5VptjWmf2LF70+vjqVM7KhyjrTYxkofn1obTkPF0fb10NUU+GIbEy3uU/Mnr
kjiL3b5f7DOFXJSFee8w31sUdmq/mcatjAmM79J5y4RGBNe4YVtM2ZMVR+3OxuB2p2LQ2ZjDbHq5
/kKoCcTLyhjvbE2xGW0NcoNn7sDVro1wqd2pue0d9tmMRDXk4uZD3FkOs5MM3dX8ckyyAL2lSXj0
aHnfL4YMWctisOLJU3u0dtHoQ88xzMG8Vexl6wYXEQpgsjBcTBUYPszFAI6e9MhAjt/cAIFGuR1L
NXoY9NB8aNlul5DEIQ/O13YWudILo/LQJwNZc2Gnb8XkdA+9zVDX9KW1CZw2GB8bUOYegskavY7/
Scdoo5us7GsoDDwu61OZUjKjNL3eiX09z/OUdnpEqSZXopTBGpYGmlRZn2t0iwgwypfrKxwWtW1c
JcA0eq1sp4qSPwnN+Ekq1TkoYYwQHjodRMfgU4YtGRWKkpwlkx7VroubSIbFjZ/3wUm430r8TL6/
Wb0enB3EU5h7o9V+7vJqlYxKfQwaLRofNTEKr/Pd+nx9C5GwykVHJvVOS2placchg5imhGIz/0Lv
sHAd5n+cNi3u7/2UbsxSypvKyeVNInsEjtFYo8Nwx5t26jMLHl97InSl3gciINIDTfzJ6FGp+1Fv
HIFq9U9t/VRx5z2R8WDddOY3cIGTTB1xvD6Ifz7TBwkTXiwZTtU3MZ/fi4eg92jiYJxWRJIfuHOg
BMEAgR78qIUuwaK8qodS//5KSMVDPa49qm4hrr8bWAugL4f+pqdpOV4foE6ToprM1FXw9MiS0Mdy
9P5Ram7huiTrNN80WmzCJTVeLL0LH2rIuw/qVBWw5b0ii9vLpEzGckRrcyk0w1hO87Nx/tn1t0FZ
vidlNNz2UqseagviZ29pj35XVQ8aWkIzGJaK0jt319WrE5DihdCKDaJJepDrao8SEIo5bEniwqyu
3uBO8JxZEgoCJH+87Mak2vhSy+5KgM3DUCSnENnJXa423ckINO+6dF4flKHHdb7ylVVldNEu6dz7
H2uRkGl1aKT9YXm6N6w8v+mCsbhJ3VmfDeK86Nz6ixZD6/nwDV6fIq2qjzbnaqLjhFfEpVXtrnd+
U/fx4fuC05JiQqZ3r3+qXW5MrHTPLcjRgzCTzfXHtq+WjCR85ZjqgUKSNlbRwSTGW4nAa6XWuf5o
p+Kb1ir6yS2nU5zG6UmF/7dqhkL3OtXqQyiZn1LD11h9Ovh9rVZ9su3zdXXUp8bFP0EHbo5gsct0
kM8Wgx9oSUZ1dEWgs8MRjZjRXa78NEx3oPDhqdGaV1VX2L0jq7jUQ5qvh1rRD0FVj0dph9rKgXZ7
BsdiuVQU/+6/CTuvHbeRbQ0/EQHmcNvKuaPb9g3hyByqmPn052PJmJ7tA+wNDDgMUluiilUr/KEh
FL0ObdRtnb7Vrn47g/QtdfRgCh4w34nQ0iDLHA1neKySDEz1sjfG4XDfU+eQxvpzdey8aENajT3l
Py9WeyPwc+xz+34trHg1+nr8uR1ze4+URb4dogqTeLoCY0FjpfUGO7sUwFpvst6oKUBNBlYxRjek
wlZht9dNoV/UDDMv00xceJfKlTGF1NTYV50OxPufvXGmUZBW/bTzBPIEpn7CUoZ4e3mjYTba9r5W
5nEh9iUyrpcmZr4yoU+sQ8qRlNjdZC+K5Bc3tnlOvDF6qjQUwcScr6wadeVm6qPVDDogGmxaB1Wm
7Vo46Wru+/iMEWvoIAyxhraEn07durch8oIVGIz5ixzHe5AkQM/hTi+S1Hrr6lK7WZ57C9F73VGL
dLeg65tbXUH3SdOa6GA5VBvSimHTg4m7OKCJZyv/nPqmdQobH4ZaqHe7bJ79lfp6mQGVr62j6eAy
B6pTBliEQQVu1Wxkl0gCEtIbsj10nGE8m+QLKRwds6iuIDXKawIkN8LupnCz5EqaWr+w4JzcGoYT
YZi2tZcVVs+sFzxONMoEnQ9Hp+mOddr6D/fBVzgTMgR9OrS0tpgG1KYImJTNsT7fZ4bQOZHkD095
PtDhm4of3GnrgZUn3pe19k3d4MQfsq2nNZiUTk5+db6bEKlP9Wi5zE38QmNd6Ce9n76pX0+Msn2W
TYxkME8s63qHOkYqf6jvOZi5ebPnJNo2JYSm+yfUrCS/qH+JZsclFn56jIcEZ4hEH/d2ijA6Wrt4
QhOz+E28c60YoWmAl59ZpNHmGIMDU4GFQi9LaxkCk89c+aWXxgbqaknfCNKP3Q7TpxwCvKBKs8+H
yMCkjlpDiBaVLhpvVcGPuJa68zmN0uJHUTXfRo22iDAtY9sWJiBSFpe0ao0XyVGzHCVxbLxU3qK9
o8eHLIC+3sye/TKlzXMYN+Fl9krnJRK1zXyEigvw/GerMxsS/FBztmJMnGHtttoLT/6mDNPoFahl
sAL2HTOeNGTF1UgU7gVfIUgVU/K1CDCyYE34SnxabOYSWWjNordaZoH5UC8bv5t0sqnlMMr1d9+N
LIgaxDFjCHwVNiQAZ6suplWfSfNLaRQ3aDfW7yZvMDgfrR9KQ6Gfp+rJ0FPxULYz0rtt4u/Qpu+Y
XQrEE3qHVlQ5oQ6nzfmZiiGg6jr21q3wUHdYQnSxhO05+RUc5EshIBu5VQ7C02vP/bKEuMswJ6Sq
rlZoE8aPDiXBdihodw0YT8KTMLYVNcdq7bm23PS1RUIgtPo7QZ5zhsBGdWVJxiog6WtfS8tjo8+r
uY6N05iUOEmR8EUX2wpx4AlBi1u2c+lLFCGXZ94z++hYUDEQHZF5YiFQIZal3FkWdSLH66RuFUZ1
CJIUAUwwFC2jS9vb2mLWjkl1lsPOH5toiFeF1WlbqVONGAz9vdBKOpGal63VCIE7YELGmL92ddZB
mpDBXpUctMYixQ7mV4vRiPgugG5/LPIddRnvYjM13/eGpNM396LliIj6ylaJGCnChZrpJ2swSKYD
MGOC7snsE/jnKF09dnGCzOVQ2SdbTt0t0OTT/WpIN//oxw3UsXChFwZlQGTVETPbAvVJO+mmU+9n
0ym2+n7HB31URx/nPw59+LMPUJajTWvMLrQxtc0Wqk3kW/pJliB5HWq78GVXRRjxEnXRqYPwNE4i
PKnDic4NLRmmdfgW0xUSBST08Ko2DWodFkItyOqnhonlvTpO2xxBtam8tJV4Ea3mnPolLsW3Rj5F
WfWC/pt70qbCfcyqvV7U9mGq3IYhS902Tpbacdh8UudthT/ARln4jnaccm169QrzInXnWeLGc/gY
x9YyottsJIrT4F3UiLVNCerXk7CjPRDL4smXsyTIHdpvEnWjeyV4LiNImVPSbLyfUDrEY7hU4YPZ
GR8jA0r7qB3crp+3mFdW1zo3Fz4ee/qyZLrpIty0XO1EDPu+bvAvrMDvjybyprMlhlNRVv7LRJAK
Myl8aMLqpFtTSR4QnjOV7moGQy/OXPG9sqfxUQ76Xj2VE1Hh9FBEBWG+kPVClOL470tFP9RrdVKX
M8tlHXSr3vOqi9bkMHLC3npDnR1mOfL4R1XpyjPnYLNyXVUdLGqMYFUsD2GvnsdZAE5PpnHexCko
/Hrozygy2u0ObgBiXcVFgOm+FBokU5nWTwlJ7ShL8ZYMMKJUTS0drXwLpGHYAkBJVqq8rardau/j
wse5RuA7XtUIviaBd0Ed6Di7fnn0cgg+D83y7zl25V1MH7v2aRLP0B/a9b9+JT/Sz5HIjuo3y8N+
oiitRWcrbW+glHauO4ibmjPCiGqQZ4PSmccgr1ZT7O360RNALZoEXQPH3MtpMvbzEo9qra0/VyIz
nqcBfj/al8ZRnTNtEV/1ID2ri05SBGhIIYhve3LlWWlzmKbKeB1KySNjmPpGHfqeTNH0LoHiL1dN
3UtvNKpucWYYxKZZ8lAM5Jqj4/zuLdhiaWdCPV42MvxFo2t8jJcDf0DvMknGqzX4mLYZGsQKs4AZ
v3Z6nRLdfT6vwzdpak6+VTNH6OqQq4003KqbkHeoKOkh9ib3ebT2e1ju8AqWWTWM5ubx/lwUiKA9
2HP0rQ10cTWCyHqzB+8rFMFXOZbxPCAHFIpPDbDepDP1z81ITq96K33cBhvTaa03XxTxxvHnbqfe
rw5ZzrudE9vdaU67aA9dE/vGSLskmd4+W9Iszy4QOFWyxEZ62KJkBEf9Y/Ab8ScJER3W/TiAF2E9
EI7pXJJS3jQ3tM5FIsFtL2uLGtZqo2n1xpfaZ8Ow+r16jwFd5TRP3W8diZYdpvYD2U+JveLazez0
UIcOtLs0EJ8EM0JFIR4emlr7cs89IUwc3KIo9A6jrn0pvNzw4LtzTlIIgoEymxvye1rmaEwfFmHt
tHmSkC6fMLMsnxAeWvbV2broy6fpOC2vKC0E4Kw8OYeFTwrM/XaNFihIg6kBJDXtUzLmr1Ti3J9B
WZ1Tqc9vNjJkc02Q1uteuLfmhHRdWKtKmPTm9CrazqKMNvfZpQwGF0nPST7ZS8FA7YmYYr1so10z
hs0Vcwx4ypMsfiRBghBzJ499L/kBl3m19At/k8wgPdUYg/oBGJT45AREpdsFXksbbFnpl8W/dooJ
XEAMmN6fWJYha6ZHhGPfJWwpqQ3v9RwV5ygOqnt0EMp+k4RlfcTwa/3XFKsm27jpknPZ5GDPPLmp
bTDm45IFds1Jjsn8nskxO7uIQyCk8ES2w+Pb52O/DSD/rMreGg4hKQoUMS0h92cVXu5u5MAkvP+q
ZdNrR98fedi8+Hz/A5TYiGmj4JWasX2pIfaguxvuI27SrvRn54naiBpKI/XXvRaBD+T/eO3aSza5
1+zGYUSBeauk+yuOkCByUUNQm86BGHwPUzTA23s1RlUklNl4g40Z3D4zc7TdvYBMwl0ehxD1xP/e
Y0Cc8q9qO+KXQKMD2lQ2Yji2qsb/C3g6zuYgI36d42BH+fikpF/CSa8uHdxS1VMKSo9aoOffumKE
+llryc/a2URd5/3sYx+hJSEg2DvQuFWo6BhC2ztjCpzaonfb/xn3umHxe7v6o8ibixVHr1Edelcz
pwdkBNIl9YFva7bzAiumhkYcOIePCcrk0dKbqf2aosu9RbG49Ex5mJ2LWmZnaenZOR5FcmjDcA/N
1z2SbdXNl3tDY7ISZKwwaVlHlRwvzFojqwh0bT8uuo3TOGWzLvhyOm2qpZXWioNss6DZuiHM6bZK
3VNXzc1qDsb6ixN67TUZqAUbvfHpPkasmRHY0nCiFw45bAUZy3zzWnMkls4sSq+NfRrtfrj35yKJ
YOA4u8m2EQsWbNn4X++3nr85b2YYkM6UJJ/HiiAza7VmX2eJ+zYP6XXu6UsF+bhtY6d/uNeSKlS6
z7BqkZnsAnpllhaeuyXYzDs32vxdg+9aZEE93YYrTV4WLkGl2vjLnjFazCL3qjS0zGxAmgtrL4pu
nR/UG1GMR6vzKcgOTKxDJqKLCAUkehGb7i6nP7KeVbxim7m2Vf+Im53UX/YGw6OBlewEpx9NTf6S
hmMg4OPoW90CvEkLrDwUAq/VfNQvtuZhzYfe6ldUK5PNEDryWpvcgZWdgZ/XrBjLpg5zlWKqYZTW
A7OM5w70hRNcrjEwJLS9U8mX6NVd4lh16CQjbqbgj3eZxdTcjEZ3UKUUVS9V53II/0h+eF/bgWDO
GA37FnqGPAJpeKUnZd/0NnJuam82HYLVBUitDsNQs3gKlizeJCNefdz6WfTtDhrzTvo5LTYeuMcu
ddwdRNWlY0PqTk8lGtZjrhWPlpsOsPqKfD0vh3oTIVHstfXOyER1TS2zOPhZ9YqvHXqd5VlVXFUV
dnZz4xxB/ntIIdSextik6jVG2aNGWoy6KuEwNdX8eH8skNp/qRFcanRzWtfafPjv08pfRtPQm0wb
GSx4R4BegZn/7VHjLRCcCrTjkUDmlFFKWrVubL6pPZ958Tp3HoIBieG8tqzdaxuRjZ1FFfo1b+MJ
v7kEkPFyKFCWO00DcY1ede4rxF7zlrfFRb3VS8d2VWVGa97uZcqKtsdOx/dwYMb/LLrpsXRrGsrL
xna04SKFxJAwqAoqEO02731i48gY4S134Yr6E7bfWJXTr8PPOx2k8chShQVKXBtf8iSSa7Jdc3tP
80Jf9O+DkT1UleX+1DygyJZImherKqf/0RRVyIx/t0ThIdj6QmOBMGb/fyWwIV7CiHqqjnVsPQIv
p3bgGOZ7JDvzIRJWeqtmuk9eQbweF06zbxYkg9qgr9LchjzKwaH26UZ63VVzsvGiNoPbjRcXCNPO
6qR7kNADHmoDkF/a9dPRLeznShvnq2wSTCRtSh2xV8hDd8/wMQl/LK1u2MUzFAyVrX8cKswEAhDV
/wBwGopq9XErFswVTELM4ZjSqNhZ7gLx/Nd6pctEtp6P1EWQ2AmiQ3I7umH0Zc58a4MnNbTiOqLA
29Zvmd5MJ1W41WH2rN0CvqnstOY0CJMpe9mrZ1MuOaAHEZZDv7SnYOWk05q+N9NJ3xTfC9T/P9ev
Bc24z9HIU6z3RbhDhle7lAGUaFA+xpdBunvVbBRhFAIFGVAxCZrkmaZyvalwYYqy3jzMYWcdY6f4
s6fOUeom0l/ORSN0fyuz27UrRHKtfHQnpMjk+1S074OThV81T5wPeNZlP+py0XuS0XAZuwK8Nyqu
6OzS33r+67LetwUt5ALlmrqmORL6DbX9JLqCNhKbtp6HV3AT6JeWQn4XlbWL2+RRs/PpS+c5u3EO
7G8kuGisuVbwDNmt3zb56OyxI9ioAqIGP35dFrSg1KHaYMuwQ/Dqz0yTuYZ/dsA4vyXUTUdy4pT6
yKEu0v44ke2tbe/7vcSdLdIVVWMjw5B+tYI6xkU+Nh+t9IeZJsOvxDZ+dWVWvNMjo1rB+v1YZ6mz
Y0kF92k2+r7RkAXDpGn6Oi8eOm7Q10/4L+cs89bPvLO9GzHQb0R0ps+yyRFds8hzE1pvQ7WUCEwj
PJaD1R+Yn9gzE+uBDMZ/8Cv6jm6gfdYXxIBeoH8Rz0nwOLp2v3f9nCl9DC6o9zY36kSgufKaRd2v
tONyXh2p81V9KOGbI+FUUwaIWEBPRjO+RgvYrxJFe9MIS8M8TfdePzgb9Tn1mDpWwjOxIZdDYC8X
1E9okyDUXBxgzetrdehH/ioEt72THRTSXrAkbvBG7fcEBUhbLZ8qDZoBi2I0kdPWK66TE4+H/Fih
53SP98saUaQp019lEE6kc368GQZ0yCN7phG5bPIl1MAwyf0fz7QydPiPRxrtQx08GiEouiPG38jz
dvYrw+ix3R4KQ9sXKGAfiyJA17kZTnbs/va1ZjeEhfszLJPvaNXpb0OkFdt6GKZj02xUC84wgv3Y
m/FN4QjzRvye5wHkRUa2pZp/YR1S/EEjQ/UDLbicZoewD+K2+RoBrmxbOg3ZmTmYj6oIYybSfISn
1Ty2+in0C+McgEzYVFOJwJ5lz0hRLUFT3nWnP2lhR10oWmr33k/IEtrtvp8H1vZ/LK7/Sa6ixA8/
lKAdiL5uB4YV/IXjKwoYDVqgz7vKb7yHTBYo0KRz8QM63HNDCeJY9vYSaIzepdVbf4t0iCCWMedn
N9DRaiLgCMoUE2RzpuKM+ZZ99VARWrdJy0oceQ+R6UfPgtrES6XtB6/pX6dlI8f8zaur9KqOCng/
KMY+CSqqt9jyfpux9J7LyX0t3cY5llFPW8KfVhrx27H0vRl9w//Y0/pGP5RF0KOyJeOVqhY0wsCc
2C2tXZEVV9oTzouThglwOnrilmPxIAqHlr/JyKxO+HOVt9Dpm/9Bk7P+gr4vt3hZXhx0QW0fYtnf
WZEUOlXyJvV2QexF11EPYqQqIv+TuURhfV47a9HD15Qdyr6Jtat0YBgduIZ8ZZooHOr+WB/UZNjm
RXqLVB8/G3Rt33gaQg+VtrEWFKK0faBjQ7yNsdtZoZNNgSUOzR3cOQ9Jjw62rvOgkgQz0Z29aaO3
ZMsy21qlDl/G6+irR7XYm3rdMVtm9jVqpAU7h3o+OmPWtg6A4FtLHWYETrjFrcXYdDq5cz+xGqqo
OP0nXP4InBvfFQ+9XcM+cgc4shGtVdNPYbOU0YCo5Mdu0XVgrXx6mJLZNooI3CNH39x7iIt5rteY
7s+my66ErdXnEaGHDQ3N4BwEFcTjKknXQ5R5T00HxF+hB+0y/KXFhvOc9mNzTEZQEVlFN/mOoZqa
tAJuhDpYnOFtrRqD6lBLOUyNJkTgOBJ71H3Kxy6f3BVGmMjiLejr0Kmz870IWxZGvkO6aL6Fbv4s
lhufN+50q4PyGUX9Cb5V5z1MNOBO0jUlnyAPvqB/t6YTQyo5ouJrCEolXlcgPo370mNSAvnV/BBU
5MiCRIFy99fFYlmZPt41RBEI1dl9ykf5iQU9pPgSp6dogCAVZSkV4az3Tv/ec8r1fVK7f4d8rg2e
2cQ483F0VBt7JiVpVtbmjsMxIJKHyKoguaqVEAJNUcUHWHvRyyzTT8G9lqWLF7Vi1kP6zZmq6jnp
A/s8jybKp2UgbvcfsupyulLxNF5mI292iC+PNJibBn5c9Wev0vND7JSHHoGznROl42UwUcRGyJqs
eznXWMN5MgGzqeFY+mAa5lGgDj9ODBlDXKMsgHAUWzUl14m9AVWGUZQx/ZkoOGm2B+WyoyJ7Tn0H
0UxavXbkvE79rD8XIWmzNQ7lKUqt7DpkKKmFRe3tinoOduc4CwZ6B8LcWHSsPoowqed+JfptCRWS
TUMmfG2q+ZMZ67QPLXPeBr5zK2qzeyJJ3auuYvUfR6kruieJf4KTjpTph+jN9vzmlIS+Tk8FvGrT
6+BEvvpaUO4Luv0Iv0ytC4+b40mY3zR4pS+jFW61rrJ/o/gHkx6RvNxPq1NYy/gFOCsABDHMWI4b
7eb+o0k7wrBj+eGbZUP5S2xLiViWOlcx4+wYh/hrgGjqHTt9geqWnuP4d2c61lVNJ9IR0/a+bukx
Dh8SkEaqZ/PXMI13dOVpWWWhjcMo51vT75k0NNTlltKhDoYQVRvzqo6iDr38ISjbVcmjsUs0P72U
Q7HynLkzb07VOxeEvO8RyBQGW6JwuKF15RvbvLJRoelGZI96a0UHIHsxZyogEUoYYLrokTGCxuPU
EmJOGmbyqrhYJM4Dkqf9/t6gN4uaXqIWveiYhq/nAnUwdeNGVJrubVQNSV+Kp3LclXojLhqdkHCq
ylu1SKH6AmAbhO7yUW1GQ8u2QVtsG/jLi0CxeFCjQRULW3sRw/O720e7SeiRv+mlaYNNQdXLiwj8
1W1RnS5w4DcxgnPohyDa2bmgBbgAflKd9kNTymibG035qOIE7tY5IRV7GJgv3/rK+Uqq7/1sc43F
YAi/dOGXeyUw5oYf1FpJ7dJ9sIwqOAAkjlBuBXZXzD1Qy8Gc3yKB0EFqhdO58F8+al8oXGW4HfQO
pPnauOndVn0k9RnUJkNQ6L/HKwqn/B/x3dI6thBACGzdIWT6i0fmdU0goprRobsQf22zfs9o7X1n
Yr7vLGf0ocM4Vojx+s919I7eR4lQ0x0h0XZZDzCfOvS9zFSHo7fGSyZ4aPPhVzuI4kdv5G9mqjdv
Uzx+koPh9s/GNL7KBaueuRITZqexd//924FK/n84bZseUkBqbkKV8/W/hU+aFs2xrtOiQ+NqzsYY
RfBahoG/7UjfMKm1gtfEawA+GFgSqKtGIaZLVITf1EWIRe4TYhX3d6oXNBaw8ykuto7RhWt1aq7q
lwlg9PX+ngA1O9dugqO6iHzEsM4cn1u8/HMf/7q62pKRHWxuzqrznXw/D12wioG1PuceUodG+aI2
0s06yn2Ft1WHKRJQtzSq97keV/dXmIDBoYF7f95Vm9N8zmT4+eNvDJiIoioii1NoIurK85ACNcZj
Qb1k7NKL7Kry6nXuS2KKDNsGarugSeVB6Jn3UM5xWa262n4xXBzJQDDbm77QDObXwDsNcWkigcje
uJyD5eCfdGkZe7tPD25rhO6RYDnn8YKQHXfABjvAVS80zbQHfPnqvSFRYvOFbtLb0Re4WTVS+tUk
QqULvEsYwVNP3/3QLWURygvwQBJ8/FSVBMwQ5YBK+2wP3xwvHL75aWOtI+BCyAHI6VgJ7xPJf3P6
6PQAPsNV9hbZ1vTVHAUS043vnGLT2wu3NNaFOxvvjTa8TUYV/tItMngQoN+TOIpXeUCfvQpja6UB
uQIFkjc0Usq+2khN1g9+HQA1XHAZRdvkuyg0wvMUmBtsm+zfaDEeO013vup9V+IAE2bPkQ7HCytj
2JtFqW16/+h7SYrrezgn6yaMXZLw5lPpUuoq9W4x8kAv4GNP64f/d+7jarksPE3Vvk5tWb4lBS8d
WA7wcxrDrevCwXYRI6uW+klOrrtiLh3omzostgSCoKv0ytnIEfRQnCWLW9bAUK7KfD9mFbMaSK6n
eYj7Sz4PAIGXR9msiUZylza7B43TWWBWLX4bsLj5UctJHO4LW9Vpq9ByKPUZjjhXlhDvVvQSIST5
Wdeib2kMIrD2k22XmsZatR5VxxHdvc/c3/CkTtnzaiIaRRGR+UnFiUM0aYhpipbxYFpv5VhrB4w7
YIZP8ue9GFmR6KwqyCebKKKQ+LEX1ckCvdH7o77ASZ1OQ0oEF6CjQGCB+EM/awvaA8XSfNvnFlrz
/5zzqLHANPvW9A1YR90L8KDaQKhhmQcheVAAHYXXSSOPomiHtINfTSeZTBM4D/Y+NrrEv1zz2/sr
Ps4vssGFdjZlbK7bxkEKuI3ji9oErYe52JxGa9+ZvGtLP0VhjhWOK+5jwjX6mju6wvU7uD+tfJ+T
uL61VfUjK9zqPejSmN6+jp7DRNed8ASZ8lyvd45Arh1mifjiexGa2qhZHmd6KO+ZiXj0cr6uQn8z
AlCBLGG+6eG7EXjNqzrIx/fIiXKgrvWj6jSl2jgRnRbF6uMxtPqITHk5l7Vev9cSTWzv1U/ALlAp
BMWF5YEfBUA0hdBIjbZ4qGo4nIBN809ekDzNRp1/qQN75SB1tnUkj+MsxfQIOHwExQOUQs5kgOpo
2VCrxTQ1iH70XU/3UwvrEmEOOqf3MZ85dk+0MBnPWun+nq0p+Z7BHn2YwlR7yu1kMRlCh8A0gz/d
SYR49qIXHSkvGFy7p18WiOm1dpPm0QjDd6Dy3dXh3LrD/wQtWu5b2lJST0Gv9eo2mjpV8bR8HRu9
vmTaC2j7+kGraW2uNPkaV8H8rKW68zJk8Gw6m2oQGm4HlZNWMUZt6jG4Z0qj+5519bpySHXocLNQ
ZEF49XDuPKro0rG1bVvV3qUsQBUS6sfrzF6EDpf2+YR0tNbKo2IhaF1P1Oa0wdqBPLkfcsy13Qw/
UQVEi+y6g9sisE0IrF1WiP73shMn7n1Hi//sqEu0dtemIR7k8MPuKVXZS6ygAoYMj7ND3tfmQygR
8OD2UfQCfoGXbRcwuwIyow/jtesYyaiDk2vWO+qlt07G/lPomuFzK4EXpiPdQde/KsLPlBX1cRph
99q9pz8mVbuVFlV2hb9V+MhAhDTP1YCyEX2HHGC/lPRS9zlNiJUiU6ACFr0U2l4KzV2V5C+Hzkxz
HIki1z+MfXAcdNTApfNoeBCK7vNjb1T4UQitOrQ81Q8G/dgDyrsLKNtuzvigfUF7kkdMXXV0k0oD
hpfiu6KCqSnNlbm/723bgxoDBVRtAFxHuPhYSMl447cafbeb6cjghuiLeXIL7APV0T/ng8EJ1rkW
SlyAzK26Y3rmx1tiFrlTh3SI0geMtxywg6W7oYCS7xax3q4m/COBvqJvEdG0XA5RgdxXJYo56mrh
z+lqMoD4VqDL1XcbzTJ/HOd4E46w2oK5tQ+9iR6A60TVL6/ZgAMJfw0z+A1huM1bWVqf81RahwRM
jxqRrj3nB+TlESoNnPSZut8CpVH7ZVvZUOCQMtCdeMgWMyq5qbAzXpE8HvWu+2mXixfI0khxA9aU
MU/DEyKrFYTvjDou/0kPHZux4+OhSLpGRdMafVT0kZ5pZAhwCsrgRiUS3XIIrjXexH2u3dA8valX
qFMqy/By688b3KSbz42KYlUVm/a0BsVFyGtrUAueSkxbFhRJO4247A1ue++2i0KPj3KRmo80c37F
XpygK6svMqigQJmWqe9V6ABcVl6i8LEHRLu+IxEy0/UOddDW53CynXVeTeJbju6Y7dckoUjFguXH
CbIXvUtk6ry1aW5f5xg3pRrU/60wogCSZX0oAOZsTV8uhQe8C41a++pki+7nOHXHO3Hq3imFKPXe
VPJgG4N4MhdExnJkjbn/kFvCOWA2k15cf4Gqto5c11YebWAiLHiSgM4P1dGHukxd9Gty4+DHo/ti
N/bnZhiT772DjO/oah4QvnI4GFoCX1Tkm1HqwbtIxptiTXlV8WjoQYD3jfwNAlJsjVnS4qqK+hXD
uU/tQvYEPYcHWy27RwoZ3XqO43rXgiDmRsTXYknhFD67XTK6enb4TE5zUH9+INmMvFSntQJhvybk
fey94D2eAJDQ24ApszQj0CeeVmVjDyfc2GGeNhVLfWJnD26l9z/1KF81+O9FD3AdjmAYm29hN4E2
moX5Ug85PFiN6qNTz9i5LVOeobrwOg7qa3RccTTUTHMVJ7b7zeuGez1OnR+rKj6WceKxMLvtFtst
/wC8z30i+e4eBNMMuh6v6qupjUZ0/oi29KXXhHGKbUqwMpu1c5KbCG7oqYXfpwiJnsOMuzw92sHQ
bZrMr8KHto2DozOKt9JF3P/BLhqIcBrg7CqLs+e+Ga210xrpMzI+UEEUL27eqKA8ztLqplNzV0s2
ihDtzo5RALkH5XaCXY7VONllihl6g72oTiYtlTtV/PeT4KKK/+4CbJtaWrTV5LVHbTSYRLTuoChl
mmwXGkaW7hThLJ5q7YQN2j6ULdyCpbeblhs317SvjWEA8HCqkKU2eZzpL1NlDaITD1t7iGr9z96M
LQXTtlvt5qD+roY1Muj5VaCaJTXYKEkSZDfpafNtdOwCxs3yjWuyiksatRGo9XiNSrJ2BT4OrDlr
ym1FQfn21x7F1lXhGuFuqQac3BB5x6psWJGLKOge8tpENGxpRckuTC+1nd6C0PqkBpxuxu62A2y4
zcw+eKsihP1MhA+iZPi97FR2PP6OsokzFCmHzpf4eQCKNCzwV+r7dFZ09c3cXhlx1x1sSGfPrSMQ
xwvC5tGt3XzBuWZLc68awWHp44/WWNW1kf5MJlg7YZBWj7gV5swG/rQVpem/QRT+hN8mbMXW9vtn
L82mda8b85Nbdq8itqbPwG3jHXKpmJJGNs0FWZQYK/mCvnvxOhvJdE2QMb5v5gGQciraK0za8qjO
U5L9cxE/Gf1YGt9ka+9UBGvXVnu2mx7R80hcrQX/ZrUjObhpDc/43vsPkvLBMVvSxK6Zsh1g1G6l
AgG6V5co5TN91FgUyAirmGzVpR1otqz55pS69QZRrrpOZveNJCnTKG9WYLNBK4FfLLvZP8We+aMP
cNyxcRSGlEvLxPQshK6WScIRI4Lw0hMP49wYWyhe9hvZxB09R1aoH0RtPZtW9+OjlhNLYJseahqq
zgQIB3CIt1CdbKnpq8wj2Q7zariZeDicNFRHNhgBIUMeLT6JMz0xz/adfR9a8VnmiNsHJkwHPcmv
yT9YqqJ2mbFK2K2ujm+pYXbzLdWljulEX2zMYvoU65VLlsfUZ6AIvZRpnM40Vlnu9degAAGj12m3
6VDoDMrmOhS1gQWqASQSHL8arYUQPg3lRkNjixoO5qDgbv+PqDNbjlPJougXEcE8vBZQc0mleXgh
ZFlmhiSZ+fpelDq6H67jlmzLKgoyT56z99qz8TfOufRyhhyRNtDt7Op90kb91Fj5SH4qQYNZYT+g
e4lDRhPD7tZ2juixBr/XIIqHY0+NFtwWh9svotIo2ttoV9vudLg1J1xgA2XkWSg4BxaNBBL2TRQ3
TB62bjXSt8ghznppOv6Y56gja+JDK4VhZNWza1HQIgC07838j9d3eGJiSw9T79EblvoRIdXephTo
qvop1bxzV88Pk0MAo9RbG8/C8jihJ7aH2gtIWDu1NcM7M+4PSA5Ay+FuDY2RPalf80fHswkKPxAp
Op9RaMcJKW7RkX4he8PbRisrCn4hjl6d6FnX22oRP3GucgeQmkNJHPVPGOXB8hnEQc3dPcHFTuBk
kuDlpH3Icn0/I9bZ6h6Yma6fzWM6gAOc3ClQ+VfOCCBpa5c0T93lSYVHryXYYyYAg0uE3KwYe4Ju
OuWNbuVDTk40OY25E9qjAAofgwmyVGvbo7xtEm/PwYuwMJkxREkNejAk56hVx9GJsDMLz+fOKzt6
paPOVNBBtmhMB0va20ZUMx50HP8oxx6SfCw3HcgP4IIzRE2PkzYP8zOK5pFHtf1T9yPT4c9e/wRu
UQmScPRq8oXpnJd+SIMmMhicu4MD7ErnHolqhXCOT2b+e6dU39brpfLUkxILlz5R0bqWdFssCrMQ
AU4dtPQxDg42ksBkumVJPLVqP2wLa2aWqkIyreUTG893gwM7MPoz6djfdsUOvpA0S1jLBlF6hWNB
HmE9frrSvmtbk0S4io+6PFuGUh5hwNHYXkbyrSlrEdNt2tKR29nC5kVk1sROFYtjOjtXugHfY1e9
1alzbVoLwj5blaEVepjrZHWU6A3gdalXTyrHovWUixjmQ0yThOJZA6U9D28IaBu/WZyjKsofS/Co
j4YRaLb5p6/EU5pUJGf22rZcomdlKQXg+PWHMuxtEkEPjqcKF1yRPlVC8xFavCoaNqehhlmGhjAo
RX3NLF07NJe2YS/LlplxU6blPoVmNXm4AqO522B61TZoCCJfceVTkU+Y7VjS2pRzUydxz7nEFPVK
hBUlvUTtzGnIiMDwmC/VwFTUlSizsVrmkBLw8DmcLjaM3D4sxTTPruHrAB826lyRPpFEPLta+g06
YS/zcmIYk5ZhoSVHPWmfXL1NN+zZJnKq5k2Oy0dZkmdlSPoDkQFPPM2hOdVg81y+J5qx/tMgICVO
aBEMqQV3WA73mkUh0HXpI/SA6uK22XsEFFmdmZjbKTTAuln14t/RgOxqSWfeB1EY2aK9T6l5xgz1
QyUz4L2NH0x74I049L50I/luRVNsepc446gul2AU+Ay7yjqp7ixCR3bHfqb5qA+riKVALOkonq/b
5w7TKylKyo/WLMKnBrpa3RDdpTbUQ48OX2LVD43qGAEd0mZTjMvfrlP/dpi6uexgI912OcTrRAuB
TzyN3XW2lTQoo0Td1j0YAjV/ZWG+1+Z+JoWCVgdSchfnk1/W0adXtsiSCislMgbCm8iKOOjyqgtH
FSn8bONro9RSu+yNHDVaTR1s9sTaZULeO07xgH3mQ7GXiONg+trnlNB10nsbqyCyPitn0NMzTrK6
yE55Sgg17DcqWwX7gMIky64IbiabAHxBXROp60LU2i1SvFaCswmiez9W4r9lgv62i7c3tVBpXkb+
6yXy1Uiv3tEe3pu9kvnoNn8GQ8JLzfttoSMWwzq1E12bn434vYuccFEwoGJDxzo4UKgxato4axg8
6s1Tjfpsq04KPoyUn8OZZKhW6b3Xte8FE7lAKjkufu7+/HkkSeHFdbNN0vwY/TLstFQpgjxpR7+v
px83NtIAF0eSWF9cWZmL+nVZonNjEQFijmWoKhDu7e6JXLUnPsv+aCcgK2S8TGw35Ven6VynYdd0
9NaL5GHkH+gn7YE0S2KtCX9RmSuFaEg/KgE6c1KND9OaXd+Londiv8VOJJKlyaDd1+ZFYGBMuTSS
RB+gzRs3X3B4xz2pJMImCJjjzqZy6SIoyPoCJTVQd6uuuUtTa48a2s9rdztrJKq5Q0NHwV5OOSon
RrbjU25e5Jih8Y+0V4PJ7KakUgoMJqV+PytbFQDUtkn6AdVCn97nVXICVbAZkVIFpr4wCWmuAr95
OMe4SgsyGTdw0Lj95L8lyx8ART7IYdjnNi7CISFD3rYvdts/1Lm1zzTyNpya/CML3GCZfZEQWoVi
7OsACR2TGhN62ag8Y7l/V8nD2LTQXVuNOZ0nvdzPIgf0Clk5oxtnFATjsR+oxiFHot6ah7PDddsg
rvyAuEJ+mBpTj1lYJbBhH+tIPBF7Grmzvk3pHWImzY8RaqGzPRY/kx4/Vqo5hkwkzE2hDuRttrB0
G3th/mU0j/nINDe3ry7nFRYgPq28fVA6TQ3cri4uKDcPnF9hm7VCD4Y5AT2QKd+2tTyWi34dVZH7
zMheySAsj3e0VL/ryrhGDhMtwedXeu1XZWjcO6YI0V8maBFeU1AdYOtIOcJBGpJzpmzwGtiXzPqI
8Z/Lpi9C2+KsPCE84gKcXYLtF83xs4qz3GipbIKT2KpddQcpdJtk+rznWrK+8hB5bXZ2a553EeXE
6zRE1DiW+1FlGXFvebuuiu6znUcPjkrnWqsZBhkcBJnQln4bX/OeOVieadtcwkqK3AJAM4c1SuTY
Zz/ZUz45+ziFp6E1GvrRKfKpX/6RqP7UY1hhjluRvbcoDaA4bfLRQ1zj5qOpxnqLIEc72pM6bIS0
Tk5BjKYZQ6mRseA57Un9ibMiKFLU0U1BjhFeWfCW+nIpRfkBFtksCE2qy9Z9sLqz1D7iqJTMdikS
GwTMaTfilURlMVLxuJzkM2KpDUUO+6zXiEZVc+qP8d0YyeckH8q55FN7bSZSAj29B548D8EyZTQ2
YBvv55YgU6LMirt4iAlzka4R0HOHVjPMjOXidGPYIDtpB5K8paTFVl/bTeOgwPesBrB1Gjc2qnWy
YhhYNlW9HaMOJbwoyRnzyK1Eb/OnoyXHlIPseFupP2MusKaIZxN0FWs7bGIEJSa1T7lDCs1R0kiM
MIe/FS2eGyIReE9b59ssufWNpVGfcfG2sx06SpKzcsXnXCccqBXGP9x4xEFJLBIJHcmJiUIw4lEs
6FRSi9OXtzo++ZpL2BjrwN2IyBPqT4jpWHmbdjwgnoTSczWrtD3grdwKgtEomtvufjLREa8XXJjW
e4JdPnAYQ2/0KmU0NZPyFi2vU9OeY6dg85p52gfd/hzc+KjQdT+jvP3hWBOfkwUaqelx5bzefKoL
69lLpso3/0x13viVrWQEt3tXtyTtkpYbbiLVwkZbsTN3BUm79oh9nVwN0Mf1RsYKbIy2fxuoxgtd
LbYa6lbfcX8q9sOiSjNUQWiHJrPhbNKRK5YkgAAUnS5KPtUMKA9EvFxMm3lTztFrM+VEscICDrqe
jVYTeseyWzW+WlISF86zNAGau0gNNpLYYB7MNjNAWAuzCYBaXdOiKd8ISENW/dKjj6ILt4Z8Dpf1
aRl4e90AoYhoZWQbL3FZv2dzvq35WDOsw4keaTsnQbTIqMH3yOHcoeW9Gi5TD0unXFiYyAGSQ6Id
NXccH5ADEjqR1pyXZmKyXPOUi5L4NSZUetH+pYHhnnrjr6WQYEYGkxbQWTtRUI3+aFZ3MZEopAgT
m0TlQTiEiXio0u44FFebUSU7eWTkNRp2ilk/X3yPwU8gHZb4mDhS59Sa+FFY0JW7eEr+2nhjFQOa
tkV0ESiFTScVcVHKfruo87hZyEALmMD/6R2VHKqZuzSa/2LBPbQ8CoWHNsIirMmw9QtzvaeqeGQr
YBhAWegZaX0cGKarKQAdnEFPxsr0GPoUcwhCqtkbXwt6F/WKbt/3Qvtz83GTxppv3dR0ACw+6+2i
Bw1BdypzN/oZ6rW3tWBqKRy60EqdFxtVpd/bnF0cRFO6BgJIt6yA9Yu7cX2QVXf8O4/lXmic0sYO
/42d6mcH7ZkiiIqby6Xyi4fZ2jmYqD9bIzk62YJAlZonNL2Y8Kr4rqkb9TpI5uRoxXRmsaG04fbG
dWcfcvpYj3ZNYObQw/LgYLVU7DYY87SNPjvUsFX33UVGINooO6G5384yul+Rzv68MM7Im+qtiZUn
r8GpbxIGHs6jJJwLaz13+rBwKOlOfaK8zUw3N/h9QBOpEMJMUpU3ZVkbazPJOQJpKLd2mnzYIy0o
rC5XL+7QV1PrYqE/4tSrN7CMEh+t/4tnuh9t1b1DQfR1IWowGekLMm3FHwzeV2XFn7ZwHxESkLss
YLAB4BBbwgrIZKdfVinLRdiEpIwKhW9SORmGXSafXcT6P0buVuloRubQ+EXMParu8xniUWeMcMET
A7iZS/y7R3eVDOU22eYRx/CyAghTkMKWqU0UohPegFFlsKMaFSQJq/c1gn43+WRwLGXx8iyTYrVr
3tsEc1jqjMyFGWeRtzeBuEELDjRqeneavyykbLIlC1bLycxx0RdNtjueRzsZVxwqbauEWe6QF4dx
kizn7vjc9d0VT7W550b4wCuDeN4Nu0K95okCa137K5eBubrXDWBriUpQSx6KrJyesq5/nKtMHhWb
7bNPg1pziJDQ0umiJq8u7rjNYggGw24fmCWOHyuNnE005B39seXU5XP72hEACCS6TfMS5lmjhlhr
wt7lWMtOxdnSAb+u1dMhdrFpApP4BrgBXG9KugdCbeDrKh9TjJTBNFciWhcfSDAPtUuezoNP33za
LLK0mfJUbwVnjU2ORrhf9/Fyjj6cdL1pVQKG1ZSIngrWBI1xwimxErINBkKvsl0BnKbtO1x2tW1S
gOYPHtRQwyKVt2w033CyiO9BZWErGC9b8gOwrPebIe69Az2Y7oh++Z9WWkfR919THzM25djrVwVG
V2XRtqqsbD+LE64JQsLDyqTA95hBmGVDl578V83RN35aSlXNvKoyK46MDcDygFjKh8YBrO3gj80U
Ezm2EsbtQm5k7DDK9tp/wAc5YLqHJOre0Bs/SiVBQ2iKK1HsgZ1McGGbRt9otUWKbAlTpuD0MWkq
gGLb2hqI0rdstn9ahmmDrGHxZElY0fGhXfyvwvBMVkgX+/bSfHs6OTeJ/RD37ETrMdhCARnavfZW
pvTjrDjygr6wzvas4pN0UL25D3ZMFBStPEpgMipl0b9Mae342N3eddKleTDbO0epi5MH4pU+7fJQ
zelpsCjrhJX/EzRZT7aD8cVb81+k2h77KEXrk8RT6M2eZJku1hxm5U7XQAC69vw562O5q8dx4+jG
uULes53goKPkV0OlieddpMPTmMRDoSQmGgn1eZh69lHu9I2lTAXjV8aFMenhUWr9EJNxLPrX1MuI
JUba6JM1ySQHAFZDOiC6N47Q6Fa4HqP6NLSNsXUEDn58QJ06Htfvbk34+xfryHJPjl+OBSgfJhUO
GDuwwti+ZbO1YO1PgxE2AEBd9d8E7MEvR4hl/RoLBRZv8fNEgiSksm766acewEMqdQzDJeljOqGO
PNi/IQULHBWDIhK9ESD/tqBCqSc4LzEIAYgej1h1KBSWgVCDzKRr2E8vip5/pzRN8yGDO9cJY89u
gTEd9zsdyKyPjxyDnLCU2Cm9Kf4CmaL7eg/JcxqWXbO6ZbzxnicFtyt2IT+1tOcOCdFYKTtba1/0
GCmVAvVgYyrmSzJjxy0z9bHKlj/JgKfXLtNdlRHRPehT7AO4o2FowRgaFD5/eA+kV5M6nihJOCu0
wTxOnY5qf5kdCELhNEdn9BhUdxk7j2eP5FlOzyNtXI4h31iPrM3ktUNgSRcGEa10z/sWuLs4gD/Q
32GKHWs7rbSnvbSBmEaGxg9uNw7jRW5I/gTdK9K1NLa8cqQnwHQCrDc7M/rlM8f3GJyMxnxaq0+M
shfKER6MaDTOKrb3U6k1YWHFzRk8QL8BU1BvZtrvs2qS6JHd0bVYgmxZlo0524eys949IsGyPIZh
4xn3DWm0m0lmwYJvh96bhxNqSh7RAIBdde+NcrTpHHpfttM/tU5zLbwoUCKGdLAjVd8coX9iHdsl
GuvlUKvfPdnpCGoc4dM5BDJbJZ+T4oR0AugKLyRH9yv9ouCI3ZAzsdSy2pC5qYTaMDw5zPSA3/VG
UFBLo3yyVd9oUTh32ftozwSUKbgksNF9ZW0P2KDfmXJo/ZnEy4pGHV0TfYBtxEzALtEnFHAAVH7f
xx2GXp8qcWzEvVFxGnBp6p7pv28jV6JfW6F/Su49LMai+bR6042Xc47Pvb+YbYJpYms1AF/RV/ke
XEHYSvqSpUuoQElAG5Wgv6rSFxzKyd6LyPmVFF1W1VQhOb2kl/tRHmdET/DpQFp41rAiM5SmlaFO
D8zRqTAQiVMQ9C+DMBhUxPGIxtByUMfkajg5/pCtTG3YmcEqT1rYO71SX3acg8e06l4Wx9hpomnO
ePsdWpDtfT3JP3CaBX5929t4UySIfCEdwUnMsM6Kz6FVvtTJg5wp0o0+rvnNqYiQQMmId5D9nRUr
PbmlsW+m7N3KCxJqleLDza2dtdjJHS7aPNDEXaoPLlaBpN94g6TNNR4H3ANbFOgkD+qcWQfm9L5G
ZbpxqyzQm64KjdmjttZMIuYKdgwrl9tyTD8LGX00TgcBkINDWuuhk73OuTZCbadYmpdkK9weBl7V
nCeuCMGK5DM3BMl4VDs6SYcNYmfUwr2vtumLJ7mpcf67YdlGo087ZZea5lbGfRNoxFaXS3lNxKgT
WMjap1v5wY0W+slenPDYt+ZWlBOUR6iWvlfbP6BsxF6m4zscE2Rksbpqaqt9krLm4Or/V7rOJqbq
Rw6NR7RTjlk0Y1iXPxaWTZhh8j6a5uak5Vnuj4qb0wjbKVnRbVH8ATtxnfnEDtZaXhGOeVv6UwJp
KpqpJXRYFwVG3TSzA4Z7fpFUYm80aF4lOb6zTfXQ81Y7lTcG2VIWxmvrVQcrd19Ti5NMqyXo8ytm
/LmFlMiL3qvF+Gi4WJsBpz973EteuJavJmbmkz9t7WWnXcdluqsmmw1tsLRd0fyo6WpdavZW3ymP
0aShrzfbcMkj2m0AAtK4JGGlm8glaT7ieSLYNUZ+4XaQlyWfYbXQ6xIKVheLF639xY97sonr0fE3
BYmnnNgm0DzMXsdbPXR6/NktPacvz/2nCnsv0XRWvf63m9y9DiO7QCwLPGk8YjW9t1eXjpuZ2VbX
zgnoKu41o+UioakYi2+pe9z8PY+BLFnnsbsGTs68KsdYQKZhFciu/+kDAXBiNzhAtTEorgWTfa7B
rvTu+KUi6Qq8uTj1VfSBtRDgITamYKnMq6khDU2IrCONcgoFkeQ+jY0/ia3jVCBYm2OAuc3dCeZc
PrAimoCpGyVlonuNOgNtp4ijcAEoGuNiIY0EWceiRhfLjd/YjiFd/Bsq3GFVSgtBkPuEjUKj5Knp
ckTLIzk6IDzb3sYWTZWuk8IS2V5OLAt7mZSDeZV29O0yBkUSMtA+4SSLCxUagp00IKFzB/Ug05HR
UBvfpG6i0Ey+3bEcgjiLFVa5FpmWOX/lieh2HW9rFJvGQMDh5OKFjrxOD22XIuffIfS0UHoiOJ6Y
Ym9SNGvU4meQOi/OUBJcz2XvpUJytm4ziR2p/Aht3opTVdDR7hElAnGMnkuGURs4e3S8qnaXsF/1
LXdxv4ZdS7X7o7oxZwHP/cBm0FFuxnuAXzE5QiyWhMBeHfRaZ1oLnI4Gqm8nNGxBArziGGHUaBjh
04o87J6z5CIYESYvnU2RApBvx027PpOeF6bp8IAOdfDHuTQCe87eBZVlih7iOGgauIK6O+gVEY7Z
dJoRxKg7WXMsN3qs02qdP9nZtpxyKLSqTdy2oKolRUfEHZHbk3lYxnFfWeixaffTXF1ycrDHZus5
+qsl4heAuhkerZ2ZwZ8p2fHEvB+6ydzaY8IEINLRRRE3bSJJM3W9CRHdP1YC4QEwrvvZWS2YxMML
uue+cPQoiB3Xt9oKq+LK3o0s2wEPp9FWMJqTURLcjc7HtzU+HaPj3AF0hN7K2O4jd2CoMiFy1Meh
ORrIvtKZVV2v3b3pNq+Elv+ItyYZoj2RThyyct3Z6I1XIVWvKoIi5XGROJm7tSRUq7PW0sFdiFKn
kEU0tVi0y0SDCpVjr5ijsPcsVAkY8badc9QE9H+68KCuVJ4+9xsSiyVxBmVu82VO+jeykG2NI2Ez
CbFzpxJypI7L2p2s0HbKMkBTudPt6Flr533UqeY2bpj05c2lX/BZ4KI2Nxq+dKnqn4rH0d91zyBY
cSKhwPPVxnrJiWs5cc77nlBoirRwqJ3G7tCaZZDl/OicG7kyhTmHWJZxBH5nPSucqVPe56VyZzS0
VCur+my6mGMF2uNtKvrD0t9huotypMFqvKUFzqHnfupVHafxBBiF9BYlnv/1DUOrzOvUYLaHs+lR
zlhi1DZNhgSzFC+YtpOA1spnUzMoRQ9NkxSyLRaKL8XSn+x5pt7DpMoniazFa58kDxKVg06lZBTw
hvofy90Wi5u84E3xO1IH9p4zv5kNKstu4I40JtoVGv3PIfE8Al9Ql5Ea90KI3SaR+jszhq9aNpLG
CdnoMz2VardsvLkX64HlIovqxW7RYHsjycMwKeHCfdZV+p03ckdJ0/mIWRfELPT/p6meA90G3WEZ
QVI+jBVnlxHqy1aby5NBFihiPHNBa2GfInpSPiiBfS7dHZL2EgaruhtsTPmRZGhOq4rZPcuQycCu
g17bVDQfPa/IQ8pNcuB5KEyIvLDseXseiX+WoZ+GjuaxXrAYd8ytU1r4NDalWBX+W0VJl3vPWDYc
WpJTOiphid1qm9bJ35Yp8cbL1iU+5SIvtFJX9m+oIs4xSBg5TQw7Yp3JDpTEi1aI3i+JCOjqYQwr
RnVKbn+Vo+BMsZjviuR2Ao8BG1lIh92cgieviP/Rv5VBc9et+qVeZxho64pNozfZnuPuYWqNmLAc
ncEd2QzT6H1oMw3EEkLc1Z26OqjXPQfc7tYxlC/dqb8IYvhXmV9GTn9TH8FOcbh4spHJKBUfnojw
waoqNlgGOSRdqmLX2/Ip8tTm0BA8ZkTlsJfxqRdFfkAjRJtTkRYdfLfmr0V/V+yxMrbxRap3ZCP0
u4iIG6SzA58PF8Ky+3YL4OK5Uwk3SJWeRysKi9L+ingiwzk3H5dMNBsKmgNxEbGftO6zs/ypG/cP
02r7AqAi6swYa0b/aGegMQWqfA0+wwaaRqPiEjeG+wILsw06lPtzk5Uuwd6eASmCx4Sepj7vzNTe
Oboa3bmitXyTYjBfOgiGVn2k8fzQwOZHUaG+qr3yI9ZJaZPDouUoQhBiyfQGJYED+Us5S5Tucu4M
2l0m4q1JfsKYGM61Y0LAvEswg5ykY5cbS2vt0O7oq1hdbF0hbBi+OiXVhxulDxWiw391Zm7oeVh3
v2CblgVpux7l2OzGPw7YJTOptUMyGYec1urlhmMS0RJfPJeHyWgyhiKOHeOnQVFIgVHnQT6773o8
NWgtOalZDDb6DGW2XM3PtcynbdV0dojYuXjU2i5ALgTnMuXEms9GE5aOUt1lUj/1bdHvHdtqH/sY
PZ6nUDL+vlQL1OQlmuixyntWAEXd14K4EVLV9PP//8+Nig9bJXxpWO1Z1bDEd/SO7lQ6yqv0FMVE
7FUSNoY+X4hd2XtJhAbCcUBqAl0Lh259XFYs/TxVGWKCJv6l1Lt67tsWhvoSLdhOCqa0DY4VqiFd
vygKSsZ0FKgkJt3Ym3OmXkpUhz1fuVRumkK/z01Gg0QOVARMPOX2PU0xA32Rs2Ikuq7agdUAwU3g
0GijjXR0t9oOhikPBatc4OiwJVQVZDzn9vp+NhGC3UDet9/Qbbx/OZ6B61TO6OAj+ezkFnZSC3kC
smSM9rd/BwSIfQGMoISjJo37eUHe+4sbYvKmn0AScFO7Op6xNH1uCBG9vaLNxRtc/2bGwEbJ3JSk
VpDkkasUW2cVdNwMuEX78t/rmyrDoeo0Hp86/bmZSTGx/b66idBvmvRoKF7TBlpqwiTwu8pgNbel
9SkS5fX324zAlr9Kkvt0TVv+kBQKvpgt6qlHaoHbxW3PYIiqE0LCkJypU8GpidEj8R66oNTCc23C
HWovBa7RdwPdSN5KfDCOhictGZ2z1EvjHlU0Z1589WGTxQiztfiv9ITzUE1mxoLeDlidxPy5fr3P
jWsLURmjpoebezBerAHIkwJ09TfDyZDUwKORf1S9pt1DuVm34FiHu0J/RaW5ubfyIV+17/l5EdAH
mJvyuozI9f39EAZrOHe07e6GdpZXJ1oBj156hNabhKkr6pDDi/GCBL7ECQ0aIyNlZNI/Vaw+n4s5
aX6UjJbfNxk5ERNsi9gry1AMkkDYGnvIYqol51X9TdjjR3tjGKsTARu5lyww65VVSosU1ND5Tk5r
HitVy874m1ug0pYS/ir8pect14VKIl0y5jUGUz3dcIoXiUAXOXaqXoyshJRa5GmQR+5xRlbLeCFi
rcBPx6Vvtp07ze+Lk1chY1TSY9eXXZbtEgAorZJgovQkLKWY0XeQ2atWZKG0UGor2sL3N440T1Vy
dMhuW2Zhvbo6NVU5z6QUmR6DaWTkbpgNUXYl7cV10Vwpa6+frTCywLBnJE7eTNQ0a06q6nUnPR+9
XV7V6xM8KdeavBdfaVF/MpSLA5VBFU3oilG3qu7ljDxsitdKJ4b5PDRosSiCRZg5kICMwamC0Ztc
H+1wfGcR2XxB8dIGFhFSGyYvESE5gjCqOvlisaiBvNvTjgMH2oSVx2YByxydpLy70dluXypn4wfa
WLmZ6TeBNINU3nfpK9g1nFd4mY5CFvZW85bhuVbR3lqR3T//GvmBzMldg6aQaZduvOH5SmD7RZI4
YV6ips822uTku3xc1oP6CqyE9QUKJLvCzGl9rUFOl9hx+6DNxUDMMrqi3zXO+N9rVDO8YxWjtyCj
+LZ8abZeH2wH05VoZXP+vfSj9KaTXjNuWyW6mSI4pTDCv/R5wU5eykf35rvI4d3vsbn/u60oTo7I
2fF4yvBAQ5mu1HprwrSmrY2w5dKNAyi2doDVMVONaL25hzfEFV/67jkaXgecGfe/lwL48j/mmcx7
YtZibAL8X0YcgHSJz+1WnJlcfxEmnSJjRLPz+zWMbgE/pberJ2YeZevJezRbRujUDX10Ekz9bsVi
oX8gQzidPw313eHE32WjuqmtjrwZ8+/NPGQny/do6M1r7s1VOGZFwbCJocxNuG1M1gc8oOHu9nj3
RKJZetmSZWNzkppr7Ch2lGYHxWIduT2hils9TK0oHkuK6KvT1BB0X9vY0K50bYwXLCMB0kTl8Lvo
j2M6P9BXH0sDbWIw1rqNf7FDZSA1SE1JYvu0HMvvuTjOKex0M+7mw83W1FWufRT2cmUtZ2dLFFc5
dDanQpw2y8GLAd53Ih2euO/2t1vMFdgA65pYv9vLQkWL9YtQV9z4j1doy5chxROYjvYZfYOFTdSy
wtvX07tMiO4rw5gQKoU+H+qZYQ3eenmw1qO9Z8bG0R3nlhmgphb0iUa40XN1pWz97y9I4uCzGeNI
j0HbsWuhtdGy+Xct5HTXP6ruh2FB+QHaLg5DPBeUsM8VTJEvl44ESWTRdB5jl44whdD+5ne9mZkk
ol30b7ACEi3Z3kgWCiIJB+li+GuvcDvNQN6eyTuFznIC+IcGxPBNjgKJ0rNQdwi67IdKNjltJKv4
Uyceg/ChfxjT3thkZpz6Am3UGcqo/Yrxb5MN/fT2uy1YKdvYSu6i1yLanSwxW0yJdX9jStC+ra7t
MHyDssKRtrImxMyJA0UVhAwPqUvYmq72MGBT19YUglsUQdQa6Aeayjm2A7PniX4/gUvdo7qGbgD1
OncZ2/ft1cQZECaKxKL1vJhwqvIm/TMnaPh7RN53RjFoBMcNNPLX38iXbCcMKMFkphBit5jlPiWj
6HX9m7c/cPubFajIS9KNm3Ga0sfBUS4346nSmsSylQwzlcYz3iQanYAY7jsF113QcaYFeLpSiPQe
6WWaEskBVtkkVgT2m0PNtie5/tKvnioj55zjpKu+cZbDBb+75cvZs1+rgvOEVpxr1o5HPJfyURTL
+bYgOrJwDuS3lIFLOyBsen72RCIfZIYW3bG+K08QGvaWEDPnUTnubbUZQB9jHfEUVjFLyvgCAm4z
Nkn13HTM54u+lGdpdNVzMbd9WHHjbg1PLZ8rrsApZQSQme4nA0airrTJehJk/9RLPj0M6ytyrBDS
0BM1Fw9U0dzX73N8UeGxfFR5m/Ozjk2YjGPzoanqR9UUZEbS7LlTKu94cxY1ZvSiD1J9nXrLgP3a
byMr+koagfhv9RveEI416AFCawAdNq0AqVL0gV7V4s0zna+S7t+/5rUyreGfZVTPOrPut5JzfaAa
3nj5D2XntSM3km3RLyJAz+BrelveSS+EpGrRe8+vvysie0ajHmCE+5JgsrpVUiYZjHPO3muT/Oae
HT0HCYSQ+G/e8G3zNkfuQ6jp8V1Dr1TK0Rewe2Je9V4wfIfmu1/aCM/ZnFXb2IyaH54wdyDDmbMT
qonVzd4t4ANJYOFJNUwu4R6upl+ZsZTM9yEfWGbUby1EAmSxU2A48i3MQY3+Nr0vlA7hyaeDgU/E
Hte+nS6EOzrmOrUdBuh+4tkHtzIu6jECJzxv0+b2Rp0pUhqKt3+H6VEcKKSPLQGXYRkkm1+EH93R
jBNewfGQlOF0xiub4b27lJJitSiK1dD78e4GLbf0kR1pwnOLWeeHOQuItlGVXUEnZhcaf1+CxP06
/dv27c1perCKSEcHQNH56we4EtOWOXfVTz9qjMSoRuTqPE52SvUSRtupFfe3VdfKapTm5ZIA7nLt
jUtZ9V530XsqEwIbvFPOhOYeGoJDb7mu+BrBvdhNnr31vrFXYBN1HprZMQOmvmXK4zyT28RUL6T9
pnaZam/p2vt6Yaa7xOW3mdVybZtB/JAWGCcN6KL7MsjEeu6lAm9x+nBvVfPZpaJ88T0m2aNe6kc/
s4dHv3N/9pbLLt7FVoCCqRjPmST3ErXtnMQSMLuTb0Vl41W4QdXpadE5VHR6FdDg53bxB0SqL7mf
vyAzwhW251iu7rm6hVUcG/jvXNDGqEqtr+r8eIsgGB27pT0ex/chbv1d8e8jQev1dq7jRvIBG75G
7Aj8MAle9Sgq7hngoGWMnPxxDnO33ZU5uqxRBOeFSmprLxMpkG7qNbeTqCUNIgxDWt5ietCG+kFn
Knm++Rx7xLhbnfSfDf2nfqVXYbG8GePDVE7+/aBesnRhw4teq879e3U+nWfr6kb+V8FvfvZKI93Z
g44DuwxKYGSW2CVGkT9h8n4q0/jNdvzgVcxeDtyGI6YQxXrMIa10SC43KRFztZW/qJe4RaUZNh48
R3mOWGd349j5tgyYWGiLFZJAxos6MiPjrcb2eR10KD366NwN9mC+MlR6H1Fko1sGrJFTJ1fG4rVr
oWOhtJ3usRn9/KUbGYK57XuJqWRnGC0mYfkSZLF95wqdf7GXvvS9+VGULcxtD08yWhUc2LGeMjpq
liw4/G9Kz38zJl3mh0KYumugunEUBv0/sLEdeF7A6pazLzs2Rai1+mvYsr2wpiX+ETKBxPJXFQwk
7SldrghR+2sALgrqgQpFU7llimIadeWnPUczy5N0Od52cCAOLiQH6LBPrOpJHRVzXz+h4mDTIo8K
vft2a+V4TQ/ByiwYiClYk5X8FZn5xGTRKh+tbD51BukMmTPmRCWlyUfuVmerGIKnjI7KQ2laryxK
8Uc7h/4+hrsEmsuMP+IxJyUS4eb/L2oY3q6nA9QwUB2avusC9/n9vuq0OU4MI0V0o+jr8MggovL5
vTLcPyc+C1/lOP2rX1bPLDY5btPYJ8dgPFp0ctZmpvPYccbxGrlQh9VRQ72wagC7nKb+A0VC86JA
KiL80EKt3ucgK9bhUmJVwOGH6Dv70JelPOZMbO+0Ns8uljlehyDYKBhM6s7W9hh5k3lz+LGJZyw6
tM9TUFdfCOY793YbkenruEe5ZSMKtiQ/RNOQmtT28qPF317I7b5bFcOGGr67/bnD4spqQ3otugUh
YmCeEfT6j6UZrTtkQkjKHdmCqX/09L/XRrdIcv0cWDv6Kf0eRSR9cIlqRVOKyS0ZzQt+JxSqaVof
5b50lxCJsHEbA+poZphsHaUKCo/myatja9XKpHFtEs0TlM1VlHr5SxQa7R9YoopN9WvZlF+v6bjC
tcnkNKjDjX8sm5gadXRH0AFjo60veTFPF8/1pttRkSPAmx3CTP99Ct0aEUJJCE0lDJtrGVXtDcqz
2OHPTFjuvRt8Kru4g0f4MJrxjD2Oit9P+uHY2MM3Vwa5BAVDAfTDMtkFOY13VWcXInZJNkNFNHYe
tIXPwHfTWwprgk/k3nEfETA4xzasutPsguRCwc8h/jGoZXZgoOc0L9lCuVAGGDKzxf8MUqYwc5bN
L5EXWzvBrXRiJqXd+Ti6172muV/j0AZyl/ifSzR/embtrQoEYZtMGHDUuVD3DMueSKJ2zwxy3HNj
p9CZ3Ip9SxWV7dZDC3EQOiOsX+g3QTV9O6d3qAoIMCeLiJjTUUQfMQIh5FxV+YyFn0c6DvJ7BJdo
7Oq4IVjEs09kevl/4JR5vz8g5TdteabnECdtu75n//NGZtummQH9rH1ZMS2s0Sjcl4lRHpPe+5bI
9DL1os4n7Vab3oTwn/BiW+/9RO90EgOUCXlBl1xGqxoJnLr/4gEdPbF2734IYDrUp3RnyHaXPL9U
4g6re3ryosa4I5HauPNSU7/LMUCt9DRsduoH6pz6qVNM5jWbn5ph0Y+eXr20yLcRMRT1ZnSyim7M
tDbnpjw5oAHBRJqfhSGi7xZZQatsGo3HPjGI3aGCzwOsF79Xn+NSHAImoC8IWv194S9ipzZQJBGM
dg8soZkYwcr6iq2GthaFFuzU2wRz0xFjIEbPgnm4QkL0Q7+uAQPc1a1Z3TVp261bAD9/+NIMy/xt
WyO/NTY2IBUN0xSuxz36+/JLYOcI2yQlajqLqA5qMySH1zM22jBXT+qFBKyfGqnma8ST8arT9E9F
IY3Dggw40FO4bDzrkcTjFXK4U3j2YJffVRJcS4Mx2+LPJdG6Hbpd23Xfljqq7lKm/uwVEY/JEGRK
UqKPtK4+dBVcjhuSs+zmYTeN4IFtj2dOLzuEfZpAaVU5DQ1SYyB3IFcLo3hQR2YpDQ6I0Znlx/C/
wL0CzLS+qKNk7q0vUb3sbDCyF5or5d3E3OowNfGHuvMjv7OvNYAKsxibq2p653Q2AK7qK/awsNoX
QjjxOacf6odpDbPeHQcX9Wr6YYy6tYNMnBEMa43XUYaAhAYWKC+L14UZFnf2EMebABg0oTIyhaEo
8ssUUCoSx0dMrKIfUyXe4XN6Ue/Uiz5dDK2eYIq5kHFzUAzkL5Sboi2z52LsUZ2kjeXugfU+tosz
nAIXIHicB97GcET6Dn/uI4Q0T2K5huQDJonfe+KD5ybjavi891QgOFDMsN6wkfgeiya/ArbXeexz
VDCs24/lIbaG7HCjgEf6i75Y4sFbAu15ZttbosJZsbqT3bcQBx4D9VxZdly9B7SOdzRa+516m+jt
AZz1lce5973Vgk3CwOjyv7dg3j8xiY5umjZXuEHcjDC46H6/lPuqw5xEs2KXF67YNA2AHUnERUzC
4Htk0IPmwH6vJ8gE8nyROH+fL5DKbavSGfZsUHAAm6F1CwvJXRoyiRW9w1eWBYn8aW/HDdyL9kS1
sHxMYtyrvd3IwGiF0YaXpiUUpE/0VQN36weu+o3i5k0B4DW7r7/Wfdiu4fVZ+8yfik3sJFdjKIcH
dWHh6L9av72bAuSwN9RoMcNdJseS21Mryid1BDodqO4UG9IOWD6F8ijuaExmvjdtbm3/JUKsb87O
UZVrcV/4BNnQaWaYe8ClWz+wuaA6KLD1yytRveTNtAl0X38c5CnKGEA7bVyc6WHXfwB4ur8vQtRW
zKiwehieo4MeN4x/7AGNofUqrsDi5AZjealqNj6TjSXG6toHU1GGb5yrcjK889+8OMhxmdPnx8BD
DJ2F9faGZOkzdr+uxlZ5vmUyRtW8zRaEDS0YQIN+6UWhGKaUdt8cETgwEdu4Mbt62iNDM45DM81r
U/bC1dtOvo1sEmB0zcEwK1UWUTPHT+ooNPL4iU+FVrkRPVTEbO4VHVYgVnzQJU9KZDBcAhm32fSD
DVUX+TGta/BUbsnvSR3/Uk0z39bSfuLt9p8zr+oPeZ3jUhpR14UeZXtnm9FdVPYTbUkWQhe4Ov+8
efzDXtwxfnsYyO/BYt5skNNkmg778X/cQa6DxNNC7of1v41Wg52/jSb9H9s8QdWhfHIFsU26mX6r
GH7yLqhfhOflmOfgqgZOAWUrSMCW1JQ9lcCLxF+WUPmFiqsS1znxc3Zv5UYx0xCdfy2yPDqoCGrb
0LLjreIxG0c7zqzjnUG/ixxQ/RBCrtyx0Zy+yvMBncVV5s/WoSO4Tg3iAq+wmCREP+mgkqL9r3da
kHprtxjbEyZ6cV4GVMDqFlAvIBZ3PDqG8/9ehyz7n5czADTf902hW66rw+v7x+Xc142VAxeyTlpp
2KQcFMXGnl+9tkp2N1yf4f7MZAqIwmvZWXZHWzEjos4qvs4GTvU4IrdHIoWqpU0ey8hBCvTkeE+e
EUFh6HqC4dvZ2A7sMV6M1LgSmfbTa2sCjLiEeA67TX12LL/dAvoIPnx767bGISui8oMuHcDRsqhP
aZO+Fa0ot6p9JqwU03rN+Jt2KS48bHfnwQ22gcbankyQjKPE7a5LnT+EaR/8mDhI/MBXB+zue2QL
+G+A8MSOyb61R5/FTIbhWzpC1/JTZBh0Ou01sOH2nCBI2MwJk6/AyZptxHwXtCNhLpZojbPaBGrE
wyHrEC98mO2KqBWw0bHvrEKjH16GqL7rdJ6Jsyu0+1Zk9Z5Q1Ht1Y6e2ucu1Ur/vQkR3zNrE2kyW
4r5FgRbKUdZkTcXFtjx8mjI1hK2JtRqHpT8bcrY6B4BvNauHY6DyrijH8m0icuSMnek9l3ajrcNT
Y9jNfjIGmUKclwv6Xrv6sgQelyqp8btSB1eojsI08zclhg2c377kVKPocrVUPHS1uHOdHOKA411i
OQBn/LoqZ+O1TMv068QgbkXzgmacgw6SXr16ZlleeLHdEjQYAY0XUhr0Uxr2ZCenS/MQxDUeCa1t
302r/ewWEJChUbaHMQTj4GLm5wACR/U8mra/5o2oag9mB87Y//xPWECRwVV9hDZWfoEKyzUuFU+2
lq/2BlYT6FjlHK+eyDllKvbiRc57hRLyGdswTJN41u9G3FIPPF3QOM92sRUlSRUOOvXDlBloF2RM
ax730cHDDI9KrKTFF6T6ygxHl8TVuF3nNjJTtT0zyZteyjFhxCdzczAeDNtMBLd0bKMBnyMAMxpy
0qzYiDnTlCXsCH8Pwr/muHlovMF6N4eA1IQYaoDbMKDINR28EVU10uTkFs+hMjqGWKO1R5zxsZb4
uzJ2l1XcFf5KLe0DvJE1DgT7ttLnpZ3fEyx6UGIT5BnbNkEPpdrWC80W39CcJ0fPwidNb+56A7Uu
+C0GzTIzxWPMsGbgA37K0864rjWU9AIKDEumPxyHIumf1DpQDBERrc3iruinfRoJWXIboybr5daM
hFOH8IDH9s7xCShTPdrAHPP7JCPEokjt3Uy9dstJ9YOyPySW1GiWUX0Zg7k+8NnXF9wU0ZbN+y71
AusudLFFeLXb7DoGiUhN/R5PpsFgnDlsgRMCcwO66pycFL9YcFlGQ3itTdLFVvhyLv4sc2v0UBue
EEsZh6nXgDQn7qdq7w+RScuhH+ar+pyivwLLJTOekRafBpcF1bkJtIscb59WOdiB6WvGAP0U1cC8
XFRpLxYayJhq9NiSHb5Npjnc1DPbmhyA2xkiFLPK0LcQ1LnmvpDtYrLvBnyALc6aovxLPSY0N3av
8l1lhsSQkHUOEyK9FF7mfUZ9+oIjRnsDoXk/Yh1ElmiYt6/VqFI4VwAkr3pZhS8t14M/0eXRjNzc
scv9O03Zl0fZNL1jnrIvaemRlYuG9qoP1bgxQ9s7jAtX6DJo4W12Osztd6o9+x5N92c+ie6oywua
GEMsLQ2fceSIHwJy8KHHBPmH/rajIkd+dWqE7F/S2nY8XfcckAW2rO//s4Np1VULl2Q5hTFmjD4a
zyV9sbUab1lNpK+z1PoI4INsjcE1X0sLoDbktvzM0FO7IIElHdCMi+ik0jWncqnOQ4ab0TfSb01e
YmEgUd6w0Eel9v3tOWi79bJx24TobI944F8vXV+8WWT1RIZn5GfklBP81Hy6qu4++KVy61pzvsVW
EdD3T/prGcfRC9aJ8zB71Ze56fkmDAsd1wAocl4k5jYifysZnLcFeJ4aoQUAGRjbEG3KsjzAPeqX
vdtC07nlHDB5YelmsMhWqV7n/dQ9DVKBNuToxUNMY0cfk9q9CIZTaeDU11FkP/06CjN/LxpcXE5F
PqCKuL6FX6v3hcv9Jv9tsJSmf8+v6zEr2ZDbPV08Ztqqv9Dz8HmYY/OpYgp+WhLT3+ph7O1bRHCo
IIA3IUPByFHdJQtXl5oihiLumEVH4Q7Qc/5cEw8v/7xU2N8KoftH9RuD0k5Og7Df1ICbWvk0gF85
uX4Wb9joLQeWBh9KdAAJ1tedi3rGwcpZ9ktYYKXsG3EOWLvv1A/A+lcF0nxyjOjf9ChLeSKWcpOm
IlRi3G/7UGsNLJgkkSwtF4RCdssqatUb0Lgh32+SMdH2CmSK+8PYAMXR9lHr3tVZgnq/pTfd4M9Z
23pBLUNz67Fs0wc4hYwaJzrhlnedpKhG7VpgslHl12ayjhrN3qr2rvqBnK0HiUfSGKxvV4NGVqRU
iRGAQqvK9pnMB+f0Mgu6pAPQh8FL3YNdjcVjls9cq402/PCz1YA51wUwfF8HOuM3qAkMN5MnC4/q
UU0I81BrmFz0Gq4ZptSBM7+7o14c1QhbvbQOFhQV/RnGQ3lUD5jag7vSmQZXVPKkFxqwFimGhAra
nkvP/QFwpn2ymtQEqjY76yyZ/G021MHeDhvm0ulwic2QYb0BEySw/erUSWC0h9FlZeXauO8jfXqY
5USRFmELg2erFG7gJaaT7jvTpqGfnEyD+ym0Gc6H5drPOmGfJDeB3TaZpO9BVGprvVu6PXVoeoeU
dyBqqbPHcq/1dSThF9bFqUz7jY4gqq/xO4lk6dXGb3G6PcHpCqC0HGCoVRBgjuq5C4OiP962FxFx
bHJPFNsWhPk5++r40SNoCuS1U+XQI6eB7WnWm9fhpxepa784gMXVF1qPs4H4JcIoL7My7VEwAapY
mlemXLbUJk9t/BoTFP1gmgUqTpCZSR6cb9GjAEfa4+2vaZjlyPZRPm5b/PQ4VvNm18pH3TQQcWHZ
mNzop4bXcPB49jLwV2rXuoKK7TvNvFU1/ZLk7s6Tb1mAD7RC/SuinugcgCfYKA1nQX2nIYzalqas
+YBfs9kS3EAzrr4wDf6i9pvlzpvzJpps/C31aeltd6sFs7XyJzo0E+39qu7mrdoBzW3Tbc1OBMf4
pBoUAYOTDY+uaM1Esd5kzOY/ly4194Oigw4xTaFhWs7qQ2xF8Rq3M6OKWe8wcxDmrDiWJqDgdUpH
cIUm/av6RbWMqwevsIPHVT2SSfsyLl55ryroIo1ftBp82aS3O/Vfqy1agZf2lsEaCqwdcmFXRaAR
3SNLIacEG73rhuzM2LYWTz1UNNHqWAEbsU+Kyt95tM63lIkUEfgRmBFb/b3aaCZJzJo68aXjdkQI
NRPvuWPLUZ2yDK+h4YxgqVyDRTf25wkaiY+TQKXBMsEAkkdE9X6s8vwkhrm86x0AFm6DvMWoUGi3
Xv8YRDUp0TLJbe4M/zpCCxr15KX3C4hwMlDHBMS5z8FKqRVP/SWoRhNkz/6hJtEd82U/bsQS6rsU
Dd058wqkzF2v74amQioDzg7XNwpksxlROrT+eGnN3r4UPGW31WRg+0Tyz4v5UgIX/17O7kuZZtoz
Bp/wtJAYfiyFfgrlNMy08FBTQyCcN4bokiVLvM6ksNmYlmk7jawZrTF9uw1Jm4wLx2ouv17AuspO
RH2HC59owTl5hdw/fJ/CeWXJ7Bgv8bB1aba5gZUcYuQkK0io5+dAkbcVtEcTKp4MOZAO0mSaqZYq
t463ky7qTZnrumRp/oxlRocbN1RzlZgf0vEv366072YkWDwbRMpdtxnkuCZpQnn3QHAtquZsqoFY
QZFGn8i9qAdcuegULHzfMjRVTn4ZPvqbpKE3luDxpv+aXU3tQ21QfAt1folo9VxSgoo4bV5qAUeG
HhV2gABPI1mOcGrz+wrFUGp4piRzhFfvMvqDuLCnmE7+qJ9myqCVL3CgZo5xRXjlIpvQynXE9KnS
4XegPLEgeTN6G981ysm9cKds5YGwgAvmHEYfP3tjd96mBpyl+qxuVJZns5GynJoxZeqQcNTHeOhm
+vOnnLtqTf8BBc2AzMGWN6e+IMJforY4SbYtnnLzT3NaGsT/aA75hsNN4LqebTgoOH3Zfv2P/WGU
GSVPXFuchhZ9v4AzhAczyX/k7vDMUxmAQQENs6mI4tKQTxx0uxyecbXsolA/HpQkU1Sjc/bjNy6/
7h7GyrNNa8PJ9aeAkdFLFkxIgPBwnEw7Su4r+CqBKMdvGQNUDBGfSU/42rTU1qHvLYVJf8lA4dxC
XqAB06mP++8lutuLXizdbrBBt2GjldbkoN56fpKfEVQqqWOdwtly/RYxQFhYGxVM0JRzuw1o1+/U
W6c2inUD2EZdWrdNWqNtShcuen270KjfdjDfZ/gObNJIy5NT3gm+qpBBzFOWYpxsM58ochPgom2L
21Ekzy0WjcWQe2mYQnJMJi/cdSrSy59/xoSP0GMe+EPYlTL5kR3GFAznNYx0+gK97+7+jjSDDL8A
+Lj9RnKvVp2UsRYD3lxhRAKcokAx2yTfbPyWZMpAzZRHY1y7X3oMdIcFZN2F0YVxe7G0HlR0wC5F
ZPa472bHu9XmVvqsDUjf9zaJy8SkxuAVi+7R7sKYROy2o2niDdjWBXd51AX0HlqiQX/phJ0a1EeL
wvP2HBYh/IAofbW0Ln+l1QyRrXcFh1LMFflrzY/uhhIi4xQAUPAyQI2FbC8wQn3FKrYAFvbM+yqs
7swuEF+SohjXheNBmjOWhtKc8RzmjCtqmq3RDRAnltFuLuoFKrKO49b8qq4Nern9dYYDGjbC3cbI
0+4hdYAwkbuN/90ZdP67Meh5FrwbX1B8sBS5v99CDGbCgEwg7eSLCEcGMr/WLfQf8sAKzNuBkzT5
u91X34SNXjAyhrvMNJcjXiJ7bRtRdnGKgL4x3pmaZfCYRCjjLYd4PpvnsOqAzRUdZMzHf912QKzZ
W0cfmscmRHwzSwIMPuQ1oormWW2JtEqC/+LmufHYVdiARRH1zrR+k+l7868DcMtvUa1DKsCWtlKf
XChH5i0Siswb24s6pV7UYl1z3q7IJhN+Ev6pTy1kotfvtSr1qgeizPKoVzn+/YMEGIcaNvWyc9JM
u79TaVqS6hi6qGCPm2g6BBS28nunKtmiL/Fuwhh+sWvfPHfRay8fV3MEbKbBtY5SoNAeI68V1yZG
N01IzyMjreCxWHrjAEYb6rE8p15Cm5Q/6PanhjQdEgtd6wyS29nWeTmxtjUXlygPo+uqe9Vb9ebk
ZZHvKgKWWQY8n+pIZl06ZiJOgZkDVEcuKDorviRrXdH1VaFLwuCXW5WYVo7+mM86VpXCcx4RHPaH
uKrqfZGxMJRzcs7DvL5b8KZim/DTr6ne8bMBSKg5n34FcrvRDOQ3Thg5Sn1pGg4bg1SKv9WmoZ9s
PMKfjOKoeOiEKW/D3ktfF+Gf6g7uUrbU+pqx+AzNpfrWOkbx1HW4GxjfvipBadGlKURw9AeuBtoF
KhAkMG3dWQlHqRluGnUkf2rl3ndRRs2HPH37D+R/atutvUkSq4aNbyLuyvtvjUccTpEV5SNZrdre
68ajjejpoR4afHmsF0OQ4/mjxn6I6vwuGfL+Ux4sUZLtNR2z1jKUfM8DVBcl3iUN8V6gvQ2CWFw9
q/Rwg8/91i1+miet4dMBdjysY3u4JnHLbqAaugNRTkdEf/06EB6glNQ6OwvQKKzcDXBiWpIYyIN+
YyTWGQrpX0vgtJu8TH8Cyj56o/ajMBHFZyGoaMf7uvSAOqyiFyvX8KE0Wtusyr8tcZpwq240s2ID
05hvZoumqDZIkYZG74QXaAI/QvRuu2LM8Fy60WefQC+omboaw+yfuHU1HmiM6a14F9cWWqSJP7Hy
2aWY8b4pbWTSiQ2OG2TrmjnKdgj6vWfn7hY+Wg/zmwyf2Ql4JuXpxgPU2O0q/Dd85dnr2PnPMYOD
QwoLMR5IDmsTiGnZIBv9tHcBm5A1YBn1voO8XoUhvkuYQtrC70tHXOapvkn7prj04OjALMyrBH7K
vkbkZrMCwV6eL5kf0uxv2/CJ2hqFTU41AxNqzqunoMjDHT6VS1sT1jqFpXl0nKOBEObiNRY8W+lo
BPRxisQwnfq0mE44s15cObPFGDlQCcL5heQeMU3aukkxARYGbJ7zkIYTfKza9qNm78faujCCRI2f
0pKs7c/Fpqm76F9t4wHfH+SOeEWBWFxyr10lEDj2c+d9MlLlSk/67iACf42NEf+utzxnfgInItIO
xWDYxzKcTUAJuDpRavWk9DqnuajZmUDkMwrtszGMB3jtK/B04l4P+is+1bOXgJ/TYfLUA/czpGX6
+BoECT9Eydd3Z1+LUYc1CRWT1e9Re0EsbcSB2gIz5wQKVkxig4pAX4u6vTIweUbbsl38/LEtfupM
tQOyAOPB/LLMqUuuxmqQ4nXfJkWpZy93ICQ6f7E62Q/qo4vQm3clb1BCh1kKHWB+lVajHYyq93aW
yMy3Np3v6I/9iBHc03RC8l6JRUcerA/PSTGexpi+iNWn3daQzzG6cgludLaM3tDhPPS7xygoq0eQ
0W9+Md5lxhSelPdUvSz1Up5b8tBSHcVOJNf4UUiYMEPxMr8rhrzYdEu+5ycrKYWYrK+5BWowA8pF
ReuRB2S0myDjPuvs9UD0SsBXNvFx5YjvUYrQ2wVRPzxTwq4iEOyEyjyVnn8HW3aNNyPp8ffAAciJ
EytYKwTpTPHXCmOAYfXHpLu0XrWPqr9sC3JdQnl7r7uHVhxCct0HoI25vpum44C4JAs/lh5nMJJY
/xmSQxZ/kIWBn52KEMSRiV4CoEnabn1aZFCgzPg067u8ORkYti1BTIWurdzljXkqVBX9vW6i7wUL
z71In0SZzue+J3AAD8DItlx78kURnoOeTl6gPyTCCXFygoU2CrHzeutiAWdDDrhZENKci4n91Gjn
f4U9QUx+YEf3xtJTw3y1xq5+gG+LhekIcWyE3E2csRYVGOvtdHhvwm69gIF4QkG5jkTu7EPTH07p
8EU48Ep6EbwgkMi3dHveZ6hXYVvWBDwNrwMe42vWA7qthXfm7tOPcaTX+0YON+al5CGhE1YBRvMQ
mE5y7g24CQvLyFy12XFytXNX1ABTYUyLOop3YdSUV3e272FMBY91AbU8/VHu/Vmrt35nfPPsudtS
I0yrjInMrs8eSJ89Igm1j5mVf0v99y7AYyvs7kfkL9B+hsy/aTRAUOw7wXM4BdiBHPVsm211gHcM
DameDq6bRhc98D5Um4l+Ks4QAY/EYoR6cp2hOCypz/bNLgmUHs3iKS8rzClLq9NSNPy124c+OkI7
XZfOaN1BsWAaXHrWnUV21661yURS59RPw14rN8z7iKgZreRl0saL5rMx8t2CaA5Vgrd4L7dZy+S8
jNvxvdUB2Hu1sVcC1tv/ClW5PxhGDTI0dHgykId9N0P78Vs/OmDuRmonFRF2hZuYaWYgVVkbt6o8
EDn4q0xdx5/quPqV4F3AjHK61rXavPNzgese2+2Gr8xifBK29zNe2nWiO8sOu3x7rxHkdwhQUcHO
DUhMc6cQ30sG9WmKD0jOupsai+EhZaB8W6bAtAHCoGhy3PFqj1VwbkoYaCZm81sv40/b9v8qfR3H
QRjh2CBg6fn4/xDJ1U0XdbQUa1LzjAlo2didtdww87M+AhvwpMTWD2ICvsqGOUWy7nq3oPwwjFc3
6Ldj80OAI/wpJwKgBjc3vxhi8YcubN2n0RAsKHKYClZm1ROMN10a6cHuy2F+FSe1w8Ez8AbJh3hP
OhFsFkwwQRMPYp4ChLsHfnun92ge8SWbTfkY6y7Re7dqTfU/Szi3R9Uat7FzgDIGDU0GCTc2EU0u
Kvp3JAd49hP3i9mW5PJ0yRsB8vACRerddzDJ3TJl6YlG+6ltwcRXiXGYhQ6IUcoU6nI3RdipMhtz
nqeZ9SEjG2SL33o4x90irlUaj5uhxTRc2SyUJqzwszlN800KbWjBNXFL9Oiqbo6J06qxgd559dgc
wnL8rgR7nlTtqfMZqXy3/ix1mmq/pkaMy162Z4KgSA83xZ6FkYBlsgs3tOf8r4QybL3WdD/xyf2M
dkVQibNqaqpJdBO7j63NFA++iXshdnzYYpPSH9RRIo/Aon9Af42OiNmOSnKcy2gu33PQbwDQovIn
gmiMje00UERvbdP5aTeIpfIRUpAmJyN+lwGqQxCfbDuVTbpUxnxzE9Fna/d+nDpr1MKAhWTkB6gr
jK6pYz9jkNB20xzAX+4y/Dc4J7e9FTOaKF0yv2UbpnKhHfnIGCqtD7ojZCI69jKeaTT04qBpAS4y
FYCKTbxaizEon7yQL0RLoulSW/w9Z91lw2uS4SYndTnQmVWWRV9BRkw7r7axQSX5Tw99yP7WZm0K
GaM2GO5unBj7enkFl0j0L7EMhb7dzAEE/tWtlYu50MXAizyyjrF8ln7kEieWoUY3h8OvLzgOUVk1
ARjhTI6hXTpOcD30mm9XQvs4ZaCMXvuiczfqT0O9Pq7r2icfpKnjPTTpFhIF2eLDOMN1z82/j1rk
2CyewClkLVzRnDlOEGtWylA9Vij4cQ0d1ZIyuMR14qj6Qo73ZYy8/qEZmXMSG/hx+xzU2yka9+SI
HFUDP3agkTsYh8/4v6rnehhfvKF5DmmWHiJtbiNSpvQvA/3nAxmJ28wS4TNShuqpyd6LQDzH0n87
VDiDAK2Uz227rlsjOBEC1D4M+uivlhgtyM0iEWjzp1EaJIrK7RdPFe3iwCkoPlV8lE1y0LYTNUj0
2uOGMWL+ilH6JibzjZ31LtW87rV/zrhcr1PoCumXZSon3zr58CGycboTHsM3Wqf6sQqT8m2gX6na
SsoirUZbSRmZe7+We0ylSfKhPOGbNtqt8m3/H2HnseQ20i7RJ0IEvNnS+ybbqrVBSBoJ3ns8/T1V
1D890zdCs2GAlDTTZBNAVX6ZJxNuKJsobo5O7owWdO/V3dY72Fp08kSEXT7oPjGyDuIs/GAN/yGN
UGkd+ytrzoxT55nEF7gJyAsgTSnd4T7M8YliLTKL1gSp0+ESsrG0KLCWCv1mFS38nbiudg5f9008
9e4RwEJ7UiNHoC4s5XEQeGyKzOpnJY7A0QzNsHF1OEct+fYVIVrYn+L6Sx2zt2orS0OpIsklnFB+
lq5xEphHb7LCjV8P2jbKS+xoUxmtQq2eTnKsZ5XWJVQa9uLACnGuTIm6zIwm26RdN+N11qtzAt93
FVVheOLGpl+1FHOfA03oe+/3ArmwUBRSBjk8DHmg0GKSq71x0zIqeqS1wNZYqxFgPQxMSfgI01g5
MrpnkC3mXBFe0VOuKiwl+7jGvN6zjYePljrwU8D3xzEb+gWh3lQe/P1H9MxYafPMtrt7rgZTW4eg
ufZ0egVvBczPmLeC3A/IFyla2UK9c+8B2LxnFVd6qADM+KSkn42tfQRoVJvXVsH95+BlCKewIKul
QcU0xxgOCyaYpi4y4BvuyVewVaAxARCjW8dg0HvptRDFqa0eKJEMt4Psuh20S9kMRvU9dnP3Iv0i
ZTxY15RChCEHc4Vrdys9LEymQgO6FNc2tCz4gZn1eDfMdFOgb2QQvEtdKH1+o929sSNcyIVdUdFl
zR67eo1e4A9bgslST95PrVTfVtRdLmPxDuRlljVi8wAipFy79fhS62w0QU48yAeEMBcRCfTZx2ux
06RnNddhjip9/sqpOLPCtKK1NH3IT+sOzfj4Ezm3YFqnH4MCEjxUkW3OxvP3UaReodHYBwKuA/u8
IjgXPgtr4AEN0utTIDysJhLPQYIe2hZOr3zKAj9fpdRKbrQx6x6q/tWbrfHqm8l0lUcGkxiwhpXw
SDcvYd/DTOJe/Fibq0QrYLnNVj0AaBh7BvZBxHOKaX2l7y/y7yZpOmxqm/6VEaO5TETYbngrNbai
jT33x4/XQ+ZjH6+DRSoxpjdLA5UPxB2Sh69UxD/kUlQ89UjIijiU8eKr2rhuh5vvit9zqxVf45/y
f6VnRr4FNT9uiywXr6alhh7VK8YpjTx1nRCrPZh41P68ZpQK5IdCKXNPDg5Qx8RR45qe/clNE2de
YDkayFwa67A0CGshK3+XjR1UtUwjwim/NYAfa+b8VInIp8oMTEOxwhE9xijZZj3L62SF+2R/Tz6Y
yEdYifmu9eO8zYS1yVecY0cz5mYKVPWFyuYVYBOAKonxK64V7rKlDwWjMIbVGEEth7oKQSkYp79U
PVhyayKFbQfBQd9LX66cxMqHeLAhd2Lhz+KO5rTOISQDh/ridcNEGbNP3XGhqvQP5PVhKqbkrNrk
XEeghjSAtMMGWxi8RFXUIHfYx6g1YTmYzT9Y33m/tGS4Tjr7rAK/3yLii/+Kiy5a5Uk53Excbhsj
bvqzgZq5c5I22v359yOnVf/+/bCgR4M3HKyezLU+WZ2JPpOqK7R4m+VdcukEKcpDIN+kKrTt+0cd
q3hrckPAU4gLQAX6gfX0Y8UIrt9YJkZvbIw2eY8Y3J8JAg4H34xSxDF6HRo2PUdHY28SswW64W1t
9/5ULgaVAOY4zMUb+8BmpeawKEj+lG9lO34dmBo+WHCeIfl3bJ6AsTx6FeSJJA/avXwqH6a2YvWX
9Tg7UvrYLU9bf2gkU1IF523hDke3TaKLXDTOWkUsi/ky7eRd+jgQddw6TqVvg1HSe5pX2oXzhaI7
2UMVzeWGkR2pTBHH11OIyZ1ZNBfpFZKCe2Wo1zqHEfYByYgNkJk5sedt3nj21WbGI43WMoSA6fhr
lBfZbkDq0TYNs8Im0ebHpLK/kdXML/K0Lg3jm1jE+mFgfVG/IzCZ37yanld9Vkb8f8746JXKf5ys
miMGLx/fBozvqIC2a1G1p9l8UqYwxv9jtll7zpRpnMV7heT5Uo2LKqN3sASmWeERVXMMqphMw5PV
5uYlAhHBxQw9acL3d0npZQTSfg6NcrgGafom66kNLR53jV1QvhSkoOANVew+Zn9txar3xABDW0CE
8L8TzVgBpjR/FSrvjPGocHWSIR+gt/4Pa6KqA13EVfsaGBQHOaM3/AD0FSa+/dcAq4lZLGbZEYv+
HoI2wW9EyDpm3GDo3oN8JfBYRmWDQPuXzrUK5ossvuRyAWKzzIMHxwWOXhSQQKPeBMbtD8CYxHhH
um+VmDoJMfaLJy/9UvALXOC6/31UuhYqfTtfNXwJG0y3oBmSKH1guseQznvw4yh4MJLRfDD1HI9Q
u4q7+YVmsvbWwsa/uUHxOtkjxrOi0lC9AzqKGsejXJG4zrarR+dsq6l7JlYzrRNfS+bXJqtLqMyZ
f6J75u7GSFwUOcM0o9MU2Ce/6DETd1gpnQxypuIfVXu86whem3iXuZ9e5RIPIhIBkoEdA5bW17lo
jmHnhN9HxQbfV3rzJeo74vGzdZKkLltPk5MSQnK5k7ustnq+O11pP68uSjFlG6pmq4fJe56qytyp
+AHWVVJX76HXfO+Y391sVYmuAR1HC77SoOiiCHGGdQ7W6LY/lbqSHBuk7m1PffljYcUQhkInEGom
WwfUhEQ4swZF+6WMGIcddXj2OyaCflfkOztUmzc/yTfz0DbfzEbhSuxZM9egsXy0zPGnSaP6N2Aw
NCbqqfZgzMGPaM7Oauv1J6oohhMlVCOyXrBT52E4ZRTliaZfSkEX8u90zdaxjOa9ivwDU9LixalN
lnsJX2LfhMt9n1n/+VLtfJ6auq6GpVNjv8EpiG/w0600MOLQZPDDHVAbzl6vWa8Fb+hQVwaOXmJb
r2wIHca3dbhxxJ/SgRmxyyMOLP8UUZM1LbDOc6SH1K9bZrq3Jv2r1AJsIwQInXrv/Uj/d09pFg4D
NDi5tZebfLei4yIdFW8tn6aVvfFbl6bzQPRKgZJ/S2aNmCEwZPEEEA/dnxwY+NS6cmYbxkrrQO6G
q2o4w2VXUup6GQ6FWhOuMXGyjxDagNFPLswz3cZFGM87lYA7maKbyVm5qLpJUFcEtAR6Q7hl9Ekh
cQ3OvRfMaxneTryIGUGm/pDB7hK7zaKrLUVE1VADKh+SKptn+aDas3k/svBf/fm3pbsi3fLPaynf
KE3VLEPD76ZqhIn+fS3tocwnNTegU+AzQ5CDRLx1vyyrEGR/IO55rgXr3KvfnArPFUxND+BFZb6Z
vc0qCKmeepjmCdRCKopimqcB8BFjU6ZHNltq0/J/v/7xNz6OkuJXaSOj3cE2BswhdKtTKxTQxOyG
W/33kUmg/P4aiue30ojngxTI5nYwDveNttoW73A2yy28aO3sOnZJQSZHFhwkbyzf7fSWcya862l7
bFFZf8bEAktGK18J5CCnMY3WfaM8khw9enIj3AjFszYYwd9FwCCxqBITPlTBG7CGLnnLWlYDvt3n
67uKRZYE0dtqii3wEOM8O3MBS8XVz4UuFDlVOfqN/6joGr7ltjXVE1uQ6lj7MFXKfFw3pO/fuylZ
D1ZBObSKf3UqlWZrgqW5R3/mxGy2qVGyKpaJF9rFw3VdJ0+dDD1OGSCDZHpThnJ8qCx3vulR9SXI
PNyJY9Ktg35QuHUUVPLOJEtXwZyZuyzTWEnlkJ2EZzfF7ObHIhunEomv8uZAwZPzqM+mfysmqGeA
X95sF3zcXSVALE/vg90Pqk8RFcZjodMdPvg2WpxbUzKD71ceFY3Gr4yYw72MPQ4FbZN4QgMUYWSz
uNRrrV+VVdE+yge8pd+SGrNjarfd2stUapUyAiS+0eXXHAfLBXXBXdQdbxkvK+qHMAu0ROdp8NOX
MeLvaYoEhV4zcHR6jcKcx4NtNytptfYtvHcz737FZsSikwQxOCQAsdSzBFwDQhjKHue3V8J4TqKx
BrNqx4c8Yc4hxSmdM2QdlKW7lPOxBhrEumojFe6K9k4DukoWLlYWrSA4zAy1b21IFZ7bwUnR4qWU
9Rnil2dVAUM8VHSQAZL6ljbai7RW2yOdQ0bbseB3lPI9Us1+A74mxsWbTE+fjnKKHwxtVE98/leZ
cYGZbh8Q26lixU8Sm1ilXS1iAMxPceY+jCrhOhTVUrMwAUKppx3joFfD8B+TtrBenDKt2YmnwFND
PswxuGn5/J6HHSANkf3ILdqZJ0Z5uxlkGCNtf99PQ3OORBWjQz8XBKofpe68Ilb3j11EKmiZD72y
AzMu2XhkajM62pi2h3mBIpKfNT9oXjoro7AFYdOr06Wmuyv54xd2C7JL/OQVu0qiAniWQlrcTvKB
aqPfR/awKRJbOd3flVQJ5QNO5HlrOOVPO/PoDjDhr08zENyFqrTF+X4ILBvgYARNFx/5KtTB7O5T
52p5KnecpG1oecCqahT6WU/CfSSWXdJaY8c3pQLkJpF+IbN0tHB+PJrSrnFG59efL9ya+yn96Xga
l2wMSqpnkgZy9U8X7oaS5ajqFB0IuXCewavFztbB7CRsGbYXM6BqHPZrsc7aQhiroTO30SjC7A2j
nYzfdh/klAPirAHG7yUnu62Sk0NPPVOi3yn6buymC3jAYW+7E/tipyluOMjqpTNZ6tEBxk44myFR
Ky6ULYjPVYcfd52jnZxLEHxSq++YwxKGWlspo9O86K73DZrPHdzNiBeKkNl66nTiUMzMQcBbwV4O
adyo7naBlc0EHItbkDj6jyJIPg6KxsHeXRAKDmOEEo8Y0lIuKWJ2ZkR78npzX3Bk5EqDIHf3kx7Z
rxXK5UKZUEIoRKsJ62nWAfIpzuNQy0gUun9hIGJK3hDEUJ203QaB05+LSnjqleJEqzBmutRot6pQ
NtpYVLbXfruVHuqKHVHtFMWuzaqf2hibmz7zimxFYoyC2yFh+FjbrM7/91CkZoTHsVVWH6/Jo1ab
cGsBWDd0R9sULtq/lIp0xfO3pJ9c+myo77FntX2rDPdVIsJ8zI1GBM41GBxtZ5nD3fobUyIkGh3U
pzRr3kvFQbyEA//FwNtcD2NEaTdg9KGhM7ZwGexQhmMfgyEbzg1LMIrA2AQDcd3RYk6zhXjXDVWH
B/lU7gODBltxlsPIafzuJ74q/2eavGhW3/7VhfDxq7Z9B1th3jmgktnmE6s+5ya9PM6kKRukOxL4
E3MvTXXjx6IukkcGRMuyrOOrfAnhC0yu1VTJGv/ptxSW/yvS/y+8kOmv1F5myWD+Yr77dQYBt8NG
Zyyk4h4V9XhOsCFnVjPtoT3u8rwnAAKmmWCX7YLWD8u9FbC8q9MY84V4f/Qna1vdKEC+iadUE1X/
4YoDN/XvlRcnMAQWT7VJ0lsIT8YnTaMarbZVqKc+dtlkb+9m6InuypXlqhQHTfEut7sIyy1XzuQa
Wg4Mflyb65xlyfNgBul484zxZ0z5yE4PtIBJdqU+4yN6Jqa+8AXnphmbZe804+ZjgRxVWrzykugr
tudx8TEYc5AaSOIANZmpVWmqEKWTIiOyMWL1WhUkG9Cth6O8jcVDjV8obOZ1zRK26AMHzZkaZRz6
wdqVaydoWOXaGBEr67JwrtSMOFda8UobnVK+Yo+zc9Wm6k334R9+vBRH6ttEEdYyyNnvZmQCy8v9
3Kj1E4ulA1Gqfe4lBb5XAOcfD1gUNvd0QIxxRO6HA7bZDzV3FQdAu+ro3+9zvMoK37PSq08hoIT7
A6VZxWYe7YTeLugEmfjiS94JGytGIoY6PIE2DvacbgvsvSVtZzVYxdYKAb/UNqusLvkSpv7Pqa6V
b9MYgQID3JuP0FgCLiHiYOIVZSjaSzY5E2UIOgBhkq9ZQ09SKoaTSZFWsA0EOkq1u4cPNmGqaAZ4
5wER4n+4QmvOb5FhGzdUJToffKe71LoWXnKb1G/HNeq7fzFnSGOa151Kz4ofKzOCM8jyCgvhwLtD
/9m5ToXarn0LrJhToptpBrEz1VtQh1zfHK+qT3SpcssONN1a1/HRnNixjXM/AERI6cuYdeONRVm/
/PPdzfi3wiP0WJNzwtNUk+0JpLFPm0i+zopu4VbbGvMlbbzm69zjtGJQNFxiKSqk8PEpbpiLq1KA
+jVHszzDrwmPFRuCDVeg6qnxRliMdmOsjQofQC3598xjrqoCu9z0grNeeBHLzkgvtn7emY3QvBsq
q2Cy5kpebUqVwG+j2dGpdVk9moRWVvItt04breoxhlkWl6CZ2/gYee9//gw0VVwAPrZmEvajWmjS
2PcBt9mfRU8Hzv2Ei6vahibl0L2wgI4GUUQMgF+lITSufUFZpiruPiuuWlVd+IM+kQNBae5EzUft
zsNGF5UIclpPlfqws+yZ8aEYPDQU7iwDNLbF6IbzCnNH+1gUtMGN4oj+j3kVjFq2yFu6NqAzOZch
Chds5fOr4Rb1A0XV01qOVI3qBzVnX+RyVjH9sz/3cPIjek1kiMikD3iFu56a37/PWs8ruP+A8liq
tNoKea58Z4Febpuym1aUtDORmy3jQmkwM7tSMW+V6l3uYyVrJCaiMGYij+edXZt7y9zis5pHb9qU
DnH9XDxM+Zn2i29xVTETb0pCNRUxFiNg5zNGHXlksXABjyhKzO1gozY4ASwt1ZZ30VSfVvfVlaEU
3dLCItVIQ2wRM0uqA51+ZZQy8Wx2IVbRGMIWAVA4eWaGcRcP2Diu/qeYtN5zkFnJqmIWcPHj2jnM
GUv42ISHps9FtJInnASGWWOT/ce9xvp0OgEI4XPjTqOiqREZ9j4hLoK6MnMn07uDwWfTPsWKBgS6
ca2jJUA53dwvHNSHNY0yNOjIn18+xxjB6WHYlx6dtVhiLl7r8eA+ALPd1FrjHj0JAe8DDHp+/j0s
wuI5H8F+aAUXQm4vY6mOP2Cm06RQExZq2dg2cwcJRC37J7ZHZFLEJL2h7nUKs69qzDzFtnL1OKqG
zpc9eVSoHnmx++a+/vfbBAV+cAv8rGpFVEksxWnYmGiyVbS9NUKixF26kzp2SO5sg0KhruTTtEyV
h+rtzyep/OT+cY7yydouArQGFFHnA/58E7dmo2R93uuHe34qqYmXU8SQvgV+/8UrAuUnuQra+fTu
653+lJTzMigdhz6yyb59HJkIUKEfvRHm4OtTpUaygqKZov7/cvs6PVihzsCS4dAiJLu9xme8LOwe
c38w4PGWRyGvkTihLk0t7OTcjUQPQ6tgtToX6ldrBJMtfEs03VTLoEL3bHt6GGBjLNuEsapiYz1Z
zsXMxr+rMT4bKJTYIuUDTB3zhNLoLPl8g1UaE8oIBoHcstPnzM4xpYj9OikZ9QxW4KwNbvOIL4rg
WJReK4WTQyNmchyDsDzJKNrskvGqJye5lfPg7kh2hrvGittdwbxtNQrulnwoKYC1iEntGYEUTGSz
cic9DWPr+Eve/GtNA+mJvFMAq7/tqEXp+03RJmgbFm3J9JC9qmMxrPE4GK/01u7o3a6Yp3jDwnYS
QLQ13xpLY4yDKuOfOoTJVZuG3rc/f1MAJP3rcs7UArgOjjSu5jZ3NEP/dE8LPKt0o8E09nMae9+T
x57W+2bq2ssI/vPUM5zYGJQsLOit3WZ00FBX1Rdrw4ydczCs5CgHEPuS/vV4LxMlUV1HTDvsaVd4
g7MkYJHt1aA86z14KvmSaVHrolnVezN5BAuG1L32PcV+NqOB7zj6/5L/VUqPA2DfDOStogPOF2VL
aUqw7V7b5Kq5HsneHk2/5e43MHvV/MzFyNUyCqlgQJiJU9LRk3Atd0RdH3siTRTOlyrVnLk1XxO/
/NZXrnbTIgMayJCCpLOFMStAA5in7FrkaO9dF/9igM0BJaiWRpyMf9wecgwVWyUf2qUtvGthYb4r
uV3t5V3FKNjJuPSlJiV9apZn2JRbhLROMStd5GE2Pft1+4y6En5XfAZ7rZnbh76HjaoL5ojpBNiL
SzaQaUk/spzxFUgYsDL8RYGvAY+w4P/lfXmd2myp1JOCVQqDdajqL0ACHzvFmx68CqhzlaBqx0bS
L0xXNw4Bt6untoUYUUzTT3dKvsofeFBKZ6NQZr9kUfx1otr32NLaLg1xhuFQ2RontUgnLBm+TV8V
CHnrIVPXNdPrtSVdXSgyS81JNlJZyVP1mxKNDinFPNxGAMvWc8Z2sxcJt6yZ1WUuv0kjbYWPLo3U
caEV51Kpv0irVjU13nrO2Qq7wrnlcGPH9x3iHxBPpX/L9JE2dSU96TH3crrXgVCLDCNEVnfjh3T6
0snybncTqezEpjG2HTxnXfQqVcvCPqZtw1j/KdcjRe8mN9WKtrjgMFfV5lZms+sxzBEx/B/RUJyM
PFEu7Jf4r6VWbhzkXrHIvVL8mBRmq/W+0tLhzYkH+sYRMkm0DPUWQKS7LFx+sUrdto9u4lINFyTR
95Sb+yJOVOdAYw4dfbGRrkokna9cwTYZbsOTpgJpKmlXLFaKqtDi7rYPqvi1wyLi1pGNEJh6/Cde
26hLGZZKNFsTQyvarkgrmgXlYqNi3bwE5omdwNqR9xvMDlvug9XObiDMKLaaPydh2wBSMfSrK7AW
Dco3NTn518BNaMiJYW+r/TRfA51Mgg6BhU3j/CyB7JpRRZd5mqs9PCHOsmryN4mm0R5q5Sebejma
gQHUMwN/Cjyqy5TCBDrPRb0YqAcDnYsLVLrYwrIG2OuDxLB058XLp0d0FcYLyZDsutrZO8rkXFAP
cJ45OVUMuYsDUDxMvr1t6v+Cb31OhrnEVHUeuHXqqslS99/Thyzw8d7avbUnJ/XulS4bLNCLT5Tw
JWwu5oUUdhmyhegvrJdoU9N27OUPmhrYFxqEfKbozAK2lMXrONjUmQYw5xcIgF+KPn63xBWjnxL3
IJ6VYr8rMAWKO35X9NDEFk3vOws/91TauQKoPI+e/nzV1+zP79AzdZuKAF3j3SHUfX6HxhCS6sl8
86C407CHZGIeU3C5d2nCHYtlRnHBRqJKZsXmpg9h8v4UpoZyoPiCIT8u1LhtCHRzceVJVqOQZuSN
lOYMTAcpr5uWgFW+OGaHAx9YvLZxQ3czmm31aCQFZMtMvelGnVHGFO6VZEyetargU/HMneH11kXl
7rXy+3B4gXIN0Tf3hx/eQJQAf8pT0bHDDHV3Jn1KPXth+iDyy258sKwQ7FfeaE+GOBqVvKTDGGmq
GuzXsjDsv1qV/TqokXeGpBbOpmk5mp160hzX23u5AWSUEUgnHnzVf5uEp6wumuaWTHNw7ee/Usuy
HwYkHHA9BkAHSSySzmGv0zYwVkSXJwosJZGHdA567lKckgCJOC/FUTf6B93ocYUVVdG863Z71hmx
sLmgYq2jA3OinQxbpozGyOtV4te0OIFXSWzcg6ZYdUmJUz4EkXjDoYMInlKGIf6l/Ef3fy4N8ZRv
a4s8DcPNoIR0GiT1eTSV+JErUrDxtW5eJbrfJUur7SjBTrN53yvpdjSC4clhOQ3kESeghcn8C8Ej
HavwcR6znDm5Ss4ra61zlrcqZq7i2fZK8z0YlWhdRoNBXAkUqBON41LSa+QDTbHFprNoJP54rUtI
htydbHWCqHvvVvImbWNS/7EE4mVtap39rfSBjIN1HkZNv8hrWsOpSuyMVbY2JKBLAcEptJ+dFSqa
mjTdVGOJ7De1PyGK2H/ltbOO7LL7D/+H8f9GlqbuwQwlSupAsnE+72YAhHGD8FTzUPXZSa5ULAPD
tYkLci1Pkc4usXzowe+nQcKSWEuXg9E6x8JzAWMpPcPc/z2tyKgHtg4oK9PrVey0zjkUD/IIKds5
NwgIZyYa8mXQrb8oRkYPm9PkMSQZcGKRdpMai3wwqZRDTGaPKZ8qZayc/3xZsT/DU03PMXRSG7ah
2Q5XKDGE/4cDhg7LrgxsbxQn0LSWq8ESe8ZCS7p827W1tSEQPSyTNHoCfVBd9aJi8E6vbNIEr5bV
6rextI95bzCdH6Cmdo2Lj0o81fVs2gXZzO66TPZF40H4Z4dhC9NLDrHZ6BX73ZmcYRmnan3r26il
hZ2gSe37/u8ggLT+4y1Zmt+nihMYLutVTk3+fiaJXn8/G6vmvQ+C9prFkA9tJLR1AGyFZjOguYmW
/QromD9yGows7KFH6OwasWCFKNUa5tzAqzNYyGCNLVgVS+Af9qupVMVCT2xuAll/oFVo+g9+rVRf
PnZ+rs2vwHQt3WQxj1DlfKag+gPqbJ/N0yYtvJ+SciofYJaHZ3mEX26DQWIX5UAa6MB9CXwNMnii
9o99yqBjULL4L/giqwpW8FdKyTBktlyg8j6CRIb1axVodJXOBRO2XokJxY/UA9JtbgfHYa4Yr6XN
Kcl1CJ26aFMRJmgz8V8no3cujXjmWA4uGdu5JIWX0pdCcBou0dKk7DWkBDJYDkAZ7ZgW0CrRHivx
oOs9q/zYVDdB6s7cp6LXluz5jfCd+tjW1IpOylQvG7Eg//N3mi/upw2SpaqGozpgrXXIBPDn//2l
7ogd2rSCc/kpHihPm9+80BeTpvxwv1xNTaFs2bnAK1WCZt90ZflmeP576I7GQ6GFbO8od3OplZXL
BqKQzVrOmjI12Ppt2rz2MDP2H6+HrbKZOga6ta0+9S4W1UA3kkPU58Nq0Md031hPExeTpy7r+2cD
sQPt1xpOoe70z8mAulbR97mlnYykd1Dl54htEOeg41+BsbkUSQLgY+JOaSXehhUF6um2Jhe0Kgqq
MmJGy1f4+Rt+/cVSaWtshUbUP/cVRuyk0R/k/1Vhm7HE0aXv709t1Ghi1igk3fjo4Hcg4QUBrzb3
YWUVx8Ers5Uvvhla5db3B7jWzSmruH/G+Iiv0PxYK0OGehzL8eRV3KHdCd9xazoh9noRHeUSt2Ie
kO4kcYDsInUe5cRCOp2QitrEWuWpT2eVYc6U0+tJdDKso+TsAIBluDZi+pulWZrMXRnp/jmN/B89
OsmLiOX53djss8b5Ib+z8s//fhanpks41je2jU0Z42TjN+1Kutqw79NDrk3RAz4B/cGqPbZaHp7j
wKVGbGjyhLHY4LwohAm9sNTebSvxN2atNtshcNT3kVt339EqASr9YcAjerSDFstgijXC8yt1ETZ6
dZkm29glLoN5p2yuRsTemakkQQemYDv5dyOqwiJrCh5rWnUYG08HP5udVSxcp2OWwoUssxfXyh6b
mbA1zSrJezO8Sndz4bGP8EeW2sqsypdpvon2ngr6zhaevspkKx110fQFxDRARsSrS2wY1TMgv22m
l/1/yFefZ1CYKAHIobIz6TZNW3U/aRJdRX1jZE/93upN+6LHGR2JYJuMzAivJiNZ/cHUpmR7l5cj
IyrXyhh/kVoUtlR1xS6XkNPgIS9LUZWkGWKK7MDLglGkPjtug3cHljVSodlp1Q8Nm9w9QxToSnmK
LYH4ZopcI78fJsx4Vk+n9GCKplWr04r1UD43STw/SmPs6GSMMJDGd7EIV+WkFYHWZpsxNTjdM7vA
sxHYAn9fHCLxVBvSR6cZ3Ks9VvZ/re89cVH6522AzYtnIebAFVYFifnTDobLVJxMjDD2d8mm1O0n
lxQOWXNteAc5SDtmOvkXO9Z+78Wm0SCyr1HCvnWM06hq5a0kxH4mx3uKSZpvmzbQQaIMOllwo7v0
dSW+3umMvUB7iqI2elNzapS56S5KfEAAzRs6yecpjY5DY5DryIzkgZOCAKn4Y/j+IHIDiq+ICE4U
Sd+6USzxUyW+gWepV17apBdUZ3sz+/17RNxrFZjG9LW1AGVESfTSoQZOCWcApW3hfKqnY23Zw7Oa
vjEE0h7ogWcSRPXiu+6JRG/rdAeLuMlaxiukUX5M68fAQu8rBsc9xaPqsOzkKPz7iBLCZEmP16Oc
SPpiNtbEBBDohauWFetPOV0fnLrZTSgIltv9dd8MMAhS1vQ25dwUIneb9LW5TrxftKWzLfLqmgbP
1G1ws6NFhGIUrMT+ieWEs6UolC7U3tZfwODMJ9X75qXqT1W8AFTU2KjK/KB2ir0mmuzfjxRf8wk+
Wfba0Ms3qhSzQy+ehQqvY1hLIP26m4/NRKtXwaqYNW4swwhgn+CfnpUIBDiEROVC5vxuUb4rHhaZ
vEMaKvnBVxl2M3ldGSIAiiJP7j6hkZEf7qq0CiRZO82pJOLbeQwCDCxh53kv5Khy8IlCP9cd97vG
uUPg1hH4Wh0VWA6PpRwUm5lxNhQiJnx9ox9T/IP2YnMxVPMvrTWt/dh2zrLXPawt+BgxEUzp7f4j
JnCWFqM0U1VJ1W+kkqjQlXHK/VdliLPnkXj1osckv5yCsdvhRp4eLI3sdjAWd0O6FTbLAYnmmNS/
aTC5/q0cm+Q4CqzwEJm71EgxCwCvlDku4i68f41IZNAxlCYq//FgRt10LHRnpA251w66lI5GgpZH
ZRqU/9ArYP/8v9MdWDi7fNPRSCJgc/20Run9gHluGh6syek9Fhrc76WRTk3zbu3CblwHU95fG9Yy
VIo3S5mhkvSyLOzLbe6b5WZWnXkRixDs/ZOsQztZplZCy3ZGrdfCNrv8KJ/3nMxLaS0PgkjbOMy/
Abta3sa0CM5rZhA9Adt0l3MGITjryjcpJMgHy/5epkN0s5quwdxIt17jMmqzjcTcjxRXTtDIJytj
aCWmFFZ1VtrcYDuVmsuSQP6hTuk9kGYIw2mLRRJ77kvSOwtApQnON6AcIp3rhMYPxIXmxcajm1v6
fDAFPFPm6srIrHcWRHrI48uJE1yYMo1DnLsItigVSziE47c478W81v/ppf01t5Xc2TE7oZRMtCya
lkCAcAUniTKgs5llCA0oYXEwYzaSf2XW6G4CpdUtqgG4TDxlO19r3aXdx9qmF4bGLE93tAPtXdXv
34pW/VnwzYWtzrlUis5s8c+mFneBneB0cTpg0azhorVMWUrTTZm9Tr4VXmX61FXtdjNbuIF60fgu
MIJunTTUBJLHNTERLViwsv6+5FmUL+RGZtDMd3mmIINZS3uy91wxGi5FfXOr6valNLvx+PfL99tw
olKVngIg0czXEBlko8JAXFuYH6SjJRDXsryyDELMQuIzrcKnnhY4o5TrDEtw3ZSKhI4Z8j8yjO3w
/fetx1sMUzk9ya2ydLTmlGNKe2YMN2FEFbjEJntmLqH/R9h57TiuZF36XeZ6CNAE3cXcyHspvbkh
KsvQe8+nn4+h6qk51cB/gIZAqvJkKyUquGPvtb7VEe41RhevrLlnDd3EZKrT5689wQgLH7l0P5tv
JbEI43fuYSvl7u4cHGmdRiOtre7fSPJHuR+V+vgZwYBIExAawezB0TGC+QStrERpdrgm3OBpqrGl
evlL2iTPcnfvlHpxTbLomd4u+rB5etLljsEkYZZjwStFRxmhGIXy3bWbKJmyRRPbX0aVDS8ZMu2N
OynhIY20Fig9A8OyrSNG3SVSUJtwJ8eE6dvmj2ncKswFVOOrZ6rh6viRI6Uj3XbE/DK2SrGP6tAC
DTkDME08zppaul+au5mmujww3DJe5t8nNB9Jud/tmW8JkuTmm3MK83RjWVOxB6jWgxvbpoGwV8Ch
I/LFTffLcdN8L21NiPWubYA8nXEhusP/mKr9Ut04Nauaq5YVSNruWZq+5IuBKjXnJ00lEG7MUZPp
Hvq5AwZlTWFptJ6SyopOOXtO8CY2lhT87rSz3XaHWlrb54qztuezPz+m0GhdmHreHRQrMm6d69OS
grPUd8HPvM4WsAwwXrJbWww12xN5t3FB+Z0lXtSyq1sPdfuUAQvWMbfd5BglnhR7BxqHOV01JF9j
cxAVKCOul4hs4tYhATinaBB1SqpHTyhOFn0vHCV6rjrGpZoyoqoFM9DO95GWFqpC9NPRbickHD7x
Q2Dac/xxc8p3FFU/icKO5kLaR+aAEMoLLx1LgR/T3SAqt9zk5ZDu+8jb4V5nywQpzNgWo2ku64is
G7wY483WmnGhhmrwhel3ex9xdAXM5zvWoAcwk4Je2mSWx8aBSYqUO1ppyhZp5CupUkavNDy8r/f/
Noq8b5NF3HGdAaqHNp0fyrb8iAu3OdfJMtZMjCNSb5rNL4707BDmi9mQ51p/IUDY+1navo56/Z+n
5Q/0xk6BVv54//Ee4UtRuzDN0otsf8sHFSfXsvJACtZGDue6MXdcA6Q31f7Wbo1mTWzzDKey1klL
24Rr+VH1P2TLT3YBWZ+0Bd8KA7Qn+xLp4RwMXV/mdp5t7xKhNsA8AxEbEXAF6GGY9OIRkxObeRcx
d+EjMZ9FKYDPVPy+6V4OT3Jw0Xih7HZdG9dJ64kniMxPOojds66Qdy4sF8+/SbhM16jhYiY+1F1k
bvq4hxRo41E2lIxLoYbjYMTT7s6ZGJORVMBkXAKzN2kBsLcIXoeoVF6iMN2GCU3V0IGB0nvEdvtR
U91KAGV7TMf9NgsQfEsVix/8uCs8mdeBEMrG04g16Y5HKNVq2AqNhtSo6lSImTHsRh+HsVm0zT43
RbA0lcZ86o3AfEoAGQQOLzKosKSJ/MgE/sn3hk3Z+c1RgnYhSBYYSzvx09Vzg+n5Jhu6qx211l5C
sEHdDUcCR19bNcOKNjOv7RCxniUgFvxR1Fh1553u78Hd22NZbbVwTSXziEMQR19g9IhjskMXdo5g
kJFrS0jAQRbXUFX4kCE7ipEFSjon5YMwijkEm+ek4ttucSgWABbk+2qXNMKlcqfyvXHPRixa9kNb
7iUIwxqVal8xumHWZTK218MPEQU7raqqX/OBoVG7EMqEVy2BRoHeEgRmM0VrdSrs1b0/TzkVbPPo
BVWzssjmO4hGwB/6xmmXurH66tIqcELf+lHYxbeR6S0GDjfLr7Cuy0WmWukKZkbxJI+y0n+HZPvI
uj4dBQ3jNY74/FMJ+qWpPxdTOYKEprObDNaWlMJu56A4P2j0Rbd3OM8oypNtBgB/vIDanwCUq5W7
gmLD044Kiu0VlsgloaLmi1Ib7Rnkq1jY8NOXd8JtJ5zsWFe88H/pnv13ig1JE8yZNEuopqNp+l+w
ypaNp2qwEB2GbHgbsdXRwkINRKMGjgG15FKCFyzmig9J0SGGJFr8DmQo1W+h/YDl3t6oMXFb7GXE
Je2iAdNU6UVHOW6RE2p55JSRuYYSF257yEGrOg6zDxI5LnofeD8tM9qhoXI/e5xuk+ZH1AZ+/eAG
IAljd/iUZ0H76Q6mV63NINvZRGDck4s1QoP6+N+SgBkl/qNkR0bnCHWeuRuuxbQAufw/S3YRUto0
E+0bO229VcMW8oSsbhGyUWUPZNhnbX6QR/K5Qbj0SBPsKNSFimd+dKnRXWSVWHfGB5dzdIQUt5Nv
KLBwDKBVN2zlO1pmWn10ByqQXoBGKKbGErvAYbY8Nc4aan8Od4sj0OoQuHzYH3nt/+eI8fUxqLoQ
vwUkxyFvPzruYGu08+HcEHyYTEccc9Oczn1GnSFpMarHpGs+qhN/WsRO+pCBolsXDSQvxarzt3ay
WLBbbzxXQ1a8lYm6sJogfelyG7cz5o6ppVhG9e5fMqrrM37iejUlDbWCoU1r30lf1K4zv+aDHpnQ
bmIh2ZZFf0XJ1T0Wk1/comL6TrWmnOBYgsRkZd9ZCVm/sifmqu/52IcfEXs6FOQtIP+0X3ujKp4c
AczO0NGhDKa5YF132D3OXZ+Z/VsrdrbtK4AC1lAYRyqCF2loMUc8ZyCPMWfPpbeJImok9+HNgwQW
TvbwAk25PARQ9eG2IO35ly61/ZfvAsOxgddD03E4QoZVzb8up4JxdeqmccDIqNQ3BZqoK+qKF1mp
/r8zNGwGo1Ri4PVwWPciata9nYh96YrxecxvXZgCIEys7ix/skwRMqIv6Jf35DSl03/YsMLPmZlf
AwEKgZ0YS+qI3qpmXB+i43pOhnQnWzoRpedvh5ox13d8N6tV4FvKozwicuj3EcZFFGeJuoMaucWU
+WDF4ffQ4gvqzw9qVqyQ29gXSOHFDuMg116RfQKtau7tl9IqPmstay5S/zKfmTWrRtbCa1TsETW4
6ruvkCWehfxQe/eYYABEupHgT5fNYm+OWQEY9tCyG971PaNZLbWiVStja6TspBn7aFGVWrCT5W82
Oc68f+VuR6S7zkSRl9oxzFiG0YsDjuSIhdZYShqzqUAX6s1QP+pMMxYml5u3yQPqevlQU5S8qmgb
UkiMlTrGfIlSgTI0Dc5SaCIfYhiY7Apqcd8AJoPEqVL4z4LZCFImu4v4e0xUx1by9o0Wy6bRzs1S
OrmApFH/xWMZvCSdENsim8pdbxPWc4/Gy+j+3bOIhPCjA/4STBpAX3ZdKPLVQObrou0Ebd9krJ5N
Qa3k1tFTTThnuIg65SK1b81MjWa2fRTkMRBP28DADvsDunR3fz/yCF6lB3ZExDRtDJTA26Dv6dD5
hIRF2fQCbCE7FSrcVN6y8qOKlbVJpsCmSZwYY9B/WjVGTv11b+I28iUQNdA/BYm6R9+LpBEX3DLI
w+6Wtkq/s3LSbpg73hQlyPdjQ/8drk16UXrX3fh2v733dP/lG/n3Au/qNGIYwZkaCBjGR3/PjXpS
TjRMxNoBSkRwjQur3dDUd1k4bbCTimrE59xQXhpXSS4JGvGl3IcGxK8voqpVb2PcbwMlzDcFSem3
1sjR0ytN8N2rvtPZ6IjOYIoHHXVEkeDmh6xyP7WqGW/G/MAAVtvdjZAR0x7Q2qcIdsmbTx2zKVz2
V2banmM+U9jBDV6Yij1xZVU/iKlYuVpRHMKhyR/ozQBEB1i2Ixu3387yzoHK4uIVTJny0aATkjKw
yfl22nSFSbRhbBGPcUhAkt/vu5m+VJRlux1mz2iSJm+iKbJNOXm/ZLSIO3BXUFmodppT1ssC2jUA
TSXdyb3IOI7FeUraK6kl+2KyVCLk57FbDC1cqrvn50e4hkSzfK/IhEWE3fyAeHCpDTizjs1bWVfQ
e8rY0HHdklu66IvWXRmaew1DahHgcuGXg7RCDVTlw6b02hDp2O8dskiWfhJOx6ZqvWXrOs45LKZp
X8h5AszxYo8qGfU9LFNY6kGTblT1eyPNrqXe/chryEz/8xUl1L+b+ogHVF1o9PdUcHrIDf5ZMqi4
jyzDMqqDkk3GNtdbQTRZJI6em09nFl8+wQx1UuR3IQxJ/BLD5P5GEjmp4e+rkRU7tQ5QwR5k4UCg
bHKJi/ZLnnWZIIbF6b+yyHtGkpR/kMeC8ElECw7ishq/5639ViPFvvkOpoaw8Ke1mrGr8A0tpOla
LYJEd1A89gSLlMM3jJshOaK+epAObgA87P3Jpel6VEBdPOxDev9ru4seR6+wTwyctrK1V2v40oq6
RnbpaMV1TCcaSTQxakenCzw7DpqGawb9XUmny7AP3KjRzU3eaurz/EGL+uyZVSlc6kj/9kKPMhIO
KTbZazcPKAX8ddUV3TbC4sQgP6vPWBqR+FiwSdLGUZ8JKViZ4huBYkyX5w6KigNL70ft0a8IZ+XO
hZll9qLoXfAdU37xBLsSajhbvyd6rfqmIiflWEAtJ7IA+3hnetYh0/QnkiKzWz0aWLCJaHHmFd6T
l5HIcmUT9kxozNxk5mRHUKKC4KEg73qd9YOHoMiqQCb7pF7ntXLQhaEvQ80kQXE2hqQDDv9YYFQL
EQNxv25YT9ogP6cCxUHouuM7Qn8IcGz9zolJqDX7Yn3TKpPykDUuLVx12OsJ1W/Y2XNplgbKse1a
76hYhnfsLSJ4svldYA39nep7P1KRWt5nqi4dip1bEimRCpdKs4kp7lLn083q6qxOST0srCKszvdz
t8mOOLRX8in5oN9/hL5dUYmT9IFU4bAdSkjMUTr+mrf3R4zr6oM1xDv5sWDbNDc5Gkbk5j2N1wB5
fq7OLgrH/Mo6gQE1Zchw1mtWmXYgkRB68iJphfLTK6LXwCnFB1H3eCBjP0C1ocWA2JtXW0z6D6Vw
INpWhH3qOUGGMOQovYN1olvdT093HntnLL+VQ42q0Y26t0pRCLcGXrSLS+dzjKPwaNKYo0LmiESz
Yx165CQwmToZMAVP45yY4OS2v7rTRsvC7bZ6Yn2YJAXuAmjYRMSikSJ9cU74ooddLDqBOGKA/T9P
Leb+kmYOS/Lf4HykNlVsmPQrObuWp/SBu1UHJOYSmuJD9jDz1kFZBt96r6pUu4JGwhoRunoO2+hs
W2b9KB/0zIMDpIbuYvY7y/kQbTHZHrOnHTvbCHcsLdECh9FhcFvcGHLh02v1004sYyXjulUm8osi
Sz+4PTYn2UUcEQGutI5gAdOgu6GE382iGN9ru6MQA5SiIo+51T7xgKAyWGPMlIEAMVSiiH50nV2+
eJYHHDWanAMhWeUOBajGFxU1Q5/250FNi+1AphDUlYjwB+SItBCgAqR1u889P3rqq0RdIzEI2r2j
53smJtGBPsuz3Kpo1rULcmv3p8WQKsFHFSJXJQ/r5qedB86nUR/kkd9yc2mVxr4EVvMoLKO/ylQo
z+ke+1wlPgUf0TFl5oEhIQYongzGKRWxs+b/OXgu7BnuLeDu3PMVED9Wp9rzSKUZk6+wYsWzptG8
djkaHW2KHzXLN5beCJRTuksamD33076P9BWyDq56f5yKhfShh2rMvSmZbIMIrxY8cqQf+zyltToU
SG7aHquiaxzkRVhkynS6QMeZBZCWzx5zNm7rfoJLa95rWnkX4pIYyzv7xk4p91v4wYcxzZBE0L+B
s/RTdtHUugbnJ3nB4CrntzLRV2bkWgefi7ZFknSJifuVUoKCmcR2MAEFkTpuHp26/xTOsoYG9aOI
iRxKh7Z68CmEdxFrz92ibzR98hHGKviJscbHHYP5kV4B+RBYQuebyrDAanvkGXmiXpuoia8GzJxF
Rt7bu0VdWsw2sWBeOQvLSg6+X374Ku2xQHG+5EgTUn9+kRO+FrMsP48HPPIKf2X6mbuNUj1bKiKk
uIWdB014jP9lnAcn4B+9AZIodAdOsKHOAYqGYap/3eibVksQJgO8vgc3QACn3MsZHAVDyByp69mR
SQNk3ocwBGchdCGSA0Af/1ALUa2McTRXompeLc1ojhmdrPunkqbipGRuBuXafvtj7gpynvIm980z
/XFPSAKx95ni7dvO/d5yQ7sNVTnepvkBNfy6Zp065wIBWx+GV+5Gw1rpqvBUAkM7W5EFn0Cl8TKh
bZwZchG6gKVQOvXY1Y61igKM9Tl869kVlLz+Pvp5x/YaSlw+4cz4ZBo7oCVF6+5V7b6OEAqGSUx9
gQAvAkyzb3PYcJp6nkLjl2yI4pVQmVwav2TbEDk2LhQAYEc90I7SG5CWpbmKVJTwDqEgGyx+OaMM
VwMyrjxGte2TN+HTZ5wnKXVWDDlw65xsJAx1JlHgWH/ihRyiS4WtKD2mkZ31GMVxvDfJ3llH9AA2
jl+VGPFxmTAIGi6G1g+nMMIV2zTZxcrKaT8FkC2Q8LJ1Lmug5n7RrwfDIDgsa46xM3xr1alcaT6f
I+bAHRmk1aGbB1quNWpbc8ZttCyNNPjBrTpwSU8ODcIQ1TBfx7682jG5ceU0XScgNme/HT5pOsMg
SNU5TJMPxP4o07rc/s/lKbqSv69aA4mcy/xZ4P1H/fmX5qTSe4OcDzJziqKIVrXBAFz2RcPCWnVF
oR4MqwUcliXPPk28VIEwI7+3laFlaM/mqC3QZPa5KzDTzXkIg0Vznasnec5JL8C1vM4jtb/JIzgn
FB7kPdzHzRVK+xUMpgbzx+RA3wjdM+Zj4kLUrH6yx15sGe1jlAwAKm7awOwWuTu5cG5GCnduJeRY
Fmu1mxy0DTPlcJymt/vOqGBYtvZ0O1xCVXLCuL1IgJvEtskjR0nwM1f9VnjdrXHJk0PY9CibEfNZ
Q+zco7wm5zOckFsnMreyvSxlHmpD6Zh0ROLZ3tHJSeP6E4kH0naRThNSScWIF5HS6qc7O9Sh+qK3
x6RhNPt3vvdiN4S/QzSrYQkfBstLSow5bxMzPgomnTzrUyWKH/KFdaJ3z/MZ5mxn0Uk9lBXWwVaJ
I2frkkS3963Avdldh/g7cIjXsAjRrTSdlCWVdqr8LfI0JmeccMBwes3Lctz02ky9s+tjD7iGjVWl
AysMYgqaRRBC7qtV7SJ9QKwmzaZmA4gPEVvQZOjO5r4ImM0U04BriUEGMr5PB6G9DiLeyD2fWdCG
me8Y94HCENEWKccheEv8bC/HYmFUonCb+uQSgR3Y9ZFGvJWB0mpIAdtKNlvUe+91PZpPhUjtJeFC
nfKEY3dBtIK2URqyyOWAvGzwEGAr23gWfk0X6xjCkcHaKVUe3HxXsZYoAp0PgkfUwd43/6A3eUNr
LLFIFzcu+3fNdtKD1/tHeZ+kY15fFKt/zVLxnjjwN/IKs0zsQXg10ySi4u/8vfyu5lO2sUqUNGlj
3OTmqEkZSxPA8ijnXX6irQzdCEmrLNqdnrX9yYdKtZTKviJ335njjo/o+voTt0GxVG1//FTJr8s8
17q12rcxbtkM12m5Q2NYMrDlFM+eZi/StqIaoH5Yjwwa5S9UdfVHYQXRv2xtHeO/l45Z8semBbGa
K7T5379/ewwzv/4//0v73yoRSKWhdDZ3FI9vb0wYWeNbzZ0+HWU+8orMvRjV6J8aOm0ogxm4xIH/
EoZe+mTOz8Ne//08I9cX1YjCfcHYfFlPtnhyy2xOn0YYNc0TBiIUh51ICYH16uRJFPG3moMlfRRn
cydexAiVT3ypd53AkVkkU/rYdVSi5jhGHzROIdsYVDLG0OzlWa3Hv59P7ALFN3EZ8J4yqNcaiT+N
yc5hPs1cJd3q3gAS0DVuSjYatzIvg52LeIT8FJ6L54dSIZREw2heqA3hxN0UsgVRu5CZWj6uxnhC
XhrF4hJIbLR0o1d4UdwSaUZlf/WZdhYkzP1w8Af882Bqp/szWD7OtlHbi9EJlVXf8qeCBs1Pimiq
neITEPc/3x4gL/z1GTMGEPxvNhxhkYCW+c/P2ON+JpqwUrZJGnrLUSu+tXXfPvmJ5+4b1XVo6RT6
5zQ8TX4uNloTsZVCfLLRS+afRedraGXVpQ0V/BX7pDhMJshFi1f+EY3ilz2GCXHwXnVEudAi6UGJ
rqveZYiHwV3BosTOmE75bhy8i0Ie6U7ua+U2tzeZ1rNoJ9uMPJlFJazgKWeCeBsd5R5NYM2OrbAr
EJ/kKoJepaIOUu1LMs5pbxPcyaFww62QIaAGA7u1FdMa0YtB7PC6Mkz3f2ZOor05RW2SvWhbCwB+
G4Md7Ytm5qTadCYNhpnpQsPiwUf2uPRDTHplWWq3+wYR9cCKzNjKWBWQpg5xrZzvNaoRIN6IFfOi
Og6SfJBhT7auzIbiEF33YMavmpc96EmUn7BYU4abODHrrM6vJpqxfW220S4fnPBhTNPPe1kpUa3a
1L5LrESuAdlxwixlZq0bb6allqinWz7CJHhrC22lxmHzkiSWOOMqWg5T1J/BSa6beVmXa3tf4uC9
k+juf8wEpJSMqSyrVy0jE9IoPxntpVvp1q5VvX0YysvdrB0p9WEiIG5Hw2Ix+op9kzbIXlTWXi2x
8WAPs/6NP2j+Ny/SdQzHdphcQvSwsCT882qtu7zthiwkCFUWJnE+D3fDKXposDsd5qRwjEmksQ9Z
YuDzS2OWeftHKsT4rrIR36gTcll5mibqpRdNfIEroa4lX8VninvrbSoOf8bagCP4SkXRH3LCY2BX
05KG9JIhS4X0w5CMnU7bBCcLNaksmDotfBiY9wBKs7KHaY6xnHtionXTp6pe137Atigtu71U3DVd
UD1Y9T13XONesQCtqh9qoweey8VzaDCUkOGV66vYMc1dNgiadr7entQmxdyoVhbv8ZDDvJppLHnX
WaRdF/muRWSzUrxmIL0Y/56WxPlSKgsKNS2f+niVdEm1urfpMfiGILiH9JlWrAXSwaN32bvpsw7k
9xjgPVzYTqBvci0Vy1jK1cJafIMl9Y4WVN9RTKA+J2OtaDCHdjThNIN2rK71xa5qM/+GGjFaqbBt
34N+ekX2bT16SvD+x27wx32g6F69vpdRQGTEuiF4Yukodr+2S2HZDJuIuYCguJf11RSX4cL1QyKI
KhLKCuH98jINFAuhCFgA0nQ/sjO4IT2r1gQToK9xjPzc2X25Z590ntDinwlbqEh1KxV/rZfEJmZT
R/O5CsvupOvvrc5UZRE2jIPKVgWVx0Kjrb0yda8iaL1DW8QP8uzPg2WQWgcxtMyvUBSOUau5i4Qy
ul41QjybygSfpnfOmuWFj5M5GY+6pgA3VIy3Wt/mjdlgRmwI0cxaCkM8C1c2ue41K6P06tAWsATJ
qfoEYYd5O9LO0Xh0Yy95MJJJe2JquJVtFRcs7qaYdHulOx0oFFkRY9stV3UB2UYJkZNaWcZGWZsp
figGa7pwDnm+EJ/hGnB1LELT7p6aBDdE3VfTXmsWvlKCYDTC4CkjD+qWEfuQZeJEiBpdzgLokzl8
b0lt/j3/cdgAbdW6YBaYlZ+y5M3EdD+Tsjr5b4l40YxTprjPnQLwGL0B0b+Z8+7jgAHNr6LfsVPt
EmrA7ueOFGBRZ2d7PpErVXuRksTRVRkdD51xN/N5FcJXecqW8x24ufmoOApz6tx+4WOpd0lJ60cj
2PW9txgKEjI2o5ZxyP20E2IUImYVG9vREI+Mwl26HSFNWauEK+EkxqdjsZt0G3VdJGihRi2qH5Dq
KZnCYHoc+53clMuHxiBKPZ79U3J73nIjWt6lv1GgQ1KfB5vywZ6PUietWUcWOUaSJvDe6Nsbx8C2
u6Uwx+xsoeEG2cfbjg03YWJ6lQCopHNofZkaeWsxaMqUxZ/OVm5d8WK/jG1087Ox+tIABWezYpZ7
yzNueOfNQzo75ownC7tKD01n5WTbB9rKqZFXyrVOtcb6dm84MaGU8hDNbD7yeo5mqMkZTPwBcOpQ
nknkGBjhcOTOzxGjaUPCohBSPRJmoY+X5z8/rHRRvHW1/+/n//yAaeVfiOGUZj+0KyW16d8WLtAR
aHwPteu85jGg5aqZrQxZYO86MDTLhuS2A5msW7R96XcRKTphzY5y8w2zOzSRr6yboFROel8GiwEV
6xJry3jx+gSHkQ8GRoKvkjDb6RP8srhIq13e1O+AWwHSsLFsqyb5DhzLIWsOaAOm/+6+uQuH4seY
1+mODb7tTc1PXf1qvSn+4QUZm0YjqJ+QYCB/HbwHUdbRR1q/JbPlhyGgtqn8PNm1I6rwrmg3jUYa
zZJBxTZVy+Ai3/8mwtrcecmwK4T+3a46Y//nBlVG2spTGZFEZOdc9TiP9lVZ17tIpShxQ/6ups24
NxkiWBlzBl9UJQ8omsd9naegyQHzjifNUBZeWmIQLsmyngfE5O6u/djCMVgZl4nEEb5Gwrzlak4M
rxVtpJrZnPN1TLtUznFTa6Rhu0u7EG/yFwihUz2Maa3vU916S/R4ff9AsbI7S0BcGJ2V7nifz+lE
gy2ysCNyGNPvIcAEs5L9Ry9xgqXdC/0EscB8TYKIwYARPWXCffQRi6xCLaMUm4+ydFIfRuRmStLq
h4ryG8934Y9HtStwncjzNM2itW0W1f23/xoIVnv3SINemrKfGrjYVTzyN9FXzKTejt4DM9pzNYsu
1TrpD3RXfvhJT/fSLUd4xV710zWRUERjUl3ut6vet4AYYzzfp3N+qGyGwT6Zbx7iYfRTq95MqbJj
CjgsKAvUJ5jFwwalQH5UQBmdFS2p10j5Pp0yCSkzg3NnifzRDNXhMZmMYxhY/YsimWN92HWskclC
KV3jzf4nZLkZDYbFdoURZ+bXZrpw90VffVWqCE7CJ9fSY6e3TifhPvvk4C08pBa49sJ6PWHYWdlG
Eh+GuRVVEjozFSpJNSItnvskfQv1pPnC7/eGDAz8uIEaT/kVc7U+jWWFDTdo2m3jZi8To5kLDQeX
6UCc7hXfhf6vIvnAKhK+g91fj1bWP/uTMl7dMPglnx4zoI7TYA/ELfBT2mTvW5oqDFHSZ6h7+p3E
0KH6Lcywew9coaxHBq2HoC6Ch2CKfjE2XzggWPuVKLIrFsDqagwpql7QuQjxq2FXFjEEO6IMj/dP
JDHsVVo7Yu3iX10YdhXTgNSgDCQF4eypajGuUgEYNFZTPEUTKpWiHd4s1Ts0GArlpqAqUyocJ1vc
+/z3fYZrYZTB2LiyR0t7SVt7OGtJSr86MKaVsFDNSgO2GNn6Fib0IZ+Ipsl3f6VUmDfLDfOdQhbp
PhRue3WSmfuFUGnl2mzDfYMmGmEG0bka9fx14F0e5pSjbs7uNoCcLQCCdzdHM/odjWgP3W5rXy22
Wkt2ed4yzPWUGog2sp6r7yW6hB27hpaea67sfA2KoaG245aEQO++7ZGnkYsvSvZyEb/TUCo2tRZY
m2TedVSCHa6fCuXcClqbcPUPfW58V8fRYUiqh+fM8nGWz2tfGoubVU7qsTDiCuhM1xLO0ju0F3Fa
WFvaggN9A7IdZ7ECpplxq8yka8Mr1Jsd+SmN2Kp5HFXoyGyLtN0duzI/V++6hMgz+UQeMysCbOAQ
Tmu5ZyWrg5UcxbIeZTdHsdx11uDkDLPWXJSpB0Cc3SnjJoc0IQPochWXxWPYqfczBY/A/UViNN/I
et5SVfTjZqmsYpnXxnj40Ixoe6tcsPlq2qvKBOtg55a7MR3dOY05f56TNMSVhlbyjVWYnsI8nw0H
5VpUIznWpec+65XqrLWyz05ZzaU9EWCbp2kKUDakrT8fBXH9+yjS4ONXGZi1Ig8+kkIZL/zX+kuT
pB9+ZxAWNUApGNBIRFBTngbCKZa5M7mElvGcP5jlbwI5sVMMLYw7sA28qt/njHf6vIPGFtHSD7Ge
D/VQrKwIpswcrGQo1qdS4X6eSPbdR7aavhAkea0J3P1mzTtkbLbDOuiGklv9XGCGaaWu6jYEnep7
ymuBDWboxYyqKevHNlP3vELl1VLH7kS3R18ACag3eq1xd42JVGb1Z8tfMs7BdNZTnzj9B7loeCW4
5//1E8LgDyOIJ1C79DOEwF0i9PlC12Aug1AD1DA/NB66ffkPFjrC3gLpLtATr9EZaIe2LfoHI3ea
RZK3p3sDVuQAyUNvqqnZY+8cWsOR22f92Iymf26CitmVwlcvNANrK68yeb3xZ+RoOGsanSTFhmVc
73t1QDURjsnKM0fvPamra1tG34ZBDE+aErb8nkJ7Ltp2XGvTlJ1rFsFDm1TDtvdeE+VyHyI3xIOU
msMN2zvPSoVkVAC0LGgH2DjlQhemN3q6Y4Dag9eJGr50E+WMl2OJAgZ1nO7qCb9/nkwayjRsVHMI
1u6sh5d9hETpX1PbRr7ER70A2IGIrk2btY/E4pbVdbMO5yN/fk4eyef8auqvPgEAI2q5hQzuknMs
d+rivXxOFjZB2fPJwXClbQBSXSnH7uZ2pY93Bs40Inj1pQ1JDafN9KMtkhuh3AL4UKMfZVZSg8Aj
itkNAfVIVjWZlodBOI9M66ZX6upsg66PeUbVa1cTV+KS1cn+nj0zuCNu2vGmvZWM2a1JpwZqHcKV
u1cuegsS13uxyZyNMMaQr5778JImj+jSkMDPQLU3VmH57cJF3nDSrs0gqpPj5/3Jmx9sOqEECzd4
XoLIQ54Qh9jWCg9XhOE8IN++lHZncOOcWHFU0CI2+oS1bJEhSX+M4b89Mim3cF+yoMuWmpKxHevQ
OZx1Fx+0F2NYUipDeT3Lx0rT8puRaM89oqs32nVMfSEUL4HOW9veFekOHdA2YtP5S/NIRqxy89fE
QTI/M/9T7GB6btypP0Wz3ooRbXAqvV6jxcnsO9ec4At+xkOqPBm9HTyQdOo8tu54jK06es+rJNlX
6sTULlPCd3qX6TK0Hf/kCgRGjaojWwvyejG1Wf4MmDzbBGluHBWvHk+Qj7S1qtzI1AtPDpie/0vZ
eS25jWRb9IsQAW9eSYKeLJaX9IIoOXjv8fV3ZVIz6tZM9MR9GA5AVndLLACZ55y9135swvF1IReW
okvbwowoLy17zos8+v3S9G5xQCJ5MeP8V1Ri7Kr5G1yqBwe/8o/WDAg1ihq0H02L0uDBcYLU1wEK
ntm8lxfiMZ2NCpvxVpXVUTOpIVRlmlYxs+UIzGi0r5BTrpwhUr4Q2bUuKw1xg9dNqyEdi6fEhADl
sNHbYZ4crkpF0US24yelzLO9nPRatm0z1FwIjUFV+zuPwOgUZ71UTboLuAKvihptFzHUn4XmRL64
U8JTM6iZbrX9U77owQNQQ+1E3hlNF2GVjjJX42Kti+s4smNjZyOMZqb92FEZmQI70IrKSBWVEfe1
9Rznw55Q212cpi19Rssku7qnBSX2uPUY/uV94v5+jJn9gvXBGoVOiyc2mhY1SyoCf+sfxQRiNQdJ
tet159Nv84gbq2iivPqd9tZGz7T0vcjz6gCZ3vDzCW2yQxtlqyAi/pWM2hnDD0KB6L87uJAV8+13
r1023CciuPKof2BYbd5b8OFo1SvINsD8+q4/SG9SCxccfGBQ+stE+PK6SzbEfc3giukOJ1Zg3D/E
ndpvwtAbsaKUeCxDdUCGPgHPk0mzQF+0S2DvZSuUJSi9TPm4lT1RJ2PAXkXLm5w322LorExtdEmd
X14+MdWXb9tq/k1LyxDnpE5oUC5gywXDwl2tLbcpMtJtqeDuagPHXHVWUvt9B7nKjgcoGISQUy/q
p4acwVMlXuSRfDHg15+0eRUFz6HoTcwFHnDHzLwnNmLGLq2hBNxrc3ZMum/RiIRv2gZfGhvovvBV
xF4NxMUddkHGPk3a40PE+2uqt2Ur4d5s1x/szFX2k6KVewto72HI+/FhFCaNupyDx0j1AFITcihf
CIYtt6Zj9NiLxVxKfNDYVXe673mXWfkeRfXbnMA35mLFWtVRMMvTDurHWmcYWUyRQmIHIo6s7Zd9
JaNsqVL5r4baS+rl3tepAEcuDoZ/HYiPoJLSl7fsL//956K4Cj5rHVF7+Epo/djfl8Z6nMACv5t1
T+AsGKOzkqneue2JiintvPik9dl1jLipzClOCdVSJvQwSXnMVXP4lGVEHHPXaRB59zmwIHaNm8js
y/ckH6pN19Ia7/qqeh/T/HOleBY9M7XxAQpXaJbfZBJIPMbW2RyI2ZWnCds69IkknAiQ+JCGw8nW
nnNx8osq7mU7TB7pJCCvyVPZb4igjcOVq+sriUqRL71ehcegs1nTRX06L717KoisYqblsN0i9+95
QF28kjS1ComSC1DCbN2bJCoCste3sC5vbLzmzUDFdwqUNrx2S9yzQSP+GafozrYbTJEOBv06nJpT
OuUt+KeRQlhINJwUU4s36CtXYDKnATyN2xfF2etRbXRgy9CkpjbdMDZnnYEyJh7G81yXJBZE4QvZ
LPm3xnF/GmnnbhmwFhtNDbLTImRD3dA7KNtKlfSpKFx7OMYOk+rlT5hwS3Z2D3QncMD8/Sjq0KjL
9xJ5RMtzU4nBCDfbSV5/5tAqBG8sbE3E1YnLaI8974tde9UH/wk21XR7Wtt8iO3UYW2z90WfGesi
ssJ9Ap75fWxwObLt9C4L2ZPvBihxVHPhS9E/l0LqISWRy5RZcBiweodoEDFFbZCPXFCeOGgdsyU4
WaMbnGY3I8k+QtxtT8pRpoqmZrhDagDYRGSMGmU3E43gJf6SNuUB/FiDHVW4VH+fJ+QFodsx+522
PHdDXN/k7yjS1Gp3L23bCRpIMBxD2xp/iIM2tiZ5ANsmONcQD1dwFq1TkxesWeJIviyLRzugYmgr
3sf2fmCW0F7kWpYGkCsyy3A3CL26J9RmmR/YxDgNCmoQ8hz7H0GLIGzSW+Kl43Adq5XzODAZ2iFG
rw5GBRYD+p+xnlMAS+OgqdvMMH8uqmp8wRfyc6zyXwdxYXAlNrdwEVEYJXMd2fy1ix+j1QVvQ7Is
5y4kil2+7bVE3jcFshQ3w2UveAKdRIDLQ3d6CD0V403NNhQK0bkx1PRs1h1P7Egxh02iVCh5o5ay
PoBBLkf52b9PgzkbHuc+8OXMwZrd5VQsyKRijYFf3ht4x/sFh7VXrOXYXwM19SzPBPM1LTwxhxbZ
C+OgF88BCn9Uudp0UyujPlR0930zBiBLWNLJEy/yqDMHrppEgwCZyS6b6w0/4aQ84m2JIavmXA76
LjXCTSR42LGNY9JEgnxzCrgWUpcK3DJejwOJ7Z1jFNtB9oOUGHJ7YwXaoQLLtZ51z714wFCuGJbp
jQoAqp53pyGv2JeE2I3FuoQDAhUQHd21ThrG/Q8oP/DKR6sO2KgJ+4f0gDBR1dY2lHU/soGj7BLD
xr0Yzf2PJlHLTagMV0fVnZ2Zmtrp98vCuLVe1RUGaQ+hD3ILbhfKreD0G0Oo6WayD7zs2miTIL8U
gy+zdKQtONTH9kHv+teiovK8f2V2GQzgt4hSpwePVwKB2CUTFH/PGKp1rMucnsZA+J5aft60Npd6
2rwwaSa6u1s+KLoSBiyacQ0AmyAKQV0YD+RGdUNtXlsr/WorffK0hHBpysUGKe4yimJ2NzJ2ZYVE
GntyTVLopY5DJgN3Rugc88gGbAyqZpa201oPF9rYiX2yHNPytaTLVzS5CdiuPt0vHC1TUI2Ip33i
Danf1DiRVTF4kO+1aKP9Er6RL4cRDT2GToHu1U3pcOr1bji14kUeyfcmEtnRPLv0nsN8XzvdQ9+A
G/2LmtCLRvKp9XYvBxd8g+wWTb2G+86Xya6mx83An0Zzq+7CgrOTe3Q1HSoSD4L5voP/vW+Xe3kP
VuUpn9qTyARH7tJe7ouMbiU7uER9FBXf1Cr4viSuwxNNe78/xjr8kF8N4AbhYiB4HAkFN/rYAOyQ
zX6XLtkeTM/BWwIqmN4ufYDk/hyZzUuAgHSvoSPbhbptvViN8UneKYx8P8x2xs4cZIBEa7GbUlRj
Hc8VnZRGTfZQ+rHQxcjSEs0sfC8Inj3mPa9BX2GW8QJtH2d0gTWkSatA79MvFA/bmVBG+e/v8pDE
N6uebqhCnKMXJIavVEb8WfyEOi/fCyfNnviavE2pzf1Rj+L21Zino4HOxLerVid5KQLHii8UeFw4
PldlqO1zKZFlVfWifPlSqm6x5eY/9KQNb2eq7CcDhDzMV2t8+NXUZky9ArC+l3+qKM01GqjdfCa4
msBT0Rwf0c4ppVcdYnJYkDDsuyYi+TFET1kznTjaNW3yhFkyJvV0qpWvSz3+GNoseptjr/HbBkxI
vwiqRtbFB1mbJ5MeUH+r8zpDf+EnSYw+3kyJQEZ3UiMhACggjYN6Dxm4zutqa5AbuyYUwXhXiU3H
5mpRuKbz8A6yaKLdNgvAT2SqIFO4d9duaL0pSjD5E5u7F5bWj1bxusesVz9ZAiLZWtlXJRoEh9tF
tVXR/6hy70PSRRPAk/0cTu8jOJlBJAKjVZoOGMcNMiEyG7Dt3Nx36Hi01LM14F/SYVRmYxjtEBaN
u2EOspWUXtd1Z0IuGR/lf1byHRCTc2NoqFBqc2yQUhODYALlc4CdRUpGiMHsTJ+qUttRrWIsy5Z4
XVko8SV6kbTY9CJP5zqPTz2+vjUrROhbAUjcBaI6QUpT9TnSy2TXhYa+GXNiJCQQys7OvzbhEfRY
Syu9hxor6kMRl/XOKAILDsKIbMwg1KhVkbLDSewZTUH48x2I8ky9jW2Yqha0dLZ6RkNjUoixvCQJ
j/d/82Sqw6YMvS9J7Oof4qDtu/uBOloJ7NkSlHW51YHkvC59nj+JM2vpdCBT6Uoto+gWsHSD9G3D
u4dMbmfle02PyyAZcl/+oseuDG5kea5JEAt29xqBlrhzLYcXlPfOFWap9yCLkEBrm3064dufjEB7
yMZu6X+YXs2vC5QMmErEz35uK97K1orHEPkSJhyPxFmzpAlIlX4/0koz9RPX1dYyl6wJNWN/F/9b
/bYWUTgwgzy/MVpt4ywwXOV75AJ3KzslZy805/hG3+UJ37e9rmUgg1NB+sRVsFYza/JBifcPI1qy
befGw/2oEUdpYLJgdoP5NjXTNWdi/cqjrd/D20l2CGwpQqV0iSHeB0lrxBnAbLKtyhE6noqRJinT
+QSVl05L7esmbIZgVsK1ahXulfnGanIM4wb/1LzJo2RRnqJiYT4k3jcWs8SLmOv1V3UmYdxmRkFN
+iSH/IlZndqaoEpVIf8mErNnZeHFKjvl0iAMtm0NITl7Tm+dsQGBeIBNpcuKdFWalvpUks3B/8Zv
d7sPDN5tw06PqIoenrJkH2csHvzz/Ulq5gJmSWBmUoe/ZYVq4f3+OzCAWe5+dx14Ujubee7Ktae+
JIsTrZKooOUlEb1RtbQIA5gWiWZkkpa6H2VJcZNHuCyK2+R2+2RMlpUUJDDWmHdGZWaCnmMQYNWn
2kU+czJmFp1HLKQ6E2v8b71U58RoFCztgBpw2bV9xnaqbtoHE/Uw1FjlmyMgV66Cu9FqvrO9xy1H
3jSxsGlC5iOMf0NjOOTag7OnZ2k9z5YR/HKa0EphuFIsO13N3TPECUyRZa8oK6cmjMFQy+7FmLud
fIw0OlJTeWXcZVuNiZHYYFhyLzaD3Kggei8x3WierUVUF8JusrqbJEeFKY6MsQxtsiwN0x33v25z
jX+NymPj4nqNsy5EFzC1bd9zY+Q7dkFs9BjvmzZe1ojNLQe1mlIcYG69e6mA/sL39+UkuDUTbv/Y
pE8h+ieSPdQ6WngeSGBIOnbNTda6BBmLZhO0h+vcRNZByqt7pIiHSSl9L9c/kUGFGyRVwM63wbXE
XXvhyRtSuwhdC7cW3rcgu0iBi90ZATETLLRhUsw7wDv5WhJ2dItZEWomjX6xS62YTMaDPBqVbD4I
zvyq8Oqfgznor5i8caXBg2dYGp/v31dbv9B0GvZAo4xHmOOOmNpZ33237X7evzeVJFmtt7+b+UA5
oI60MWjJeDBAfNv08r2MiKIayfcTuu2VPAXouL2P0FWoxRPg9M3dk84md631enueyk4cCV3OuMwu
iKmeTUrrKWu1XX6mtVoJxWhzHqn98RRWMF6q5d2boB+lTdJv0pyoRp7czpHvtHuCYjY9QHXyo7rT
r/eJoV1AP6QgugdiplpNou6gTKek+poE1lMRGMN7AewKICR4CZocoudJ9+ru+ukwmx1N5H8jCryx
OaIZwb/eTtYq5768ywonkaja1uUeVl97lkdhNbfnSLy3iPfCcP7Xp6kXrO8TF22xhU+Sv5OXEmc4
JIxKZ4KlzNKs9j0ooevIyNLPqtphnSKuKmgV+zMAhxezmFScJi8d+T3PSB/pECoMT3s9ezdyrFp3
8GgUTmdNXkQE3w9k1dvUDYFrXF11DnYRNq2VKdLgkWSaZ3qWOI1txCV11vJIkbXDsUii9hzPRnOu
/n1UDrp66AOwQNWTtIMtkT29hNpTKyT/7dTJE/mJO8CntZey3itFke9Mg1NDkDli0QaIynBEqihG
NMQypo92phS7aK4n36zV/q0elNS3tMjAKhsNb7GKsD4if+0oP+0ISV1hAW4vS1H0b4lJZkwWubeg
ayykhJ6+tpj4E3TLdkHJ3OmxC9Kfahhbb3dqDRnoyHx1aj3iZ311RNhb1f1Lkc32WWUtJyVp60J9
greUbUd1wG1FDTXWsceQsMMyzhbradRp0zpd/SDPWgAv+zJ0d/qUf/0tJFECBhdxE30FTtE+VlWK
AkXVKzqW8XtrZu17mHqEVmpWfG2CCrdNhsNqaYIPPRnapxSr7yrDrPUVov26mcbgR5R6u0lHuiCk
f7mWMu1a8vpsGEQjkZTwvQwsMnLCZlj3og8JmGxZK0Zt+Ph5tYNZ5d/lPymThCBnfdz1K/Fcosmr
ShcPQkbiYmiz/ZMJs/JFOvvmOslW9hQkRxxX+k23yBuQAzk3Xx7sMQJyWNuv7Bfmo8QxVBBImyG4
yudlnNf2xgp6EnDyQCfhke9WEpEkwjYjky5b6Ij1qZk/lNOkbLyRIiGEFkw+fDofHcaGK5LIUXG2
G5K00psdDMva1UEPpk0KzqnWkP/gqQhXvc3jQg/wNskL/n5ha36qLtp15iGPm0UgENw0r1Zd0U0X
gcCh2E5iImwWmPGIm76jkFi5RRieR6V2Nk5VL4Td5gxoxHrTpsqtjrvh0etGQs+7qBTLRXVK4Fdt
pFeknp2HPG/SF/l+Jt7PFbDCEOMdP/PihZ3/EB3ggJovRlU+tyJ1tGxCEllM59QBYpKT0DgomaGW
2n0umhfK853ldC+CSm6cs6YZ/aktijeXpQYXz79esqH766n8YC7x8lgYszcFzsmNTMwha6yMUBLP
1YIq8t51t0cSV4YkodeHbHA/F168jlFHsjKWNEJ1LmkhNbg/5idrPYyIReXDVeYOj8+OtQwshQTU
GGYbbQdB5ZH3vtDk7uk0FatIj9w98Rkt4wN87lpBjp5u68NFPjx+n8pP0an++lSfiwxIbcR8V+vo
csThex9U+bWpgAVowRC+x0QGHYYKao/8dMgKIM3j6a6mhhqn7bu6l2Lb0IQ4PPNH8UJu3c46Swe8
VpU/FwPBTJ8o5pYGNgQfsSP/3eZAvY4astXHvVsTDkETyIMfTqII7kmKcrT08mzkTBdNMnlGOw8D
849YS/qzlM+j7o4OdZODRk5n46R7Q7aRC4Jp0V8NlelZvs+ojYSeUnVOuoWXTg2L+pHq/8Ew4+o9
bqf5OEYzlj9xKvIE/cRpN2Zno3UqdNVZjeXEn50/8GIE3ZU7iNlG2PebgVjpXeZ5K0e0uVH6tuiX
eJIghG9urqmpqykzycZulMYG1jPj8Ja7qdRIlW1d9/mqRpgzbqyeBaQqniFiDIfJCa1VWIMhyue+
gPtmEK6TBi9xNQdnnm/Rsybo1qZRPJlQpY4uCvGjPAoxINvV/IBahkGzENMoWWmuAp6AV418tIeO
LLNVxl/sBT/YqRC3IeCoz22ZJTfsNi4qqnATcn2eqijv1n3iNGdDy21ArW75HteTu43JstrKKYdS
DvkaNzVTTL3Q9kUStzs3MqZLitxgpTGaXslaDenxwBStZsRtsrLIVmXvxt2B6jbgF1LBvxNdb3kq
X/A2rZy3lN64ZV3Sf98lOEaybTOz0aBu/igrRWXPXplHr2RhUbrJWN1XpiB1sysEzvqUwjLlzkS5
mLM5trz4osbd0bbMb7lYSowWb3QTt9XGTKZPrcixo9D/sBR6dPdL/dcWpqFhGIi6RqprTacu9sQH
Dau0t779s9HmvzgXPNOCKKbrIKEogf6wYaKwUujb0Vtpi2dgfOXu94g4bsUy5CQ32Vo3FVgwJtrh
daA2NGEoaOXcQE4Q/pglGF6xbBMnDDHfRS57SzNgvDa20JCa8mclqNFSbSbfv+vOpuTcMLw5VkvJ
fb4s4amd2MgNNOOvY8quOk9fyoarC3bBdIxExgAzVNevHB7OvYg2qOJwPmIfpy4Un3ZdfVMmC+OP
PV5qfZmOlFk7WWG4heEydoUDjhoRj9FmQnW4lmtAazI2qIZ+zYRB2yceD/dG0gpIaXstsCA6rdvu
vGniLkLse52wVwfbOljQ4QdsGYkvwK0jcHF2o5E+Gw7j/3DOahLP/FdaO7B20C6qbXmg7w0q2L+b
TfSmmm21arNTh/8aSwkBPq7b2Zt0ABxF4lv0KxzUSpr8net33w7gd5tO/QwtgJGNNy/bkfX4Mnrj
JqOJ8jyo3XOxOMresux6LbvSvTui1Ryj5LPVWps+GYq3qdIusnVXG+V3LXqScw6ITMbaEwQrj6nY
iSFzirSKsSIuhuA515FWVxXm5an1rL2T9sd71lOoliS0mMpLN2kbhNHGR2RV4WphlvFiEIG1dZSE
wCOq4xUh2Sgh2sLb28JYpQbOvAkd79u4UJ0Y2bA8T6oWk93jLM9jvkFrVb8rDs/CMXfSS9SbxvtS
EixR48CKh/Y2EzYiEzuzOknW6eDy/QzFYzo56tZildmMwh4zYtW8GsulracdRg9aU0wQMMEuMznI
xU4noewiMVZNVn8oYw9dV7QFqwUVnof4esOWtIb61nSXPuyopQa3xZcR96c5jtyNrGLR0VQOK0ym
Kt/ChARMWlgosqKzHPm7fZg+OP0rqKT2ei9AaJZ1FyhExcM0xye5DXMZKTzl1nDoINl+m+s2Z285
mU9ZVvr3SvGfHxgIX/5w5nk2DELbBkMIRdyy3D9wA0lhmLNZWtkpbPv6VbWUfK1qafgmj4hsU+7v
ySOGXKTKRh8SLNfXUXtyGtdcyVPk7y1EbJRU0eye74nRbKXhZoYjy0lU6zs5R5ETlX7q0mNuxM+6
mKRJMrccpOGSCrAIwvsyhiXbMePHeDUvtNExYOAxKSdfWhmkqYGsKs3tr+xn3GM0O82WTk3z2szu
txDxqQvWsECK93mKZyIYLSe6Bm00P2lV+yLfV0Ol8JMh7g9MfN1Xwf1LY29HQPn0POADeOQB9yQ1
VbOzJIc+1h51wi5X8j4BI46VCs7TRTx9/PsU5e52MuIXGMb7cAH1LoPApnGkXE0UwVwrro2jYbQc
lf6taJ7tOEXXrur2OS4Hc8Wqsr23su59qdG1mp2dat6xrpMr1IBfwV9zVrY7rW7TTa5rpH5DjFmp
OWpvLWXwKojEUoAyFIOzqbmvVl6Laj0QYu5SlWkA+E8aIRczQwNUCJ2eoo4aJEbMXCR9a3Dnd2sx
i3WHSj69ZKrzxXH68la6U3tuCw2bj9guxwlZ4TOmQyXuboYCTAbpLQheo42+quA4SyM23iuLHvHQ
oKyIvera2NQU7EL6RO0v9wVyirlzUWYCpTaGDjN4Pe31wPFwNFfug2nTv9QNpmH/I7HK+C+XvgOx
QNVUF3q++R85GaAIFZVImVOXu9O3paJGZ2TO5oMjMxr5fdso8gl6fnM1N30txB7dXhBbEnLqrO+/
7bHUrHNlqht39myuOI6qFpSEPLq/Jz4t5Ht//7kwZpBDkV34eUEJIMv3hPr0nLbDwz/f5uZ/RP7R
KiMIRPW4T+gy/5lPFqFMskvDHU6q6ziH3JkprkWnJ29Vb20g5oD+mO5LEwcjdqZtlbrGiwVv4ayW
k3LtLfdAMF9y/q3LSWtnOfZj/1zH1i+pThyWN+57bkaWl8tsEu2kh8R7aAPmILhVWDEU4xagQfXb
ObHPg5OO53pMK590LRUiiXNzyccezYBIEL7lwk2LnzPN1MIu4pd//kIkEvNvq65DyCNbJdwJlm6T
7ff3VVezbNRmszmdIFNT13jNvDLCOf8WONNhKiblvfFcFAMjQrbKeCVrfY8O+0nOPxOr0Y5O5f10
xJ7AKKz4MA3NNhWD399NZHmEL6TgcdrF+BEcu/axdIR7Y3bQLo4Ye4LFmm6Kmc43Vx/UXbd4zkq+
N/f1cmoK1TpMdaW/cl1Sn8nDfVg0lCteybLSOZR0IlIw7OdD3MZ4OMSQGj4fMURhvBxHyznbolus
Lu0z1VHynjvT6MMR+/nPX6crCKN/fJ2O5+kQZRxb1dU/c+ERtytGhFnjePcQm50awKERMGPSsffS
RqIlxqc4U8rbUlNm3Zvhtkmg06yM7qZdXFoyblY9R5qmPESMdiKCJp8T8QJNkge6/Y6uvqJhmh7L
pjFdMqcSZcO4wttIbUpQLMeM8ewlxJBwbB29wx2Cn4+fD5ZJfU+LONz2+nSUvaFmIFQmRlmlpLum
8qZPcdQ+YWkJHq0WTWZdpluWAwu9FPy1rk/p/4ujRhwRJ0JaEKCiFW57wiAEl6axFH6/pkMpE5CA
BfG/8QPNe/O8KTv3atY9mZ0TQkqMTzWJHSQYsglxDG1Yy+rIKfBsaDC8d7kolmqznJkoteElyLqC
UbJLpB6qObUhbjMMs/BZnElvIr+S8NqGng04uo83mSCaF73mnu4P13/+RWuGuDH+/psmwE4VCktD
N5z/2K5OEDxHRe+jEz9UHngQLk9Dh1rASb0tDJh2ixpMupwabwSdtxTviE+gkQ8zEuLuW1XO59yg
0S5dDuC+ct/LEO8qLuv9PGokkYtruNbVaJMTdLi6V1ImrFmsFsSUCfiDbWkPPJ/zF2Bq5UkgBCs1
eJbKC/kit7xBkxH1LQ3cXaeXO2+MFYaHSXoPL5lARd4w4Z3uxguwVwnBGHO7lqqyyltWihc35yaC
KyVv9N4lwLlj+BPUS8rko/oAuZUdpZoS0C/g01BH/dOaRL2b2uFOM1GLMX6UW0kwQDcjGGnbTtbX
zjADP3a7YK1YAoQeGzYGniLbyrufPe6tt83pPMXB90wlX0TGdVYgUx87jPgyrLPU7ON9CdLdpT3K
MKGljJXTYqirwELxuFEH8j1TRVP8ggyfEOQuw1eRs15cy45RpxN50QnW1LSJKyN4LysWO3J4vzQq
jIJQX4jimZf4XDgF6T9eCYNOXMbyJShi6gTLPhWM4IraqHZKaeB4Df22UKvHNJ6vc6cpb0uOntum
0URYK30iTVGTXQhR04d8GD0lqONKzAGRKbKdAEZuujLG3Beob11UgEQcUcxgMUrWCiIJX14ZRYNh
Xc6pwwLxIU/x90X0exaGCf9vgLlHyKxneI7lWZrDRuHvi4Sex25vug0SNmTALzEemriv2hDVVH0B
TqZ/mTr+Zlpfp89lgkajnnjgui14gHFyHf9uZe+GdthO+fL5rolVEKm5w4PUy8qJJ51MxNBqFhEv
Vh6ldLOToCLbIzRJFqTFiG08DV8U1FPf5AGDuqGtsycweRaZNVpyM/TI2ptpo+87gaIR3JkB2tbO
bKv2MZpBrf3zk+A/8j7JHALZ4tk8BPh/+89HPnsC4P+NQ5yHBo2z6j6Rv0ja1LSgPdfGfmYAK86L
loGV0kOYZLsznhFZv6Ha7U9pHJsr+QALY7M7dTUCO3naiE/lqeYyurW1L2SxkLNje95NNaruPPVi
/TAT9cPqvS3BkM07yZfKjhStGt4e00MEcpa5V9zCXk01Q3pPSwh9EOJt1wqHm3kbSFrFsW+FdAML
5si0lT/lZdbDJ3OMK7Q+65A0lr7uDe3boJvqozIQ4ViNifKRoSGpxBgg5R+MqsA7kVObbukLy740
PFn7XLuduWKcYrwbABi2S5Q3Ow+vwj//BjRdcCj++iy2NBo9rsXulZw8+oF/XJ+D4g793NnJ7o7G
R7wxnKX6Ja3mXRBl46fC1JHozUSBlVlDz86jcVjVSuMzN14JPvqzCf9uVQ6p992qjr24dBAwEqa0
FMkD0UHfJgVUxGwF3kdFcvxMfPiPMZ6g95Tlp771OkYBxeOMifQhTOav94dnYb1HOAFfegtPmuVa
SHxMF5PlMIg8nmVtWQwsJdBAgyyLpJi4c6a23oMSQ39d5aM1rgiJcXdzPrEMRFVxKbPgyqa0Rp+h
IeVNDbyegmaUROFDGVv+DAX6Mjvt8ALqlKFXBOVCnkbtxJCIiYsvTycV6MVShzzgCvpC9/GXEkEo
GMcaAE78oxBBmIMIyahBxmTR6JL4aKh+7aFU3HaRllyrnK6RTsj3qsOWv7X1IL3bM5o+A23idY4v
3RquRWSKWTWkGngfhZoBxf3XQVHHX5VkVreqqZJiI6EXTZxNfjukzyk41HtTeMkhV49l/aphm9pn
NjiqKe6WTzV5l1oepjRE5/RsMwH3lz6Oj6y13qseIEAQ/dtRp/T2LO8J8pl3hu9n05nFsM7kvH0d
RrQ6hq52KPmXVcjO9NvQVViMrWZ6JHw82/dNGR/aPBj9/3Hh/mdkmeMwExapEK7OvlE2Jf6CfGoS
TW1oLhf0kYjWALjRWvY3rYRYJPtfFaNqHDEpl+mSZNQeUfoyLyMU/pJaaiSn79mKFwXJHnel1rF9
KJpBezD4rdGvNeZPEARcf0oxZ9VL+JaPWr3ve+vrXVEr48/ke17sfnUq5efdp3a/MYqZeLMgwXGF
F/KPLQUJEStGQc5TH9SfzMkR0cMDZqSow54qg/wi68XAbb2Xf42sUyICJVzD7ws32GpR5ew6+uRA
oIaeKEL1UeakIoa4chnlnyINO0OopN5GaVNc5oKDgZ918TUEcChvtOrJA21fBfjr+/YBpWZ3GY3g
zVOqbL/krXnUe2Pzuw6Zq7749Szs7T1XJV9lEChfbWdsNmkwE4akiuC/YvYHl2EVDffll1WAPnGy
vWdkRkFs74icxSFGxgruk3+/RGPt89XGiArtLFgttfJhTJrNUs8OLrQd5ZxN4UbuTGIZCU8Q+bhu
2XEI5LY1PNWl6t2K4Sv6Vu1RziaaABZW17nHAVvLNa1bbxtVNvZOi8UQYNhBdi3gJ7VHtSVfrhJN
jEaBkgP0ONw0YRQ/tmxQIcAnydlaktfRFOkN94l8q4VvQzk0O11jaCu78fJFgi5IRqAHRp1kW2T8
ibRH+dkkfn6ZQ2+lwWW7xCAUfn8YTT0Txyg5yx9lOXL/xxbE+JOrCIaI3HDDZa31KFX/pIEWzC9s
Y1K7g4eOfG2jvliP5ewRI0eU1lEmH+Bn3Umn+IQY9bHKRDaqvbwue6Nbol1I9OdLGCX53a8RsMNl
ELI89qw0W6UkAEIgaPYp+9Ubc6hwE4R1+8msGzLqTOiaySseooe4DA7yvpESdXlkj4s/ezqZLqkO
xExzqs9B+lgX9f/4CnTd+GOZo7DUVOj/eIs9iss/+zRJpRVl1yjheTa53zPoKZvBcbNzOqvjbUoz
qOcC5c424k1xq2pDMEzoS7koxXl3rE31hzyTVWLIRYymXz3JzYap2gfmssVjA7PsmMQoF0dQvzmD
r5+Fl54rvT5ZgVl+VMqFvAYx2p6NM5mb1ccIF3CFiL5/GehU+PTJlDNuQcr9ilF/rcefO08IAmgq
LB6CHlepKPaVXhjssWdC4VQ2swbbQ448W0HHMAT+W2Qy+GSqHu3/I+y8thtHti37RRgD3rzSW1GU
l14w0ga891/fE4E8lafrjr79wiIoVUoiAUTsvdeaS0edFTXQVNb+ECpItnvtEBjs3t1CPUK8q+9K
L9xdExWg0eZexDQQQGSUwR2rKLZSY7ijl9NXC3fnP6rdNe9msitQSL86ef1NkmmiSae8RXmquzo7
BHxk5raw9eTsE4aRcPE99SBrthoS4HXQ9smRDCJlgV0oFu5FJzbBoRdLtiGF4z4eGvMuWyekytHR
RQ1ftSu9N4onRx0ZujFx2kp3z1EzwvpzcSWNkeMepNitsBJ6pjTiV7GDDdszif1L4uGhq3tqHfzB
i8WOjCwAXCUdTpKVvFXdVD5JTpTIldseBygfczkMDWbUsqMztuQA6Jr/ZHMTwSzH/+Ax84Kdp6M6
MwbP3buZK46lX/iPozMLK+clB7+K/ugO536GBw09eC35DbH7FEG9Glmn/AFAb25u2tB7Sviklhgq
2a71ArSKE9ukQ6GpYjM5FpbAFPgPIqPflm0cYb/H37y6jtcB7Zynys4O4TAV2zhqiRwNrOa5GAhi
aU12lEjQZmZB/1hZYGYGdc7NzQJvX4Qu9CRgFw9GVpWbtgsf7QzEbq9BL/Qoxf4WG9lIhc3EQb2q
RhvvhBoCEvjnmetWT55ePdQZ8M7OUZG/9H577NrK3GEAXWHc27ZjxgKWxgb8IPHTnuLxBpqje3UB
pFpGgg7ePMkB/Jwtttf6LN5q4D+LlEUaHd1JSpH1zsILkmbkVc2KuMzCskIgYIZOz9pxP4OaNT/g
+rG3lY3Y8u9r8plZteXZ7KKjpij5NXLJEmmyxD4v27n/fbfyP27B3H5clRmdRy0FitCbb0//tVkp
XLum8zB550Gts63EMdDqNU5GqoItmKdL8jWn0Vaec6yTNr7Jq1k+NIx7D7FKdpO8uBlJv4AlA4rt
IO07hyLQLsksjhusV7dw9eWVonE+Wr9uT3JExiJ4ERMAYQDY7GKHuMTUBrykCNWGRQkdlCTnjUWN
bkmBPNcR4X0gHI0m5/+n5PD+zXHkvaAU9lyiJmyHN+NfFUdMGmFL5oJ/Zrd+J1TW3qhYNI6ycaw5
0yYstebVTxWTuyUTG/n6oMMAhvMA6i+HD+A1Lvtoq3SP6JanA63ggnB0PAeDra8qxSw+nIr7mEN2
20q1MYrjeRluEaiknQYc5Vb7wcwJ4jWREjxBvhTLolO/Ztx2xjpLn10/9Z7mSKG6LYp3zeW8YChB
BCOLKeFQc/xVnObNWbFQpgaTvo3URiFCJc1QZSaYGNzfcgdjzq3VKmIrXvUo4jP4PYQk2dEDwS5r
2uXBo3xJPphNXmwdCynS39fktyShdoyiKb/I19UCCEzvtVcJKSfRdfiKSXZfNTOpXDLLfZ/ZAZ4L
zJYx3Wid2Ic5ukWtybho0EKplWWv5aRSPjC5I1RTTz88d1CPetQmR46+YsN01E3o/OpqpCHAvfVu
P4A1XRXsF7dWWSlXJSxP//uFokNt/ddKbWsq+moT4ZluMWow/4X5nGpHMbGZ+HudYuSIIydaRWVG
smcnqJPnB5dca+L//jnGNsDv2XxjGf8ukW3KLL9Apf4dHpFz07A3fcauGR8oXr5n+iieINYrF8uA
PGjWZv5QugnEerfUzhNV7KZhn38m2rB7blVg4nMVVBpgLCqyinIl9C/wAuE2WJistNmLZoT+Yy/A
f6Whspa7BKGWCHjJZBxTyHyOZWJujrscDKAKHsl+MxGLLaKiLBzbjT4fyhuesOsWvJl/i5VUPxps
ircmw4XXnPyLFZ1G/9f4PY35HVWt1u8VYGLN0KtvViMw5kdecrfsNjhYXgU4b3Q2EmUh8RamDhy/
t4xuJ18re7zOvWKiBfOdDb0I7Ul2wP45kr/NfGSrsfYkLYP/fE2qoWjerTIIFwDLLB3o3tweGAnI
ZLZLsg83pidAZv06cE3/AauLuE66kEMSshOWnXTTekDUZBvOLHQbTmNz6vzU/tkG5pttZN2p1R1r
o2fJ3ME17J+olTaJVXXf+D8/esDPqzFKsAMoJFJmWZdcUFv9zi3fvdvwfIdgjNfFbIuQD6ma6xAP
u2w/YRdgXeakhtaur0ItcLDGRta8ISGYOK/ru1M6ZEMuOQZei7ITpcqJeVPN8oTgINVz0qRkU7El
6UKkDTSMOYLXEZo4BxRmIdfxVe5dHCN6cEljpBla90c0ZOULsJStZClaY52fA4MSkxbGx9JEVtJ7
Xab9RXHNB4JyQD4MtvlZBoP2iNEk27bGoByDNA3fnCSgIk3G3fI/inBU9zIRxp0UhSxscfB6F357
8X3p8RK81tCQbriMO2d81ZzspWgUZTdQfWySijCcFZOZ7lyhpUKcDp+MK2H+iNx9vlJpgeCYWA2o
xeb/Zm72u7YTjwZ7rvxx/nqj5++7ocYKMO8kQastP5hw5+mkBnGHVqsgpa0W9rOdFRGEQANHLBby
utL6k5k4/c4Jst8IjSHljilOlz/d6bwdVuOYDI9xobxROOPdd30GvGHHVEwo1T6oEYw76G1o3tHR
gM+CZ8Fvo7sSlZso5/NRgSbul26qOZ2o58RD5MYBlWJJwnspSmILzJh2OZbf+RckzRhwkckqos4m
I6SE/lG10TvSRzTmFB7tn4eq1F4yASxJD/Lq2CHNZhNBCPzkBeELORm866PW3pc0rb77RLSU3gF6
lycrNsNdX9TBdvJzmzJVoadkDek7OUn2iiaSd/Zr/VPGiyg4yHfWLL+2bGHVOwZXwbobscz13mA+
SG+BxMnLh0Lvj7OCqY3qcy7i5r+2E67VnbsiIyyzo52HDYkGUuNqDxlc4Rgbbs765YlfsrYh95aM
YifV916pZO+K4dtYvbJy87eNrybTT2aN5ZnBTbUefPxrtgktmdfri5RhlaLQNzTk0708dArLOWS5
A/7PKpx11ZrZXnYcy6/lLQIz8uqWanqJCXonCdtStrGVGy+lk+WkjubuHyRD3gq0Gu+SgpxOCOzb
XmwLgRPeFIS5MVDTRqI+5P2/AvQhLwettiYUdwNukfnqKGjm7RdUKchyo94NRRVtYZAU3LraWQLK
NhlHDGSbPoAEFcHDoQm8JG4PEFRXVLPtOXFzd92kg7F1sypAw+MaFzazQjXEtW2K8/KHjSOOjlkf
kZTVOrC0bDkCV74ZRAT/vi33pDmYp7oM4DwaJtIIf8Zuygd3ftakmnr6I/0B/CgDCaNnAIzjT5M0
uZVtNN42oCdUf5pEM26qhHTenGjhNlT9vYNukA7M3PyJY3b3NVO4nQHoRtL4A2cgDETYv6iSpoPF
KXkMVU6M3AuAnI5t/9Y1/u+SAPDr4nvtGD/K9xmcMSbEyXkRo4jpD47roUYCkE1jc2BUpH4kBDpJ
potdNb+WrOE45xSvBDd3mfvLSvpMu/yWiMC82ViIycBmrJ/EILE6SYAQxlH2upRCfVfzsnqzzFvg
NPVamQdOvpK9aVX5aoZEa2azCCHO6vfOK+M7N27GUyyYay/geNu1KVkMk2ofVHuWlaAXfCX9Apqt
j1cLSxQCk+5dLSkpKf4vRGoHz0yjfsTxrBrTzb00ZTmFg5IJMs+x51esW0JhGjWw51CzL5BaDLnm
B9RvxrrNLf4xbtCrJNX+MI51OL7YqpZblVpV9KHytiWxPAiusBjwqlSxda0JJjjKE5UBN6cSrv3L
kN4bvU6vQc7WqJ6XHYrX9EoGK3zrqhKrJDEY6DACh4iez84UTACJrUEB4TwwdFt2N4KrjL2VD7jZ
vpttVgMMjBDWwRLCmQo3TD64FF5DHOyTylaX0DIrc4pblGQMM8BNW/NwSKd8hIAwn3ZdD/GzdTGO
z3xGU9G7I7Rec2NiGNzooVIcJiVGMGmw0/H6LHvBSBw+NKH2HJOf/ZJ3XOSpa44nj+VAGgnhnRWX
1AkJh3VE8a76rr2jisCMaTgXNmAkPVkAA3JBVJN8Rh8+JW2BG6yPzmiTFKR5wuSzntWADAtyAn5l
9IXjoU3fNLNG8UiQ/SUGK0PqQent5PtNZA5Mn0CvdnJNLQrikZjSYfbpgrtalfn27zOVBJLDslRN
kPloZdgvkRYG19QxxfJABsuHGiXVtVXHg/SRu9qEON1uvxUJNOF8HPp9GKXhyeESfoDfMm185M7U
0UATAlZoLfD7x3D2GJvt6O1sROabDEVwvhZzSJ439o8aio1n/MjEsY3jl9Zr2mPQDIR1ZWWxIJX8
1Nhjj5w2jmJ0e8JszQedvQ9SAx0hdm2Xe6JFGT0GOt2NzgT9IdL8NMJvYY1vjTvh4Z6omKC0n7Jd
KA/C6sua1J/AA/WLJMpRndgXm9GbnZT6ddntTdpvmE4FKnniCqxZhlZScS933nIiWUUL23Art1de
o5RXlCA/Sq0efpTTTYa59AZ1XDCM1p/MaU2ri7PXE6mC++4uuTEAr8adoxkDuQ9cs203OIBvZ6pp
b67+CkDlBsLuj3Mf/Q3Wcoshm4kAJnFzSBjg2JX9ZJnlu7xhja3BGhW4xaUzIucpbfLldS9zHX7n
4UPX2nFBTJYkuPW6nb3meWDR0ci+kzbJykGL7LEV3ZdaR/abq2pi69cq5Fa1jU9hfxwGR9k5vuM8
MStBd58mww+0uGCF8/bFDu10NVphf2MrmK+tdHS/cDGvUN1uezfNXzA1qI9GHr/JrjZ+EDZYtvnq
s4vb0Q4plwyu0CO7iykflhGFLCgNXfdBSgrQLDlKQ007ElKkD8lVxp9nwp53tK25k4ehF7Vrvxkr
9mjkAoQCEJ0aanvTM5z9kAjjrcX0NHQkq6gDGbTSM03d5G7zfKg2lhTLVo6/rsaGUKgZ+TAQ3AIa
VtSboXbaM0EC3GeaGQEhj81RuYq0xSXo9nP4kljJc1ue/kInzWIseuuEVy941o1kOBvzt8ivFiJp
H7mLbpW0esXJWj/S2/Rei+G9HgiKthsteRgZ1q6SIADPZ1m/WvTjezu1p105z30cV3xCR/YeyU2y
70x1n6VakzXo399ljqp/jSYUHoNpE4MdW85t+udZ3kPJlK/9fSaCgNU5A3Uqvy/34+JqBHwohpHt
nWKoTx005odJo+4piJt6t7TuvaUJQDlvBFe3bNoT8dfJRjR19rF4IzOluGsQc001zd9Vl5Nx6Kgd
h/EHr7b4UJFy0ux7F71jHxbIGFx9esylL3bSeBom7HHqzK6hN3rkB8x3dYIitJVavEal557dmPnj
MKYv8ooo/Sbc0GOg01YQ3oa0IyRjiCJZWG0GzaCYL3mQABi2UeIUqE0ioPT3oWPAKJ/J14L5tWl+
TT6LXLETECVWSoM628LwthEDkTfysNHLE6IbY2MPotpI/pBEEuF6C3egwwi7iIF2wMo7+VKHjzMZ
MSWIe8L8MPjOWYNtwt1puUePQHB8J+ie09TunlGKolaxx0sQtN2zarY2RgDbXssvjkYK7E4Z8WP2
7K5EkEb0K5GD+d33whzh5eV4PJu6a89d22nbKvfMdVJo2h7KbI1zTq0f06RM9j6Udk5k2tZxFkMa
8ofk1jkx4ARXr19UT6tYtj3SYPXwbji9fkYoYGw6K2TEm3zAVAs/7ewmdegIycadmHT+xNgyZ02e
d7YT9U01kSQwhj79FRDqQadthpZslsmqyAdWp7lcr9ZRGBt3xdJ/VzMkbgTbveN2Xq50szQuUydI
WjLtb2VOOuRckFcIqUFJqeYeehtlSlRH26Rs+oVXK2/5rVXcQE4ToIwjYqlbiwKa9vKOk2cIVNsJ
v1wWu9Nf9GiPCWYzERchw1ADsDXb3JnmzIcZNR7NxxF4q1XuskbJbCY9HPn5lvs+4ijY46IuD6ZL
G0qAwVwJIeBWR3lFhgMIMIG85BVKxyopW7ExtCE9E7oZvPfIpCWL0KIwOkywIkCMqGK9OIENy+6O
lVI/SjF91CTWczWByFQQU1XaNynHppVREooqxEF2+eRriVmlq8HQs5sxRAUZFHUz317s3Z/EEjQB
a35MvImSxDqTmtU9N7SXesaPbxDpb1xVTyyB4wdkjGIPOKffWbEbbYcYK46FXMUaFOcDKb6x6zMT
KOToBq9Zat79hk9nynQqBjRhD3mksImatzbctXe+ntdIF10F81jM8qRwApdXNmUFS2aTcwqVWynD
nkzFw4IcJVd9dOtbgWMMp77FLFhY7MUmBce9msY3rszwiaXr1emL8pOuh4bcgF6QUsSoROYtXxuA
Swi86qWYBzyErSFd7gnqmBVW9Jzz23zUWDpRg7Wnbq0RuOVUNeKbH9b3yO31322IZbe1bdgwsblR
9NH/SaQ0Ywu9/eQtROvW2/kjVt3lXgA70CWxFjUOLm5GPprZweWz1B3IA2qwmdJMlgQcKacMLrEe
Oa9KWmzpEYWgaTR9p3VUe2nVKfdqNMR+SsgnVVyCsBTMMbC/gnzrIpTdU/hcuiIcvxz05JskrvVT
yLD6xHmWoOdiyc5JGYDK77JRMbr2Ha1K7dM3iHsHnuLUJhcCM+iyzMy50rSuWs4GpDJGkhlChZDC
wKb+KmmTJUNvXOp0IDKlnnkmR2E1+q//+0kQOBe/Jymb4FiqSS1t5mRchYsgCk+JFQKOM61ziu71
yW/wDBZZdjTckpBYg90gA/n6VOj8fUah1B/kyh7YWiQ/UiRb8Ma4qeEB3UYsOPshaNur6NV2P83P
gvk1+Uy+hi0eZwuRu8yMPHj/1XynGp2TM2uGMc+Vis+fWDSPLdFST3GSPwa11l2hZaTELbHcaIb6
QJ4W8D3DnR5T692O8g6dnrCe3bL3URHl/Rfg55vrJcxOy3KFFRzZLIXnMy0Hf+MmnnL0kiplnu2n
22re6Pdx7j7QOaWFYO2Glhv7iKvzXFXQqCVdTzd8hVtCJSC6GE+eAX1Vthz4xL0t8X7uS2/jAPH1
sDhmBoKExK0nGpn9f1VGda7kO9tE6W9UCZqotv4hR2yzvslqzc+mtb03BBu/Wksb1242jEsalJal
0a3U6NYlyUqqocIu+z6Q0PjmTU3M1LRpryYzmYXaQBAsjARnOoY5LG55GTXuOB0rwCZro+heLK66
Z+FNETazOn2i+LVPqTuSs5np4ku33g0uPKHHn/Mg8+CMxOTIkpmXscUmnyUA/ENOBbJmdh0e7Z8S
cJEkenIxUOhLyDvji+5mpB7i4EpJPpGLPPRF3F5rhiGbXlV/d6HWo9lU9dUk6E9zs2kPgx3TlJ2f
TfKZCKv90rvIDGQwQduoIE1qxuRDE55zS+RPTmcrR9k4BWNd4CQfs5MTB9nBSgoalyL3doRDT0vp
6TY6yNe4DeG2i/qmjQyElgUn0FzjQLHAbJXuGm6SsmW/saqZbmwdbmvPHvHH8q3MvZoLMS5+SQqQ
nP4OFTIQnWrm1Y++arfSLqZfWYe8dJ+gszHv0QWnn5MU6zzsg6MY0vYsn6E3aw6NNW1luLQKqZer
/wU3ozvCvXPonmZVHFirP+2dJGpOohbDGj2ySdZSLXZ174e7VO29VWSD7O+bwD2Dx4CU4RfE+kJo
SRTtu1kRm9H6Rn/x6iG/eSTz/vnCDIA2zfIc1K22IZtSXGO1KrZFCNNIlrVR5r0BWZhOOhDhKzu2
DzHUB6BQ+W8Ykf96MiTVIfIU/2K2qQeKhiBXsyr1beraMblOKqrjlGXl2lX23s7EWtOz6brAiWba
jOYbxbmKrLMw3WztTmLay5oDj1WPitqaNvIwMVzxLAiWBosF8ccvi8/FwITfYaBtnqHxnNcOIzJR
18yH1MraSeshB8rXImbLK9nB0rOgOZfkniOqZ0t4V0fVwaX3JU+PRQ/gdiZZ2mzXKYBX0lWHQQ8l
jxPyoeOaA6Ds0peaLONBPvjYqx7qAn4pRT/D7mjYGDX5iM7Y/NmmdJw0p+VShRZqEKBMQNFc+KMh
+dNlsfwB9amptUcnGqetjc6D9iO9jyo0+3NoNwX9uLn5wXaPAB7nomwHxfee1UwTLzHnMf7vhr7f
GAQvYW7n+2nunsiv2l0a3pJYuThYc24iqKFkaNqxrKfskNtTiLilQPOfI7UcMyLLRa484Cgc12mW
fOi16j1PZTQdx0CJdyl15JelAcdsimKfW6a7F1T1p5I+7OpvR6gMwX3YM1eKEJ1ujXKlfzccMEys
lG8LCKbUIKaGRX6Wtzc3G096EidfvCGgx7VgPFIW3OSZUmiptTX0ZFyuYal4cER0KTtLv/S22+/Z
Kk8HP4i1w6KHLxTjQSehZ+2HTnUP9WEXdmm7ULy6vFZXEU498riQDw9NQy+lGrINt57iqwH8lurC
3Syf1uLVhhHbrTxgRiy4af8+9dcwxxi6bKgKKJUrycGoyKTd4o2CoV+1pAkEizzSzfRsS1SBgrlp
DN7m17upXuu54ryjqci2VtdwQ9OV5WsSmMamMNxb3Cx4Y4H2ziNkpBY2IR89pWBoPtpGb/72W3vl
B3r0c0yaGgCD4rxUta9vlt+aXjX0M8aQUmqqjTqdxIRkWq+IydFJlJfQZVuR63TjlYQNkDnYaOHD
4lUrlfZSMHNY+7kF6l14T4oYXpXIMr9nff3vJ2V+ziEfhpPt/MosEG2kBONmZ1sWsf/5qQzZd1Lm
jA8IiTnjtbF5NnXiCw3PbM+ZrxxgbRMMERMHgW+HgET+6qsSzVGJ8zMxvxbOX/3396W9NPe+Ruy8
dr4T+Y9F6NdIcfrg1c4Yk0D3UD9ztfgM1NL4mTraFvEkICG/RmyVuNhqTHGJUqXbYdMaDoMHFxO5
cHJ3wqo5sLuwDgFzqcceTtDaBkX/LYtMas6o/cUu/Kskt4TiNRr27JXhwVbZBx4Zmo96D4wPKsJG
HpIU25LNVa7pTg5PtcFI2C+H6Ae0wrXU0CtK8TEfGNiSrs0cWFf6jEVrq7APejRQUuegNOyYUikI
CGgUmv4Nog0gbzwCRRDf8XxYn2Wel2tieKqnJraLXUJVU4iXUmtfJQN0sglACPMsuI0s6A/OHBVU
zTEXtT/eujYP1046B1ZR9y9mrwyilMVb+AM9UvzQp9kfs22ZJzQBoHSeLaOKNt2IIE8ZTCKe3MzH
++qW98VBDJPzWZ1bxEwFPFgf2lkeyeATtoHXpFTOBKmj3afB+tp1LoQT1Z1x0QBHRGqtVBNZQi6C
3yDfoWDEYbyW2ViZFZEGVyufhkFCBvOb5mz4+UtihgxWvVJdJM2Zpr2q5E28OG1UHrts9De0dB7K
viso3lneqzDTz+48ppWHRlevndoy15Je8pdjEtU6ZU2We9sRRUzW1PO7MsON5Bdi+pLMSpOPYer6
B6UmJrK2SVSkvDPe1WYY14I+x1nrjoXfey9WTxngtK5ykcNzAoMTrpsnOhUgZea7e9ca/bY2jXAn
DxO3xfxsBdVqsrNrxf7gMSKR7GzjUV6L2aRuwM3b2hn1FAZTiXACy1CSSOMG0dEa2yP+WfusNaqx
zdKOfgxX6Fk+JE5lL8/4+MFiZam6VVDzlaupM7Rz2dX/eapy2axQ8/KH+tkpTfXu6rCibYPQV17G
oOa3I7Lmp5bDbGu7nz2q7DenFU+jE2BHseN6XcKCfcJ2NuySTsPf6abdcWzKbit1TamRamen0BmY
zzKn1nT11Vi23VGeMHSy102ckC4zx+MEGYjAwmf+pqDjkTKDMGWB1HODQ4uw09BJ+vOQtSWM8mDN
PqbB/xz5R5Il3G0ctsaXkT/1Ie9dYyifENqPsqMsH2w8+OtOz7z90mW2UnGrOgIiyLTSRJY/FeTJ
P9UeGYsz7gUdsIp0QNnITxOTb7qrUhW8mdLdZZ1uDIjTSkSNu8xmx0G6iHrNQo1JdaLn6BMoazM7
Kj4UEtSRIYbGQUs8a+vRCTagf/6OEJw57P9WrZY+hXYyfuoD0yxoJNpR7yZl6xIvP/exzbl/FXv2
rRHDUco35IOq5P06LUQI2dY4/JlhTshcOpqFx6oW8x108K5xp+rbMY39J4tksLXVNtZHEJZfo96L
XxisoPfBLxvoEWy1qr1xIyOca3asWoadbwrdaNaQmsZdp1kK1RisTATAVJxFfs/4UC5jRFdAor//
OaSA8g9knY1rjAz2JeiyflPqg/Ka+/3VxR6tDEEErQ5H6nzUe0304iboK+2edT1LnM+OTuUxDyuP
+HOSO6uJPRCYHm0FBdFDD05V6yZjeoag+Eti46w4sq9dyui9RwqQswJsl8QMJ/d3SU6hkRhjuJPf
Kx/4MI59FRUPVkVTMUPqQCfSHR5rsIkmzcaLPIqtbHysazg8AJEBYcTlQzXfxdXUHh+Csn9c4Fl9
Fu1y1zYOrKc/FtScOw/sqpYGVyNaEpWIM51/a/mzoQE0cyEWUeBU/XW5pxJ0RiyepqVr0/FQqc8/
RmAc2qNhmTVhRfgsJDMbI81XZwY3eRYs4TUN2erlcEkcREOz5Cyc5fPhcFF06iI4LwTAo9RpIzd9
7Bo1PXeOjSy2YmeoCyP7ZMBHE3P27XScPk5dXo2C/S0fGzhIp+o3Uq4uJe5hgCJU7+NqU1PCLhhy
Wgs0LPXhzyHTSP1Y9PmK0IkOPEJe07kG+iZi/piENfkRRijGqLqOnj1cMI7nRFsdbTNactCToaqG
19zWPmgHo1A0BLvNftKVZR/GCC84UUCPqyw3u0cl6oft32djHfWPAhfVdo7b81DhPki8VRYHD6iT
1HOU5JgJkxJrJl3ExWVqh1W5solNeKQy7x5oyYFcK8sABFCo5rsSXus+m0Na4rTRNqXapl8CH5Mn
6KUpJp1bPFTO05SSt1wR9XKop/q5CxX/7LLrXMN4bWiNl5ckFezqhEPz3lU+kt74YeVshq10IXAV
BhPkpPcmTpUICA2haH3mCRhJWnOE3SXOismKIuKs2MhD+QX5LWPXNEd2UMG5n5/9/erc1lz+geX7
2ulNQ3VJnwDhN9pu0KxREBxzmnprK+SjiPpuhrC5IGIsP2cGSM/hQD8SXXQKGdAkTlsNJ/Ek1Lx/
/tPYHBg5e86jNUztw38tobykFE96FWMOEiX7mLr/MDu7ZODjIQmb2fCKT1QrOvlneUPO3Mm6qwba
4qDcyas+7HNx1Dzy7Lsu7w9G3EUbabxOOvV50V2nDb2PHjP6MHddzPYRifr0U/NM4lua5k/vtRnz
9xiS9C2f+2lQ3Op3q4m+WRYfCFALcxSAajW0KDHYmW2fui3aC0Bcvcm5HtKvvUouF50Ayop02taR
M+3tVoXiMLfsOqh9r8T3vUngSjC5P/reHq+dAXdxRkcxzK12LfOwdaXPuVbyRTXLtlqt9QtdyqMf
zWWfhiQxdGfPD9NfIh3OXOHpr9pvCLcgplDq0fCMbionMI/hHPlQVuVbpwCMNWn/vJXpXf7eQzG8
OR2RqZ0mnuQH56ZCvfWTf2eKq29spoOnqLAysvNYIJqRzmQQWunW8kiWIKHk2M194oRLjY1aelai
oHhWTDqD2Txjz2LCzxSofu/ZFZp/tqmdrjvKn6xGtKhd5mAYn4c3g2Q8cu2f6LL+Uns1Z59Nzxg3
egTyL4+uws3al7LXjtpUaHcu9xfyOwIC5XIqqHkNLsogPJG+Ua/lIhwm9r3vFCZ9Uhin6d3sE+/1
oyQr4dIp91HHX/Xst57+jlvYvrqIv0j54ndNW9SMVRDORgD1IFAzPOfW8FvuOuctZto4wysamm4/
MqFZWT7pt3LlDeDnn6d6jFeMW7SNFQ4ZnCu1ugdmcpRrmDyyWb9a8lmvjt8pq8kZxcay2CjGbvxd
BYfz202uIDdZ7z0QFhX5Ww8mBg4UeV69sTy2jW6jhg9Gz7w5GIgfsd1dUen195A+0fINQ0q0XVgy
eP6f34DTi4H2YB7/9U2KtosTEjH/n//Kf75B/h417NFr4wZnyu3o0tMpXsETUD4HU++RlAQQWFV1
ejZb1J7z65GtJdvUyIxjVIChgUu8fL8TMZ3BXJzvGQo36yHXNbyTmncfsOjLMzIM4X4uN/ecgUuP
7I3Sca4TB3hZ5RyiO6mEP7iIJS6xUwWsQURNmWHIthvIw4XGrPzYFQtUraIIsRxOKhMzy203djmk
tzhBAFbNmJkBT0KQOcZrl5s0vY3uMmrCXzZ3WMfGfVaQJSlPszTxxn3VNN/G0HdWNgYHNCquWOv2
0H2qrvcetsHwC9gPEG1apauUoU5cspkKx+HLaBXjDDiiwPDKIllquXsd3dCnGkYXmlmp996pFlEl
gJe11nknv8p79Rqt3iEzpE3CxXiLSYFZxxZ6myHBkFkO2OhLcsWe8Jj3xBM58SVAqHgO/Lre82ZY
j20cX6osR8MkZwsV770zfWlBRxZFc5FbgqXmc2yuZyeryWbHNVSYzZtB5POpjPJ8QxVck7FDkSVH
SkZpkK7kwV1DbxhvZQax68AFxBc9YSTcdpkzXFuDfyj2Wsr9kAjQzK3JWIPz+CafUeqLP8+ouNn9
55h4qN6VCRlvgMR3koXuhDm90c36p94hwfXKPHvDqrmexuJLlexlFNfdFSt7BHBZ5hOPDCPLGndg
W7qP8oHsZQgx7B9caP3kkk0nMWTNCphtdZLriwMxiZrI/a4CFaHCmr9qUywo1kOMN+NaerGxnCsT
bVSlUcz3cPK3cMr9DQVSfQrdNLmZYLvAbbTFt7QZNpKM4rPhWzmYyV+EEZs7dPlk+AkyFS2UtWhK
+EsSpYMETjm7S8uY7vWs2mow5x/lIYRcd620xrRPh+JZqvbVmQSksuHYjK6g/q7G8ORbTrXcCG27
CE9Ta/w5tJwSeRX4iVWoKviD4/iuWvzCpMYzvyJ1bNUaNP3RktkIYvOrXDqmXPFPUZS1a3nnzmtm
pLEVLj8g8PQfLuO7q6y6oFV85tPGZs51h/mqXc1xzNBKkdFWqHG4QsXarkCCW8eCIusY/h/Czmy5
bWTLol+ECMzDKwnOkyZLll8QctmFeR4TX98LSd+Syx19+6EQSJAlyzSRyDxn77VntdmqE9Xa+y8V
IDbBzGXcF4tqHg2n+N/DjEziFXgf2ONR/K0IETwQQhj9Oiu9C0+h4ZEOZ+2TwTncLC/R9qNVwTwv
dAq1S13MREGQ1Er0kOqVQq1g/urNOrmdiwqvtBIbxH2CWBivgDE4/48b2V1MCb+76D3TNAxYQKaG
WlJ37T9QQNgHuhayl3fMCBXbVGRrO8lU/mwseId10DovWtY028JU0hOqAbJRVU3zS8udvkLju3rL
e+2uvZBHx96sGoQfx0V0dRy4B2Sc1kfDwIpVEwaBMW56AFC7lkJBezDYboYNXAsVpSlqEzS2Gul0
fhVjNzBD0nwOiZUgx0wzXh77TYnN4SGcAFhXOaldTX3Qeyfjgd8358+DpjUmGl8Xg4RTZ7eyQQHM
DE8iBTjUW8geibRLdsgns+V/W65h6coPrjEwczqiuQlF+ykfuwI27g7quL5hIWe+cW+z4UzY14kK
vUOwqD1clPyEwuK4+9f/WdS5CZ2RzevsxMUuJ1nVByWRGSuUIKWXN9cqgt/tDKzApcRfr6nNAVMe
4FUTfyCvRagR/cIyIsqAo7n/724VTf/TrAIp0/CY8nUKxIap/gmwGFETjcCbvSPLTm6/ifruWemc
H45rOhct6jxfSTVzGwmhcGM1zU5qlCJNOzdWixTVnkN/oGa7a0RQbaxCRczpxb+GUoEtjIKdWpGx
L1ZDknYnE/KT7Idkqq3tTYV/SYBAj3VCTDOqMNYNQ4zC8AIQsvxA0+6sssDWb62iuNR9F6lgGYqn
fOrgkmZhekBqqr60ZJ5JfcVsB/C9+3K6zcGLUNAfSLFrid17Bz8YimpevytGnJ76JX2kyW2HOn8Q
ryezVyHiNpTLJe5NtzL6sew3+3jCBj2Fw1YEyMjmEVwT1s35nhaHmaU+5mn3dxjq9S1QQb5aTv8M
+BOLklY6OzkcRCzOQ25/u4+CAtlOJF57HvarbIzKnTnn0D9zjLsC9wiENYZw8Mt9Y+XBWr6KcD9Y
SzNJNbKu0OxuKagYzqGupmwXNWGwb1WoFb1hD/BqKMvJxUAPHPpMziBA6aUJVXXGnpW1OEppZzXG
7aqypnKbAyc82rmCQh+DiFv35oU9wC2O7Zn0s4WPrmlUpjRK7Y7nUnNi7qTrRq2JnvzRUfTDf/9q
mv/LZWfh+IZKZjmIa03DWrgfvzkOCUpW48QxRuwoq6ksghOyDPfNbbZSzaZS49unAkehlBrLyaRE
mwTL/Ox4g4egCj0NcXWlD/0kfZ5VQU4JlF5ymVGNyLOSCIzSLShdWpDMMRR5W81pymuhsX8d2Yjf
GzRdrUdHpwfdZmE4eGxQLW7iGeqWdNpQaELf2KbPem0qe9ULwsdBU6CYo+v9PiXOe+0I8gcN2zxg
rA+31Zf//jlp5p/ueIhjum1jjHdoSuCT/2PqNkJ10A0iX4+aoPKTDoagqI3hdOn/NkMy7i2rOAV6
h5FL1cVr0lntvk5zX94JYRW/0914n0QZfl9OpLatyfTmziwourzwlbyEQDIZ2q6ZegIHll51OSIn
Urz6SQny9jR1qXvTNZK8CPRUNkOtOjujQAyq9l74RFhotafYMu+7fgmC5TGyhne1CU2QR7FONk8B
H3JV8mftoNVVb1U/qnhvXfucLSAwnAZ+EcJgn0cyoNSKdrxnea+l8jNZ9EYz68cyrSbaI/gmyAgY
7jb/1kLpGlKxDmQ5UWQgeahw4W2Lv6YZqUBKVZ0RS8EREBEMzSn5hqd3OhiAM7ZkBXAr00hD0FJ2
T9Ji6k0fPDesAyFt1stE9Dd8OaxdiJ9x7nPjKU/4FJGeaepXHanjXiXTyRNf7hZpjBj6KrFGOqNN
/0TfSntCuTL5vaqi62sx3N8XGzPNgw2z2PygKuFHyBbia0SDfmUV2lOp1+GrU7mPNNryv6bxBUX2
zySY1YfYsrMrGC02C8udKQbUKXqprb2qj2+swqH0y0NbJNAa7PYsq3v3Ql+jRvMGyC8lJXKeHxRh
vSsLJnPw3JK+ZVdt1GkudhO9zLUt8/xkvl++MDDU+juxgNZB2rKVYdwUGF+3qPbTK/3o38/GecgW
BROqzOUmg1VaElIH3/y/3w8Qj/5cyuiOgUcZooqLXZn74t8Th40K2MvdbDzGjhEfQVdso1pcw3h8
DEUS/2XZR6mCHAza73ZHB40at3fA2GWhIewDvkrKjvB2+PxJPL/LszJWxf0s+ueafHXCRv7b+6ht
/TVbLf0CrxTnSbfqdbNsBPuRYlFjFeVlVFQX7BO4eciTG5nHniEguxgKsBM5HEpv3tsaC0I5pOXi
+Woc/+iahFbDUsSCKNUSSKjDKl2W4YMcDtQOtPlHhrY6IN2cCoXKE3UXLxVheUhbLIFIFYA7GIuK
ckENSfyQhA7VLZHmaRo3W/mCB9aKsBZdI2gAJSstPJCNS7fPNccQLFTZoVxgiFTnXWuosT0WNXaL
2m3OAR6Kszxzl7NGtQABKfGokHo1HfVF0qvAMAjJMhyJtth4ds8Kfkmv0RQcLnOVzz4FpxTR/6II
1EPNxXWCzrWOkAPqDa7QcBG6DmHbPYLKXSUqRMR1YIzPtkeE3dyGyf3nSfwQdaNyfSfxai7Si6Im
S4NA5/QUkYpyDUan8h0v63dDEembNm+DTV9n9d15akpumJf9uhYD+FihsGOrS4X1bs//NOV3kbFD
p1bi2cC2nxAVxLTmqocIR/Cux2MJALCv3gDNWmvqldVxXFKlalSTat7vWqgSykTegR0FzUlBX/Tq
0XaV4r8stst9YSvKplcqd5XXo7qRwVI4A5JTMrovigL4Y4M1YUU9MbupbuwCRqxbX7ENnpxDT7zk
cqbnkXLCpzqfEIuEFuzxu7GLNT1ylzJ77djbI7f8D5JTK7xx49pa5ZczZiydKQWKO6/OfQXlTcSH
O7sPQ6p+5iv8YBMbP8/TR4QYHLqP2+GRbI0nJ2j+TttMP8cdasqpDR5re2y/lrQq/dqdnWtOLt1B
V0ZoR6L92mZg6qUzyGjanGJHlm2dNp12XmS0u7bEjWp1XnFVPDV9MwmpcAbjzSRiYEVqD6SuMjYu
mZHOvmkk9fvAXnMg82NLhdkkeNtszqCx2rM8kwdVm8LVZCfE67TM5t3YgMhJfEDg9ftkk6SmCCff
Rm2rHVEKqn4WOVQ7wu6tSSdSqMe52WWEiH4129iXULa+V2efoBb1JNg2tpOR+qbMG8xGAkfvrS4x
5vlZj9gAOUM+81kQZTvVLF2MrHhNvSX5Q/0nubwMCj9oFe05Hlt4A0wKe+kC0cv5WWSuexbSJnIX
ryAQDI9u0hbUWIGALutcudjNi5y6ZAJ5UJr4giklqqlpp40dNdEhW5KrPl+Y6nyilOyYtwQACGTr
9OaqdrNqZzQLsQBl7vSVe8Q4Mb5pGCfSXvfY5ltLmrqXPJppdlSXJYiwoB1TAu1Xndo68ErJb9pU
S7DTQHov0+DaXiBxblO06yhQW76jcDUIavC7IajPDavjNcuD2GfzbnxTDRtPQmD/YAd3TpMWlqm5
182wOTnkml6JpiI9KBsaQn3oZtyfqK1mzyd3ATbcV/alMuOemHr75BBwtA8d0lNHim17j5WLOehf
PEfsJj21WOtVBs3CaUe/+4zcBNUZPbAIYtozjOfKN2ptophtY0fMVZofvWNuYJ4OG13L1PeWqUo+
4jHP9VvcbVD4is6D7S/QcjS4MJ+7KK9uUc0XrGKaYrHSvdCTkqHSHRqVFbhE9eK19i+MYjTimAOX
wc44ogrmDmJVL78iGE/3ZFjgUnOXTPuwbVxoT+VFbsBCT1NOgaq/tvi075m2NH3ym6DallctZfmy
emb7qn8xiOsxYrd81quSHa3VE/wrQ92jVpBj3EffhlY3vhhm93W0ucVK5VlpDOW1hnqDrqR5Dit3
fh4T7nw1Dd88LPCXuvegeLEMfLbHbG2rmXsJqnI6hY7O/eU4l7IJB1bqRRudGukaBUX0lmkkZEkm
CLHv3Ahs5NYhxWjfix2snEtTmSo1GEQxndmFXOm29T+SOr+fIDDbdl6AwlnPHqSuLm7tq5o02QMp
tPGaViliEtLcUcj0TvTdsFP8DZr+Bsam3iGOy8mKChP6eua0zliLUR31IjyjojxnbdRvcmp6SJ71
RSGKAX9ZxkqEh4R5wOOBdOGN3SrzCL6M9YydVD9dwId1J1sxobot20p5KKF2nDR3Bo5bKuRDCm0V
V229lj6VKNf8IdDVnyWG28rhHnOUhyy0qe3j/n6ec/G0fNne4Zl267oI4ielJtCiat3w7KkiOY3i
TdcJi5JQxrrJlVXWmdVZDpebHbXtsB4Go7mZmlKu3Lxr3uWZhvzifiavjSRV85j9xjNteBxmrbuw
b6vXkliqOubfDgpSIrvC5oBBy8U0gFjCzfXqHekYVjajKY+06qfrHWNa5A5IuoxNpqZnlDFd59aP
xUOFeO8QVFDRK/pIF2MExGQswHMTweBt5r7bdBRqHkaIdptxskjacxXhyz3ZoAf6g0UjiyrE0bTC
H+GSshmq2rhJELJt2tkxn6nAATCRLNw6IWox7oFm3VMkwZOSq0hO2Vru6bRE/BVmub4eVVIPlBoh
XrvoQe+uv3xQz67taHiLU/IkQr1TT1UzA4b9T7pQ6BRbIFLHwsmcH8SvATn3/gIRQ9cIeyUICFf1
RcSuRTTmO/kAbGHmhGSFsd2J2QCTFFpiLX9n5ObdUxvyDYVYngTV7KNYzFEQR/Vtsirh3xsQ05x/
iwLnVV8s/b8t9nFUMTF5PNoe2EwbJN0Jcc4Cp9goLR0lpWgfapgUE/lWMJZj89ov2SRayHKBWOUt
Ee3e2RvHzRALk1s+PBt67vygd/5i1UO9v9cFUJlamKjm74GAP2AB97gfQGelZ3nNNSZE+F6B0ree
/woC193LeZZNLY2xjhXztuyNhzH3Nv/nz2hiYArCEtcag/O9SxAO5rlxyifFLMSXok0+RJrrH8sJ
2WbaeuKbfZDqgrb0HdItHmpIYBslrHA8k7mmwFVkYjkppQ4wQwo34JPkG9tmKhbNGLyTsfdwF7J1
PYa3Ivq7E+53XanHo940FXV+UozUMFK2LtHxazkkuMHjr8kLIzpmKn0suI28qa5OMOHMyL3LXfsy
YU9h8sFxZRofcmE4TGF+CF10sVKZl9qG5veYzPdmYkEjsALrim76K7vZ+kErKdaTinmXcunBL4Yn
DYD6FFY6raRo3iJaE/SbenGSZ58HeMW6TzTt/wNAhwj1RxmZyo9nqpoFSl7lP4h9/957GSwTQnJq
7Qs+kS1foQQ0UlwdWVBVx2E5yOHnQV5zWd6usUM161AQSbVK0N0etSJ0VgO1rN8vmj1h6TNHOpvL
6W/vl2N5qEvr1luj2Mqf83l9doziOFOpnrGP8SfIV+am/c+feP9hRW8nzNnsnvWqPlIGo7e0HLo4
QgBCoiaElWU8LGN5UQ7xeBh7B4FNkbnFMRZzccz+OZuQeK71uqsIbP7Pq/Ito0k24Orz3X/8z38M
5fvktc8fE9p9t2tFxTfaro9KLX4dJotg6kI3403dxsVxsqz8OA8NfAx5SgyeTQKRUqOYk6e/vQEP
FT65INn1rhbxWS1vstRUnTfp8teatTfqvYccNyLrpGYdRO5Pvg7ZyhrIpnLKq5E7B7PJbtaiSsGs
e8uoN6y6qPopXJ6nlSV2OdmyVvxiuewriviW65a6grfgrI0wPpNw/lOFvBoXHoXnxD3ndb8x7eDU
dm6+hdbCjceKatUkI8Kullk1FS+Bk5LZQuSY0aGAmJyChaNJHQqcsTqXu7og8NDRuR9Faa3cmaDw
TPfTkqxcGjdZNb+6U2WsSuqI6yrXnsuse/MiBdY1HIuNXuu+EUbnSSGDzy2hGZdNcm41ccqc71EI
OyLQ802Ga6voim9Nk+ISzx5DKsP7cfaOekLBxhseQVeBd5ngXKO5rafwG3q9eGMSJuWpQ7oKBjyG
0OFe8gIQqH0ye6v0RRM0q+bgvdkWVLsoqC9tORwCz9jl7rohSTLtyp+Oh5HLOTsO90Xc6S/ULkks
g/ZBeORKREXhD2PCnKGdcS9Oi8fvlGhrLFs/zTBfG15k+UOOFy971Bf6M04Ra4R88pyaZXNMO/OZ
zBi2ACGg1Nn6adfiCXnaUevDB5O4XUdFBuYgNEEatKsppqxNs9x0GGm8AIweH6uSqYQsW+sksq+u
046HMTO2xciuGAP1qjWHJzMi8LCc52/x2tKq9z6uz0Worr0GxS0MuH3iTNs8aL51JY1xNZ93Vl+e
x0ar190c7EVNQJndhYNvakhaasU5Dx5N0cZ74L5U+WY68EIK9gQJm7d2HKaV2mk7T0+u+gfxdGil
yoce9VcakoA2Zdl3M0jIiUycbY4Lj0UadqQebHfUrdOOhZ061n/NtGDtIX0KkvjZjcINmPBHmgQT
T9MXQPE/zEq7mc2Hnnr7NMV7Ac036LDPk45WFPWhh26yzjyzWM269uqUKvq8ocXBUL2ykf0+zPO8
Mg1qmtjIcvslHoeVxkoEWXS5NQYcQ9zXfhm3xjoyeuhsmO3WSRof4gFFihP/zMcXi681T513erz6
phbhc2NNT0mhfYS1/l4kyoPSuetiVN/NAL+i0ekuiupU+MEgXt28rFfE36bolcjCLfT1UDqaTwX6
vSyMYj3khi+8iOxrrFqeKPy6iq+QwKEidu9ljGe1Jzgl4Vek8bvqWu9noTQ/zMnrqbEIUtiEV437
giqEU4W4wpBwV0dLBOXRDee9MikCilFWH4m4qI6immD6fI69IX4UWES3cm6SBzk3yvlJnn2+IOdL
OTSIFfUBxpWrcpkS5bxIcYkpUc6D8qI8yLmQ9goJTHL822lCDS3IVWMf254QGHmgfRzlIVpIDkSp
osGyTC9ln5sXR0wOHJYz+Z4/h/+85f7qP+/L7z+hE3D/uiD35a//+Rcp8BbwlFzmZXm4Pxc+L+Zt
FPx6vQ4V/hbyc/l8qxx2JsF9+RSGG4qbfAbG8qcj88jvzwp59nlNDh1+BRb2/7xHvnz/vz/f3hfW
d1PL+k2FUKs92ctjekQJ8utUPoTZ02CIo0OMvd3U9xYJw/enJUnaQ1CtwR4GTP/YUZHFAHNantYR
pKiOOZEfJ8dhl75FsPdXk2eRF9oaB5OMU/NRUyvAUHkX+TrZNr6kB6Rl6fxqQTa24q5M7QDfZb5U
S2pfHzrdystjZjoRMv01XbVvZuZ0VgLTdq7amVA3AfoLFsNzgNjryRNPpkWmuLxSRDkIpS5L2Xdw
za6/qW7ZXK3YQyYXzxcJUJQm6xgfxioKSraPiJnPBGpusMw5B2wFol0thPudEiXBijoZIa9hOPsp
SuCjYYIIl8WCuKtpWAlRH2wJcRvYHGmR9mxb2FXnRWVx91aeAOdOXzIwWl/w5kXPSYFtclV+KUPN
ugb0iFe2mwUnmdchkzvkQV7zUFfSX+Xjqo2WCWemsuHoeXm1lgNwP5PtNrvzBTRlFfu6YskqOQOQ
WIKj1xsVPmoSrtYujoo6orA3JUaG3CIhwVtvKZUjg+Dx4B0TNW43fErpB09HhxrAd8VJWt9FJ31W
Y6+/VTPhL00dr4wi9V7yvlWvlek9y5Gq5PHzSI1Cju6HgJS7QfEeVQcrg5smHyzr7XNi3lRLWC8Z
vYx13FKO7VrFeulCVJBzgGJ3WIaaVhl7tjWQmpYhoQnaOerBQhCYtXVh+j0a7MseEUNszaHLh3Vs
WCvPTMwn+dNst3mnYG9d5B9FFPWPJopU9F7Ro2Lq/OPC9IIZvhxKJe7R1WThtoyHb+HUWh/LyZw5
1sc0td/wMNofMydTWE/vhYAdmRsEjiaxfasTdKfUPwhkHzzxzTSB2sgX2uUFszf2RF8eO9tZIoPh
nHVxrN0Lf7K3HZXDSRhq91AmDyMQvNeYhNIHfdZep6UQPQhEcEJVEh+Q/qqfp+Ema8yOO81UcsMa
9lFiPshrg145x9gOXuWoX1qEWli+lPVw1UCzPLLccJ6MqTsqQVI8xXW7pwTH7nKI9OMwoSR2AuMq
LzmFK/ZjxApiwrSEsWx6i3ms+wNq01uRtQgdnag8ODzhj0h9znWWJruxRxUc6OZMzggCp8wuvOd8
+aqaNcpN/m4vHj5kzSenwEbIyL8aUuDoalt1rjKbZBG/iR1vQ5dajBx6gxVdx944WghBL1HQK5ta
o1Z8N/j2lfZmtv2SEOwpu7HL3IeyyJHdpkPzMRsx69HSDB97x1LP9azRrl9eqLT4lPeV98Uxi2Lf
kKxHSoVG38ayXnSlD08iIaSGnFTrBSYS3/d8vJZja70UnaO9CMpLvNLmXnEYRNmvkdrcNJakVwxU
/Uvl6R0sBCc9SKUAoIRgOwFt9cUEnSjXC/y/+DD+FQjrxchbeEAv16mNE/te2I/WENmXyXOye9+w
DMCIsRKKHu25sS82lff15HDr3Supk0ts46Li6WcvPYwBseBMktPWgwmCSz0sL/IAHPu9cWpv14KZ
ul+S19ukICY8HPC4w6buVn1qOBvWe81KLEX5wQYxRHVpbxd0A2CFd9olHt/CBAOr2dWHtnX758GL
ovVInONlmIb5qbW8F6U1iKTHdeSDiQkBNUYC5oy5Yvp03ik6dzu+jxSoQ3RUaFVX1tRVz8j1hx06
veHgNo55vCPdQrowRDAvhVoztAZ/dGjvdsW0a7WivnyeGWr/+zX86yQSyVRemn/s36siPOUdKijp
TEHYfensdL6pMVbAjjAw3NBLv7sBtWXqmeKj0PwdQf0Joy7JBvONnNJf49Wh30fq9CAP0MO6i2vM
W2lqHsLU3o+xbbCizPnk9L54iQG2bpouMC+pk4kDD2J1P7uGckWvbvkEDa5o4c8HnVvjxYUP5bcp
icpyWDddenBp3qzJ0BpevBSK8b1w5gVC3D9XK3Hfe7DCj1Vr19d6IAJTft5RbkfrXA3EJTdi/SmI
Wtau/Dskdq2tTUuBWxdZZ0ENBct51tJUIVPVVEwa3EFenQyPyLB5cumbqO5zifbmIhsL8xTX73ao
Y1bsY7xXdfasizgH9JXGX4tmrFdjNdVXexDha8cep1Kn+KsRt/WJtsu4VvuqflKU+QP57pNsQXiB
fsE+WX+dB13x7Y6tTdqyik9awucHr/jLtNtx1yx4GebD6SKHsVXeiTPy+hy40/7OMEpamsn8ouhN
7SOBAhkOKwaGQHtjxVCYlpEXMzVGnit2KqwiAMb6X5WLx6VcwlbG1K/UHJyKETH4iYl7JPEs887J
IpNHeuVTQq1fzLSz2VmWF9cuyycjt836u+v21SFEhmfbhBV4k75GpT/9pbDTIkfKa9kHlt87ZUwo
URLwF48/qQCT2FaX/YuAVMST3HROINLY5OJeoEVVW0cLVMqoJNWhzl8jtbTTSz8uoCfZXyZhrqf8
y94oWexFMT5FuofdZmiGl3HxXLqxYmxULRN7SVlJ4fl6SVW/TdO4b62EPW6E99ZK0we3rKuHxn34
TY+AVcbeBaql9j/TgNTucI4R3OY9bH+unsLe+N63UBv0RY+HmENZNyySjrIf1sxodYZ5l1YiOlK+
bW+SPToZc3xLNArnE5hVCzVwpDvDi3BnHfE/Dl+Zrxynk7t3506Q3sGrY9OaGxK7WDsRywClcSo/
uoam4lIEtUO8BUU4AVwEArvVWRsdo1yktxAnFoV6d2svDowh6zuflldxMJehl+QfdCKnW5r26jWy
vfcEcRG46OYSLlkGzsKdXS45WtNcop62+z0k0FA8sSZoRTvPmauexdIYjFrKO3TaP/KK2X98sKPc
fJht23igO2Q+6GPxrnXJfPy8Xhte7ysCIcG9Ix8U1qPMPlBAyYQYn9+dehh8IrmQUId2d0iGoFmL
TA2+i/JvCrXOV5blGwkNNybuK9MkQFAOM57SuhkVRzmSh5ynBP4cITaCrJUqUBETU8/Qd1NH8UJ+
r8VI5Se3bevM87p8W/qzQm2yFz0sMA9AoKP134sN+wIDuTvmOJYKzTZ0KG4kDppdfcJvqFca/ZYK
GnA2DGh2InffLt6zRoMWohhLT33qto2m5G+YDDBflLb6pA7xeCxLFRvUVGSvSqMcZA/MIqf7rE0G
mTBLZy3XjTPEVuTRrVWAsqmqRVqGg2/SZnoiOeDOEFLxKlrO5uXa51k4tgDd/3kfJQ7Kj8n+jzeU
9kjveSqO3mhqCO9rLG1qDiXM6ZwLeFDnIs+IAaRXpnzDP6ueYtIG17VqeOzOB1aB/CvzMVblQG6C
+EDWGl8kjiFBhL2ph0ndyuFkZDmRXH19sJLRvMkD882Hahrqb5c0Cnc3+JfG8iZn4nkbBpW7gyif
rweNyE5tMU7jS+6eEvtoJ0p4iDzgS21oNEengWgllEa/2uj5N3ZQOcSjhhFoltF+p1/6UgMR/9vT
vxBnTEynnT4Oidc8lIp2kduXf0YSi+u0oC9DOLJoD1CTEUEHQsRxJj9LNLHln3Mxlmox0mprJXdF
cqdUTfqvd8hr8h0FKKVWyZq1YxfpQe4ZKjU86+yBH+SeQTds7GRVR5dj2XGAgnHBozoLP5kdRdZM
ybYOAYSzJW13kAZUj+LnjDXOFuM5bFSNBZ6mvLYVMJHKNEl0XYZ5VjS+TbT5Qa0692Khj1v1MeDr
wiveaZwSjpSM/bkk4fmieiNLg8HzvpngVEs7dtkK8bBW0wwr7tiVT16eU2ZWhL1jgaM99+PSaWuD
+IfXxrDxYlhxAUsBMIxAf21hPHGnAR/GtH7RR4doRvqJ+4SK0ZVr5aan1bZR4sTbAMFTLk5a35qw
B6ahwZTYeVBgfJK9aUwur3bZ33UblPwVBF0YkBhXWhLeKiMEbTtncU29r/emazF7zZZ7k01IV8cH
DFPbeajECcDhr4NhhJjWisSYiLizbjEZGKfQi1wEGePZkaxFOSzS7jwbwh/qUFu3rJ7XkOR7ymKd
7lzup0p2VVfNqm/i7tx0QMZXKHvLizyw2Ckv7ZyNCBUsdR2jOReRqdykno/Slrax5jTaSGWf0an2
2m5YxDRzYz4OhbaTRuEwN8xHseQmaB+m4xDNmDoY2aPyilXc3nagH7eDHj0pWTbfZE9LNZOnvEU5
O1M2vJpp8DqqyqN8vV567BPv9pZ3J5ECk6+3Xmzl0pqK+moq83xlY5qxMJv1R8scrA2bnLe+NMu9
FEjNdm6NPq4x7QhSQ0Mc1RW3DPf3J7ugnGxr6/SwD+S1wLN9TyGwss+CH7nZO5fGzirsZ1MMVm+I
KDjXxutd+x0r4daMzEuziMoEabZsFMHkOcq+Djz1ERxvRmB1erAAyrzFBbD7yVbe4fh9UehTI/n7
hsGOLyCmjwVW2z3J30DjK5JnVUcai2acnLL7qXuBsjFsu9lKQXJeiV/DqPmWqlXxqBameAzbO5FB
/pC6HlHSScG5m3s+8gQWaWE5Ibhys3ol+7KyQwuHEsFVW36FxdThF7yoPKTorRZIxSftxa2cEWxg
vZktFoHr2mk28hJ2Xu2lVXJ6yqjVqfdnUFJKVdk1Y0t5MK0sRGdEgWyAaD2ZFcxH0dT52bKEewFP
UC50lvqjLoq1snhq3RD/RN8S+RfmsY6Hkx25JVRKXjpuSumTtRvxAKHtgr4m/O2gYq7fFG5NXbbu
bsw06Y9/nVAQyO5XRlLwAjUckCbxRdJrQ9nLj5PdFUr9WlH2STbE57Ko/7aXG1YeetXTT7bdbVV5
v8prneGKa9W06MNL5aZhA9r0CyjJHjXxEFL2OAVWi2tmuTSkxeHer70r6rLivr8doDfp5ily5/Sr
yZMpAkPaEbd1YsMPL4f153aIsno3xRH5XXNcYISqcDTSU+pHqySLvhaUxhQLkEg0bMopttd3u9ds
eTGyzLynkV8YZwtMvu86ZvzdzL116Y7hu6GLkDSCxb1A23VfWQEqlyX+SCXO6yCHtSjKa6uzM1h4
bXPuNhuna+y7xu/zmqsZuMHSR9MtCVckGVfTgIcyuRCS5CTYj8rkhCWKIt4yATSQGLl9FhkrTCXi
PTT9r1hXw/6Q9pM4SPMGsEP76ijT9tPPMRcYrLUIpTTAGrTUREnjRMDiM1Xiu6tY432UEk67zVnl
+VISYRauetSruVoB2slhLTUDQFFUJAEb61M0VU9i+YV/FTmnmuW9ltjKqXaJWlr0evIgU7apDZBg
786nNh72uQUvztcmDTBO4ZV+3YLxk+6qNAzfM2RPtyL3pleiBzymhb3QlGAlH/9RX/+My6Y4ydGQ
QYRDhLhVnga3mz8avdP9TGCUMpskeRpwxa7kC2ULdQnmmwkqBAu6mXTNJisMGJ4LmGxcDnLozQYb
VHblW8Op6lNvNfsRQ8h7sYAbFs2OUNTS12FZnOOhya5tP674UGgkAMJ9MQfz19nntbEim6gTNkR5
J3pC8zVvm7kKz1g20pM+GuWu7ULlISd8EwtHPh8rtVF801HW5YKX0EH4bJI+jQ4ahMDHKDP3xFak
q0YkzoNdzjjNygX9AArtW17qz0CHipVrmpkvpXe2XKepuUcjBabyfjZrgLeB9jVOgaNVQV5e2Frg
ISOLe+PlJiwrL/4fzr6ruXElyfqvTNx3zMKbjZ15KDgCJEiKlH9BqNUSvPf49d8B1DutxgrCF/d2
XAadUESZrKzMk+fUt6jLx04pBO0bxNOwE0MzSOAqbRxdYR8UzK+H3y8LqWlt7BzU0IH8sjN4fihe
UM7wOj+RW+/TkwJyvhOXNVMDIo6imZklKk2rXkCMRr79iPhwjeIfFEQAjK6NaEtkoeb5sfaFIPWO
CNB1wLNnnc5JYn4EHYgzlzAijWTzRVKeZvYaACEpwPe6+5gV+1+F0Z2n6OXE3j9brXR66XsobBVj
RxIQP2K4EvLYKIkfam83JKP7LIvUCJpQVCXztHT2KKiERayQWiwovk4NJaMwqIoDHMgjVBZQXEqG
KYQ6P6M8vn/CkTRF1TeeQfIxJVMMSY0CBrVGSgqcplD3Kuzt8Cg2Ofj2xq7YzzX84U1Set1FaQco
R0z1TYGfg+2sZZkDxdORU7o4PtJKcmkYlAuDxtODQieXxx/UJ34VCEhwjFDiKU8IVoLGgxFQxcZn
AdyvUKZuPFadSVKiZpqQLHNKgpz7xRrxsTwTCLf5DUByM6UfRzH8vofUJArmwek2+Ux0rbSHJIS6
NZlfJzVV6zGFo1Xvpb8+zj3pFoLYrTXTA4FsESUcBiJo+YmK80EH24NkRRQKRSfaS68AZ60/osoB
oD/ExrC45jrxsegUI+5waPpVlM9B77yDKB6AYWoSYDdi2dHjiDRhMWNQt2osjwOzAu8XHBQ/oYLC
nxop9C2qY4CdG7EJ1hWW6lgogy5QTa/P++FMPV/6UJpkBMgXzJCtRuDJCL/mhXMRYUURj3eiY76z
FYp7hhfFqhXtx8dugMboV88ykEF++jR78fkGzOZzVUxfdIHtIyc7K5FlKCpA0dAIkFsSS8f5UIgc
5h3NBfEpDkqsVtA66FDdgZRdE7OnOpADC4Hwaof9mjlnXvNDLtmLJwXRnZynKDufnqVC2UEhYRyd
sa2dYDrsd1KA7kuGUZ2P/XMAYH6PhcZAGYBhFQjRgomrPYDnPuGSFsYnrHJtVEB1PfrlaPGsF4OP
lG/UqoBXUkOZAGBoF2EkSp3le/lJSKaPwb7wEcDbzdvdjIoqcRDcyXWOMrpuKG9yvgBzUg+lKuAF
gSjqheAdLfbmDF6UWSbf0TnHWN1UOMCD1V3ly4qGCNmkVjy/SQP3MLidndR0CvIIxLHKchjA4og6
kHSKccVNDjXJWkQuCL9qfvDjGoRJCSSVUK98qAtZnOhbUh2zuXgUnZhXPIcPr7UXRIdZ0R6xjgo6
WBCSRt0ckmcovzKpoBSvBY2C0Rb0Hzt5SMpdAzgeEeJw4n6U2vtW6AjdIHTmJndKNorQp8Jfy1KQ
AJnGi1ekIbQ2527lwBN/jtCcxEEw/SEwPHgGURILjsARlBEZ9sk044qH+Rnwf+VD18JeUiHHqthq
oLg5bbYK/vbYom5CRkUO9ssKDJ0fakuYTfIOKLBaiyuodaIel4Suwjx1Yl8aboFaFTDh6TyCmuAh
qH1R70ruwqXIdPQFRHYoFgzKKBC0RfDV/mR87lUOCu+OGXnJkIuIshoxSM/NVLzfgJH6VQI8MQeN
Hscxo458UUd8Jq4f52cdlCGiekiPs6sjRAFENBEpUocxSg5g2gevPi4J/FYcIeqX904GBPuejsYL
3YDvP+Dj5r6gxVPOgb1WgI6DwQvQLgapM7I1PEDS4vTSL0IrLgG4oGSURiL6Vj41zXmuUSr7RDCg
Y+bt5rcZ4cu3u+YsI2h0k9LZbRuXwSWiAST3YUfBrwEEgYigkggprH6k/BulDUOEzlBgUQgNdV8y
oKkExZdvzi/zFF5X2xTtXvBSIBAV/wxKDTgmLijCwbCkRQCHvfCAZ6qIRUenVi5qO606zgglmb79
/V0WwFxs1tmLEoN6kUasdj8z+aeCWxmIK7G/dC0CJH0UFFYC94eyDQUoUB24NEBua1RbzJwG/hD2
x0DYz1UIc1FC8ZEZGVFaAZLU4+w4+jzL2SkDjq4P6S+vL0AVnaDwAYFPZc93CmTaSCcpOSh2KARp
m6ScxILavTdgzyyAwwEHQ4n1iHIKTD/gLSDXA9+VEp8jobhklKzcgQQgh0ZKJ+1i1suRT0P6sxd6
6MCOUNWBfHpzRmiDzH7t/DBiD7FAX4dgOwieLoIgSIihe7TxQVsLGBfo8kPEgCKUzDz5fn5AQKK/
5h1QQa1Eo+yhjv2nOGVzDepLsOR+Jj5KZyUUYhsEaTIUztjuIoDrnhKptFWVieYMcrc345TQ5VnQ
NijjKB2qKWULdn0WWJmGU6UsfJ/7dn6Yu1pQ8FUoKR1/0QbKynPBsRTcB+ijRwllf9q1ppqCEPUQ
REChww65r/YWweXahNsOaM/0EqSYDHhx5Pf5ldfzatnz0DlJOE8rGVHSP1Z9wRWFzSbVM+qkQBSb
ABNV5JkEEKornV1V6gX+DMqhmXdIOteicJdLYrD//VaCKp2pHj7i6OhnCbs+ScilY8VCiEhs9br3
cFwKfPCKJJCSqZlpJeSgDdMabsprT0cdSkzYfVM1TyDaR5ARxBPO7G5VsgtyxphqP+gR4O79+vT3
9+avVHHefXxl/gCiGhkQrSAXlTnEZeS2AWXehMUH5D+6SQGEmF9l+Zga4B1lQFcPFgEzFB76rK6R
TQcJ5DiE5XtQJuchR8o7zDMczaWSfqgB+Qf/Zi9ehz4WND/Nq7OchiNQpCibA4sIv5OhGvdrG+tr
OtKzKcSi5dLgVKjitHsJVZKcCCIxpAEZIHRYFCxNJDwJNeQGwuKwG0JyLV1gq6cyuljo0ysLIlmq
EuBcTsRtNcpdoZUisfpMcIE4MyRV5qPlRD3EF2CZmj+ArJ9ogwnA+7iSRHW/Xroo/b02JZi7/vPW
/AfzN37/vQeiQALWMNCdToyHyPAnJubLXZglGY6x03ssyuJMwN9R6QR2jQt87ruZU6ZACl/v6pLd
zbSoMRKbXN+BqaduXqgIvekqUnT1QD69q1Grt8tKibvGOQuwDyhaX/O23Fe85z9CZYfXey6M99BP
NlvUdpoim9PnEewOH/BqmW6MCtTkj76HPEiAghlDnFk4sT012J0gyzFDQzy3kUndck9Z11c3ldjZ
8y8rqhAyH1Xk2uDOqR8CCs73ROSqAAOCDGXY7mJKSsCISj4iCqENgFZ79Tga4h31pArAg6QSnA0W
qnanw08KTn0RaIGPMEeTp1qM3ehDhdKbXgYtb2aIyejCBI+pwaR7jHzlgztlfovz4CihIiczPo4w
nAgKZTlm8gdJGDQeiRy4PiM26AKRAFTgvTFTHIGDyB7y0DIYoPxhL3DDjzmU+WVQc/5E8KUjU0oq
On1KNmOJc9MDJBnh+IFMYn7rty3A4UYTGyY/zm/RtRupxRgB+deFshl4DD1piLrHAlNb8ziQkIFR
1Ur6d57rqHuu6Fubz0DJMr8sqCQ3GlBUGvNLOGwQcoA3vwOWG0xNlaRSnQt8/oTm8VFpSAQmRKHp
xOuXRflt64U9lFLBOsKwJeNIpQnlQSCA6NS3Z1p6Ki7YXdQpteoOvnvwpA5qhjA0IFAB/XXkiTt/
5owJptc8Bwo7WvbAdDcM0AEEOfZcOj4/zDzJidt9ep9nKYcTAh8AL0A0srbid9DRuv+N0EBWIf5f
AEdtIorQOjOwY/4GaKWgPi0hc1IoLZJHUVBBoJaDmLlCga5CrGg7gMbCmYJc9rluUKIRcfx7LPWN
mjFNdgeIaaOCHvnXs/m9Oqws4EOheFBDho3vgQQYcX+2yCOg7lXxoLeCzNyKMiQSI5RmvrIoQJ1l
rRuJO0ko734CSnBUqUhCGSWbcmrIo/gVKC8g+6YCGTFHvV/QCeWeoTvhvhrAkmYoLGqDASJJYoAj
wbQ8R4A4GQVmHliSlXaEh17ATYStGFBTQ+coQRpcVBVnoz2/Nz9ULghG3AAVDnxpcFCTQMm9CG80
gpN3dOsQFShcD42gFBRVnt/bUHF4HUYxuNZQcraR9eR0j8F5q6ug3dv6JKB8yuRkRYD9QEEDFHOQ
i51fN3WXGB5VcFDDYt1jElUuLAOgeW0GxvT55e8PAgFRMwzEq1+NA0r/hvQ8O6DzQ94AiczCI4tR
wDi7+yi195yyb/J9znCqB9zgueO85tBVjDW/Umpsg3HYFHDjMBG9wrX4QEE6dZ6HqE5FOBhMkFSN
0vg+SFGw8/uIOT+TmxRxLzbn1fmlD6B5TSWuXQJc4Y5MdZgDyx/R5a6BujMFoloPCDRViYrgB9If
hzSS0nuE9OIdCoIqE3wLuQr25ri/qUFgVQKIiL2HQbSPU+piB9ol9xhDwPPjoUqi2IDqFQrs5kqY
Clo2lR+0l26q7/nqWVZApJ4KevCJu2wOobhAoc26SO8QqJji3IEP7MzZU2RgefAk5FA6Thj6XPUe
Er+eKFkDT4UXaHSAYg688PMrKQW0JBgRNZk+6yX2TWkgRhYEBX+QIygFupNI4SBJz5VU5heu9FB8
g7QF8PyIt3yc0YtEcg2mblsAKnNKsksGYgoTsicWfEup4/4aAStucFkl7SQmkh8qpYKywRQxm95n
pvc72mFigT/OHQ7VjErLUfYDqiHE830R9Ma/Mh+FWFhzJxa8+6PsKfFXP8+9i8pRMArTZa16Wf/u
ySx76kIhtGQWvv28IXMYro+XRSi6OgpXWJNBFE4HU0pszlvM/DLuQQ8lKNBPykO3feS7FoGsEo5L
CpBaDMzsAfV40rlqAWeC6pLw0jbcTwFb10WoOM6mUnTO/AcCM53ig7sESlegUoqNTikKC/yi4V3u
9+DxBdv1zHs9M2DnSLueZHFEqZ+AFHeACuEjyKidLhG5n9MTCkJH85NheqfjAyelc/7ngCeUB6Ky
SIme/IapVcYLvf3M/qhEvgOkqHQzik12Gw7QhZpy7oXrSgewVgMaMiEU2CRBJDRHrmP+o8Dva/i3
4Cls8Wg2GFZLjHnfqiFK7UDovEBgEFo8YlLHWof43l2b4ugICIz7nGXszQBGqPcap5McCCOg/igU
j0gAaoHucR96/XBuQGZG0gRKM1FZnpSQle96KnZNvigEMwbqXaDH6k4Q6BPLctkN29LJXSQ3MBFs
/ADhQO8oylH68bINjzOZxH+99v/tvWXnDwKs6t//g9evWT7g2369ePlvJ3gtQQfzXv/P9Gf/+dqf
f/Rv8y07voDK8tsvOVfj9tsv7PSLvvzCH63ix/368dpL/fLHCz1FlmC4ad7K4fJWNXE9/0Lc5vTN
/98P//E2X+V2yN/+9ddr1qT1dDUP1Ot//frI+vmvv1gOZDz/9fn6vz6cuuBff92+BN3L//2Dt5eq
/tdfDMv+kwYjA3TRaTAdoEzsr390b/MnjPxPfCqxIs/TPIvcyF//SLOy9tGg+E+Qk00lZSi5BeuE
jD+qsmb+iPmnrID+BkrrYLLCPJD/+t8f9sf4/h7vf+D4e84CMLn+668/69coluElXkYMhv/rT7Kh
uMhRhZj3B0AMtTQTLD+EvmZI6y4oPD71xa8mPzfxJ6/R7ya4P5tggF1jIr+MHTrFtgmMnD/JggR/
8+rsn1cHsqwPwgFXZwB8pDoIUvWRPggv3//2qRt+s8T9/u2Lsr4KmspuHqaxE4rAY8fvsfCx0P5Y
Z587hZ2u8NWVJ36yTyxPGYgwMbRD5Gju86A+o05MSwitgh6doKKW4PgjX1tdH7Rrs+Osv3U30oIg
xmtYmfE4P3Zcmkft12Paydrfu/JE1fTpbvy0KgIUzcVOldcCNDRyWe86z3e+v/rKJJUWjFjIAMSF
HCexAyZvwlHgWFb2lXsXSRt1nGvXn97/9OsRSwEeFlQbDi3lwPU+5cqeBphzyHbf//6pF74Ya2la
GZ+uD20mnu18L3ayHhnVOEP5NWiDjF4Ybr20tFDP1xPIXW2MhTAN51fNLdZ0n4CvgS3D2BlUVDBr
AmnwiGyVNmoMgfur1xYo1/QLpdbkFYJdxEJFLnnAMVUF/e2OJ402qoyKeihyfN/d7HrTJQf9qIek
VmniaRpl5WqJpyqEOfTvu2htCBZGAgTxMmoi8JuRSi9R0sbjDEYZeZteC4rfYEpiJ5vwVccsbAXQ
ypkLNFPsKITWT7jvZ4U4j6x6a6qDoff3R02ltHjDMDF/Mg3+x3ZIC9shCmGlsCNae6wPp0A9yOTo
k5/fdxc7jeVXt7IwH3zBDHGDoixHYMijbIJItz/0lmKEp9Ekx5RAfnwHnIad3TZWb7L7d8/wze/b
ZlYM+pIyE8g2t0SdReTcl1qnAtlvTK2NZqVhTuw0ZuMemZU5IS6MStsANS3TaGc/qI2uEON05omp
50S17a1BWruXhWmB8C+N2gi0Qd/sJfI8ouNAlUTSHR487b7Zmnor5l5cmBgl7KG1M6Ad7f4RDSnk
2ZCMTD2nBIU+x6t6vdHCjXviVta/uDA3ed8wfoNoh9Oo0z/w/esVLIBXkVGryAllvxiyNwJACm7y
oB6P+pPOk16ttEbT8TIkamsG2sZsWZmp4vT+J+MnS5lHhdNs0eLbgvz4Ee2MWys9DgfZGLZ6d2Wp
iQvrAdbnAQFftLH3WaJlxEhP4DJWTdzeCwNTFhJ9IDcb1pxZu6OFGfFkUMAAHhkhaQjtURcHZxPh
j06n4GjbGUiMjBwYRSQ4S0nncCQHh4YPRZywb50UeYIdQHmyHUMHwvi+i7m1ybWwNNA3jpraYyKn
PUBnoLV6q7XAkq1P7oSoCjsj1JCf3wemyRsNBBdJuAt3Mew640Tartu/dxsDsbpkF2YJCVggwVs2
cnLtUSGAfFiY5L72eniibFB/kK2GVnbUeev7NKmQAC+pPFVg/mgAzBmQCYMC5AfvpaRiOI3DsHzf
tWvtLExQ12U1oj9TO6XThnsOau60/FIgrVTTuTqCFer7dtZsqrCwQ3WKaH402aHOjg+0Hd5imZLw
4ZBZ0PwinLpxP9zKShEWdqiTy7FvJjvkHzobGWsSTAZhJOWhNyjy4y0we/XhHJnVoTPeDgiqEwFG
HQQVxs33d7pi1IWFcXJR+Fo2ky8HeA0Qt1g+h6pDARsfb3Qlt2LShYXBieQJk9vgFu8LfbAff4KK
csfaj6nlnBhMSepEnRRSwBGKr+dSD4+VVR28s2KPaqMlBxEmY8tQrHX20iyBKgVEkyIoZp77n8LD
AO9KIMkTcwcoWP30fX9OE+QLR0BYGCMUMFZghGMSB7DNzvJB8lDhUE/EMLwZFISPEA/Z6Ng1h0ZY
mJlWyvkRcg+4HYg7VkACad4bdF3HS9vr2al5+P6GVqyrsDAh4CgbEoBUcUP1jmtfEUPa+P0r82JJ
j8mMPuLWFJ04vnLKXYvLYhVA4I2Lr0zrmav2k0HKB9ErwqGIHa4H/TDiMhFoDQNQc4CJY6OJtd+/
MBFtCVE5tkATFQsV7PY5En8MwNR/3+sr04hf2AVwJCZ10ESJ40GSGKkzXaReuQpsDDceU2vft7Ey
sjPx8ac+KoIM2GOApJ1eoJwMWO4yUK7fX3rt5y/WPIDOSN2HCA+GCsLMRilCXgQ0thlUb1EnuNFH
zFori/UsoSaRQm0OXJlBbTUnsi9vDw+MelTt3U9lo5PWJhL7p7sUI6VCS14D50KYUNkjuDZQT4pi
r/exyraCDyseIr9YycEAxWSZyeEviWalipqkX6z6YN3KGjETKzsUGrja9CdyddWIaGCksDlrKwix
5iPwiwUeu1OCtEfjHLmnbShlaDDKKm/FJCZ6c1ARRN3oy7UD3+whf5pxEIhsfaVFUxF5jK3J7X59
AB/twRlJZIbH4jCdenGKVTTP+H4irh3MuIXHwEatFxd8jTkCt3vvBLZ1uGRqqBGiq6pdq+pup2hb
G8zKZJmik59964hRRAhhT40JBAwJxDCsC0wOeXpxyXXrPMFM0/uLLYZb2IYErIFsOU17YOmuHrnU
RNeP9t2O+vl9n63Mxnkj/zRKcl+zqHbBKGnRS0FeBed49fXvL72g+//PIZxbGAZAxiQpELCcMvIj
NiLiJMQoVGB78P+Z3DUnn9y8h+b3rTHTIv2qpxYGAjz8Ii1MPTWoGXGMRE3Jkdi7reFeG4ilbfAq
QGHkeW5lhDMYYr2KhNilef3+9y+Y1X/31sIutHVZeijWBbYXFo461QdNfr+9EE9niMGrDKkwn3nr
jVitSji7OIBKVj36OxA1qTb0utWf/E2li+aNYmaWDoIegsPFvti6/elXfNW7C8PhUkUAwp7p1wVQ
fAEaP5AvObJYO5+KE5x8fCBlaFkyWuy/BrLurCnnbmrlJQSYv++gNfeZnabwp6nKJcD8eaDSdB59
1ejJ2wUUVkdSmcZtT86tfcBZU82M3TVWNdRcGqyZqlvxpJW1zi4My9CXlRKWBSIVcqohAMpI0EsO
bYF6/f7e1q6/sCVuHzItqrkjB7ogVWq7baLmw0vAv3x/+TWzzy6sCN8jEYm4BPYciRgODh2ni4lp
dIe1fvM3m5g8p0+jAxy0MrYdmri/3z8+OpZ10V8Pur4x+Gv+72zyP12+8+qOG+Q2coxeMywLpzL7
7/7yheHgQ692obGBzmk1BLpulUtPFJWQ0nRV/28bkHmf/HQHHDQDRaCPIwfm0DBiwzKfVIi6bkUl
V3toWrmfrt8lY+y5UKJ0poizZozkIbDUwNgY3hXzN9v4T1evQFENBCc6qdCdZ4OA1J3oB30zYDvH
L7+wL8xicYMV81fvIN7YG7W2LzXG0jTmJCBaR8yzVT5g2poiEclToVk/ng2n1xzjYkUq4fGmukvV
FxwiEUy3PJJg+M76qMpk0I52pLmqBrg44nEDsd+/75HZZfrqFy9tgtsGAs+jvyvbqfTH5x+GIWWE
vtemZNL+2dPJJf1hPugd4no+QVxPf0EkXz/i2IBiLn3jZ6z5xfP7nwam9fycL3P8DISDa+0Z4CAM
jo64wR1RH0z1+5td8RJmu/KpEQGYk5QL0Ajsh1OoxqiWZGNnmU8gX/XjwnBQtJeLgzsZjkGNDx3R
9gnxjg1SJqcCERLL7BEw6HTDIuRVvcOu3mhnbH2M+jSqTw8xQafaGNcNa7Dmts6Bx0+3irIGRRar
yRo0KpQnTMcyrHp/OaNOx5JUk9dukMJTOSJueUnTfPnq/hfmJ5N8cQSaYe7bOUfk6W+6auu+5ulg
gze8glye1Pf3YQ/KFlCLkVh1N4Z1dfIsnJqpkhiV6LhZTXl1bk+3xHzAFNXt1tyy2yteGbOwSjQN
fp52stva4+lkkScdPvj3c5Jbu/TCJZGTtKxA4RI5UHtDoJ29aO8AjEwm/I0ioBwwJXIimZOoFxq5
C5Au4cwhE9ZQdzks+/c/Yr6PL0ZvqYNDod6xk/pp9IB306yekMnqYMFvXH+aBV9df2FloMALCNd0
kzCIBrFqQm6ROLhu5UbWzhf0wvPIotAH/zmu3xqd6hTEAswPKwx5HnXLQk1D/dUtiH9uTCgWgC50
jS7isIxdzURMFeZ6Y72uDsDCfKAe8NfurcHEU6RSLTMnoELdWJ5rCQd6cYhh+0SshR4d5GgFQd7y
jI1vIKq22ziArZ2S6MX6Z2o6pBsQIzja/lFrNeM2Mi3T1GHDcxxYt7ppZbHQ0/ufzBq4CirUwaGV
RwhUa889OWQHHIo3bmLNkNCLZR7TMjijq2mZ3zvPt8DU71DKZ5jnQoML5Z2a/ffLgV1bDos1n1Me
W4O5Au0kpDdaRC/g6MBd0yOknFKiPx1xCIDPFqrF32tSmpV/PvWcKLi5Ik8TQNMa/RFHy2fyZhKz
njZzFf/ttg4ZK2sRtNZ/jpFAVVGSTwul00+GAccGe9vxJt06IE8z9v+uQwD9/7x8iCRYmEOky0Fw
ZFBZFU4SAjCgXtpejSuTWVIWa50GrQ1PTW3sHYjWvN++nc2HVzg9BzhjqipZ30+DlbO+pCwWfUeV
Y5YqaCbWcBIkk//3fqNugThWbArQX3/2VE8XkLmbLq/t9z2W/QUdNWhbW8baOCwWvAf2RLYWpi3D
Ee347FTkbVThJiZnO91qY1oPX431YrmLERiAB+gZ4Q4cg9JhENWtkNRKlE1SFmt9SBs3LLlpjAcT
O6/30ui3Vv3w0KvjDbm1CDK/0/axS9/+5mgvFn0LRAqFujLcjMNguPWHA1b4hhexYt8B9vtzrKWm
bxukTadFx6pONh0cGg0NvG8Flac5+cVQTCjCz5aXEdoKBEwIW4woSEz4Vzp7ZquNrpmW1VfXXizp
TJCippSo0JHYn8Cyk6DCRC1Ad5gI+vedv+IPQ/3uz58vgPsKgJc8c7C9thpj0CqSeY+0KhHZvG3J
GVGwJ9rXXu62dqqvTbwkT/34yd5C8V2h/LnBfWyNj4P+muvmwb0e8w1DOEfav+q1xfKGGax41EFk
zv2jM4GzJKI9ag7mVns4MXvL0gyHNwc9NRBvRQnkiw7ibMt+eXri7KMdGLtN52ttaiwsQZwEo5AJ
U9/mh/pA6z9u3+AclaSwFHPT/VprZGEKaLkEGfvUyP7+8ZnRTpfQaA5H+/q+tYKmyfZVdy7sgZBK
Ce8CxYfAg2iiCzPVagkJLKKnx5d36LhtGLUVuykvzAAVQ0l4lMBZAWYviDzfheH993N8JTwmLbGZ
RaFUKe1mmfOI6VYR7+Yik7e3V53fleaO2di0VlCn0oRB/jyxA1mShDyeBoI180Or3Xrktj9MoFNX
8xC0pWxP9dQ7BMU3RoZfGZkldpOmvbDMA/QYbcaH0AIx3rNsKqfwNrjINn2vkB/+q2tdzjIMNqjg
rQl/5b9UB8UuDN1s4ehqtKY2JNUlE2dRy8Innppuxi5WdilpaVsgGCgkAn4f8sPBVXE5hXAZZAU4
EDkfogKkNxKwBKqoyGACicdeFyDhff17g75EuLmZlEPVpwiRULS9Y3QsgND6cVKc0Q6PT6lubwzC
HMH6YnmICxudViPlBkkZOrWlJbsfABzD6ATmYLg78pZoPsmu3aabP625rxpb9GjaxNAIGtHYfv8I
s+bpwFaqW3fy9RlCWmLbogzSLKiGDx2cFHn1FKnm09PV3oIVre00S7DaKBRCzkI/coq8xAfvCHv4
I1HfWCsltk8UDSXmRLDhRm7tNCsGZYlckyDgxoYF7ofa3RuubZzMxujtw8tANsMDKytQXBjfpqPC
sKbSEEkpHO0kA3mjltSIWKIORpuWeqzKG+ZxzSkWF3a4daUy4SrcDtKt5eGH8caTA7RY//ZEXtjf
cGRCDowRWDD3AsHschAuMNBp/lEmT+pWPHDtCLGEl7Wgbx4Kb2rm0T8zhmAgnutatyRTkfNRcFq5
K3ySnNiNWb0SRpIE+U+z3I5JHEsDph307XQDdVdGbTn7x05HmP42MAO0mOsXowXy9Qjg9V7ldzES
bu9bs3Blf16izwaOBf0mP9khB9vzLXVU1MMT4rcDMLDVxiF2zQgtoWdxNvBlMI3dHnEk7+gdpZNo
I6TKYPSyA+j1THvLTMxJsS9s0BJlBlGWUubKqS3WboCDLA+I6bda7+MkRawp8w9BO3IB6p2zSzLq
oHcgwGdv9efXsWppCUFzB4kCQhrNKztw/cNnTbV+dxEtClhISn/NDoORq7njHrdAFaszaOHGieDy
LXq6DoF06HRwk9reriAw88oUL7q13i4P5Okw+XTAhj/QxlMJ2IOpNRsTeM2vWKLQILYhy6iEC5Fe
p23eLBEaYTTLtfodqngNnhBGVyHnYVPa1jYz711fDfHC1EDGIvSGEU3uM7gUNmvzH//UC5QZrMKS
TPKDMXIrt1gVJJg7RiPu4dDr1/JFvzijBm0hcsK6DswpkfQ02pdKNQ8HlFnrNmWqvY7z3fUakjs1
MSgrNLmQfL/rr3bWwoihFiQYwCIZOsU7IOethRG6EDTt714qjby8bIanV0JV0hLyFoZyx3RCFTqs
6VvVew4IZAET5mqN0Rje7QTxqYyHI/bPakcZ39/e2h6whMJBU6Yf2mkqIokCELDzbB0E82Vrh1lZ
WrOf+elo5hWxrGQ9rq7tI+JdMPYQFUCy7ayjMIDTY/1d0jbxHNPq+WKOLVFxRYNzszeN1D1yfbEB
V+BwpOEubVW9rMB+ASD70/ALEd2BSnu6m0Z9zgjWyw+Ed8lTbt9s2CJ2xbbzi5NmBaRV3UCCEUsT
qxIcEUZFrMuDrFknLNFENXW9P14Tbdhdt5pc8an5hTFiaLaQGDBwO/1ranFapANnG1ns6c1IDePt
6cke797bp++n24oDxS+8GyWPe9YVEmydSVWcgwxCLeAt4TZyRysZVpyO/hwgEFqCfFKGrLV8V+iK
gWRgYjs3sXnDmhl55O3+8OzZDIL+4JHZAzsHqmXtodaLg2Jed3pmyThK+/srCgg3FgC3MielxXiC
TQ3hHHCvOqHVGhlxbYrw7xEWQqVDehFHx95igNjJd4WGSpadeRhxBo6Piq3YjQUmfDO2N8HcK1hr
SVqMdFjSAqioJ3l3dVBPiY04OK+Rdt/vIx11JqcQsTJx8pnNJ0a/Xuld7uym03iz904abWr3W0t1
hrx9sVSlxTyg6hHSbAXOcRx5HFQeMXnYd3BPmBTJf0LtmQg7MIuplWN6qF1jycsBWz6U2XY+8dTD
cGD05ufL5gqYNqGvfs1ic3JdX4K0A6YNbOCgZ0fFUAz67QJsnlodJAxFuEOgNbjudsLG0X7Fy5cW
mwoD1Q06b9jEGYIRstbXOINasw86huSWKbcq6FaM77LyKwAZjO/3cejEcUYoJlUr+aEGaaBc3EbR
EwJJjphu1HyuBUSWGFUmE9IkjHJsI6Xm/+SMH9ip9QeQ0WqUadtby2nNOi66jaq5RqxH7JAR5ZmA
6htRGeodm/xNx2iJQG0mwemkyXD4MsFTbOEA7quCHqhv1pukv9Ywi+RB905bfuB0xv5i3i3Rp6iW
g6o5h+YaL+JR4+BHuRaxMqRUqja75mk+bpihFbO7RJ7mHsukkguzW3fMQ9Qx+xAqZRsO0lo8fAk4
jd2AT718xNBrhoKQyBvcIpxHbrbC4SupQmmJOA0zpuwhFIsG9vR9fgbTrCYl5O0Azg3SWSyS8xHO
xd9vUGsxhSUElRqriI8TNKY9OgZkSU3PTkxEJpFtsVDhbd8AZP2gHL5vbfXWFhZZArV0ypUtZoC6
d0bjmVdzg1xMAlJZ/WWrjGjNx5uPIZ+8MCmXZBCJoJV93ZLni2eijLA6byVE1nyWudDt0+WD0a2k
upouX+lsOQGbUSl0e3kz4dR7xKRuGs085yQ5ewjFbCYnV6zbDPr81GrjCk2viEPo8DfcdW+gWBFt
8Th5m2/nhyfoz6vX7weJXTHWSxipK9EdF9TT/WnhocZhmDEyvTRgHaL/x9l37cauM80+kQDlcEtp
NEkTPM6+ERyVc9bTn5L/fQAvfuYQ8DawFzAXFGOz2V1dtQHlvrN9NGzVrZzL4MZHFTXau3jFy8ux
3sY0kFRJMsWEkkJ88O971ErG7yeAVxEOIvXXd+T/3rlJCEgHyMYrV559+3F90Kw98z0ZP6Z3FBHp
VJfpRVrWWGAkHlm9OrzWGTcuDS8Fb6hWpwlO2cNeI6e7z8fjkWPqGNvie5P+6HecSgXY55fzW6ye
Zuf9fVytrk8Jw4jSgFIBcVJfy9GyDxZ4gA9BUfVyvWWWGfh+Ef7o9GQMOeiCca9N66dyq7ihY1xU
5ESM1RLCNPHIDU7hgQdQYPmB37bvx+cGq/bjfh7ig0Yk1xWAlttnj9o2OAoutli51XcHAREBywUX
FbmozgUvHXCSAkhGhLW1g/sF7j1v4ISaWOnh75f3j+6kfS6VYNONv1NrwP1L+xcTDurLG3SutvXq
2YArrLu3qMT4gB4PZ5+wUvY0PrWX2lbWNUxCtQAHFwBvDxzW7p4H02NsFxqf2kVBvaDA44MuClC0
Wvft+/Xd8h1t/sVtkKj4o5qDjEYOYI9KR9jAfY5tZStsake0lyvkpG/njJT7x/dT+wRQ2woYVtt1
zBfgbGT7aS+uT7HTE98FFeUu88A2SrbuW0/6nXXIehIfjyDCs+EI7zSyK2FGbV68nmVTvrf/j4UG
NX0IukJMOcIoqo2S2YW6QnRk0hHesrI207eD+uMb4NoOqqDD5LSutTEPSM8tVdWoYd/0u3wv4t8G
pnp3m6/Dg7LVtrzULCt68x00+PFhqMiUzaB1yxlGOVtEoGTtzMQd94JN3qMtGOochPSeNXszEHPF
Iythhae+vbIfn9WryMhiC59dOEMikIe8APUs2HjRlsSLAEF9BaRbcHgBCoYH/o1E+vG5BsizXuhH
wxv6qIfucFGu5V7IwBpoqpyTuWzj37Y39TbMVCsyW3MyPNBIg3W1VR+1CQyKhuymoNqF7nmw81Mw
7lw/TawBUW+/3mxS8OJlkxeAq15dmcro5P3d39qmnivBVJbQi0LbCkiUshxlxJ2Pcvfyb12nkaQa
FPuCSIUQrVoFrilVBnLcQU/qGjK6fxoASKv+SUCnSTObvq6A1tvqbiAXaM998orp4jTPqEAwaCyp
D8pgzZ/0EUyfgOAPkFQuRfDKvgeDBebAA/TAlaEmecijnmAstkglO/vMjyvo149eJhoQlC9Wk5mR
OZQ5O5fhKIrLZ38cDgtKFxCSGUHPpeAo9ml1qoTx0YcIMfCadq6Nj9eXhTlvy53z40NTU8l9JIqj
B2bYXQ6KQTPMEVyKO4RH+gpM3bEro5iKQMB1HUudxFkv1viUfz9bNCY4nNVw8uYsQLnRHuquDviL
bDAOhiCS4gxORmu/nH8aeFp0At7FHb7SQzfndmoKy0HFsOYos1UeweUM3Suz7PZTDVk0AUXJRJgq
xc4zsEZKRs97mzOwlTodooKwTRr2I0QMUVfyJKYE+pJ2sEsfzVvIkNcoqHdF7jn43R2GI/nvxFba
oizh41uofJV6aPPZjR2+QTX3Sbyr7znz+nucV6djTkMUd0Mm4SODLX9BuUjcSqvIgdd1MJzrn/h9
f4Dt7t9haOKgD5mGL/RefauS9pg4vCAAq2nKElV953cq+IW8GFhh07EQF/xr08snfxwmNRikClIK
oqfuklUPIq2Ym83//SrTaR6hqfHNGPtS9MDcsZH2j/OqcP6YjYD45L/9hl6PNXamIXrSqb+r1tFh
WCeHYCtNRDtkZ3EfPJqHmZcGY42EsjiZBkFjkAiLnn8DzSun3IO3k/D2zdLI/554UJz/O5JRr2sI
SWEkZVmRIn4V47vrG5Lhceo0mkILBoApwUnsaafpIbiAxAlVjMld9dRf6vUfc2g6jaNIzaJNgwzL
HMFGxK74nCH9ZADAHDyLm55nGFlHgPImpFhSrQkcup7g34N5msjgRNdNR4OvCQ1GjvVl3ZCUJRIV
BZImCnwKQ/1s+2MhvJb96fpisJ6dIjWALjB6cwJ21lNU2fSgW9l/SHFpPGp6Eh2gglRemkTElZ80
spMIlvrSVCryvnoi2YjAtKdcrcF4EXXZPmlN34lyv3xsq6rch2oGWQ/DqPe94iMqmIMOHXKr8t7s
odkIvcVy0wm9vBOt0n8TQgVuZT3M2YPRgZZ4FGZwnZdT82yl1nhjmq2wTlDidA4zS+O5aoywok5j
VCCVE6WCosP4TrU7heXDPHxqSuX2OoJGCsT+fKiCd5CUA6uN/iGWky0p/VoSId6rooTRrLzKesv6
lLS6F+a3oXXfSQNnzRl5TZ0GtEQQ99aq5ZSIOwg0BQQU/S3JEExrG2IhI7apXGhKHnjZn9/3mE7j
V7qpM9R5sYrhGbKv24Rz+7AOOw1ZEebEauMMZgRq8OLX9FCGpILqYkCMF+FGbpzxExK21/cyyzug
ISuoPyyhjtnBsIAmfA/xbQjxJk67G2Si3RR37QEyVdX6+sd+TxPoND4lhgp2rVX4VnzuPtOJVG7Q
8JZ+MbG/mF5t+f3H5ad1IoSxwPPi5ZNbvdZ3/QnSeLvBg37UgPedkx948RBGmFinUSdhb3ZqHifw
DrqiegCaEqomYWVeFjKbfRcpEpSvy2E9oySZQKYNdXmADjhz5ba+FNt6LjaAdKrRyRKbxqmNRnLb
KU22kO8abZDoSeC5zi1oN9amG0GB2hZSSO+CkXrcI8nCe+Z/Z6p/mTC6uMdKq8jPxHz2HGcpXSqA
BAdsRwNRIGDMhf05E7AMrM9Anj0+vj8fj5vb0r6NnK+bDa8chMH7ACzrv2sGzlZRgLrL7KFw3jl8
c1ccEJt+WKj03lw8/y/4D1ABFDYjFu5J60eTvN6Cf4AgTdKRj47w4riM9LZOVwhVSaXpAEWgK4BE
LDgiDWwBb5Ch3iSrCybi/Xy2S3K/61c+ed1tdrebm4/rh4LxBoJC5b+zIAsVWHGQIvOaAhxI2g34
46FVMkLZ7rZtQgLYr5jdNvPD9c8xXBS6fmiawBkuq/ialfcEWitkKDmgBYY1pEuHAtwLRhhUs9dB
ibFB6K7GY0OqfI6l+ka//LZhqRM+z9BjHGGrsGFR/u6+vLj4Q2ntZaHDGPG3xio9395sbu3dM7g6
b74U8nFAhGxzfea+z/dvHVjeeT9MTK/pZizW/9eBJ2zUPfgkDk9LndH2cnIPB3Tqbnu5rN/Xx+PR
e/bOR0B2b3eAczk317vAiM3pdAGS4lcQLVbRBW2v7oCiCVDxvmzO9fNx97qLyS1o55bQMg9ZyygY
AY34v2P2IY9mJACgA0MvAMF9cF5QZ/+GQuOX0xa1mt4ZLATn1T0K0hdrsTB7AtS49OMjw1V7fdSS
yHhW0pVKYwnJyFBDL8DdZJ2CDTBYD47zglQZqHTf7mCtPj8vsBKgTEiQ5CnwdwITx37/4i4ot9DZ
wpqhEhr7EaWSR1Twf93c71aP63fUtIIMFXRMZH0BAva0RZmIGyDbRx6fn1MMR0e2aHeLuGPiJE55
P57ilQwg1u3X9bF9Q7x/2VR0jZQJmq28ATWzt0eV5cE9uC+Hw4vj3MAKohgHu3x7h5Et7NzL/xeW
Jd95Hwkej5ALQ8X16//RI+egk1pIhO9B9ru73e12OCR7zsbXGQ9uk3pY9rqR12aPPj6gb8vJw9pj
vh5RkX13h9nabl/cu88LSne91etxdVwfUR/65dxsvtCZPRbL+RgIsnsci8kA3eh0YVYTl3kYRhn6
A5zLw/5h/3LXENSUYAHvLon9iUVFJ1Zk9XWz/yag2IFO+vp6MVhuQQ/974EQjE4WEGrFej09PDn7
hwdcnA8oXV4M0Cf22hnYzvMZtZ/YZ7f7m1vsNGB9rn+cdfzNxaj/sECDaDVTOn1/HCDHxdr0+CLI
Zo6A9Dg3D5wJZjmgJmVqLTMS0jydZ6/q3qYBiorCobfADx+9GZCfSyKU24VvITzGOIPiiOReH95y
7f92FCj7GksT1JGgDXrIn8Q4scsRux4c4PIEfdTMvv6N37Oqukk9C4G/6JWiNS1P6ICQgl4SamxI
05P8JuYgiBivW7pWS8x6qHc0luUpENaJEh+SBq6xDKX0STnyWKkW5+CXuaLrtiCQqGhzL1seoqVn
30ORCO+Fx1p8ulhLnuXRN0Bf6Gnhq44QlX5bgfPj1IVOITv17gPCetfXgpEt1ukiLSinaWZupoKn
vpQyScAbfKzrO10nwzq6mW8Sa50EezNctRfrU94Et5zPMhwVuvYKD1cL7re/BClT2bGempvKlsDF
t4OqVHEoN5NrlhsV0rwZ59x+57B+Wy3KaPi9KvjdiAfdHKzES+51yM24IKS85LPdgzAZkJzKVe6u
j481PMpIhG0wIqeFV2l+Z551V+Rktxn7msZcqnOvRqA1XN7Wja0+t7gGtefrPWYcSo06lGpZVT08
3snzDxC+O0jrcZU44GP8m12hqV2hYdKlpjZNSwDcqQ4JuJJEEnF2E8No0Vj3BgLenWai76Bhsc3n
djeuwlX0eH1iWI0vv/+w992sF4a5NC7u3hq73ceX2uY9Y1nnnIa0z7KRRuOExqPXPiYdam/vi6cp
t3VvwDEPVxpnPzJMFY1m14Zq0Kayn7w2lyeS9mXsaNAKXWtyH7pt1ZyvzxVjE9GY9i4wQXpslQhR
H7VHAJH3PYop4pXAi1qy1oI6VrEcZImpo/3ZTTbmNgB0N3LVy/XOM84sDV1v8znyETRA49VNWT1q
88lUOfcRq9/UrSoWiW+qUyx6hTXtREG75CUUfA0T/NfaBXq4H3Fi/HG7UudYC6xezkIfj4VmCVcq
AKe3Zb2RkH9yqlSs9mqrGLYmQsfzb9NGvU7qDvDrWO9nT2puwIdERNXTjJFjtRlrQmNoU1NQIqNu
Zw8uw6ppivM4Q9w679bX+844FjRmtjdqvGjzdMLLKtqAxeXMQ9qxGl4M+A+j0Q9yFM1qAmt6I20q
r7V5sJelgV9uMRofm8xhIeoVGu6fiqNEEMAzXV4pF2uyl99/dFpKIl2FKNrkZcrkZMb4LqrVwdJC
zuXFap46vIbQi6PWoOtd2kDa1LDj/r4VeFJTDGCl/h1V+tH7xizSrM/QfLNrt9KmIMGjgZoN827c
hPGi7fH0XtnpFvX1KzW1hZrIDsKsr9lJXZv7jgdgZg2SOultGaa1GWBHGag40EnkXN+orGapUx0K
4WBoEQbXbud9dDb+Zq//B/aaa5bVGOht6yBkdAidyUWK+sCLbzJOAY11red6gkgimjflZhVZ5rsQ
lMfBkrZ1UHImhmFZaUTrbKB4FVKok1dVdrWuH6ttiBK+mmMfGNNO41aVRAuhIIzWheIUzU964kEK
/k8rSoNWran0s34xPRXqdsqVyDGYDPtAI1anIjHUsEWzGlFt8zyvlVXyeL3HrNWkzm/ezu08ZGg6
IRCFtI17073eMMNr+H5p/zi5cjvM41yh4XyrPep2cD8501u6mjZ/a546kr7uT9CpRfO9o9vRjbXK
l/pth+fZLsP/xSLTgFOodSbjLOBoirVAZOVcNt3qesdZa0nfrH4gWtAFmbypJgaqqUZbf88454bR
axpQirRDqoDxd/KsBmx1ueKMsshZTtZLi4aUJmWudvFyJqHTPm/HR6TOVM1uEYLJnO4tfomeJO7i
sjxoGgYadfEEjhkMJHrwd9EIpKQBobIRqMUgtdOXCSAmTsqZYWpoMCgGpBrKMqyMpF6GQp7wGPHS
MIyl/k6m/jgCRt9AYCMN4OfkAZEH1E035trv/PXUviYZBxnOsGbf6/XjI8WkK7o5C0BcCf0qal59
s3FV/+ZPm/U7t/mj8bRMJnmAKAWYM6BKDnY3lGtxHAfWxFMHeGoiQRelZPbMm2QvYifthF3mVgXn
KDDs2jem+0fPpwHp9N6IZ0+eXxIVSlhiY2fZazgld9enhnkgqIOca0aujCMG0EyraJMZIAmNnfot
U1fGrrRNF6It8YqXEGcMhwZyKkWW+pmMrSTb6S1SS1uN4yyw0tQ0gHPOZlnrFbQcVQ2JhY1aBkSq
n7p037Q7s0P5fB2Qsr3k+kbzb4PpizN9jH1LAzuNXJ/DQcLWql2NoKb4vj1BKt7YQ/LjMr7Wdl3Y
Ejw8zjFnfW2Z1x/bYTbTNrZCLFberMQgcGutWIc6Zw4ZV524fPRH43mqqFAcxlBmVwTEmkxud0ov
kSvywlys3i/2/scHpDpXQPRWzF7W3Y8Bnvu7fNpeXwdW35V/mw4iYxaasIONmgSimKDZ0+6FfCRt
7gyRCtVuSA91I6+YjXFB0cBNc+jMDnLm2Gzxo+RDZdB8HSEUVYgbDKuXNvnkABNLfFwr+2zqXCmq
OQ9a1pcpX7uYC6sy6gY45R7V1BrCMhUnO8swZDRmKYOadJjkNUL6gpGtEoAFHbVro40++rizDMtN
oqFaV0ozO9eXjJHXhjf/75qVuSD7iobNPNSWumtAoQMsr2zaqBLsSDdK8FhmJfZiZbJIM0moZmiL
9o9RbI3GFiB5kfWDjzy3f0jPimI363IvoUzoZYYiXOQmvGH+vjM1GjgQBEUe6h2+M7rWew5PqVzJ
EYQpeDxKrPYpkxDLVl+UDdat9vTXOUYVbw/sJVhBJp7bzlwoyjAAApTHZo8hiF/Bg76ONovahqWR
wdP/5L5rNDQg6eMhUvrFm7Shg7N65fHGMopGNIuyC+XYF2mQmyh6OEpv9Tl25mN1p94bJoR2im1/
Y6zUfbxq3BIIoCByiw2XVmi5P//X9dYsyjGIhK5UDN9AlGV6MaIHZYCzl38Yyr0/lCQazul4SSeT
87L6/V7V6LQ/ANWtXGn4WHQM7WU0f3tkanR6P4UUXpGNaDj1UrdcFe71s/+7sdHofP1shkovaBr6
Kz2bw7YXTbvvz5EVkLRuSTlxQpu/e64anTsvfWNWUF8DZ3872T4Yl8GntL4+AlbTy+8/7rK097uu
E9B0dukfW/Lcf/LQDIy1pJPXEGoHr6yClmcwokDx0OFlIhiWgs5MQ4x86vwQZyHZzJtiZ9ljCh6t
2h3erk8Jq+PU9T6r7ZiOFjr+pGMPilzQNKvf1BlupaxJRxXtJseEjBAgf6hrAvghEOYc4TFGolEz
qcMqmIHRgG4VsSZX3gnw5cM1PpS7qKlbl9BGXMvdQsqxa4+8g8UaFHWRS0FpTqm47B/UnwY7ZdMD
eIJh8Yw2q33KrZ9qf6zUGIudIdYyfvSb+Uay53vlb7Fejc4vp/IURqaO/gshmVsib0WQBlRctObv
fo5G55iLIJC7vkPzfUfCbbapE7veQLfKCQ4tqUHDf6tfqpxjPb9fyb/YajrPHKAyDlhL/TsB+CSu
jZJIJ+MkPhiP/vNUQkqpt9PZnnouSzfjqNAZZqWrcxTdKIgqJZ6poezvENdHsf/400GkyYGaRmjm
RFp2sz4R1YfvOzQdfI5CfpZD4/P6RxgvLo0m/PHnVG9jHWOoWtPtg/akWECmGjLc4aaC6HCyizoZ
clj6rBDDKN1klLZxMq8D3+eY99/fExqdcW6CRm5yXUV0K9IJELJEEzQSyTyYNWuRKKMw1rimoiVP
UpBso3609wLn/cDqN3X261EI/y8BY+5UBLiIwHVqGU4HXfk0+UPilzK6rK870FCrq7lAvKNya5Xw
EH+MztOlT3MlDwZWGsE5iA3Pj2Ve2YWlcE4iY8pp4tkkyOSx7aOl/wkYAeJjwQnTMMwhzTQ7Nnmp
9qEweoqbrZoCAWJhHSdEPvAuP9YHlhH98Af8cY4jMcEHtHnM1k2XtkSIK93TGyX9iLV63vqJbDhV
aZYodIgCjhvC8s3p2qh+GGJTHwQJ8Wl5JXmLRInstKvmlmNLGJ7aNyzxx7hMKVVFPQ1kb1qra8lZ
6q60nbW9bkNYy03d7FE6ZkEwovPm10zKzeDgDP+tZersqpKiqHWLltOt5AXQlO8vf2uYOrvC3LaT
KIUyno3wVuXbfBc8Xm+ZuZTUlW1CHlDyq0j2Ont2skNjG0/iGfzTNyknxsrwWenSnL6KU0Nq8QHo
nGyjlXIIL9yyOUasW6NLawRZC5TWxEaxCFjFYrtRiPwkv7Uo4SDZIzRjeQ9e1iiW33/sSKBhw6ha
ltbqAHoFiGPfvgbO9TVg7Ha6sEYNQr/WCwwir50G0DboYoOE1eZVMrKaX2zqz66Lat6qE7pePpUf
YKR4Kx8iN+PsH9a8LK7Uj8ajoGw7EAnABtxh+6x1EOzxjBvLQdKog9rX4xi2Ptp+kvb6YV/25M13
Hj98N/DiB2kFVioeZQvrFNDFM0qShvMAHi9s0mkn28l9+NU5fsAVFWPw/Wo0mCyBpliXwr/0rNu3
HIUIYIYtHQkaso4MV+8xPAmWregkDuzqNEKeZ+DEbpkjo853nTWK2s0+Vt9BhBWaPLfVTjiWx6ok
Ca9wnRXwoOFmEVi9xGSZPvkmm6DRJpEQfv9OeL0Uu+n8ntggjBr2dk0cmZejYGw8mlhViacxUCts
Dq3ZJJuATKfO3Ki8oDHjzNAoNF8OakvU0Hpw1NzSHTf9V43n2fXzznBmaOhZVUpGWfZoXN6VzyFq
DnmMhIx6IY1Gmw293I+xiZaRVYG2yaWztedwC92M3RA4QMruUkhZxFDsW0NRfi+tGmfY+rfKythO
N9UGweQvpSKGV67HwU7c66NlLRRlISxQfviGhT5Vq+lVPBnrds3zClkvaBqgpoadUPkR9p1Cuq/q
Ec+2NCJIJWyG506BJTU2qMF50E+qy4OdfLOu/fJqoylW51br+jxZpvird2NbAO9odzN6fmiDEnXb
lLtmXmUr7UYvyHvqmDGghfZbYhuTrRw6mVzKc090xW4bEnGcJdYE084BKCJS3cIk6AfpDtDxrbUa
K45Hw2qbsh6j0AztuJgt3bQtN93LBRk//9ZvGskmC33ZxyosU+1lm2gVz46E0hGePj2j5zSQbRTa
MG9y9BwFZeEJ3FoP7T0vWMY4wDTfYyKN//XcGEZ3aMBxMqvOUP0xikIj2ko9sOYqxxZTyFw7+Tmz
21XQ29mWV7HBmhvKIzBjX1D65QMIN0lg5vLf7zlryvCtaXrHqIlDORPQcj9Kjjk8+flnGLmTystr
MGjFNBrT1oMnoZY7eMLK7aLcYK4lcD+sjMOw748iLzDHGgXlxyvgElLnGaNALUkQEOFRcY1bEMc9
+m76Kq2DZ/kUQu7ukwd6Ztw2NMOjmctpX6j4nhTMJLTOvtCA9MUVkmd5Tuy24/HzMGePOs4oze8M
ZfmQ+dACsAEwVPvVbMOD9cwjCGMMhQa4BVrwny8bR0SGl2wcOhCQCc71u4TlzdDgtk5SK81aXGXx
S7WHT/l5AJ2I+NgfeUp2jKNN49vCyagMlDNC7cYYbbEO7KI9BhXn5cl6rtAQN8gNqem4tA78UvMA
EqMZ4UWVVLgSbrWdSFJOjIo5T9QJV9Mus4waH9JI20ODcx1fAEgApoLnw3x3+Zd7kKZr7GvUzRfL
K7pbtbeI+FX2dJJX8lfpGuDuaQvSb6uHbFXCfZpIt03Xrz4gZulRuhePvAqNb/zUb52gXgijUGrR
3KETY+0YIRHtDsTuIAMrVjGohTNzZdmmYush2K3FvdnZPFwww0DQDI+lGhpjMmAbdnCokHaoQerH
2eHLrf3bkKjb3NSGRDUWz3Op3NDPd/FJd4a7YtXseelJ5uagrECkV70WLruwKI5Qv+rxujIgbKxs
Ijw/gvFOT+7N/I8eBA2rC7W8G/0MU2Wdcvdcea8Bx69kPaloUN2YVG1u6hhGpOy7bJumhzS8+NZD
3G+HOLJN2QuTlnR9adfaUdH3s4wn417VdpW6S8Wdks2cNWPYPBpw1w71ZGXf8/mqH/y1fO5cLSW8
nAdjr9EguzKKQgGGCC6YPm0mTXgWFctJm9jJfOHp+qZjhBFprN0oCqGgNssxisjCyF0/gJDUvudz
WDMcDhpnp8aF7CNOIKGqwHCjS7XJSHWUnvAKPqtP0jG9xBUofsV18nZ9QKyLjsbeGWBmB5oTk6aA
b1VxUPKvOJntbzoYQ9BF/PErlJ+QF1FcTAqGhbd1uJqJcdCO80q6aSF2W99f/whrc1H2oOgbTRJj
fANaNnZ6196BOqYn6eZ66yxb8P37j/hNmDahKC/mxi9sqMasJBHV5fDDFdu/rXzORH3La/xi1GgE
Xm/0eTUsy1FdakBfdyosW3zO34q1Cf4buwI3bKuTs3hfHPP9tH0U7GjVb/s3/V26GVcthk7mp9rV
j7mNlFL8+QV0GNztcDeceCBBVrSJxvJ1Qhf1qPqUPNxdGjifHnA73yg1SWYol0PH+qnYZr0drsJ7
np/PmnwaxqelkiwZy+tKIVCvyEiORMG8Mey6skUeSIPlc9CkjFKHkp5geX83K389g3x4WAOhRtJL
iLuYdyEyAJ0aDeMr8koTouUl3jrDsXzX17lbP0ZA1Vjr+FWCxAQ3NMPQI9NE9d+QozrMKFhejIl1
O9zEH0rp6E52B1wn1OJyaCniKnvrV8n71LvJuV3zTjvDSIqUr9HodThLSzQy32afHXB2J5VM22HT
8l6sDENP4/vCss9Dq8IUwqmQwXVT9KS0Ocec1XnKitRdhho4EW/tJwgh+OfU+fYKzY/EU+C/nMVd
/ty6w8kEWtXOjyKPx4lhvGh4n1XmYt0vQ6q+Rk91qq20Bv8fZ1C/XyoqjeRT/bnqpMWohHfiat7U
xxY1rpz5Whb1fw2WSuP02lLy2yLDYhunMbMvxkTetTff9c8t8d/Sglvu+vsEqTROT5xHUDYt4XPE
3rJ1vgkOvd3djbzq0N+XXaVJfECSHbVQ70XsbUClh++MNwrUAmSHVy3FWgLqmaEn2gDKdrQ/TKgY
U0KiRKdZ+QT/WusbnLVgfYM67qYvtzXYLeDmpeBGiHH9bQvX4txMDEdBpaF6c9RaSryY4CQl+lfy
mmzkU1rZ3bvg5PC5r28n1ipTfkKXVFklhfhICx0FVGIUuM6gcCD/LTml0kC8Lqj1vl7SsSjvQykG
ERf0PE9Lh3FLqTQaLwHDrS4vm6g4TuvB1u3k0L03W5GYvHgLY4n/B5hXqcUMSXH4OEuZhLYu4A/0
5FTeyScB7D0xnj6pJ/NF2VjfW9bph9PTFlWsahLWI3/PdqPbQFQnIj7Ia/x1tvucv7CXHeu14lVA
sjaZufTjx/eyTp/zbnmN+y/puZhtQLhX03vysdzzDu89xDjrNIIvUuf/TInevBndOUoOqRU5mr43
lY0ceUHbcuwu60P0oQ/SrrAkjEYwB1vw110uEjne+xJgfcpGKSy71nmPn++4yy+GmOaWkYpoKP1l
a3e2WbuBiyjfbsIu2RWQdFQ24TMEMx3FsWxRJs0pJzG0Ys+PykN4U7gydCX/dIBp5hlpatM5XK4D
6HQ2W6CK7Lk8xpBRuN7890Prt1FSBkIvolmphcVAbOc3cVv1K/O5z+CEh4XduoiJp/fzOXIMDhSI
YY9oupkh6vUmX/ajeYMXXwMlVwMxYJXTOut0UeEFTbaaqjW+Jwtvr83gjg88H+x3FwmQ1H8PkjFM
RWdNmCfjVBHxVuaiPZe9+8sC0Mi/XpTHEth/3MO7YAfl7+31hWVMBQ3x05UwMZolRLFHYFd3pK9X
rsP9e5xIpcF8DVgyZGHxfgYbQjlHAxrGWzikTnWOX3hIGZbhojF9kqT5/tgg2p5uY8dYpfU6AiWM
eUHF+r4zyPVJ+n6U/zb51A0PVp9yMJdn9LCznoRTD+Zjt94knuxp0MpYlQfeVcbY9zR0L6v7Wo+X
x25ZkEXZ3GmJGMHjBfTy+lBY602dY6U12jhd/N3Z62dHJSLpGrvmBHUZWXbVoJx4Y/z/IdcEEovG
m/4w7mOoLsaOdVBxf3moANsFt8UJF9e0G9dgpOTZp2Ulflsh6kgrbWSm1XJB1252MfbxFqTI6n0V
Ef2pXjWe8mCCGuf6FLLcDRrql7amrFjfLnECfy976aEsYq2QAUNcguNSMk77/wL+lP9cSqs4mWFL
kn7fdpxVYrVN3fVj3P4X6ihPjyJXL5qxc2mmcyE3/puUbtV/fHZ3mVfaPNIuVtvLSH54J70pitm8
nIpmVe3yj96uH5TV38JXKo3k6/IhBwEtGo82AZS7gQuVaydxNc5uYfgiNLX5ZM2lIiwPEPlGXi3V
7MHLtNW+ePc+62KmCc4Vtew1kCnLXvGQOqLqBBPCu+2b6eXEiIm6KR5bYTNtuAB31u6hjngRaEgl
L5s/Le8sISGltCstXryJYZ106hQL0HYMphCNV2CcRJFHu7J2vJuZdWxpmB+4lP5LxaQyQe5vkbpt
34wDmPiSZ54oHWO1abRfIZhlViyehX7on58kYhSO7pYPvNuaESpTaebsWG//Qzv4hwQSXDUom2eS
g6XZcLJ3/Slzhs11I8fwY2jEn2noQzEsfgHqGNqPCfKhB679XO6aX2w1TZ0d1Vk4BYtzV3y1Hkj+
lliqBfqsKESFnj471sf1MTB2E02bPQaKOVvLdxYGGWUD2OJX9Xa9adb0KP9aJFDSFbof49TJ61km
kWdN3KuMccBooF9XWv9toerrDXlBXok0c/tTB3ccZlErFriJsqRQxk2zPTfrZA3FmOHx+qQwQqwq
TRhXieJ/sLHSMSySPk92I5LeKZ+jae0H6+4ZrwbExD+vf+6bH+WXfURj+oSyDVA4j/XFUTBLuz0b
pNvhi2a2qiDh+44gw/AeJXg3l69gCIOifeaJm+lkHeqjcL7eCcZGoEF+siz5vjliVgWwf0fQxuNF
+xmbl8b3BWrrm8mSlWwdxYOAXAu0LdDC13vNanwZzY8LNVGqqR2WdJq8RhUUSTwk9jmeGOOupgF+
qZA2qr4sikKk+N7Yp3u9W4eZAyzs9b6zZnzxAH/03Wx7PxsXfA2ibdIbZMA0O7y/3jTj6NFgPQMa
Zv9nMEY3dxKPZ7VZPV7s4I8eD5kUTnOPKTFAOvps2FJCeCAHRk5I/eaf/tG21Yad73fYJoMtPQUb
/xCehrWKfAPSYxvoRu5kkq95TOUMNKP6Lbv+42tNYeoISmEk4hp8o+vGru7ntflgrIyb9rJoB74g
hbMyd8Lz9QVh3Xc0Ak+VOnMSRkNCud4M8tw16iefx2Pkzqd8Le947xbGcaCReGULKhdUoyPa8JIc
czdZJ5nNcztYbS+//5iySZUaeZrQdn1WQFe3pF4Vnm4H46zRMDyQ7P0/zq5sJ5JciX5RSrkvr7nW
XlBAAf2Soukm933Pr7/H3LkS44vLEtKopeHB5Qw7FkecOBHnUYa1QVy2M9347W0JeHS8LH+hECX5
svEWlJB5FmqoNro55tBjPLyfBJOfvHZ3vNCbES3RWLxeXCMTc1QJUhVx8a71TLf2TqByuX17iEX4
xj/QSLx5kLt1LPEFTRI76/Chji3HBrGSfvRA5aWUV3AwYOcKZgHY0mDPfhy5BRD5h2fgONCUmb7J
56fQwSQS3Vd/z6fwsPgthh9XXuTnHG4K5hlRPr1OllhaUX5Htql3jRcDldkZqPbslQeNZp0QFZDr
Wp1PZo0fMI/Th+Y3zjtkKPr5/e0TYr1eaDBevGiWjvwTEitOd002y98V72jpYgTqJnRghZ054BHb
sYRFI/PKIQqrUMC3VDk6ALvZEU4N0P629rT8XjnhAEPbaXBeawpGKJIbndn9FhxaKNng9G8Li+Gd
aGieKISoVtawhQ1gpSeev2Y4p8/g6ouaCxomp8gRTLr1grk/L2/m5fZuP43nN9pHw+96PURzrWQS
FRESu/mLupi0OO/SS7KpghZdRH/mi/keyfYYhKfWVXejrQVoEXS6xa7e1rN+Ul5BFhM588eDspUX
R/DB6zIeS84GWR9OhfCZotTjkBFwt4zEp3XMN7ybxroE8r8t59RNoliThpa8cArPAMBAufLe+6y1
KY3PBcsQogprI7wawZDZvokur0jHkgil7GofDXr4CXd3m0uPPozcu30XGJumEXZrMytmseLmSmfJ
Ny65PzohRyk+Y7NvrhmNsQMLR96HqJUdZjcEVCfC/BfB6c/m7FqXIVB3KE6ktqFvRgUPD8zW+Ei2
40Zy0qPxkFy6U7EzCrsQbGvZhH+W9/aU+eEpwqAcUN5knj4GEzCbGUAHW/OXgJ732wJhSJrG443S
Go9hC4HgxfKknKo7EEnfXpmVgqXBeF1btiB1w9LFR4oxSpGLvg/p3QT3uPxar5sy3ejvrbP8TjEn
x/7A1QT/Aa/rgPVZVMgwdsU6xgYup/GCnobHEb/89/ZnsfL8ND5P7AczSScsPTmGLzwAHAJMvQEk
QhmMAS+LzLqnlEnI2zSJUgU/kpxgeDxtFzk8R0d06LtrStkETVmmOicguWvzpm3MHRmxVRzGIy9F
yto6ZRdWscsHnVizzlPQMoG6QRYiuX9b+ow489OjfvERMwYOLF0Or2ZII8bumUllt3X4LE0zaNUl
AVhqZbZHrXv60c/RWDwkuVRtbvEtil1CYx2jtVX3ldsxxLpLNI4uNcO2G8j6mt3cl4+6K99N2xRM
APk9ryrMOA4aNyfplTo0pFq37KJN5mD0HCat3pYOQ8lotJwJPnULdODwW4fMy5zi7ofmnwbIJZWQ
pyq5ojCjCfrDMOqTE4iztkw92Y1OlMp5hsBnf7lavzSHhyhgiZlS2KKOk7YnVgEhnexZHuo9BYb5
3BY0a3FKZfOijTuRINLixw5ELuuO35vwmRH7xhyIlLqCfNYUKhXB0fgyZodR2K2xGy72hDHeKJ29
V7+sk4TkXDbbefcsR5sVbMOprT+GD/ll2dYuen7EnS46SegKcyBlGV758i/BLYBgEx8mv+99CcD/
5Vmf9wVm+dnxQ7LX3flUI9jKfvP6kFgHS0UMHZikpszCZ7TrNYOgFF8M/8ixwrnqjLqrQgPojFnP
ipI4M0xvLdz1jMZJW7hYx/IUPqDyumx5hMDff4hCo+m6PI0XsDsDfVjeraTkygNOfP8GVWj4nIaB
hdVKgvbkglPh3Mzv7bFCg+aaKpcqVcJu0QvuEe686iC6AwcKxtox5cQnvZnXTERAJfSFm5Z3hib7
P1EohWazG7SoilZiFAkHi+F3/urxmlK+11WFBsmF7aJmmQWJ7AH/2kWetPtZFzfquv8O5utVrvqO
vI/QCi/Z5rb/KD2el2AkzEEP8+/Fm87ol3aE/khndWf4617edr/B4AXWqGTTuI3PyyYzEmkKDZFb
FLMSDQJJlmOgMaqgsfuDZL+LioO+q4AHxyB35P/NmkLD5EytCM1QsPA9qPY/VLwpk4zTpfnq1CbB
JJoUp7sOjuqpdjKCzIXnTxlJTYXGvrVkfqhCDkE9Fm9Lh+5shMzCS+GBzPGXBuJ0+JbEFkCu5YS9
3f3+kTLQYLhcN5e5JEHI9NHZf0WQhPOenwzrQPPZZRYmD87kGdddRS+6AIhxROsCV1ys5Slnbglt
LAsaxFVum114V//WHwvLjq+iL9vFKbkWsWM8Sq/lUd3M3m1Zsa4V5eaTdK6KuocRVTHLp+X2yDEy
QgpNb2fGArIURFLILif2cM1ANzC8qAOSv8rj7a2zpEVp+KDXWRh22PoCaEF0zLatE295Wv2ZuvpO
3yj/qyCJYdTk6qL8pbygr1/Y9Idkn/smJmNNqo2EZDE5T2PpWKk7okB1ErbNHfBumw7TeB4ljH18
OhmcZD1DS2nom16s/TiRtEdzHYL38g19M8FtIX6fhVRo7FucToYMhgY8nuLwv6X7DJnOVNymnAvG
cP80Ck7LcgQAZOvtIbH/6jaPz5O1Lvn7l4dTY6aNrJHER3tIAbZSuFWFzyzaNydP4950vWlF2cDK
Y+4vMigdnFa+yxsyle0o/lGrgyr5ixuNvp4fl3vDjcEyEeduixnLiaP3u1TweC3PrI+kDIIWqVZb
kxoNWmrcv+GZByBk3SdK65csEquZqM5V88Hu7rzOHAAUS+8NyqdH5VhF6YKV1QDdOS7QB54UoFrc
OhrXtZNdfndAlOKLXVPXFoDwh+hN9ubOkTCG9NGIbBPDf6zYAQ3oVi42t/WDJSnKDORSD25ocs16
t7Pb36pb7gyO/WIsTWPdjFxTW0ybxiFUp9y/ize8nCArIqEhbkuhGMUYw3bFW/L+GUEmCNohzQNx
XjY6SW33F94wAkaZQaFp7sTWRAmuIQd+3wL2k8e2rDl16LxJ5UF8lu3hEB5a2/yZNdEprZ/M1uh7
BHtoPJ+3+kHm8rEy7KBO/OMXc5JNciwbJO7HO/qYgD/sEAVaEElcDjFGu7pCg+Hy0sjXxISgxF2y
6QHBauy2tKPDBAI9b/rdPIb7NMBATnmXO/09l0fr++yYQoPkFGsyzHTBLasP84EQjInX/kP1lSfe
kXz2vX+jjjRMzhCTSRZr3LZpp7jLa3a/Pq4FSG3TaW86075BA767qPa8KZ+t2YNjVJpT4ycP6uW2
irJsjk7ZAz1JKqUkkjVBeABkWOiPG+tePYsuj1KBdTsoK6BrhKVNwO2YHMXXQNtAWtnKHY8ChGHm
afhcpfyvqkHM/LpruZeOYWJozJwc6UvakexQde2CxDGCeMMDXzKiLxouJ2VpPcwkf0CwIoTHLM3B
KxpilujtU2XJhNJ0a7LUSCFZV5CVZN5zdXd7WZZEKD0vw1DIwVhK4lJJxqvTOg5bnfO8Z4mE8tZK
Ya2K0kPVBkfOMWtNfsRZBuEPBUL5bHMwplTTIHDr3dg/G+iHs38mEvnfpm+SZsyOJoRA8rE7dUfZ
Nd85RXSWQCjFHOK5FKqBCHtFaeEd3dtWoDm8OIB1lLRSmpVQLR1WB/YHju1QbdUNLyxmgH8UGgA3
jZkuDCT8nxzzvvJmP+vs5WM4xb7+OFk2sqGyX9Q4Ax7skdHZrNBwt3iW+khe8YuZbamO+LeXPVWw
o6P4IPwaDsMdyt539XZ+KSdCcjJnnvm7Fp3bV4Bh32hEXJqmc5nJEOVq2ZOX+tN7dd97yQsvjmUc
FU16t1TmOM0m3Hb5OAXgQ9tNW15hjJXIpFFxhjnOXUps8wJu+dltMI4AECMnfcO4CPUs+41pSz8z
Hp8MB1+ChGIUhyoM8VOtv5I7946f4D3+WSKi1LvKq7XpiBaOfrI3nGaL0Imj4AxTSrPWWbkQx8WI
bWu23DjTKS09Hr8rMZvf+H4aI5e0K9hjSLJdVZE7MmO3yS6SzNNw1rWkNBzviGScYmwcUJ/4bnyM
bK21+5bw4t/fvvgMqdMguAywRHle8Au9q6Piv6+20WQr258tTszil+uiYC6UZNY4UvUe/A6dj0GV
V17ym7Vx8vcva1fogzMLkl/pD6UrXdD7CGaM29tmnCkNfTPN/71/BbAcTPdt/tALH7eXZu2a8r4x
ktT9SsQ97Rpbi4CDEFyeRD6BTd/cRRryZixhrWm5QtpBrPPqYvCKt7zoeIJKpq1G/mA6sWzHx9aZ
3PvJq/3oyfqloP6J8pPsKmBGCG0NTXTPtz+VlUCiIXJRowARFSHZvx2Og+6UmbP4PYZg1Nv6Re/8
CiTmHwOAO5vsKUvsqHAqBM0Pw0Hfx8fezR6q2o0ze8PZDePNTKPqulJUoqSGcJDFX9Di/rG6uY+X
mWN6KUhf1tPqSEdthxnV3RPYCPzyaHE6QlnhOU1wJ8pKUqkVStxia6+uqTsjnuurJ2+Ua/Rw+/MY
hoIe3Gomq1hhNAr8S+yWLiJRfTvv8MbwJY4qs06TRtPlM7gwUwXyW3blY7ULUzvzjNEWXswqsCZf
ky5FhsGRwNGWXngSn7XBLfUHoYns7Dw0btRu1JO6bE1HAAAmuP3VjPCKRt2R2cdxW0Ow11i/dECu
lddaOnIs4+fxfKNONN6uGk0NiTsV0WxrA3KC/8T4qO+aD8Ufz3pqFxgu+dt6it8ip3S62Blf2wYN
m6JbX/MaLa+Y3oU2I8wO96ZtexQ4SRNWvoGG6vWiYoD5DR+9eNl9vc1dkOd5qr/4yPKj9oV9+NyJ
JgzHSQP4hkEs9aWHCPr2RTVMp4k7RykHW+USpLGUg4byaZYQqw1BaZaHcAcw8AXkCvke0y14tMCf
b73vzpEKLKw+jWNjxM1N0RD0F8UdRxlQ1xy3M+pI0mb4u8xBLTgZegrBQo0z86b7fLQRCeqVJ/yx
cNNBsuPHJwBvz8/xfbfXzumfbnAz1Y7+Jqlnt4tdX/XaXgPRN33xd35RTHc4Vw9p5tZpsGz6+z9N
yHlkfbqh776Heq6knanHxoRDuWKEmqn6hb5PCxSVpHNzijz5DhxT4XYNMLuHsHjArspmkKHtEKj9
yYknPx0QSIPjafiQNujKRqn0bT7Of9N4M6C3xr2tmqybQ718unRO5GJGJ8XsS264re54yAnm/adi
oknC5EdpwspdieEI0T3IzRx5qwVrAJjNRYZLLfw/tz+C4a1pbGHemMIQk2RbeJ/sZ9v6pW94lXAG
UEihsYWpkkiSQeqOLfjMABFNNrmfov5bnobnhOOCGfaRhgLKYG74b9WkAq+HA1/n8iBhDH9DIwHb
tlNHLcHuF2e5ShvNi4BDMn2N885gLU+FSfOylmZRYHkh8sQ3QChBPOtNm/XIOViWYNR/B4/C0OrJ
QpCuIGvfNPejg6aMyJ0iznuDVXv/fKp9CU7zKSybgdBkE8V8bt4kW37tfqGp8qCi2/FjOmc+rwjI
EhVlDcqxVmeTPMngn8xrZKNV/HXc5bsfVko+7++XT1EGEQSMGVFkMuP4mGxBYM6TE8NIfPqEL2vH
GDxXWw32rp0x7cfttgXH+rC8Cg3zU6SuiKbPONspTtY5BETVcCq07fvz049sAw30ywU5mooQtoH0
LqhbUhSteG1oDLtDI/yqoZiEbMLaqumAUdZZGwctes7tjTMuDI3xE9um7AaMMwT/PuY+YhhD4mS5
Ix8kE0T4t3+CZdxouJ9ijmbXkLQriGk7Ty29xFuDsUAgVDyI4KrjBPWsT6HUGA/XWtSJGg9O6/aH
Zkeo/Qj908/SdzTp3ZTmmmGUWH/aRRcFMcNARkf1f29LiWGEaMY7y+oyrSCV5wgZm2xX7kM05Bb+
zxan/K+YdavRWVhcQ7LMaXYRKImP0SsPjMPaO+WEhTIrupiAIzGsBWyRIAFOUBBoOZL53i7INDTP
lCs11Uhic/a1w7xTnJpTnf1+2zINxRO0cNISkk/RAcHvvXGHNGb1CEg+Nzoh8v3/4EymMXnSVJWC
QkbygH7xAmLBR/AKJ/bkVq72wTPJDOsm0xi9tUjEuiHuESDmR2OTXTrnvZGRFao5U4tYcqL8r6Eh
YDZrGP3qqkJ3oVR+f7J4xpklI0ptuyQSu45kxUU05gkIs/EgBh7+IDnmvvtR6CPToL3B0lK5IAHK
pPkzCMcwaASgzuKVV/T73kTLNHQvL0MTbBVYH0z4WB7jzR0eXx5raUp1NUmfiobYBYz18GTPuCxu
z7n/jMK4TEP1tKj7B/7eungBLMfiuFoulKC+gGBm+EjvEx7tG+MraLieqoj/IMUUW99hJAh6oHge
jNzCb3SMhuwthdhKgwwBtQdMf9+OwW2Tydox+fuXaASDrgUhJKiKJAIbZXMAk4fNq10xWmdkGpI3
ltIizxHuy+BEJ+tdA87aeg938jk85HekCrcWtg6AuXUnu6KvXHmEGN+7SJkG7ClSWE8r8fbLx/o4
boSnxQV/5B1vpCqjaCPTDHV1WGdGTFCZiq2duze4Ggz9lb1pB96EZENos4g/BikjXPS9DHr6TfIj
DyfTrHRpq8+GRQqZoFwp0bxnx2/9rsDsJc51YFlZGsEXC1kimjkxIU67NZ6bS4ohf+O1v+dlSJm/
QGm6uOgjerU+L3L7gs4IzJF+L/fme3XHy8Czjp/y01mb92tGPGnnJZd1Wz68Gzsls+9/pDE0Kq9s
wio3SdUsO02X7GAFgKNcbi/NqD/KNC7PbBWtykkICcRBjMFwF5HM7AXkRYSOxPfojd4h5uPYRYaY
aIzeoP9PTIuj+chrviP0zh3FaWfOi5D1AyTS+WJbmuR/9b/JEb3ODt33FWlnXqsK470p04i9opTD
WhlxkQC63OemvQTIpgV95siSXWOitRsj3/XEe50zDCU9hbbWrX8gBIPTAICmI2fPG/HNiPxojjol
I337xEyi6aZ0VVfa8aw7400i08C8UVHFcCItNygr3MUgfnzrTrWvunFnGxDb6+17y4icDEqltWzB
SEYSmgHy4yiunNqv1TniRE4swVPaXEnJkEXE2I5+tAHvqLCrA15Gh7E2Dcbr9FSMDBLRd7odI4X9
SXHr3RYKa20irC+3fzCjuC+IJS0feySs5bP4yBvvyDpWGn4HfrV8ERPIJFW9ZrGNdx32whHPU20n
g5N7Pxv1KNPAO7lJ/umLEQPRq3adX554EEKWeKhoexT/d2fiR9krAOTIN9xY+/uyl0yD7tZplISV
OAA56LcYFi1e9WDeFi+TWyAThW74Vx4TDcsI0UA7LZ1qeR7xaOiR8Q103R5rN3OkHdoc+msfTI/F
WTwovGZkBuxBplF3lbioY0OSR8iCW8hmB53bwf+40SZ2pfvUyzJuyoSh1DS+Tu3WNMKoPQBtHpoL
pkMcO/CA8hqDGa5Bp5XaKv7BPSxOtinBJtb5MxIlP0OeyDS0DuOz/umPVD8QjZ2kneLxSLIY95YG
14XdAjo6kolXHq4rCO7zt7fb9oIhEhpaV/bVVJQEClJ8yI6yEe+QA/BqLlsHa3naGUt1oxU9jnNx
VN2OGrxuM796TXxe6Mi4L/9HQpca1lIRJ7DiUb4JMSApe5RtHg8Ia/vU83lY0baYkSTG4ojX4qo6
IFSvr82Z12vBaFqS6cmzVqUtaUPSj3VFsjsgti8aWwZVz74D9RO6pv9Y2/WYnyJH7G0enJJ1mag8
tpE0RZKRPpzqNAQhGhoqV36+fZ0YQQU9fVavlX5RCI2DvFs3iUN4F24vzDJ5NCmdMOSmGqWfyF/M
rPiYXYwgL/1+b3T27IV7E4wP1W/Ob5EI4ptXLw3IWwu0rU/kVPDSssXFBne15FqefNbP8ovJ+RWG
qGgM3qI1otot+JHpAyzECyhylD+c/RN79t3+ycF/CQJ0QUuXmOxf/Qyy77t7Ge4IJOWmw22/Z1wi
GmZXZH1TGiMukexEaLHrUZjndfGylqactAWlC+MC2wcv7251MWAWfEi85wHrtUMD62IlrcaURDEL
Ko3ZvfSu+fLsqNvhRdvJv4VfY1D+Xbbc4iPrLKiSuKwomjJZkBOZRIXJTV5+BubFrUqbc9oMG0Uj
7rrVjHORqNzgiV5Gqo8mGKp4eD7WWVBBtih2pVZIWD1DpzogorYCf3/7mjJMN81CV8mJKScZDkIb
nBoD1Ev7ub3P+aR6jK3TeDtZzMMhIcxno4wqfFU66qFWuUTurNWpQFuPEn3uyf3vff1+SN3okLkS
b0IPK12hkF/9osFxuTSrVACqodhoDj+CGKDdSNfGbwGWui19hvmhkXeLOCeRQPgnDOJyoq34zCP9
Z61MqW9VlqmuKpB7uc19Jai4c3gYF+b/QHeRrHcKQaUrGMGUnpPABHhs+Jk5piF0ShqKzUgu+uKE
O8MRdhz1ZN0T+d8niakSTa4SOQORhqBzH78B38I5Q4bq02i3pZmyYSiwtmZHnS2Idot5ItlL88BL
/LGOkgqYkzaswXoAodTb8E4A0Tsvp884ShriJsR6oevkKEekLO9AuPpUn2I0I92+2wy50GC13NS1
MiTcB4otB4qfusIndQuv4MdanlLOIev/4apCJ3kLBoQmADOH6ee/foYUlmncGRJMwjwQDVqc0lVO
up17POUkSvhNaEDDzPLazM1Qw9KA3p/RBhj8TOJUoNykranmJKTcj27xEaFrqW1RiuPlvlnXhXKi
Wt7mRZFi+dYdVkLuHqAGF/0QmS1/dpt9sbZab00F+pdgy1+UfY5oY9p+3JYLQ/s/axRfVpbqadGq
BeLOPqrdgpn0rc3LN7BkQulm29XRqtVwn7rmV46ZuIMrefXsVBzwG2PrNCILrdpRlhJyM4xisAsv
f658XnKNYVZoQJZWmykI7yHvdFvsGjx0eDlNhkxoFFZWpnI+kYV7d3Vj0oaK/tNj8/yjw6SRWOsa
GRW6tUlOsHNUAmVOvfTp9tqsnVNOc1rKttQTrJ1hCGS1yzD/pHKj8+3FWZm7z0fVl2tYlnMYSRLu
inxcFWe1+524rZ600+SCWogjHYZVpIFYOqrkVtV+Gt3eHw862j+lXQOihNvfwLozlB+NCD9Ut2L5
5AThu7LP4/pn3XMqws0jQyqm//a9F178nIPYlffQZh0qpaLaail9RWJELXc6YFql2Km2T8rdbYkw
Nk4Dr6RE6ZuZFFHhQ0u/ex1c1B3c22szdk5Drnq5y6RcxM5RHMg8NL0bTn9KXIGD02dtnfz9y31M
ZqsTZZl4IUfA3v8agcixWp/R/TcOjsZc5UkPqI8FEwB+jkdleRbfpHP1BtTPL8ubXqTKXS9ZfZwj
e/SEj/Jp2JXbbIP2kNEdYStAebNVK7faqy9xYQvTU+fnd5EX+lowgKZieL4tXtb3U9reTUZqjv/l
yw0DFMGc5fBD2ypSnrhK8xSoBoi28pRP/hBe6ybrSlA+WKky0AfKEKwGGEbnWGgxmba8eJAlEEq7
27VPF+kz0HSbj3OHviiPR7XKekvRJG2yLJiiQFq2O0+LXQwSSIL6w3yXN5HJTakxjJ9IafokNbFg
EGpFxc63ygFkXpv6bQ5iDjrue/FINEpLksosssjjpPIwjAEfMGMKwu2r+P2xSjROa1RJsy9xarIT
+5VgD+AYMbYqb2Q5Q/oSjdKqo6laBJLmQhItlTFvFk/lwAINcNAHvMoUSzzEZ3wxJ3FriqpAMgl4
Y/2OH4xT7a0Vx+98f7KSRanqONV92JLYsLl2TurnewkA0XjH6yRjbZ1S12kdIq01cbKEwwQNPI4V
dD/yDxKNywI5Zl7pA6SivWuyXe/zxKm5TywGykaiUVnrHCWJWWL1gTTk1Nv+UXswg+UaA2HjaPd5
gfBft+vn5lDiUao5lqs19u0ry7xTlMvWF01eBCgE5hfUh/Ewb/Oz7g5ougDb8eb2b7DOhVJofQjj
UCbhRuWtaKsoQQbfBz9amoZrhd2ozSvJS5lB4b1XoCw1OLrMuKs0Wqtb1nRNCdWOhVTDulEu011o
t0HHI9FjCZ7mWAOKVp/G/r+KRth8FMkRMEI1tC3th3ydEg3f6upY0UPiZ8Ij6i0YVTBseXkBolT/
HxtINEIrW9TCKuMO8lmKTZpbAUrlvDtJPNV3a1OKXMfqlMddgwvzoe2BMAtTV9/Gz9VhKe3iPBh2
q3B+imGxaTSW1Ydl2df4CuGhiJxJAN/67M3HpvZu30/mKZNP/GJOxSaMjQL9xIf2Udok98JlDaqt
tc0ENHByfoIlLUqDzXBpJFGDtGpTfBw64SoZ819lBONjn9xN2npGx8uvbMSY3FbwY9180JqQMwSY
pSSUZpuKXqdiiEgv+yB02tIFZKynp4ITf37/TJFonFavDkWvhpBdXgveWsT2qqEJrlTszOS6VBJx
fXPVaLxWvvSzkFv4AvUYBlOgIV6tLvIWUytMG/nz8LQUtiH5t4+K+LnvfowYyC+XIRX0wmyKCq8M
40kBE0iIDtOY10vLWpxy3FaJCRySVuMaHMxDyM0uspYlf/+y57AVBVlcsWwethtFeZsLyZ/6h9sC
YTymJRqTZepg/UVWl3Rqukpp52cQ1e86jJ/7I6OVen69/TMMB0TDs2IMjRJ6Bd+g2K0LzsHDE88K
sqRDqXcuRrmpaCW8Jypr7dzZefVnrXnvD9bqlGbrWasLeoT70oaoc03YeZjZCDI5xo+1PKW9oP+a
ElOFWAzgyURukx3L5tGYrDqbp2RqsO3aLcHV82zsmyDaGjv00/C2zrDbNFNavBhqIQjYugZyaEvG
xFlzAKCgtrt1dqP+b2RwWgoYFo7GacWxgvffim8R59UeLPAMTNJmARsqOIM8CZOekW1yxPVy+6Iy
2tUlGq41VFqboFwObQPMCa2xGNT9gUoY2mBPeuWEWzRVbczJHi71pr9Wr9lDuLcu2V14EO5HALv6
E++FyrgbNK/aIJeZ1BsiLDtGWtfak6i4K8ZC3v5Mhj7S6C6CsdcWsvj4Egbma/mWezyFZF0M6mWt
WX3RDrqEpbs5388RBoupI6h3wlrENIxBaE9dq8q/qqSoOCEoIxCiAV2rJUbzkJKPaWNfbZfdWC7b
23JiLU3rP6ZkgQkMH2MiCFpLsNvVnEcww7XS6K1aWCdhELGyKh7j8m5KkSo1dj0e9Ld3zgDjSDR+
K51GAVlpSEWxDcuOfuv3kmyLulM9dak9Y0QwmCTwaB3Bxhapzs8SmxIN7TK1aFlyE7+q+cnOBIHd
ceE1fTIuFg3u6nNtDPUMS+fIbS1CHqjGPu4NW0/3UzRhuKPEER1DOegxo1ZrZB1ma8MqD/bqj1vj
MlR2f885F/n7EITGeEVDFiv9vOC2+lVEppvvlFNyjLYgvf6Vv3BRP6yPoCJ4U8unpBvwEYoN1wV2
xHWvXMqr+FAcKrxuUkCwfdAlOvFleuZ8GUNZaPjXMjZDrhG5wedokYfpbPXjdFQbF/Qt1+lRudff
ozMv1cDycfRIUlE0jUwRU6jmvfXcXUCDDuxX3tl9kPEmUn5Wh74JF2kAWNXEiRVN+A2MMlBJeVS+
rphinPyZ4K/lVyXAAEkT6WRQv6136m+eb2UFZTQ8bJDUPDZTDC/ITvW534KGB+OlT8KxuAOjBFeC
xIh983X/BwyLh3bJMvyKYisH+WMIqqferl6kXfvLSN3bl4Jh5mhc2FpV6CTCaIDDJNz11YuWIyeU
YnpvyZMVw02q5P5/iY57zcwjdUxQXfYET7cnzsuHEXXQgLBIk9rYKrEsCMt83ZH2yPtUKNJyZyIx
lIUmX9OFaYy1MoKhlJv9ZKBIZvCcFgPhLNGgMGMc4r6rsHnFTk79Nn0Hwdsc200gniOnAU+96Cac
9wPDzKiUt9fLWoijFj+lAbBaHHO7euCVhBmEHRKNBcvbcgyjyRQBShoJE2+DobCLi3/Fu/yKtlLN
XXUn3ncPvPZz1plQ3n6udDMSE3xMVCXOHL+I08dtLWBdUirOX7NqmPUeCw9e4elnXjM1Q/g0JqyN
2mLIKks8SPGlbPfa5I/iq5yds+TxR/umZ5AK8axkQ4oTMPtLvf6Rm9Hp1B/BfSQaFFanU2RaOWSS
kikWgq3frYFxPx14aB+WcKjXuLROa5fNWH9BI7JSgOwl9TB17bZgWIuTg/5idfSiWLsR/BaHNEPe
EMPduiJ15v7OjEfbMK63f4Tl4miI2FDIIuIcfIKwj05moIAHOL8OB0yFczi/wLjxNE7MimUpaWVY
odEF4CrFEID2SQ3Uv0vi4P+NbDNpnvCqFhyxsX6OxERfxCYpaWxUKnI9eZGhb1EN7S5Sc/f2xzCU
jMaPiaLYr0U2ojI2gYkpshD3YARqv/i3l2ftndLhTk2UVYyxfCVh3s/ya1o4x8y4SzR6DAUTtYEL
A6Y2J0MpTc0BV6NSObxWTtb6JJ7+IvSmLlujJinCFNxjSQ8eiqmzo2p0NHVXDbwX5Se86JtogmY9
E5IuHPIS0Z92bnY6qI3vxJ3kVr9UVzi2G1AZoOLU9+DLS09oUwKt36++4cKHWKpCg8zatf3n10vp
j6BWTqNWPh4LdhSLvtHJfqjCgyzTZsxCznVjPbBo8BmOLExNDedWy+54l9wjK1Dvk22jYdxt+Yb7
HTox5kEvgSFwc4GMxgGJZj1bqqjM+xLxlLDRd2PmmEBiAbwzRF4LXmZH3QjpXvgTPd++84wnl0x5
96SWdEsKW5iHwukf0Lp2Lf7knsh70bHiXBqqlplFBDITFX4Rc0CiSbTjftO1v5S+dlMRgyEGyxbR
lZrL1xxv2NvfxAoraBTb0BZiMub4UczQBElCjiGdzVG6RGhY2Qc9iJAu6+gNC+eaMMzGZ//7F+0z
Sw2sY4sCqyQCL582jhnxIOcMxaYxbVI09tMg6igAnaN9+Kf20j0eIxwpETf5jTrTqDZzSJq5D2dY
DYw3chKPdDvdVQ7q3rlrXECAcigStz4aW73j/CTjstFwt6RZxb6qoE+ZXrqzvDHW53pFASDaj7No
W0hO3/40ltjIF385EbGUKgPpUWAEGgylmMrDGo5BZOaBYRj7vjQ5B89wR5/X78vPRJbS1FK0wNcZ
7/MU20P2BDJ8zjewTofcti+LZ+BW7MH0hDo+KMLUR83hDrcn7uy7c6dUXpiEdag7rJy/hE84bcG0
yz9NgPlDVrXnkUuwZCP/e/t1pil6XEA2mbit+weRzLHKX24fL0PhPm3NF9HUiqgsaO2FTYlaW4gb
DOa6u70y40346Xu+rIxZCWJtgW38sCSLnUqSL8SaG8rDJh/mTV6Jbpq2foVU+O2fY+gDjYgzlKrA
1FFYjt6t76pg8JvtE48lgXEANCJOwXixNhuw9upaDqDHnHiSoVo0/5gyG1mdEyLhwWs6ezrlrqlx
Z4wyKEMkGgyXqABlx8Rwm/fxH4R44EP4D2fXsSQ3rGu/SFVUlrZKrU6Tg+2Nyh7byjnr69/h3Her
5tLNZlXPchYQGwRAEDw4aMJ79d6uHYxPebbdDkTFYb7PVm92lEcSXt8HzraznGSkTsZ8pPuAGRn7
DG+fGHDa/dRB63hbpGBBbkZbaaqV4wOq4oEXvdp1ghozz4IYX056QyNrBMF0BM8S9DvyrfB/X9cK
z4IYF8a42mhUE2wG6JDxBiK6kXACGwtv25oyLeYWSz6iWl0MrjFh5PWNDsVk8GbbaENPNxJonqf2
Fbx7D/Z3kelfthLCgtoyGKeUo9iFm9TwO38Cp+LHiN5d0VQ1ToJLWGSbZBqgZlug77j0fpSu7jQB
OHU3jGfd96KRypfdl7DotjbN4immCsJ8wWDcwPDndBjOet1gLu8sYbnHFmuYpIHyaMtoDrYc8+cm
nD/PVQ410i+R2RhnNHDOkJ3twRcvpw7egWpn/vg5aRisctv6mSPXblRF7allLkHSODmYx26cGExY
bFvW1UUulxBNcANEV2IUzi8iihee2hk/TWYrBeIBspvfKbiOSLD8ua4Pzv2HsHNCqz5X+ppGFzus
G9fYG8/1Xg7nn1kgl0711/5bHaLOLV63B1FXG88+GQcukiiN4x5fHDwJ88SdpvRyoJuv/57LAY38
A2SLMEd8pVF4pJtgeboITHU5ChMWxxbLmTUr1PBnn7y2roYXijUQ5WucsMNi2IgslVlLww6drpQ8
5KDcQ5269kYRHRtPLdSuvrpWH1mkoyTY2qsGaupecKjyXJZFr6XaiNuzpNDDnPb3bt50X7sfdeSI
euw5xsISjK1mvJGUpjj2vQaeQAw0EYYC3o7+c66qazdQnQyB5KyLgwKHM/wQPaBzPJalD5OstJLz
DtLfNMnPDMf6JgSPX37xIRZT4B7mmmgV1QlGGfxFTX07/cnutp3WecS5jYWQWIyT1mABKJVPJ52c
X5Jb3JGTSDOc9zjC4tHSqCmSjhrNcl/tp9+LZw+u4mfv224GY0x2b2LGci47WfgeOSIeFM52sPi0
tNTSsaDua8k7ycVTX+q0ggsFx45Y9rDGVqWio9thOuQtap1difLfsYoF2ThPPOO6dZs1RP/cidN6
bvbr+UEDdeNt12jCUofVabdEKTXTpURf5+RKnfNTFNV4OmfO2kpdMUqcJpfGn81BwHwU9Y7xBDOe
G7W2PqoxFj14824C5fttfVeEJQnLp2VC9RmCV1cuwWX43mMeoSBWcmI8Sw2GahUabGTInl0TRD/T
Hm8MnbMIGw44ZThiMi4rN4NMRoOqe2cGjrJffBPNdPbDIrBzzg9g4Wi2ovdxQ/NKZH6hiQ5m63e5
X3aj6NLAGTxLWDBabQ1102+IC28jxtNsTw0mZSl+P2uOsh6I/xsojhejcqNn9Q1NjjvQf2IMmCev
u6SLvcIQ+BvnqGSRagCooPOWZhADksM7cED8up6ZcIyWhaSZmiGjEQxyR3f19SdL+MjNOSJZiFlW
GrqyUKM1/qYgwF58K3y8vmSeZMaBC0WTrIImy9qj8dd2rfviLvGvi+aUwAlLFxZ3LbGrisoGL2/l
WavzJwEV+WkN0IxY+KDysm/sQSAstKxLMCNNW/CtLlDRdSI75mP0LTsufvMq+DU8o2GO5Lloc1Oi
9eH1EIPnH7UF8s3ylufFmRUweuW79+1tFVUaeFkXizrL4//qbvDMEPekFk8z07npwVgrhJXQm8W/
FUTCAs+M2UBKulGdeZo77tqnEq0PGNXqoFt8QefMdcVx9MYCzWZJGaxMw1cUV/neuLogVPE0xKLM
5KHq2ubzmuelj/UPvApsb3EBnu9ulwlevjnOweLLMBiBmLWEpRuH3h+eZcwWbZ+va4UXyv9Bl83W
qGh0+c2L/tG/ahhJ+DG8FYf59435kM649tz/98YR7fTjn+np9/WVc6p7hEWPtW1qrPYy0E4ZwFXW
u3JnnSa/DNQH6yM+ta5yoL1Y8X48gSYl7EQv+TZd9yVzZS7IUmXag6WiXox3gW82Xu+0afPJ8lqZ
kofXfA1M4y3wxs/r+mswwqH1TRJ0xr63Y0e2S69VAQY2j8r0oneNUxQvFgYqybPTlh+acrCXb/n8
GOXeOjzJ9lMinzF+stP+9FWolL+U6bgVr3oSzNuhx41NA9P4tr6nzTnOZz+KXpZsdpX+LA9PJEMD
b6/CgzCdJzDso50chh5vq+rqjXkTGmbnSoa/Gt8iYx+jOW4oggS9zpEXbftpPQzGcclOXf6AGesL
qNntICZukQcV0Hml345+0XlrE7Ty90I5a8pjUf2SNze23rYEIKJhv/ZgDBsPytQGlXK2UV25vu2c
s41F2FnrEJcmDRZHDO30fooYPHjRgcloYqlR6oVWy/S0dLr5ZLQvEu4719fMO4FY4BwKlHGsxlQ6
ELUP81N0Ttz2dXxMD+9x40iLu9Su6JdwggULoIO7bfqqQkGlQ/wS9xziidriebGOxc4prTWiyo60
CRzbpzZ1UU9Mgh7T/4wI2d91ZXEuISyQThqm2C5o8qp+2HhxnX6N38oXUVWUYz0a3f6vxYnF6rKW
lqAmz35Hyebtxkssi6Aj1lglaYsdbqzBB1f56HRxG+bN6M+JdjDtWcRlwTksWfycbQHis1FTUgzM
MRzfNunF7EuUvb/n9W9TUZ16Qo90+TOTMtec99f3hMPmT1hknW0BjZYp2HgtcQH1Ub+hk/w0njYD
OeDo0bF0gg9Rf7sQXNkpp7pc6PWW4efNh+0klQjg9sE6Pk6eCOXFtWHG06NYtc1mQP/p+kZekfCr
p/LcHYtih+npImvgmBmLs7OVwqotHWZGsybEwZPo4sI5e1h8ndo1itZIWHxUprWjDfadpKd/BLrn
xEAWYFeaypoQeomufeLqx/Epd0GH+gT2tchrsM3Dj+5ciTyR4+YsAZs0F3E8UocZvMRdfqO13Jl6
JxFcJ3g/hfHzWo+XNTOxAZWXoPtaVNLnZUsswK6o1yzSNbQU5G/ZS+GNM0CstZvd2X/T++27YB84
PsBi7EZ90LJlph9ZwcuRHss/0ubYj9mx2YkIdbk/hElirGrYonjFNxQdxetyN2E8hH7WAvlMjrce
FyzALjb1tp01RA273Vu7ekHNfznMa6AFwFoJ+lk5xx07j1RfE30zckBaqxcZzBAqHQPvX98Ijomy
OLuekNZIFIBZE4z+Lf3umO+TUPS6xbFQlqRNw3QUrUAn0iluopMqtX8SO/szZfNtDsCC67oosZNV
BVR/7HJvI7hGtad6FqTevLXTsPflFF3iRTWHES2U+QrDLM95ajmRsMGXU/xhYXIrycskytC/tx6M
t+bZfloD1Z9yR8hJygmiLCRObuwBrH5Yvo6xN4bb7ho8Sd9Pzs9qpwS2J+0UWWBBPEUx1UMlB+Jm
xVPdybQ3Ly9A3Ligg8cQEhJwzhkWDidraxFPC2036XPrjLIz3qF0ibhRtWj3ZpRI3yqgEbzZUrNA
iSzreyqhkQvAqX43KBEGpXVT4sZRZyaOXS9p2OXL5l13Hp6S2TKF3XZLpmBpGqmQk+zT6dttgpnz
uyitelzHFIBGzdZCo0qiXVxE8207xkLkTNncehlsYafWxOREE0QGZHDnXFSE4HRaEBYlZ2aTNRgd
LEIKvWmvhmPsDpIbK0f1sTgYVhBNgToKtoB37WABcomhxYZtrzSAdZ039SHInFOUbgL5rkL/7ees
HDThYlbVr+t7w/15TGRQE7UhDbqsTjZKj3+7h/lHEWAqsZf3XnPYfube7+sf4jgWi5XrzXLFqGsa
9UlyGkvNQw3mIclHURrKsd5PjX6JcHbSEj2WO+QPm/WkWcoe/9hVel85xqAcGrM4p3F3bCUjiIY0
GNTNwUuzpyIRl7RMRPTC+5FM9JCKUpP7esQi9qnfnm584P/M8b/8NpAEEgBaIZZOiLE8CzR+1zeF
pzTG5VEX7tsEGMaTqbbErVK0Ec5DKoAmcU2L8futHaM86XAsRI/jnR42rT8PXvTc3DWH8ZeOKQz3
miCl4H2KBdKheA64b4NPDYUrfWTfO1B/zA7BtNP2oXntUy85tO836YzF1bV1RjSD/qpVbxAG3pX1
+bpgTvLCIuuUsZV03YLg/q0C/nYMGkd7F40d4GqI8XM9MaSUzKiBLfNz3v9U8r9JtNcL2TE22dXT
b2k7OiY59+XsxNvelv5e/1GcZI9F1jWYyKxoaK8Gd9CGidjvHcDRghoNTzQ16i9eYae6DuIGgIk3
0Ikmz6lbHUQlYt5WMH5sE7sdmxGil4C8tbvcnf5qoSUwVk6QYGd7KokVj+hcQm34cdyBtu9GdTC+
3EhKOm0t7geUgbt1UUcKRGxuPHUwjtxnVjIOtO0GHcVOvDibmzkkvOVeadr4Y/YxA920LEMfw1ah
FPoj0WJH0kynqf4uTeomRJCGXCTSpx+iP++LwfRxKQ9TRz+EzuUG8NHoMC/OEiZ3+tuIiQbeciBB
7eWBiN7qUnilH6SW++WDsdqUpbnigyVYKU1yr2Uv173qIjCLSma8uS3WTm1ibDamI78XD9KzcbAB
MUhttyDAlikfeJtWQcYMCkxRjL2U5NNPUnP+8mPUPGukdcKPIbpjoqECVCz+FGP69i1ELPQDjD8n
U9UQCyzyp7F/MhPbQ/ugm80i8OalaEGlMy6t64YkLRqkS6Hi7jWgv0Q5PdU5WwCjkpmLuaK2db+Z
kDx5svOhuiJ000UoDBXMePRqVZtqdhkdArx524ceTu/6SfurhwC2vtou7ra9g1r9TgtVw4lEP+dS
eKJfZZx9nItMk2Rk67L+NAML3cUvW/UksFsq5IKuWAReHieSMUjI0nIQvlnnzaPkigSzn2xRKYYq
59IXGCfX0KvcKmNPd6NCR8ZuNRw1LI7phMapLPcMQebE2fR/QHmTaqlVj89kNUYBYkR8abx0GI82
aKWAcpb3BcbF+8kuikHDFyrjI6twrRlPOR6kMMNEcGBcrKtip1l8XhdFWRMp2IzO+5V8gJL7BNzB
8xyKKAkvHRtUPuPQczRYyC0/5dv36VFys5/SQVRX5Qln/DlpR7uTYqiH8ouCOdvyImd1bKHzUe+9
ZEeMVxc5KRNCldP67Z1+r/m1a/pzkL9Mbv184wHBgvWsTW2sxKAejtanKTW9Hq92112NE+9YjJ6l
Y8ouVT9Kw2jKDKl6RIR0HNEsRA9hSVdMk94aMA3QeIiCZqf/vr5qjtGzSDzdVAo6r5LmdC0QncQT
PlNQu7iwnywQD2WcLqtiSB4QpfHGYwL/blBS9DFzWswa2s6iVJua96UvMY6rKUnemfQ3GJJvyp3b
W4p7XTuc0Mzi8ZRybZOZUO14SfBdlN19XsEvLZjx09ySKqsh4IebXf3bJDnkrgcV87iz0EeMobwo
mRc/8bjq3fYjGMdtSV0Mg4lrjjI+LfrmJNYDuWUOBSIOC9HrjLQw1w4KmjFYCE9sFCV9A3acimYO
49jcUjshA+xnPziysC+Ak1WxuLxR6k3wVENsvfpjfFDKo6E9aMleMTDFK37PetErPOdDLEBPayw1
NmN8qPOW00Tnqh9Mvw5Eg+E4jsvC81AybZrVgPhsjxLFy+KLHpc5Ns8i7qY+NddKh+DJi/3NFVnh
xUob9pNF3JGoU4FthdzSKYLeeZvdZR+dF0zqmHzzx/RDNPqSt376/69ps9aOg9HiOzq6GSY3vc2L
WHa3RknHUSkgVnIevgvB17xdZHyz3uRMX3tIJT55XDz1RXlcZqd0QCbww/KSLNwO0q5xk9froYD3
OeaM3SajXREMYPxO5n3cifAUPJUzrtp1aW12NcSO/haW+zG8vlre/ZFF1mla0hlFCblz59Shfl98
Iy7l6R+OmFbX7lLXCIq36lH0GMf5GSzIbi1sLVFUfE5yhqPuirKyiw+JsHwWVpdZTZmvGeRWe/23
/pEFsMrzhG4zMC/r++u64uwsC7Fb63moxxTfwGuoXziKsOWDk/b9A6zLiqi2JKR95rOGGofZI8RX
bv1+fdk86Yyz5lVJTI1K7w+ooZxpwtcJJ3Fz8gIWVVdUU99v/9EJjlVBEs8zEsZjk3iMMYYFih59
TGa+WSzjmTUGu6TrCrE2RjJowS0oC2p6jGfO5VZsMV0tWruQkgIt+nB943i6/efSmm2VTU/nYg+W
VYFuOUbMYsD0pVaGglLZrH4RLKh5iToJOJvGAr4mMA8CYAbBEvjzkYEK1stRAov1WvF6ZJczxKIh
XgjC5QmlyvlyfqUAZUwtPWhsB+OnvevbxVMA42flUA12nkPo5KnHytEEORrnYsJCuuxOnebhPxEz
ey6cn4kvMlxO9sRiuGqzxBhOagrEbZ7jV+1Z9vHsHApZk3jyWX9LFCmSzFqnDeiR0/6w71S8bJtv
aS64OvCiPgvTWsdprrqh1E/xT41yDznW25/pEK3B8jZgzOr1feX9DMYNNcw7VAjBRzAmp/dNUGqC
TawIFMWrv4usnHddYaFafV3pqt1VOr1f9b72pOyql3oI5rOFyVyFU4WNYxah/EdUOeTVSVgIV5KV
up3M+ODsWghZo6u8mj6stg+N8NbUi4VypUUN6jULqivAQdg7GtiVaiffHHK2NH/7Kx06sFPvMQHo
bLkCL/x8wr5w8WMRXVo9Z4kR4YdFr+Y98fvFiR/X71NY/kDDI5Jt5RvGYR06w9VBtvB0k4mojOtr
lTxIxYJvmk5+RBNPc8zuZB/UuGByuv4FThT4B/E192UVNfjC6MvdjgQlbsrC/nnOmcAivYyoaMuy
UbVTpwLkBZp8EKL+BdYSI8q2UpA8cfeFiQaptlaS2eEj0WOiucYGH/IjOVTkH/nil4ckQem91U/2
5nbF4hS6k6A5+12UlXOCM4sBS0Zt6om1aKcE+HErXoMoHx2jErwK86QzISLL23nt1pFgCmB5sJbz
nBFw9nUCk+ZsDwsAG9BE1VRSi35UqfNNSfeNetk1Vhssk+iQ4eSILAxMR6c9uIjxA6pT8tDvCjsA
En9zqty/br68n0DN+suBm29FJI0rICCNhEeW+C3X7jRlcE11FXyAd49hidRKS7YswFIJhuuNP8s/
mBIUOca59a0dGuqA+FPX/bqPtFB0ceJpjJrCl1+kaSVZ+lImp25feBHKJ7RvUtRpcxHojJySxYat
WQKipwrSCxu3yC5z4x+N386gHUQEi/whD3oROOzzdn0hYLJkacMMjIEt9+SURlHzuCxlGyRpPQZr
LWGmQlKauZcUtnFHSrxhlnI6huk2z7tKsjS8aq3bH5lkjtJmT7KkyW476ItXlZHib20uOUi633rL
XDzLVBZnWE0Qtsud4i1dYvhlP9uBGknNcxPF005t2tbNG1A2yQPpXXOTll22AL4hazREmDF6VNu8
2ZMS7I4jAoqfLEbk1oWx+XFegWhIGSqPmJnsj0aSHDtQPRyNKEeSZ6hIdAlB7UxdCNjctcktrS59
sSbM7STZVoTqJFsupgJle6lpx908lRnUXNRhXajbs6T0YNLXK9vpe2Qaiprrh42USrD18Rxc9xGO
RRHm1lPryhhn/bKhmLsFGN0aYuqdL2KJ4Dgg+z5v5sRW+hLCwXDkRngTEQVWnmDm9pMD5zeaDQRP
XhZo6McTYdQ4OTo7zC2fxoXECQRbVu005EdEBIf1ZcEW+zRvqUvaFsawnRbwKxYFJhRWmwAFcVkZ
FvsYD7mL0dAtpK+m6Ib0RdGGJ5iJny0gX0U1QnDpo/dqF8XCtsfLiYXFPrrjOSvXqg6Se18CbMD0
QT4muL/yFs2EyGEjnV4OEA2b26FHVFgv4a2Z7uyX2BuX0rCZ6rzRybWh9EoCyZOC607IyYst9kk9
TyVJwWifjbKePMLdXWWvPag77ZfojY8T2y32aX2coy1Zy2k72R/r5prHege+oqZz0CDo0cxnJ/ot
VM//BnaLfWpX7FVKhxlqesPDRyAi4+C5D5Pr1G2Rd4k+bqemeJrib+oiyKEuhz+LfUXHKHI0YxRQ
vO6oQezb7gRTFF11edvKktkkStXoK2DFmF7QOspD9ZyDrYwElSv/vm44HJtk387RRKKaBnX9GawS
dg84UY5zW5D9czyJncamDemkWwt2stnXLgleBWvmiWUcFANjBqmiBqLj6UTCADlRrztPGYyDEiuR
zZJqW9ltXnruvcoX3cY5Rs3OXVPMZSWEnjf2PaYa7QuB9XHyR4tlr+m0wbQmE6cCbsKHxjN2abje
jZqTnudT5qzv1UHxjA9RhZOnIObUlCP7/zWfvIznKVRRew/0l+uWyNtVxkGNJSuLjkZ0yrWm+7Un
etj/ZJq9EFDYN3JjmxN1nCEZgxeC9oeG/ltPRs3gp/2rGByp8L5/n/dKGPZI3lpnxWu04eKouv6z
OCUSi31GN7TeVqL/uPC0j7KdWYMLpXarELNAe0fag5ZZ99TZlRvBFzmKZF/X18EuDLXst1NqNk4l
5Q4hm6dJZ2X5uP6TOFZg0g9/Oce0ZGgwKRI2pzpvcdgdcUaG1yXz4h37qo4BV3gdTCCa7DaMiLR+
Ww/bAWdMKIm0wym+WSbj5OY261JKP9GcVA+Yg6Jyu+OKHnNHf217V0TCwjsv2Rlsq1K3Um+UGxrs
s5cGRfagCbowar1yv55IKEI4cAIL+8w+jRrwYWu9YXaJGkqPIiACTyzj6YpmZfGoQKyyG943kLhc
3+DP3ppLvsh4uWnHSTIZDbwc5B6hdpgSJ3uuP5aQ/J7eKC+tNzm1hWO0+Lk+29+VXf/eg5l6FhRF
OabLvrzLw6JZ84LPE3RfYzL5HQk1QX7OSQTYV/eCWCoagqCx2W9+14cPpXZKL/lxXW/UOC+ojX15
76tNMpPeWk9NvIECrXLXQtQnwQtQ7Ou7XAzFRqhs9VlpwXRZvKqOcqiCKneNBwUgSuk8Rg75df2X
XC5LWywJTtNkMR5H8DXyN3s233MMtVcmB6glwTHC22HGvYFDQ1+vXOGaFFBeStMf96LLKG8TmJuu
tszomaGiwQiP23iOxpnaNEUFDY796Ixn6FphxBg7Sc+/3J9+xXslKL1eNAqC48/s+9nQzM1ipIRa
Z7kTQ2Z4AZt9Pivlao21FXKTvXHIvOEdE9UKR0uc1JMEO8pbOt3pL8fN1spbY0z4hO0sgIeJps/w
xDKnmNVacaIoKyLc3+UJkxoEFAOc05flSBjkeekMG8kGCFH/ZG+xm4uoIbm6ZkxbUVCvlcBfgFx9
2iejU4Pc0vhW+cSxRGbC8x7lf3U9zv81cWMHvs+j5XQYqnDd8XmimRPFUK1E0yXEx85TMBXvwwhu
GR5l2haLBUm0UqszGtSN1yX4FZ1G4OFpW8T1dfP8kgayL+ZnLwTUWgqkS450tz7I/upYZ/XhunCO
tbD4D0PFPAF7grW8KWCxm3zRbZcnl/GZ1ZCqtaWFl9ktMOhHdvPg+oI5u8hiPpa+kSx5gWDTmX9G
XvFTEXYWcxyS5VKy5bYplhWi5VZ+Ucn0vKwwlW0TXJV4+8h4zxhPxX/uF1uwvMx+EijfxmcRpJWn
FuZoGMtpnLoIMSrbo2rvjR6oqAUpC28rGZcso3KKFqTwpzSUXHuX4LZwfSt5+mYccs5WaV4XCNZw
GXlVBQ9ml6XabFP1qklbOeVoAV48zIr1RA0pnOBnf17uvrghpbLeWow3/XyrxHz0dh+FVmjvy8ER
9RFcthD7kyrryyfmhsJVV3yi87o9hves9/bOfCjfb1G3zfZGl7neo9MM0qPyaK6JX5i9m9iiLI6j
drYzWiKFZEkdpGfReR5+9FXtGLXAc6iH/Jt82mwjtGLnVZPVkL2cjGdR5x1PKDX3L8qW+9GKhgZC
p+iXjDn0jSGaOMNTBf3/F8nrYMxTFaFJfPM+YU0Cd7ns4jbb1Lz06iJrGBJ8Ug71XYPb++qJ2Cwu
u7j92Sf6ZcW5MS8J5ot8IvTAJgLA7m3O+Hk3/SI4i7Uxq1IILpFTvos6lXmaYAIHUQieRWtInX0J
M30whNC77cHA/vT+LwuWy0WKrIYqGWnqexmIyEg4S2Z7ko1ezos8KYGzxK1sZ54pgkwIgqG/+4J/
sF3IVVUqct8Bsy+TX3p1T9BVq6eVs8aHTjX9df1o1jtSnAazFRwJvF9D//9FS2CsQi9vjw+2vvrR
z05yF7ubICPhBEF26kee5VIGAowNXR952IRViA73x/I2UBjbgZzOi90gitMcUA7oFN5BOHaNt24a
Z77oJBtGHA4IsNAJpu/qIeK3fLAwTWd3PXxflm+xqLM0qltdo+XJ7oQxa+7gWPeD2wr0cjkAWBpz
xptFuiYjfUTovGhXYojCsRGQX14OsxYLNRvKIetGDWopJn24I1llBkrW2OF1pVw2REtj7qz2NpqW
bEB6tUeJ0Zu9zv19XTKnTMACy6JyyEuAk1RIHh7AwYKnei87T2dRQODJp9v8xVxko+6UzKDywWiK
UaouLpY7Q9hHzRPPeOi4DEOSWRAfnePQDBPvAxy2T6LzgmOL/2DFwGG7oCVRxavQ4uWg0ALTsn8L
wQVuUywoDLhNADsiCO/99S4C/2chqGFxjIXFgmlkGKSVrhr8rgQIabJPX0S8dDx9M/m3Jm9m1nSV
elp30SOwjrhLufFv/bEOrpsjT+OMgyqJ3GnqDPnpXXunYfGgqN0c0ep5mmEO1H6rrKRuIB1d47CV
+CERMipzIgtL8FWAlK4fa4jOw3ynoUVZVAzjCGbRXSM4P4FsgeDoMT/OQfN0yxwu2B+L6Zpby+jA
PqCCHf0/iobjO6J7GgfOZ7HMXmCp6FbSRQodNO1pkz83p3hxy+yjBVA7v0t/dPj3HtWDo1WH47L4
eXY/iBpZeTqj//8SdGa8RM2ZZCqngZh7pQP0Kh59ihkyQN533VAvJ78WS/9VF30l1ZKmnKYOrY7t
2IOUrjVa3xg30XsaxxdYkFeWkFVbaqKcym5Kww2NOI6SNuuLHJcLAnX3px9sxe2GVvSExlMb49x9
bFjdSGTlVMiJP+eKn+ilq7arl22Sf11tnP5+i722zpJRkHYENwqey9wfeIAMgcG9wyuh7Pwgb5hy
VO/cOdmRFH16ooB4kQeGmjrj95gbXjRKQSi1yfwW/zVkIE6y5KkJYrO8S1J5N4/OgPQ6uBXEwV5x
DXNpuyZa9VMXne2P/GB4FoZB/2iOi7z7W/8VjSnn3NYt9rJL9HVAFR7fmfugt1ylcF4mt9GDBZA3
UYrASW3YK29l9almFWCx6u0IVBsv3fTrujFwwjF73y0tqWy7ir7c2VniR6qlgZlZbqxA6kh3ipWm
lwLJnorg+ucum7fxCXD8EhWqql5UI0+a8/Ax7KXFUX1RhYcnmXGcYc5NJY/j5jyjN858KoPbcgSD
5elfMdltjOmSKbeWviNCiBRvxYxH5KuiNHMMwaCcQbcTGp7D60q+HBcNtkasdbi72+3/r1g9iFpX
OWLZvsApn9N16yF29OODLeTOvJzOGGxZmMwp7a2D2NIxU+fe9luvuMvOomf2ywZusB2BSm4n1RLB
LrpTgUzG3GXCaiVPNN3YL8ZsYiT1KDVYOaWCsN3RexUZ82Wd4Frxv5LlMrLSxAZfpt0jZMV+7Os+
Lk5OZj0rx0kXXK0vG6D1+Uj6Zf1rVPddnZf12Q7KnbSrdqIy7mVLsdjyUZ1t09jMEKwcUr/3ht11
u+atl3HxpNIrTVcgls6c7M/6QXRxvLyRFls60uraHKwBgo1d704YtF0GieBOylMF4+R9F0d2OUK0
9JHuZf/vdU3wjgPmLppHWz/kPaRiCoYnagXiLJWtG6ldT9DGAKG0411czeYol60YpbK9DTEVK93T
5v98v4Y3As1Y5rq53uzIXiA6f1pCwwMt93X18pbMuF+uafG40E3r6PjXfJfvN6RC12XztEz//8Xp
4pyktt1CtgngKgluTLcJtZQvYoe5ktcugVhrV3k14HCiNIq3XsbpiF1YtkS3D3wFnrwTvUjzVMxc
MmMgX9fIGKHiU32Yjgt6JkVWwcnZ2TmvmlRsSatDNHi3H6qg9UAkdRZlA7x1M56X1n1JMCu4PuuO
HsjvzZ0SimqrlzWNlpL/3cI8Bw9urG3U/7b9HEyCCMQBgSH3/l+5hlXnoHOasYPKIfnI922Qp878
mu+Wt1J1RFMXLwdnk+WcSyWlTLRxrc+YnYy3etUVvYZdjnUmi35XBw2dHDUEl3e2cBt5q2W8UK7m
gYzrUp+Lveqle3JjEDVZMjkQEOidZkDZmDrpfL8t9TL/Qbw3jbEMOUyj2ueuBb6p67GIpwXGCS2Q
BK6gwqnPbyB0Q5k3Ezyi8SyZOfTKotxsu8GWGY+/xmDzr6/2sl+bLEFchHkZCTqXaOSsvBX9Ch/G
NxGNDEc2i2y3oqwilQ3Z42ELMDQHo8vFauZYMAtsr5JRrqMUapYAF7qxumOyaHZtU+NoAWn3uVyd
uHUzPJejXXJ1+t3i6FnY3BUFvFA5li9zqB0x/nEQBBTO7rJI92wsVdsAPgwmHnmqsOH/cs5rsqxw
faY1+VZBSyqay2wnQVWzKr3hrXMer9sPx9pZWjgNqLDNLrDH6rfWrUH94txWHzRZwPu6mOnQb5+W
SceRLb6oWMpTNeOgkToNZkmjyerG6PwWkfhcPsTwbMGcCHpmbl2J9cZ3uR8FllP4t6X+Jkv/Fqdp
EvcKdnH2U4zXFD3DchTBwtqnIdq6wcKKpRCQ06MWXDcJnljmaMzHYl6bAqu17zcn33eCixWnJGSy
sPSpAvugRg0id+TRlX79KTBTM3+ZTyIiC46zsLB03Ur0Dr3SiFeQfMr9PjB3xWE8iaILx1dYbHqk
J7MirTC8wSu8OTiI7hicOMsC0hUdtDGDgpPhzbTR0GJ5lYPhriL4GlfvTLKaZJSBycB+moWboke2
QsCVVqcDNLFDjcW/bjU85TBeuSixXlQSfsTYun9Qs5RuvDgDT/u/jglUi9IoKtRO3NRffFEKxTNz
JmmtUm1QkhpHhXWgHY9zeF0PHLEswFwjab4gi0ISNTlVsI6u6HLAE8y4ZVKM1dpPsG5QbExO0rqi
ix2n9G2y2HJpy5cRsQRn171mepW3HCNsXocB20Pj4OG1jIFok9+y98nvf8+Kf+svoqb05XqWG3hI
SEz8otmPHbzE3JbAsQDzuhsLOaZHsfRtcXovO/4fZ1ey3MayY7+oImoetjWSFEWRsiXL3lRIvlbN
81xf36fU/aJ1YSXzBTdaaIFKIgEkEnlwcONdhNZpMcqzW7sBgpOTjqduXlj5chIj7gh0wGqYalo8
ruN2xynP9VENoYp8Zxwx2Hh+aBNbe9QjF6AA0zZ/dP1BcubTP9eNleG0tIxrzZLZimGIFBrgwtGZ
PV4VjXGY6sRnlSHaRv9Y2NrDBMZ26VC4nCWzJFO3XfMyEgehuq9Aq+RHe+O94YKEGOqgxdxYR+f+
kEL2Bn3pjpHDSbIYAZ5WcztVqRKhhtzn9lieJRC19s/SbYknLeXmVi4KSwzZ/b677843RkcK8y1y
3RzTCmIlv3S7I+/OxtLwFtw+uXxRa7JSRbCLcEEyC0rWy8Cbj8542TUopVsoFIsZtjBmzP0qML80
yM/xS/eouvqLsmt3i2VLiz3t1bvsXAYChxj6403ob+yXoZHTdVnDFaPYoKh6cPqjtO9dy0/9yct/
ghMiMDtP90W4MGbO8lqoWDokJ201zomWbL7VnCq0p9fcPIRxwlBCuEZpaoAQN6edwtEGKv0OnWW/
zMK6Cf9h0AaXLuxkRdxMtXiVcZQ3MhjyeCk2Qym0vWVIxHkFh/ZW38q830KQe9cjJOOJ1qD9LUae
J61gQbB8Wd7Hh9w2X5NLJtvNP99ktwyqb9e/w1r/Fu4+OYaQ4xBYthBRn1UMhYw9Trhk9Adjdvm/
BUty0deSifWH94VuL6/rS4vE5Jz6Bjjr+xWhGePkQHlt8xoEWL+EuLiYmRhitJkn+q9225Dzwr2u
IhUr/sLTKKGcZHbdBAg1LmidDOipoM5nbdZTTt7GOFcovA+kKrJu9TpeD4Ius38jAY+5NFsslRCP
1ZIsi6dQwY31UL3mrhY7vIZ1xslC0X1iV4ACKVJRVMJzm2OdcjvW0Q3Py3hYCyeHba6LilW3EL8h
HmuvDngQEsZVjaL7DKMp83qCtoG+e5fe0GhooxdatDlWz1g3JYkzhDINVwPrxmu9LT1WLg+nydA3
JYYz1Bk22GLd3YKZCcmh3lUFkMQ8OlhGBKa4vjES5aLIsO5sp++tw23TQgyK6MOY63rUNrGVZ6FC
XwW1ZwQ31+gpri+J16pRBIgfMP185do2axPJySqWeJxtRBO2jaKavh+93rkeSFgxXSH+2JURcPFb
DpmdBhR5n8y96oX72UtBxehM38EbFVz/0gcY7ouYRenbijLTC6FDMMTr7Gl96GMbiCLwrMuuHNnp
L9PX7tExeYhf2ru2dlXbwoGevinBE9rdDcE2SieG42F4I+duxDIw4tCFXkTtnGHgOWBnexBP+dd/
JyN4UixgpI5jPaQQm9kba5nloMbAyZ0ZbfQGhQNak9GDYgWb1R5rP/4HnIx4REjf5cwpg2l/W8Cg
qEBxqpQ1B4jtHkSZfv2m73itiSzNbMb96VxPLWuOp00zxkPX4bFQtuz+F49qiuEhFOsnh5IWJmAW
wzt69Tj5YcV9BGFqfTuEP617TJXRWI2qvq/BZJwd4+/Aefrg+9F+tc+NuROPvASapSDi5RZa8vI5
ruv76HU8al6xtwLeSw4jWFNIX7q2g1VrEK3YMYjTA/VhcvUeXBLXjZ4VRih6r1/+I1++NM/yM7hI
M0+5LxtHdOPLk/r7NoiHQTF74lyoRihjL8J72dPd8sRTEMN+KEgvHJes6kMIVuzZzzz1gZeWsARv
O/LJepo1MhNUegEPO8ZOcUQViRO/GDkgReYJktCsTYQtLZr3Wv6ud5z0mxEXKbYoDSVBLkcsWDx0
Tnbk4fRZeiC5cGRUVif0EDsdrIfqgGog737Okkz801C1KZKVEpjBfRXgSHF49UuWhok/GnFetkCl
QhMVfNGyvFbhVCoY7kgBRWK9dRVNUIYF3o3mOXaAT17Kh/Wdd0FgfYAUnQxLQE/Eig+0uIMPXo6p
6/VreBNFnvFRXf9k0qs2jDkSbZycTr//k57erwcRxj7+hS/qemmWJYgNg8Qebe3AqxIw4ipFGJVD
JgGYCMGjW+y2tGwOeA9wjOSdIoyGeHsIkXDsbLd4OXU1L3ONn8Ixf7pNJ5uuPql6kRJBFFTIHzHI
wbjP3IoTsRleTrvPuiRauij70En3JDm8QTesFxaKM1o1U2m0EnIr2/LLuywADe1e3YFCiveYylI5
8co5bgXDjODulg1yY0wsAEFWC59Hgnhd56wiNCXaLISqN/MJX1CD/pt5LtFUZPjtvvPe9HNp2r+7
GCNi24vgqp1dNzYPCsgyU+KzFaBf1Yrel3uAxOdj4ol7NO3xhqqxhJNsN0u7KWkVGNLiIGncDb5o
64/X9fW132IM9L9t1JhUaQG3ZY0qR+yID6nNuzJ8vWadApOGtB4TAQH4Xj2IAVrog0q2eYcGS/b2
/0+OtYZDbNUD9KEHOnoM97AhYHR5JsRSCXHbZgDztmxC+tb4L36LPZETer+O6zoddhmHmRnWDWxE
f3pRPcHDHOE9LwViqYSco200N2Yaw+yXgwrqWg1IaF6Ng6UP4rMLWCyHToQ+AP4KpNPJuPFFV6dM
nJOaa6OQQyENJmsliO6h4VmAQpSa20mcgPB1xNEpCafazGqtFbBDzV7d+ogSTXMEi4h73X1Yaiee
2ayghVei7RdgnHoVoJnuwJt2w4D26X/Blgqwlo0NtnQblZRmjtCDDHHYz5Fj7YcDjySWEfT1vwBM
SVGh7+QjYBovo6/9Lv36bmrd1Ws5CRNjCyiYqRqt2ihTKAnoDl/+E+KVWt+hGMC5WX99GuoUsgTe
TzyTFhBv+fo+93iz2Zj6J0nvag5Nlm0nie4YYIWdvNXunkwX97pvvFYA1tKJ1y6yoIlxvZkP3u7r
w40eSyFLbZkNVr+JDZFWKxch4JVdGBGMknTWmdiaANTjov5NdHSACofEPvHAyIw4Q4FLjaHI+bqt
+qV0BQ/Ys/11H2XJJT7aRmWrDNudSA7eInt2Ik5kYfg+hS1VrSik6uY4gPS+6d9BMRWMvPshwzAo
1ybGu8VGk0P27CuudOCFK8b+/QVd0hc1FBOI7d3qMXZHp7VNcPBe1zODf0+nuKVQHUOpyhBqC7u5
TBh2BT4e/8/iy3b/pr/0jsDvzmH9EOKbka53sbD5vHyPqTOl+8dqbSngQbxY2iduWeZ91yxbHqzZ
iR36vEILwxApkaaCOepms53RL6kr/sx8+bYcjjJndpWcj5OYbr1mJUYNovZ6W8JCEUtV0S56M0Pw
7K+2cSrvart2lohTA2H5D/HLSSimRG0hfTqUILhZD0+3cSLoFLuUYmLHXE+QLDo9nlGjJ+XX6s1B
d2OkogyZVbfErbTpRUQ+Hu6eeJcIhoH8BWCqBczmS9FzJr1I9ka5x1sww6ApM2a0jJqSCOiTk46m
m+94dVvGDlKE0oiR2IZUbj1ySDrTH8WRnyszVEE51KqyWHVh60fcOg4Gl9try5JLXDvvFKHSYmhC
wxjv5F694+mCJZhkyWG6aJmydTpqyNYEj89Mydg7Tf73ZQcEOXU5TJvgb3ogf+exdDKSsr9AElNp
Wt0Isa0bfzd/xY5a29Kv9G76cf00YC2beLcsCJoqtZAPtCPQa7cBbzB77t/asOLw/1wEE5ePrRfv
eKcXY70UH5HFbb5Omy2Pbuz0qARdVwNDzXR8Xp8XSidtZrH6QuEkB+U0vk/7dHZ4MYPhgxQXocpj
nZcWDHp+KbwoaL18x4saLNGbqj5ds9MhrkJrE10fNT+yJxzhvAyVJZq4odiJfSIUUItwt/kLLmVP
2c/rGmdtJHHEXM+mItlaulc/d80HXh2StZHEDTFVFl3XU7Q9Dsteu4+8ZK8d+uBW8aR+JOiSqvc5
xK++4ZcPoKsB4LN94sGKWEoh3tiZY5+nbQ6QsHlawYusi07Je5Vn7CXFQORK2hiyhaX3x/WuQ9NI
5vOWzbqcUgCEtsq63rSQHZ2q1+ZU+utF/d0+LjveFxjbSoEQ42TFbSjhA0i0/QI0cJ27uJXLmxrM
yFMpEGISSi1ZSoivnsNgs3MgynuHdx1j7CrFQ+RxVKW9LJeo10ZeaPNw/CyxxDmHMc5SwIhK9M8l
dnGMOKGQJZY6ZtsNbWuKJepq8UOJUZfX/Z2lYuqYaMjTwEZZwnOKx8Z5NF/wiMRJUVlLJl7ZhmnS
9AKWXO4rXKNvG1cHbtx/B9bMHKayj5QSF6XE1u3364pgLJaCF0ojXeJs/NBvv2ttXjLNErvp/dMp
UAjxKlsJFmugZL9yVctwPIpUmDOz7HsVq81O0V0B3rJzcQbs17+uC0ZMotPoGiMulEKEdNGR7Ax1
OTCQ766LZulj+/8nfaxJ1OhG+KHmDpzvN3oHJSOS5VDV5w5iV9y1BpfHn8xaLXG6MksbsakhdkFs
C7kVeEa2SyEJspSA82dAiNgG0CfB7dZGPC4RkqWq5k0NLp5suUa8ha6/8Us6hR6UuVGMZQwj1vzH
0rvJECjqwIhaIyw2x5i82S5xM74ulrFUygYkZL3QxD3Ezm7iJJwgyRK6+ckno53kqO7TGfuFiYCB
zCF7ZAndjOOzUCsZ4nH+iAwgzOf8fIbBUt4Ss5Wqtt3ONBmw+vRWg6WsJUuZgPFWh13V6AnHINqA
B2phrZc4WGMpfYFX9s0KtvB4qxWQU00AQN/C5MMSD6Xg9L9uWaylEt+q4yad0wlLVbaHLZcXa1li
yWm2mP9vBrGzRdqbVksRBTlwFm1lYLX5vo3t7MZ2e50CCix5HPVhgGYBKAhqm3cxZWiBggna1Fwx
EwDLnV1pt+XAt2mB+Ni4RNmqbO5g2KH7ystrGJ5LAQTmFAtxOEIHvx553XeME4FiBzDgTTGMCAvd
HgZiV/V5KA2WYomD5YUUrrMIwY0tOE+8HJeRNVKYQGeJghBnyBqTxykoYLbTEeOQveubxlIvcbQ0
LtKhzqDeci8FvAIFSyhxszYUhHTY9FDZ427hJDNf75pGn/+FauhROIbVDl4BMqeW24X+9a5p9Pnf
ioZKQX/Dlt5Jdn66zco0SkRSl4VaGJjVslXZnOg+cjrOWcZaL/UzvR56Qdnc1y9Og2/dRJah0Sf/
Kq4W0dQgdvJ09AbclnpolIhEVhY9USyIFT+GbdyWg2qUiaQUY6lJt9Q22c225PDQg1+n+hp95k86
PYwwkXCLuFEE7DBK0GinmWIumpK1ecTfrOQ/Sa54aHcYFcdJRVjOQTxu1avCmrYrCoAgh8oZzrzw
y1gvfdmvLYx3LmUIzs+p2+15PApfRwiNvuRPlTTUufERKUeuI7OEksyxS/Quy/sQYed1PfDaahma
pU/2Wr0owlJam7eJXnZsuaULhqlRnhGAaktJirHa3t3KOSFaEbYeOl5gZ23cpqRPGa9YhInUg1Ue
yWlvn3hnEUsb5IRLwy6ZxAzaUDF46r8hofz6FqzR53q0KKpNlqL6ZD1gJiqGmIQ3Mj1r9LG+NFur
MUdhy84EFJ/WA1J1//rpyVIHcTtZ0rVEkT9El76Gu+WN/kwf7JewUZPehGAzmHc5sMY3mgV9rS/T
ztCrFYJlp8Alm2cXjOqnRp/rZ1NTG2ErCvdusvNzf7QnUEi3Nu/0Z7zYa/TFvk5MKan0Ek2h9xjs
OL2n5+Quf4j+REf5PHqABvwqO+5MTIZvUtoRvYm1SO6qrYMzecSAoYcoiL7LMfeOz5JPnLPNDVGt
N/n5eXpCJdpXfeFnfuDVGVniqZfqyZqmFnQVvYISozgVnvUU5k5z5tWKWR8gV75IT+cSr5Nb6+90
Wu/kfXOM78Qdb/oco81Do6/5elO2NdJ06GdwMI5vchYvuwPX3SkcbCOzx1cQYwbXXZhpWMSHF11d
ynbCt/rKrnbCNwmXojbxI8wrQRP+wXoWd+GJ1234dS6v0ef+ugNIrigHFDfu5pdhTpxidlRXQZfC
wJmFx4j79MEfaBwtrsURh2Bf/e47J7Gkt0XkXMsZ8Y6++ke1aCXFDC/HVF2cVzL3eZ4lePv/p9Nq
3QbLGynC0uyiPoOLOS8wsdSx/f+TYLU1tGVqsOL/Lt6x9pE4cFMqetJ1ELv66UvxNGKmqezy3Jel
DOK+bS+kbVtCGb259rtcSaagFtPIzSUdI3qUVLwt46dUJFM75ZiXge8MnrLruPhe1vJJilsrmaoX
21Gg2Y3d70L7Vr0QT221XmvG+kPpBbDyps3zGUbiSElIhlJCDNievhZv5NYxP+p1fxdyNUpBEqI/
M+uHKTy2Lxgy41t2HdvRn/RVtpOj5uCvL/xzPYYxNE4JSQqjkmpRGcLj0iVOPZy0sLenofRK83z9
A6zjnXKTzBZGC2TtGGIQl+Z3gXGK9uN764iFLficT2zm8ZW6iKdWXTkDg48fMTiWZS8YaDq5koto
n2JCcWIvid3Ot4UxSltiqKOpYlpMeOxHze6bIxCoGETxy6x5XRAsgyIeLDe1PqgKPhBGs6todxhT
yFk6I/D8BbFRRSst6to6LocN0ZU9SZfqG6/VnpGEU6CNrheq2BQQvhHbhPvOn4OGt3CWjRLnrSdL
X9d5No/Dc/MUPwL8zKkLMRZNYTai3OSSWQ8mJqP3CehD6x/VueAYJWPRFGkjros4WDpk165gj2/m
jWT+GsXaiGjebod0MTFwBZSZb6AzeLvuRixtbL/k03mXD9OS6hLUnO+BxPf7Q4URTtdFs5RBHHRd
Vz0O+9E8qofYx/yRWy87lGUk7ksrsQYIlt8zT7vcCvrTKMGIZSmqKQvYPsuODhteQrzj9bWxlCH/
W89GVeaDoUyb1a14pBk9XtmQkVpTepG5rcwFlI0mZnkmQXGx8Pox7VqH19XGiB90eliZ42bVKxC/
OJrfBJZnHeqAh8JiCKfwGgN0RqY8QynpfvGGR+VX+C17aH5cNz+GZVN8jSBJyazGEB5eMDssEF/U
3Y39KxqF1nQLmFFSCbL1YP6GIQeP+an2qhF1AvkS8sYEsX4AcU2QBouNaED1o6thHHPsrpeFUxJm
nc8UXjOqGCZgrJtvBo1d/gQRp9v4xffC5W0twywp4UhWG200GbN1zCtbfkp9/XvzYh1iTzU4BxuD
NUlTyJmppmtaLdNgYXxb+916EPz8aXCUjUm4NGxVsuWziYfrgvu4xvBgykiSF6NsAFFlbeEMoWFy
ea9ALMEk/61kY5l1obEwt0x1esOOdyuvGssyIXKI5llaSmaBNXdAMRuPJQosvGd3xqopJCcHrM+M
JIheDoBJHF95hsO6y1MyEVNbcjVtoY4Sd/lT7iM/1c+tJyMBTsBGW95Lqpun7vUgwTBTCtWpxUSN
RQ0fky+rW1ySe+uycU/zigUs8cSF50RuMXkGSor3aB4PBre4H5HJ8w5vlnhywgJ9WyT5jNVHz9M7
KLH0n43ipI/ZA9eAGBGaQnfq2izq1sAXpN+xA+YzLz+13O4lBoMJeAX/fSiGwyoa5QDps+R2qSM8
ZJFj3M13tdeuu+TcfOMhiVnxjoJ6pHSUu1XGl1pfeMDsrkN0L9xjWJSbc5Id1lYQJ65DWZwKCR/o
0ZFdYHI5aC8PInfuOlNVxJMTac2kMIElmcH6YEk2RpA66Wu0b1K0faXc9jrGz6DAn2iqyrkfkNGn
e91pRRtXRLd4MM68NIglf7OzT+kmbFWq5fBDTauvgouqvFN/p571/SZ3ptwjTdghjpqbQflA3s12
vZP9fIeJv/vr8ll2RElI9FnqkqzoEPWc+oyjRnjRHc1Th6ByhZ+cbzAiK4UJySCOLMq40HF3LhV3
SpzU3Mm4p2Ag0cO8Ux9knKhWIPdeHD20XLo3VtylMKIsE7UqE/HZ/JjpthZ5sXCPmkAGblFwC6fK
z0T9Uz7yuDq2EPXF7f1jFZ8MIazTqW7kSD+muFKvoq8maC0ZCt4+scSTdLuMBWHRF4gXpSBVnUSz
s8if97VfYKDxUtlCfL+Ethna+h3vpYRVv/lotv30k2o0YsZxmejHqXbCizXayp1Q2P1BuC8FD7z9
ozdi+JiicI4uRs3gw0Q/fW6Z+krrGvzENf8lD7/yiPeWxPBRik7qMwEkBCsEty/yY3lsDsmMtntL
8LhHPKN0Q3FKyjqFU9NCU8t7OjoYkX0oAiUosBuF03JvFwwFUdiS1WtjqOexfhQm+ds6G6d24QR7
xqlI52+D1CdSqrA0jyY44P9R3N9y6057XgMJS//0VF+lrNd1SA/xHPaserOz5nbznTu2mRFf/oIz
6Y1qNpt8sfS0Y3eUR3t8vB67WConB7opqoJYKRBdnWI/5FxWWOulvmwNg6irEGpVGDgIWnx+lwFL
NDm1q7QIByuvUGR6LR9KW/zOwziyBJPjOpwNSQ81rDn/rjvpSXTfryv467imUlCTpouqjHc0E5Pf
VU878LqCvzZo9S9Ik1ErczxHJtKj6LH01cmJ9p1p8xj2GMemSrFNuZjKsiYJBoZhYwDOoTbxrl57
w368lzvnuma+9hqVjlsC/1q9DmtsHjV7Csp9DHC8/FNa+T29zB9B/DIeYmPM+01JAGCMoQOmyBET
PcoZLIdixLnWfm04KoU/ZZo4p2MITfUv0t0apDuO4TASSJUCoAZ5TovGhGDlW3OKH7TTUjmjDSaM
y/R9+KHwDt7NwP8+11UKiOoaqwfpGT6T7DKMScWbi2DrfozxAb+nHS+LZPBXqJT5BPw7daGr+Mpy
AI3YNqrc0F3RL/zQNo48sAbLKYgPV7raDtq2FeJB9NqHjXu/8dvgJnOlOKkcQzIVeTOm3jX85Wne
ge3Vnp94FHGMV2qVAqbCcKwGXcbiJ1T9oz+taRdo/TTvisDq0TWyHPvMW88LtxrD2HdKhCIWVq6l
Ar7Xu9qxr3aGF2EsDViohNSVztd19nU1Q6XQqiTDaK6shs4UP/EwEOQg28XbddGMuErBVR0ShSbO
IVrVk9FZdcmdhaGyi1T6fv0DDGOiQ5xWq57nVId+tkfO5JAEGF9ux0/XhbNWT45dretjAYS5ONG9
JACzJcdGWfomB+9sRbkqjhAbBuDmejOc/sQtLDDiHAVZ1VLcTNkA2ZMHRPW5d/TH67pghWk6yanU
YrVQgMo8Ficdr3V78xwda0Q7PEConG8wFk/RVlLdRaq8hZ9tM/FSEPBerFmLp3CrvBnGKBtwii1O
72d2tOvwIp6/SlyueYafUtyVhKKprItYemY6kzc9or7mZapj/YocXtMsSzvb/z9dTNZ41dt+xG+o
E3u4hIhsPWc6AeOOqlKclYJandkZWP0CJL50N4L/HXTqrvhNVZz4brgTL4nAyScYDksnPmlplFTy
x3n5IDtgg67taF8H1j/XrZThWpQvJS26zBhm6Ei9tPtwQndN9ZNnRKyVE7ddBiMPjTXB0eKLTuoa
gz/sY4/LEMLcBJI09/XSiGEL+Y03FEDvpb7lrBpqLcK94gFo9cR7e2Id8wY5gTGSbVinHl+a3jVg
InCf9n4rz7X+X8x9+/rGolKAlWSA2rjIJ+M479EEy7EdhgdQTFWPWSNzp0Do5DVOFEgeDw7GCPQU
T1WK1jxXKQQX9lvPbctjpM6UQmUZpqReVkitj5Ld/pgdBb1egs/j7/soHn6RE1IulWJsJaOzRuMY
h7Z2l8tuckHV7GV+U3YinkJ/LH72oo52e+mjiwwe9Unk7ANLXdumf4pEMUiJwHuOHwacDkYz3dZL
oOrkuI1ACJuNm808v505JzjLqSi2qh7X2gr/d6m6J3r9nYW5K3qQ7bL7Obetd5PDe8Syd+K86/of
lcQggOfZOyPi6MRPa6nU8xls5LB3AWPC9llQnM0dl02JYZ8UbpW00qDIC/StX8Tn4lA9Zfs8s7N/
3q/HYoa3UtzVauRRoqhYPUrGTm1XPifGM7RCUVZSPppJWMgGYnwHMIh2/2SeeNcHxvlB8VVNZypG
1Ro4xu0cVc3f0ZlXuWD4DGUniowaCzc047i6MZpZeC/OLGUQVxzERUyEUDGObryX/OGSOIsrvV7f
QJYyiD8OSp5G/aIbR8O2cMFp9umFs4UMb6HoqbUU+xXt9sax27KM3W3LJS44VkWRhzmEzj5oM4Ls
oNsVb8IWSxXEE9dyTrVlVbdrn+Rqp9EpXN4UANZpTIFTzaR03axg3QVGd4Kx0zzPTvN9sVPMKYm+
XdcNw0wogGqO/6Pw7C7cjW+/cy+J7fl8XTjD0SmIKhQjSdQiKGfBw5PkiDc2aamUqCgaekNHH6dx
FGwLjd23FYJVdXPRT8dXJFZ1h5lTqKU819vThTP483vLZbxkqYO4JKqTom5MEK/ZqlN4GRdSzqo1
URyVXCxSG2bQx+wuT8UJrdMPuJcei4fxOXng3U4Zp4JK0txCycJISvGRZ8EeMrt7LN/65xmDawX7
NnMhfmoMYxppGsJKZTcH0N/ueBhz1i2PgqrMtpWWJcHSJb/7Mzxqd+Ou9sTS1kF4zkl9WN+g2Kow
HrO4W+CtaqDtol3jaI+mPd9LHi+TYJgPxVcZc6GI4scHXkf72Jx5nKaMA4hiq8yhBbe2DrX3R3O/
emVwfTcZ5kLpisTVWoE2g7WLoGTUz6p9CL3Kv1wXzloz8dRSNJdIwdRWGHwVLFz6AZaKiYe2qa4n
Qg47yR6Fx2ZfuLyxrizB5MRsm9EQihmRUEMhvrdfeRGLcfxQjNSCznOrV6GHxRG9rSuPOy6McTDQ
KU1hKFbdWHwEK8FGl+0Dxtbd8+AhLHWQU7PH+D1LjqEOa6djMpLh3IYHVilIqlertQYhw3biZIhM
nnrH0zTDnClKSp3EeVDADw337mzpTd5nMI/0KL7dZNAUF2VlmNS5GJt4r961AW8CNSsqUfKivhay
yewk4xg+WXZxCA/o938Zn3vnNki6SuctGaIy9+kWlcCIHqN2lp3lR94QCZbOiTvGRS4mtQQbfG5O
4y5/OMsvr9zThmHgf2GhlCaXuxi+XnnhYbXrHyVuIuVND9YqhT+NVSV00oqVv0z36Pb2MW1vdxsQ
UKUjloZGri1rWzioke3+Bx5nOe++jGBCiY2AxdbLqUcwAfvZbhs/WB94uEhGvKYwp9TqY8vAFQqj
j7LglbdglnVTfqPYElHm3+K1Hpio8l+i+9GTbfOteLgxUlGAk2SlCd5pEanu1ENi9zZvtCar/kCB
TfGiTrMqQSMg0Kkc5eVNw7kQye6wVx4wCGh2pP31yMLYVYpuWpqliKIFpgjOtbvw+IQ6E8deGFGc
AphmaVTlaYK9VBi6Ox0BvrstEfzQ2ac8XOhyrZO3JW+0OqqLK5V/XRdMgyE5rKzN5rxU0Hr9e2s1
PwOz/DPa63wAMCNkfdzlPi19zmM1zkBfc3zeCLTHnbLDWBpH5TXpMO7HH7/rk/hG6sy+GD80Ayif
d10rDKEUf1S1koaiHYRiBqubcnoXGWZHIUcxsGCquGU8GHlrd3BO3HbSp+sLZt2MKdKo15cVLfLQ
8vS+7tZj5ZTP4X7xdXdAyn3b5ZVijqoMs4XmHhUfPdBAo6ehUef66hluQwmTMGJCrBUBR/IWvY/i
nc7ZRobpUZiRmkVybupQyuBNoMrpMIJncOcn3pHGCOEiSWH7zBLKTIB49ZC7vcfjPGNpg3gkBpSt
az3D+Dqnv1OBllc4+8daL7lNmtqMEa8z1ts8ArDLvUuy1ktS17AtjSrqTAO44OogPuSecdN6FYo0
GlYBvYg1BBs7ARC0iNev9LUeFAo1atIxt6LN3DQUNBSHx1HG8EGFQozESohGkHRt18YSyR/AJ+VO
txt/fU782142FYox0gt5XDDRE6ev4goOeik458DXwUmhVEqrpseFsMktv5vPYO/IwabEO7xYsknS
arSob2c6ZG/8+DoAP4nL8/CvbU+hkCLLzIp+2rZy9rU79aw4qNVdj0ksIyFeCKiYOLUWJCt++F8w
u3x9sigUNpR0rVIO5iYWEYPHbcHA/YKb6t9lunpV+qTaFvtrPLf+6r8Nj3GHbvOitGV/cdc/PNws
YwCcQkFDQjWtpj4CN2v97h5bv8CR3gNQlz8Yd5anAdSjPtR2fLEOkz9eeJCury8mCkUS5WLWFeuK
jzbP6x4tAcI9JiP/4EFXGOZJcUOT2il92wB1vvrVpQjWAPPrvl83Isa7o0LxQqllJhlQb/pxzp3l
PTuE/7S1rfzQ/8lPnRsqdhSUj9ZFdAFqmUp7Sp204dgvS2ebXX/KizRgu/JMyPVjWdlmkLpmbYe/
I4fXWctwDwomEuIZyboJ8fH6TckufXzpdE6exEhJFTpgaVytQV1LKE0tArlDTTJL7LR7rmvM0wl/
ThogF+mPptc5mmL9FOLpchkVujHgc510Xynf5PRxFjg3DYa3U4iRPM5DParAf4vId03zvbN2HMNi
GS3x+Hk08aQ9WRru6mtiV0/Krr4DZ99Jfew8yY1U27ivXztMlPnDa5f4OplSKOKoVLImxFVYO5rC
jKQ4lMpDnlvVrm/z6GR1OYrHZqYY30ZL1LzRSrN/OD91S0/+frtX/gIkGTNQ9EMITJ+bJc66B4Hz
78lFK+0l96ofnI8wdoqCkoRBLKZha2UwL62/HGSv+aXvpZ3ZO5isOAfCfihsXtma4ZqUF6qTR7Ob
IkFD7V055g+ZU+zHC6/nmGHNFJ9Uinpd532KHpr4l9KdrOLHMPDOREbDq0IRSXIhFEUBECGaCftj
tlNkG2ykD2Jt62fr0uxNP3tASTu20z+cbWHtPUmx5XlI1CrJ4EBoc8Dju36Y97ng6PsEEI781jZA
hQ55MjBsTFErfEf4JrxYmDW4olcyPHduh/fLh6bghBrWzpMMfLH0tJWjFdwqbuENuHPfbfXpaOAk
zKzISdFKlVr0qpRC/uCgs027T4KtATlb3V51r+8IIwpQsNJsxYs54YJy7DzFxRe2ImHkRP6QXa5/
gGG/FLi0VNq0CKIIFe1n47J6i8ERzEgVKXCpbsUV0QaCo13cfqv2Yu3NEid7Zsne/v/psK0Seexi
kIUcN3re1vyu74zw8bo+WArf9PRJtNqlYNUrseyNWjuenqUA9AdPXblveY+MDKPUt5D46QtmMoK7
D/kVjKb2x+wyubE3q67Uc0yGZZUUrBQWitRFOX7CiHF7867UD/LPycXAWj/XOJbP0hI5w6XeVKUk
wScwuMjF9BhQ7eGGOyg7jQcwYtklcd2sGcHeKuAL2WNTP6WPifx0fYMZJzlFLqUihtbmNdTfu7Xf
AAKE5FYYOUbPWDXFLdV45B1iHauO/+nzl+xcri83rZoilpSsW4ywhuDmtSvx7o3JSIf8VuGbqj5Z
5BJbViO1HypRXHO8gFjTzVQO2xzDVChuKewnZZFNCO+8GNjUbLyHrQNtmPCiMOsDxGPnyjT1bP74
QHEY0lNvB3NgVgfepYLhr5QKKjOVeh0VyNfs2Gm08/9w9mXLkeNYlr/Slu+sJgmCy1hnPYCbb3J3
7csLTVIoCIA7wQ38+jmKrpnO8kmlxvIhIy3CJZIOAnc99xwav9bptz7kqx1z4XEl+Kx8SvBi+7u8
f2nuGvv1r3fMV8tycUT7VtnmNP56bBKV9KrffK46dKU7/+9Z4UsuqHIQmWn7ePQsXeWdnThZ2Oab
v376Lyw8vYi3Dbp4iyCtPpRqpSOjqobmobS723rQ/nl1HBH+9Y2+GJshlxinfMw6bXWrCUPD72iS
0bDdyNf7NjSPP2nogW93ef7mVp8P/yeR9SXUiVBqjktrmp89+E218aP80B1ImEffzpJ98dIv8U5K
K8IzaZkH+auFtqDoLe7c5LtyxFeu5RL2pFz0u5rPb1ADfX8uIwp2t3toCG+H8Dss+xdQInKJgXK7
QjXSwT0KNhzUHJF9/QY11D1KZMds33789cv4YoNdMkrZFqWOHHCXPgLuNgFPxzfu96sLXxzoZrIc
x7Rw4TGetpgX/lZw9Qs7dIl+6lyaY+KqNzFCXaPRYO0wZPct8Oyrp75wtwvwEJ/cTJ+L3oX2s5d+
C+X9wsBdIp+Mngx6snFlP0XifPhum3xx2UuwE/FUz4vPB3ZTsvF2fw8LSy4hToZXQHgeJEyInTBP
mn4nnPjFu7tEOAGfWeNo4rJjiGHV13Zg6jCl36qe47T9uWm5xDoVgZP7w2DrQ8WbOvT7atgWi9+A
wDmzved8sKdrU1Uej+qil2DZGYhzQycJggka1DdrZQX7wQg8lldC4QlJvdKDUATYaF6sZuQoyw8Y
ZCZmFfd6mNxYCT9XbBnBV+HNahEscDkQ/cFAVnNfWGSF4BEfQMlYK1Xc+DoLkrwyiHtdtWW/sto2
Zixw0053gyXFE0WEE8S+44EX2sk/p2s74yEXJapRIH3ddHVdnZxmzF6ktDP8o6TtjIvAPJgCVZAQ
h879GTSml5TB7AMhI9ql3oLqvdxwBGTHvCPKTVW+BI/dKEw7xqwf35QBaYzQBxvpe+BgPi2Waw7i
COFo8ljwtUZxRekbX5I+Rk6Q83AefdsPLdfzT1D7BY6vW7I5WjK6DKz2iXEejNwUB6sw/TvVcK9n
TWapozUuGUZY8pKfJdiOqsQc6qIMeSOwQFzmZtpWq7BYNZcN6OPNHiwvnFi7RUxBzRx/mG20CGxe
hIVuHJuVXBs2K7xqDthiTPzGo4XJsNwI8vNGh9YaGJHvzMUQlaKs9jPJeWraRctDA+TCDmCHjfVG
BqPY176lEy4DLH5Rj4xANDQtmrl+GYg9vwvH0aEoPUDcKnMJG3NZPjgUia+lIla4VA5lMlBQePQ8
69nwsmINV58sJ5u3UA8qfRLlhWtvs3K046kopxhSUE2C0f4yzKxZPxVB0EMYmIxdXNqDSJpZz6wK
TKDnrcaJA7VMYFwZmj7qgTrZzaORJ1M+icRz3P5oT1ZxrZQjGCbQxtgdg2wHTXD3nEkULVBlVqEc
GsQQOshOfuuuIFMeaHut6WI/TZ3XbcnakVhPet6QzvAjY2465tDPP9exsTYTUf5R09HkrFoW5zkA
ppD11B/3gxuMh8Wc53BtpbGf7WLZzZ7sQ+HgxTp+I2KEBF08j3hpQwZKlXLoMGIKzMUaUm0vb5Ww
jXig40CZ244k7HpuMker50D6vEzNCSxeWBQTE40dNuyelHaz4XbrhEAP9KGunIHxCQx0IiutH9Lr
quMAIdLQsAaTIS7zGZjknJSD31iG5SrXEwaJuiHx10oCMete5YWZegFQooaKCsML5yVIrHbaGMqO
rEDtfGof835IB4VDbN2ZTRcTXYdjZbFcO8wppw0tspNH82tZjympEA4seTzZBXhQrGqJ6kVEjiCR
WXgMA1JnOpDNUkFfHsFbVdVha4wxLbvQ8+zYcaywqeWr2+bMW1fmClmGVlvhNsY2KMRupHpiJUUj
taQxIDdnywtY59f9oUJKF00ihyaczZ+8Zk7ImpVMiUEy01ITM4f+XXRF2gX1DjDIrSZAdTT2ztAd
SHYn/2Zq/aMBqmNmlSoxdRf5oontoQ+Jul05+KYxSjoWKlyK+dbVTdQE2bPd8DE2VHWwO+/c2s0P
U6v+FFTZe6WztPFexwy/JFTU5hgYHas0y9SCw4qx7H54cU2dNpMOe8OI8hEET83Pcu0el9U+EvOF
049ufctsEtVqiQrrRMi1YZeh4dtx0P0sW+Vcmw42hlaY8ZszL+xaj1HHjWU/weQ45vOsuzRfcpiY
qWFLoNkU7EcxpYKUEZ/s01qAekXy27bM7oRvLqlT2euWDtVhMjE3y2FJANu7IchzXA5+9bbuo9oI
IjdHQGb4iW4lK/2XeizDMrNDs51OStZw8XM+sY6IPm708ISZxHAlvYqpoR9mMYYFJ7BTqryRkx/B
8KeD0Az6GclKKnBE+LeKezuez7vAA5l17yddk3A7acmmnrc8a67mlSdQCY6mMn8oFjKzDEQv03O2
yqiph9hcz5m9afhxUeu7vdRjAq7TjikNwHs2xVQddU6ZEchoDQLMkxYPUm6GqQe9XAATlN22lVLJ
ZIsimnXAmZO/19y/nv0KBekpaRdYI7X323PJD0CKby3+Hiz3iy99GNaDAOVPZT6WM7iJb7V5xnYJ
XGY62xaD5XqKWvhjXiYBOedBOElm+8zu7krz2mvssAblXZ5Y3cgaEY29w8j8Y7RDNLlZbj3IfmRD
v50ItJZlJMFXpw+jvzWmdC4fdRH1nk596u5AhcXm/KOSMZiOWp0GRKfCuM6tuKDvzeCHJHsy/U2r
BiaM12Xsw/pz2Kwc33xrSYKap3I50VowypsI7cyVitToz1n24gcPs70kjqwclnvT/SDA21PYt9UQ
xJ01PmjrHFArln681GmFVj9iAlu+ClSrqZ9aVVq7hLWYKOcyXV7VMCR2VbLC2NYBhO1t+KTZgtPV
MPpJ190Z6qaZQ+6TbZNJFrQJ9/Zi9kOkhbEz6INN+N7J3X2PUz45Pw1CmWkWoTkth255JKN6yRZ6
2xgyaep1W/XGppSeE/p1C1Yjq96vKLkpkEaD9YhBkiwy661pndva2cz42pVLPrzqVvZ7aTcxur2A
FQzY3kNw9CnouE492QbDdeBclxNUZSlOnw2LSt24kphTowdaHFz6ovKVNRCFCIKt1Z5z/85rNQIl
QKW1SPVc3a9d/0LNkyGOxnwQ9Hqm2XPdHEwfG92J3TVIJcFDciPYS5hXaz02lD4PMqiY1yE89UF4
zUubBd3R5Y+Vn2NTKSwUAT1zJQ9tKV7bpthXJf+wOQyROezabg3zAkHLGtonf05UEMFXzJju8cYb
dNDSDnR5eMqOWTdw4rkdznekDy1IZ/gbTC3ZZGv1cede048cUik6Xvq97SdBUYfeUOE/k9Vuzbxp
S91r7pzyrb0paivM1nu32jocwuxTzior8fN7u40DM3G7jfvYCjfOsmSFVJPeUljuNrXmeEIj1WLG
eTVftZvy7h7vcSJHQ8aU7gy5MU146unaCHhcLCnPw9VJfZlW73YdcpcJN2wLNj4N1w7wxlAnOrjy
mpofnv8g5Kkhj902cFL4PhvSU5zVzgsNpybxAYkScc7jeWadCqt+b8L6gT7Q27rvcheQiskHKKwz
0YUNT8zg0VpehJGA2caumHsSBrOjyXiyso0jYfMSGF0tmc7uNYhk6G213IzdtkTYHTvVnjy4is3+
ye/D1Usz4zC2oQLVj31dZjfilrThbO6dRwU2DwrvG7YvVb6RiLyCg5fH8G+NPBT6cSZhXQYnlx/J
YkbKALdzvfeSQSd5se0Uo0dq7fQws6VANKOPFgx5BfPcJ8WPdXCYSbYLDgtkvdq73j/NNcAuNd8i
yWLjsJ8DGPkBoWjFCju2eVJUH3DV1vzqzXeaJ6L6KMUBKVnktsyjVw6++sh6WALjpAPJ6qwCyaZR
s8y9MpwInimfzoV1n1kxma7hBJyDLK6X8smrtuWULFNSIpSRYU+3nsf0KfCeXNuLxvW2IA907WJP
MT3EHp3YgBmpwcCbNoxTbwFzX1c/hEJRpTdR7tJMVdxjiE5+WhkMaAcvAGPtwGxga0wzuVvcLi4Q
1YRADhy9pVAsr6ejChRnPJdjgs43ZNQarJpeh5yZKhxlmAPLTm/669XLmLRvx1dHxoAsE3ObYyP7
HE6Ax0a2aSCIJdNSbbN+zw3Eo83InOMoJ7TTkKfpW3cYd1lTbIAAKuCysco8rqvIWZK5te69n9hQ
EkbkrSdP/gjzfTaLbWa/yrtevw/aiPQ1ehQcZlWTWCy76dVD0mGaQ1TflfOEQO7NPWpyXa1v7Z0w
2foQ3JmeAC+G6AXz6Rg23kdh7rU64gC7ON98P9gWc0uYvN28m2xI9EyhXMKZN6xPYB6XmHSMDjwL
QfVQpeCnYgtnprw1kD9AOohZFes9M1pmNk6pFwc/zecmoaVmM4oLeaxrJj3AZdzKS7gA5evouyub
H/nGEScEXXZVPXeBYusCY2ahr+YkCkd+9GONFmTFnxZxngAXjQyQWEzgLYyJs+1WRsg9aBWKw+ps
Glpfj2tiYOFIF2oZKlfelL6BuEGcjR6J5RkM6OqaDgPEAzrzrRqa9lhUds7aysNLni2JZK/u1sgd
Qd9XBjWsRU3TeZ63bjHWoZmNT7kx3otuxvQ6of2+cfwfmSho4uTNLu+mHyKrke/jScxW54+z7l2m
nLIIewBumI8sNEWdaFs2JMpMMWB2WkeB6LzrgI/XsyBnP28jLjPU8GRx8AEGTXzSFCwoYH6Gynrh
S+bfLtQu9qQ1fxoZcEc5Mo6Atm9Opk8CfL3x6LqIrYbGfBezuJnKEiHlUKGMPQYrU5PxMdplgxfu
ibDPykNgWzazl6ZiVHZoLKvH2ulDrvsHgzZiRgSy3IlR9Y+iBgoicwuSeOUIIkyJNHHJMggw8Pq9
Ko0M2deShVWBCL41RMXGxREbo0OAoBHE1pLGrjKRWmKgLMwpiE8qUIeQCVtuaHjcajniBHobuY7p
lKE1bPEIvLGPWk1wp3WOok9LwEJhIcULTGRdLSjWHWtkCtsk86cZZ2pUH209t6yci3IbSOswBOjM
T3w6eYHeD5n5w3XsCD9iMsvhJ8Ntr0VhiJAuXRbXAkR/AI6FnCB0r3Xst/JnvyK/bPmDGukNMrlj
TXvCFldgQ8tGxr1fl8wNNKIIE//ezcfczx5EYwk2DfQGAzYP3oiszZeyvcJsGp6Gmu2CPeqhhd/D
wa5FkA56VqlS/W1f2ljBegBby1yRqHNWGfPOZmbxOObmu8Hnq8DojrKfI5zbxCVW2jpG98H9LJnk
uG08vH8JVzP0Bz5AqGqkTZjZecE0z1NzVT3rnZxvm8qPTYsn0ATaqHX6aRqwVgZShl7hxGPzRR3B
xPLsxMQq+2ShFoAvDhoJduE/Llb/gKHJG4dOUda6ibnCN4C04uAsfWIvdlqMBA58ojtgMO5gl/qz
63j8mgZt1LfmsSTTk7l2N8ZMWOVkd5ZVHpalnkNIiOfwxXm2DUpgqcpPczyWEJLqu+smUKd8BCNu
YSRDO4bT0MRW78b1MiIDWJNg7XLETOYJZS0SjdK8amvYXWpV7gYzcKEKyF6V9l6NTthOKCEOForL
wZSaLY1kl4ULVRFRPFmCLPFAPjJp8lbUxnMh+0cvQHDbcHmEHN2+p5B0EyA0sorYKloZzv5yXIyh
CFfePi6fwXOmYq30i9tRZ2dqDv/Zwcc5vrYQd6obD3nJYVWoH9FuPnt83bdTAeE8IVG9kmkxg8W7
aLdrADJmWYWW1eDNB6+8mkOXT4j7YcHw6D+HpgtC3xNPCgFaYZcnyySnYhBbkU9DGlSNmQAzjLwJ
eKVBHsoJ7OlwfPIzTG+G8cFpSpyZukA4NaV9xmH+iHc1jPJHQYcp6jr+oKs2UbS+HYquYMvcIIvO
rHSs8GacyvwZuO1OcKgQl/Kh8710qs3Hru7eFOoPHkcARsvmR9HnV2Pjj1GfK+MERbj54DReHn6m
FqIzDKbWMQ+FNg6idSvGK/0uMuSMZmFniWsC1dUvSW+0Y6ooFSdlSHWauR8RXu0ni7+CiW5X2PWZ
EoQ8orT7RJbDgGi2eHX0BF1zZF51B66ToTl8FpN8a7qaJcRdhnzYI5PdNDa9r8sMXfPp1edyp816
V5Hxxpvb+3Vc7FNJQEvTlltCp9BTYlOa864ciztZtObNkuv+1jTWnWoQsY5uzAnyldUCCkIjiuz4
yKa8lyFKMfCV1ZCMvEqKOj/PVbVHloi9iYAg9AO3eUXFwQ2NEYTizOv1R+kv/VkNmf9m5Ei1Wdej
wuKPgJ0M8RI0P+GRU+WXU5i167VTgcm16h56h8Ak2epMtbOrHWu7cGsI27nFfE+9y6V7Bpi3wsGh
CU5z3M1OHpeOdUM0wJLGYqbAhpzHTq0MyXgoUOyViHNrLhLplC8S/n3McvR+lnLjrmo7DV2fqHqs
bnI8diKMpd+CDJ0bzPKcJxSVzlLxgzl4W0t0h177Pwuzg6Za1d7qgdpRv/g3vlM/+TOJICB3qpf8
XBiIL0TTh1U2DKGkz21wM1l5SjNwppSPDl8hgOgo5gVNYixNqHXPsJFCQptoQFV08c5W9hh49wIa
rf7Ao3xZwkkPidEP56D1H0XT3smeb1tIuq2qjj0CO9gtt1P5URrIYVW/AWUQs1FX7dXOEGCLd55c
30oKbR0X/5l0wa5wh12RI/Jt5FUtjZdhzV8B54JtD+YXC9lLPUwo72bZmzX2Q1LW2cc4EfNqErWf
WETeV40XWQZITjZ8wjRxe+yzB0oytMthkaBwZE7nsTxioA+aR1e67U7gvoT5rsK1WGNbIvpoY78B
67/gj6s3Z1eBbB60j0jfspfYraekWDzEd1ZUZsce6aZ51EsZBX5KoGJbiA/LPuRuGcrqtkLC2fHb
IrsdzE/bX0dyneOg35lOE7pTl2TItQMzXcXOc2Vo2e2WGvMWeoKhLZ6V2lYTDxcRbFsDyQpvYo5z
l2c2DvMadrPLDIEY0eJBnAXr3vXWKLPfyehHdWUcapNeuX4WFm0XZjJ/rOs7N3tv5EeDiNs0R1YU
zUZ3LsjjoQBXvg0BgCfN2Rn3lXsu27RutyjMjsuGq+Ninmm1qbOdI44r8lvSmzvoR+zm+o7nb870
Y2wzttQ2621sHS6eGtPYmgKRwBh53UNJHw2Q69PVD7sFdTwcjd6EVJno2WDc0PXO6DCGMvlnGUw7
S2way3wTFTYcvcrzQ04+8omGhb8FRW5IO7qv4bszIdmaBU0YZPe0H1DA83YznI1Recwdfvr1y0SH
696s9qWVxSYaJaBp2jdI2ysXtXzDOy/6s9UA6onIc/UmqyowW/uPk7cnNPVGFE61jF1jPNiNRElp
xPYFXXyvWeON0OLyWTAjcbIWSJeUtzVKY72LqjtpItGO1zpHd8eooUG2OqHZFYfBCm48IVN/SlGI
C+R+yXZN079yy0oJqBIQ+JMnVU4oEOQRp1Vc+SvLYdW0uw3qLaY5b1Hub7rpwciS0r9yPFg7FBzq
bi/75qktiykRthPZqGtHXp6O68nTJsXqALMUZJFFbii/tRpIfZnVAiOk97k3x4jQYs+qtrOowwHO
YdXIGpw6gaYA0FX3hTn9KOt36PqEvu98mECZDhW8OnGtIEQtN6Zj6eRMU38J7a5nWf9ZNoF9s52e
0UzQ7Vq+1kX1NpIBrr+PhmXCPhl3HSQXDLNkuVjuhV+wNiNkl2EmKYSQ995uVixnjTpfkzUP5vwx
51eej4JJh+mw8UU5KMQipTHyV5p9WNnzmnsogaGf4AAZY2078mrP5udCTRS1LJ00PcLJygRU3XPG
CBbwh6NsPPFIUajAi16PhdZtWE80zmZzZ+vl4PZbgv+N7nzKaQ2bTGIUwAb+FBSYl1oUG+WaWAg2
A5EMnQiBWA8VkZuAsKZI2mrXr8ib5a1y1rjNoG1NxbYVN2ZtnBbVxEPg74Y8P034JENbRl81nojn
Yk2b2r3xlZIHYTrPdLB/zsWytz1jPyG7RsALPnFVOKyhcBEtokdo6E1T3AZXNDgavtwOBc/ZIsm7
tKdnGGXBvHK5rgIibjq1FxOmO8ezRTdc6li11dFTh5k+WfmH090tJlgTu01OJgjbPYzZNm+RYSA0
EsbWm6pkzLPYqFG5zf05dcl651QBRXCQZy1qQgtEqibbP3qeUmmdd0FcIRpMZjmOKBDQPnSg/f7k
ADcy72ffw1ntNL5OAtAIvyZLLj3WdD5aJApbr4ZGXOe2ByXRNmz7CcqgZpmxekRuV88lPRraa1D8
rQ3o03Yriil2thi3mXTp9A0y7ys8y6XOjyxtS0wuJ+hg2xp5PCvv/C6sT+OzfrJ1Ut6MW3XKKrZ+
c8OvWtsXcEbhuMorMgFk9dZ7Wvc4xCiIfkv58hXihFzAKerAmb3Sx9cZITozQ8bXiZztsG+SrLj+
TuPhq+b5BVSqGv3FJJ9LFjBUDO6DG2fbM2ye7wTCv1qiC3CFiZEEknUKS4SlWZmPrsVdhp5Dwexv
ON6++gYXcKkawgpaTLgDPw93ilVpDkfGAA+R7G/BZS5pLeyec3O2cQNbI5/J3dCbu0cUCDaQxd38
9S2+QHRc8lu4Xkl0QHwbzFtARoX0GzzOF3hP+wLcWLvC6xuoiYPqcEwxaQeJlh9//cBf7c1Lags9
WnmzrLj0EPEfn1JOPELDCfnU+TvA1S9KhT+BjF2SW9QVHQTABDZo2nXshPnOg8L09Gw/grZ9I64J
cJoMYmqncq8TlM3egodvvtvn3v+zG18ca9QpDHS8A9w4akrUmzAIIoDcLB8k4gcQj/w97h9ySYKB
2t+wWNDgw6Q9quDJdxQVXxyIS/qLWbYW7oXL+lf9tgAxzZiQnRl9xzny1eUvTjSmv9vaBp/3gaBq
FY1ARoD0007QpvqOr+erbXtxonVVkMBuahw4DDu7W/RTI/cbY2F9PuWfvNtLLoya1ujF5bi29dSg
oAJ5wu4DDY9iW8dl/q2O4Je3+TSHf4QVC111o4dFgul+L/baDUnOhlipqAdjyHdT1l+8ikt+DKqb
Mlsn3IUf3F3x0r95Kd9AkPvmrw/CF7b7kiXDMYG76ApcHgrjHzLCEEPsbMjzX1/8Kwvyy4n/YYnE
lJPM7nF1NI/3TehVzDytIWR576Gb+9f3+OoLXBxkJNmi7wVusSZuWH1Yu561V9+dgy926SVPxoyN
1HpBTiBkh4L+2Qv5hn8D0PyFxPyzXfppmf64Nr2lGtfDteWCKNmuS2fv94gMu77UGz3T6rNCHA9V
xZNxcq9GhaQAFcJwsAiaDz5H1QcVLiZ6OjMisiAylI/SjkBom1s200BJKKe4cSe0ISZZxYLWqLcM
KyhWAmgxr62LhgNdWTb2OjSqIuldL55K7xOQheCfjBLEp41Fw24onoWwfjj2aiWaDC4gHa4ZkvGz
JSzKH4vSSIQzZMV//Ua/wGr+Om9/WBhbY5zecbEwZsgh02PF6u954F+79A8XVoAQTiT37IOLMiMr
3BH1C1ClRmvJu//2xv/5vvyv/KM5//f7U//8L/z9vWl1L3I+XPz1n+lHc3ytPtR/ff7W//2pf/+d
f27im/jyB/7t53HVf901eh1e/+0vcT2IQV+PH72++VBjOfy6Np7v8yf/fz/8j49fV7nT7cfvv703
Yz18Xg1U4PVv//po++P33+zPcOU//3j9f334+Q1//+3uVYpCqOH1//2lD2Adfv/No/8A1Q7aWa4L
ZRuHfrKdzR+fn7jeP4jvYc96BJUnx/2cxq6bfuC//+ZY/4D4i402kWP7tm1/0jirZvz8iLj/cD3H
gtYzMS2PehiF/T8P928v539e1n+gLHduRD2o33/7RVz7P2fQwwME1Ka25ZqB55j25dw/IGTghSj8
IAWGHUdcAaFlWCgRkuK+E8t4aKaijez6BwF6pfGmzeAtKNXkKLYuHGJcaOe4bCh95nhIbzsb2FJe
PDbLPCRVryOdZ/WuB7yGTMzqCs2W1liuRBvksQVdL2bihEF+hbz19aojroKRuU2RV+ioExG6Oadh
DzLYneGjyEHqDu7Ynfe1snQ0rfSmtnKLgSlCXM9B/roMPQ21w8dDDkYRpo08MvIm2HKg07jViPvc
om+AKbasntGttFHaAECx9ENQeYCb0Cye/rAR/rXWf1xbh/4iqvjj6gYWKAQCF1rDngfO0Mshf6so
FwiJ2VZKKxiWqbIeR21AfMRdnuzG+eFMPQnLyX0GPwfd6mCMTCB5r4gtmFmr4dgbawhjWW21D+xh
EQDh5U42IFSzipbipevWq7F1eQzgfr6lwFx0ALWxesUAqVkCEsaL9gY1cwdQreqjahHU57ZO26CG
EoHXQ03krpkB08tWcvTycoy6HF1tB3mtqsiDnQHGVnr5bdmjuYhEassDGMa6CpwoGJdXbZofgeoY
sLDGUVnr6zzkYtPm6AX3MgsYxCyZS8p2R4ZmV6/mHHplVe3yoogwdtOlxpo3EXecK6dz5JHOdhNa
ZY2hjEHlaVcXD96qjCM0K1z0Q4LUMkiRrr4mqaVH7JUMDQlegYkvN/Xdarr1Q2tbBvNsuUSLNO/l
1GYnzU2+I1j2asrlqdKM/2+OzmvJTiWJol9EBIXnFXN8W7XTfSGkllR4qMLz9bPOPMyE7mhuGw4U
mTvX3unS4TM3kDFF3gFatbss4HxOif3WydldVtmIOVJCIiZWYNupCMG0vGAquWIzq3X9Ohk2mcyz
0ZzGtaMlcOQbfC1FtLN7J8OQfjRtHVHobvhWyF2nUiOAbmiNuy3I8EeRKheb3MO67uPJlC/mjpJf
Dtye1vBoWjPrdfaB2yKD5oTdi3q39h+s4CvLtzZh0DqlwIyfdmD+zAI3+KhEl877mh1NDfFqlYG+
FLu7xA5Sz4dr6t9e7ttMhKsCHgsCrh3kA1ugo/t8ONlBkoKQR7f3T13dZKdQw4C2NgglOwnnLLMf
WDFx7vZ5jRprAtvxawAEp5jP4SqmE1rtsWrq8oefXeRQpF4ou4di35h37fp1b3FXDl07PQgjeMQs
8G7b43xohrI6s1FLxqPXTIexCNNiV+V7twkGycycKnJDH1e3+Zis8dgMSExSOviIlXsJneaj1qOO
8p25ZOCaYQKHVh534fzXoo4ngckh4WfOB7+x+5i74cfeQ636c5ZYDp8SupyI3ezSlOF63srxNGyL
jrMcxbcKy1g5/ZLUake4IyRjH0TCmAiESEEjiK1P7HJ4HCvU5UHOr7pzXjy7i8dW6NjYuuI0G0Eb
t229AQYKC/QSxsacxuNm2/oht4GDXH2BNlfOul/YrEFmDgx40uZreTTM4dXZqp+ZXqcTbu3qcA8i
RrZcL35usRLJkJ+Fs+ZH5eb21XJLhhJy4wf095uVlTa5F0GTSDkcuqJE0lTMnqWA6MprRzGpZLvo
aNpGGnrBHLXkkK6jndbOEOcMyi/+kLNkq/eqpDRc46DH/jGcrOpgeuwY6lX7I9iXKl0HmR0sLT6N
oliORl+l0lvtY9G57GcRYTr6xkdlTIdi6vbUHLr/GJQ+lbo4kZFtHdtG3kZHCcRbmABHdW993iv4
JL8B1d+BAd2frhssSdkWxQW6L1kb5oabKV58o2bPYzDAHGRego8dYgnuRDRZES9b7fHI7xWnSX0J
yTiIONaC2NRtd3XQaXNPLaiCxn9mOd3zOzAGOZYdka6tDh7DN77vUKb25gVxqNGG3HB/bQyGv2Vn
//WygsCPzPowq/59MSgyOWLyJACxR3cse6ISG3vOrpahjiWu8Qj1720IAxizMAEcwDkBWRy1bm0k
zVA/hPUQO5n7d7UKJxYK+MvcdngKp0uL8a9w9zMkRBLm3ItrCNoo/bfaggya80dLbUaqcpasmuqc
FeoOveR/HVOx+jZvmC4EeRMbvjcfPDGZYBtel5YZha7f+d8+tERS2fl4NO8Mqm9xrQZp/8tVZSSe
Rqm1JNyzzeHrejaKeP1gFOxD67UgjqpGBzWZmQd+FxXplJ+MefhaR7N4LNUELSba2Gmt5bG4n2p9
mY5jPR13yXI45dOkNxzzlc/ec4tJd9YYv5Yif82t/F9t5h9YaOyISuVVr5Kov5nxnlWcG+TvWDhu
noT9rzo3GaUockuYYsTSRCXvGJ0muQH3Iez6snvZUfk2iZgdrMhmAcGszoQyLB1c+zi8s3aYEzub
DpY3dzcr54Qug/M6CXa/Fc5X0yidToNzzhpme3UsIUCoTngVcoa/5xDnaWsYzq2lGEXo76dDrQ2U
8qEjfAhgxnTrUytnrBGixWC4euHRdVjvuk/Ql4E9f8JM9UqNpz6fmXo6enwJejm+bHt1f2fKLMof
qoXeotdQt4ZV/TeZ1pNsLC++z4Zax1sfQVGOjgqZKzkut3CwG7Ct60B4iHd2tHLO7Orjh5srrlLD
MBZbBFe+mqJw3f7rnfD9/h+js5247hlZdKv11m/WH4u3V2o3y/eyBERcjB/dGrZpEybrwIu7kFZ3
8dxijyuds+jP2foHeOyfu6qm2CcepQwF8MD4a1um6ebbdR4Ni80kpuJKT8uhKkeZZkMGfmC5gGz2
DjetJz8m/IhTpuriqmSW63XqtoLVT340WLvxHUrhMKFxTyIflrhb5iniDPzTaeOtvlMD1Rys8IFj
HU0uTgfiUC2O4aE5kKqHMWkUMU/qqx9M45uLqygs27MYlfqsFfONdp4eBr+wo2qk6xylW0RVKQTm
A3WhKmejidj+rtNychfAt721P7rdIWBoGC5LmYMXFpKpgOux+KQsRVoY+7Nd4iKYBH/pND7Aoa6W
aF54zmQgfk5dmzSz6UaBV8Oou/mn2/JUhuv+TNjBctELeOswriBLxZ7s+1hfWzPDsmV9ZbJ/c7p1
vuz5cnbA38Xgi8SyGxkFPYdZM+hYW9Ayxmp0jF7CFzCY31XYQy/p6lzg2Uh9hx33FsaKbjJrWP/t
2cZA/GMf14tt6ffA0Q/baGJC2Lk0WatOo0rNXI+nackuQ6UwiWBxuA/6FaDAL45bfXE6w0533SAZ
8oaIs82kjO6+1n0ACzPh0Fblrmnj1gIIQzyvw/BpLinphFas7zMWhl+XMmB+EvTp2Nekss9E/GZU
ktTRBecmH1reqPnGfDYrTclc6M32VoXrZf4kBWE/QvKnIqsolLbcifZ9ZqIa2EeONeammuOf+mSM
OjC1JSPiylv7xOE8Suv7qK5is1gU7Ov/X35GjNDxr/MhEwceqqO3E8TV+lhM5PDY1N86n6qPrbMe
ejHJRAW4oedtzh+k7VHYyOEMRKgTDx9z5hkt81dpRHt1P3xmTsuaRF3YMfOoKjGeQ1H9Icl9PeQu
aOW8CxIimv90u0Suu/Yw6x3+pCB/W/y15KrKNdp7G2BrH46bM/RHki85aTP1FVApJZvDBz2onnGt
DjC3VPZbm/9y94X32gbFlhnFRRy06i5atc0lF/NTETpXBxro4vKxdSb0vltTEQ/myXGCiwHMl1Y9
9rfaYKFPsP0ssPswA8JcDjMmKm7t3h7AqZ6cRf+xPDtHp/7b7l7FSFI+KtjLeO5NI3JBxp9HPG4w
kbiSCr9h0OcskZHlb3UXAp5Ozh9DG8ND0Ls2NDD8pDsxP/eJ3IkDWcd2mRccoqVBpeBVLwGWNg4v
hnruCjXZiEs1KjexqIYS700Ts8S3KqZDJedL0VmAKIb9ww6LHrtTxzi9rVLLaI2oF+LgNsvfio//
KRDTv+IONa1X125J1ze+fNs2D9K0kJZ2q4nrwS0Sf8wORWWJR8/qxqPMwz/7Iv/5HWivm7GtsliH
171saBmgfuKNqj5yu/pDOtKMNWXprWwY+m/briOnp11zhIhCsXZJv/hjlKHYngdcZp2n744DI2nN
7tGa5I+cjuuxCpsFU8uypL2irSU61E2Aa3sMDAFnLa3g5t85hdq6uNBxQldz7FqWTMsNurfm59G7
l642c2e+05OV+R1HQt+/NE57bfr5llsZm7v3Hz3T6XGoiS9pu2ReZJ3oUpTRDagL47w0br7K5SPT
Th5xKqqT9LbnuZj2i/J3UHs7v1C17PEQLFtCP3uft2Ji66r25xKqpCtl/2ovwXs3GWZcAz7oZfMT
n70sMdIMdEGjeZfuSsGpz2/Auh1vzgq/QO2FF2UsiAe7YV9mx+awwHtSG9NrVoRPkzG86No4FWbV
JU6GJQ1GkocXydJQV8DLlNiz1C1Y3F34LFUUerzU6zglWTj9yLPlECxO+Ny62RP5W+vJ2nh8XZPz
Z6rFlnr98rCE4RD7wmU2VgAnrovmLlTNi5y9d61t63Gu3xwoQCbuCCU5Y9IqW+7FwcBipqoCQVuX
MtEhE6r2V9b5ftqbvZ9Schw9z0J0ljNyhVeRBjtxpfYJhrtenMfedlc8doMZ2UvZxvrbHTEw9I71
RTa1eQi0DNJeU1zWmfpYBRaDgtDaecQYV8Cp2i6tfSD+G6fQo5cbzn3oFIdeOeZx6DpwFTy98xxP
nmAGBGTZmF0e90NRH42Veff9CyuzJMTGpPT0fB/tp92jvAs++Tzrw1hVXupD2nlVdrBpIo6ldPJz
s74JDUk24ZnwW+eOGgwPhZzC44Qmy8OeRzR6zYlgup/WKP+r5KfVVtbJ2vuYPSDD2eNKJzidFK/V
fN2LH9UAxLQb4EVNbj2N2/7TltlzJrwm6d1iSCVmvCjECBT1OitTKbxn1eU9egr+/7pNc2sH/FQW
cYdVi5jtmEkfHJe2zHEZLEHqNN13NuMGGmzjL/XBdrXME55acsq8O/xL0XEZpim2/O6l6zHtscru
wep1wPusreA3yvKAC+HsFxmBWgIfDF20fllF1mMXU/OJeuTqIkdFYh0fKOXiFZ81FsQV3in/Nrvs
3fMGDtKp+RgL7B2N0Z36XtSsut+wtE4ilhvfX+ODXOieeMjMFDEosku/vxkIZTBYOQQPHKO/0erV
Jh98ZfxrJkqzrvOqw+4CgxZtd6HRMa71wtdGf0OomRvomdZYI49fFQas79Md+JSxHTaynC/drHm6
21n2sgf+m52FnGw7qX5eM8e2PQTxrLo/vlcU5zmUQGBqzlHjw/pgj9XvcV+ITbb6/TDTQ0rFl105
isO7vucHToTullKXx23Rzsdu12B9hmmcwnChQb06mpO99LCX1FcfGAH3mZ6pEDFgkbWBVFl0t3X/
zYZNYjDGAa3KRD6EOISWNrCQt1b+tLr07kYvL6FQX4Xgx/CRl9Kme28tVd5mBYe3CpX2FsTQpgpo
pMWg8ApXP4IlSRraDsv2s/M6i797k7007CM4ds2QhFrdjSL4i70RwM+r/8M9wOm8Nt/0YvD9bfBh
CPcyQZ41bF891q3/4Qr3QEp4Fk1h1UOscJK3/l1McDKIcdpGJw+jyVuv47Tra+U2xQ9r49joy+Gr
bhT2lEJcCfJF72plVLd5y5ubNbe1iiapl3Qc1tSX2jw1yqoiT41fi0HbqS1BFkkbVGnfbK/WUlVp
wEpcbMROSsHPBo6w/+179Qvq9JPCXXfqJ+rpPRMv1EbzLmOPFSPRoOtvyeHS+OUYYa9+X/RyHjRp
wgoHpV2ML9DxGsrIdyPLutmlmOPK9q7ZNmEen0yRDJn6vVChnzJBnVwMDzyrl357smaT80RzYUod
rfW2X3K6NbmFf81upkzvxpBXpV5Orc0Qx5U74/igALIzcZIBps8/iiBzE6HDPMmL6dUsAvFs3PFg
XXv862DEmwF9XHW0534xH8ZaOVFtd0d7ahDVuu9ZK+i6IOdHwbY9+evvLBybNJv6l3HI3nz3TnHS
qUTG4kpcfxg97DEbj7UfotcxjCJYEQcLVOGCXnGYjGKMKyr+arcg8IIOPC+zuii0539N2z01hnta
hpZWYv5nu/2aDuZKNazUlAb2lEyemulyAc6QRf7igCfex4YQw74EFye+vU7OtxJ3W7V04IJdfjbt
HRtpg8IJzgx/vlS/Ot7pcZ5v75szv/Pr37H/nnUAODdOi11+NUKxmHZQY6JK68DXGQJdP27tIhID
s0421CIJyym8oDb3UO/5MXRwFjlO1yeF03wHtexPo+39pZbQ17YlKwDnAjrY3QK2TTxZGicRNdpT
vjt2OnZTFYc171WBXbrb9Pp7yv/uKO/3BQ60+5Sy+WIYl1GFj3OgfnLAT2eGJhY+MjSEZn5X9kyF
4nbWUY/Wb08JitZWivuDW1zmXNws/OYTIfYIljRn806y0ODjoCoGmkJ7SqeAyqCdFJADJjjoXWJi
uTFj1a60L3OhErQ2VuYdG+mr2F64XMY4PGp7xAbqDQ9IrFSxcIZ13z6tPf9kzZj23KCJu8wcDoO/
nirotNjwDAj8UJspPQkmBc6Umbi/mAsEFNvlL41osEPv1p+psvAvVJ487FyfYRPlJfeHmk2v5u/K
NYKTbpp/egzHHyOJDkzaiXCwklYvB+h/cauXAd7RBOQAb3dfB6S72oBgHsfx20bPdaVQJyv3TvSI
UTDAojdz+5dVHH98k04i/P/5KFoQTRszW7XEJcMiTtKJXacKY09uAMp5M54RTD1khmQ1g5zNoA3I
8mTHnIfYXarLVBd9MvYY+wbvUFn5yTNLIDUE/mD1+I17+d0ZrkyGWrFiWZUBHjHhHLawooNV3UN9
daiar60oxVnn4V2GhYqge4yDkpLsLjOsNE2FWa/nstkvmaXivMCxTsIIZWKPWjGHuGWVJU1YxFmd
pcv20XrK40w3HFkzqgyWGQvvHYc80QDqYAZzFfG04Sw5l5a1JiOq0R1wxaoS4lvm8PaxBSaYVggu
uPeY0gxjwwZZrcuNimJV6rAY3BS9i+YrmkMTDP/ssmfpy0QsxLJbn6aumC7X1c8Vtx8jdfeaYVWu
rcY7j86S9HWDe1mz8UyvDaElxZNAVg5C80kW5ld5Dyvg5UR8RoVblyIWQjTjwxFYmZyTWanwbC7y
2V4VYlaICVNN+TXbRyYtzjCerZwNLoLzEnfCL0STI2Eg1qfoRXW0d6rS2WzLc1l4fxafZWW6xlUk
XhUt02V03Ku9Nfk50NM/q3DrC03/UeUdmioWC3BxARi7B+nS64eabJZ0sYJf9oYMiV0mnDzCSfou
GjzvGVd3/djv3hZVPHfpqOIwzwdiEXDJbGSVpMLIeFRszAKex6nIWDTFGzdHJewHbtLylm9LcQoL
IiUq6V8n4a7/YNWToEZD3s2GudnMbM1vUEPwtON47Q0sQnTeQ83thSJ1cqzp6mL8izuCc7BkOwe1
IDK7692mRu+17+yEWwOO0/VFNWKlbMg4b9r3bTGeBjy8vBz4gXoP/yc2JydwW87aQl7qpqJRyjN6
EWJJkJN/ZYsRnhpTcdiK75rNVm6x3GdnLgpMV/KiRbA092x7aBnEdT4j135purO/JgPhLVswbA+L
rE6LRs0x8xzzXl+eLKMQ50LU/xofg6K/BHa0Uf45naQV2tfpSJV0YEhOsz0Gn4PuhiPcA9fX8pGJ
PKm51yeMoJuI7dW5Ge3cPFph+4zkfq9T+uvsKUD+sRMHUSFrNzZra7Ma2TvvRswBeTy7/S9XQ1rY
K2/h3jO/ZtAxPG7xvrrPiN1FtGwkpNJcJps7vEpj+VjM0jhWgLzhMEUTCvHLLPa3TdisicpONg6S
aMyGOS3QUuJZdj/cTCBE3mlfgzFYspR8fDYp74SSIBl12xrJgWoGp91+ynIzrliXcNg39bn3VUmY
RIfbexh+l7Ytr7VrOqdQ3OWHzKeEH5+91uhTscDrdv5K7ID/aO+iv8z2cjC6/luZXXnlecA3ah7N
e/nU1SicXeeEcR3Uv/TWHtAE3IoB2dozJGzbIE86PbFN1E+4cq4w1mO2IxyudniS02Lgit1ObLZA
oWG2YXfyIMflvPhT+bBv2R+qovYe4EE2S2j/ZCVNYi5Tiz1kZ32M336Ee/HqTpWduo355C6ucSvN
prgaIqSOmJjg5e5D6Ywn4GSWuxYSF8X21nsb3XmDjmJo+gZc011cy5bBlVlG0sDp2PWpXZTFQQyj
4uow72foIxNnsr8LvEm7C0ftMSchF+WR0Xv1oh7MnVZspGlJlmafEknpTuRJkag23ZzGxihFPuj9
lZtslbxNxZowbWQmd85AP0/YG383E2pi0brYuLlgw7pwJBDxYbUt+S8O9tsyJAuCCdJhGJrxeTZ6
A1M6VoiGhVRRU3z1wg2ex55skXzoZNwsTcXcKs/JdTKKB5NXcWQF2VNJcf3Qez8C38ouCkAq3vbm
GIardSoc8YJPDlNyZuGUW669NE+CfUAfuVGjNQuK8WyAyXfcPt78xaKsa/1YNvISoOK/oBJQ1WZ7
ZMneTP15ecJOxbJ3Vcwc0tYLjk33UY3d3yVIVjecsVytOu6b4sWt3/J2FjeXPPSRbIF2KdPZY3Lu
VUN1MygYMIUTNlWVywHLskNNv3w2vMQeKL1/Muz0T03t0Wh4+msKcY1YYxZJTZO12d1jiKYzBVl1
LJlPRnzM+1uPfSGyXCSasrLOq2BGOBh/824wj4vel2tV5V+tyMdH52iH+s0vSKXyRnkmU3IlEGwL
E1PZkmgRpiiO92Wu/sem+V/zpswoZpGyirm5abWMZ7vnLCegp/DH4Tl31bWvqay2gJEUzlP4ConR
yOpd4tHC0FdJadrcN3jcdfAtJTdQsVV9iryPXO4wwXPaZidpQ2Bb6EcMVNxA8csY5oeuHK0EAoTZ
4lz8V231L2fMBwr56Sy6BVbT97un6bdYZ4/ECuFG7iJZYrFzmkngLTPL/5t2VnNums1jl0aU+sEY
47Zbs4SNajJZQopBXvUE+7vU5c7EoGwqJ8Q1Xq6z0c2nLNPUjPmkImoOVg6ZjUoz392wFcvwtHj1
u7VmZ2Khmsu62L/W2cTgPfZuWpIXdhtAPG6tDMwEk97wW3b+q8i8KeXU6pNWLDq1GknSy5qlrshP
4z5lMXuIfpeOR16GIDOnx9CS13ivhVVyfs4GvSWum1Zj91js6mzQ2bwAPRDcZY7H+ziW1wpVh1vR
b1n4Y3B4JtL0/2OQHfDIiH+Z7l/DjQlWNpMlFFTdfhzIY4u9bPKTfsD+b+UBzxmZZDQKX3pb/sza
Iq5t2IpPVUdFCJUyllN/xiFB4hYtGMyInyJq3cORyLSQpRNNOeMksJX1atRdHVtGicw3Lffy5CVQ
FuWOnk+NXz906C9oiS5pHmStkAAgw6sMh3uWQwt8EsinzZt/MB4Qx6ax0Oe2yjt5ff7mNzKIpowM
nFrRmnZbQwdrVNz2YfudMZ4r7TVZhgkPczgec47xyd+C1///lwibnxtXLdodJr+jaM8wS84lXA9Z
P7533XJceE1EZbX3aUkLSY+6M6B0KNAund1jWPxk/hCQ2jVWSYeKKYNPRzO97ZzRj7tp/5Kdq4/L
WjHwF7tFIeeRLbJAUbWjVx62inwsPct/q6K56WyjfjR8GD3RG/SBpl8ebUVZYgQdimc+eKmjbMw8
86kgcOLi5prOsphQsgQhX71hvGU7Bl8rG24+o6Vo3L360BlYckQw/+eOzTVnWLQF63FydZ+IAduQ
dNwHsy6baC729sA7HGLS8H8op/29VJ2I7gLXpb9XjOoo8sU+Nn7x1AW1j5YuSWci0oHbIzjrvbQi
e2BSVhs/M/6awMXgZHnYB1FM/5FcFySVRQBIP7cX0vW/rMpebmE97y8gBR7jN4vkEvvJ3ZvtpgxQ
hczhGVKVmbQeaSZ6GP8Upoin2Rhurutel6F7qwtmoWbFTMbVP4SsnhqPU2icjTXOwvy38N/Oi1zX
lHJ7PzCOntBf0szMZ6y41iPSRNq5gO9eXn9qtBe/VufdxmHh1PRB6DtratosugoWF2M50y5P90d/
w2y6hk+Z8sa0FNhknWrjKLOzOWkJKCt3mxKz2D8J2OpjJyyRPEscaILNjYe2QcluK4XXL3vXxQY+
N5DzlXeQDPbcnhGM8mOPg0zIeqWE265NbggUf4L1Bs9hyAi4soecxC5R/oBu09d8E8u8kMwiaOLv
c9O6PWItRWdcfXmZfPHU9fyVh1QYwezp3XzT3vig8no7uOBFcVWYJkgTzhVBbWSQoxGMnhUP2gDt
sPs03zK8Lbi9XW+W8dCG3zNzqGiAyj14vO9aYeLN982PpuD/CWRCdxbIb7OFoR0kvEtj/IXG+B0o
Tmdrc5BcTB81Ngsu3GCMne5/ys2ABEDPuAYy/ApHJm/yay6cOW71dBXGgjw8O5QFWVEfKtU/Msw5
4SA/trO5w3I4G6kB+8DdY/8wvJtYAzM1pSGiEcS46q/23j2BCjYc1855NtBu9ESTDhlbnMr2gTvi
R6C4+xyiSDywjbTiqQ4Ge34mYeJxVNtLiQf04jfG731fwqtqtX9wMCy+jB527pA+uSW1AnNxlccc
UnbUltt2lnpKR7keG9oYcjUy/0Ej11Rrv52nWR5DcyZ1EgLrlTBqOya8Y8L1ibqEs0gkXQWHZIM3
TVP1JI32FnZGcOvpr8SwFISb5/cp8i9UYdZ4DENxWC0m61RVRMUVzF+d7mdfsAiHkUadzi43+K7b
g5+75Nj1MnYW558wyYN1Bsp5ZhbBWUH1WOaPoPcQgZfOTdSNMcmWDIRzSJFZh2mCHsp9cWrd0mL6
YPyH+Y6oKNl9TzYTg1mTfinXZ56cmt+3Lq6L3m6mKp+3YD9J6oHLrcrb/r1pqeWHDD2k2wKReGs4
JLn0/mCeHmEHdRXDGlzMJedemnj1+f2z2YzBac3mkwcaToDz4C0r23L0qxyH8eCGZZjmzEwv2kSY
ln6jExghgpTc13qryHiQx3miMLFEeWq76oMEyutKUXLTDE5PIjPeVJY5R6vGKriLo6Hy9snzwsfO
Q9fd7eAtm1+MYhZpR3QMyX/cV8zXYkcObwvtLPjIF5u/5E8fKnCYP92m/4RN+y809JyEm2ccYMJ4
zXrvdkYtaWSYmBeykCavu2fMmWVqenp7WEdHILEAOLklDuZ+7NdH5U1HTxKjOkv3GpalPvicDlQD
e+KG5q9dl2OiR57IsA0MQvCCtzmrqFMc4cVDEWLj36dXpo4l4Kb9KtuCMCzN6ssxA0Uo1Ptgfkm3
cq/N4PixdlrawrlJMIn7rDFgvjVu1GfG487UJ290dajqkgmD+LQ2uz2UIpMgMe7yWJnT8uio9U26
5YsZVpS5u3vIGStdMfOfXWWtVM8ESxuWc52M8ivLNoVMZ+dPPawNEm9/MKtFoDkXP7aKICC41dQw
g8uaWe6pkCZEfEjXlJsujq9i+0YX9ZnYs26G+C0+42PTEQYWWsT7KIF+v/AuaDWJZ7rbYF5bfNU+
loP+Xhf6pnVpa0sedyX+DbZZ3RyblslVNGpBeU8y4y3AYOFxDX8EC8EYDqkIUWhRDJji1QUjQMrY
jKvjGjPPTcYIl0C2HUGnt6bEQhvD928mpr/chVti0eSyn0CA6KKqOuXyDAkyMZSdx6xB8hazTQ+t
ci3/rF5mJL365fHtMV6zshkYPOkMxCgiRB5DAnaw82fTTej5yx0KL8nQQVN7oOtbAP62esU+NiM+
z+JJ1O5XSzBLMuZ2jY+W8mCaQOCmANQvaH+GunSJJ+pepALOAFc3jhlqZKOCPC4MOG2UyKuWO2+J
KnPStg//NGb2gnNNnM2++dxXOL2CpZkHo85e6gAXcOuH/TGwQlrocKKUyoOjZTMzWm11rdSC+cI7
Ick+9ZPhpgMnTcCWgktIgnCQyXNQEtZUwK8SFzR1THLk3lvHDZqTOA111Bqhea6bJ6OZfgrDopxw
enXRNB8Ht6re25lRplHVNSlijX3Nrdm+TjTtlIfFLQz3v0vPQ165i5FkzVZTeTZlPLN8+oArCwP1
MDAk2lo2FLcG6ob8WEYBM03b+eg4390iuycvIJ+q7wlytKac9kerJz4b/fT/Py3/o+48luRG1iz9
RGgDHHobWmRkZqRmbmApSGjtgMPx9P2BdW3ssrqt7sxyNqyyYhYZAnD84pzvJP61SIYnu/GNLZkR
06V2P9lR+Ht3Hs+sV3cM1Jzb37+UzlcJI5PdUN9vI6GhHYMvWflyJEHE8kEZefIJs3h5YNhsrCuH
UYMfYnjvvK7aTgW9tB66/sJXwKGIAsbzpjsnMVhaoEOIvSi4qYtqvm0XzirqObag8EDNwbpq291V
hj2fZ6+qbjPFum9OmNmiyUOsgapjcGKutpzPDGH8XntJe5gdQABY8scH1TE684yREatjPMw5ndkc
jLdpMhzGzGsujVl78HJ9vW79jOYVZbCp+anAHPaNi+Jp1ig1aiYsFEbMHv124qoU4k1HtbUH66wO
o8wYQSi003Y7UGBZbD0SkzMtqg6prJCXU4TOkMfoFkzUsVNVZmed081N5WaMlfGSsqxpjbc0qyzG
NuhM6wxUn+0R49oynFQeJFTdwOZT1qdVzLe+3UbHaGAMOIxqbWvrHOWs8u0QICqxNDBZEBnyEGyf
bZ8qCCpGvensyLyRHts7SDJi1/kQhGbGkXcTkxWmQuHaCmp19aeYC7il/apcc+dH9tqRsK2Y5IH4
eOsj80ks7Vqg+NZYzhI2FgV67yi+Q0r1jWkCUegd1AiJl1tbX1Fh9HnG1LXyf4TQrNc8M8VbWdhH
xwCnFUbpfVxb8A+YdfNX6k1gmNYqSAD3qRpIeOhG7YEZCciySpSXxL/nTg6fpsJmR9CkCMwN9iGw
JULiLLd1XBzLGD2F6VCPTEs7NLrGPi4oNRPe8cHe/vXnT+0lrOWNJDdpLRvaiLCtboq8/eqAy8K9
dtKNYPGx7mqkfg6mmLUhqGi9HpmD7IJTqpWzB9R9LIc4pC43KBxHaj9ls/FQxa+OvfqmHB5bbuGD
KKPXbq6+07n2dy6QN1k0n0PdP81NSrZDpo/BMHI4hMz/1JdhIsELK5hzLPGwXEBSYv+2zoz5o0/j
alPbikF8ygzOcPqznlzjVCSgjgqjeUva0TkhErDXcxsuBMfE3EY5xbfRxsOOkL3p6NZAK9ylS4dW
DC0VhEJ5Extls+1jmnxDFJcshx0l58Tf6bZ/HZgZO0a0UV48bZVhX6ecdbYQw75yMuvSvimnGW48
U4Ak0k187mcPAqaRwe/BA1PI+oAt6Str4R6XdOJ5AcirC+JtjgwCSDwCAJVZpxlv2rGpppvITeMb
VgzjZkgEdIh6BG/kqWui5/gAU/mXiEAJZMq3tl407WHsVptZwxpsQ+bF0g22AcOjEbntmRdL65IJ
b98M+H6Uaa99L5wBesIVVXR2wBBvwrRoUcrxMmCjfUU6YMWigietGefAKLPo1sU3DJ7sHDfvVWS5
R0PDd5SmdZ2ZsJ4BNv6aMofKFVnbNBr+zhyjpz5eWtaUv7VYGLbB6DyEfNfps9nZ2aMJUI/e1dwE
XuRt0zJ7yuvAA301nVxL3huzqPYaQhYAXFWAP2SMWlvIs5vOMUk7pVnw7bM7ZSc7o2uoinjn13RN
qLYY0OScGHVhh9vMl+GRdIEGWnjbb5tevMSJmk6W1+6ZIEyrbqg6EHiIyVcpIjB2i6az1Rh5hIAS
UwK4SWfEE6mgUmNy9KRhcGrzPpRUfJ7NDWu03ttcsMnNkTGskQ4kTKhGREzMiBASdUxcDjIOH6dp
RmFZqnAtZhtafAg7b4jFngvypgQi9NiPKY/hCc2zlefjW9dATknQ5xoijQ/g/K2nHrROKIojj9Py
1mishg/ejNfYalZ9ErwHQ3XfTOo9ntRCVOZzj4r+G9FEvg4UHqKsZRRYt1xQlTSjuxQClFOrYygS
Z4sX6lJpq7+xXE2jnj3JgYp1djcAywvYRjwXcqbzXh99BsbZjbX3WImAn8gA6cTaKDdTw2yP2g3p
iN1M+5Ag51XbptZWMalgFXTQKQdY1hiMIGqeyNTGD/XMhzObyUfQMY1nMAOHo7eDQ+/BNS/ek6GD
1Bp7oNXzq1XT5NkJPFng/MaJhOB1QAwj1Yt+mbPoWFcq2s6jvhs88ej0YbeJI0bDRSc4vqvfIiJz
q9LC2UAH7jbuEHlnBsYy9PJ15IZ6b9XylWwPY53G/s9U1Feoxu9yoyVzmV4lt6GFbmmu0NfaSD9H
+7s04qcg9pfmL3uzxazXtg/xJKJoO08WIo/ZyXqmtHVzyk0+TbOZz0HAbrroPQF2BPGjrzeD1HqX
S1/uBa4ihPUQye0mHpEQtEDK3JletL9wm9WXvM5+OKQsIZ81+60XA+lx0qPt5/MhbPVHO7I8jpMG
znM0e5usoMhzuvwj8HhcQ/CjbhqUuw+p/+fee6q4K1+SZ80UfYPBzn1zg5sZTcGaOw9tsy++eHI9
DLVsdxnK7Pe2BqYXuUc0DvOpVJ6xseLXwOjTG/rnsofqw4Kzz8tn00JbC96QfeMu8sW9h66S2bed
nocGDb/9xPGLUrixd3ocKOpR2bDQpZMbGdQtMh5OGzqLZIOguN/pekzOhlPchVVTfmBBQtOW1/kt
SKgn4fj9RpXqSQbTi2WEOc4HFjhND1cSUemxo7VrrbE6+AQx74ywTvcpuOy15RlboSt8MdDZZxYK
mFXq6qAXnK6cvpOw8DdiDqB8D2D4MSE3tv/st2LcN1H00SEi3Cb516T1RVdV/QWK592RwbZitfwy
JX6DlpCJlQob91aWTLwRqoAnXVTjiErqiWfR4HmcfvnSoNfuycbsg32E+0tQWKvuR44WwPNyn8a2
RGSqZnPvmcyzwqoCFBU4V64LpviJ9204WbChB3J3XY2StiitB7hzDwYYH/x9oN/yRcMu+nNXI71g
hiJXcYP4HekygwHtWrsefYVdKuvBGek4tEjRf+WQvOZgWCtlqms6EBcxcGFwG2ePjYM2MggIQ2CP
1enp3mjzbC+awDwQ4VFlHFZp3KN8N5HYWcMnA6BfslCPeeFHG0YvsM5K6JW0is2DqZfxF2kmKIUQ
mkQ6Ovf3UiiW6CmqE5S79cGX3rvSFmnwjgHPIx7OQ+apTWwgMB6isACma9xZYYo23J/jXVdSC021
hPiXJxLMYkj8z3s/pMl5BETdALg6uknKgMzqHjQD/5uGwDXiPAhUibo+u/g264+KeQU6AuWMxdmu
cPVpRlCPHe6/DoZxoWRwwzqyPpeuM6P7Tuu3xKacMJ0RUm+l6jd/ILSgSRO6COD6raiarVf2Ec1m
wNAlJsJDgmZCwFM5OgRvrN7Cqcm+oKffeY0T/6zYhTK0QxtrhS9Gou2byQnOTWtdBfkP7yzVUDRl
CtKg0+JpZ8RKqklEVqhf2c/+9KF8OmDkld6ppQV/mNUc35Z5cTOg3DEnxrkg2KII0Vw2ngHrv7oG
uTBJZjqUb+OpdvPpUJeVd6aw0KhwzsE4wNWoh/cpsOuLYwuWnm2Y7ZF4FA919EkkUkMAxqwp6sFi
0ehmCdspH5/tSilU6lZmAtnHDwhvmT8pZ8nclYfCMkYGaKDQHLc9UYUDtAva7NDbxQey9ODgQHPC
Wwlf2adyMUKKmR538ilc/i03o+WPQxejxS3GN2D5cT1sw/GO0sS4bfrpecYYdUT4beGkVPTbM7Rg
TqJjI5meug5bWBGmchMV5mufx3dwpHomJTwfquxXbnXuregLyKMj1un8ySvCcD83wy2rn/YA9Axm
8Tyh5ePTR2/T4cTi1IfqHK4iZ3a3RjsCzh7DjQjxotR+/ewLSHICW8meqxLhnhH5xX1rxFe/6sOd
bWectbROKJnmPREk8bZWm3Oz4b/Ze7/0X3VE7EgajMFxMabGedEdWgnyDUnEsW1QJEdF+FpLSTzy
8ot0OXTaSvyaJni6yCl+jAmoSOY5oAivkc4h7lY1K49gm8nka27K+K49K1nwFQ/fTSndfdM0cpnC
54ikfBu5otvTBswsF+yLbUKyVzXjpNF87rD/bOZxAPqITmbVSzPeaZUZrGDoY3ykdrUXP0WSHVTH
yHQb0XQr5iyHIgJLDl1/BATZPFpZ9TFqh3Fijaai1zOgNZ3hV0wtb1WWxrunWASS7qPPtfIZfEeY
n9roy2qXuIug27ldHv+G7SWOuwdSuFGTIkkr3LAsbjbMr+8Apl5STkMKwJIijkeQk3Rih2j1Z5bT
FjdVcxh6eNvCYTqDDpOhrYI8zvRgW0hKPpljvWsQtboe+6ssT6AgwpHe9mgx2dqTFeE2WARwYdF/
4ndcFS0SFDY4Gp4joiS5gAc9w/lZkDu0tRU4V9KirlHYkxExYQnPDYuBG85YNdV4mrPgwL6zQx3m
i5UoByyBTXCJKB6xkA17I5t/gjII1m7VNATt/LDZehzKkNVim0U9HlPvJrObAas20GLfbHeGEfwq
SwCknh8i8/RYozdebzGBagc65VUWp/62tijHCoKPV11gXmrdDJtJqxcEbFi0CIlZLJBBvaxJWMqm
CoVD7+u7yh5vdEbNAE8g2tWlvsY4X6E9skzuMQv0029hJPit2N5OIzJKUdvFTTn4R1N6O9dX3ZPp
slJxG7KHTLEMutP24hfTg+j44qlJjhUQ273hgSGj8Vip9Eex7KJBBoBKRRhE+5/shQEnHvPmyQxA
QS6rj7XtVHuvTEjOUXJap2nxU4TDV+ngNI+kpk5FpDDH2bhn6r5q4sbmkjG/sw77JGppvKzAUNuW
O2GSabBL8dfSVw80hsmqU95rDFR2bXViz2AKTXOxYJN9BaQ0ZZYZyiY7syRjyqemaiNpQZwmdbZF
Pp01FToxQ/qpKEcezCrRJAb0PBNl9RrWk96OrTUhzngz24a2EA2GgxFlY+fMVxRK1FXoYwYubTRz
KLNZD0zVNRfMPIIgKtYq9o+hWgISOGdx097YwkX4B/4YnQSzXYQcYizfs4TNDCZK6fEBxW4NDlEM
nM8Zu8biQMexjhNvX+gU2KF1m5R0suR9CEI7co9CAIvH0XUX+29E6kqfDA8+pr7AHbmF+0Of3ws3
PZEDc82m8W7ysZ2ZlnzK6jdU2o/CgbwYxIQ9eQUakTR/aQhwcVt92wSlt83ts1WW11Ikb7NJ6BHS
1HI11RNav4HVn6+cXSwQ7LFHbraOQtlnx9tESg6hATqzcnhCKc5qqpA7TRKXZA/I4k8C11claWCu
jcA3vzYsv/FDmjsg7HjfvEOUaaYzXXUte3gGNQk/oicsprOZAVgDBwrT7mpsORS4y7aWPX0MVoOe
ukFIUGHHaTK82OXsP3AqkoKREwzQTcmBs9PrIC1P8dRtmglXYurFJ8FyK50sBtrCZGvW+gYjszDf
ehntm4xSaqchua1N5F9oLrntN17LIT5fZAN4oK+/OdnVhT70LVsuf2nMcJIA4MZ5OmysImdvme1p
2dQe1aux7djS6om9hmkn/n7y7PcYIewtno9dlCCEKRBZbXxtv1dNsqMuJpgR4cBmOJV1EcChQVHY
jctYGtfuvsv3kxvoDQkEaza5S4hJgYu0Qq888eS0yJdfhfELUrJxO/bBt088CjDd5q6ylrb9RzDp
Y9IOTB35Qtcc9DdydO56P+nWXN43TlU9hm6xY9b63mTiKHvrJYwk9WELfd2wo0U0Co7Ndb+xDoBI
cNlab+aS9I0Yv+4N4xxMty5pSobaKlV/oSqKC2TXDfaTxq8updXhobFuewTmgrpT1qo94guxMc8w
mhpWGYNrZu1tuhnRv67G0b63A+dQ0n25lFAYAtpt6yHJHeP0aC6fwNiH/DC1S8Vd5JVcDaVwALHI
8krResGu8l12CAPtPHsqXY78QcXvqquCk4sIMC3TW0UIkxhSYh5AgPtyOrgSP4Rj6EsZomPIikdL
40nsS3Wx0nZvdouagTcoYsas6LlSOCGKTRg2/CWe7FC3QGkry+FgB2fsYPpqRU8SAnJu7hzYzohT
ijqxDpOu3ugsNmr8UbltswoWs6g2fRa6hXMbqE9FsuApKZ0XGzX42EsJAxiqJ4Ov5tgVqH3UPB/y
BLefZfnY0RgE2D779Hmak/uka5+d2GX7i6WGISzC0Bcs6d5J2ZNxKO320OKbZ5RdpesRTFnWm+e+
D15klpQ3vlnT/xgRhzo8UDMwGd8429nO7qvROADQ/pmy/li3XqHZzZYm5RN6+0jVx9bsj6jQznM4
8/taLHMkZt75Ql6vy2uUc+BAQjF1yMIXx3fmHZRE2QcxhX6/ZHJv4yLhXGEZ+JQMUC8H974i5JVz
F4RtkUfL3CPn687eOlW+OPlEuGPlOBtvLEwA6AfDq9+sGp16FDGRNWY9gNgJn8vsaI3eo08X4BYZ
UuAYnzoJXQ+5vxjVAUs3Ehs4spiHIVT32WITHhL/2aZWo0ZCn4YzFAm4QMRj98V2LnqcD8Z8EGxC
mbjA2BpnAqS8B/Rb4Gkm+StWn5m8+p315MqKAtJ0rlFTetzhuFSqFD9vSW4eXUrBWsMvQAcVMVum
yrpv6n4dCCBpbhOxjHNBa9nmU1gS2up7x8AteUqQmMFLtkjUqZuJLjraGSWPypRRbE6vgqOSlZZV
8Nia0qQ6JNGuFV6wNyT6xql6r2MkCcB9MZAzt3XIVDoSbIjUZvnvrCa5hhHm6ql5NTJ7Po1TyxIE
4YWsf6ihRf2SgAhP4vIVk8E6SweCa1m/WbhXWAjKbpOHM60U6QG2cVFpFLPMKt/dmkdpYdMC1iCv
GYxlu2L0051XTtfO3Q5s13Ydo8TNkKt32uRLX8BorzpsoWYg+THq58n7wXONmiMjVGvEiOnqnV+Y
B8Mn3qZy3fA4xqfesj7a1Ni0Roa82+CkTLgMjZwDspa7yjIaRJYhbTqNQxo1KMhKVrce7vPOsoEb
TNAOIn/Awzf+yGLGOgDMAxYgzlo8tKSfrWQ3T7sqEIcgbm8QBtOJFPlzraKDUXJijhWGWz5IAGkT
6u8Fq0MFx+XyXs7sXUTRL+rp4XG22mTPNu8nWoVjXgY7NuUYi2svWTVN9szfvGpqtAtIffmyFhBL
laewLCgPrf5oM4X3I84VqCkU/PYG1e60bQ3qDj/jm1WFzSvtzXur9o7CJjIGiwEXBXKVFZtdPjlN
MWsy+SDZfpWq6vH3iyb3i9kcm6ExV589z1XfC7hgZ+PFG6b3hULPkvr3b7baPvotnBV0mxS1Xx3A
k3CiVefGYmw12ExpiNCJcHgyNCf2gDYgTR8wE90W6cgVMADJQDxKu4TDmd/eBp5EL21Vn60ePkDg
PYFdXRvLc51ikKMtNk7OCM079NJT57J4dgJJ3CXa/qoOPvVALJJXAbDiBqjIWkXNpKkNEnLmIp8C
LyCsCc/Cpoym+5jpLptIiVqM/poHDwqpnwu3ZV228Y/IQWCHeYImpH6tAVPC5k52ZTGDqHYRp3T+
/JYvcltGg4uxZU3yXzR29xVZGFybwctUFG+IR8u8J8axKVYdFCirCtmyzO/B7H9rz7apoEPWrdm8
lEkfGelUuIg/eq3fpMM9ztBTEmDCTYTev3bqu1QxSwgNdCooWSQ+JocRHnAWorZw8a3SnkjKBtz6
GgDKSYYOPUtPymrn97xlsehmwkOnxoagF/bWBqCbECcLIHYS4OoCAZq3CWF+GzK58oT9dr0JSXM+
o/3jsWXIu0lHt3NYFxsurC9XRl+kArzKufmZTqTTSuYMU8Jfw7MiSsh8yi9wfVicOumPDoS+3fbP
qYcmPmwGaophXPMY6HietV9+TABckhEnNg1P9eRulSO43dCYOiL/4aVY3oWbrMOh/mCKxSa6xf7O
pbmZ03Rbo/NddOefbc8KEbLL6xg408ZAHbSjXGI6bnernrXEAga41Gh4t8w/3CkAYw4gjYax1cx3
5INocopDbXPuBfPPoJA3OVnpex7dO8cB+hAVAKSmNuZYHXeK+N+tZ6bjIn5byBsV5xACW3BUn9qB
xGI1ujnm5FlmNVZPLyuvluyA8ofs8aeShUWIOKEocbkATGfP7MQPM7MbV/CYQDe3Av/AbwXVA9Fn
qGC7KzNe2CIF1vg8dc6tN+abmCxMADRXRGJ7TmWNK7zD4chx2NYVgjx2Aj1+uWOOuS+bC+ToFTwz
T8h1TG2B5RrPlsG94jGPwZIOMkAz3YkregrQI1c5eL8KVZyzcaj3AN3O2vl2w36LiP7bYoGwjslW
41ONEphVVnywn6Hst6s2xek/Wj3oghDSzegey9C/yxriD4NhYIVhpYTvOMQ4utbeD5q7opLfdgXU
PjGM9wCPGsFu1Q6X82MyNrvU/cVahbk3V+NywUUiuE0HdJe9vuEj1npE9KBBd+FkWiG52A8eQ244
DjbmtiOUjCV6621ivwKV79fQmeWqrctvX+cvYzwzmdIEu7HaBBKk46OfFR+5E7KeKDKGcnB39m42
/px99ypb87P19PtApwuafjdi+MZTOL+Wy1Vdo4OOLYIE4k1duq81hwjbiZKUXhXvZAwrfTHWRUsg
hA4WgV4332JlBdSRoc2CjZVnJBcjZzsWTiXPzLkYSDoYssqGpmZMeMpN1zlsICakg4NxssB+O6c7
N/IOAROdobYu6Eh/ioBhVFUzg/Ap04vlU28Hl6Rjq3srZLeXLhZutihkaM6ctbr6wUWKRrQMd1g3
7CT6GmXIAENicyYn5TSJ4jZ22X9hOH93fX8TQcBe/hc3efQZrowoHrZjUmFuvxAZ/fL7ZyeHgYhr
c1RIWiAcAvOxRRiIMOABsFi3G0Lzy+vShRMH+A5kNaFTDtFxfruSTr/Yo9nYt0n/q6zRJlatd0Ab
2m0in43hjAcNt1Al4LgYN9g0HkIDn2a1+OFGqYat40zDLivSLxCq9x18Jmwcw5WtJhQdoqx2doFT
DIE5OqbY51E37YOe+VUynaSiDLXiU5YVaj3kUFiMSSHj0WhuuvqQYpshoYpEXBEn6PjsYx9U7RpW
Fhe9o8W6MRcdPLVDXKJOU2/tGJeo+dip+mTJRpqHWzcBoGgVI5rRcFPUs2S8DGjYfkMW/wX+/INo
+X9Aon/Hjf5vJNE/wKP/VzzSy+Pu6f8LHimI3n/gkSYfKRkWgM7/opv+hTDlf/mLRmqZ7n95doi2
wvdDEf5mjv5FIw2hkTquR2kMhtD9g0YqzP9yPNsKTdMPfNu1XYC9/6KR8qdZpsmJiFrO9V02Rf8v
NFJnYf7/Gy8zoLPg1cE8tUwbaCp/2h9kYLMZmhC8gMR3SptQpRwobGDNdWTk9W3sjLcybB8mq8ru
XJwfeHXhwYwlZUE+R97LnBtkXzenOm/M94n92QzwlFN1TI4Yi6n20codzGF8lkB9bwbpmDcBPmTo
Otl6bohCn9hn7lsjbN/zR5X745OQpTmSTOWYp1lMmHFVjdIITVcmmvrEsPDEArm/mwu9xKJlj3kn
XTZkDisrS53+7Xv814X+7zjR3yT+Pz8ce2HFBpZjQWcDuPHnh4OGibydIpGHWmUpUSDDdIFlCoTN
QMoNIAufy0jRmOn71Kj2Usw1egCrf8gleDHXUcMu7GS579qcjO8s1I+JH2U7l93T7q/3mQHw2AQq
iC8dXv99j9wa9hPCazhE2UZFhnqsYkHR8Pvf+jr6DyBr8fev3+cq80xfhKidAKf6Cxf53zDFog1T
xjDAIIZeVjduyuYaZRiIktkrv9iB6zXT2znu78zFxTu35J9hGJouwZw8dgD6zzIk0BZ5ZHmVRcxk
bNFEaGs+Aesg2Xbq3Ee/SdvjP38x9p+0de6J5ebwLGGaTgjuFSLvHy9b4cJglI+2rYrr6haEHgxN
Y0R044esnIcBfO3QPS+kL2EW8xWi5kvH1JUfqD4jw2KQHRrRTTKQvFgT/PJem4BgyfdAWQrQzlEJ
YnNnl6AAvia+14AvYpkXKu9F6A7cBJw8bhS8bIP1bLUz9mMgIf/8Fq0/MeC8RdcU4CBcy2dcyCjq
bzemX4+DT200sX7kFxCDjH0zzKtNZOxnM321Aqf5MRfuuTYiVhFIHQ9uljTbLkKKa8x2fMEkz1Bs
DAizVZ44pyC3/vk1/o/7w3ddWwRmYLucSYJogT+/hjxka1e1TB+tMF8Sd8tlOTD0d+jXRgKTDfvY
SnnnjWl5aXkzNBxW8oBv5wOPabjrXIz4hm0hMll+NNTJfYAA4ZneECNEMO56XRTIx8xoi2WFHCu3
0vdyMttjjb/w3sNvOxlYogMwvrvMK5zrP789e8kF+Pfbn7eHgMgJOKADT/B1/Pn2AM8Erhamy3qm
hqVhZr29l6WFCLFLi8d+QD+U+TFbPMvoHqpqsm/NanYvuEfNNW4/d+tj9jkKE7McU9RvnVnlGVcf
/bYom1shOUvQNuUPRtHvJqAxZ8slcNAf0axTJsYXjbTzbCSInHeTrMMzs6DqPk4j5z9da8v39Mcb
9QRPqECYFuJ1yzf/djvBHXBFHeTjPjCaU0PQ9tDayWPWZelS+s1wQZTaqcilKB8O9C1vQR+l38Ps
3w2iRZBsUjl2Af4GrOX2GS+5cUpSEhz/+fv4nQHyt5cJOZuzOGQg5rEP+/P7sMLK9lAeD3s7hkLS
WBpWdTyN9Bl5u/t9OnvgLlcS/CrXGq6390TGOLs5jDNjpC2fgs84gVzx1+Fb6Srct83Wt7DgJK3G
B+Zyww+uXLXoNR4tEbK5hDwIr4oTup8s8VcpRSX0v7PArT+x88s5xgPc4xMXQehABv/bA0an5dww
Ruz29u/HXrtu08x+DsuLQC/xwP9FQExeVfethus79iXjeJb0mY6DK0/pFmhzoC5VYT1P9n94Mlh/
Rsf89dJCYbvYtgVlivm3i7+q/dlRttntedg7R1UW+TFWsj8lYrABP7LRIa+AOZFTH2Jd0fnZzdvU
AQGYpgJkQpCCNMQ0PzX/Id/B/p+PLDqB0BN8Wvwz9P+WZRB7oWUNMpP7SQlaRyvrr/1UoZCB85hP
lzlq6hs9qzIC0GHpAxlrdMb0CbSk19og/7vIYT7Sr88fvgVNoGBQoqEwridXd/hmgu6mYcePJq+u
tsNYemcCM2816ZOk0wmWwhkks8xg+lnRMX87zp1G5RyJeboktMe7f77oAy6Gv9+doR+CnbcdhweC
9z+qkES1EQ+ImihRaWwGBXxOw9vrcJ2bWXha7G+jOz0mRF6u1WJtYBz1Ui4hYHlbHr0Egp1T3nuL
59MxFRggoITrBj3DVpqwE2sTV3iLF5H15QvU+jc2s5xogOC3iplp3zGYyEuz2pv9CHcIXTbSTZCf
ZZ0+lkqax66BOFAE3sIjwGImIKLmokGQFFqYWXyTzTrAI8cQ2YWt30Oeg4UQ+FZWbliXq3RsX5P0
Xtu4UabEuIu5W1YuPFs45pLFX/WN0vg984dDLSDPjey5pza5wbCZIPYxyWtrGNhUgeXe+BMGrEJo
qJYEiq2yss1YOCWMIJO02Aj2bT47pF2YxvdsU8hlLvvvUBp3UTWfEFwygXe+gUuDv51Qlen4ZoQV
krKbxOHGnHNcW1He75I+19tKMub1Ms/eB4l1Pxmn+AGm151ivS3ANq4HnUbHVJTnAbHBxsVCbKOR
2qZ1iIhIoEQ++XENeBQyLlmczXKxpfgsQNYmPk8FuxPnirFDX8M56mM2pEhxJGwOOjuaUz601FyP
VASVkT2n/fipEMpvWZesRsZPaWKFqDHScV9lCGaS7iNCxc2yHIRC6jc7m2a1JMiXkgFpnvFsuuGn
tFgP1j9bxFmbWFjM8XWLbWt4zfAArGuc4kz9wy9cYiuwh2yWORxX43LJ5T3KaL96DvwIHVUNr1N0
xsKMNH9Ndv8CKEAcjBhffs6qKkIYhkuCvX7gZuax5sZhqPWSDSaDTOc8murJTPwDZ/y9F9CwQ55o
FxfQR6LCExHZ2xlhV7HuGTpGmCbWhEY1rMu4hIM0uvhMl2WkxA6oNxc9nH0jHt5Fz7zas8czAsKZ
joSsXoxkRuItmGrQ0KwA0iyrdn1INK5lgASDum41BG1Hhs2wdrZYJ9j40FtGW8lVa7dau7bJptmp
33WM6WBkhJ70MXqrfBSkJ2MW8NruIpzptafwn/ovx9EJKarda8thFA3de+pI7Pwulq+0em6t+L0e
/ZdOz0dasW1oueWuQSyLF+3Y1s1nnA8uXLjhNS5Mwvjw5HnaS4l+ZFjjFuG2DWGItMpQ+HJRUue4
9tbK51K30SrhJtxWPfWZrKZzmWKNHaLoNuEVnKbpbIGuh5dtPhXxgOx5SaA1BsdfzZgZCEFdl4Ec
D1ry8sMkRmbLbXmY5NZMm9us9qt9LzgfBm9+C4pcPnnlSwbLemNFjC38AqZh+FYZ6avruCiY6eBW
HsZvt/e+qHsmAEwx/oXqXv4m0qhQP8CCOuAVcV+cdIKjAIQVmQ+hvIXlf5QXIIvJJ/ywGuff7J9S
CrIb259PbG4YlKsYVqFkoWthRySrlLjdtheaHZ7pPvWyRKuaQb6MZXfolsYk77wnazmIODeMRycl
e9wRpf9tJsW68LL0s52uEaHdG0yPySm3G+/NNR8qR+hX1nLWOXDqeR0q28M0O+GZzPL6JrJG52Vw
Fbi90NtZEj042p3h0BSzsY3T/2brvJYaZ8It+kSqUmqFWyc5gjEYBm5UMMwox5bUkp7+LDF/1TkX
54YiTDC2rP7C3mvXxvtMI6z1afzSTLF7JqmhQUbg6u86s+SVbE1SyGctP8nQ20+5YT16bgtP12+f
cM4MJ8S6b7Ls8rPezr+gkxq3qLf1mxs39nrEcB+M4cmFIP2A514+aoLsSxJn7hSjwLWXZ28ypk8/
99JHu7HHq79M4aosecVSUb/nkSVXHPLq3dXSrRjc/LdyUTFgoTpnKM24IUxgbBE9InmOzCcikrcN
rx2ESsQ3zthqhyw0vmpRHMskFi9KFJefQtbphYXTGAugdIeNAwXhOGh9e8Z90p4xyiKDXNKB7Rt4
jfhZysHaFhjqaqRfsMcyfHBu8dJYMn1qs3aLQj3b9TP+dWV72osGUyPWzTuq6gPOTjIGtNZhkar7
b51Kbpzz3R+SmfeqluEpAaYGib1gtkH/hDresS64IVHtA4fdmz2gZTPk0lf5MqWzQ+c6j02Fx0ri
wp5dDrk4K14yz3j1aiP+EgmDcW9yx6tnu9mZ7JN+wT1DDi3c6gKA7jhJ7gwwDou1qkf3jebsnLvc
TRMMA08d0uOjj1Ruh1FGD1i7KMaXLL7NovycpJlvPXrMo0+58wIM/fbzfY9gecyI7N2Bw7KJ00P5
aOe1fEQZnwZVEuMR8rFla5nIz8wGgz62uqtpgpGiRnd2cdh2V7V8Dy6pOuqJ9YbXlmiSusJs0UTe
A8gwD8o8H2rIHpb9f77Rzlqx5f7A4n1OvBXQT3PXVWH6CF/6vw8z9NwtbxJj/fMDw4SDFlU520Nv
ns5c79OZcFiE8RWuHSPpotPP9zre/v9++r9fiqLZ+LmqL5q/i6Q0ri64q2s7WeyxOxaQlM7dIc1s
PVzQ39QCPUiXDDH1UkXDNGE+UJfQf6kOHjLRPLtN2V2kKc9VnOCtL2BmMdqBBd5EEcpSTFIEoCcp
TEmQ5H5FyHWD7zlYkAzOAhitNc6kn5p29Ik1WLoCtynii+y0yxg29buW6ZdshitlZlyIeoghV7mh
HvDEW6iE4PstwMEhc+cP5MUICufCRQKvVsYw9XttxA9a6F55Jx26n4byatj3tpLyyRZifgCEvqFC
TMHyapvK09PLv6/w+ZT7gkoAoTo3C82xuM49QkS0jmN/cGEcW5WIjvGCQI2nhoQGLUcSi/dildRt
SwBt1Zx+Pvz82Fj+jNc28hjVGGnZP8RDYYD+4vmI4iz5XYWt1aPQdq5pL96U0sqTSlOXmqb9U8TK
e2RDRN3tiOdwggQnpjzeqJqnziTe7G56rKujKXrO4Guvjfnfnaiy0aGHwKJ2pWtHF6rkEgyT0W1Y
AJt3XXMwT6KNcPyYvahlIb+IGuv3jEqopkO6lSlykqmkxAXn28Hjj82M6yyTt16Y6c3Ek4Fqv6OH
8Vv8Hc1obvKxkE/G6N5xhMGbK/v2lJfkGbT9HdwA7YPUckZbVh8/W1W2jNmxqBagTbGwcLsJq+QP
9S8Tmd5wgiptnqvab8/eLHAwLHOjBiBSKDgiUlaa27hQzDWzScOOMtOtqKoZDrrs7nbbzdeq0//Y
RvN36K3scRoShM2svlDqILkYpR8/9qBJt0NtsVljSfps2OZHhB0SGiMwBWewnjsVx7+02gJL0Bq3
mYkydp6hYg3kQhFa/u/GsFqI1xXxirpTUi2r/q3MHqsRUYOVQ30wdS+9qTDV2Q/SOfx8yZLh/u+v
WwD3ttnynEl3RogaYZBue2egviRIOI9rYmhk8s1MZQh+vtI9MaOHK+1DpelqU3ZICzm5/KMFCnXH
7sZC09J3tzQsbrrRoxhrupM0vJlts4e5L8enOI3Jr9L5FnpILnKVs40SaXKNvWFcW6Qfan18HYQF
+z1JLi3b+y369uHF4DGQSYeWNMLW+cCI4L85TVP4n3VlOd82OnvwqxR9fT0bmEql/vA0Js54kyzW
neV8SC2SWf796nqhkrNyLEAPTuc8GpMer+fqwAtjvs0OYthBkMqDEsd+6DrPfohLZqfLgTr4RYmB
FZsLKlnSgESUBjVeylc7H6+y0K2dPZTpOcoO3NTtRQ1+sPHSMFzX91nCrsd21X3QUnlpeVOuyAOQ
iEHzcJ9keneTZbnzhtg/I4hDXhbHl58PANyv/8YJrrFE1culUOfNJ2L9MWmLKLD7nHyrRnymvuAv
O14WDMxyEPkZ7Ql2gJNdWOrqYEyi6CAb/xs46THuEUVZZNJDmNgja0Dm1LTfeTOJx3lMQShFXnQo
w+mZmj6/5DZGY6qa88/rn5n6X1NdarczX2FyTw+YZ1lxTfnmZ4hJFfeT2YOnMmveXSOZyKCoMY52
MCdkW6qjsEexMwlI38ytGe4ibvIY6N32ibojpzxR4vDz5c/l+fM96NX2gX24vSZRBOWtpc2beM4k
dcc4vKFu4zkZ/V91sRtV2R2nZijYnNVsmXlP//sShF3+JKP8SSnlruFm5C//32cMsO6iKN3Tzxls
9Z6x9+NGwrlAW5vEML2qiwBgto6yEd1148fP9aO1FF8ZYFuYy2B7JqrT01zQ7EXI6S9FM91TS7Ou
ox82AVMMAjzMtEb+69r3UUMkTHNn31UF60YWyX+f/fz08u/enMOtDxBrhpRWVnH8N6XM6mzcmuVc
7XBKZUFUpDVB5bagBFlOsmlo2Kj3QC9zFaJ3zgrUdypICoqMvLV4LSOAr6VevKl0aPdWZ7qXopbu
ZejQcaAAv7ixhb5Rn0hNAZf/2+asYC5PK3zBsFj3IPaNhv2SiayFA7KpHn6+Z/YtUBroUhJHBhvM
5r1g+cTbqYvYDFWk3HeRvvkZ783ghtallYJ7T2pkEEVTXgVBbXuEAGpd0zbjFbYMQL2DvAmv+qAl
VsccCu/77LvobUT0kIcAoZ3pIezVfx+SkF3yzzSWesK+6AKi4DKNLaF8oKvN1z4V9zOh9R3oVIxS
epIes1lNCGvxOP+7wukZn8pOdRsmNd6GUsA70omnhYPCJ0eVmzXweIpWguBBiT+JpN0PlYDmFzOj
HxeqGOAug/jzOOfikIuYVSDJU8gnoQDVe40V14NrSvxcFQgkMqTxEUTMGnapHiebvPPnFz+3nprs
CaPKd1ZMzkksR1c22JiBEEDAr9O/1Eh7mE61DvXLiy+lExoMUAAK1rpARo3oezsotzojiC+3/6be
GYSsXTfP/mMeihaHJ9AsyO75w8xI3rMdokVURVpBr7m/7OHPUJTJC6DGR/RnZlAQy7LLJiiveSc5
Jg2Owt2/oaWGVgKNMHW/8tJw1WndEjMU84KaSHGFsfTy0VhB+tdPXuqXj7nRAbFiuMtin1ohcnGh
Q1W+EmThcQ6qaIPvSe3Kxpw+cmSQKJYIrKjEPW3HBIVpudFhs57zeJCX+o+uVdEX44O1KoburPCR
0JeGQ3rtweUrlG9fHILzxpNoMJuk3HrL7UbrtHyj5yiAIAL1KM7KgdKt4g05LA81G4fnfys8M97A
ngXGR5zCdbarltsQK47ChKRMi4pTgdEuNihty8tj3nk5/8BzEc947gPKUONooy3YNlbSr7MeZ2zs
SY67n2dLV7M6QzRaZcKcnn+qTn32CtjA4BuKrHKOxpJu07lZemOHPKxbM593KXJGRBNcEGGJQnN5
AtVcka7U+XgwcOygBq7k9t/xOye5BHc/3mqwHDh2mmE7/0yhzTQ/EILlhKcMO3hmuBUw/hFtBZKY
C9P1V7QhGXvQ8Uu3NHkz8sk+99p0A00FvL4dUIgsnawwtOpYzN7fYflqZgy5ymJJBBcjiKMf8sr3
YXsYWsIIRz3/Dg3mcHNsjMfx52X6WSz9u3SwmgMrrUn9+fmnMArTjKLZ2ke2NX3MAor56HfV2jZH
/b0DCDRFkX7MEdo/Cqi7wA6zNwPIKvS78jmsrBts2RZvToiLdDatt6lLT/FEGlel+S9FOB9NlQMt
7JU62RbECygwj04R5k+Do09b321RY0uYNHZZK+YdafuW/UVwFXMgss+psvSriUN405G0t1FVYHNc
Jq8/vQUjqAmTRr9VXs5dtNQKK6jNt8qhWVR43W++bNN9XkQvJXeUncY65kgQXRVEZD+wHkB+DRLm
8PNZ6bnzAdqCc/z5TKuyfOXKOdzmOvMvUkHb21ggWsIcPwQDwpJl2iq58XD+0MsVbELVlOT3xFr+
c7Y/W4ThLBllwiiNrMSj6pzp7KM+4j1b6urVj0Lj0DlDz3TzMwn1+SbCpD3khNuQx0H+FuIw/fDz
ezpFB3Ytz0QQN+P9Z5NnieT6cwT9fICAt0Y2WF9m2W7ZfVnnaHbGIJFMaEmHogVnVg7309CODsog
86f3d8XVr9KcLoZ2xUNJsGtd1zsn0rMOOXYNQg/Eo4t+k4lO+cGzaD1qA46KySRRJopTAkFtvPBa
6sfnOdWqrcIDky43eYsrYucKxlnIEP71fP0Q5/t+zP94CaBghrkaQ4PU2zW+TxZhFDPpoZF4HREN
Zyw8ywIfkla56X+fRTDaCDRkg+WaI7GIGinKHEYfPp1nxfL9C4bou0gSb5941l+tn/VdncaSeDHa
KGZRcNoQfzOE18i2HNf2VNFOKHFMkrBYGSkBIMZUvNU2qc2J5yFU7ZfpvgupHyLrscqh9WQtnEp/
56YQu5h3uvBJaO7s1kzPtnqJVHuarf6Vm9ynm2oZsMuI0Y0e70WT3LyQqxzBIFmeiJaZ13drsY8h
MIJv16HE4F0oxOjse2eBHnBEI2+lEY0jOF0D4xLYomsyxj+1sh0Xzh1CRgYalmJaaEX5b7Lpjoad
bTwzT7cZK/pVniwIhQXcknvNqtbi4dSiO6mIJgfyir4fzTElpkki7sCoOg7IlUKjy1ekCOaPo4Z6
Cpugx+mNhd9QKffwGkQex1m6M2KDgRsevqYO/9Q82m0DAW09Au/VtHyfGS2C3DxOyAcDzgJJm63A
+KysmuwaLT3CVtFCki7H2jM3ogM7sWD2VA3Gjd2U55Hci95w2yQ4LOliuDlhbSw0hreTj9umk/me
y/YTDVwGpzMyNt23oUvz0Itk10npnnI0tiEbBYrAFttoQwJXH/ShwUwqc7PdpAdpU6ME1FGbVrYk
hSNhspK6iMkiwjs0wui4uuPD+J1POhZatiNjYpZbt31bPEGrkCseP0aDEnHPhOU1YbI+QxERfc8Y
N5tvfeQungjvTp+AH2aWBX4PJxjxFu/6QQevNsi7yy5e90ftQSUu+wcE7XZeWFtycY9J5hIR3LCA
S75oej9CmbTBYH0WGieSnjpn2/MlERROxybEW9N2DdBR+RlbtbchMXk65cgip8QyVWA0YbGw0lv/
V8uQJugmfMvISm2RMOQuZ3w3rTHCTYowOAjs/YARcIgHfuYJCGsSq6pZJ3im9VUZtw9WDbeVRL6d
aZrQegbjWDton2LfjXZ6VL9KWe+iqHuQtmkf5oOee/AWBXCjIifLI7W1gMARZ8lRCnA37em6vycM
EdNYyQ3r2bOA1mU58wmm5DuDuMqIr6Ufjxtky3kQIRINCwC6yTBtNFd+pnYMqI7BeeIKch81c1sV
/Yipp8h3iW4cGyN5T8cQtsQ0s6njqceOLoNCGy5DGn+x03qe4j/Le2WJm/RCTVtlVvaLWybmzors
N21IAtI8me3jIMldVkMSk9Qwfaqk/tMRI4w7u2Mv52F/6ztsbWakwewq/UvlKWs3ewkbvDHdmi43
NKeYglSNm35I7JcBrdNqNPstiNN33fEOHRRU7m/NW9q2NSlm7Q0sxMEjE/h5go3tCv+9wVewqnT9
qbCB+xrDX6fCpu2ioDYQ8IxCZEsFCmK+yt+hDBxtL7V2IW6YNPSIMSmfEXmuKIYi5LQA0UIaF6MK
n/FzsqaIOKgmlWFF+9HwxMW9aW00wpXxoaVeEKlyhFafnJw0huyLhNS3y08vwn1iWWz6qsjuln7C
3ThxeDC9mtyJvLjRv5fbLgc+lU205yOTnB1PDwtPV0RoQ+0NB1QXGF3xm7f34inq6NC7HjUoyuPc
ZerujvnBEPb7Ev75OSJcoA9G4qY1ieLJOJDIBflQ0wFcL6MVFlRE6xKIXqqNJmsmHaL4PZjS3chK
/9UpJ1m1U70FmcHZxSIt1sApx2W2t0f3DFYRhWiSvpuZkx3jsvyUQH2tfCSXAXzEVH73JtDHUdVk
TUiXRZlZr7skzMkHGY+tSTw0mEq5H4BdqN7CkskGjGmRTYOa7Kn07vpxyC0jgDB46BHRbiUbI4CX
Gv5oVBcskkjZ67T0Ma6dbRlZ3JiSbCAuY9nOMZfEb6CeQ9ZKmxxRxwxGbC7kbRScorVtBpmeiTXR
gmlFcqxpM7idXiZE0qt5hN84/B4SkKxhaRPf1DSPmB/lWjJH2tQ6lC0diAhYkfaMsc3GpiGSYECk
ucWwxmWgJucx9R+N1v6r28y7+l7wzMAe03os61PZvBTSOlQSz6zm8VvTbj545hNbP7nP3OpbeOlH
qSfl+xiTH0jTvIJ3OR3LaJq2Mh1IJlD0G2ks7ihKeuaesLB4ObZkyjEVYHZMqOiSXXjnIJk2rUHk
jtbRwbRyX1e19qRaFjBepgNUTQhjBgT0nowmpiN8q5XGZthtmo3bpB8q7gh5yoBhDHptBF1sf+Qk
w5qhTsmzxPk60Dp0BrEkuwOMnyAgqSENgDz/tlldqraFzlyy6hx4HFR2D7UGjGJWVBQmWBw/qh1K
iuK3wyBSNiRpNLM9rV2G1WOfvLZFvo09c15H0n1vUxPnkRUGPl3kzEicFbZB4DyevNS1/ogZCw45
31D+iMeycJA1Gkkz5P1co4UHZftE2Sr9jF1M2zIGQNDgi6DBhLTngjnMA6lKSStPumi8bdeNgd41
wMV1/4TB/eLUufU4jV0wcwQyNpZX5mwHHn2/jmcgqnIgmBdCzG6uxz+9IbfDAP8jU4SUKgK0Mi00
1qGdnhFJPaUYgyl1Dayg+GD4za2jnD5SYhJOM2YSn4euw1HZtzm5CeTrrYyRkV0xkRCqRH3uumre
xWLcu2Xm49CajnXTfRTcIEPYFgCGyFjpfOxXZM0eE1ysG68h7FtFT7aXFdvWdU5V38e7rm7PGFeI
gEZZSeqEDf0Bi9Dc49XXMvWdmujKNSY6mJfS0unPSqRrltgfbERB7bbOvLJ68P4pdivLxwRQ6OyZ
IpCDRH9fR5OEGd2ujyJtnX3kD4w19C+AW8Aya6Zzc86WFQZfv4fysnhhXyW5mMekTb9AJ7Yo/hjC
aOXGQR+/g6+WLzbW9ew3T8UilJmn6OTjD8UElG6yAqE9nINp2yvjW5kwevxBP/vo6Jk5JH/00Lhm
mq4FVsW+Ok4p/GzyHyFrolZp9LfRpxywgXPEmr3F0G+jkaPka1ndeiNCi7lBg0MmLOsU+SDjDHBS
33LTrScOWB1TWzMbezB8XlAUnCqtY7zbZXzgVA/3QKOBWFL617TC22msX1BLn6uZzHKPanClR5Q2
eEdZj6xij2DQAXDFOmNTt9HMbzg8n7gpsXIhU4W+zYRoolEaUgyo4UxKnzsUO4hBJi5A/bVWerlO
/OQc9ZBQ/MFtN+MgS9KEMrAGNXZT37/PtTHeyhcmdK/TOF8IFopgX9PtQZi0Asehm8YOwAlqM9IP
o0+PHDXulPKUTgz28M4GXsvUvxjPhQG6O/PMe+vjQjFtMHymya0XxSOBOhFXUYU+WRy1vvhlasVL
lExrkHkacJ3f6IfeqOkRTG3rUpzJPzXWdmLnT8BGVqgb3fDNHMoWRsK0YUiNYcYmWp2IlneI8SS3
Q/E9Vtr4FMGv1PHPbv2QvD2mUJXHkaP7BlY/2q5N2EKMGsjlLLPxcyIoNPEhGAEwgnVmAy4lJCNf
l4t/Hgnquov7ctPTaaQKXzRH5J6ilPJVl7c8D09aVLzn9aPede8ac7hNP80d7QFJU6DFGbDQjFpL
WVNxvw2kgV0TpOUx6shGjdq+WBduR4HREgvWjQyYlUS25FRM5bkO0gikJvs8sp3klzebw7aSVX66
NBVezNQgY5QUYl7KH2xzbB1NrIqiSaPAcUOaFmLX19JN4djJFwYqgM9S+O2aI95NNrZETBEtPuIG
x436S7eKbtsN42M9gYUbi1Hw7OW0Fw4QVH/wtnHCMUKOzqYHxW9yyC7HDRNTcSu5lPaN4oJkLPrL
AfCxw+3s7FNR3drYVsyQHDiilXYcxG00YTvMfVzsOUPhL8Bk1KfHtASzJVR1GR0IX0ZIEgpAHkFz
sp4MkwkObLE1cQWY76qSDXDtDvs46aa1ZnTmuuzsjqZjuFgFc/qhfTOmkAsNFVMdn3zUuqtmUjAv
yTcojfEVnCYHAhsjgq1izPrRtpXdW2c7GyG9r8T034sIOYmb+ocQIfw6zv2Wda7aizaBRJyYBJaX
OfHS1lc/+6ds7kImpxPdppYfo+IX0zUYN9gkdXiYm9L2LUoBI8Cval9E11yE/6i1YX3sTPuvaF4y
qtZ9a5AXOSsHfV/IHKh3JuzNQh5Ugw+zKY4JiRKYCtExmSYsYnLBtHTEH19KfUc4MVmu/bc9IMhJ
PrMqqSAQsv0StfFqesnOHsEMsgqDqgpmD5lFgWZ25DgE7sdMUNvmfg7Z4iCmTBHDzB6r4a1HhYGR
HRk1wit/RuUVf45RiObVVAurp//STLaaM+K+pMENmdgeOFBd/NUMdKFiwNnfj6ULXlr8RTC79/U/
tTUPh8iMOoIUR4eGMd9zvo1nYUVf7FNWTliZZ3LvpYOrPlr+PbLFel4zckJsrJBOjFkqLtO1LlNu
kn6xKImsa4EJj9VmBtLOH97DqI1BEYH06Mi0FEx3Tz4CDqZ7cOxkg9s65w/KAsFC8z4lk78V57bL
zV1oWea6EREZb9rfgQ3K2m/g7cV62h4HlS35KACmKTvXczc/Zpn9ndQjkSO4MrMmjvdZZ8G98Ys/
IxFSK6+euLOGat1NxR09A1B96Xxpwv1IlPEqQlxsvl6D/aGCLYlQ2nglmROdInpBn9aK/5+jKNrH
y+g5NrnP26NfbPSeojfJqUZNQTpNlBSBpSYkJeTYMMO8TenUbv0Sr7JwuOs38kz8D386GX8bgkpT
RXG08bEwUPe9IyQFBso0g1gHhdNSo/YfWc9zB6wo12vV7XRL13aJaTGIqatDYvzqh6HFbJfIoLFA
o/TYy7JZ+6jk0Kz8ZuTOt3xoQ4F+WycBBP0YLxkJByLB6QODiUuvrveDAg+kcnxvwNde8M+CQXeG
P7hCyIg3ZouWBsSi7qJpqeEXdUrtLTQtS0W1ihLnTE3GzYrRBklZFusPZwNT873xJwZP8/jGNJ65
jnmQOod5JSlJFW5WsBVqx1AvU2SUugDydkT0MBYywGMYC+2iZkSBGRfd+nM/1Wzl9kXivaIg1FxH
Z6b80C0b/QLZJAVOd5x9jH9lare70Li0lgW8lpt3mVroKEIHeEOjT5vYx+EsC2Mr8gLgxSKXbDWO
38oSBiLqj6qHWme3sLgqMjqky/uOpLEzJsnPEuzDCoY+sC1csaGFwEvXGMceVEzUg2ejI08T4IE2
vG/ebboi0UrM2V7L3Rso4RnN8RxYNXBTFXOA2jqmvj7+towGwmjc3PsSpjN5V0zhElAe9TEV+WvS
Vw9WiAsWreVd6GIzFJN/Q9dAw6PSw2Sj5QR6ETLhMEx463pHaUNN4eH2enKsKVDbNrfoiq14IASj
+ps2ONBZPbtIPD9q/J95yBPUtBqxPY1F+VRQg2HScmFR9PRcMZ6m8iXt9g1b8duch6++zkY1jFED
klcjspBpngPnwLD6apuULiZIOsCNbeQXoh7v7EKHAOQTqq3IDsZ8MDdpx6J5yKAc6QUF4FjwWUVR
4SDtcgiPZMW1hkUcKKBJIBZ6J3B875OFdDaZ+9Qo0aJo/tXP+QT+Bmi2KDuj72S3k9Ybh6gswp32
IwQrdCM9wWjac1vLelvY5hU02VtL2sVqGE2CY6r0owjjO6o7SGxzvgcL+VumDwPa8hX8dH4zfFEr
xGXJwGWX5/2JEMEY17RxL33vrw8F1h89b1XkA4usyiAxhdw7yzxPRdGdB84oEDkCXEEN/d53P6Bj
4LWNngmk7M5mzNy1T8ynaGAYbBvTRfMmG3oa0qlw6A9cobAMI7K8aFUX6vQ2jxo3qLkvbkVsflme
/t4rMjaFDsA6gzcc61kfmPjohpaILhfa8Sg4YOrmqZXAA02ge42UexOexAaoAeuxWNxqVWG1CSnw
lQUCa6ygD4ArI0TWIyhYeDlnJ9Ni+Of7eszck47Ec87roGr7XxMTsz4iWKtxzrIR5hbxMxAPTtP9
hDkMViRccb0BAuVK+fzHnfX2mcXK3a/b8BwVwLpdzdibBL2vveShR9h1agxxly26SUn5DW347Msu
ZVSeNEcyTZi6AeRBhntKWwFBhb3RYv+oyawxna2h+jCgFSJioQUTpFymTrqRBxYHsYxYFlcz+O6B
8OksMQlfzZicW9L6O/eC0BGCx841hX6awQXI6ug6JeW400hWWLk+ztpMM3e57citLtwsGN0nRfA2
c2EtOyYcuNwdtF2G8Wwn4vcMnbnml89wORBER6Qhyt57qkpzYwsaudrvm12Xqjc9r2mIuvIbKBE6
o3A2EUXHe6pD+i4MLL0LP4zHEpDRSs2KyOdge+wvhowQdqkhj2g577vOOava2Y8eB3zaYXbuOgMp
UtYe5hBHc8yobl6y2WpEbFXOkH7KvQe2ETt94n1vwSdeu2aenUFW7NLMt1CnSbWuJM4PWvtPGVHc
I47oyqE6lF6/txsIxPpE2mYlgKW5CLSTtJ6CxmcW3mtRzUyaBHPV+9eq7mDfmIDzNbG3J0ZkTu6B
ZJ8n64Q+9FnTzS1sLIsUgv7EArnfDS3u9sKdkYV599xEVas5M50EI96x74dj1Bu/hqK453AcCdfl
TIIfsk4BiW11ycOpBOMhOxn+xACJ1nOhCJacxCnHVLBpaqBEnkCN6bG/2+ktxqY5TvtDzSW/sjvx
CYNYngRnIuguqL61cUVGxbg0m+Z90Tt/dMu8+YRNFpliI4RhhOjwE6GNZH3Ej7mrfjvI8JFyWqdm
6NHC8tK0bmIFM34k0GWQnRzLC6Y5u4a2uJHtPhItOlbEqdM5uE2sKCJpkmVJCFBZs42NW1pWtkJh
lKzIK5/veQtphZQu5sXxvAE30GFENen/nUXrBEWhq6ZrDxnzNM7hY+abO8MlKkf6pXmKK+dp7tUa
bYIK6BOSHUmI68YEvmkNU7G10Lmi3XijghquvotsoObmmhkI4SH/zC9dCNSEO8urGiw/sCVSgd7S
N1WkxLYOjb2u0NL7WneN0t9ZTkvmDPu0jg8ABtI7IvRLLZjjNynIQSyPQU/a/UH2Mzo1h9tO1XKh
NrrrPc8wBLMUSlQK2pxRtXmlOvHYUA43m2EuJsJZvSWOeZ59j+q2DEnTLC7VaEXn1C6CWg/dQxLG
SPjJ80W6tUkp3zkZrVcupRifc/SqUnbbCRFlZVxnB9Xqwzbl31B/IhK+N1EW+3sXstg681XM2qHX
V81TVpPqkLT6Y+Px5hTgEU65/yT15hkjNN1Sy31EZg8eW13mQNF0KjX/eWql+YA05uAyNU06/S8l
xGWqWZl5iWFvTDrblT1FBk6PtjsOtYMRhEwg32SH5rsEb3kZNK8YeJBlxM4LNMB7VGLMnrvxV8aE
ecdFz4a+04l3qvYTwQcw8RqQT+6qbzVt3WMlrqKDnih5wtP2VApmJm6mzwAYEcbK1H2vKDGtQXsa
p/hoUxDsisoIg4jMAgMMCsITYAl0rxskm80aS9RfygLAecJ/gbHACsjxXz0T3IhM+42lNb9C0Dqg
+6xdttAMJ6imvXSzzYgElsnvuHbG/AzhmQ1TSandZZ6205DEtxE2LLu6TTXcsjmtyYQgkoUmPTlh
81kD4epTEqtKqkQggZRoJjZIKPiMint3ZOyHSBihHKlew5fnDEsgLeNQq27euJw/5PDORsD+nPur
1doFyhlhnmrz082MaYeJid2TK84ME1vAWVCzHatZsa35HtA5oEWhQSgj/dkz6j1CGBoo1wE0xgk5
EAHn9+KXARmua4vmMGbVd53ZzyUTvJMmvF3n5k8Eq8ir7C82cq4NO+unomVg+FsR8XjOR2cDKqMY
IZQQAE48LpQTsFrXdnTcXUdK69G1j2pYMjlRrTm24J9KbiOLU/Y4LKnHdOiWyog9AqnIzig/HVlZ
V03Rl5ETwl8Fva/ErncLKvyauIE4/5oa0iuTgidPa+zdSOpt0dLRA7nJdlE7PGKk5rKjeJ7Zb0eT
fENMcHUK2FhCIDNpaB+PdoTcqpw9pOADZsBEaQdM4m/V9NDXVXgtbKNfO7X7GZo5Auvkowrh1RoJ
N6AR7xAd9wRemaQ6t5xfWKVGx8QvgklLCOsRJprRr8QRWZCXPZcxW4YdydmYE7z8pck+F3PUoqK3
6mDZOkVd/hs/9SHvloqoINO2xRzkJFLQInDJqdo65417lkNnHYAxEKY6EKTby3iHae0hdSocb15p
rm2oVVzMIiDJ/opu6X84Oo/l1o0oiH4RqhAGaUuCOSlRaYOS9CRkYAYZ+HofeOGF7RckihzM7dt9
GthmteWrNLaWNyR77uzbyRh/I+we4EwS/bTiBUIvSh2BhTPbp2ELFibzyecR+iWhfHKFZW0cKdFV
xId0ljZmCXzH6oodV4MIoilVc9QG77qkr7ZCKrwYWdU/j8CfQTDSTIo2jN/yu0pYi8AgnfakyJql
wv1JWMV8MBJiyOC6y/XEA27dW8kNrEQgEtbfvfasZ3r60mhfGtbjFXU+F39w4603uhZgt5xZCLDY
Wu86B2MZf0Exwdfx8u6azROLDda561LX44Nt0k8bjurIqUgSIUjSfgQLUTzXyfPssXAxC9YXdAGw
M/BPZVRoazm45trQtSekrHhr6d3dyrjdk5a6iCbXbs4/RNN4W/Y83LNhz8KEXU950AAHsxOiTqoB
gTNafvW+lHDMJm+ia+1dAMIhlR3og3j2ESl2wuRdiKHQXpD+VoJ1hcvBL9n5NWz2DxvkMq1dCQ/T
wjjGDUUPPZjdtOg37iR6JnVuycTBQN1fbI1NnZ56UWCnC/igHFDE3C9Nn6pjFOp0GrnPfgahRcj2
K8yNI86zmSKWuqWK48X0UhuvED3Fmk+vNdekl3pKLnNaXOuZDEszFPx4scnAhNWORYcLnjf4X2V1
zclQ+b3wYhsyNWs4DBqBZsykqYt5G/Y6r6j6ck2Wc3QaYqulRh0ph113PJTv3O0y5vi+2dDLcF4W
3xQ/bdhTZjfpsqBwnfloN0jf1sRST6SvLMYYgeZ+OKOxX6GaUbcEmZMFOvd24+4Ov0Bt705eHL24
hmDFVL/r9OgaRXt7asnpGTqNEg3oMw9aVJ5rGMRoAowBWZNL3MwzMxEDBt+CtY0nk955VNsDoV0m
En+uN7bbvrJWTLYZkBxjqgMnIuMOGD9WbbvjFHm2aANzon0rxjszVTDlIT1+puDEso2/NnPPbNGu
Vj3dbTPXobqyNCEiyDse/lQpwm4T8ilc+/iyBaELetCqVd0y/9vC0vcNwnFPVcIqFtJgFNSfYSN8
Of10zSv3PJGIBie9goXPqZPYL1ZKJ30XfRnYiY4u/SkrTbabYabLIJO7NuXmovdoxBiEXhwgS9tI
oZvAd9+RQ6Ryzknlxt8IWNCwFIHId2dLWG9Jblz8jKN5OkslH+aunw51LfZiTje0iTaLh/aBMg4g
XhCS4q7LN4CbVmnunu2MANWIONlpC7h4wjRqmPFng79ZgVbBUs+Mzyboksz9QzfCS4YkgU+3Ntkd
00bpjCMdKh5SIVXHHThC9GK/egKfwPK0fMSp/9imxmf6mtIbzPZjfnQT954547QbpdpDCSiO+gzC
xcdXDdGdnlJT2/XS32XkuojIksY1I+9rbqltY6gDRgsxxjC9Z9OdHyc//eshEGwaJOIEOqQPPMPB
0Bpr3oOZujMFaaxrQyCFJQZG4uV6HpT165JbVqBwqJXixgSv4CUTVCclDTBFqLxvnTGeW3I9nWVH
+M5NrBY8wPsEva2C1ejNlPV6hIMmjY/nmIKTp2mcmr6NqzFYigK+cZz+YRARAdfspXuXjLTSXxWJ
5NiqT1pJxBMzHJenNHp1VISi3HSYEvufZnq0PNz/rLOhwuHcp1IuL51NGsOzRp+OspLEZUULkQPp
nmsrGdg7HWnwIF8tc7z5pnErW9NcNUY0raQiKusvZp4eVxOy0/3HGfk29Bm+ZDSBvFPKZik2rc34
X+KRHIqJBqPP8V6QTKJ643/EwqNiz8ABB+tTxN3jIEI8KR0on+loojq2GL5Cj+ph2b6nOfIsyLN3
u6j/9OjB9QbmAfDoawo8jIz2GIF3yc+cx6bp79loUF+IuXaoc8a35KQwS2hJ+O65FB7Yyt7y0TuS
8Tx1LobE2r9TsprvY1QXS7eXRX1IR52Fa9a86ebwU9IE6iJjFkp7q2CU0jWK/I3RkXx+guvdgAIU
zaRoeWksym03yh/Afrunnocyfl1jmbUzF59L/TbNP3HiBalYLgyeBHvX4fjgMezpCPpuW1vHr5kp
lkksPEMM+1cDQQiEPp4G20m2dZz+lJ7+i3D1mfr5gW1xvCkH3A1yvITbpBJ/9K/Ai9H4UvzwiWev
xNUrFTIjFqC63InKvhTkTVvbPHIgrzLHoaa3dVgQE/wCd4+9xmROdjfUom1Ktm1iGZ7njJRti7Qv
6mjXDB9ZUuLRnKOdh+EePGe7rdkPB8uPwFLmPTL7e5c2X6KIfvAhbfu0vkVV7C9m5L3joxlI6y+k
HC/wIutAGdHz8i5NlfPQT38AGhZMqX+ZuQtPvblSI3Og6tu3USO5DuBPQ17iqcchmVMZBlEBYV7l
GxK+j06EzgZ6Bgqgr17dNH4gO4CNhthxidXnLuoOMBzqs+ukI7IsqfeSKxY2mWntk1phiZS8KA9z
JduKjgPEWzWmiZrgoB7MuQmJuyAgjDYMx7ensRYHDSI4ZjwjvidGzDEuiqc+GZzNSO3twYx/EVNe
Z8f515T8WhM5jZAurMyY89IHlzCdOzf9xVj7WZpIOeNIiqzL/s082dZ67N+qxI03jiKXmsCnJIm1
ivo4vvGH37zBAUC/wNdzxjHL4DuIkiDJN9oS4OwRTVQ5rWzR/Ko0Ps5dUmLOeAQ2pw6AHz/D0LmL
R+Hr4ZNef7vkTHdzAhZGCP+Q5mMDl64ozpDs+REsnbLCMakL5o7F3Q8ZxAj/ZpbIW6nBOR9EcVZc
UuRbj2ETUjPWhBCmADtczISNcA7NxFnZa5d6ae6YZ7DYpXmFQ1CxbrDfupaFuq8tj0R8Gx3xK950
1SljC7HPHxyb4HkoB5Zc5QertdUgDZtlwcIfHBHRE4vDuHBQxcOK22zX79yp2ue09a1Y3Mg4O/S0
NpUy4nsqR0Ahfgcx3affHX/0qGf/lGIghkOpcfzaW9d8wkhgn6h1v7qDfuF/KPZ3DdV5faSxBtZv
oY9qlBYTF+k+D+YsPrUwYEuMdiDi3+G0II0134ZXw2zkJr4FKBGorjtVdOwxPCTlbvSw67Ad3Cd6
GhQtz2d6J214t5kIct/5laH+bGj5V8VhzX7MeKaFADy0UxUQDKovJcW7X+5lDeYs6YYiSO3xE9IJ
aJkWb8gU4rkBQ3SZikX7y+CkGnNRn2zQq37LHinR31132FNhtM0jTDFMnnsjkumjSPsvyhHJY4bx
bzinz1VqCbau1qEu9BY9nFJgDSv2Si925hBWD5r94xr5j9dal97SAp1iR/5CjL+GOe/whbrH4Yl5
+zLIzN7zhqRwSaOJAEbgrgqZAgyXJ4UakbskOzm3B/5u6nJPVizZ4H2/GwN0h8ZyDlbfLVr0cUKU
KS117jolrj7+3oy098Y1ja1kZzZH5ckgQcUxHR6Vf0bT9CuZ7DMq6muLL75oGo9BuPniDUieIt8C
a/ux7XpCK2N4bc3sUEm0diX3Q4YM6zv9P1XxNMoYwNjQEfzrj+5kXBDH2b9OCUvQuiI+5M/AG0kD
04r6kpvpFnvRveiZO7K+Jy+t8WgoWh/IJx+AWnOjg2Umb5N+SJbteh3r9mrJ3FBDG7G+0cB5p4rp
1WtwtGrYI4HLRSvDGC+C4x832viVxNHZQCHJQJFqDSYfxUi4iq0kXDvm0i01VicVHwsxRDvZkXKZ
LNou2EToMPShmTZwhY2lXzQtCfXaHb1F1qjD8yeS6WHMRTWgU2y4FFP1pjuafsRiewW6A/7Nls9O
k1aHQcelihZF2Gh6jV0WpxhQh02XCGiV9OZgWojgY40ZvjF81XhUT35k+3tK8A5xRd0Agd0QZG7y
kei4mK2Idkdzsh+nlrVMWMljrtTDLBdRnT931dpiD7QtYmmAgS/JtJNNay5M79eOYtzSvnUk+7Zd
I5f6muYolkpPP0rOYm7hxVmmtZnc4obCpHFH0fGqIXcEEl/4vgMgwBDGemCmXXsQIy1alcPO9AeH
wM6DMLpjMMZtWJBkKp1+K5qaDzIZTfIXMQXAc8rJq92JxHGiUf5HNV4yblz/O2+hSGCiPFmKTKYd
RkjYpbED1r8uivDK9JjSX1aMHLLVKjeXgEoVgrO1Tuym2xXF7h9mWpHKOsZtp4KJ9yXBO3DdlkET
ZtJ+5Ub/q5clhNSpYrycppe0zjY4NL48RC1+QjzmhXo0QnGca/1St9w//YoSMzW13NMtviiiOfqM
qLV4aUfJQqN3IE0YJI0tshMcxc1yz3DSQEaS1GpGU5XmfGQICIhSFAFn6UkQj8Hg598kECMcFOpR
s8d4Z2XP7tgz/SCl0tUQPZhyKZF21Gc9t08D8EL2dyPOQ4rGerol+UsvjseAb3UpVU8W+oDRXqwR
Urys4AXV+r4vkure1XO+Sfp5vvAkfRs8en16h/bz0c9P9kBYY+KDPcfxrso86CwmtxQeL1ichNjN
Q9WtPY0/PM6yW15hsKNOZCsxCY6StIpn0zE+GVa0juSd0sEMq5d/TlxckiOEdq00zpMXf2g1jlah
8+0QiasQZ7h189HyiuKVY/XZbWprNfGjHO1Vls5yFzOSsH3jushvy2DHzX6KsJlsKGN0Ane0rhZV
TK2bYFtwrTZI5wLfIBegsFhaL0LeIguhXbnRKfU/gBcyv/r04YwUkzJlda+6x14NymUWiIhdT/OQ
udDB3JidJuLdtqnDJYnBpwey3XFMonBtx3B25km5Ry8iU1Z553GBY/Y2u8shdp68sgXxmCtuxWH1
Yg8dLF4/2qJG81L4FgUUxnDwnR/yRcTZoTMFtFK9IoovedEBR1pNekSJeD/2NOhmefNoJgQ9PH+m
XBeLslK1z/sJVPKcwCxk6w+RRcRnapMe1CtHec6tKzE43ej36SoqXQxud+hIBg+oEG2BE9nRd8nE
By9N7gZgKDWcvAnXttlSjZZwlSwFdZ/dd6P5w3kyPMk6+I+rD4t7q4QdJWkUkLwwkyQo1JnZax2b
59zTkHyXhJxeH6f4BTJldMU/zeeGHC9VGbTZwEtl60hFUS7515ZyVG5mfEAj1ZuXvvKgPSaEiki+
MDmmK73OzAMIp21UkiUF63DliPUP0nMTlJScnAx3phVNvqCykopKRnYSGHvdl6aI3VXtlWwms4vp
zOwBKOAufTOFaNAA7+AIa8Lur5HeuKGK7e5peCpybLP85RPvPRsaDjAlbec083MIIc8XBjfJ/Jpg
eAu4BRQYORiAqSf4ocdj1Y7aV6/jqvSGWgVEHbncGl+woyjOqcyLUxKKlmD8dZ/9eJxr3IBDSSXj
tcls7uTpskPKX518Lpir+WBI6mRXI3IGRjieR/M5Uk66liCI0U1Ofdlgs61mnPSR+tYKKDneMP7A
I/2HJo0pyhJr6rf09QyG8TjB//Bn/UESg090qi4MxZE+b5Vw/2UahlWsWxUsvAE1HAeAWVGnUbTH
rug4K0NlrnDFzH3yLx9D2lx7akYtn/9Aalt0bb9CgL5wNhU3FsBBKwXgpqy84mtgnmAdGXkk62Ze
tKbmfqNhJt6GIe0Vs0nvTV+G62GEg6Ub0bMzxebeWvI4tddoxEmRdEI3xKoDjHKlQC4ZGUxp4vss
fkMmcjhuDfFZtNV5MysM9MnGGhxn7zbtJQwze5Po3Ikz1T45NCGuQd3Q7SkeAA+tUxX/el76Jv2t
PQ5wK1Yu4Pwo+1fr1XMatzlSQf6bDlTOaKF+deyUvL595O258yvzoauarxaJYyo/MzZR45ht2qq9
9n3/Mk5iR57gzN3hoYyG9wxvaEfxO67Gm9ebh8lcbqzKvSx4b9jRz0sYp8oZlrWchFzVOxg85dor
u3fHIrBTaMXHOBqoGa73QxVRgJMOnHd0jHDfaCrfxpkKCn3Gz0Jqzqi1c2y21JN5xrPRf6uBjxhd
h2xj37NGe8xwCJqo0KK693FxwBTJPdI9wKe2jqyigyGJqiCp6YXJ6ZFqDUxADNJaMTNhQeWLTZiV
eQFFHiGW4XgERlJohAL9m/D0o637/4xRx68/v2nL6mOqxXywW/eKHL4LqddZGYo7gJsjRmB5ogup
46/zIWLpqqCIhb0MN6hC7Xtr/jXUduzYSrCSY3Zj/UVJ1aFwI7WbIpkzQRNSNFLubbahr5dhYWjm
JqC4qN577sa1/HIRqoxgzMS3bzWP7tQA+2Q/yAdLyacI/pWAd1Kh3PEW56ZkVfgLMXWhaImAt812
HuNuz41sClraVWow4XV9cLMqP4Qhus08Nn2gi9ZdFzN5nNk8eq63cRbgsidguaT9WQvti9WZI3TN
ZyvrfDoZ/GfVcd/yvezZKByKMLj+ZgY/+t4oQWDW5sdYYTyOwnYbLYx9hZcKu8mY8WSdHnMd1Yr2
KRqMYKSIItsVvuEHvqCeIMXpTD3h1c3l0S21eyjUpfV6bC/EeZAdV2VXaTseHZznComldvhRWab/
mMUZ45ITbYxIW+be3y7qz5FeD6dOp+TM8VHVfnykqgDacLTpqfITztmJ4JtKicFWH9kJGVP8Xtom
CYPZJNc0qa0M598OwC3Lr7YM+AdjR5O/0B7OQ74puq1p09ZWx8bWtRJaXhBZglCii/jEFRc5e/QH
Ip5iZNXT71u6NpAUvmrk/IvrJhsWhz9Yif4y2qOnovJ3dvNbVt1r40zZZmrqJ1g9BIOl3IWQikp1
gTb1wNnEqGMzi3fDvlP1KWm5NP9f6usSwW1w+Ezf3E6HUz6D1pnY0pBuYA/ClhTqZ4hh3zjHPZmA
3LZ/KRPHZVKkE44/h7UaZhsH7BT3W/0lHt0YDFw0b2sTfcjTcJuzLEWgbX64TurBsCyg3RqgRJZ/
IGwCS+Q/xDSHQniBAmAv6L6uOYehSbHIZxhzTpLSlhcvH9NV7pIq1Cs93hawdkyHL6813ruYSyqR
YLo6/Z4n8dHsiT4upTAOoZgDhpErzDWgj1F+aBV3AX8o46uWqLM2K23rSYxjXjoEJuYDcjB010vx
Rgv48m9IfXfSf/3OKbcINWz44AKwOv9OetKMwkvg4NsYqAe8QWXWnPPOrLZDLo5tSYNRXGwgGOns
klaWVuvbqGDnkZv9oTA458u5m89D1Bw7loOXTLLK5Wa61hMgzXoLbMWeyAaTgKmq6NJxP2C2eWvG
fgiyJgUUTkwcBGDC+nFOD2oydyltsihiLAwiTUwBBVF9xHVSiz5tTDkD5eYUyk1BxpfYNxjFiYuw
JpzzfCck75AyfCeehAbIh2U3tOYur6nkoc57QqzgoZfQqhL3xr5A5N5CFyNKiCNeg+OghuZJ1tPB
czRoLFmziydYOOR7fGPA0jY6Fy3233zmNVi7JebvVrxUbOUp8i5pniSzldR0Aim8OYvN0aWwaJPO
SD7xJN8YsLdOm9x7n6w2esqOTmTOVWUeTHa35J/47WnCMdfRXMYuHRMZ7oDOrwmI5SGnLJ+Cfh4J
ttluv0vM53gs5V6kxj33TJQgBxzUWDqXRJMVLDjH2vp+HmQObsq2t/hY8wFIOvCGRoMDuk4PjYHA
2euszdEqMY7+X3gekaPLMEDMfb0WWbpQs/qv0J72Xtu+pYr4OuIwt7UwPFedT/ZMEJ1LzV1YF9w0
XNQaP8M1MIL/wcNUvKSlhRpltFyUzb3f5M2uJ/QO+/fdyof+0tg/xcB1mVx2igHXzc3HkZUmrln3
uVTUlvFibPJE0KHGZwGz5ritjQgOGD9/JrEn3cBTRMnSbgrHrzSfXKaPDyPiTWvPwyfGi8sU0wsk
5+bBFSYVaWwJiAb968wQvYBQWFWjGLQ+0DHqnd7mXrINTfNNOXmBh5liy77i3ojp040QNqTZPjW5
wYbYjO2VF+mY9Ip8F+rxtI4p4QHqTWtZmKRvKV/PqhMALMBHPPUomRhUeRFi9xo6Ct4tG9bT3Lpn
ZZ5LXBebeB4Eu7FloVtSqNRz1Wvih26oboWvXWyTGhoQ7tjFcCvkkbvhW13QnsbZGet6Iy3x2zKd
4xkFZh+7HqcNkO7Aj5Fs6CC5OWHnr0Mqe1Rn7zGTkC2eKdMaKUFlEsCZKKEiBy4Oy0bSMpd8VSPF
jJ3gGPP4xTquCmxJ0TMULZa4ggWo7rr0ukbunsvaKk85cxzPx+jme0fGppURUeWL42jHjxck98jy
DXvTYhTKV2Y6p3sCsS6CdP2UjuwDYkqbqKPHnOJ69k6IkWbaJMTDRIiJ9qativJnzst5lzYjyYoO
mUOPzcWAdHQGTLo1vazETcs0iA3w0UrvuQVgRmKDQ6NxCheQzQTLg3jubqqM6HInxb7RzTRb0tZA
tltcb4Q6itqnawXGAq7MvCKHafLdetSC9O8qC+9j6rn4lWOsY1a5H4wJ+1xtFQHtN8es0m7d6DAz
FbnaA+SnBNiWgQSYvpL7ZIHemg6mM8OA9yKRbUqXsaftY9b8JcG32gEpktB2DYlTOjXijyuPbGl2
WeQ4O0y+7O5s/9JE1j7RnOfWVyZyPM9eu8dNG1psfb04e/Id8wnJm0BPCj7ASioOHnyRmE2rNHyI
uQCSSVcN3XQcubIyqSuPcnUevelZW8Jf3dib3Ks7RGtN300d3FgN5wyBrIPmYFWrC2PrOU0YGBG/
muFPLmQQ+gOZvS9z4QWNTiUPZVQBtzjaPzUIMiUBJytl6a+Q5MLbpCfVC4O0VzCSq2yEp4YnSExh
dUQVRLGD9B04UxF0Wvnp6IMN+pNeL0ZT2/JpRtVlvlUj3atq7q409nyw1Hoi4J2uK1/FZLt4Tcz8
M/Wq9lATgEmy6F8/EX7mgbnNDY6uIvYO/URnctpg065A7K3D9NxE819Wos7aKP8rpR3Y4bPLLMNv
XQGL6lIQLrrzZMHTX8u+v8QhPuIYduM24XHu4nGtGpN5raDRtc0wZamXsGY0c2XMc0BnpeHYUAHS
l9BsD2xcbwbAZoylFStgwl7sQtJbObiwneMJ0sUUMpaxumltI+Teln7jEKWo1gliBf48pzZnojRe
h7i069JkaZL+NAj0bqiSnxfJes9V0181Tl1C59Jeo2jSVyNb2wMaaCCXVLmOzWA1uCCh9eEXaGi8
8fC6UDV4HZ3kYtFsMwAcXQlGE66lqUekwfTxiVobGdlMvWNKqZ49XYoGxDAn5T946q/CmT34u2T8
jHo+lxJIcmwLnAaueNewjGzcOPvzXCxCwN0o+FRH1IEGKqkBE8KKDpEja/Z2vIEsZMqI0vBQSFQz
fVqaBR8syHF1Rr6bhT+lCnZxrmwb8LNnHf0MyKC+7C16egE4ft0ULZyzosl7+dXmItCJN5EQ38is
eI5M8iXUXTE+Jr9m22wnmidQtY9NmeLcqCn2yMrsoxAsIFrryik5bLATv8zt8GMmxtbxsDELC1jB
bIdXWfXWvil438Re+17r4NMk5QsLkSDjsMYooyCBeASUWSySPZS2BpMMx4Y2hevJIXM9DmB+DXQG
r24AX3Y3o0cOrUuIfXbWflsKBpKQzy35j9VcUKQ7MsYBZcA0pT34OHDXdQ0TOc3LowBSUXCic2Wv
sCnzvLWiP8573O51Vz4APA06q3ghPLMuTG08un0Fey9e8FWZsQKDTWiOL6lXIEh7j8bBlpJi0KAQ
fMlqlhEOcpm6T9Ij+lB2j2JA0vAzpBRjyE0S9hnDdsoOyIDO17OErakg9Yw3iRW8yxQUQ3J44Kj8
mA9HURfs/Ehy+pNzpWj3rVMO+Ntb5xBU9+kAfkOkAqsKvm+CUpFj5qIda93jYFulNYoEssFdUDlh
RT0Y3o4QqrbUgqOEG34NH4Tf5MCapChR+8GPe7Xj+WegTH2NZ9UMMlzBqxxzA8a3U+m7f3izeByJ
stt44rUh+BLEpf1dZSHWaVvfhjVhk4aDzOz1S5GFz9movm1XElVraDss7pTbg0jGNy75+BCevvUZ
7NHWSPxtJ4+iIo/KQmodT/AkkkJd3Qn3hN6Ht77U8NTk6clIwfvl3kMyS1wvXvyY8s2ig067cjFD
MWdCpbQSHkKWsxg69ir20qCvopdoqiYsom9I6FU4HLtqRj3weDxW1rxOJGE9SAL3Yhra3eDTFFD3
qGMC1Tiww+xzJBe0Fim6VU/Y0XUXZGqckHUGEbEWeCauoiXsQxOszZ76RkYpQ0hbOnKzdVeqf2Mr
Gy7krDacy1jxPB7C5LMdW9ab/UFj1Owa8eH1fy2qIcs/v9hwWLvJJNdiiXrFFuyfXhq3zNC+4XKv
Yp+YH3j3z4Hk5LxAL9oZ4rZt76NuOPFAEz315405wT2MJcnLCRdhW9FxwdCHpTKZTzPjZTs3axf1
aNT6o2nVdD6WLzbehW7KfqRrLr+Z0yn2wgzUhX/JOnNCELbWvQo/G4uALoPIXxdRF6R51oOyyWlU
BqYjt1kYKQqqqgQLMRfPbuG0BxvG2Cp6D21+heeXuLO96iWk+ZI3er5luXmz2SpYYDMcCRHHNdNX
8BHMgrcGjFsgQhHE+DTQAWG9WBVEoGjv8n9WBOVsDACoC534RRrs2boQ2Pg3Zeqh42LNqsK4FZkk
yDVkRwq/L4VVnAadRG1TK8xE6loWXPTAINH82AL1x3ejEl9HHJnOTRV/a2hrBRFZnMCnzHyRgqbQ
CKNRLwk+sJlcRVH4UUyhucLOfY5kfAv5QkMMHVo9YvamIiXl+R8TKw3wUa7pweiDgvIhnNTpo7MQ
IGzMsRmQl1xwqHR5xiE9Gjd4DW+gzlk0Re13yVOgnWXQx/qlGerfmQE+dQbSs4ai6VI5v/6U/vNT
ElHE5eEn+cjIdvhdWc118vUt1stjD1rVL/r3OR0TKMQ854yt6Xi05LYEldvJpSG6mXA4ljWElJHS
OHmpZMlLX9fovcUT3gDgMIqrahzuMt6HmzEdHojzPKiYE7KuDY0CBpsEPb0JREhdHTMzehbbHN6X
CN60CIYtx2YrGABYATo7TSwhtD555zZ0K3NUSx5rL2Hn3Wk21zdSn8INeQoqgbxjn+gHMb8aU3fI
fVr6TPaptm6iwM6ryUBXiXMYQg4ORRD7D1xhHu1kRNF1GUqm4dAA2BtVDVTfPZmGeUsIACTTgt63
6pdiai9SK79Rjx/N9lT4+T1UNWWXPnt4pB5IbniJ34aOiIFm7Vs1blvF6qI1t3NN8wNfBgbNS104
f47LtZod/CZJhq9Z9he/w+7Sik1uzS8l/AsxYR7TDQgPtr0pzQwdKP7xtfEtBDKvGxp/mc2ghufb
LJ9GzrYpeyT4cUC9HIoqkNWyo+m9lyZOLlrXMmKEuGLYamnTNm3mY5fbd17xe4rmO2q0rkr4amur
SF8dTB1QWjg/XPkxaoKoSVhAq5oFvNx2fGtRPSCEMr+mM6ZK8pDKo7tTI7I4+AenoTwUF1ERgX8r
+ZjqI+7tmZiKDXSVFfvyxek1odXOv6iQwt4ZyV9ESJwembfU896d0f0MfRpw8fn/lnn5bXQe3aBR
ctPVxwj7gPKQddF4+6wprLVtYonu7Xe3p1pYQZETVGEZpTiBfgnYNrz5fR3UVEg34X5w5u0UDvew
qB6SdNz3BG2clh72oZbvpBxxv1rv4KUulR79kOBczl17xxqSGy3bAWxJdcAi1KrGTznzedQbetMp
2PA4ZBStiJvQjb6WcYqVHVXUKEJYIFfgy1auoX36CgjsYEJ56KqKvJyqebY5mySvNzpuKs7EQ+OB
ucAAFMfaU5HCdsdXfkyLmQtKZrxp2vDx/wves6jGj4XFNYO+IVL2BOZyXNQ4eExkKLKCLPXvNXVN
JYE4V98n3d8MjSVKq2ehcph7q3QgtTnGsHaFi+w2cAR0ZKg5iQNtmM913KLNkCW24vSQ9mz9lp/0
UFCmPsb3ngFrJVsCSN01bn9MqEnEb4agTatXQ/R7itDbtcAiorMkDbrBBGCm5NEsyqeuSjdgsPZR
P6yt0eLZrZ4FYzwTuWduC13/DjFV4cK1nG09tlubLeZFWeMZxxIeYWUPCNDFY1XB4iZNiolBaBsg
JKzSyfBIXFpKTQ9hVxB3zaNL3A7byQcCI33trqUsTF0hWFXhc00fs36aDnMtbwLwJLc4aqwFzon/
FY6hLT50EW7i2LraIVYydL0Lu57vzucDMFTvDdumoutcKEB+CrfeAG6QTy+stFKvoduzB6XvRq/e
sgiqLTiYFO9hGHxwE2dHIJHqa2vaxGFH1uB/upzAEjoeVOQ8pvGUUQK4tmz/N2r4wFSqTtaeJ360
GsYBGsE9Y3RZU41dZMAare4Smx6VGjXub8tKr06zrWuyMqMbPktwMmjIDFBx+I8CL0zgJ6ZielbM
da3GPeuniyqg3CXx45DXeaCV41v50jjOYUFBNR1EC0nlPUc2TOWqgP1HmQRrmexLy8vH0nHU3k2f
3Kp8HHSKFeadnYqLGL3vwQNnR8c1z45PnYqzDdUAvDkt/IK8YcuxfMmNsQuMGlhLRiWAHqtAtsZd
2QVrWGmiO+DqsDU2n3EJxhffMP4d40UqYzg5Dkt9SIpTYBVc2vh4Y0yoEutoFVaHytp/9J08eDh9
IcJSL8Omxz+Y8AlmcwZtAhZ5ZfRcrApd/JktLw/ETuOMIXRV+tOpnnDHQElyVqlt7eEVnU1r+MJ+
xX0zrn/l9OKPKWo+YhbmivbPySIw2VXPCvq5RdVZx3rcnLCJ6Mr8Z2vjAY82O8GxUVjY5K/CILm4
Ya8DQSmcrtDr+TowyBssSoqlRQ5N3vtfao4v2PPVPpn/Y+zMliNHsmv7K2X5LLQwuMMBmaofYp4Y
JIMzX2AcMc8zvv4usPpKXa22ll7KMotMMiIAuB8/Z++1jXuzHvxNhyvTrK5ZllHWB1SL1XvANH1V
s52tG7rfS5x5r/WE5Qo3pyt8d9c5FKd4WL1u6JZJ651sC0ZC67BccC6HHhFskwT2MkFXEcshuqzE
+w4EtwSSw8U40NP0e+ZjXkyL2q4OcVVJIEzAY0ZTuxub6tzJUtuymd9GY7gOlLzWyqpbG0QUT11y
hOb7LCm0cVeWiuO6uoIjO4duQdErtsLpr3pL4kZK66PXtyfXQTFZVzUeCKyki4Rx+tTrG7IKqCkS
830MfDYOhE9INxLy2BnSZFk77FVmEVlN3g+T1R1XINY5KgojOjSM1VHNoLkzwC86TWgShr1Tdrdl
xSTyV1UYGYEzhbr3rYq0IfAep62hcXaqRmMndQW4pdYwbAtaWKJU9lmfjm6L5D0Yw5VlQYzgruJ3
oGmiQtKxcqIbo/59ySLjq7DM5JhaPTkzQbS06OYvchvrNbOyw6hr05aqj/AVvcByjaxHqArxcyTo
/oFEQpbNwMGYTgN7BoFLpMCTe6GF6RUySARFTLyAIdDSYJ8hsGVZO419RZl+KB1SFFy74Q6X/Vug
m/dNgy/KqpJZFD+zKa8tvOgHZVLw67JnJOP0E5695kbvh4G2jKpXEPC/63HY5D5nQysXewZd150y
77jxDWDCBg7pNL2DC/KeG/oWMgSNpVQN65aNdFFHTrjDGsp8oDlD46EY1WHc4eK6drRrXffgg47G
qZ38d6tOznXRR8jGiINksL0cY0YboEs/BIoJoe3amoAjPC60lqObpuX2mqqgXobSPYY6h/6in+O8
bPFt6cODHTKf53iCZLraaxh0CfrO9W3hBMduTPbYIpa1qdXnwes2FV1gCtG0pkmFBi1BrJNRneZ1
Sbc28wRdAYzJYsifoIx225rIKeZZjBZ9DYFBVTgrK6uucQvc145GTdIzTo1EUK/z4AY7JbMBHZ2/
ZnVc9QJoL7c0erAFGV4okIR8bnV5VtN1h8OOHI8yWrXBxVQzOIruN7VLtxYMCMmkMeAWwLeWbXnt
JenEhjbsMYvkKAU1bTkdY41WgRf3y6gBftAkcmTGq30gKie4zn4NQNisxSwRtAUK9ZSxQSibZO9A
/SN9gpHoCAtyqSXFpYXsBQeEJLaozvh+9nAsZhQ6na2eIgvsRzbUYtN5wTW9kztZKms5bvXSeQgR
yS07MJVEXJbImrEtUBug8OlLtdLdBP4NwHuvtJA4oIGo3Bp8OYaEYuixc9lJsAECSIrGDGnVNJZG
YMVuakRr3cADnOTnpO5R3yr1SkfdxAsaU/eIJqP5zIhI5g5YIog6vTxZdRvsInRriwAZbTBiiSMD
K8aqXl5sE0AdKYpGhNGqyNSpKAzcOy49A5dJRh+nt6aDqy2X3VuOanb2Ih3HfnpwGvO2nUoYGd6m
qZ16S2bg99j51/3YsWC3z4zRb42+Ad0mm6U3WtnWMQn0hW4MAZ9n1/WjQ4f+qcdM6wXVJe/dJ5S0
MBm7QCyLJTM7RWMYKg3sCkQ5efeJl4DGGNN72yUjD5GU4D7QlhR1MT/OdTfMackCw2482nA78SwI
B66nYqjvXkSJJD9gpUUoLhmyTtq36ZRvlqKgDr0K8aW1M8z6oWOPWnWiue4CjyYazf++7jH0VgbO
NP8LxzhKo/CtseC1sDfC+/Gbe8r8TyZaW1lGh6Hub0rSuqCUxR9M6Pg0xJdK0uu0USWToOkNbaG/
0TilAzaLwnDlQhS9lR6Tu8rfJc7wKQ2/3wo9eDJCPt1Ae9SLEj63dJdTB3+sgni2sEqt29huxkER
x+9iVnCWMvyo9eY20yzCmLG+NzatHhRXCq2owliSu9jhbfO107xjVXN3+cw8keBZzy1WPT+Br2nF
qGZK5oaLkHYRytrhDl0QRN2ty0mb8V89cWnY8GrG7MXosusgzGfecvjmzPeozRbqUnuZ4uHCkkMk
mseoZrTwaw70cEx+eYIsxvY9KhOn/LJt7Y2tE7Kp+VFNst80huCpMIMtctPnjAZCaiDJyrQWVgZr
XCnhk8r2QTQT/BDGnJ7/Ynj1fSc4silWBozRSLvD5KsuE5D1fFBVDBiME/9DBQnGc8LXhxy6+cJV
KO2QJrxUod3CZwjXTTo3fQYgUL6d7gtxUxY8XNXgbDNAqTSIGnqjEcsBnkDGMfd6WB6l26hV61I2
lKm/sa3UXyrHexMFtwyZUd82g3suS3qgLrZcuK1mz4kOwwvHGfZ2bokbyAkVvXqBfhbMVJtxktDi
YZla0953ULB2ae9uElBf43wKKunDKVm82qon8k55rBCet+0mbMcIHql52VygP9PXmCYk9kFwziKV
ruixwFY0SDEcRPxMIBNXZmQcXLTDdaMzh5cO+yOR2Q+Gx7hpZB9Z4H/9NgTRLjLEJI4/YBlsKzXe
2f6wDVrEBePkMJm6DTiEbsh565DIRW+mzsBoKsKXaWbq0fnjJoVBkIbxSaqWzjqPSoaSMXW6PYOq
u6onSE90+U2kStSf+dm1ENEy/MIxrX96rGG9AepmsmPEuw5hXeTdnuK64L4Ndy3QnkP6gYXkxWqx
wUZqHhEwEwTBOHkblkA7PBMOsq9Mmrg042mm5t3zzHVn0L9gSbhX4KgpHmjQ+ZQQsceYoyvsWTXh
btDVXXPw25apfZMkAA087rJ+8kClC8x6Hdq+nwOvQ4w5w15aThpdQrN9T4dgXxYNlM7C3VV2P6zh
J84gRRo5TFC41F22JCrro01MqFl0CECHmS9xZwkUH69hbEwbp8ZFVTYveVh9uPMOFFiTBTh2OpbJ
a8KMiowu9kZFZ3iNEuoao+1gtSuUu0A+StJlTPHpWwbaDCc5e/6RyBlCqqaJibxZbyPY+QY/hbGI
3Bt0OTcA1b+scF8l6DPMmFa4bkq4JE1/MJrLyM1Jz40XGy0UzzTHdZXSaZo4mQT1DXL1oz3B4G5N
A8cDtWWIhYIOt/mec/DioWkb+jepf6ozInmTWuLwSFNgeRryYZUOt4UFWyQRAoBLQ7nl4/wtKYpg
/wJtnQeyyCcD1pIlwJYIkxgXDf2tFXHtNNUj8wpPgxvYm3740C0M71o0tz8tCkPX1pirS9aiUSQP
hdW/VNOAQtoZl07QI6MaiGFP0JqgAaR0xBgI+y4kJWOQSJbq5pTFob8ezewJy/jKRlqzbJ/QvD9l
EEDg/w3BqvWr42gzrIH8Bf6wbMFxM3TmXmfWXiq8AtAycckkiBdAe2wnBdemm09OHAt1DxK249Jz
byPov7ESu7wa1+hXk+U4mOmK1YpfXSHMzbERNaLYVTRtKE25qWCW9VW4TvviIqHgGLF/EwT5W1TG
1G1V8QEhaxKuXEs9esRCPZ0wm60SkxMIOelwVIhrGCMkLa1srKWu0W0XORGfhf9ckbd5PaAvN23t
UlfdJz7xacOsr1k14kwkdLrqR/+NnsijdD+nDtZq7yGO83XREXmC92DwtBulM5wzKKQsq3nQ9erS
y4Dz3uwlM73uZV40RAolcAzUXRJF17affmiB/jkBXlxYMQMtxkmNYqbutWZLL+7J6GiUJWCCvbB/
MDHir4Zy3JVJ+ZmAMltnVn5RVfLaOqGkaRrDLCRraxXL7LkeLBtgWf0uaeqioPPZH6m0JN0DJ3sy
VFCvHBsPU4fUexwfCBAbKKHifTC8GazDYdbd4vt7Rhp48OaefGXmb17KI1EJ+7GTA9uT5hCQyYkk
kurg10/mrAgf80GBo6TPNI/ZGH02S+Ak0SlG0q1P2VPmQm+kJHlPzfIQZQx1TY+hlcM10nXHXPIo
kj3LbUpSb6pH55jUFjqfNFs6fEsyB2XPKbufwgypOEgXYYUXy6UNVxvJ2xCM56FOowWZc5xdJzUb
t+K11+BStWJkTKXNmpj79UZE9idBRdk2wBJHkvtudKC8jjVOEfr8eD/uQwv6Ypd/iBQuWG7gyCjR
galWXxEBAeki6+4krBHmkM7F65vnms49GByFMHApi1Bx6OBORPAfLstGT9fI1L2hcRe0TL8LQjzj
rCuII+HJprBuFh0TbTjlZNwH4UdGVYhUPuenV9WuVsBTGSbqUfZm1tWt3ZHvEWqfdQJVhw7J2rAZ
xeVFh4UwhyKksFvWff8hoej9/KUPJDrRCijckEn6puQC+KK4EahXgDGjAw2LU25x5I9HdjNv6p4I
Y1zbnYHHtSxR+fLSYkDrW+pxhvXJtsjQ9muW846kaxXVtJgsxXGEhtMALwCLEpNCjh3MoKzpnczK
JTotqBxu9ViBSTbr+mtqmO7PL1QUONH8uHiVlAirSbDOapm3dnPrqqqZ3qPS1xydljYuZkPBeYzp
7SXo9iHEoU6fX7AunF0Ojh/7g8G/joubmBF9Yh4Cr3kc59/sG2W6NqWmVqpbQSFYdOZ0l2PpgV7H
XJSb4pCC1hqxiK/L0LgEnCEwJO+lBd8Mx6yL/8faWpIUH7/4sjk5Luye1xApHFiyOCYj3kLVr4yB
XZkqHFWJmyz1Qjz2yONpEfbXTsXcpDo3g/+KxxNCnLA+OvJRpgx8k5dKVC1D+wQIZg1TjA2XJp7m
1dbWJGbSq2aqIqNp3edcqZUF2lGBfdUzvSOdLZypPZjITPMZZzA8Zu/qaekid62X+mxx8JzsmgAa
er3kOSQx6ZLdHLwT4gTdIO1fqImjLXWRxuYjT6W1NHVRMMBHye35OYPKiC4tg0Rro/nmt2uNO/pN
EATaQGyYWeLLhp/jMkiUQG9pJxiQfPEj1CJ8pC8Unspu22fG/WR16Jua4U7m9qr1EmvrVm7K7gu3
bQCs52c4Re0CcoqMD3o2JEtJQStY0VchzcytO13bmiQ3nCM7SHJAo9gHFgOJPiBSuMpuSDEsRPZE
N2I8gwoaFtX0WuV9scE6WdGznTvI85VKkye3R9zvNfOEEq8OXrtBLDFJfcPe5WQcWetqYLaT5y+W
k+89nRBh9pOV3/DqfAIn6JmhG/Ahq8BdpR0P2gglJKdPpJxb1ziQcAePgwAi2PCRtZz0aqVDtFs0
IQ5Xk2UAKs2LJbxu2dF3li2fvaGap9xJdCDelC6VSSPAnN4LmV6P0VSu9NaCEM24UytHFunhG63S
e5CVtL2HgDgIGlRNySt1CR8j6IgopKXAKDcM/r4sxSWOyKell0kYF04uVBoS13dAdlWVTW/gaOTG
6AlHEf1XoffFzkdFlOsT3BlR7mkyZdzrmEQzREVoiqr3mjnWwpjcbMOa3mno6iy/uUIzBJGISRsz
53AkfzTpmyN/uKJLhQoN8jV7z7ko1lWM+z8QrQBmwaYNiBSZT+pTsB1Lh4aYyHEYeGWqMV6bxUaJ
wdWmex8i2F2480CCeKJ7K/tu2kwyrSadKCDKDy0gZPBhjc1y2qjKZeoKngpKkr1shwlPBU/Skpir
fh1aHFVcdjF2KLUtvYeezqjVgggJH6zWqRnEijsTsZfVBes2Q9BDV/YpKbM7ziWoYfkUyJYaRjWz
LjY/vrWIqJOxgHGArQGdbGucwgB9tBxYywtJPWzTdafW2gyTz53pqpvUMNak8tJuw3a/1ExauLrx
MKX6JrLTYpdaFjSrTi6agsx15rTjwm+ORO2i9Quf2pCTxeR9ZWZN/dAsLfx+J5ovT/aM8jfw5Sym
Jv+gQ/qed7OC1AR3TURgihdgg4C7TfwOdAR+t25gYM9xHIdTvRgTJlzMJ5ye59PnOIDUnhRuMAX4
fpgPGrPVaoo1WlVReJ1EMJVNHMpLxemB41qfwWCvjUvZm5+p4Al00pEMnCksbyw7UTt9whBmFzjI
jVo2R8e1yhsschctwjlr58yrsshjQkuAQ1tCPE9HFp2RFcceGSpj7X6gld6vurhztq3vAqbzwjfi
rx6rzmnv/YlxReOY16aXd/dNG8c8Xih4UTDuOQl2T0z2jm2jNXS67PAuQqJrJmPHZ9nDfZscJgkV
wMjSNLe4k4dXImyLdVLTIiGE98Wbo9N61Yq9BBrATQsNFpvjMbaj+lqONc3GbjZYTIAUDrodvRpT
G31WkX52yY56ysbp0x2YKK2l5DSm0Dc8+HY3N72ai+sM4BKTECZq0RXV2tIauco8QK7EdlkHbAnF
ZWKcoBSTXsMJ3r24o9gC23Dhjb3NGbauqXt75lKMpCJCbBmdRqcc9e8pGMeXvJtIPigbZz9mkWsf
NOvozGGJP/8xhP9c/4SyYcdF6mo3/lVoQivrRwryYPKZmbhCAqlTGp1MvZ0Ysz0bvVPjhAF64KW0
dVCk07AxyOX0CmabUZivA5mmW6frvzq6CTttsvwrQwMrUglsxEkJjnj+X7GpaVsQl3clYcTHakhJ
LJQ0qJGIJjyJt55T7TxjwsfRiq0wiI2SeX7wSiKqRhvuliZgNZo6EYaq1MQtC6C8NZXpLv0wNDfE
sMYA4tNqLeyxOyeZ250j4JuA3Dxq+34OEgysueL4uTRUGMWWW0ltWtT7e2EQeVvWtm/Re4QN7CW5
dyzgtmDC46z/E6Gc+RDwMv7dhrTG4uyNoJwn/CbLWDXztyQos23m6FhDwxX5SOF7ZjMqF3BS//jQ
J1OMxx+NjKVUfHYJApFjMO6KRtv9JIFWGanbsdnhs1YRx0w3uOqlDfp9/pMQE/C0uMlw1Y3gpw2o
SORoPMZB0KxKS/ePRm/PG1ICeFeZxAGoEF81yag7I5kRC3OGnjXneHJprFPABdhKmDz07KVih46f
2Zii/WBr060OF3IXCg2lEM1N33A4oFYIckdoiMx3oux+lK5/n17KeUOrTeKysEq1T5PEtKaIpbfb
J8MfSosz5MYguBwBCGvhT1yabwbxsa4RR84Bmz48s1VaRWKvA1KFo4FQvKHwOlhNilBFq/3yRsTj
YyMy79D8ce+mszdlvqljHH27whV3vh0PVyIkgc6e71xkK9FplJF2TobqEWn0eBOldXilnJjphDWG
7z0TlkVYoNtBBJjvurCujhkUO5wG/NyxAxmbYivpKVMBRVtgNWj9UXhEweaPZx86Ckh7Ax0SneGI
ZU1nbOp3V3+8RKhO3vonNtIw/WIRIRbY+DlCIJD+n2lijk8j7Ai9GPDfuuhhavwiVz83YiUrxEHC
SHc8zR0qzyHaM4eimWRPYF1EizUyzz61qGGV1wNx/99/yvwY0cr8qfFAkFTmz+ATM292fV1+qsCy
1ynxTEuDd+liITix12akkVblcsIAuQsq3zlI44MhxnA1WkV6TMFjWbmsrwPTvPu5RkBuZtc1nQdS
K/LTpOvyPrYRsAWF8dKpvFklOsfIEAmgaI7cETnmTOXto4eoq8SaBAmul4gIPEdEuDD1TN4PDTF/
AtIsonWPVlQDbipIzaWNK/qasAWaIpBXHas8VNBOr9OW6sNxy1tMKhcKdfsmt1XzUHIEDdJiNRkV
82bJhA6OanWSjp6cCIcCXzRukCYD/hzG8s4mzbTUivfQdcfnUrd1Ri09aReqXYe1T6M/GeKjtEoa
MKKObpVbns3OddeG7uW39D/xBhBLu/Lr+dNwJ3yRug/Om9PuEnFUf4WPVMPzQE4xHuXgUvXObdWR
1VXU/QUyoL3nyI44K+6Lp3T49oJpLWCVDHgv7nzPlXe2cDiwyOgV+JW+jDSOwH5Tnh0D+70QMJ9E
c4L0ql1nrJlz6BQz/cgEeiOM7OQVHoJaiBpnWKH6jY9xmsJ/shZgszpvQ/TQmXYHJxKjVAWA9o8+
s4L9UGFWKmy8ip1PdpONn5vzKBw8XfnjK44SStug2uYOLLiuUmtzrNKPPoFqC/LKuLKMjESZoXzC
6gcAMoIx6Evk+REt2TsQH0QAaGn0yexgOw7BoWoK+6FEXbtsoG3d9HF7O6tT13HXF1CesOurPCdR
M4Vf8/NY9GYcnrxx0k+9pg+Ma4gJBNbPTdMJ9xKuNLxHINmd+EyvinjJSoYnGSTkNjoQB6uRRMLE
Epw+enXMBTU0/vv00NBsOVgjYprgXqdNBhLZrpZT2Zd7JVW1zQqItzITOQsl6jKQ0ltmhXI3xY6z
lj7BTBjIrlqDw00UGCzzmAcjJ4IU3UFUTM2BIFgaAj2gvyDrrgeUjSBUkcqEUUZzXrjksrKoI17U
zhbGHmnFS7jZVzGB3LuEGBCERTkQDf3UsV5sm6bX4XlO15ae9zyG6DZDhqVrNMw8TD0kgH6YQKi4
allWBPHWJBKvBxP/lo3bLNKqGxWDlHeQ4IIghtTQtLsAXTtYxUsFXgLeSr/qgWic0HC5u5h9lIw5
QkvQqpN+GeL3YEcNoYn2JwdKKcDwJF6ljLBEUhGGY6b0RCCu0sIJSLIt1M4kgTQfKora1OEo1HkP
rZOuHc+bdyfvXavSaUZp0Sxr6/VUyktluf7WtF25cAtzq7Ja7ZpEf8lM8UgdkVK6Fs5ychAIuiak
XotHA2cKANku3qXcjFnkG1fhQKLLiFqfYZqDoFM/srblnMuQF2Va+JayQ8kaXZRjUNZ3dbq1uSnX
UdsY2zzJ0ceEL8zBwgWLOh4lDJeQp+/aVHsN5/VvrK2bjkWcxmp5Pcb2VTAy0NcDfVpZnf5o0a1a
ok6ftV8qhrR4Qnk8PPJymAqi1slJvhhhd5KuJG5UNkJbsA+capjACH7oAPFjNsfQKUIwiKtHbPAc
rPxAxPuEJTfDeaNS7TvX4BYasgQC0ifNOgcDMDQoQa0wIbek8w9DF74UFOqIoyEaYGZ4GIoc7vxE
YGA8fQ9Gqoir5NeyO23gWXgrRLtXuomVbEZ8EB8W7EO9x1M4bXLVc2xn7LTUxcAIr1RzR2YpvKg6
uuQ+DybGRkcvL6VlXVHw5jw11WdFu14lkq4aSqTC1rBS821SBg7J1qnaT4aDvLV8Frl33Rj9p9dj
Iq1r+9Xl4BY78sgVbbaeiHfGYCH/VuMjICwiQ+P+Wsu6ch82hFd287SySQ36tSiCKxrBjSRtI+pw
H4AtDzjt1w9GkztruM058a+UXbZRnBzHCbad1IlTZTwCNwYtrMWAorZiupxFuuJAT7TE/EObcngc
LI1DcmIIPoIqJ3aOEHIyNyth7aaswDGTR1sraT4bEFlL37+k9tCchlAUK8Y4J5FnJED0DIw0+9jF
0Lq76TpNkfhXxngoGLtu3bh+HE3z8PNC4gnODPEMi1sKF/3Ky4x0JSQhj6SBskwswgRzPy1ZcsDr
7lbFfMqaU0GiRBOQlt0tZvxkhT37QEzRowEMYmF14M5xkRKiOOp3kTW+1NzEq2b2ragIIaNDQwyJ
YfxSttRGc4yKjAVq/+B2zPX+xY4QvGQfkaQL2MUQt9SEUdnW97HWPZIg9miP7JfhlQMAGxB4AZdr
JKeNlXjefZ+ZBNAXnjXbUwjoW8+OTRl91ArK2GhsRI9dQ2juY0tG2a5gUUM8zyikRLARtMFtNLXv
oqKpRZpfssIl/JJJhUksNW7sUX+wNWSoHKTo+OTJK2JHe008oKzafUZ1sChzGkK5Se/KA+HmSIkA
2qGpDs8RaFtE8zaap8M7zas+apwk/ijfSJyHmFL/fH6ONFBmh+XGtXCe1bzXuChpSCnwX8xdfh6y
vCpvmaHA8ZhSkiV4PW6g77MMXbNMxwO9WO/i0ztq7PCrEJwh3M6/L2DlEF3OGUTkOmI/gl5//fbv
f/3Pf/8Y/sP/ym9yvDF5Vv/1P/n7R16MFYC95h/++teru839z7/4r+/48/f/dbe+rP/lN2y/8vNb
+lX/4zfNL+O/fii/9m8va/XWvP3pL+usIU/ptv2qxstX3SbNzwvgDczf+X/94m9fPz8FzcHX778+
8jZr5p/mh3n2629f2n/+/ss05M8n9McHNP/8v31xfgO//7oD9fjGCvv1P/7N11vd/P7L0MVfdNdU
jmNjBXTwtv/6rf/64yvWX6RrSJ29x9F1epu/fstgnAf8o79AqOCbXdtwDJq+uvj1W523f3yJlrxl
8CX+a5umZfz6/+/9Txfvvy/mb1mb3uRh1tS//xI2P6n44yLPb46XhS1w/uXcnrYthWHy9Y+3C++K
bzf+LY1DiS9dy7b9NJ0xzbLP4A2qg3FbdNo6Zx1Y0motN3ZF63hISIqELHfn5NOxdsRqwNo8WXDX
NLkc4OaA8l2hdcXaN+82YEdxgW0cr8+I6CapLE++Mw047FCitevKlTZ46CxAEkYKX1VnJ6ecoR5M
73UR0ormToU+Qgajk6Cq0FFHI76sJb8qxJzhaij+JnqP8aXkWNlPiujQuxi/AI3UV5AP8wDWpJuI
oCggfcFNnX0NiNCxz6PmhMtCNxepj/Pf/4gwl+Hz5qg8jxJnCWca+xtJDEcjLpVj3lq4MLJM7sDP
bkxFE5yXOr+YsrRJkNHWk2yuUFYwH5PLUlKP8EFCaJcTih64DSOY8XAQ2y4Tt1IWzyjL7hjtU+z5
QHtj9Cd9djP/LK2V2NiTVwbru1IHsEWtZ2gE0Ru3vtdd2eN7wziCVOZ1hgo2C8/SnTGxD2O4960L
3SnwUExTm0tTreRoLwdT7XWbCWcgd4PgdONhVdmVxnTEaUGBitiorAwcJZ1A4sYuKgFIuK6DPl+I
3Xx1nfam8SNQegKhGGhROq1T1eI4HKEPMYN7DtELhGV2CjiPodkqXmq6hsQO8EnBHTrpwHoD66ID
NLQZY/Mq51euFwbGKQYSFYYoTexklN90TXYzjpf5f82XZv6HY0eNoIutUSe4FxFaWNj1ahscg/9p
R/IWwNDz/P2dhrxTaM8xgU6ybK7mgCGNUOjl7BmZGEg5EcNRzYFUNgfUEe/Ki7RNsRuxzEgDfLt+
SdpLll9oJq3nCzEO3nq+IfSc+0CR1HbvhnJr6eYWp8EyAsg4PycmrsneUIz27I3gduBYvFXE5Si5
n++Ydm4QDdzDbJPsF6wEm7II8UCYaxuGisT5UH3Ov77K5FYjU84gJdDGzMZJmLMr4Fx6u8zLVn3F
HYbWo6IPTwCpKiAZdxdYpMsU6GE+pDeNYaNf6a7KNntFPX2qPfThg7rnaH4cy2Yl1NEFED3fE3Hp
b3KgTLkaHksHISf3x5gmV4guDe74tkmJZAnXVeVt0XEd/YQrH/BPFHOfkdg8XUsIkZyW0CgBLKSn
yYFRQqjgFQvXJhRYp7xhnTi810ydG0LuZcVV4V26dDDa2NnMV22+omFDR8O0tv2cU8viUdYa6oHu
an5iirZdzdcBCTiUAp2h7rpj0QDztU80e5MbRCcRMj8UAdgSsbMMnm20EzwcrTnfP86eydVdN+sp
iGqAJ3Zl2+kakc4HDBgUwOQE5HgAePaRcC0QpCOXSAmu/8gnwoTaizW2pC4HRy+0N4F/HmPgGyo9
VRVJSaRGhQbplc7UzuHKqOZy7JtL8pncZUsxieeSk2uEfKkt2u2QylNU71iZP2uwrBsW5JPtpidq
33Gb5hy0Wy8AyYl+HQHSq0s+0yJXgU1OesoQHsVnagfAL4yKoHb0JAUJCUkOhd8w83PUOwNsR4VJ
aKQSZ8TIf7zZ11ouPYj7poMtymnkziz7926y9oWRkDk8fy85BIA0/fA+zOIbjgLBluiHADfbeMWg
9kIhBCTDKeVKclKmIWpe5QZUdlbDpRzhCTUeFkAXuVo/RBgJlbjJWJtoKpk7zj/4IvVQrgql1ik4
nZUawMCU4Sxp4E3+vM5GHkqPKVLQgsxNCHUB8ZOBYsi+sYTBI9LMq8QgcUCTwZWve0zTUmQmAb3y
Ws4ae9JnclKyHbug9JmIkGiaDF5tyMivCl7KLttGGiOTsve++26iY2OhEw4zbdfN87fU7t+TWrc2
rc+JnI2IYTTTFndkBdba6cOYGgKbJ/9pxCpBXwYRh8zMdehkpBMw/XaIvcDpvyoCVChNtkyqkESl
5CNF/phy6J7AohSJv85JIdVDpsdpwkdy9Mpoj5Jn8Xclx9+29b/fxn926f+xi2PXMBh5uZKy4M+7
uIbiUTD4zcH3KKJoWXJZQRR0EMVqMmXmbcLcS3XvsxoLTthac43/5SWof1JH2Iat27bB25fC/fMr
IN+gTlI55tvew/cOPm4+soMzAgOgxCHQwvf/5S3/s8JF6axIUji036T+51+o12HX+pOTb+1cnduw
PgaAMZQjdr0Wv+rCuhUT/ey4Wvk8hPNSksUAnVgcqDlu//VrkfOb+8ePX+mOYwE1cU3hUOP9fRHl
1r7AemHn2wG12s/izb4+oibgjLwcaViXIQuMw5rL+CS8SwLtMMUn3SIGwExPkUk0FA1omdzWdNZy
wm/yT8bpgDc2PS670EBLHnxUkl50TzwmHS/cxkWiziUx84Mhzp5WHRzrCUnobuaMlQ0iR/oUiPoZ
hAuiMdXGZouqedLMUSzBma0t+6dHvJhATGCCyyCs2Zl/FOKdttFd4RKJy/5DF6jjLcy1y7/+yAz5
z66fxX2C6t8Uupyr37//zKzUhnXQxjkxyvgW3OJQeKhg2sLZoMsCJEX5RrmTeG9x8TmXXUOtNtMs
7Bwr84oEyzchjccoNW/h7xAdHoAaSG6L3sdoKDmio+We25Nf5lazOZBLw7rG4AIFyt+wyquovIEW
QIZNt0gnWg/Mh+ZfEpn0I9L7TgdYT3GJw5FKZN5D/YkmJXXDNKLyYeefnysxaWujFlu9yO4YKt7z
SadFudRxOzp7YnqXA8ukEHiiFHg3n15Y9tqzidk16yFyYsG+WJj2Bi4Ngzn/WHRzv82b5QMA3u2d
Q/T6/HcV+0fdeZtvg4gtk+Cmiq6OnUGn7CHWjWrfJe/9hGqjffctqiXE+TlnAjtCg2lc+rlGp3pQ
Kc29+VbiyntecuodJjh9fgdd7VuDaPtTWRraAUi8P9hnt+7PjNU25HuQFHDytWE3zOqVqnTPmUvN
kmogBZNvHJCTi3F1FLuIKXM+bCky9oYBP6Jh0tFKCbhbTCt3VPfQoW4TJ/oO/azB0Ce4wYjRmqbH
ue4uE5uPhnZVMitq07X//6g7jyW5kW3L/sr7AZQBcMhpRCAEQqUmMyewTLIIrTW+vpez6lqTSb6k
vbYedA/Krt0SDAiH+xH7rG0GnryVhmAS94eA414+KZN0gR1lcGBLWsVbC0O8a8F2w21g8Zb0ixQU
CVIJ8/GKFb/7yF1Tt0nZbEIZTfy8YAsN0+5BLcudDOsydKJJBMKZHpSBQG6oPnGdY/ZGW3IrnyyI
3fCzKkfMJ6JIjJq65o03ZzOGP1nB93BuSoy93Jf7UCFAJcrT8SFy1kOS79rPdNWYsG+8KVqY+BrX
VWjAZyG3UeyLLnJqM8Zu7obNH27yd9u4S2JjCZijQhjOzzcJt11FwMxBwmKWGYdENFpUs0tEz7Wc
iJRIF9ofmJMBIci9yM2PuvnmpCQp0RvapeImgT5FaUJtMLkigk4n3h3b4fdNp7qTm4zMoBhG9xzE
43NAWREnPvOsG+1hcsyD/KcA4RBE/GnT0cncf9mnXUswOMi+o9mavPsfkl2BQKgYzYl9OsneGAAy
Z+PgYF0bNyASwsg6lEbgE8+ubBItFjQLqjf/Fql2NXLygoRvdFaYDcw3eo/eXGSnmi1VfoXlxDlL
J4AqzvbjV/L9IHt/uPBCTDZLy0bIKG/qx4vOagF6vuWi+ZBligdZAf0lSsbc2MuDdi4G/OUHOlWb
AKE1LcgTzRNPdWFJUlKDxDoaMaZCNpnH5z7myOitM52w6S1+BM7I7s7OSqaV0EDT2rseMxl5Xslc
fkyjc9BENDz5GTq+g8v5WdDC5RiySEAXsY/QxRX8q2pkrtPY3nYs0lDj75Xmdi7bz/L8+PiJ6PJo
+OWJ2MJQbYOAx/n+z394Ipm1wOjMM0jKPAWZDsiwXOctmAh+5HnX4a7KOD0JGTCjptElpQXNJ/s7
t6iWz2PyKM9Xh3EQY0DgQ872h0uUm8Gvl2g5hhAOYZnz7jvCQZFiE7LxXcVMhUxHiGPWPHGZFsoc
tOIpyhxoxgouQZD6PU4j5xTmcZpeal7h93KAycHNFkx3VCZJk016CO/842v9vup/vlZDpQRko7sy
hWqq707ihSc3BAtfhYhgpIm7kploBmI3dkOixe49MpbPsMIaYarmKB5wSuD9PT0RA6bexUAZLuri
D7ut9mt4wEXxdgXiP9XWDf3nVT/WeqBQ6WXVc4hy42v55HJb8WrKB2EI8Zt8m9UqN87TUpU3Vh0e
ldG6fPxwjF/X2s/X8W7XZ2RsymuN0I76OdQR3GRorofYQCrOHe9zNDVAX19kSFBYHMqcX3IhOoq1
bxkVbz3BFHjqGlIeue5jQKLLS5me8paZYesaT2fWsm+3b9PIIDxle+tNfktOSgGmwtW6Q8bbwrBr
ck9+gvJmMbKj3pG+9Gb/9P1e/62h3vzzyt/Vct/93//zyu2PhdvfFojlZfy/Vto1WVUUv/+b0u7j
/X89xU0YF/91aLPX4mv7U4lX/rf/lHgVy/jLxHVQ2MiFhXAdg8X8T41Xscy/2LENGqTCEhgjyyPp
P0Ve5y80QBBnDSq8wF5lwPGfIq/9l0UqQSrnGkw4kND9j4q8P+1FpumYDlmhMDk/HMHVvDv1FEen
k4sZBf45w1aP5x2C9T/sIT+HDb/+xLvtztJlNDHyE1NknJ0SSUsohbfeQOs2BhD7w2v4d53+mO7K
P+1/b1j/+TWLmQ0ejau/3/872MdhxyzwpqGcVRRX5t9PsB02+ISHZfKglP3h4x/UfveLGgZthqVx
6BA9/LwbuSbNGNqcwcYZhqO5KtXsiG6BnVwFdIJ1T8GBI4ZjOYc7I8IQOZ8vMn6YgQfKh81Mwbqp
4AAAEvz4yn57Yfi9a45qUkNz321PWoLReInYBs6IclcBoYvG0Eu1/hjKd904j2E2/WFLfFds+Ofx
az/8pty6fzh+DT2cLVUdIZZETFSbpALZqw1/nYG8qlh2VUeJs2DAnil0PC0pKbunj2/657Ph1wt4
FxF1EBpMBLFYa4DJSNTIp3y1//gnvkfz79cYs+w6n47tAPZ6dygm9gxjP+x443jQLGrxgqp3r/Bb
aYIpzHywcuM8WP1R2nO7XXkTIm21iz+EEbLV9MtKt1VTo0GkW6p4/+k2hgmNLQUWbw0vHZTGdJqh
AuebuWWYpXCxzouYVV/NYewnpssCoP0yP9W58xi13fXjRyJ+Pgr/eew2J7KD7a5OvPDuSHaDGTut
IQ82Yjwy5L7OphzhhvRrwj3EGjya8wSfmMioziMcQsgaIfi0EWGP4bs2WNx62qBfRgYQQ4ah7gln
saihDpu8Rb5ZNclOfdUdU5ca/bBs0QEONH3NJMZmed58fDfvAoz/3A1v2LQc2nDfD/4fVnHdVIVl
RCUcfpJTdm8o9gnBZOgZjE/R8N5VUblJOYiZYvSQsJ4hlO5nrOXaP8WzPyeW/1yJo2pUXKA5Gpb1
rpKVBzYf8FiglkCqP83beJwRT+Y3MA49gdsVPj7b6A/r+3v89H59O0xFCWIrjWPo3aEgQkcLmi7h
I1YfkIxvTIdveYx9kMNwu8dtvggyus9aTUEEA8hkMPw6RC2QKpiTUIQoI9Asykmf3VMf4+pHkUt+
/Au6fyVmnNMOb6109KDdQ1lveoYThXXPtNhOnaedkzDWzTyWW9XXCp9Ta5k3I8taR9o/QFE2l97j
umYz+sMH9Zvtkjqd0DQqpdy9eHfXlDmYEcxqd6Mn6J2FZ4HLSGhrVfq8E5XhK93Lx8tMfE/PfnnQ
Mm8zbFvV1fcbyRI5JMed7TJihOrEyDfU1pYs3zviRZ+GY5Z3h2G5kYRXsIibHrVFR5EnJM8s5n4b
Tz06kAHLXcoc6WuPg4ubJz6eWSuK288Tmo0M4FAFOmCcrjVfEvQtFPkYCMEaXDCosrVhG2AEYzf5
nnHCbdaQszEkvSzJ3dykexm6IsqnytRjNRKioWXi0M72kz54k5CSxHBX0G6VC0S+YRXEDEbX65m8
jn8GloD2qlS94oNptyNTCea+6TBoLLelo+wjd7yISLngXAbNor4O4XjBamJvPYcPTVQdmWnfkvYe
VOA5sqPDdB2OM8I3XXa7RD9boj/ino5ckY6PPXgBn18ZcxsCN04HoxIuDTAq0+whkEU2ENiffXEi
avATomcOic7KnrEiOooGnLHeHkbGAtt22skcd44Sf5l0X6HQGTAUPs43qtD38sl36JywLd/M4bjV
jdhHWOvBx9joYtjWHUuFP0qiPly9YabgTOp5dsJ5N1gRdGOaYC490jbbjXn4MDflKyemN5EdqAr+
VlUzXfSRGzOgLmjxnZ12V7sN74JLWBoPRP7bHJFJvkR+W+Hjk0S3jOTfhKlN3RH0pxFiZsJsSdhd
GRg7gFaCDYuJqX3jFHj/lsuuDGEfVagfVbEPFDwP9EcTyLJlOU+JPJKZKnZn18P2CzUJnnseXTpx
xuJiNbApyw26tL5FvF156sk3XmdXYlewJZ5Rv8DSfMiiBp20wrBnIpfBLkojn0msvcAaQWn6LQLx
DYHJnk4Yw08moKFEBQTAt8/Ov3JFTvDUk7BhHhAr26bAi4OfY9ZgFy4tzrKRb0eBRxFpYzAHmjn3
KVUyZHY38sdsc94t2UANotsiYPGGkCfF6ZMG35FXa7qgh9iVy/hkmd1hUpZDNJwR8h66sF8rJV7x
CQIAd9oVuntKCmtfTd16sKedPASUWN2lgXlsxrWTRWgHQ0o/UDCRCBqAVsCJMPmU71UFi9HR3PTf
8pZCvZLeRomnJ50XUIafc2UrVXDpsCuUe/l3AKwdU17J1PYHzDO3DjRJ07Qe2yxCZoebLKNQx3zM
4PLgaErsnOAEqduUfLikqkcpBlIo1+C91db3gmLB4pwWBl2gleGlusflyDK51NzXQsbO+a8EzDut
nWEzLdCLON0YCIpnTJQq1+Mgor9AsVxw/wnlaZhX0BWrPmOkCDAxa6zEDEAwTR7W+aYYCe7CwXMy
zmfopkAX0N+xyzDDAcMKiD19BIwsEbCtNb3fou9iOo6L4y84pBIq5UXcWAx8KyFWyMxlpwwdcvjR
0+p0rzJRFCbKFjXWzgin7QBUnalPbDZ01pa6m1Tbb8JvpF8+YJHN2PJTU7STixn9k2+yGQFIvWlU
nYbeiuKBl0Uc6yDULTDkBvBaFUGDpT84GjYmAJ4QYHmAe3YyaElhXmpN/NwSpBiMnkqghxEcA9n9
yPP9CD6mS+edzp+sIHRpzOePD4nfRXlSHGTSPhO2+z7KW5oatEUHxl84zdVmiJmW5K439T+c+UIG
Eu+PItcR4AvInBzNehc3J7BDqxrV0abOTT9Pol3EHTYg1BkTv5F7WynbHwP9njnfD1CrtQZr0gAc
MKsCJb5DrBvw+S3tsnMnINkqL84MPokhfQm1h04zV0HVYF6JvKH7ZFPaChAxYCT+p9jtdxGTi6CK
0NwhBxTvsp5OJMiZA4fp3zh5ZvoeUpgndUHa5D4QuJxxRqZdS0NCF/7E/yqoecLiWbN66vM6Sgc+
fIrvCAuPJIzrj98moo9fnzNRBjIZmwweWfe7y8ssBmG6mCijwl4drOOWJgjY1xA+H459SJ4z4zyi
GmLoyJP/ikwb4yXc9jQDw8r0gzGFXcUxi/gq943a9GcxejO4gHzRsSDP2Mjp37jRJoE4LqLukBac
huhclnjaVlCreszd6xF/ESwFYWGgdcXOFL93Xl4TMrpl5afBcnfLW1jzXefK/ZSiVq7bqzZjzufg
RpeKM27sftcw6ReaftrGfkvHx2iS2zxh7ndAU1Cqnhqkh8buj32fszygUAlfBW/PxEnpYjZdo4QC
oTsRwGBP2VX0idgMnNLEyrj3qC4zasBHxQ5muHz8hBw9f69o+6N8pVVGbFSEZ0Wgr63WWt9dodZ7
A0HPDFtAg3zvECszoOP1LvtOC+OOQ0SpmMt207WLckUe8nzo1PplkKAu2Sk0FIa6yDy6xA9BozNT
sRckykY/3Slv1G6uNefCwAM042WXJrCDKqKkuKWnNXgyYNBqMD/qthsG7HqzvWxMRapyh4R8B49o
142hD7zJ62zdN0C+MvdkVslRfl94PPmB/oJrxB02dF64IjQ8tjgUZSqPu3RPbcc3M+BOkISHbDpP
cIazZQBAhYC7ZzyO3TQj6a6oOahIEuL2YbaTPQWLNcOe38/hAMmZDBqi4VVJ760MxARBGSNia7sM
vRajwdk2Vli0+KPo1vJNDF19VfPwzp0neBHbqiI84g+Ilx417FFm8sK9N3uSsEmcx/ZFmNneJLTH
XgrOFrET0pGJ1xENbwnz0rnz0AxsJTHKLpcwCgJ7zEavp/MmQ/2a4+aHy0DxknCymFg89wUD5A3A
7W7e9UiMNXp9in1oOUQY+NHAcMfz4Lmq9qXpcSoOxFkOVbqh/RiQfwQukVMBuoHLlIopI2XXT1hG
vL/QRZWLn90kybHWdGEcurUeRF+eEmymi/bF0lDrjfmNrFQ5ASe9Oe60SvhjPtCYipjjYICW7BA2
zy009HVYkviS1GKdfluQ6Mp6mtn5RNLnglnfRjX3Uo0W8kf1uDnTgQgAt83pM4GOMW1bNNqyHCPX
rTSTD5uFau6wld+c3HFzYK4zlX9QaAji8Q6xRhLP7mDZmGoxVNE5EMIJYmNEhsmYbRql96Smrgjt
o4qGmmGpg870HXr9vUk8qGHXOI0Pc3RZ1O7m403u1/qIpTInCEII6ajuEqH/XASiap/0PB9Cy1C5
l2FaTsMSPdxxIfKRS01usDhB3Ns2V2zMuzbAlla4dx9fh1RW/HSkcRlUVS3KmgLhhRTK/liLKtVa
bVQxuZsWrU1LcBeEBmMQZOp594d9/bcVA9dlzlFWYzTrfUtCh6adiczC/XgkClQ6wM8Aa4vljYGz
XSf9eNzeEyhMbDkEPtavMT55NYLWAqXZx7f924jhh0t5d8JMA8CM1uZSTDFd7DpMYP1Vr0lrP3z8
O0KXGfG7B4wi1hY68hYLtfC796wVrlKAh3CYFUh8ZXEhVUHvXMVtdJczr04BttfrV1mnaY30Fq0W
kr4ZNMp8iZSvmD8gAOiudR3dzaXzkA7s1kL3Vfdh6tlUIyy3sfhTpvHNMigRuP0hsvJGjqAfGboH
vTOv8v5RlMnLDEqEKpNyStLYH+f2gKUyKMgOngTyDhlu22SHVcWGEpt7bSbql+pVfdyNVr+WNcjF
cobV6MyYdy+7cYR/VebpHoPFI41wv7QhgabkneSbrR3fEYjetWxJeTNeXGvZ6QX123KcNlE3rvRW
fXFTm/bovRIp+zILi02MZK/NoRn0UfgpceA9gZu9FNp8GTsOpTgfjpV1Aox6UU33Hl+e/VRwnqHV
NBrrnI7ZQ2tuCxHfKml50zUo4DCu98xO+0KvHjNw9ggl3baMmLV85uC1Zj24mxiylmH6VL2oqQXG
R/E4bFcOMs0lpKFEdYD0I9ac+24oX/Q84pSKfCtZ9haH2KxmtLg7hqaiv+fJEqvUoTYw33eKi6yO
wgObJspgvw3xLeza11znHsYc78HgvqSfqYkawFetnFBLf+rEADyBbDHdJxGW92MdfIVa5LEj++PT
iLv6GCc+qsybzgyY2SGqkTmjXpQ3IwUOwXXIclDLoAvQmy3nrkgJjTrnpOgu+hrDpxKKy3C3lad4
rZIINPjbzHACKAlkiuvJnacVNCgLpMsaaQ4rbaayIax07wBwncLn3uQwrSK/SsZt2oR38tS0K/tR
tvDtjlmzDCEzprZdCiK7Yp5W/pSb7MO8OcSF4WcUsmwcCWAy7OX56UY5xKRpEzghvb8sXfVkYTLw
mZVbmehatvsUjGReKbffZid7/MpU1yFNYtCrxAjKcpePzpvChpUVwxtKkKeVCxUcYoX1UCrZqYCh
EjrfAqZpCnfcuciw24q1ZQQkyGBj5vixw0gYH4utcOaNzIMa8yGDQJGoJ60Lr0gbLiLLbr8XCNzc
h90kawcJR7KM6s2muVZq92aQnUZj/2hY9WYo4s9WTKwXwbbL3fw1TtWVpVc7pihvu85+qtE3KlO8
b3XnjhGi57EDzz0Gz8waCR6j/QD7/8boMuC043bA05sigkwAgQuQPzhfJ5vEUNYICGH0KcRJJyWk
Aaue4XxQ0icdR8+pOFJKimAVsYBl70oNw5n+xYpd8IMUwMtro3RvsXSUTwNfSG0TJUn5b9GH8mXq
RnHr1EIgXUVMVIZfZGgW182rozXXpleeQOkSrml+lN9AGST3A1wFvEGZtWEtq65hUbwuerNNpMO9
ahKxG5Evd/JkGf+wm/9mj3VU9Ay2FKWov3SXOsqi+dyq9sZxMWyezbUMCWXhqzWKk6wZfLypa7/k
gUjbLTo4UuCj0eF4183CKRBD3g5d9JDw/epMFBJkR7wgyBMEk1Cz+G6ZYZ8V/U9n6K/ntUGV23E0
0jeDv961VWbmUCyL2axN5cwrnKHXGdk8KeZepurpou4oha1jLX0R6mtkJojUUlgo+T5ue55K6IWs
3Y+fhi7Pyp9OOJNTTTOgNSOA4CW8qwkPWR0reid9esfsuVKNs8wnysaAHFFs+H3SRJpZAzo84jCZ
luVLvwapcJybq3xYsuLlBjCDVcDArnsKy2tZk6r1VDei/g+tz991hCgjE/HYFlm8/l6FZoVzk9kN
NqZ9SaZDZAzacNMq1MYeCU5WM9iY0kSTROY+ZCDxetLcJb2V9ZycUunHz+6XhSsfnZDqWxMJJ4v3
5+gLdKCI6kl1N7n2MuHhXqr9UXZ85KeYFf92Yf/v6hM+xSDW//4av74fLftRfvD/i0BBc/k+/nuB
wk0pZQk/qhK+/wf/qBJ04y/NMG2CN8pKBMlStPzv4Bn/ROcjlNJpJr5UjY/0X02CafxFsxPZgYNs
ic9B6pb+1SQY7l8q/Qs5643EBXmg9T/RJEhp0U/fndRKGAgiEG4j4LYMuoo/Lx7cLYwQD0MXk6Tu
iqf4MW0YKXcYItfuB3R0DAaBExMztUcb0G3rZ9gsapQHWHQ7LaTk33ztEMQwV31IKVwpTKUz2MAA
Pd2FHtR09pzANZ9us/gQU9tPWg0jSYbfodOk9EJS6MfLi629GgomkaRh2GLMQ0dJU8UrJ14nfbWq
u9cq6vHKxI151l/zz1oH6w3MfAqsfTS+1Fa7SmBkD6C6h/kpWlpGf9sT0yItvyCgCHThGv8l5qZe
JsCRpEwYx95V9Se643cv9AYYwSTQOxPixMVO0KWYSeQgwMFSX1fObdFeKEjiqU3MuVPQgWo6tixw
ON3mrFS3ZonrXLiRdDqT4pvyUmRnV0eGm1YEqsmmwGKytD9X/KF6fx2sOxeCrUCa8VriJYPdJAAy
kAUbkBx+DdIchkAgLYrUctVHZybwa2A6jUP5/9Cqz6l9ZPKJquBdtbhrTnMkkEDYEONq38BwdDhY
Qfn8e2jcrVAEQkLTN6IzJj/ejCschsH9hM2hRcQ04lQNgpKoKTH6XRgwEmgwI8RLAyeudhZmU9wj
cM5dLj4Vjc3Y/bMegowVhyDczmgPhLPtEP3r9nmgsZQan+L8iyvUVTv4zPFiU5SulnLZ58p4xVkw
JplAv8PccLJSGSnqJvewYCSD0w12xUwaulSdcNDJrJh5Md0Lmuys67fktLyEiTF2RojwejPUQwyG
PEzpssABKqUP2H4W95TioMU7hwZORtMySiV1Kf1CWIIcPKDcdj/bwRoA+2YwB2x7FBhAYiVtXYLg
zu3JobR+1TI9E6UnbJE6LIGSgwYnL3EeKNdO4lEY5s0Q9beLuLqiWkdVsVYjHlV/nZqTkww3Swgf
vqILGOfeQldVEKQaCM2WZVU3CkMFy6Fqyq8MINlIa52TbTwlwW0UU+1HPnlQOoa9XsBk5k7sDwUy
70LSyGDR4NvhDO4dbnYeYM3trDs7HEGozT06KYtGsuOnyVMX2m74qARjQ+VPOaoFvSMU6jH+3FHS
QBuFzlOHByXeN1V0IxpibSAlvTVt1Bx3U0D/afhqM+HQb1rcZcHeIK2hW1UzIFqB5ewh1Zko8EpI
lbZXY3RIR/HZCYMLQLu1DvWLDE3OZa8mJMlZrO0y/bVZvmFXVOOCO883Y0M7uk23da3t8sE8Og20
ImNtMSVCNouZh2i3lOIZ6/IKdx8L59hW9b4bR2TrXwUMaqry1AE/MRS1MaZsh6/irrSbT4qRr/JB
XQ2qD7PGU6ZrXLwabnFS64e+pddNQ8FkNVITHdrxJUn9rvoSLW+2Wq4lrRiZexG7b5mgxoR3bYNF
iEGBkSVV8byt8hGD21WTYT4/GccxnrcpvRAKK6azMNzWbBnpApelk0C0JBXAJ9bKddbOTpI6vILG
z8p4F+ffBnYiW2UtNb4KIa/I9a2ozENavbWg+KOBxpNRbCbK0Wi5/HB4HI3B1wFBqfptosJvFlcG
0SDQaR4G1B54HR/XPozta6Da4hwwnqEGdMhSMqUEmK5ybHRG2VJJVpzidh80y1uSo0+xPy+RVZ6a
dnRWUxe9DrINn9ekJHjbd1moUzl1mXvU6BsOXYp1yUKuTjhkrFpRkRoFBkwHgIjCTcNNXrX+otln
0x3zi2FaD6BRqp0WQLA1y/mmAUtbVFq8Ngb4LsvyFd9qJJqzNe1cU2nOpY8Pgk4OqX9W6/jLEGdg
9xRnG7qT7etm/CRxYLskVL64kXW0zTDzJ0U/tlbwmJspPBe7KTZWk5l7bC7wG8PHGnsT8rt1hlU2
1e9wU+jJVh+UFs8WB5Z9CyHPitnIp6Teqk7/t9aimShx3FhXZjodUtehnevGNDyn2zoe+D5ININ2
sD6XM3QaHeRl0UXPdo0BNXI/iORl/C1MVPAqK5E76z6li1+YQK6WvRINy5o6KON0AUqCWgLfcYuA
pjHUEv5Z4WM1LD1U8orRDuNWz5SGiHLj5njDFlO6sTus0PCglSao39p63btGRTHWpPWIO8ahtpK/
cZTveIJMtu7LGeM9Zdbh1s4xTqrdrjU/dcHzpAnEq/BY+zG7geYvPXHTYO9OzdcZYYICMCZKbpZ5
wsUEo8ID4IxDlKjrCMTJFz3ubsfZeCNBMW4Z0CjxtVL6Xd/EMfPaU+/3lfr3pHHq1TUbYzBfAjXe
dl1rY31KN7HZmpldXfra/sbmVkPqQC3uxBh8ZBHwpLi272BEXJAITUAN4Q7jeXkFlz7sRHvO1IwC
tL5o7N4IIMo52BpUxpnRcR/Tqaj9zJ5fkmF80+d88qoFpLiGorwCVw0n/gFHvQwsvM75hYc3X3SX
P7WB/rioKXyz2rmLms8drkC88JZNDJPjSWVP7mwYbjM7iTkafBxG9An3n02ulxGQj6XbDcngPCpD
ARIp5Ptwm/FAauNj6tMfkzhrmUDRn0Lbjs5JbAf7YEjYALsvkPd7PBkxaOXhrHIAS34/wpWjPq6l
zRNsvOwc1dqn0XScjQLXR++1/JDhZ7inhTBTxQrCaFlH+sCEh2UYO2fKLhyGl8AIcSdcEhM+3qXp
GH+p8VpbuVP+ata4NTpO+dWse9UbDWYfe9Yo7BMKFSR0RVSeBIbz2GzPIFNSMdKMMO7nkMFmC1rS
KhYcL3GyrFvW1MHNrHsjCqAmNaqzU2vjAu220dWxxVi6UjddqzKRKjtX5ozXVt8xCoDHwH6ib3no
kXJjPFzREW/i4RQk4RM+i8BYTk5Du7kpkBMsMFsqJ+ku9PAQtlR075JO1B53RwxYlz53l8Ar+Oou
+r0xqhZWapSaraE7YdiC+aM7ntykHM5DWR9UvdtCM31IE/e16Z2Lbgw7pRE3WdduBE0dZnhXib43
Wt8Jhs1IKFiV02rkMNL1kljoSF0oaU6FOGA5z9CKs9abiVqXrPFvqMnWuBogvMoYXAXjf9A6bAFx
ATha/bXFD0cA94LyvDLJt0O0N0bG9P9LREWxPArtb+FiCbtrCBoQIa2j9t7J7xUmOMgork2rc5PX
HH9gxDSqslPSbxZI7a665EPOd0LDFYpwpW966wYQWTeHm6qK4An5VVhQ9LmXJauxKOjsx2CLjNeZ
eu0UTv4ALkIX4yYtgv2sMtTuYvYUvxRd/opfImgTFm8KExj2qtJttQF++Yj/s/aJBv2MsUbO2xt6
8LzHVqkpxsHpLMNjWt8RQttj86kkdu3cZYs9c1UjarAuNW7hwFqbm7ZKHyxMTWtWv5r7ora8fgBa
09xFCQR3Rv6CvZXlW+IcpPZwvyMAFrz2gZBqMAxC4pu+V7cWnY52jCjmCa9sfW25KyHejLbuGYp6
NNSjpZUPhtaB1XHdG3grXgQ2I9UuJpKbtn52mR9CDrhOTCTZ5m6h2qo2Mxjv+ZIoPTN6Jzqte9pv
VNMAhVWM3qjm5wHPkYlwIsd9Hdu4xdWOQ+EfiLUnZ29U3U08YVTANwRYYtMEmNiBP1iugV7tB2bj
QvugR2/MVbFelxVT6gp5xQQhTGVRDcnBUW/VtPJ66NXBoAOA/hKlW9FPaMCwG5g6Mpiz46I+nb6m
DH23KQnXYqyi/u9erWjHkiRBJ5g4xTDc2FgGQw+YOh/D8HVotlNwo1ZoTwg7szNlibVjlKATd6n1
qd01WkNoc7tEdz2GPpBNFTjAhWayyz0FFn7mRPzu0oEUYMFR50twTsjiZOPowXqJr3XQrcthuACg
v2D1FEsGle3sWxMrvSmrVqodXiNaFQPjZDg70FxIlqd+YORVZhhGuG4BcZcQ3KfK8ezyUM/RTTxi
4SQVzTRztMiiph7ThwC7REk8WjviEpo3GiBCg9NOuVHDO8e4GUY5t68eItevR+3kxs+6nPyLm60K
iSnHNMBK/BEyNKoJzAucTTN+tSDQ2RYefLdOTgIw8KvBSxqlG53nWdnjNq5bol5KykshK+RYOAT4
u1d3Q4q7SHUZsAMTGrlhZO8LXOkTURxUh6Y63pqVgcuGc+7L/pOjMNszHYVytKNkW0chcddnTi88
eZd1Yt2kBRlad4mcg4SRKSBo6Uf7qn7mY0ysZZ3ihond3zrPk32cf56Li6YtB/Kd0r6N+2lTw9p2
wxcrJCAYzWMVvPY4lZNtDtZVNAHXp8LstB9roO3dAD2B7KvWI2DIrFoHA7Lss9kMj4bB2WCLbTlf
dY3SNkB0oUfXouoPFekFzZmmwPVDPYc1CSEmN/ig9UhXA2cfD8ODbj9MRD4iomsK+1FYe9Enexyh
SBpcyYA+9J0/V9gU5thYIDvIDLJRhv9p99Ajrmh7GA9w5JBivCFivOhk8NPWzagqLNq2mI42lyq0
p4BdwoiwAepaFpHdeXiDp5QkJvoF03TM4XWEw92M4+6gfFlovmfg2Ukxgk1EBjtKyDZEyYISRBDv
K61CxGRvGwvWq5lF15DZzoLy+WRw2kYtfb1rkT+PjrOzwuqg8A3UoX7F5+2tjNnatdD25tA+1bJV
fxBsXlpyDfX72ln2dtTv7Pa0LMHGpDlVqY+gKg9KEx5m0zzph0Z6PxkLfQTlCJ117ebKOiOHz4ee
FLK8Z1vYKnV7X9DKVgNIXm2+JUV5UqPwYFjNbcXBLJz6lNcFGP6nmYrCVB5nrdzUYbU270z7wWw7
RpzT1RzrqNTn9LPLDCXSwWuP944AUGVVuyBFXx1x6pb6rU3Twq3QCAdrvDGZ4bONl9zh0RvXJlLg
wGknLTS2hWLj9DrP5yEuN+HUeInh7ujTeDZADhMsnYnte94RTVITCkMMBHPxdULVRTn0IWifdNxO
zLA+RoHydWakbUJxXhbObWwvtw4pZI5DmuI8J+pt6MJcLr9O1kO7fG4S4ScQU1z10Qq+ZXFF3cFg
t3fZN1padLSsamb5yr68HWLjqM3faiitODMcArKE0Jy+VInhYTh1YDpQ4zhpkL4SyEJ1cSa86RuA
2HNzjqAODloDw6Hdtub0aYa1pk7bMWyvWYxPRtNQkYB/NudXIIruyNJzF1Yyyp3iqiMBVAf7AI1q
I4y7GJ3iqK4tudyXCzqojYSiM7mK2s/PCnXzpBnzbQrJTCuecTpZR4TK2BgR+/49uZ/mTD2GoE4G
41tH5aiorqVAGx6gTZoO1uRji4VCQvezdOZRRdtGoAgncYcvN2NYSriaOV6cv6lQktGcnBTDfNYi
F5cdeClIxCN5kk0tTPU7VXaxW+OymHsY2UyNELfoACwyEtMQ82nKyWZxVr81hNixjniIMCMELkrN
rC4fnaz3kwzLa5yhzGZfRjyFtEEjXayFxVeMY4gdjFLiCWLK5SQy1m7LpPitxQaIeqb6OyvE5zLe
4wbvp6W7K6PqpJbGBj9CelPHVsBZqqLbYL7B2IENls1VXCHsH8tCvy/H/8XVeS1HrixL9otgBiT0
a+kqsAS1eIGRbBJaJxLi62eBZ2bOzH0pY3O32CyRGeHhsZxe8WbOFcmpAb4iIMIbPhV85B4SLMIj
+HXVfvlx/2SJZm3ipcQKRan4S95cBGUcGOqXqmzeESGBDoTsETSX6MVOg5KbNM/co236GvpfvfsV
y4uLyU0M23kCzFcap6I/+sCykdeY3Rna29zErzC0qZAq7hoIks14iMxqNxFzpYqOGfOmMU5DGR1S
sJL+o+fs8Ex4xs5ZANFss4R3Fn50fPtLo0kGS4Q8CroCiHQ7PeYZckc3lBtvcPYTPyNEygO0Ln6G
4VDYF4Pmzu2Hg9VingzpSFV6htbFOEmczJ1l01+Bt15wjRwegm3lOHlRiFUEaxe9WN3PVbvPE4mQ
+ARG4ZwSC93OJPtFj7oIPNJ2o/TNT6ztOINQ74ddbXZH8JBnPg0rc/oX+ZRslrGv+XAS0ruaOQeF
p4O/PFYpL0rHwRKFu6FfKq/d3N2PwkJQpiZ0iPbI7rNw3AlKlVL3vzNQzDZ+6woGx2Rnu1l/JbNm
mw/TdxP/5kyWcbvRVm5lG6SsefYdtvQqKAcVjEQyi/GpS350vV/zcVuFY0u37mygP66glm4LIRi9
3YCm8cyxlFySBNVZjELfMTcTw4cGwLE6oTDKHPr6dM2i9jDZADrLkiPVp6FL7x/mHKJm2bEuQAho
TQ+Elai083Wr+lORo3Nm19Ss4KXBdupjWKt03nF1j4PjwWG4yxSZsw7XOQb7bwk2mQhBN9DKbucP
O2QQenMyPjmOMq9ZVz8VRx/XUjfZW8A5aEPUrB0OvW7XE9CuYKn6yS6iV/ZRAPocsdRuT3jgkyHb
El3k1NQ4BEWE5dWunNXsBqRoRUV8LkFfeT2BiOGpyy6Wz2/2N1a0Uz5qXoOsYslti/xjGYg61nki
q6jJ1CHlB+5Ie2cB2a/ag2Ihb5ighS+ESVRI7x8+9tXUo8yVAwp0s7eKad8uVVT9m4+vXTzjVOg3
msIzjMKb5lRzfnLw+k2tt6uQT2mviS1IW8rFd1bOSTH8zlrMrXWHO/YzMnD54LR2neLgNiT2kT91
LUlYLKB2auA0XjWIYX1OCQWZn6dhrM/DrCPCNbiDdoCO1mkiz2N6TaZPN1HrhoneIvr6BseFx3nD
qa5CUPZjRtfO7Jmos/xg2OeBlY1oOg3ybtZysLdv9pitUmfYVNHBz6/SOWrMMuB+rEuiAdju3vQv
6TDhw+PdL+8KSoymwo1yFvnEU8cV7F31qeHkPLHfeKllCFL7peyuoU0S4aitZPlU2x+18iGfEl+R
XNiT4mdvmY8osE0sMV+xDeOnXkW0Tn3+TXzLPExH1xwOkwwBbvIh6Pp307+PSFI2oxQb/J5iZp+z
57CA44TLGvwx0y9NVW8Z6Mz6dBhxbfdIipAbibDQjsV5YrkDpAGplY/KBn7dHKIx57YJGu3DAKFq
cfrXJ+lQiaffbZFtsjT6Z8qf3H/qaKP64qHGL5obn3HzOLdfg9/vgeMfW8PcWshqnjIP+vhGks5a
ygTvaNDEJz2CatZVxwybhZGUq1RjAyoESIrHRQioPfWm4+yRLkoNNpuBgJ02Fpx7Ce87bATzQhxa
xzZAa/KaKifI5x+DwbdpTevJ+HTbI1b8HXgVxDHiiZtNI9Q+GcNniSumdOutMuRHRS26yL2atStQ
P+f50ebc6j0sFu53yTFuErSh4XWIdDYjsvLsYB3mxQfnmz2CozulRnNUjM0cZgzUXZGT7EOQHmrY
+fFnMVSgBRFwsBNmO2HUjClmePh4ms6tN7JoMkKK4aiYU9Is/tnptPU9cKvauW6eRiqZhZY2klZl
JB84wMiLDkyv3iEMTZSoarp15rAnCGc/k16DpMKd0bwqe+ncu40yxqBT9Xmqidnxmd4QWuNNz65s
sCH0K3OOVm6UHhAYex9HKeHeWQ1sVVvFxnscj9Rpj3EGI5aMtiJ5kbyXiN3bkDJeG7eyfrLGL9VU
x46UVxIfN402MMljZTUKgHCzO/FLpMzULA5/s7lj9rmCKBQOZCJBwXaigbgAIO3TG8FWk7ux3YPx
FvbfLixWiHSOXe5V9FxV1mP+NrfXjjNrZE1/ttQzO0u8nfVbXbOD0UjkXmxQ1qsj3W2bwZbrvYdo
/hwKPlyVF1Rtd4fhHroLtk5DbpFxJ6XzjCuC84qnOa5B4Sx+tql9H/X5JYfn6Djc6ayLDWV3aBCD
yHVF2H6fWdNhs48bq17VQjt4g72txq+ZdtFKX6bh6ovNZDgb8jlOjVFtw5zFq+bVBBbUsynFdhTx
oP5aN9Ud+0wrqbrH3DYCqvST1xgoVI6+E3LYiPziuViodReyVnKU9p0mA9+LXhQ1v825aIWvLS1B
P7akr8CGJ5uw0VoubbDSbonOrT3ZtN6pRrAeTmo8nHSVm7JIny0mcVWd0gyCmByHtcTFVwKWyZ4I
Ftx2JM3S/e2icAI4kqzGEJdt6z3FJUxQ3WJbpAgMZG/Dzw7SebMgzntRfBhc7zwYZGs69zMOrrFC
vqT509sQwB/YXe/J8VlS8t7JwYFC/Dy143cPTBzakWFBHm1WnROYldgisG6UgrCM1dVFpob9Jp7d
pN5m8tkPcJdd+5hUkeYm9JGIt0CxYRLrjLcxzYkr6Ga1ys3nkPSula1iPpUUdIjB6hc48LXLyJWb
WWxR6jXkX7c7535oi53LHEzHUTIZJiSdeUM2KHDfbet1QUvvM7dpIJ1N7CV3bpkGscU4eTn+r8QL
Eqs6kmpN6Oh0J1WIcZI9tzReC/JjrYZPl9ojbh55HeZpp8yWZkSdLNT8yMAOw736zUngdOAm7zAu
J+rKkkViPQIg5MI11D9uYi2+ZsmL21rgAXdz85rm9156w9W0lreiEkFDDMdDLQ9RfJT+Dna2dczU
WYQHkGxAozrM+k1BThL6h/PZ5PN3Vhi7UaOyIyasE+bakB28HZueyEk2U48WXhZ7rba5338Kwzo5
SXOACb6b+vQ1XaKSqJ2Y3CHpuveDd5MIHIXzOBfLxlmxj5rdwPkuF9/24iOop4cEA0HTpZ/+BEGm
qXaSmYxViI1LzpLCBlUbl1k422XwUc3ZbhzKbcokvlH1MaPYYG540hk4NNywwqaMAnrUeo8lb4xo
wYRGJ6JPmE4yFG1HInC7jTN2h27M4YS+azPEw5j+DKQ2jTOWtbdCZdu5I424YShqcAywLhc6d9Aq
UNzG7QD0uhh7RL3b6Gmfkfuo+eWDJe5JcbAGb5Mx4iaFBD4cKTbOq9ehHOQkKs073LcPbk/CJpu4
tvsljEOPWi9LY9OFP/r0RjW/BV35albNOjI+9CpZdf2nGNSZswBS14p0AUiXF5leSxoBwRnl8sab
Q5BopQHGpqZnp42th486+3QSaxPnPaZ6znpf4n6Xe/dLCvbLCAIwo3cFlKj0Fj+G4FW5T7znyvBI
IFyprZq1JbNxrU98dkWQfLhhdU2gPOBPSHN5qYqvyn4vB38li/hHw3HFStDNZ48sGb5sDbOgvYnF
S+zqZ1mFe8l7WxM/g3+JZ+OV6ht7SbfutOSfy8IBmQSHlCGtliJpjky/Y251S26MmHKCiCEudOap
RMc5L9B2o+K3tOJ1G14L5LDMnK4pXLVpQYFhWR0gbMZFR2/+ULHtFur9aiZXd4zXRlHAStC27OOt
Z+vbq7sLkZt7J4yfKns6eZZ/xG9/0Ps7Tz1P7EgLMgYaajsSv53i1y55Dk4edNQUDbjLd2E5g7C6
ARhfSytnoBnisMfdQa2NWwX/pvaEE4MTgCOSl4V2bqhXttOfK7Y5apLi+tw5DPnFrSsivPD+xXm8
ET1RUdZwisCm91r8yOoMG4nQebVvIf1t4/anWZ9RM2Hh1/kJ9A4L/6h9DFolUUmRt7Uk6N8yf1Jt
+uPGM8IFtoKp2NnzT672cfOeuiN9tbrqcDi7+ke03cqjN/AYGUlrvGpJSyn1YntMuXG/5uGqxnRR
Ns2ZvcnXCeKfa0FgrQL+YFBnOSMZforXfn5aGgZG8u/S4bnLJkyFPtY98pM1WsEqpqv/pYw6FKJ+
LnyTWM5V+NADu12FVn0knBXoJ+7dZN/KDifSiRzUw1B3z1mJWoX5IO1f84zd0Er7cdlJWnv+YwU4
r2fn0TOsaxLq12o4VJQbxBiQp8q6bwERGEf2Vp/weadzYNjaQyomQNTVMSJNJCK6Q6IJkLa1b3uW
eoZL5fYYB6/mvwrRd9BhazDy4GlxqoveUoELAyh/H+AIgD7W/o4A2SKMF7NDbKh1jLt5V7PHEnlx
QFaiZEgcxfU5VoHgOIuARdSGi/DPXNIenKPZh9hZAJdYWAbFLqy8kz8aG93lpLF9tUl6d2V0TGOL
WSP+DsGxlY/e2H+bRGARX9Yeh4zXJ32YWRTz8xIlr7l3udYmE0l++AqtjtmmERAQ+MJs4cHPFhRA
GRIYv/IxfvRF/4BfhIjYYq9TSpim3GggRQQitSaMNzkPsAfCo6HNT65trqoMt46mfzIQ2ABOIIrL
ONZ4h5hOrnPiJImr6JMaHHJ757rLhqJx7BcKU/buDR0iPlwar2VfVRMwiqfqUE9U0/D4yDfCflyB
OnTuVd/vXDHeNJwb4a3R1GqiYMaipB6z2H9viXOqudOJojByC90Nf9bieYz+xT3VCW/+ygApR+vY
WEHBXLHUrDtDyI+R/bmwe24pNpPUPLKmyhHQw7dlykxmKtO5efoZ53+9ph2pmDZTHhKRiNlHWO0q
U+WPFS+6tzyR23fsKMm0OKAsGdrupVw+eTFFHcvFs/vrYV8qITG2i7kW51EJxsIhArvCHJS7JJ4r
8YLJb2OCPhjLnI8nkYKGAto2UYPuB1qTsJIfkjTCODU2jmTUmu7rbjikMmeq9+4R5l61iNFRBE+3
1LBt70Y0i4JKgEHJwJuDyB+pNfupwzIen7MJkzzPuwXUo6W57lBbsFqEjosBqdjW8NhDg7yEZQiH
CZ5Dk3zum8OSLnkjWPUvtjUHNq4znBcBT8jFAJYgQf5k2ipP+msUHroFdACCTxBCbYvoYBBa03VE
VyHRo4cQYYXjjZgEy+DyhPHRAmOtRXkNQZq3Xx5vyB5n4DIqQmnHFlS9ldWLNohrLpfLHVkhGe5r
4oMG/Fu+6z2U9OZL7HZBZ1g67aa6b1qYyI5aue181Gyo4Vn9mPZEW1UlAsK7Zb0nM4WoSyuib9yB
txT726UIGDK8uBS/rXLR5s6ZSwZtr55qWZ5aO/yG4JFAGKzJT1MPWma+i45SySydfYcGU0AWaCdJ
vFm2J2jjMk5UReRkqGxmdV9fCWql1UDcdgfswgKGrwRdOPpFI3ZuPSNrNMMlwY5tjiYwGcQcL95l
dJHprpQelThbnEP4Lwn7XUFTlmfRs5b7LDbNuF/qza3xS1gp4LDlfErnfxkGtrEjj7Iy38L0qJhv
Tdarpf3UCCkjDka/fPMMtt9SJt3Nv4lwXEF3EF8l92c4dfAxMNGJJ200DlNtoucn98AvDy7phC4h
KXDEq/DYsOqVMvYWCzy/OBvKXDuk7lpZsQHssraiR9P+mMsj2WW7hQZQFApn3lfN5k2qHWr2ccMy
ZrLPatxDVD+I8XMoEYWsbUoUV2+lm4lndjAwfJndfT97P5D4h5KbgVJWjnxIys8qBnuu7Me4GIJY
s1eUj+eKtYnBrCFszehhcm1iYZ9U90XqzbtREHvKxr2lVQxgnIPGoMSgEnT9vaadR/KXbIVRhMOs
nuX92FO7OJz6rmWj9Bh3Q8I24xBJrHz+z+DG7y3SOpuIHCZmf245/HqoH24zfswhx0L3VRURpVSZ
nRlQZ2Z74UC17UddK3DSG4KENolHRYVvuWWsYz6aBfGBGe+GSK3qfLr1c/PYVPHZHs11Nwn8AQRk
Ymf06tVAtLnSvxV6bVuz/ph/diOB8HVoyXVWL3o31GWNlV6dVXs2jTMBLm+2rVfE3ZvDKmmQxTpr
5Irm1Rn1l8G3/kWZfifj+F11UfXqQSOoZvel9JtpXWt2c9BjFlcKAonhg5Aa2U5ooyVbwRipogdb
89nGFBS+fIipEVZVq9WP+sBktI63pjusS+ygypT2Rz9Y+tq2CmgQvNjF3LUk2pO6lTErRlXI30tv
SQpLb77qE0K/Esb0HHNzHaHHzah3I2OpPUaNPOc0CDNonKHp0mLJf15PKnxnef5DmGBN8n1MrGnJ
268AS5tBjkr7HpxUb5Cenri/XMPOgaUUnBsxnY9lBK6+aKslSarzzIJqltevMZ/frEMHtCcdtoS/
8lNz5VBOzjHgfmMmb+xFuzNi5D/rny8u0ge8Hr9F+f1YjQGVz3axX4isPjrhRBwpSjKz02Kp0PHw
8BfihCR+KCVjGvEjOghXMfjWCcYkA0yASy7SYxe+ynHcOXF91Klna3jGOu8YlD8m+UzjzcCIpsdQ
DWFQRKyxWWw/9mLQX4j2VNfiZbK4bNo0hSYsieclP2kv3W+1bLM6ozW85k5XbhlsrZAg/A2cS2wt
8W0QNb0hO2jjciJU8pT0IK98ae6VSsHhx2O/0+I0wzjMsLcaGHJVwL5VyqJImDHeGSFMr6OJLhji
BocFwaiUl8zUnbzdReZjgyW5MeCW4jYwRpyPAleScYv1tD0ZzfiVIkgdhqpFTxvVSFpApj0ZOg5z
6J0zOY/MMTKdZq80t7Zz7Qy8CwSqP404X6bokjC6NaN4I9X3jOZWpDrzftzOJUoQ95+PvhbO09Yj
KUAfz0thhVi4toyTP6m1UyNoEAUhhmQTUggtsGiTHPrK0reuzU0WoQrhYDDFhtjpnD60LXH0Wc8E
KZOSzc1s4ep76NC6/OirweewEGlS+1MDQt8z5skr/BH6hgCXjMyPih6I9GMNEEQdLbxy/nTkkWfX
cfbnWKjHA9v/o/1RlHJXAeoK7W+FJ1uz8eX4z0aKwx5oj+0yviP2PeLir9HZD4ITPnX2rNohfa7H
Zp+XxLWYNN9JvckHdDLmfBqCuWe9lfZnCn7Elxcu2LZ+KupXD9FI6d1x8bHO1YkEEsZ391VMaKbG
rIcA0cqniMXtkigayRBo1wEEI3C+7i5x7zi3a4Z2hZmCuPoYdPKxjNcK0dZkmy2usa+ET47eMrF5
Y/1pbXA5dg6qwUy7xE5aaeWrgmetY3qelIGof2khyBQGoMLpPmA6IPnbubpcF6YLAyFmog91Bem5
7E41NpwpyQCsDOv8EcVpogeW5AAESBh2eHXQ6vVs2sUy3ENRHej0XftDGQ81W2hjSr7VtHMYbVfz
NjaJWQxZ6UyPvhZuKeLXvlfvC9JONW5HC+k5/ocsui4IcIS415XtGm02S/7FaYVIR0YzqwDZR1Hj
AqiuYXNZBkgaAw7sx03zWRUsHjC9KBi56fnW7JdQYUJRKNBs8qlGnhrRk5O4aVij1dw3Hwm3T95q
nhpS8jAvW7hvMNA0u14lGw+T7eLEdCeqiNcZUdo2LnWXBpVZrxyVYNtGQazf0u7YFBkZEqeURQ9E
qNoIIvUjwlt9C5nbKi67QZxHnTqSERJkAo2VCjsY2BSQ9Oj1/KBJvNusWGpt4IZPArOIy3lfAmEY
86ciJfGWFj2uH6cBaMX3DI1jFLcm/tcAssDkhM8oG86T/xMqtNWoJq2cZHD2DrlhzcFeMafY2bhs
iY/GPFliNP7xu3aZAR9zPsRL+p9my53j/y5biynhatkIsd/50WMaw4FgcX4KWvimPKUWQRvWsz7u
Q66zPu5OYbqNwyBJn0s5wrdrVpnYJfUvTlCAS7RNh8rCWENaGQ5BpyY6eFwXHN3GaYFOxuF+tnEo
W9px5Cjp9Xut2boabhrjatKydN5+wpjWvhmREwz5d0Q120tvFVYv4xCQQcMKtJ502+WtMzNlT2mB
WKPfOPXnyCZIuzPHRY47+SibUWSs8PdN5a4Qb232y0W7EuzQRpyWZlLRnvBuSDsSFyntjHVdHM3s
aXZ+OnWI8g/I2lR4VZJtKh9e2DfMxI0WPps1RhK7afWDq7p57c7ltEMu6JKxvnnVgzvp3QE2Mqb3
Rn2TKBTBpSHh1Jjs/Oh6RMpVzGobt6TZohPa2SEYH61LtQWIAHNBVvcZgz5Elh9Tt96dGXqyPSXQ
zXo7fPTt60CT5BqJ9bJkhdQDWrtoIvIMm+kfsdPeS6fopMKoeWt7xpRJVTEQ6HWkGqbmFfuItlvs
x9G7MNq2n3v5IYg02ZY5q9jDiDTlafeNU0YPVv7th/BBxMhRpVmSTSVHuFSO6reop1cn5/bEHsYr
eE9EJE+n89iFrbePSWpwou7dYLD6VTSEIRR0CoQFZDSWpB2KngNfi3VjG4sh2hU6+7K4Zq6RQXZk
/6zzsbf4HzHhjLnhvZHwYcA+4fPvMK5AuBVMpD1WovSvMdMPZflQZne9P2H3ZMDk/Xrp3tVvU5U9
EWCxccr51IrfUKJpQoWfh1/pHtrhiaVvL/9nael9wtOLJ9qlmH/JBqyuDotP/bY3EeKw0gyOYglR
rhzrocNIErGmFOcNfuNzOb4QtXrx/Q+NvR1N/Q0Wl8vRzAd0ZAv84HDXWvw0cXHKRuwn+LiHW6Wr
ciNoZGWiv+etuMwF83PZ0jPPob8mbqDGGltxzHf43zoyBRxw/Zpn/ENu3Vt2n90ptU6JyL01SXeM
NUqewk25H50iJlLZtgPSAElrbqdXqcGVaOAL9Wa68mZenKhzDmmm+Xsq5Yi9pTvScy6J4rzDR8Tl
Z5D4OGfOYy4pvdzG3lSEy65EXY9Hn1xv/N/0K2AO8S8MKcs1unvLtfQuZMwJCr+58FkwVgKtcdeY
0zofunFHYt+LV6vqLHqAHirzhlXPWrpn9kgXjMYfQuvCAOshyaXLXlw3QGnDsTUXeEqrQQAKlM61
LdDKi4aE0iRhKTs5GaUYN8MQC5La21U3TvU5n7GfY48+xE325QsMChTExp6a7ugvQYRsIvWV9hTj
Ffaya0uA0dqmK9umGmGhY/FhTAoGR/o12fqI/Ep2egflq8saxtlZ/oOEs/hxsGXysWWgwv8QzwZL
PsYLsJiB99CNHy6h2iPTyJDJrg2539sW84zTY+BLtOpUMPaE7lVz3S1wFjM19mHsMpopESSSGCJd
KVdJE3uE1rnleu40stzTCJFDOUhOyMnL5pcmYdxYPpVipI/djo66A38Y48CI80cWMQg+w2hRYfyc
G6wJ5HbXq9ao3kEGHdkMPEUWN18Uq9sCTbhzHWBTQw2SL/UPZCLgo89W9Kkus1k80nPEZJq7z0iw
O4xNReUWJsHfr61Gt5AjssdpXCAJy0OWL8GTf1/+ffPvIbfd6ZQKCJkY2vjy75uy0RilmOrqN75/
ovkY7PXflxN2mxIEPyuMTpW2sAciKpmKmWanl/qpXx5Glxjdv4e/7/33l3//9X987++/Sjn8v38M
EmR88tpTZfIWXDs8/adJhZhZjC5NyU5G13BNefONiG2FhIIP4r1ZBVqjE6v996VeuHi7fb2VR68J
1/0c1QHOwyr4z38wOF51thW8fDpp9cBunK330+k/DyoNwScovMGCNR0o0O7p76v6/371n18mdn00
ceRpqSrIB/o/D6ZpZGvhRRq9pUUsN5YrhFmbCPl03mONDktwkULTWC9cHuyUWZ+5PPyP74WNlh81
SEO1m7pctZL8h+Ur+nhkqGxCk0DPsOhrVpMsTbGjRKj2bdq/D6FpyFUZS3nX5x4xM1VY7ipRpwcE
0Fvc21bgjVnSUr4mNrPXwQq01Pz/fh2P0RzEr//9DX9/6u+39oQbr0LDKbezPmp3aLj/+6Gf6zb4
6V0GTaGeBn8Pg2/SCf331ybPAfPRHuHAYn9hP4b6pxStCAjcYq3GcxsMrbn9OCvvtZYSPwN9ibDu
NRLDLgsLa9DS9qJMdzsbaXdvmeTaMrb9EOwF4RLDoY6xxduTjKRDnxjzczSwtNoLqKjSwKHMjs52
ADxKM5TGdwBaPzHo2ARh61CGTYnQioIZ/D2w4EnstNKwPvR1E4xJ4fEl+ROiL3251dah25pE93Rf
GcBw3NGYZfBKdCFciTqKnqPQahjCZSpwGXAhWFHHl95A4kUL0guFcZUm7PjptQraHmNMo+kPs3L0
A5iXY1EO2Aq6sTqyqo8jAaNp7UxsImfIcUbc7arS3NvOjGFMb8hxiXKX0XF/hcJXHZPhyYk97SXC
710qugoxw7oVgo4Nr3l4dP0Eo2+q7RXz5a05+zsD6FVl4rC2SpLQY5PeSmriGmVs9+m6PqzmWIOm
QtcLzZXhgjfJnWz0ZZaRPJQ+slk3AxerooZqrOhu1Xl2pUbRPsTbxEalTww8jV6OTNa03ZUc9L9/
2u5Clh/A+AVlzS7CkMxP5cTa4BQymbKlenI01lmwpvz9xqlBRjdoNo+lwO1iVtLZ2zlaq/JRdCaW
kjz6GZL8koYhXyV3oxVidmmBt9VoTfcDxi2q+eK9hS61Nfqi2cUFJWhqkqdAOpx+Iz40W7vNXOzZ
/5lvPjAWtmwVEr2c33V/Hu7Jn8tdPG2Z6IitwJsWz+kvhB5s1YaR3apaP6u5Nl95LQTpbLW7jmdG
k5YBOoiStt8IR2IZy7OnrBo7rJyL1zSMfkt9sgOBVTgsjohD6P9wr8+kHhNaGI0vdtFC58nV9JGw
H+PWZXuLZPYweYX3YKAQ1YnmMkvo3QcpTLUXCEc1T3Y8Cufe8hvn3sV5S29oFrv/fq9JF1Va2Dip
+rG/9p2OERKWlwIJu2bvvdqnSCO3v4euiBssCBkIPn1m58yNr84s7kKxbI1WdKxdydPUGZG+L2q/
JUjazHaGbJG1LRkFhaGR9QhqY1+Z3cgwHsXG5SKU8V1eO9EdFTaMOpU5FoNp2Kp0qUhqYoJ557v1
GedMfW4iqoiqhi7ak2mP2Nn1u06OxPuR/n5pCIZmA8pu984iqXVtU52Jn1lyRQh7nInl4aruEZj6
fryj4E+OZpqf5fJuzGa8z7PC/GH0Hl5Facpm7fTRl5mhm0V+bwAN91hEHQXz2VI7K2l0dxqL4aPV
63e9tHgQvc6YsEea8c4OV0qQG4l7iw2mpiFmv0OHRd1nofA+y2N9XbcLnXz5u5pCeBvbsm6yAUHV
lFZ7LwA630qb7SRN3wy9pR/l5I5vLr0Tk1SXj8uz3XmYUrsl35YC0El79+Y6dveQueFrjhGdyRTj
Hv4N3YOXb4ORCpImZVWo9wRK6hyd0z4xsBUz5m3Sy9jHeqC6h67N0YkK37tEbL4GunS7IBunGcgN
TMNJ19Ulhz5yGY3o3onY5+altjbFFIcXM2u8raAi3HiGMqAA6e6BRPY1K4rOfWT6L7WcfO4+2jqh
HPHcDQAkLe+oK85mvOjDkRnJg9mzaApe9Fz5UhyILSH0tSFNaXamJ4UVn8wnxA/YcNt4LubP2quf
BsESeJjqTUCsV/rktyzYIJnwsmfP1ErFNqSKOIol8NUwcaI0WnGuGaDeSkaobvTk+YlgNWtsWUkt
bNB6uOf+DqnQRjQv6hQrQywenKazoIENtMDY/np2Cdk1dNtpCJqCV5s01CGwrYTMe92F0YtzyG5Z
JLSmKibYqOPN5cXQA3OHGZiKIDxnGBKMNPnP+wsOyl4TQ39CecSBOYzxWWp3nR1V/JEEH+AYNvX7
MKf6FV6QCkv1qJO9qenQitZO416beNLOf28oP0MO06t03NhJRL4lfs1B+VnA9dVtm9p13hK89Itx
qj6AtSuurWFo+9IjP30cjPyaxXF0dR6jytCuEYfVzkgGsmPrhl8u34N/jm1TsPrgh8jFpEjb+HpM
wliXh9jOMcgms/6fT/SkLMiTYj7KHhP9WF3+PnDzwBgzLfhrPSVZBNG6u1qjsIuUH2Mh8JF6rFh0
V2MojEPLm3PFIIx9IF29hGkmrjQw4gqggGpgyfKMG2fv5FZykaFM8Jcm6X++6iTxonGPGRLZfxuN
IdNSm4eNr2Wv5tQZOMWEuQGcK44ZqIAobsV6lDpbgIol9XFUb2MfVechwczmoaJlJkgQtmeSZcKS
XUZJyHRUe3szJcM05Iy5ycn77WI33TteHgagLJSehmSNTT9+bEQbozN3Yai7a8dcqPZzjvDjZtZW
10gSxYt8YAR2Mxlz4iLU2W4PgTRbUcgAdGDFfqxYlgJxFDQ24orp9G9pvVNuGf/qghT4vE7MZ1Us
5FMU3Yk9OFuG6YF97fSU25iVu8xmWYur3+8wJITYc/cu1NepGK6jsDZ+2ZEtyqJPMtk3VqIemh7s
cxyuB0MYOwGsjAVj/2FOoqccpsO4H7BKn5Lww7IL/9E2HKxILZEZVbP1E3yavdniaSzi8OSE/Tqe
2EErrUTnVJmvc9vuVGZmiGWA7yBH3xdVfSAbjc4P79YA1dAuG0rYqdoVjLAKc9kLGLXXYpRn+s/+
rC9mkuZ/cXceO64r6ZZ+l5qzwKAJkoOaSJRLpVF6MyHS0gdt0D39/XgaaOBeoAcN9KhndWqffVIp
iWHWv9a3fII6Bmd+OUZ3infao51tOwzX8+RbYbr2OWa+f+fU3MlNP+2vxmEmQHc32zk7XGOeyiln
HW4viMGATXpy6MAFIAMzJfOKOz0APLfzb/AzdLMtVbrNgb/DwHgBeoEIR5E4N2PpKxNvMOgmmG+f
VlbYW9XgI5AqOgeDZR0N0Gm1Xr6GODuZJoqkaSzNtbbHVxHjPqvFciOa8cP3uG2B32MxcvCv+zRQ
2WZd08roNKfGZDToYLnNJ8Jvmes+qFQGjJhGY1t63g3Uv2EnUgmTrnK8daKE2JBfQxF+NKw4DKbl
10qR3tEaMHslOt7+U19rFK+zhFSCWaHdmmbnnOPZPlPDsOtYI+/tarztnK4DaytuYxW0tGAOWDdK
fvW5vg/8xduw3rl3cY+ct6gKFR7n2FWB0ZTdusebVg6baK0ZkKm176ACoDMmp8SBz8aYY3XTyoRa
AoovwKNu5ry9DtykuY1Q0DFmWPSTawSXyMBk2d63WWG8U816sPyemlPrrm7bJizKjtrTCftubS0h
zGRe7pjdcVxrj6TLjZM2xyslTMgnJViJ0V2epmJUjx5ZxmtObS/aTu7/Of79c+iLRJ9f0Wr05ds1
9pNRcoCt1IEBxIRLyD7oNWhgelFxmMWc4hbAk+6mGkdqxbbnZwywyupmwjbImKrfZua8s+g43DNu
7bZL8WX2zYtMAA/QlEsQpO1303AfZd1w8QN7l1p1ddTFNPP5BIRquIUOJv3RWCc+zSSCr2JSC6YN
cv8Scv1QR204Js0qVpNOqwEMjbxufLWaEzwRG99x7WM3f4u57UEalQ+84Rpdn2mVE4z+ruODbZ0M
XzgxwoPTeV9e5bhnc/pZfBcL1nzV27D5CG6/CzO2wryq3RtTu8TR57POxvcefGdoNhkGs9k6zFPF
+205BGPH9teAxRDOGVhhv8P0mNwvLn6uFCcqeRFqhAtEKzA8w+Pk5QDbNdJypi8Eha1NIcq3ZLb+
hOPZmyKr7bC0ELdKE+N9hiU8UjjzF2ZzGnexz4obBr3AR87X7wwFxGbEDMf7teMSseuzpgkVyvtP
MF9UV3xXVnHUHnkuJfhQjZJei9IV7a7NGHQVZWtssZDvTas1w8WvqX9FTEzgEcmpoUtP5h+WNxd7
J3sPGKoeRk27uKObm6AUGHP6Cg+C5vLfGU91PjKky4o37eqXpIrDZEathWH32C2C+XK3Qy01q6J/
M1vrV8Dnv+4JewcW26DJwROuSMGeVRcHtwHYNwNO0AI0CJ0cSV60u75x9+5AQYONO6X31P2i1Xvi
MkQfXAyFY8zg2keTJ0fJAgh9Ywvf7GrusweLY2lb/cWeEQErb5yNKcAMBPGvnZdvUPxpEEgIR6Hi
HxMN3a0OoPLQ0PPnjNa0HXJi8I4hfitJ57Y5Tp/CM57VqDCDK+Y1MycZaSXXdgvEKRidWygLHAuq
6sfp3hw5TljLmy9I2BaeDHZwQ7Qfc8RRR3RyJ3WFKwxfUW1zIh4GE3cGIlhUdFso99c9I+JqTtQO
izdZ5CXaT2K4VSXIpWZTPRmSG7o2mb+o7o0LD1Gdmf3Tsx9AbEThvauyz7ZoSPpSddgpFvhIjm9x
soYOtfcbV5N9iAuUpoz0mcktEh6IeBDpdx7Lp96TB2dYXmZa7nFklDbKwtr+2zBMcU6Ol+dhLweD
Fqfk2cg9xpZ9xgmm+nR1gjO/wvY2+e7dGi0SkbV3nYky66i9zywXqS5rDmnasbj4qKzBio7o1MwE
RZj7tiZIP+r1daXOyauJ2/gF7oMpsV+cBWFMulOYy+82L72rYB37LjVzWa77PjCDwmx3Tte8ZJxG
d9AwDhU1qdE0hW0ehWPKypDaOAkBzqR2ze2OAbBL29eeMxVzZomc683E8Cwy+iIn3tiNTYh59DGb
vHOMcXDwF6gIUY/2NlB4gdHOYAPc58b8XDeE5NukYL8Z+YG+XOA9zBm2FO4tRdR+O6ub0/rsxVAS
avQ+chtTj6d27tR46LSIGTUvrYzSt2non2a2TsAvtBcnZrOLNeROli1J2T0eBrxIjLYdVV5y6d1U
WGIVl34zu2iKY4GR81lniltbWcc/RctDor2a6IZ53ZACAM9RXKUKt2YTecAZH+DSmNshYkfrcFE5
CAa1ehxbHBsG5bTCM48i+YmT6btEddo4KdZ2bp8UxmE5Z5nDwyqaz6DDcibq4n4p5ytlmodMqfQp
xTM6cgnjnaQfVY1r/WTJ7sKuBKpneOnB5J0S1CUeY4azZomHA7ZYsptncCfgU85oX/Y2b7Jwyotn
R7VHjKofpvkw9vVjrRSYBLt1tr62t/jK1zcGZ2I7z1e0jhXbCMyr2SQUB0RVxZSgvXey5N3PA3Pj
skltuk6di3Ysd2X6Oatc7mwbOIs7T/dmSmLBigbczYDWOI+2By+DVYvVplixa21nNvt+4k1qKD01
p35nmnCWjIB0n5c/qtQhtlT2B1MPOTfXoDiVgUMUUD7UNe4RP+t+0wio85omJDKGR7FGK8yIm4KH
lNjk7kcegUi1ZDPy5rvIZrlvHQ0dInpkykI2bLrJ0cVDrZmkNGNzg+R0nxF5OLbr+zd4MG7ExEU0
CTI40cRZhXxKfPc67w18DpP+a8q1D00MMFPUN73bGEccr9lOBIg3pu28WsA86aJTlP/U1o/uiwvW
uR5hEbbdnMS3uY2wVy3ZnV2b5TaJ3b0Ry1de5MKEMHsr5qQEmYTnZnaWG8B+6GW+QDXkATgstQih
b25zUr9nL2AOCptrbFPcn1mCI9SVIbfobb2e8ID4NDhYYE+lYhZbDTZilpC9bIezQ+Xhw6nWTk8P
S0JtFDhjRryeOdlTKCKvQ1BPO0YHfJHbxjuxqZ+K2m7PRs7sCu7Boorrmq+Tb8vxmE/6GgLpvYUh
zlHem4BpzdJ81nHwN9MCfgSJiMsNetRsOY8obYAOE5udO/9YFt1SZ9rfFq33mnsV6BZ1yKqv2Khv
eFY/mn8QPWiTipQNgaaSr1ltnv3YuikyfT3H40VFVrNLOO8x2XQ5LhLm4Tcne+wxRHFxUJGW0SB/
GmhgXS6pyRtBA9XsrgAUPojBIY8MQt0Ztvweu/pzmP2Nz4R0bysM1JVz52XxeFWWp8r1CcG0rzPj
VT5A+Zl5fOTW4nThpM3tbHC+3hrsGJwJCvt2hCazjILiVlxLcd3FW35zBBFJI692hqelq5/x+NBt
03H8T0Rj0hbg91cduzoHsw+8Z0A7YgfoAbLR2e+nZcMb8IRLPSiz4FLaSViNpNhGv4ZpaHkPGIYx
kuC0oAJtfg2IOrss9EV/N1r2i4z5/QVH48hgMLfQZaDoT9xzT5lxMUOcXS0YjNMe5s4mNWFQq2XW
5o937S4tK3ChFW0fHg8QHJ1wKZzmzCHptZ0YxsOD2VVe/ay4K9YZreRrxdlmBLziFSlCrk3oLO/O
i2F9LWu/mBN3TJ5zEjUJh//FiVmo11PvQ2kAkzU8ypINq8GMraTYZlNTbKWfFTtALAmuu5zbETDE
2YEdBjbsuIzBg0hIFEgD+vnYgYDPOxTdqu9gmDU4RTuMcS2qdY52urUkf7kbgmNjRwBb6LNOdAa9
ufdfS3E/ehFnRBAkGzPI8e62r/5K8bGG6KXr9IdusBjIHvW1qPa53R9FYT929rTc6yIn7yT423Nf
Yo6H7jx1EL3dTVZI67ZNc/p8JlzG/ZxQo+jSOyei7TSamEna4luMNqspfWKjX7yyZ/BFjgOBMXPi
y9jKMxJls3MCeWc1+sbuXtzcFpD1hjDIRnzxfrmPh/SDqBfHflE9RAgOuyjzbvTq9q3Sqd1DO33s
aXoJg8LG6hmhisN8vu4AKEaYYA5BbOFNA6SbLYzkqe07lQOLua7FiYeQZSWztlEif6gljNgFYqCJ
Pos1bPlDnIKsrFGsCp/wciRbEma0fh0bdyDh4LY1BzX2an8pHpjbEQMKiEYZRfWkq4gbAXhwrqPQ
ruz4u0QW5EwJ6YT5x1MzWXeVjVxtElR2llzsF3R0VL764FtoxGbWzySahvbACrsPjCDYGzgQTU2I
33CYT0fTmN90qrzpAiafsivru2zibOV2mLD9tHaPGQpVEbOzJ60mXAA0SqQkf2Y7gf+uzGPUIMtr
JqqLoz+zCjp0cd+QjttydiFkbZNgjK3sXFJ8w90vD8f4U1FKcyOqZFNZyK+UkLGCj6AdgsiigoSB
pMpRZ0TJ+GMqYVREy74t45cCt0K+Ttcjpe9LNum4COsSDxy8MQbs5zIK8l034EEVSfGkQOV3GFKx
KRHrBtToLcM5EQRQIg8OoynVpc+NH7OsDXIjHtUqfn2/GNV1P4oPjYy2raJ03mSBuPzzT5ACq1AV
8EhjZgqhxyhl06VjQe2Y3Ea22W98D+NWNxN2jIuYJV3yRkfj3pKQeeqCkbhtZn99N4KghWvX4ahv
0uQP9CRWN4uysckmy9ctw7O26isOd+ooAww/mUu8zarxNCWpo/emxDlrqotOsTPFJn61Ocv2C3HM
reVBBRyEf4rX7So1+eSooAuFcsZ9NfS3Ih2u8ESeaKeeLuk8/TXcTDkX2FvP8tgzKbdBacedXXvT
ec6JjLn9SOkVdFpMkViCUjam9esBu6UGa7NydiqOe3bRf6S6n/YGdIDWmcS2z4e/dFGvQ+SUO4j/
PTcEHlMKUjVxuNriXD86gCqdArNHhpkniG4YFTF+8NPVo00CgmVx6H9NM34pIT5dd4v6KOp85tzU
3/uTzM+yVdeR32C1gziY5m15w5TstTGrcesmCQQhYxPZSKmcX3DotDadLZJ3IyuNV46a87Xyc4Ya
C7dQPzGYpvDIVfZ8LkaZXThUTgXq8DxFgtMYbV/1UB45Rp+NHuKDsZjmdpF9EvIfszH3kQ51j71I
jlQCvHYwYnj2QTLR9nTIUv7DLj2NmU3biKsoCE+xWdalk2/tgK9Z0pfxDo2Fr0h5NZge0kzihlLD
6XBnfhcJIKHVQAcj0lh0zDl4+Was8Y3d4TMxv2uey8Q0EpZdfg9TtY9R37DDKVpfBQa/hDqCi1mQ
TFmIiMcYndjlU1ZVogPl2Ppsc9N+MeLxNKdwhpbpb2biuZl05+8l84ezKYxLkbnxDT5bIDnZ6xik
9j5P7RTwA/nxJoYWRL6j6SgJbalNmhtogQzXcI4NKXUfmE5IxoSpgwc9SJLpuhZ8+fmzh2TEeQSL
I4d1y0sfsU0qjlU2po+2XhcM3Dp5XfL3M8KGTXzhSpgeHdk8SZoEmIklB2diadazd1uU8aVca+sc
xn1gPLiqNmC2dJwVKCTVqW0+6uzDbGhgqLnqBUvgYy+wvubK/XIifo9OQXQZk5WY6Ob074FMd/OH
TrnkO5V+biWJ8kVBia2BWOAfYuVGEckL7HNB8On7ES5D61bm+Tf++xcjkvth7UXhbrGdLP9ujCqI
IhPJ0FkpHjkT9wKdiFezBTuR5iptK/1U6Jqq3Z5BIWb1PUVD+nlyOnDO1XwiM3ODZR9Dv676Xa4W
KnEV9l6U500uInYScIN7K4Jdwvd+m8UUCGKaHz009jQmVt9RpWavl6uB0MKuWGIc63o4FIwGt3aX
lVyB29WctP4bPhnLPH4Qg8nWihPUWyVbvz0zrpo2BAdZ1XNsk1YP7akXf3Wb4nMtoo8yTa6XhowB
AM5v4goYS+G3mvqdGUSITQHasakFzWLyay6mRww9ZCObfdNhabXmx4I5fugZ94Fx1dlIpEWE2Kuo
3sAqU9MRlgrQdwWsvG4YTmVECWTMOV1FKfVWLCg4s3pSA1ixl5L7smgVxYlwH9wONiSTmSBV76WJ
aDrMvcESNFwtFM5sK8Mdd9YhHSkmi5rcPzYY8k1qFw+BmX2gF9eQIODY9u7w49VgNSShPnPsygMU
8GgzQNCYaNGE9oPZviFShJ2cX2ktv8YlkFZ/XhEFMLyj5eCN+UuDCXksWzZqmqG2+HF26UBraA9U
aPSp2JH9Ja+IDC4uk0FZIbIYSNeyJtlo8cEbgTiOwofhhiWOD8wy+UhymRNjzblg4D78TImLcAe9
FImH5tQ6d6ayXocWM2fTWLwVXkA3T5fEKMjLru2EJC+lKiyuhA5mnJWcu0TFCZLWdHTpjYxcjno1
QcLBRR+KSAsnCa4xK8YkY/hrLD4RP0VRPTewxJRlZGdtgRYg6cOnUHY4RKYzBSe4JJ3pvVDUcnlO
/iadpj05XfxppiQrDW7CuqOiABZO29fD0XLN22j2jlXbPgkLSZrRIQCF+EZz3SVkpH7qNp4AYvnv
dhl8VrkL2ra+M/3sSSe4oHOjUSCUii1nyENng94aoXUwVmIq77Kt8vzzaJikiAhXMvAc94NsSQ/5
OamYOsPAgBpkYoepc4PgLsBe3wOJCAr55PTkl4fR4NTHFTtgSkxQbWC9a224CdPdImlJYbxGVxBJ
rBynsHCcl7ZvfD5Ur9gmxZcR/Ra5xG3kCQIEqJRAAkn/trSMsM6SWEnwZMVDde5n+y+Vw3c/YDhM
6klTFFfvmSjiig4OHcRNaTgfTAA/Y3OI+NpBOgdmXHrYYmPiMSriKNo1X0aqrwy7Ck74ee5k3FLt
23NsU/ZwbwzE+HoDmTb+xQRyziYoc0GcfhFhelms1CCHZGBn995xk3HTnJtTycqBtupgzWXK0pIK
2Q4T/Trp8BK8D6PzK6XFvjT4nK4QRIpJfkYc4bcD/p58AcVLusLGvxgdcnNJtrViNDRimyb2Ne2d
jge3bgc0Ks/Z9AnNgKxKz2W5EthPBQ9BNBA0X+z4Bk/Png/CPWA+IHJnzixgJB7+oGbALdQTM8bS
fswiBkkl0r7nI6zTH0aWtP2YCvLyo2uKUEBmkfwKnajIPmbA3CgUP7runwpmm243sXU7fS64Ph6W
OXrS9Kece32c4B1edVa9BwWVnNx++o5bmTFUCzyEF7UNvGR4xFWPS2zMrwtW5jnI2kMzirtcB0Tw
atyZLd7cLVXcVwbosr5/1G3fsZzEoeO4AWOSLRTwTYaBCCfLBS3pRCkEIL0G8rc2uzUfCrMuLcbn
oCU72BvjS4H6A48tuHOkeZ87cHfayP9iVUYLtheMMTObV2doDEvxZIRRHfYdX5slgjJQIyNxdCRA
dwcgdf604eqHmW5YCTq49srQEd0qS3/k2IEuYDlJaAfqS9X8B5LipWFeykATi1aatltNcSQ48OYI
PTEHXZ5fpQMhzxwtzE4bjBND89sjEo+j+B0NuGqKVZRfgbl1x37SzThurJbv+LRAmyBiIml2md1U
7poWSb4lKjkyRV/FPdEA45tQrCoK2v0CTGY3cKSArb6jh/u69llhtbyhR5rRRxsQmYupFyqrajeW
kxtanLTSAeO8Snvwe6P5UUoah0cQGDTonhTKzoieAgCu8cNs8g/tAk6n4oJBj57xMs4sWouEg0H8
BvIDmpuP1aLqQXyNS/m60GydV7/96F1ZMT+tcO3DDMqKH4T8GjsM/gSjLGNhUtZHJ2UEZ5ES/iow
ZwexKU9mPN+rCd6IwLSz8QCXVqZ65exBabVPAglHR4nVvh+WhNm8z0jRZfrePdNy+thiJwJeAcip
n1HItP3I/eqgbQEEvilXfoQ6c91AVLHdncHtB1mDJNSE6QrGynW0LE+sNN0mn+kOyFjRu1SaDHnW
i3FOEsGSxX42WAXc1j0NHMK3TuTDr4WDs3Gs6r4Yz94MVlumd2ZGmGNY3qrkfTKskzPgkrNMbslK
aZ4+x75JUU05YIHwpzCSAJPcGjYjmCll+s6cfh8w6+G5yf3d+uWoycowySpxUkzTTVK9m+yQW4eJ
E/t+82ah7tSSnGCVzS9pofvtpFlZRqeC079NKep0s+mHV3FdpB792ep9nLprINzPTR/Ddmp3eRoM
x0UZJEHRtAsHYPMSj+9eG8yU3R1n5ZHLQqytI68Ca2te2uBuSAKgQWn3kvhwRYNHlYxfOXT9ff22
ZJxW6h4gr1fLW6tI3jh01tvKasVOO2+soAJP5HhZeuNigA7F7ILs3NzyEJ69yT1iYdcYASUhm4DJ
/Kiyn1qQdsZnEa8ygtFM+0Rw1V5sLEciQEeyLOipHiA/YdqfjMxCI0mZiKbqaK9s1vxrQnM9dKri
nLUWKQ8JiqkKVolpPKa6sYFrHbg0QcmypH9oXJpKqx5E8WKpJZTrpLE3XkRRB6RnUIKock1ORv1c
FBNocqi9FkcmDlFQRmyGMkxxDmYL4zlbWElMz0EDpOVXMF+cB7JT9hgX27mZroO4eIhL969czjWZ
lIAveYoyuW0TituVD1ldjii0CfIOJ2yyfY3sjkUZXHei12eipetFHeAiKv7Z951Xc+ERzxXFWZn8
NhxQfoHb3I5CkNCI9VNioxfUg3rBAE+0KWKNWVBbN20ZhaZEM/GQIxkAjMygPKY0I2xq+GifTs58
Cf/Blx9zbHL96alAOgqTcchgF6DIuwJVn2NWHmoPri0fdttcGEpgJPCdn1KKa38K/D0aDxkL2swA
pLPKLE64NO6njMkmEsG1CLByWWIINeeIEjZRqFQBR5qaHOS/X7D2Lvz/Bkv2Zjwaxvyb2O1rlrgH
LjYPE80htRWRjXUuPNkD3ioU0sQH3pZQoOoRH/QjHTLQGTCu8uQJ6xi7PEgeYokCah6npaSoMDIO
1JX4sE/tcCqHi51bzcXQ5BydpD2VzDhl2elDEQ+3ounTXVNxER7H6OS79ffEiMCYGVlliYcpWBN6
LIa7imAWl3e6Xx1Fmx9+BTKfuTiZDnoPZJoTp8fQClCcvc76xk0neZNYD6gw2HUL03RgikZYqew7
mYx7VRWPmTO8LhG2ATTh7yqwql3Pwazu3SO+i++sDfITVnb6zas7y277kDBRdwyk3FkTEK86+aQV
yIM3o65dMKpk6CIfKyTJdUHMEWr+vCl70itdA2g6wMrPIOsmNhfjSjvGM6acrwRa5S4eh7c5pWC7
Tp5NwLdbXZLOEI/LjFDgYvJY8hIEdI8kMCK3LZOHxEe5blBhn83r/DXKOaK3mGtpXxLvVjujCKkP
9nfP+1FT+2y3HNWNiMqSrLvUhr7qcy4g1aQ+Mh/eYine/SnLeSQZ8OdtYu8aN30Y7NeKSsmlSfNr
TPlbHe0EEehtTqCr70DnG+PnYIt31VJ8mTsvneAgOaT2FVZrSKFVOBFB5d7+SWT6UbS4fbrBAiPq
Zjuq7A+WYJbgSc1FUpi3jAmG0EJz2aW8saZ2KowV6q5lyzUm9TL3bn3ljfwPtKErIce7tMH/rWO4
+IsbXTKX+HgMUIkoH4RMMeWP2vSZpSJtTv1zFCCdSg/vcVDkb01Fd0VWNxzE9gG5v4T8d73XLWwc
4i0ky+aVKQEZeCjSa5niYCcDxALZTlAh4JDs3TtfDUza11CG1VjAJp3qLXAQPub5NXZBcVpVcgYI
o/h5TrOz9EV6NBxphgguMeswiwDF+EJwk59jYrlU0WcT4teYkGzvrF0wyxdaU+DmpohG5RuWx2Y/
mPwkVBHc6zhHeX4cyR/LbvpTc34blEGzscr5dsACFqZthogrvjA0lmcrIOjSIrvz9YTVYbv7JCf2
Hil5Z6bFi/eIJhgcwZpCQM4wL1Id5VfjXT31l6WQ9d7nSG6z33G8XIj+G+6JgsYBQ/vd2K6Hmzl+
Guz80A+DfevCaZIWIWxfs8ebCT45N21Posn+RJUfu+6lyOsPL+kTKFv6UkW8pHIMncB7r22Wmwar
Zlgk/Soc13zAdnCMLEFjJiMgq2lDMWZoWyUUpBivOMa6vdTuIwD6l1rDYQITTU0llytFGfuQ6g+Z
lwgq43Td94XaK91b4dJjSPZ2IgOB4fuuHwbCfquFEWqOaiEmw+fMRKW1qH8KDboHN3qYIcCN6X61
fxK78RTp6vInY0ofpr5n0WydU1/KBV6U8w9VKBw8+ulJpwvvHSLCBgvnubDcZQW6klhe0WAeSLHZ
rMUG2rwUz6mPDw5p2wxtD/XZmhlYgk1Yu4OMUw8HHRvCjmAdDe/ZKY28d9eBpjj4aAmD/2Ii1R9q
yeixgp51Re5ZVTSs42ho4aJ0L3UVlDhaQUbEOg29le5Q4HAmFYs7eQ4gtBrNs9tALSHKqanuLXUW
XZUJ+7aZGexK0vU2PoeRyMa1GqVMfvtOHzPb+orHGWXLhjvYELoFxOGBPUc3mO7TdDyOWY8AtlK8
5tRpSIjXH03t8YGohlKM3P2NR/mx+HTlVDJlvMf1ORElW4SbX99UDOS3Rc8mUNnu9xy8Z2AvLMI0
IVitNUBmPYHrzbYTDqHQxsMfToaJO8ZbA1sW5LiSxqOeieAEHi2k0IHQX0Icy0+SV+14MmS7PLHr
zaEdG6elDR4MG42XAEbQOgc4E8YmzvLreu01Y7ZBlL7wn9H08Tj2C19NYaCCjw0FJZwVOk1j9QTQ
lIEdx8nG+51AwtPXQ1ePIFrHSJw51fNUKI4wGdz/DmgnSmDv3vf2j1vpP5cPYj+U0g9F/l37CPq0
Fm0LnBRphNeRiyGd6APMLgq3nEEWLEqK+Fll7tlDIs61eCp9MXFZcqRPyo2BQqeofopxS+DDtvc9
PrCtEStjP9sML23LPJhVJ6BMeJdlaKyDiKErVIu97fW0dezy4sZv3tjdgEY5S4B6WfNsRH8Iixfb
Kh+5wKYwJ9CWZeHuMjd71i4zvrZOf8mUvFnUJsFL1NQtCOGCVAGAEAzLfk6YB6VpbR1Nw36mmqyS
5dmryLHUSc36atV0NvB1zvuVd9p8KM2qPePPGiTuOU8At8KRvsSfTYyFspulYuCWPCvdHfW6oPjl
2Wj1T2zN8K9506sMHg3enY3749fGp6htbz+k2Z+bWfVhsEyMY04OHmPhzs3WcVO2Wt4icp5ccoFU
ZPOYQQLj/O8gPjeSQCsSyQ2DMxbpAMt4EQHPTt4d13ibuEHs5VC9YPd87AKzJyH2EIiu3S+W/rMm
sqBNTisHJePkQ/myFSuYAz8I9h958j2PilF6S/mc+OHTw4TzpxT0CcBrZHAV29MJDeYHa9NOxV8s
X2DEVwzOmp78XNauv9FbN+aHNe2SZPPrIgqMPO+9MzIUhZRl1qcUcpJTykMSY+qqgzPGCMyLcX3F
OZ+XU11pwpbkWsCQAiV2tnQILDq/BCwkGh9jCVPaXhd4Yp9LdGzX1u+gfG84FaRTfJ6X/F0sLEnG
tK/899biWj5GUDDs5Cs32Ie+GyXPdXrfvLt1fBHiNbY/eOKuRnbBAgYQfEYmg8EVlppbDkZhVrdf
EphER7Pj+EpglgI/PTwHw3TDmJ7W2dVQwUuEm6xH9dY0vAua64DbtWdQDrlTbEtcB2wynE7Nw9Tj
HhY0Sgf74I7ZyM51QUoU4p6Dx0c7ODs/ukRImUHs3LuQSpTNgWF1JciJEYSOzlEBzjgtH0lwT57+
i23GoENgz5uRBp8xECeZZUdtJa9uDcaBg6rmneFG+l7huuYYv7G1dUi86Snu8iuV4+NsLtoafizx
LKg7YjXZqDTfZTmPJ9RRRz7MZswdZd4khn+r1e08cwX6p2T0/20P6+G3uv0sf7v/L2pYPWpQ/881
rLe/9Wfx31pY13//97Pr//Mv3/+3CALbcl0pXMt2bP7kf7Ww+ua/TXILnuMIxySC8b87WG3z345t
04cqpU1Lg+VTjNpVuk/+8y9L/tumpdj0XYvUOqVp/v9NB6ttO/wUzh9UDqnTz3/+5TmW6Tq2EKbr
maYTuM7/qGPunCZiBJ62x9ZmT50gV6nF4yq+4AbAylqPaX9tMPeoMwHRQZZ31T++OyJY7oLqIPDC
q7GEVhUPey7G1sEiTUNGitmdkvqaG3KwYUx5B4nIxc85/Tl5XF6Z9qlooc9O6Uu0mrUyWMOFCY55
yRSiAJa+TeImAEIX/1snrsH+1oMBmFP/UBv+sfY4tDfD29I1zm5IvO92ZnnppLjTcYsyvQo+5JLs
nejN597Fm1Yo9xrI/EOSZ/RorCHMLPlNJvFaOq0Lqa6/sTmiip9F5f3BleoGBj8j4s4+Wwn+33TE
HD3i3w3uVERGZyRN6ViEGnRjsO+16mMYZmK2FKiOwfwiQJhXXfFWZc0rsc2/aCbjBCHtYhsepLQp
5sbZ6RvHcH8SC5Z9DIYiMGbg+vzZZsKEiyZdlFyGyRaseT2HMQFGk+gdfsiRz1HQmMNpnpRyGVKK
fZ+JoNm3ScXpWYMX0Ko5w3388mp9pxbGhya1dVvfiW4ce263sdYXoxoFh9ArkbbDOR0Tn05HRhvE
97BGVESlPXxOkv14StvVliiuspgSxp7TeNDhC2htAYfVrEKSeeABQTckNDg2A6i9soogFZXrj9Xy
oVtoCeHKxmkSP8+xRJYNOeOcYEsgjtzUC7asaijespRNYCIWmAPpcv6LpTNbjhTJgugXYcYO8Zr7
qlRql16wKpXEGhAEO18/h7Z5aZux6ekuKUnixnX347b3lPrcxNy58zir0p0ZJPrKP6rbOW0f7xrQ
VLbGbRQv4BI5Fy8Q2rkawUeyrP6z8oprkzuw2gEITDFEzNbCbFkotLtg1Gt/1DBaZuPLC6nvnQq0
QZWWF2ykr24M4wyB2dxY2oE9ExinoL7NQ1yfGkipRRakV637uwq4jrC0ZC9IO4qtCUU3nb7V3XjH
eW4eDcBTW58haqXQ/8HSBB+sNchZt+mjL8JbAWbq3DnOJc2aeEOMGMAp94GVESyrEwkCy7cJFv1C
bNQnVRQs1HPH3EWgGIRPS0uJZipIU4BVgZc6/LALbE6dIWiyQzpVrn4JdLNpbDFeML29DuWYnMZo
qeSQapP3+GZdzz+Fc3MRVkZ165zcdE3OSXYYngfRsi0tivlglRivUyoYo3YpSCRQZJUQF8JHv6Pm
JffGv2Rc4r0cbNbe/p9SdikOY4ADwqTrkmv8uBs1AgV/PJi2ww4e8yNpoGKn+uSXfPNy8+83c2Ky
fc1hjLh+mu3woyE9VtjxjMw+JzK54ZbEEuPgHSavzIqnhiJtt4Q/wpz9llXtW5feDmHMw6GF71MH
KABjYjUH7tAG5a4Iu1G+MlvXABvAQi0cFIDkOaBQwXUXhQ0wJYi+s73glcLYecW7xHM/PCI+KpwT
WM/LMfgRZc8OPEOngEHG3SFBa9cJjHr4eDtZNMdW8+VGx8QnUaQ3FVgBCnNUYhTC+mdFwyrw/4KE
Q/82etY+g3oz2sPY8aX1ILAwONnUBOnm2k22+UP8/ayH9sPi4Txm7TGNazT4SHrHGiIr0y3NUXyG
eYnaSLd0uVnq81hQYzKwuQg2NKQSaUuuk+EH686m9KSSH36aJLt6zJ69AHQPr/ee8BilTc20E3mD
0cjIL1aGENTaH3x73nJS1vdhHLbAPV76yD9TjxS9TTLgXgNfpaQQbLS9DQnwmYTl3k5qWo8HnLo5
ZrqbOeo3HzPEFI3dNcZUY/PrvwTbAb1kI+o42sJuFITz1zjy3KXI0t+4vdi6MTcoo6PryOCnPwIU
uNmL56aRMcvj6q2WmE8EYcCN1bYdgOHOfAUX8MXTFziDfsAqbt6bWK4qiDrcy4f4JaJ1w6sR+NDy
6e0AzURpCldRbL3cqgL1plIgXA3ODMuDS1FOsPx5YXnJUOydgRkqWY4dwx0wTCaA+LI8u43M5jC+
/nSTxbSddw+BzGOUTqxMYXRNfcu/kpJcG6lHBLS3iNqmDYogdqOBHl+GXmOvHPtlGrJXNsuAtEGy
5px1PIyoJRJjjiigpFgLHTUhyYS3lj465eCn76ALtrVL6EYax2jW1blYWsMTrdcTcbRD2WIrmfPi
ranwLvfY3lXfPULjMPYhRj/hCMIQISZ0tAL+ZPcGNlBWdhwG7tNoyhuBVEJYCDd10j3YWXUh+uOD
Y75GglLgzrsLVVSbxsfgHpdYrZf/BK5aPpMuAYxWCFbRFSGC+TEbXCyNxBBF/hWxxcHbaxz8Guv1
RMa0z4zwkh77iWwy36Wc8KWi1XEkllRyp8ZXZF81AWMEvbk5aGlR171w0RsaFb3GvoGDxJyAg3Q/
2dAZoR7z+pqWqEW/yp2HnL4fvjG0nqHJaCtzj9NyAA3LXtrCJ2L6KUA+4XubIQ+PVsU3qK1qRCPL
RoLqPYX1KXtoSgAxbb7IgG4D/tKnmCRp9kFkQ9aijJRHuSAWHzso0nRzRbIjcKYrk2i8evVnXtEl
5iMcrVFwtRsXTNCQPzlcjoc4xTpt1rB1CaxgwcBXYXW1ZEB4yrzJP9UVlIw+ir8QseFLNz9QZ6JD
oZcYi+l5B0ICYrVQdnknrzhmvd2Usm7QQnD4SSM/FF6887Ii2M8+kZDWm5Ll+aQ20/inmuHqNg1I
zVy/paaTkEV8dIrkqfRO2mXnj/RpmiMOCILJ6wSfzyXTPJiWOVzN+Kmnf243FjVlkh63U2JY35aL
zq1Z4V9Cvw83yIcoQTlm3ZxvAZH9nyktxX5ipdOPzqlV1O5FmKXT2BFXC9uLHEiT4IYj2zkx6IRE
EKyJcrwYcMHYW90WIYQ6V8ADFlSAjX7rUCuPYzbeSUnzqrX7kqrJJF6PWLVrQWw/RhJJ2IuyIzYO
dp1Ge8qdoE2arJVdF7vvlII0rz+j2A521JuQebDVd7UY0VBNzqqwjTVnDLMwoVyLgJmZF39tG0vN
1B7Rpo0CU71tTeT8CvKvwmIU6mkoQ/5e1qWzeQBnCSeuXxcQTHfUab3xIjuoMaweCIwxduGDJ1rA
YcCuH0AT6rhfVkRKjddggtA+1BYPR8H6fgipC4rpz0g0AKhoOWMhU5gdLhsvNfN1GGH2SyuY3iVR
cXwHbDF8G5dCDo3atRu8VvqWjn79hz0p9o8TSVaOcLpXN1kJjY43UQ/vjZESz43GL8C94YyHfNjJ
Nv1pqXKCns1Q3gqTRy4ndILv/EbILTrjCVXHMJto4zkWjFo7EUFRRMb9aTP2a4N/NpLYgKzD6t5Q
9KtkBJUqH3nQ9pvoLzXGVPUArGCzSLYidvOXGAqPhf9iY4XDLiFfUBamQn6jnQPL76GLfLgTgfhb
8k041jofsVhk9F/UfnAsXfvN/I+VpKd06wUR7UJNDC57+ROWibxMmo6OpI52fcMCjVCoeZnFMvaU
abLxKsbKgIVm4UD4B9pCjoXnsLNCvrYTBQ5GVRHry2HfRr33ECq6rXreQnuZOqTETJeKe8EyBPo8
J1OxeEHAF+Tr2RHZJYbbxYkaQYbiebJdY6myMw8mgIR9nJTfVsKpIJvfvlJfibvOfI47zHbu0Wrl
J/rSegJoz2Qa4VCJoZu4sfdcD7gpc8nSmJZhiRMrkc+wkbaq+Ax6xld+PID5WbEvrfkTQV0fjdL6
k7oY6LO2/IpzYwbHm53y5DCZznDAt+ftpIjiPQvmDv/c2VwCtDZFpjlrazCHtCiAhQCPRcMwnWe8
asPvLKVarHU7dYXB0axr174E7h/GJ2+H3xCemx8V97Qvo82EkJhP2EVHnNSGcesNXDmooud08X50
fWzgE4+tvSyi/NZ5/HClM/62iby7hSq2njS+EPQOM/qtnotfIPkU0g+ptxETo1qi7q0uHsGZbeDo
+Ot+YkhQc8AiirGr64NHcnPsoPVLaNXXIBLjMY45i+mherFhrN4GWPaQyT/C2SneXWm8BakhXugO
KyZs9D7RIWfmvZrphLQYo6kIvRPE8YaKVg/Fxd/4ph8cREA/HyJWYE0NO+2lG6zw0NHrlBBjSI1q
FxyopYvx6fn+vnJxwlXGrDahKvRD0WTHxITXNY36RzigXrKawLOTUlcBnMmLuVqE3CS7lPhn2bQ8
ZeKIEmcdrcg9/0fw6oNF1pIXXT5WgqMyDWz/WgzUP7om+s6QnHrRNMc+rd9mQSNdGFQUIQ10gI4V
90pvwoWFVBRPgBLSCYho2KVHdhni2PoAnzGLx9Tb81pEnSgh5T14LSN5Ksxj4047g9j2yDrkCsKB
4SrqIzxLunocx3LvEA5YdxPFE5R4QNxsCBUkwT83NqK7za15lXZTeaL+2sSEJfjfBqZg2B0s6JEa
4DTQntIVkDPIx07ZTLKYI4bYrM+1eZ01PEu2FebvVWpmlGGFPjN9Rs/oyI5dte4IfA5lorDtX3J5
zs7o4hNJDrw7GU6yXngYbkWenrMItKd000Nakk3x4oaQgsAQXoAYpCQ3NA7JCHTZLSEDG4sdtCxB
Y0dGs6Wy/CsPnJwaEeD6U4YBkIy2Dx7w1Rnjo1L837oqjB8af2D2Tkx3C4Jjl7zVyVz/4yVbsEL4
KoClrYLhn2HaNGUvZiXfLsurpbv6HPX5Mk1STjZgwpC0BOznlimV8w5k5mw+mNOiEBcwNwOPZFIH
qqDyNBgz01t5wMEnNTh3n9mfPkX+JjPc5u5AjW2ec6FOuDUQKdgvpzx1IcGFVGZ+cWZ1zmDHrIfJ
LKj4K71r7Prn2EmLA2fnnzyLuJZkX+0AWS8CG9JhHHVN9TX7Ppos0ds8CKo3hOq4bXdZTNUYAXBo
M3jcLbN4r1X62juEllC6P+ez8OKLP5/cpnrtM4WPUurPiDJizx/+SK9uL1lLpVZDKmlXNOyOGNYZ
NVn/Rs0X1Svxzvd5OUVt2u68PHllqDn2zkClSyVnjjdfVPOpHxy4gRYuzWhCInf5Im+JfmLW60Hj
NSyI3Vj5W6qacgt9dHCDd50OkK3S+jGJhm1opUeoiqx6YzZMLIrhVKMv1L6Kbna7SFd1cwrDa9ro
9BhKCMmw5srjiPeD7I17nCsKvTOw2NUMTWTKLa7RYZE9JLgRCKtnF6TThHV6tjYDMV8dFf80TvZm
o2psUrKAmxwkOdRC+BpBnz/XEbIXCAa8WqnhsMUfvlLKdeqJVYniJneMcIkS0r2NoW8/1aL62/C+
iZbpgo4Sup6KDxDo3H5Hi9hLylhsg4AAg5oPZ12rL77l1QaB8t3xvH6T2KOPthE5ayOHw+iOzPVQ
xi9ZNFnksrx9qkPj6C5aQdMtvnY5k04LAS7O3cbvG//edrBQmSDkGjgVzfA5RgLyuKzxwmmramTG
cvqeQHbeE2Hd8QtdGmxfSCmWc6jifTnkf2VS2JcyGh+FJ85+7u8HDY8iJZwAyNJDKD85nfUzD8Sh
QJYQ0hhIu4EuOkag8Zegs7HD8rOAzY59Do2z5dLYelBZmg5sIkaPQyQDmOgxsvKQ9eFr0YVUWxjz
YcRAtjUKwL1zBrnCLb1jJ8dw65n2psc4FZjQmly/Ow0+SRpBQfXY5e2VAim71OYe7O1D0Msb7Gp+
uS6WyVARGG0c6u9Eg1INjrPY8qDhrGzpQrPygygTAbdUfrV17q1Zqd4Tk03r4OIS+5n6od+7EYyD
oRTQSpr5EGWwJ1xjPBFP9nBd5lCEHVrpl2xfMcvioQYgPzbDWcGifkiHjq+2ToDloPi6jMpTeDNq
r15H3ngecCPd/famsPtTuftdGq392DUjSB4Wg0Pi8tqS9zL3Fl+S/4dIVXtW5ItWoxi5XQZcYWVq
xdSl3W1M+PtqgQ2zo+N2s7jusmVyIEwOGZfeXeEyB6a4jp3MYwGXxDYVwCRys2AfGmN6bcsANcl6
GtQMeH3s3oy+ci/VGDxnPfbriR38um2Ut/VqOoZr/Zq7AHFJ6k9+YV16g2NDNQ4d3H9bh8xRbc7E
7+tO3c0cJHKUfBqDExwsK1xp2kdOk4/5j5VoCmZzJHxZPfZddLByGR+jBLF0oaPKG7FoAKJZ8uyl
zDNA1lXjV8e+MN/dZsz2mXsLVQ7Wyz1WNp5sN3ZBRnP0tHxfSJHQH6LsP/UQ4AeZg8NEJpQ2FDM7
YfQdV3XrGNQkjTh0e41FXlG+23I3PfEmeYxVgIkjJttMfY/PJcBUYMK4wCbC3Hbs6WH8GNssDugr
xiW20mY4HUZMcoayiF65+FfZ0pF5gC/d19YzXovxxsdKrUyR8EUa5VUPDHHzFAZPcuZ+2iU/zmxF
Z8/xP5wJG7PwxWNHNm6VPFPmG36L0LmS0LMJ7hfMqMMdUqQ8yFFDGCePzmo+/opqSgJb0gRRjzCO
oZcFRzdycQWzsjFsB6N6S71JkDkA05p94c7jhWqtzDWtfZJ4Jmm79MnUzBvZQDNc0dS/Tt69RJ1m
hmpFjZIgWWXzSpTaJVogdnSA0WsxmT1RFGvTqxNOk+mosKDLYR8q5ZBcdonOENdQPuz9lOJtVu0A
jmLW1uAkMVQUA8AF9xCFCaYWHi+sWvNHFLKLTPEqcTWEPdKzpJNdDETXhmKxlE3hTOJ9br0lvM1O
KvHVY0k3d20QsDVZF1Hdi1qaCZ6DjH27Ewl6biltiMph3ipDtduhj7FeOTTnVskM2bEjPDOQJYJp
WV36Akm5QvGWdI0cAu0uvBZ5h4VMczPj1y51jOHWmlZ/rlL71k3di3J8vafADA2ZZhiJr9HviXm4
6RGX7CVIFqRSN9r7dom/zC5020j+bWNGjzle1JqIklI9iX1MlhSwGKcX1LH4LHTyIDX8rLItXkd7
yB9cwKKujh9JpeUnZIcPW6YXThXjUOTchtxR/KS+AlPVtOJSi19dCrVPAc2zwKizy9j1x5kI8uW/
v3hhVR3qErjKGHMV62fAKtGQsdWs1bZxCajZTgj63nXXTvhZjYlHt/B09eqKMS/Iqc6YZrFN6PJp
ZfqoAvMrc9ir6I9EzLSgCRdgrSq3WhHiqwz70EYjtioaZWcICCc61XpW4nhhYyPoqLuH1sAW55ZJ
2plRp9Q+BgiQI3kV2DPbRgcXlYtfyyxPIJ2HtemEf8Ycx8uUNP88BRhxFFrQTYUdyaTT20lygnvs
klPf+epDag8L4VALViIVx53MdqT4iq1pmiEScFPj1sN1EZniXM3xoYAJucHm/zzq5A4HBvjywq/w
K/NZBxGt5lO/DXX9wGuqOpRG8hAk3bfdm0+0mstbh0pmCusvn+tPmI/N0fEW61DdfnpOtvCfSKVY
JtgsVrdJwpaDRHZ9QHjn61qGmAEwtxxN/KI7XHa/XuO8IUSaB8VWiyLPCuFqDJil/mYJe3gvjn46
FqDIgXpyaixDDXYf14fxxrWYtrCnzOGz4iHUu9CmqpQ/bncYGrJ3MVaHvAv1tk5BdgCu9LfJGDxF
DStMGThobxgkjESXGyGN+uTkl6GiONb3cWHmFLPK5Bkk2ZUl53hQPl24edWfjCh7Ng1uSGCmzBWr
THE2Q5b5LVE3o+++Q2OatoalGCEKT14TzpRptqt9JzXNhRHkwImxfluQVOF+rh7grSbTY9IFV21Q
owyL0MJOyK0ApG51DGBIrM3Bzmg2CqFvGtvUNG484t1qCjyf0COJdX4vB1vV/V5aZULL++jsKJ55
bhZ1DCWgasH3dHF8tQr8QKpm9TObLvLL7P3B0tlDtus6mKBOBcRKmA92YADkIBYJj5eUmNfyBfWs
34qF2OiTX51r0yCLPz6UkeOu5AKXiEqusxPsdh0bsDfpnJrBD432RbiE5EybBXo4sa+rHH+rSq9/
EpX86ly97cJM4p8h9mJUNCDNKniBGwkdKLQOvcaKO+bhe9IWbATbUFysvPvr1uy2QkCIO/AkJr5g
sothY4N/sWEA4KancXq5XOP1GBpscA2VOFvYNZhdSEgHw3ILm8ttrWhUaeU+9Mx5yxKMG6fQT32W
UbnWBZRuTEhCVQeAiNtUSkV28yY9vTW64ZnuE71RQPzYOD8nom0Pxdg9gVDhBwGTMk2/iVfbG19k
HjlIhmCWHqvR7KKHoYjWerSfyMpyTA81pYRlT3x2PMupfrS0ta95bkbrtwEv0d6xWH61jf1UKZ6Y
NgkOykRMAFXJBbMjkuzhH6Pb59eWLJzaID1GOIGwdWBHNpmhwJA/1BNPaRLmuHmj6lKJ0l/JRD/l
5cEcKASxyyN1j9R++DO1s9C8sv7XNYx/MFlezMZi3V6ou5HVL9WiivsesKzZ8K6yeNXKgeGrg996
SC6mHOdDAKQihLTYjJzkZngN/fac5d2nwQVnxfr1Xfc2KQjCr/KI+Z3YjV18hgmwCJJQX9YQUJab
8V/q+QLI46jVooFVVk9r27JH7Ugl1N9KceeLJJ1uJZAO9kMCAyNIbIsMZMpZYW9EoxDgW/LULRc3
PC2M3tcA7xDJ3eYkAeU0OV1TIFp2DVDRuLC+654FAZWXBG3ilspbzKlCvjmdeG4TzPdpl77rsuVL
yj8woaxmElQ9Uni7soeEzPMozv0sv8MCxnsPqV9R5Yi/zdwtYVanLL6iUv4zFphO3C6dAzZ7WYe9
fWqSxmj4aJTAWBsYzV+rJ1nGwxOsXCcnbBrrYeu388HLWU6wwmRB4Wuqrcge58V7Kwn7K+enctx+
4+r8HDCnrg24IAjBIFO69l2WE9aIxHji7ozHYcJon/btWmqCGMWs4Rk0/ybroan48touYGa7A9RV
/Ffilj2mxvzU5PMlHr0nx8aFVsEIZt/5wuIHHH7W7SnOdvLwEWztXVsF8c3YfivCAJq388KHwzxS
Tf/A5izdBvElGdqbzCCgC7nLkO62828bQtdQUb1nzt8QeVhskxgB3Po+tJoJ0Vr7EQY6N7aJydg8
4eXsvTjDPxPjKOXq7A3f2jZ+NzoWQSyoSPDHC7gK49OsZkrNo3PVmAxPecT9nWVNXFDhSxbsAsCw
3wdlAKxN2wVSt/9pJs4BjnZCacVsrzKvYHSfYEdV6rVqyj8Uml8x0sWEV8L+4ERIqgpf6h8piu/O
iap7GN3nxJYXc2r+/xfptfgF7IJIyOgeo7z+Gw7upxVJd6eKnGW93QB2HXBEYNbqaUHgMc8NbHNE
a6Mudk+cdPXFtBnGEcEgE7T+BZs6uZrWXDtUi+7ihqyoacAWGSYu9pOU27KFSqDL/D0lGBpH4RMx
1Wgr4ARsg5DLixIgYELLB9Nd0X/SthopKhPEAya5UlKdrCzfBkVDG65pLUVi7Tsqe4PZZNqz5rBZ
3NMfE7O3kTWNjINqx5MObci/2bEdsLIt8Y4sLUFp0mK26ROiNHUAMw0Kyxlfser12a57kDVeH5y7
8kpGgyExGKjuDpsDYfIzX134JxxbZhV4G+31Ype3XP/bPPqxPeujE3x/Ku5B6Gt8A2MOtq2hyC4b
Gmw58vC5NOcnPHk2cJqvxiVBNNuFf6kNqKx5TfkRRtC3iI/Rmqf5wYzGW4aVGl465VJ0XmzbKb+5
NHUsHNgdybcKyhF+HcLMAf2Nfer/TmlzjZLhp9Dto8MfJBjCd1eVd4ekxsa38n921/34WpwZufm2
0/Dr6Xe2Z5cUIlQj7W/AVs8OL2FS8jQcFbiEgEHGXC253XY6R0g3HxzF2qiCBQY75WHKp1ucdkQB
rsmSlwTHvCVE8x/CfcO2/F/C65z4f7LFeYOwWCGCdSl+v8kKQk6x9pF3FqCbdi9r/ULo6+5j5F/b
ju2sO+Wf/cF/r6r2IwxehUdxoon1J1O/lnUVBfRGnLtFj0kzk+E9tma9NVtrZ430xnZPbQChT63O
EJTxskv36rYEsdPQ2jZFAPYi4QpR70qmp54DqvWto5vhdPL/apjc+8mjhkX7eIWj9sM1WNpoSga7
5uhpfTZk+OObxj+a1z5dgVpm26LcWDymHC/jPIKMkeZL4pZvy9NUDkSGSkjlK3txmE7uy5gqLvHh
1ZrIYEQpkKS4LgDvyfg2BN2rBTAOqWXeEYqxV7wIuH7jcuD3gjsVeXGf0A/VGvRjuA20sSglc+7W
48SlkNh0QImvZ+S8T3O46dSOoNtpOy72SpgbLy8/uyVcQ9VlhRoKv8XnZ0UCtgu9aQJSW3joJQ3l
JJwqfV3A+bHk90OHwAuy8Z/Wldxyy/4RpQAIqrkTsgUl2K/8OlnqJ/Cm0G2WpPmPP6p90C3Iwh4l
o3nqgmLJhjirKGbd6rHPyqoOYaf6zqPp7IIjWZfBqAAcm3+10e8Mg1Ym42aVU7fuBPS3+JI5xcWk
e5jf+5M312crrG6lCnaJa29DQlUdBiWvgGQD6AUpMDx1lHnnOqJ61aowRCnQGn2KrrbonXOxxCct
hagBWx4SWRKkTJ1Tte8bLtJ9jXltIAaCs2RNKwSxWFaU61H7L5jVBc2glDEbYAxjckconZxtkdkE
Nxovkp23wIgCDkqTO1BQ2G91mc5kgE12ENbSP41VKCYFMeVjvZldOjbNunOOrYcNa1jGAhhydHfy
zRuzVzNnUVsvSm4yCCAobvnTde7nlOK06gDmb8VcUkfVFw8u++lTSlm1bJJFi5uvjAjPMX/Pocjw
MLxEOs/OsYGSJztek86M4Ma/8BKkKdeurLtCt7/nzPtGwtSYqCbcBln6AMYrPyznDwXFnOoDVvac
6ut73YjxUIT9Y+3UT9Af2480oCWildZ00FQqr8ni1PS4L/Cepasgmm5lXj3GwoTk0oGgTC1Vwyp2
D2yA2wvR0D9kw3kJ6xm2SGBlG9BjVPYMDRVrvkFTV2ear5Y9/Qlz1Tz5Zf5PMbVt4+UVCdPrG7X5
mRJrFoKj9WCwGpfwuRaPDgTA4deQstuDlBGskIlqBRNl5hMfAIgqrKBkQfAfh7jqIebbGPm4TTr4
hFZ1EV1rZYEGtpyjnWYmTMueD2gkS2dD6wmDoj/psvBwiVVP7jA1BArDN4M6GdanJ9tyywco05qQ
crTp41o/K83XQuOk1kMNUJB7ScgPey4STNt1BJIqL4pDgw9rbZX6GFhJCeYcLIJkJ6Zy81i7xbyd
TZVvknCyDrjopgI/lyPokLJsXhJc/eOTCvzPGlDTx9TSEGi680uoDXa/lGBTkym/41G+ZFZUPSl0
LMXjeLenJ1+O5lpaRUTS1+BexQ79nFGjBNqUN5TrWM7FzOvHEY8AEk169Y3mGmIl3Q6jSW4Vpklf
48ZgoXPvSQutA11Y235pU3BrhAUnWQjkvIdlCQcqX8DOUWDpm4bXT8RYnTLaMcgBszmU1FQgfFQX
uIjGpszxFiXVC4NJfE17MK+seKNdmSykn75jDRO+jAberbjkA9Xb0h/5DmdxfCw5thNVQBMWdHip
eU1UY2E0F0ha3k458lpP/TvF0meHygxsOvnGskKP847wKjR/PAh01+fk6FP0wzW/8ecicD6xDHB/
N3w8C1OL2BAYWyF+Iyt+k4kCkRzyq0hG/WE7ZGHiyaRGga1Da9D0M9TverYWkxAxxr65hUXab7p+
PsCghtjB6xPNdO/Ul8RznFvl/yLoHPO258DjvQ5F96NArzimtkv2A7Calf81NREF08FnWo8epq2S
Ey/W52iOKIGWJLoyOYvznHndCX7IWtp0aY9xU+6cHqdTpNt+g13OpTDPs8f3NPWb1VAtf97MFntr
8WmMdou7jjfwLvD6b6AySLtkMOzWi9euKZcUNlcM6fbU+MWKSTc/5CINDtDOBHCaaiSQbidXJX5G
4bR7Sg81nKtq2mEAFFBJvQhobJDMuOGiXD7wc9BkNVEuUuHcwKFIGtrq1Z2OLbjAYuZNDIhg0v7d
sAzsKnGk92R89YKbfrDt9s6XPlunYfLiC3ZstXfBSYcQVDwohLsVcgw/ki9OlMrYzDckiFkRPKsO
fTrrhu9Of4coosUQIP/3r2Y3/0QlOFO9VCIDAMmqAV2ZqxdU5DVmFnsjRROsmI3GcwVR/6ejq2uf
KqaCjAu9DUJYxPmtzucl5bWl+G7t2EF0cOLCW/G2vo5BeOrtbRInf0SYITgYtotdaWCLks1IsExl
+Jhsd8CV9Dn6UUWhPEPpXPfxYfK9R0ZXl3GCkhrVvOo04qXt21ury9xHO+ucDZkZn6pZP3yWS+Bb
FiN7gJp7uGk0/WtdmwCnSmjLFnA3CvHK514DQ8yn71YCc6p7zDia/twm9ljgyZCJ3piOQme7jETK
hZqaf4XVvwQQa3ao4WKDRrK1goQg0gwynQdo64CwWkFu9Lfab3YFj11hLVc/6BB14+ZAgkF8ZhW3
CuXCaiKmuB1M+B9ohdlunDoC5w3GhZblwyoiKY5n/t7jwAS4MOHecukoGGnrCyjxLKjADNp4T/Sn
vDMLUGEsJhBNwyeD+qHlXx2wbNyzyqyWB9GgjJT+vNEs+iupJcG5HJI9BB3O9K1jzI52e2Ntw2bd
9cSqoRRGe9MpnyhuapC4Saf4xwFnP3QsNuAD4enuNDntB3JHsNFyYghLgCIIJz1OGJry3sasnQtv
lQ5c5SmjepES/HE7kV5sTJCicDAOZpC+sgfcmfgiEZzVY8WdERr9g1n5lAJovjOGhamhDRBlFl+H
ZCm0q3B8muQwwCBKl+p2tkuN317qKLrlKZAvYpO9QeKAYGsDILY+WEOSXfD6B4LtB2C0et86xSny
puzo5c3ebwJ1qeQ/tgHR2smp/swnY48voTtZUXiNiil6MLAKotKvW3F1ZPfg2iyfMU89ukn3CNTI
PthssqDnzRjKQP63kN8v3cCRTQYJAnNfXDI3Na5OoO0V90rk6qQ/FThLCCDI4cGpniZZCJoK+wQU
pdecx4kBeVJyeJfpYG0r5KHtKKCPdqSfxkD99pqPLi29V1gSGWFCyA5gyJ6S3iVw7CPhJAyQVQ+M
zH+m5IOcR0TtBuJ30CwSaxDSvoCRGxr+q8Ju3WTcUM30EJhjczCk9ehk7UU0LbII/L8Zw5IhzHuh
1T0bzWfg2vBZhPdhzesuZRNI0PnLBD0I/o8yUl1hpx+C124EROkaLGZD4hzO8MFKJDtbdmQ8edB4
dA1yX9UtnkMF1LRb+H8cDcJzkL0AEwOduGB8DvlQukXTTjaNFpilLLCq0WemqkvjUExSDtBzev0h
8FRglLUeG5H0GwWfcGVi3d4HipmocJhJJ6PhzZohYydtGMNDKF979vUYO7KbLYrHgqzrWepzm5YT
rQzjQ18wI/Yajyntk/2KZo7rjGq/jpQdME6RjKEXoINwZ/gYyiUq9JoN0ZNl26/FML5yBjV7dq99
lRMj5npWEX6f++vYYNnKJB467Nj9oR+/WinmdTq3R7+DOOJ73T8ocf9j70y2I0ey7fortTQWcsFg
aN+S3sD7ht6wD3KCRQYZ6FtD//XaYJRKkamsLNVAszfISAYZpNPhcLNr956zDwLSsL5Vkb9Oh+As
WnKPjAJHBK3clzh6hZpMVe4rmBepdU6d9gZjs8XgItz6iQ1YTw/YvLKOwxXLeE+v5lAWEXZEi2q/
fmTqt+s6g/cT40ateBeJXNeI2NZmj8/+rXV3bp43hz5j9+h9B/VCk1GxVe3ajfr4LupSOmKuzpuP
8IO6Dm8yKe2DBeJsZbXGjHqiXDC6bD/p3U3XmOkhtS0OeU5PV9FG94qlz90C0sG0XtLvDUrO+XWS
H/WstI7z0IaHnSNw0v5CGcx7tcn3puYg1sDmqDWds5stR8im6eT1nIgjY4IiaquzZlhszONH5dE1
yqsBfBRmEQLWvaVnGp9SPIGZa0hwauOz192jaSmRLResrBJWlSiHI2jc0ExREGk0ACOKrgV5o89S
+a+OZn80Orx4N5cAkwn+tTz07I5ZrrQe0A3Opgc9IZXNxc2Sg+nbx1UAu8qpD17qyxsZPtEhaoLu
AUb+3Wg14SnzrKuLrCD3YBK1qGt2dn+tiIgAxJJnK7xZ9zIfHc5s8qnulL+ZjGwNDC3ZWjLntZGD
ezSz9NJBhqFk918HzvTo4iFU0I5BBS+h32lHgiWuQUDYZhsDVEW6F22LAqNzOpEJiwPmMk+zIIBw
lQodJE5C1kctFTJ0gmxc9ITg+um8Ffe1C0uNGAvyyPaQQ/qVGwcvjgYiwu7rx6L2K+DGLUMmfZ2H
zjxZJBrI1Li0WVe8GIKA64kQO5SKNqFb7Y1d9bw9uQBdot9RrT8TzuqtZ7is0OHnhx0hzC1yp9En
jskJhp1p0gweZiFo4pzzqgrXfT+8oEXiZJDQ1swDws10dPIcAsO2p80S2W9hiv/FiaoKwB4q/IB2
HHvmCB0GiuLGaYuYyDk+FVgJqbXJvhyY+9ZoaB5VO/yoK3DblWuvLAw0dmmBBkRPQKcCUqBnuhUY
zoHFvmrSXWrSyJbABTLhnmmOy2uJd61s5my5Om83RokklfhJ7nXmKGZD5A2wsGob0HiKXP2tqst2
D6JEInU7BBUihVqEwOMq8Yl25YcK4mKZQWXYVJ0RbM3eLHc5fYp3ZonB3ZwSUbHghiT7LD1W262T
CNBraE4GJ4seyiofD4XFaxFU9y52l63dNQfiNQD/ryNIh0SCaug13LUE3hnEffTSptnZmXtV/B+l
U4mCJ9eOo0VlXrEJl4MiNTMniIiD7Izzq+9aJPJ4XIJzuKV0o3jtOWen05bW2Ivr0Y9n0KlT+YmD
UzecQih+kQb23D65ToTfudfTB5EKc43RSa3TGmN9aqOJy6QfruxhfrmY3q9cWXqrUsp2mTd+tBoZ
gI+d3Vxd4tsnjUI98oc1x0Q0kGkAOq3JOGOVfX9QrvsSCK8+gJgLMvtbVZYal18Um1CFRG6QuZyD
uCiDSa7C/KbECnCD5m3lVoHYGznDX0f3uTEnUsgMHBDQFkYf0XF4Fxr1TaXjPjSt5tBUatkLnZJ/
0vGze9Pa9kGxh4EQu7RvHrTeIS48zuUC+eWLi6VyTRK4vhAydo+WbB7AeKc7uPYnllGbxkAI+GmC
wIhDD67CrNPrfIs5fXLIGiw4DJKspV0TXwtaYBeriLl68h5Z0dqFpnw0AdwLz3lubVLt8JVgMQte
mIxB1MisG6El2RadLO18Ig8Gq9gNkzeu0LoCd6kJeLHjICJNqvARNXFqMk0oBLALw8QoV/9lWy4/
/+d/+160HMTHu090v/mvNmQpHN3+K+PyffO30xsKsj/7rp/2ZU46vxGR40jHtCgzLenhEP7pX9Zs
+ZvgFG17HqdjG1qg/IeFWbi/Cc4D0jOkbQI49PAdK0pnLMx8SbcMKT3LYv4jESz8Oxbm3/uXLcuF
I+KaAs0hEw6PNyv+5u9vd1EeKB7qv2NsJpiocmAoMoFNLcZ++Plle/nlqlx/+qH/xlvvWhAfwjdK
HNe/2KT//jCurSMec2wXa/bvHyYqpap5y0nsZs6qJ8I6mW4DJMIC5bA+MZYHUdeBu2mIoZo3Oork
JTAP6i5Wblo/eB/wSMn2HtQkCSf7ovs+xTc2i22CNh6xT4542bFmwBWADuAfY3UbAl5Qk7kOBPMC
qW0cVBQ95Y1R6Tu3Qylr2su/fpp/cjHp8OmGa1mm7tiG/vtnCfiKJEkEdCuX2Openhz0AP7w+dcP
Ykjn/76YrrB0ywMrAh3O+MNrBnafRK4IcZ+A9rDqWKlNSrltWevdLlm4MVUTWgt8UR0F1WC9V60N
u8kkH0aypfl37Xjn+sGjmzHUoBVjf7bFj9h97K0Apku2ckgPDxlNm/K5CngpEJnROTMKa5PSlvLY
tsvaP7YNwMqHzklootFMNd+n/raxyRzy5H7g6vZtvWoAH2c1miLGyYEt8JvxaifGSmngXRIN8nR2
UD6nSr1fTRP7SPkdoBFJNNPSpvPulScjawmOcZYjqJlSR35SLwROX5fuHmEtuLzHRYEWzEcpkCXM
kjkIGktbp6dt0BqKfswwNidgXS3pfWTtThk0QLJbAJvLsUOwZ6h9ryGERq+GPhRvDZhRjKM184DG
WQacRuGArWw2Lddc++O4zEtjpWe3PX05oisXGI0TwfejMgSnTxhPteraxwlXv67lW+V9qjqB2WEs
U0Oi2g6oDYDXFCcw9YsKXhJnDnNiXKGtIkzradzcSjZyq8nW4rYKFUdlJpWdDyEKtKfQafUFK5px
yw7dTBIbW9mirEUB0DvZeoid29Jstq6tbXov3aAFOxbGZxK3S7eh0aa9oyM8zlI4h927o2hkU9Gk
iy0LJUqWr+3xyX0vpm5FvOEY1zsJ92nI053lkiJokp01VKcw+ob4deHUrw4vsJhswj8kg9OtIq82
VNqh4g0O/WqRTwuE1hgckK1iDZfjneTQaVGBxFNH/d7f+eF47Eb6BzYRcniF7J5CtP2O63NR0J+3
QXwyokqQ9kTuc9LeWmJYWjz8aK96niIBLkth1kjamexP8jDYZM/pjxblXgXmW9b5txxha1zYhPKx
JU7iIvFDDXTmyxGFMcN4jxNcM4uAEbnAsYPyRH7jlsuxp4HbRN6pU2KRkxWMLtxVy5R8CkwEkENx
0nmCFDZfs36iQb4P/xF8Fn+yUoo/fXM7ru6y/hue7fwBKBEHhoi8gjVEJ9DTiO51tYmzGZjKHWji
eOYNGxNvOs+pUYJoxzrCO1ogefQe4n5NAt+/WNP+ZOV2xS+/j/H7Na2rIvzJOSt3Mp4GLHR98SNj
iIuVU8sgYNGwCtp/scL96TLqQtOQhq7bpm7+/iGnrC5L0cP19fAQqOhHyQZRAOL7Wkf/C8Lyz6oZ
ofPa/XMIy/ZtevvbPaq/8tcS6OubfpYy0vwNdIqNj4N6AYKKx+vys5LhK4ZwHaDKpu1hhLIompjQ
ztWKFL9ZHnsVN6cQtiH0/8Ni4UsGzmDyOS3PFsAPxL9TyAiDaumXGoOH9bAQCn4F/ufoPNrvb5sm
LK3CKJC5VUjRNhVgdmQkCPaMTppQwX0m8WUxLEQePxDGPPPgKlBstU6Wk7HmHLsUVZlvEt9zH2CR
ceJCgvE+DYQvlJwRXv2pot8B1lIGIZhzag2GjgvND2+sSt761ktlM2QaQWkQdHAuMwZJTSjJcmgg
TSFy3QfuPbkUT9JCbFWV13BkNa2sh6JDWMfh+2AObbwSpMos6ZecMaOjCPNjAu7qYYc/Rz8kvXi1
Ww6oVYDuVetWUDQXgZMtYWkvjRldFufYlWxLBRc8iDcqmsC45qzwpIIOK7NhMpwYxQdhECTTdhsC
lchHw1kvyjcfKAgDLwjjRgyEuW4XGMy9I/biPZKsQyaNZxxJKVCECrm4EaPE0zRA3wsvmqyTXXC8
H5XIb4jI23hoNwIa9km8Rfi8yiy18bPxoIrhHBCjZkKz70rogDdJJXdxZS+dvn6X1Hid5+1aw7oX
aRKu9QA5gu31E5LGEJbT5HrjofFTgda/cQkjTRFs4stFRgpBe47HYl5aqpJE0QIpQ0c4PR06+sWx
Sd5kZQ239OjpEUy2Xm7+Pywlz1ESlZ8f0dsfgU7zivW9KMc6CsJG/efXl9ksVm/N2+/+glAJmd5t
+zkfVVSbNv/5P35uK/O//H/94t8+v37Kw/iXBx9hsy3986Xi9Ja+oXx/+91CMX/Lz4VCCO83A/SS
BWLp6y3/j4XC836z5/cnsSQgFqEvsbv9faFwfpO266C/xgRpW66h8/b++4lH/42CmqWC44khDA5T
lvHvrBTWvH/8wmxyHbhQ7K7S5T+L488ftljHxzxMKq3aTjjJi8oYX6VhCnDDk3GjN3V9p2f9a2iJ
6ba0tBcARsZjpPy90bjpbdIRloYcwdrqXWFB7dE+OzJDzo1KmewQnkpkswruytmerNJufAWskiyD
Cn+r6fbqqEo8ZfrM0C9kciIQbNxpj0wdnYOe1NfR6MRbIp90cyRYrs98RBbWS41Y9BJxUspr378h
Ucc820K79ho947pFtlSL+rZ0TclE0RuuTWcyPc9HTd8QYkGAl6OVL2CQwXCkpQLFE9unX179Pyla
zPlg88craniOoGjh5RPuH3bsTK+quI8Lta1d3Lja2DKWS9t3pPwMRavSuU2YZq6m3HS2XurAGBon
7CApc7UCD15BamzRh3SaE7IVJ9l722gSJqrHnI4li2b+2uSQnKjabNqj26CrMbjPln4hWvvDnkHI
de2+mTXh5lCExouCLMM60Jz7WA6rKIraGytj1DJOGGM6JjgvXU57RKsj4xDQffsXl+P3NZPjOp7j
cFtx7CWo0hBfNd4vh+oyMPyoTETFURa0RVy/d21ubgLICCt71PW1XdjaQmIZpnuVqGvsBAEFM9oA
zAubzDRHnISMdUHJVPcOihiLAIlZokC0byWGdd5VxKU6Jh1TUEf7ShYR5+lAXRwk7QFu0Zwwpx4K
2smr0E+nBV7qxvIIt7GT4aQY362TCUx+jzz2FCSZufbQEhXkCNKiw4nQ7Cd8oid/wu7fBOgJhyTP
ryWQkEtiXoCWy0dbi+QxSrv3v75ywjZ/X/9SQzh0B+gReKbpCOnIP9SbAZwEQobDAhplHBwc2ec7
UN4ckQLQgV4LNTmC6agH+yZjcdcDMBuOO99vHSu/Fb/AT6Mh2NFlLifmanWPikrrDjKg05oQ21HP
NvZaw+QQJOHrNMSn0mdwVQz2HbNfzKYlkomy+tFVkA7tmc4RzG1hHwyDsg74knBH1O4rBjvy6VUZ
ECZQQRTw8S4mhbWaCD3EdGKiQWoyRJz2lUhbJscek1uFFsIEpbnEnMlpDlQPM9rDQE21NGxTHas6
OBJde22Hrj16Js38ME8AgkcPniClNk/4pUPNJ4zAMK5jEG51294JlxgsrywvvsBBPQMA5l/x699W
ITpZLQCJEA7VGQkn8YuZ9unFhHYK+qkes3DDzfJVLaqIygPaD5aIRWvF4KCbH4mX2Wy44SotihRQ
RzFuE21gCtp4syP/o+em4Bb9UVucjRSClhV3Flif0cN/MODYyfPykARGcXDQ2h/SMie/GEPjC6sv
AQimF5xKLvdhppl7hVYsEMH1e2Lrc9yI4KrSxtrC4XNuCiPvD4Uh7iDsDqc6zJ3tmKAV7+bgTa98
mZK63AOpydamiqxlmPVoAq0JhXxgB+qWxeZRWpwWs2GcVr0MrfvC7MKd06efRdXfyhgxEtaBgUtY
HwewuCBGpzdgCeoSe5O65NV0qWV0ZS7tH13pu+eyoZMh0m56U9bw0JkBQH88DDvHqp5paFjHxCLs
aDVihcRPkM3Zua3zEuYIpapmCE6p1ap7I9WvDsHUJ6flyBt6fYVcE/9623vZw+AM433ebxw2M7Xs
ENYvpKF8AKFlhGCRA9+gCKss/Jo2+2TF7YouD13/ZNYMEF8XELuD9apQjX6O549CP9LPAUrBTKl+
47WTDxUqGc+1gxaxSrY6g9RznTXAaUd81V9PrnC8u6BgJXY611xMYNU3QxwbHICz7Nw5XQO+FZKP
mn9hNx83dsxlbVTUbAuC365aO+AY76f2CaE9Ipf+JIexv3Dsq58wVGGKDp4LRZ9MxuxlCxeg+gS3
Cs9pOrxxq+2yLDB/lIoBRWbab4IoZ5p2mnbXeiGhofl0NqI8fEki5lbsTI9dXQq0+Tiivz6vInKE
ikFbcueBj5g3ya8/jL5UaxvUPZqxjAQqzORgr5B12Uc/t6wjOd58NMuSW5MJXeOFFJt9D8nXD7CQ
1XoAjcUjHgD74EaDCXBvZaN/Y/TyJUz4G2VHdRBkhi7QGUJ3AD53QI1U35KdhstYm7mNTPRh6LRY
41uKauJHgVz4mOUzhbqIE0gCCUvUZ83MHibpvAZl2D0WRYlsYv4o1Bu1RHlwX2VTfTGMNtnafdGu
jKkkjAIJ2LqtB+fUk+e3qHABbAyYFadyXuCj3HbMXdNEs0C1jA/Aoh4QaAz7SAvdbeaYJPagA8PZ
0NfbmOjEdTR3v7LRe6MbaXbbInaxFaHFWvt2Bven9W5juxOAcxLtrRHV7J4GA6yMHqRF1J2F778U
WXmW5ujd0bdoNzlg6m01ONVZCXdCniwqF4ZZSkvLTJqPlkkfW5/+Xskuv+qtUEiWJCCSsiOGWyU3
umYNFx1wwgU8zaPfZvuf7/iqrQSE4M+vN66Bi/3vP9/jrjuMZmFwMKFfF3mtdfq55Spn+tYMiXar
TzS+3Uo8BK0UD3FGG5Ng8NuUSN6p6GF0z0EO6lvoDMaxyDGGEnZTf7PAwK2Q4DaHQBj1NwLUcLmn
2iPKevOE9hBtNi6va2e3L4oggR1OBWcZyqgjRc4Mzl5oPrZZ1z2EhtM9SG9Tt5l9j5R0uCPjEEJQ
+IQ/IbySNKY9yXdkFZJU9phhaT/LvAyIAQF36YsaCL7w+tE7KKfWn8YxXRluuRsyW34Un4GFhQJh
9OLnB4xrJ0RZOEn+92f+7J/ESBpvmFcgIiEt42im/tmy6/4bApGVHunhu+gtouD0ZzEG9q091Okm
Swt1ykgr3Xt0dfbURyZMYHlHAAxGqblmTR1fEgIIvD3maECqLDPRSIbTYzqiwwrwHJ3SnGdh1SPi
SmVMdxY63oUEf/JO3AcjQnt4H7weqlw1HyxtLAX5OzILoh59W+zIHTJ2WHRcFFuxi3Yxfg7D7m4y
PPV94F/MV6G7C8umWHNTlttaqZK4SBSseSetpyIU7Tbs0TsbPungGYUdsh+Xq1p7H05lgT33h7jB
qGJk2L3FB8Ku4qLrEyoQL692od05t6Gjn7VC3uUEKN82/SDuC18RgGmcjcRtzrZsw3sVoyJrXQVt
RjHm9xuXVDAxzpTRWH/I6I83PgVejmcTco9/MxSElJrK/o79FrABA45UF2gx9eC56r7B0Fno/qwQ
tWy5sgDKp0nz0NjTNz0T/VJLqYRUkZ9ROxmxX+xCnycSKe5VI8m6nU4ApRZhe5x0B5InOzmiixCn
y/hQlvSqG7h4aDIg9HhnluNwMZDSOoVBvczcBkRSwW4jTHR3nMApryjNMrtfRa6LAS9y1/FYmRy5
IQR2gbPDGoHYNFXPqPmZiOrZe5ruG3aNBcV0tvE82tLxuO8T6wnhM1LD5DEvdN6ykbpB7fRaEWgY
t+VzwWVckkH5HWu6MIdnq6pPep1wQELeRsANUgQIZHTYoxGTMcgHrSdAriYL3BTXUNAtQVCy8BOW
LYbqL0YJHiYxi35N6NeDCzez0skjrnj9bRiNSJCh0bl02d1x003sr1HSHoWiAqn7+tVK4SKOCLsJ
ADY22CCWqnTndwJ2qDQq10aAwU01hHSFkG5uyD0mfMQ7yLh9s1sTcRgaPHTELbW3tXOa9iErzWMC
ujAa86dyxDYAd2Yf2gkdV6OvlixENjs8IbplbexGqZ5A3P0AUmAgFmpJR3b8aZk4+WOKVxkiRbGU
ck6DL/hjAAxsTvb3sjNpz+dIm/xSPTcYETQBsWA0nAYL8Uc54ApKnXc/9qHvkbkV6yczd5AHOOWG
wD5iq2tB4MVbEffg0VjRtjHJvYse6TJwcu4R21/HqnsvtPiR0cXNLEFE+4zGzsN/l4RTs2oCfAgJ
HlQ80CjjAvMYOTmwkxpMg4CdlVGDLXXQ7uBEi2mVHdDF49rwYLl3kBnsAZV8E2GeNDKmCJG/lxUE
26HmLFh6l+AqjIMeTVfbHOV2SnFZC0jNawuc5YbymhywawVE5lJb3m7KyuBmQP1jxzO+7AOcCppz
YzjgebjAgf+IOkJB/Si4uilKe1u1vJY8dNDO84kMdYU2EqaYGagYZT8N6xqz2I1RZRoGmpaBkxaF
IPm1o0+OH8QR59J17AZm9tqZ+UdsEcncgPILbeEgevcvo0HQTBRd4656hrTDOUMHAYg/Ll6WbXbH
JhmfXMYsaF9sFDuds1E6U6pJN1Poe+h1ZMoeTXX1iZpB3xOxdh+GjsPpF5Fq0lOTJEmTb3VHx4cH
HZA+DgF1JtFEUtjfVNo/kR0yKwm4hQFZrxsTemMwQVsyNQYiVQbWswivTshNr9xkb5RzRMHw1LVE
mHkBdxzjyHsHB2JDz+fA/ZItomo4ZDXDSn/VqFkLahZo/U1nA3suvqH7+FCZDYkwdvQZYkS2jd7H
D4AkJh9G/FKotXJyJFASZmsEXGdcDLdVNaJYkf3L6GjwSSAxNMX05EvofmlEzIwl+HIyPCVVfRBl
ekVx8pbMnlGt/s5EOE4sIlKJUQj1fOWTDb1m4t4hvkjdRWnkm7rgohcFT8mu233jvLqdYeM+S1+D
FoZ9M8DiGx3jcUrltc4j2Epa+gJGivvCJZFFy4b3tI1vK6Riy4YFRmjARPyo6XZmFTz3GjSN3DbF
JoZhqqXfVV4eh1C7TJKr5cyvuojHb1FIEqkAuqr32Csd0SDTPlkjsbuK56rK8cloEOhrFnmDjrVW
JTs7s3EabAub0PSXRt3OxGX6Jmio27kt5CUv+L7FShJZO69qtKn6mteDQKJUGvcWkJul2c01dAkl
Y75+WExRFEP9zOrhFmwFmN2wvdcclnCjGWAR8u0jI9wFqjFBWMzCApkJIo/RaKb0052Xs0xjrt1K
0ZC0ZRgHP1FPQFnkNmknPCpTj8HtEveodvwJp5FARhfE5Zmm0k3KFHOVKadBTjOreBhLp81HX8Rb
PS9dYGly5/doAdvoIGgDL4d+xtcMMcfYanj6evf4GuaAsIT0zWHq4HTj5usX6UsTWIUkgDfxiSmO
goIAUwTQ47zmgH1015lQj23ch2xsuAZai3VaJfTX5xenzQSaP16YkTP8ghNttQfScXGxNi/m9wIm
+x68WrLLU6/Zpq519PEuwjV7hVElWIibD6vwLyCJv+nCJZ85c/a2BYMUShQ3sutduC3pEkDdht/w
mA7Fh4RuuqylPHl6dTcaJUuS1a4srv8xBpBh6ZVz1sNpyzEhXpq0kSgUpw3BlMupgX88qfAsjCrn
/eNR/yp/lbjdJg1jOJiuAv45/RAT8q9UNTlGXPjEDli/rzfZ2EUvrF3BgZ4EoaScWEotWE992qw5
61QrmPJMejPth9RwRWbFTLlI9rgOV4KgtE3fkhWbW6R1o9LgBDe7J78eNgCgjeyttY2rCDM+m6TG
uhjvdeAVtF2c/im2j9gliGeIKkAaGoDeOh2fdNFOK9Js5/Qz6+SG5aXP+KGRsq6ouQPMcO6r7xr3
tL/uEp2kFlMiRg+K6GVm7iZtI7bOOITIv0kI9oSzsxX7WO7kmJeiNxVpPzz+sqr0ozJc4BFuxdR6
wLNaxIE48YriK0x22gDeCThMvsyDcK+7GFUqzFfYYDjsIpN4kt74QuqOswONsWVwRgdIonXUKwuV
NUm6BCZBASQzki373fMJMYXzg+bZf5wyYJnlUOtr6U+HtCmdHTKMg5EhkTFnTYSV1to2L7oPUvhm
em7YEWY33tDgjXbU3+TR15O1JYLL3qU2On+ZFd6OtOx0hoizNiGs0VNxF/nhWobNTpvGo1t2ZNVQ
7qNkqK8O7kNvxDmfmDmqmg7SYhnhgk36ATNhHxxL0kgXKLbjNZuPMWejQdQ2hgvLir7D7ENuLEh/
i3DlJecbMnrybJcE1akJkmWtlQvM/tq5LVnUTG9YhaCTmczxeL2MJUTk7pL1aLidOFtzZxBO3HkY
1oE9qdACh9DCuh4wznh2fTIDwGxj4rqErNYWlV/CIRs7PAGHc5BwhLJc6PW2S4tqz1SiXuqthZ3o
dqpo3I0zlcqmMt5nXFOMk0N+58dZfpe44H7duGo2X3/9+qOd3LNvxEe8IdU96XEZEYwPgV5HG4Tq
2NC+PhOTjJej4AQ8kFeXxmuPZai6YytHGIRaQ7dAJKcx0Md9Ukv9putdpLyDszfH/JXpSACQJ5mM
U4R4SdnIbCMLuto0ZnuPLLF6XdrBNeyCWq6UHBfqq9ffxF1yM1hjfdMTY3dIjHhTkj6+pcDzbhqG
D8sa85lgdQ0vBO+Mc+hwYe+drFm0su/Oem3krLiAeirrKRjG7FIb0SdNWAjTVspBUOtP9hFXUH7R
EvQTwtUUPue7zI7HY4vObT8/AS1X1x7F2rMR8+Pq3n7qs9IFS8v4oTUNb0XutIBHZBg2mmWIBHFT
T+ziABvacnylZQYVJRxtZquS863bPvquP75aJjrZssEp2uYOGFGN6kEbyvFgEkiNNa5nkdSrbRnF
8rEqsAu7dnQmNLw5R7M2lI4a2o/a3aYkkd1NwhCXnKZDFExP9OjV1ss9/cb19HbdpXm+/WqRR5P7
rXK0CWQZkuEeFSjUbkB4cV4RREo6ORVddMhd24NYVN59XR84/O52MB1mNl+HIatHtTAOXflpWncY
WdsHgVCXEpbPHbq5CUlqxF6nS7f6+SJOPYHBHF3AsYxFs6uHVl1GB7ClTrKxwC507jNH28OoPFcu
g1rVRO2x6a3+lNQW6qAIxVRPCMmB0eEmnnomSJXZc6Byxv2kkbTw8x6oXTUuRSKO0WTI50jDDtv4
0+vo9+cqd/vT2BcJ8jxGlVulSNPrQibESR8onq9VQRKdbySFuHQblI7Y6rF6onPIqSKkphPiMcXj
uvMrN1t6KtwaiNLo/Aaot1LSsZmJiBtTtS7cRVppWRhtUzXBWDfAqOWGyg8B48NHg8wAyKVR0zxh
jqpv8M6gRgK1gBsbMgDBW6m6fP3BYfLVXQPJDU4GYJ5Hvcq/Wfb16+n3YfjDj+2RrPqgPmUOfYik
ImKhiePD1xCjnbMtB8YnqzQS1oZrDLtsUkwGGpae0unid5vkTxt6/Q960JsCBLntuyOWs4TodsE5
TI/cipOHTnucRjRQGHcLRSRZl1RJVeakbwp2TynC98EAstQH2a3Woz8jRDdd9wlCMnZT4l5iEsC/
XqixmMTT/AKabnUzWjlwLR9vBi6n8rEcOgZKgErq+VZvAQlsLReobJPR7tb7c0jwLa7AXGr7qgh3
gKnlCd/JRdXEdrRdNZ5aCtgGuOG1sJN9iBniUvVMMGav3DLxihRBZUcurPXB1EQ+9lEE9hsuDJYl
Nm/NOFqabj1w3jVBjwd3bcomJeZjQ1wOUPiG2rpXrbnt2trc+Dqst8iu8FGRO7qKFbNPC+fPUiM/
7D6H0BQGRKOy4w/XTkzVvvws28CCV6zG3RTBfw/z2LtkHmYVuuJgFQyBLT+MXrzYfMtA4ighn4oo
Hc8kAHHSAE3Gl/0XTRuOLG7qPiiT72kAJS8yquAY5PQNyta7CfXO20GfZq/vx/q2r1hesTSnmExN
d+uBilt+fYFmlbORX9fW9yOcKhud2r5Yln2Xr4sGHWEeDnu7M+m/V1Gon3SMyFYqtE2DFvvJxhP7
dU9wq+x/vsGp51j5IPUZZ8IUmX3wKmKssQin1ElJIKhZFQhSYInvQxKx/aLm9U6T+iZOaPWZI3Da
eUe+ZnZV7yHDw0yQYsMwc3wa3PYIOjpac97H32p54eXnr47/f9nQw6FKGL+V/SQ5PaOIn585cwVr
E1R0oJhfZKfcpks9/3iBxfKmyqetXSaHOlL5s6fDgo1GFlPHDY9EbL5/vTYiKNtdbQew0PmZGKij
M4GyAlpEZex0qak7byY5KKZqLJqrLu3HbybZgAGIg82U9u5K6Qw0ai+/OG3zAHOKCG24vkxmcT8X
Llyvf3xEjgmfC4bH1kzDbcip9dHApZWz/ziUHy+6lr4VulY/E4KrwJdV4KFauUsADaPwS8aV8bX4
pvD0vu5TsHCYI2rf2ZdT+8PAxX0rG3pETOs/sdO82Nbpax6KSzB7rLxZ0mP+mLT+0VM9PYI+J9vd
TTta/HlD/QZf5JB2L2Eh7Gdp4p8wMhe6WXwd4lI+azVIPVcmOsdQsimcNpBn17ltRyf8xqmiP6D0
zGhWVdcvrUGLCWD7NR78WqU8BU5BWcU+DXAemIxYlmGw4x3U7/Ne4JjzJ3XXCNbioBUA9eMU2Iss
P+cPtC5BKJsoAw8WS1Zv6GLjhfMGNiZkR4dkSCRJAfjGGnSCoDLg40gK83nMRu/V2PVj8jGGLFVi
JC5u/ii3I7IKej7SAOzcF1NzSz3cHuxW//sfGji31V+PheUfpF0Mhc1Z7Gzb0hK6K615aPzrQD2z
nLLJ7G7LkwXiwklkNJPoMKLdYPEHjaDXsJta5RIzo6uIaExqyiGZoMNnXb1xQsVFNu2n1MrxWpFd
8r/4Oo/dyJVt234RAbpgkN30TlKmvNQhVKoSvQ2SQfLr76D2azzcxj3AKaB2OSmTGbHMnGOeJ8d5
Skx/vBrGRyT6i1VNxQZPCCAPPP8HxxyD7X8f2wB+4KSCXVHl8/O07C9h9lENucLel7TU4JOMw//9
/XIvLhqU/19REaDrZ8CO9l+4iwvgf33HBcN1TeZ5fHALEg+s4JAIoAUzo7eCeFu0YhGGkEXFTkop
jCCEmTPuP1DK7bQZRLkGrIz1uFHnjEhxpC2MMSwxhRtXsQg1lrRK5mkba+rT9UwSdtPF8wLFfZDV
nG6qKX+s6Hp434E6kCCyYYbJU4/ure9GyIregRMQ8LAv/pWNp/e/PXfyMhYMbkkvsMnJBCGcgPpY
bsRJ6wO7EvfY2ZjKtMehZzZrRwuPUKAMhcOOnNontycfawgRBDc93Lf7zJnOJNefy0F3x54OKrYc
dapC5skG0WCxWjwLCe9wOt5SOLBbjzXsvuLP9pzKK8eJXzy65NVQDTtZoewLU+eOp8bd2l4N7nyL
K53NamzGu8GAFm34xbVUQuJr4w4wq+gQ0lmQqOB/QI0Hol/pPyRpAYlpQIdZsX+cBhadJrjj0Jsm
YpiD8DnM+2fZ8qBW516HJcnllrNmNn7qWkMchpw3J2OG0SjjxW8vk0aqH2im5oQCGVsPtPoa7x3P
IHMDRwNrUu1Lg30T9bxmNvqHpNNu37rT15wob2MkoP4lTGYIbPG305LGPTi8smnOgoE2SO5bL4Zx
oqhmPIAuUTJ4WxxSxhrw9HfTDu61RltHEwV71sJaqeE0wf7tga2nhC0TvfNooKrbjEh/aNlN8EeK
ZA14bBur6X741kgAeZvM8I5AdGNlLAZe4nY3U00wUbAMeBzvKhsYU65L949EY536Y3iX1e5uUmx6
Iw/6j1DqT6WIli7CaWs1S8DPwmQzS/dq6ijbhFyv6x7UaFyU59mFzhf281cUwDEy/UtWElbXNrGx
t6AJ7Huw6OM/mtANazE6UtLPAYNRnRQGUFbkoNTucYOwo/qWeBeyMCRZ22Mo3QMmSd10J1pUOlNn
PzhMdsh0cCiWoxMvJtm7899GNJe59g5N4P+oGQX8WIAkbI52yKMyYOzFDR9fwlZlxBhM3D/qXCjv
y0gFs0SDoDVGcFxcdL1dvc4hL211bfOmC/Vh53DDYkJOCxQ/wxzze8QyX/HHvdUDHpplewCyfRTi
HxBQe49iBcP5PN47yrmSXSQOKuf8Q3BPtl73MtdxiLvUQZWWeB/45z4gXpFUBOEMUhPZQXAOV9YQ
vlIeHo1BvII/HAEbbYKB3Q2bnhy7B/RMU+5RZNQHD1RBPlfehnGfWOX2m5lSdECP3A8Zza450anD
yczTfIYM4fYM+lr8PXoPbIpsEhj40FZlc85k95C7E7HsTc8dhUZtto3T6FsbNx9XpY9Cp1U/CVrJ
NQiLw8zNwAqesa0xTO/EINUkSgX/MoMlTlOMMRGrBFIjWQEgUDmIJ8ri2LhY/5Ja28dyJlHXSn6w
ixNSFoqdEzdA4hkJqCRbWLZ8q4wvFoLR2huM7M4KFOG2rOKwla5THJJbS/nrNmgv8KKjh4kkvTRr
8e5mvId++tollb3NCAxuZXfD+fdR6uSTDKl2B7OGFZPl3to8MfkrQWxmhA7FNRPXWRVodZ1Zb6uG
Ux0bO24NffKHNljnfcahM83+KjbvNb7ZTeBlyb3Ze9zv1UfntdOuCfN3WTiH0RDJGWrQX8Z+4UFo
He6LkaD1DI8hbbDx0ivjq0zzzziuCHqsIuD0QFkgOQdIgosaUFz/B9vFQxT7clN7c3MBJbTXcu5e
2LAJWCf7abF7+MnNyH3K+LDj3YgASGR4iNmJEmQb6VNfO8OJCvsl9wFnodAlD8Mcb3UCWK/O9BH4
w7NR8H0FGWAUltUBQyTEfeWW9rBejSbT2mTkruuzF6sGLc/nueSkNLmCX+YGuNs0h9++g6ZSjyGT
CsBHGahd/CvJkgbgtMg3ZWGAQYBiEfgsgTSbKklZdgFJRHxXgz6KQfJEkuRqF0YmASsm1XuT7ISP
Z7MEtLJNU19tGgPfkANcg09Y6Yn2FujxaxyXIiB2irXv5e+tme0n0zMZC1PPK+BZG89NQ76N8SnO
K2M7VYhKaqOHLFVtOs3o0Zw6stcobNYBcUkcM59uTcQb/DDeDXsmQbcyvyML4Yaeg72jAR8SGcZj
Q2A8eRqMaj11FbJ/AonzZRfa26LqfrDIpLAHSFAlk3cn1pT6Q7JpXLxJgWE9JFlkbkU5XgvDJkpT
HMsIPQjLzBnCbHo/Wc4mGesnF4Y5ew7i0ETl1Jdwrrd+7etzATd6GgmtL1LJA0/GHZnqM7P7lsRt
78JDgqVKDcEm10aKfGn4pr1JAJqaF0f03hpljyQ23GJhxBZ1NRrxBNLY3k+RmJGfP3aj3zGZif5i
0u5IsCI0EcCXP9SCx0R9DxajK298ZnPKFqpLWcNo0i8IMjw5HQZYz/S+/B6QjmGZJEVnyTYVPlrS
kXN+HowfVQmsxbzIqYNifDbQATWEnIFPUgzRrT99YUPdZY7iVvIlJNqZoFDOHMHMfyiNvUJlGAvr
mUE9lw+vNFpL/VCD6tbDzIGM9D8zvSXtIfrKW+jrJeP3LTzjE3Kv7qGt1YWIHrOrUbiDqVzHWbYN
7ex77seXCXnFBh0ia89UsPMKpscpIu+prcZ5PbJ/W2dhBlLegYlDxCKn58yi0Y5le2Q+Fq0xGJcn
bRMS4hXmPwOkAyy0YMcOasY6wNlXMP3C1FRrordw2snhk+7Z2XZhT45nv8f0iiCROmHAqu9kBWd1
bmabSVBWEsETOfazgjEAAo1GYOG8Nc5Ot9NTYgPPSpyO8X9E4L00HDLVE7GSI7i1OIDAnvWvZJeg
dhL/aACXRZKGboiDU6aQ+vqRjdryt8ckMvFJrm+BTcBzE037xIusLUoAtJyRSdstLlE24ip0ABK3
1ich0CO8hPghDZtqEwcMQdy4GLfkKrmwBAMFjJ69czMZnD6+OltT+QPMLXlKcyITM+sWGzyRQzTl
Zzn39z2p6KxyrPdOsq53Ov1CCOBzqKgtZbRUBY5/Gwr/d73X+yBGzTTExpByUUvnrQNLyTo03Vce
YxEv9m5IRbZJ3X2zM+azEVqsZq2f2SqcdTpCpJhT0DouoIdo/tOSC7+bY7nrJocrC837upHdd40x
dY06iv6/8u2rYTebxK1ZUeMBbMr8Maj1W2VK/wgwp3CGH2uIq12V+dMpLKMdMA+xhwANO9XWcsvU
P97wj17MoM1PvNtXXrFkg0jtuwnaHwog8OCp3DpMo1eavCuSMUlBmdENQ0C0kPKges1D5oSakczO
isYvAUwumNyfvor7k+zt4Mi0uV8EIwzJPQN4r0mKglw+RR7gQ8w2uxHi8sisq10Uq0rTXglciAFY
qP0waaQqSMBDgM0hCXobZQ9nOzago7qJDSAg/oQRyHU1obzIatyXVv3m5I0HCIoqwdckrU33FFLb
wIuPEUcNszUylZzQ+JAgg+0x7m4603yFhf9tSHqh2qrGI631U1Vgmu98znlnQTfGjKjahDa5MFeq
zvYqm9SrJowzGOjV4a+zTgczeeqIWXUIHd3KkQXdHL8SWTkSQWw0644Mx5lHu/HbFqKnfrTraXwy
2YnNSc1qoh1Z9QJ9QknyN4+R2fYoP8ucv4uTOpvlR25DYa674Uoe07MO+54qUuXHCFkgrTaBDzXL
laArxsvgWwYEk3zd9Z775A5km5TeXwUz411TBKyIiblqF3XBlNhMk2sWV0XXvIfC7Rf1GzHDk7gx
j+S0zUS/Jq+sBBEEOr+umUAGOtyC3yMkpuwPeWh4QKVUvOMIDLZdzXGtRpTlcWy21JB1uI19lq8p
0qNM3Ue9gVvIXwxFrKdIw1wFM2mU1cRHrfLwEBfGfKdMAP49rkxdF/Uuq9VIDlVKXnAXPrZ1+tnO
KIyKZCC9I8pfCrZy+7QY1r45vIvK+Cia6BUxJwdyDBOsDk99oeqtICp+3QTu1WMUxhgy/UhlX+wc
v5GnsqicI8F4yco1F12Ag2nSKzRW4z5+13o4a23Om0RgMvX4FK1ROgcYaRPJ4CB+NnnqmoGSlEgD
YOwsqcfW2zUqTLF+soCZmu+insTZF/RH7KOzNX5GZEc+xwLVfs5E+jGuOu9Y2sv3VTbTlt91TI0O
jE5jXt3m3i0yNCQEEG/9dKaccuITFM/8k+1dcePdBNrEsQHT0L7Yg7IJwNMIk+LgMEmQ5fP8141R
WOWmmSLc8RhzLaaUWgb73qHc0ZJAsjZ4GXeUlYsTC1OBsK8c98y3+QwxC7ZZgT2bZeLfpXZHeign
xMoOnD/EldW6h6ID1UK/NhICIGNxqIx1eNZNyaQX4BHW6lPdttUpyupd66N4nMWtF+YTXElEzhjH
+yVdlP5NNCWRzn/R9/kE2pgwg33xx9Si3JgmMo5WDcCG6uaORQlAfUwtrfS3nlXdGTr+67eBcd+6
tOss288RrSzrZzGOYC37JXLLppWBt7gZTGXthQJ6OJbWfeNm9/hhGXIaNdyTlYEIDRwmWGfuRTTa
SP8scmBUBTH3H3QVebZy9desCIUzjeov85kl1ZdVBcvTtdeJc85qVKj7TLKGtHPEU+ihiEyrvTfR
pksrTV04m7Awq2BHnibu7LDfu6bBXjTfVXPzXhkR3nBzjbYbF3FJTcHueLgjZ0IcbEXsUquCl4SP
w+AUbxbgm6EPYJgWpCl2BZA5tlWk8K24SzR+X5cEPlCUHrJ/6lNWeb1jA6DBdl+xY837GcO9h9+F
rNq72D1iZKweJuCcqyRmjd4VDki5hkPP5k0oSpDQlUheff/fqDh564olRBuSQRaptyGRKH0WwUhm
odpCAczYBfDkaDAOiSxxN6mK4XTRBStBBCrulnQzVYz3xR+cvIDKFYh003uqlBqYRTFD8OomusBo
/BfBbLrMKjmRpvw5ToulXiIrmBp1GcP5NVNIUMcCirvH4WVFJI13Bcs538zJNSjQnTjdg6XRRLZW
s3MhuxyVQOqDmGcy9VGzw2HpPpxJhbm1To1ruqId8AhwTZfrvHCQpI0u+hZ3DFEtxrsOuDaXBk8p
pduPDxqWnjm+GLQv2L5c9icbmTnms8sAfpUk4bcCtkZqQwA4jmrNiZ1txmgCX2ixl0oBE5R+v8ID
Bo6hUM8um5YG0WBf0djB+yZ0o6r+pLyRG3v5ILO3jDeYInZ+aYYbvwYyNEtwkarjlUsl/Wjv9/St
BIB3mC5J6XEChBhkEaCKmlZ5U508L3bJwM5QMRkqvx8VVWRXRv5hGlmKl+ZEkW33r/VIFlc6qiul
s7yzNcmtXqjfKauOpUlHQKEyHFoDE6qv0hPKmJx6EdC23uqGl9B1zJubcnMPzD+cS+VRMrlYZlb2
RAZ29WH01p0gyRaCLU9TrMA7aQMJkWZi20RUpg60na3jIPILDI/SyCXoAU3sKXHsCqvUR17O15G5
9HqcYVR3ZamgOCEm8FXyVJTZDzGoMH5B8JHb0t16GP0HxdpUc9akBpCnwM/Drd9jAgbKR6TaOD2q
9qrDgLGlA4HOrrhIzUneyyy8OY7/XGZ4OmiMJNIo46OrcoL1KlKyFdp3tA85phDKZjqBVZLahOt6
5KuU9f3vB7Nq7dOQjJC3OqLC/YLU2ctkE8EtBQpP5JM5nb59LsvPqpbenZx9gipCtrM9DxcfQxRC
popfTQm+CYYpg919PwxfOQG5IV/knVuIKw7m789w1AW8X/E6QOAlydm9JoH1qFLjm0wYYKIKPEWF
//dsLkPxesrv8I+YG9O5CdYy+6BmQjVk3jUn31Q4zWPrzYT9KoL/WCKy6GskTFuTL2yyo8fFIGME
LjEjZo6KjzyLwhL2Lkwgayha0Zag+Blm3SzMiAgqlJm9/gB9QtQuWFtCBRl2DYNBtIFmwBOlWxHj
+BvyELcNRxCvZcTeLl1ZNY08YPn3ShvPXhXwCeiSp4bbZyNgy23t8Yt3a2AD6b9nS5hJnaGUVf0t
J1VDkS0G/xWf9YCaOVc3M81ugd/9FKA5KVeQPQpY41gqnC0IQl5/QiJiHkWhGbsyP+GqSh6mgRpt
ucF3w2Ts3BCmR8/SY5PSyhIZz06W/Dqyq+5koBG+03caJISgr0nZimgOUSp67mCCLMRh5ubYR6mj
CdNmZtKaZNv3NmxHszCQ53qjx/Z7JhTTBQKXtJhXpADRCyJ2Trxx083DvCZdBElDF3+4M5lMeeZ9
SJc+2JfphymyeWvr4kjulX2ro8C6uUwDPR3fEuuQOHtyyaCLDcWXiuYRaMeSbl/4/cnomLV3T6ph
+g13o9g2JgEBTXTn5Hb1imY/mCW236sklBJarfnP1BqcVUbh0FqMtC3SjRgu6TkxX9Rr4noocEVx
L+SgiAxT7wz8H6Qc262bBOSeMRSoghCxXVeeBxvFTw/0GYcHS/NmCc1k5LJmlLdte9owK7uokrtb
aBig9YBDYMSjEyOeQEOHyKp5gOX/PrTCJIbIvVv+7xk0IcUuROd/X1np386I7PXMAm6w2tcsyZmX
FR7TKHo10yPH2ytfIsNDfcriVPQ+TrWEpJ8qp5abnJekmFq0q6bkzR+ZjmWx5OFLXsNlkTvn4sOT
xO/W7UMk9obiok04WDdzl74N/cRlw4Z0MDGOZWW3JbUlgujJmDBZ0ud9HFeIcEEU9qjMcsoa7s5V
nM3TGlvUA/qKVyqUU2hWJoDJLN1oU3bXdCSb1ne/8Ewfubm4ApoCN1Vn/q1L+2/rFMi1U056SzSQ
KMGCeEgAAkOE95Zur3Yz12urTX6UplqyPPjmRkB2JGEIFrzMbiqtDbFOJ+W6NWW8dwbd258QNpLu
6TvGqq2hhFsOWwXJvlFLxmaDTG6RSPTebvt/OnEveHTflza4jFFm9+OE/D7wvl3rhrRrInWCjZJN
WeiL/L1wphLjafJoCiYydjs89ImIDu5oj5gyGB6Y/ae0CQlNKgQ8zPl8JkfG1m4JFSNeDo6/nj8a
2byZPW7VTOCUxfj3lFmMWxDvM4ocxjMZDAeryb+ZxmA+XESzdpwzg/EZsSXiUjnph0FoFEp41iOa
ZB4oNo4E0g/RSIfeSzCjFOxT8xKgFnGS5TJmnzF0bbzpMCYOsluNrUzuF/UrdX641mSPkx0PBKGF
NLBu431eiWw99FzYbdM55/ouEbZ1zOvqSqTLpu3gg88js+zRtl6L2mIzkTwZujR2SN9Y2TgeXQvR
XCGK9A1Juc+4n0CWkzwStu1TPMg/2uYd12m5NvlsYHA9od+iXgQi3jbMwYyZtrYapiMFZnQ/hsj0
KPd5GAA453yYJduNbYCBrVUC40YSXCNRv0Vp+h1P8tqKCMPmZHPnCiiFbSHbXZVONEu/X5P+gtkE
Cbth+gRi64IjlG+ckUnr3Ud28ln67akfaUuCcFw5GGBWojRW3dBg0+BhwVXSxvp77LqnUZo8dZH1
THT4sLPS8k4Xwc3IfAYBQauPuVDVxrUAzXcL3rfDtgnGkt4j1fiBwv6Judeb9mBiy08R0mmJkIQq
7dBAEVkNabEzk03lyotVjuuWjOVdVCJL/Uw/S7ZyK4RqtDelxi07PQdhwpPegIvi9UWpzcoAqq5z
a0o2UnVdTnuXng+Zx3hkXHtqJsfexUF/6VrL36vCfPIXc0lDahPJlOYqRCnApidj4ECThpVyU7Li
JQeo/Ju0HSe/y5hQ5eyHxsa4+SJ+H0nwWTayLnBoGJk+Cys1EgSa2E+yyBAD0obPjO4uDEwRSiI8
xeHuomDKbOofdEsJi/o5VjcvbbMd+eZyM3YPAe09ZoqUd4LXy+pIfUvNEi2mGwDIJXExIaR40cU2
KwQ1G4bYS6QM/CM9xtA5rFOV8O86RoDhSyMrhIhu6/4aDt60HawqoX7rj21FrnlTNGcPZttGS7Ry
an5sbOVxZNS4Xqrphi+Eo716QpOyNWUGeW2uHuPgUUZQukH0Tkwg/zDRRmtXo3UnXA6MrhEcfIdS
uWoJaKs9IptsQR9UXD1zdtfWzCpBGVuDmBS0Zw/VwPZn8KJkN+Ig6VsHPzZOm9AtywempJgiemLn
J8OjevQyPDzwq9/KDIW1Mb3PHs97bnTvqW6sK1UnsN5p+jZChHi9V4aHmn0iblDBuIKj1M6C8fT7
Q6zMlRhxjvrjuACc8Tn//tAVJHjkYUHqox+LE0NfawfpWO/xn6y8tLrai4G+E33wQHTm1SJQcccL
T6prWamdGqb6SKemsMfyCyOxv7+Gu7rEERSjze9KSN5xWqOml1gBFvZzNabn8SQib3hESUKKL7BL
t6yJSe2iZMunnHkSQtp952WgwDD9XkwJqkbHk360cgKjUokFUjAMlAWKvwQQ883CnbdHclAj3ENN
BFQ1wuqikv2Uu5a9co5NMMk7tfxQ18iHZH+HNXVmcUbELcrl7nEyxJlIW9YhDu4c0iqGE0NO5Fi9
z03x+9PlFyY0cXo0jK0JQfdiAAvdZVXcPbJC7ohgx16UdgnZyIa0T7+Sv8TW6kFbmJwUQ+1D4tnt
A7u+vVsU7DETvJrkfFycnqR7b7DOg5l3CFVh2iXt7KE66D6LfuweGwYou3BasP2RieIxrnKFn40s
CM3y6bmiKNR+CHKsqbN/E+6nU1En844mf7oG9CVXFTi7gKvsov7Dc7QM8PnfPpvK+I5W6CyWeCCe
DlrQir4Drac1nGYXLAB1yIw/hWAvm+qQDaHFEdSpfU9m/ZfdOXzjdvJGkQyQeEmjiXznKZ3ZOJoZ
8BAdF9fMGplOAOdaJWN/RsNQXiXypGPX+vpAfvV6pJDvxSzOkeuXd9XQOdcx8/5WtBTkRlKrSwxl
F4IfSBJs3aff97xH1OeKQN6JTj56yPuJwpDzNSNfe9NIR3L9v0Wjj//Ox+hV8WzR6bVPS0LLzp3A
xUvVIGbMelKsTITuvmE8tQFzVQQ7w0tEZkKkuXrH0bffUq/iwmN2cG/UQcJVWuwMfEZv4dTKHYCR
+iOqp9Pvv5bakbca84GLSlM9RrWzBxTCGMn2ibpy5bzLXDfFzaAJYMm7Wzcjs83KpHwYkOMu9YNg
VFx8BmZXYPme/LdUr0O/sC4h45pLHuijkQy0r5bWj2ZUERXkVfGmzImS/O9pR+vz86uZY5YxtGy7
u6plFotsZ/lKQnLkBC6yKWuOKd0fqpTL4JJYQdH/zy6GeYfP+EvN6GLa0nkh5ZVUaMDdu4qwin3a
E5zyq7wtJlQzxZxp2B4TH33FLwyytNZR1XQbh37CQ2d4dlWxbSc/uRhJ5t7bcRxtOwcHlDLcrw7y
Hai9fqS4m+Es93ga5fJMB5MxPHszMGyrryR2Q6qj/z4Zy2dhRIa84G/yPe4j85Qk81+cqfFDKWp1
dnVw/P3Z7w9TTLJVyzxu35B8tKsqEszLcqBINHRgc3TbqHyArzjkH7wlEujkRLW778YgJkGkc4+F
PyT3PL48PCMoqwmC3L2BMWA1MIm9zFU035i17X6d+lHWdduiDj32d1119/sD8rDqzoyeIxVn19/f
JeZ+CYxdu81YPpiLX8ecyvI1icxj3YAwHue6vXOYxbIO5wPz+1Psg8QkoHs5xnMDz5qRLQuUIb6a
oclnhuWKiQqXITntEXlEVD0sk7eB0V0qSmYU12a4D+Nq5jwJ9aHuUVF2Tl88k1K7Nh3TOqOV/0c0
KyPqEHFkGjvijkrt3+/Zj7G3AeAbmxu8Zrcsk8VzbhJeAOfklecua4dP1837veVW7R5MBmG9fWgd
EeaDzU5l8TorCA3REhk/15KYQ1FY+3HA4eGLInpsBUd9R7nfT77YWosQ07Hqv6YxM5Ja4rY6kSR/
kDydQzrmlM9zHNSYFrUwz31ZgYN3grfOYHXw+6IxnCOr2t+VoPpWg9/NXzqwPqh6mifLa6OdHrov
B57aRuq6+QhienkUh+MmtDsuChZN+cWxZAcy0FtzMYintOXxDPOJdUGDZnrMwZ9MvsMAnOne8N+Z
u5w22VhQYkTtW1g22xxh0NpApLTGfIvXGwL2Ok8HGzVUGL2FXnkMDFxG8PhfNUmJKx8Yy0WboXpA
1/WjSj8DtfAIIcIjXbFzLzQV4KdDvyczjZTgYbBurR7/eanTHCsP1ShxMALj1FAfS+mDmk7Ulmpv
5kxZPNttHHxxQdPN9aSHSKs/KQvrWsN8b6XzAdlAmpaXPqhZItpjjrWOcFUh3bMvu2ZbQwdhmJnG
zx2orG0TJ09w122s4IHY0/3/+iGWAJs8YeTvT+1pUK993gdPrMBC1rv+JwCP4LUJmOIwTGf0nnPV
IM0rWWBXwUMDxO8hfo3HMtmh84s2sWvGT2bimseeGFqiERA0+CGD+ZXTCSbGUxjvJo6Bx9qSLORD
GoNlZFmadXhlSH8Ic4D2I27uD0pOPkMVn9WBbpB1Zfoya91ccZ4cXD9AjF+BkrNqZ8REtmvLoH0o
o/5HdjG3Yh4NRA+UmJy6JjmztSRZsEy7L9M+jw1hwuXg8n1E7vRhCFBFKVUs6oH+0U7JyoMwP60E
MVsnP+jEGr/3v0wm8dfy9cnJ8k+/Vo46qd5iYkqyOzR16pRqKe/i5Yd0QbkPnntF1ZMdRMeiM1s6
37Kaw/WMz7qSufxbvNQ5tRg6i2Vqi81ANN19Z0fDGTcglywZPVXiHKsi7Z6H0oUVFD81i5IbdNsI
C94g1aQayA8oxSXzUNXWYdqwrBEfosuiZ5aG6bHviRAGpyR3/70FUTlyepXFeEfk2oPRzrALUOAy
SmFQo/tk3/M+7quogc3OxXOXt/7ZQMx5LJu30KrJPDXcJ5+ZNkVSsC6WP4uNi1h5O7mrZm86ATj5
rLOqPWcVieRkC9zlemaFrnLnBIoeoi0CwlMxhveEMsmRr3z5fRB50s7K9xSccl03VfeYj8E9Yxqe
mtTrslfpvJg92WL/fRcqH+vD70vRtC+ZESAuEcW3axz+++UWVrNBBPWLvMnEUIcgiNtNNcjgYPgW
uZ2ZcZXcQMwrNT7Z0qcXoipsAZ7U/q0IYm+VI4m8S2vxHsUgxMKFqJIMmU86lX7oiZmz0b6+M4AH
8cj2AmgsZwpRo8g9ZqguQ2JXd4G1b+cuoHjtqkPVmi8Zq8Eduul5O5QyQ7hgpFgehoiw5rq8d0ec
FT6miHfVvc/G/KStUdB8DjYJSEuRHJL9SACbw8j1AScDLwuicwX4aCNN39j0OEAOgUvegq1NZ+cE
f2Yl3FthoJzsarao2Klz/nOnn0pmPYipCFf57wWue8e8EymUCaJhLoBwkeAK5xHD3I07crindu+O
gwLv1s2huvfsCPOUtMdT7tJ4maDsDmoirTT1kk9j7OUtdDfCp6U1wk49uYRYMQ216/uQIeRB9+5E
6zX/+F5j01k5yYOhJAqiCUkxlhM2ImYQnwtHq8fIaYm5QQrlsdBdyh9ekIgtCsHf6zGy4uegZRhr
KJwCdY4o0td+xHNdmRsYP/a6HQJxRuO6+UWM2Z0mjUhiEOt0mlJqG2IHe8F+6TsjWZtQmdlHOm/A
Oc9zO+VIHxCVDDHU3dwenbehRvBBSspnEBCnmcYN5JTlTluw0IZwi3dxGvoBefHYzBsLo91jVwZX
nZr9XeY1d0AoxnUdIW7zH+puHt861gj3UiTslpef2ks2aOuw28lkNL0ZZcLkuzM2LiOfZ8SBD3mU
PnRKinsHIh1XVCAZGxQUNS7ilVwMyUHMErYH+ZkbNEsY8qRhEWkWtwcwiDgEXVzVeW+M96lVcTcP
87HEOIPOIGy/7JpU8akcXufRdg4+nA5rCPKTaaBjA9XdXEZrmRUOxaGwMv/TXNz8eXQbo1M2BNjm
xlPmNALvSRuQf5W2HBN8kkC816cCkhVrAOf1t9rxKze+su6hmda4Xn+/DXPEh/efFy7q33//JFLi
fO0U7JcAOiBi3tpNL++L59JKNXjVvP3MrjqR5yCuxkeiZB+ttrDOkUZ9NY1Otm/YH9hz4ryZenCY
vKsRnZmmR2xmuTVmJ1pS6j5/BfaxSHaBC1oDBhINp49Lsv9u+oBANOKkqi5+mEMEdc2CE6GbYPXc
YSTv/fbrvzOiwUtsDI4JilC34QUFODFiDjoD1sU141n4EbXN1uy3VNtWA3NzKie17YKBj6NnnFzV
fg+Nw9FOsqiggEVf5A3Y+LPiuwqZgRMEz2ZrKp6G0L2yV3zm6aruJ+lBaSUgB/x8e2JbZb+pIP8I
Mlm94Ep8C1z5kyns9IgC5Srr0eJyjBTXxIr+NFmdciG5nK2/DW+P1uxU6Vwf4kl8VXOPS6j1E4BT
YsL+u7SWBYUcpug23vFCyFuelwcgHx+I2mj0LH2oKvpBcl1jo9xiwqqemwgwLKCy//fnZwnF6hf5
hD8n2zAW9fem2fMJKyDSNH76OOZGcZWcywfaMgYAQ+8dZq/BRCrbbW6kgOCYXKDeQfVQVfN8h/DU
XQVmOLwtXEGWn96J1Gv/gTztCakH2r3FyGgE3mPuJA2qwlTdLGNZskewAVBmy5vp+Y+uGg8ZWJIP
kxNkdsHeOWHzHEzOWzPhyhYtTe6CqpqcVu5/H+IgZTgEFuaJCfDrb7PKNWivK4CGB7x7iEzJWzoQ
5TGto6KML0go9j3Z64TutU//w9yZNVWOZNn6r5T181WaJHdJroe+D2eeOUAwBC8yIAjN86xffz+R
fasyqapIa7N+6DIrkggC0NGR5Nv3XutbxNXyTuSQwB0qv2FAldSWcH+ln5HjUmwLr3hxomnvSfzr
qR5GOz+ddpi0btBgR4spL86et51m5R67EiqvXr2jdEVbXFLoUSJq+0x6sLbgufdXPYZUYyWBt+AC
uSiWqVOsRWf0fa+TJTqc+sWN3oZ39D6XaFIussMrnpjJc1utXTywS8tDrhLgvfDsYusJuU6NFIO9
cY8d4qrVQTGvnMjH+/BNINZVbvBE8Gu8rC3mHzmEvK5kzmYE9YZGbES6aXci4y9E1pGE1BDc2nb+
7Lflj6yqR5SmxZOTMFz2Er3fjUm410t2KfV4TEefXq9zzy4LmR+1XI+JgcWG3C7NW/lOkDF2i1YZ
LQy6VvnGNhiGIkAod8nY0usDKbW2x4qW3eiSpzvWJ8OjRTl3/qGk3mNeMK/CNr7TTFknzHwvXRAq
gGaseaRrIV4mk63OfZYi22SMYl4cnRl8UdrPFqrJhTXPa/FC8I45DCXcCSKoukOwj4Kixelpl661
bpyeWVn8bgyNty1lVZJR2tzRFScJJkPMVfyoaEJu9Eoc4PfgMupWegYXf+zsbw1hEqN02xUtA6sQ
126wQZgV4Rt5WugvKwooL2UAWTCb26jmbOiFcVZFyXWEUrWJG9aM9lJG2fcCFuUymkKFYFD7SLKP
gI0HYi77xYFqteoyys8Bl6NZVu0pZR2D2HAPDRYMSJdA9lfBioEQPHzNuUst9zmie7Yca55Unkgu
kVDnPg60lSn8J9dGHoPRGxJZbV8HP7o4DnJlOnX2DvH6NfXxI9BLIyDBs5YgfHl8o69jGBfuBOX2
Kcq++VxQZZQ8+MWwd4qy29odpXlY17c9cbhLeDLka6ZX0TQNuheYBbiK7sbA3Ss8AStfb7kd8+pb
YIC4Y0KGRP8d7G+/MjLMlHaSbTKTdkHqyo/WyoCE2Uytq58ZAkV6WryoMbCJbEMMECXpjyox30of
FXhDLvC+ssr3nLitUsrbBGRA2VHFdAt44RADkbBj/4jfahttCoGq93VXs0EboLFW0vo2lIH6IYgp
ywAtavzSZXiIJ8ldiHw8CQdgUx4h040/a+lUi5qNmm3S+5f5BtgMD1ZcMTqJd35VXnJl/yAsAPWx
xpwGm4UomZz0yyqPv+et6x3T8JQV5bBUmiD9rHIWDNx1RnNgr00mZMLFC87UT8wjMt5bQB8yKB5V
4zJFYS+mAGlPcQMTBWnf1s1DA9GwxpivbumJFw9JxOQsokMz5cB7jGnnAQPfoPDxOSRsLgLteN/p
41KvYW2geXz2RpyVPL6JUM3RkbJTTPLvImbvN5WHwM6Zh9U4+/QxuU9nvALlVA4+qghuUPi1Zp+s
iJfAGpjVLGPEQ6uYLDwtOMVkvJy6VFxUQDRsFzCTzrSi3sBAf7Fy1W64kn6UI5yBAheul++JjO3v
gBSxQ5shCg5Jfk32As0Zc46R/phgSO64i3Z2XL/4mvIWjK1ejZpHVRM6J7qn2wK8HrInlAJYevYj
wCKoIviKfFwgXuOLjTTDal1OVXGdYqSJaOcPPXfzUnOr8uiXjBd7jXKK10Jqpt0/NTVvUIF7LSfR
b2eNF9SQOxTc3w2pDzzCC8yZauWM6raatx6l7dxUQ8YOCWLAZSqn97YP6eQw0w7rrmT7gbazvUBa
kbcaJSGcQFZyYKGYCIBHj9785BBG9RAW3e1kg8aokKZrKKXJtlWw9hAwmm3Hs5BGNLOOol/ZofVQ
GxrI+84LT3i4/SOKhasL45NFJFpPJvWJyxx2zQIfrVqn3KfhmprHlRh3Goipq6IMd6OXiBUdaGa+
RoP5J873SN0/CM/Y6F5yJNzF2gsPlzZXuj24bNwDdAT+z7Z0npgx5Z9znzUSagoZ+JoFkccwZWd7
ZrRL0meguix9klxGZKGnQHuz4WZDyUUIEuYFiDRu8KHZtGlxMIueccmQPHOTPNeSxFGeUC6jKwEC
xdGwayQlybdM+JsRyb+ZWEhkuRxPuGlQIeeYExDtXF2B5j0B8Yjug/T3PkO5Z9wUprOHZLJXrWcf
K0kVGWjutu+TG0vN1pp6DyZlMZTVfSTwilgN6qTCndi+YfSrau+GRu5dEkX1GhcWxrx8enbgEHc+
qE2N3X8iblvk+EtYCPWqdd0jYaIWY6MLDEvg902wd9hvctuNajVhD9z6pYmiAqbMNKrlYHYDvLxx
NSoVLrySxPhZv5ZryJgdps1mBCHQdS5epXCH+LSv3JbxQmM/oN6S1zQ5mo2z1v2J4eN8U0ucEDkz
4pNL68fx6vs0nl6NKNLPwP7LOyc9yyjbFcSgxiOyVqlS7BUiS4+1gveY0bMto59FyypspyN9vrS8
FTwBcApqzHTB7W38SEs3ZCytDYYnK9MEM6szBlsy6Dw1sYAVh6aMZrZRkl1AweJEKECFieg8mBQZ
6/YCgzHsI4SzPp6XGBceLA8y2VB/3GiWz3Bzxrd+/lXpnI1PM3dhnqeG0rb0dNrPXpRAhzD1ow0X
ailUh6OEkN0SgT6Q5cZIkfWm9sbMa8V1qWtn26DPEEgxvlSWhRZA72iv+LG/xysqVxGCw7vPz5K/
fxY3tdrJwn1pLTO6c2hRLaAa1VQJYXyXOgVRPJ6eLQ3YcJTpKruF/1WSoNOHD2A71YJJUPnd0KM3
jKX+e+lv6w5pjGVO3zHJR6ugrGO0jNxhxCsDPIi6+k41ls1CWDrvhvkd0NHw4RqIXdkqhg85mGzm
vbY4MlVRp5qrnzdd3/aT29yFAY+zOPOKA83J6RDEssS9Xyyl3VrvmkkBKWiB3pUO9zZbr88PU11+
s2pjzbRrOgIW1h5VObK3LYvbxJHapUjkjvXwp1Gr4s5jG3icemJeA2TKryVQaZVoRBHPBBRX17x9
YXXPaQ1kq8+N+hBkCESCKqrvIKz5W7Mw3UNPENS5Jft1jVmzuqGfu/5sCyj4hHvr0UROiWDTTx7b
QChszbK+hMwGly5I1aXsGdj1fj6+uBH4Ls+8fu4d2cxyi3aq/dZh6185g9FtTS/vvimk3gttYB2C
NHOfaam1NrV8Wg9ThLg/da81ussdW86GxBDbfJCWyn//I6W7WTrJGa+ZOIe55pGp3KKdQt7Yr/JC
yZVyyDnUwwSGptaS2xOyU1oxmYJuwnSy87LufjKKg5aa0c0YAccTHoSDCKqOaR/9qkFI5+ku/R7N
PX9+9vkhpOuMRLLqlp9/1HXb30cmyE+rrm7lMDvN0Eyv6kxWt//4O5QhwBbY324zrSXEMYPs0ulk
bwyZjsja0YiSZhG+/OMLzfxVz6BnYemNt/nyhc/vjft7uzGG8+cfyoHpE9wKJBpRcPrHB5rM2hFI
4N//tixSZHER2vckrr1LOgbexYfEfTZRCvvmMJ1lQ5NxFP6uVRn7ocnML8y2jw30vLXBXPRMDrbB
jDgadpkfh3tL1wM4UUZHfqgTvGmjv9fsuuZmxntKjALBp0YFWAIZ9neMdz9DK3qWUxoBh+3dO++Z
bgRLjBFZj7T3632DWnH1+cdizoAyWXQ2LUq3uVU0zVw2ouTB8+SMJEvlEqKrTez9AnhURW7uqrw3
T1FFDHPXVwYmSkunxKjfxpl0AVL/seK4vyf67rMXxeiVKE64+s74Kk2t3JqfcBGmLuAHK1LsgHfV
N10Qi01bCEvuprY4JqiAjqaF5t5mGn2sTAv7O2F5DDhrEV/0ChIlB275rXv4nBrwK8Xy80YY0hgQ
JD/SnxnmQ5pW6zgt8PcGHt5O1jaeyulykJFxskZyXUfhefduh6qBR1y2rF064N2QVbepl+4/SRRW
SdL374ijMqQRnhkqeMOyKTu7ebE3sR3VN+R6PLeWGPeBG0abRMXpmllAsQ+b/dAyHPs8tX9vxTHs
RN9M/wuviHhs2pNLT2TtNLQfMKil33xj2AS2Lq55S6k65iUg3CaTl3oSLB2+Yvtb4rDRdGGvdBuN
yidUJath4w1FQ4UcKWdbO117G8UIVc0IO1s5NSiHrCLxdhops59H/flBzl3cIcKaZ7n+yUIyzw7J
PHyil3wcGgtGJ9Gh7ti1ehOt4xgtBw+vate6Ph6VjlH454fZylWGdnxbVrWzNeqwXVUV6kJnsrxz
Ogr7rjL8zeDHOTXq0G8+Oxl6KvnRc3AHqr2RWOZwo5wHu9ujy3Xusr5pz/TT4foNtfN9ShHvp2na
XXI2XqffW135WOIJL8c9oFucOgak0g7PQDVDncQwHVRTYMxRSbvSncy6dxHj4lxmgUpRMjOStO/J
xMVd4YNtABRannIPauVQ6cZhKBkcQ3UB5iUYfvRCvSBqH0Ue3DOdJCKQxWIdjgGIqpBSh7P/OQdo
a27l7AYgKK1tGMgPjs5/V7GweGxS6D6beAIqi76uMHmziJtt7oxMvvaeMR1zz3zJCjLG2SDOvCrj
2uMMtZjFZhtr8IxtPU03dNci6nAFixREcATmCgqn9Zp43DWfHxRydA035aEf3A89skdjFWfxrk3M
UgAI0TbKZorKxcArcRpjCaLDWNLYM8CYOwmmJiclwi7H3meQPJ6CILlH3RZck3TaVMqZ0Ntik/Rk
rV9GKGkLa56B2iXOMZQDKwAk44sexuupwCWIlO5oh6k6CERaQHeozIxGUJDOLTGrKnbjNCe+6PR8
0NRR7oCkHHbFhMOyJ6cRJQ9+SvycdkVGrBAC+p0pUYGcwLOW917cdswJipcOzM9emInYwSpeTbmH
Foi+DyMUXBStmaCDIYuCWSEBK4b6gIjyOBaCK0uJW26SA9Av8FOR++EU4ChsqumLCO3txKkkFcsF
GqpPOfYoMizKkkGr7cw5VatcHwiZRG4JqzTAzJqX47XEmUHUQHPnNhIzH+8sIqxzVqo3e3rza8W4
3PKXkFv3oqqxkeX2neuVCDxTaP/xxu6ptmud7JMhbb5RudQbt0JdzjpGhQGtEe1ru9WKC+EM/jnE
QxW7zo96tHLEXpW1jVOK+DZzI7AYiOYxZBeaviaNlQ6MUdwXTVNsS4MsykmvuN5aB5xkC4+Concq
mnuj1yGcxhiMUmS4pvhpOPmrLbRXiddzkwGzcIYG7bmZlld91LJN37vfRcc2Bob3rq8FChhigwqz
jHZ1w1g8m80HbasevM5QC80wwZLH2YonblOwvxwAZrAS8A+HST4nfQEuNrZfI915tWjn4hVQh2JC
lAL98KwZnIgmnI5OVM/DEZ00B50Z+oTrJ2aAoSIaN5XHTjbIgx9Jb06boMc9EjUBPu6JCrKZbjJR
b4yJF4JNSqeOQIeaAO1oGzwwUphHlRY4c7HskTCD9CAooyWW9kWQ+hDOsi7DWiMJk0SMHcYkb5If
6laIQQky/gyG3noMJbdRBXsv6nZeHLBnzNSxKSQC9nySC32E3awJACwZJmSEYKk9p5raV0M14yog
N5vO0YgaHl4xaMByC0v+nSD0F1RKFACC/QhLWOfGDxiSz4rYoSVyQifbYoUYUx+IWl9tulq8MqB6
jsC3tpF80DzW9MggNKLAQGQOvLy6Q3nDbK/mZBlPgaxgv7C/iScVPEi16duPQUDpUqEJNwBCIfmu
9zRD8kWoNwPw71mfquv3JGZFrTauGr8giSzHkpWV+kvpzhEqxYPdhoB48Nfy1GfZG+i6hm6jrxpY
eexMx5/U+k/ZOKhF3+rmWm/8G1CLtb0261ZCn7kb20tAAjn1tb9BiogOwMpeJoeoyLp0LzxCmXnO
iF8jdN+TEvTdOGKd4HLizaF3b0B1Zeu9b1wEQLCA0AR271FaTUd9ch507DgY5MOJR5hSJ8/9Xurm
i070aM0diZI6TzexfvYbhEP0oOUGCcPOsL1vmW9vLSdNVxqD43WMFFzpnrXriwIQrcmPI3mXJtY7
oLxXWbEW2s1lkuo91XF14C7Frcj+3jl4ycBO3bUIWBi9tYeTNC9pGlpza4Ck5MXoI03Ua+w3U3bC
2YD0oNIZHNnVwSKU82yUbrbNY9NZtCLCvxZ03i5/GozxL8Ip5RxA9Acyk2vophTY2AxbCsfS5ZeY
QSoiQKFMJamJcu+K4lhSateGHu99e9JRVUj99nfl4NTV9POMWl60JJTMaNMNzflxl07pwSXKEB6n
J9d6oYAQZCOwhDHBftB09ilKLPuUjnZ7xGC9cObnWAxkjcvWme7D2VPZhbhVm87H1hHk8cYImR26
jDeWflahA2pFijeyc/DKFwe9G40LPa7o2sT7WhlPiYGwdSE6nCG/BlfZX7BV88mxTKU7SFlMy7Gd
LwnIWKRiy6VTus8BXXDhaQ09sOHY+DlxUehhV3reRhuJpJQEkKx4qkGiWIl4diuTQDMvt1AaVd4y
st6HedQeu6Ih7abbUcy6R41uiAFU5JALmK6zGKU3QGrodj8dQ5UeBmr8G4N5NQMFMzrFh9Bu80Pr
jO59ZLwC3gMmlTKz1jAyIvS5xZ0zbSunE0+V2X58Do2KR7+NTUqvQHzr8/wQKLGlgRq8eexBaJs3
Lr+loHqD1CIjPb9MaTgiQ0MQ8Dm1cyujvuhdu41KaVx8BELlENxnPmS1X59p60vkGmdaMi/RLYt9
KIFZ7pfLUEf86DM5FfvPSCXXk8wL5pguspX6zagB25RxNx1tR/vGSvKG9wjbS8k9RpUuN/bQqZVG
cMBFwVIgNaxc+l0yHJTKSKypABY0CDtMFaLBNGk7EfbZbwmhVEifkNEEaQBoqAxPlmX8DCSZNUmp
XxuFuVRAX4Hcnt8rmnnKSd6ztm0ffL33V23tgRGkSiwCQvTIJc5WuIsI/tZVvoCE4C09MGywymmW
DrZ3pAUFh67TI+BawMZ/fQLFF6acawjd5CwS1ib5VIovJ7CFxFHY1F97PffKD9K23+j0RE+UCSH8
eDkcQs8Id1nVy22kGx2axT4FvsZC1zoY9oxWMTXGGo+RF9gcBB25TOfdGhlAWI56/ByNlnfL1G23
fe5r28GNiwPnCgRlypSRrOqd7SFs6CqvPtg+InedvVPXWc2NFC0KfpU4l1+/5n9+dlmGTXK44j8u
yjL1JadPJBGAiNyc9knpmHsUvmu/0Pu3OoSI1JZoMgNTMv2igM+B/4PM5jM/IMz88+YIBDJBZWaC
jAxgTuDhbS+CyTfvL7vGPka9eVfkfXUJ2gAjgZV+6NiFt2kBPsnRBaxEa0RXF5Lnw+g06EsaNT2F
hOc9xYHlHIM5WaeoU/M02VxpPWCwBTz69hhiyv0WNkSYhEkzbBoEQ79fDf+zYcDn+823r+Gdf8zu
/L/bj/zymn7UX//R/8aET8swueL/fcbnvk4+/pb//Nv5NftTzOfv3/d70KcmfxM615GuWwhHLVtI
9f8jgfkSafI0I+eFQEmTCcbfoz4t+ZskKlJnjRN4WZXJd9V5O8cF8yVuRX4o36QzJ/zvZQLPt/A/
lmpLUnTpriMImTBMC9ktv+eP2MhKtJpiAg4Uxp+LnyelxSsfOJVFofiHc3P9/Wf+LWNmmYdZU//n
f8zn7uuv4olsWabgVNCR+MJrbE3clU7Nr8LlfBRYS0XSULRApcCmuTXD9BiSWVD1zcFFosrqcJ9g
AkwHIuAT62g45a73qx9uqX/gcMUcOD5NSOdKMe2rGIVvAV8AUz2wghubALRfH7ycs1X/6egNV5gO
L0G3gKD/+URN2FMGupfUbmXXrBXSpnbwYWawulFBgM4mWTBlo3lDf+VdQvwHC4wrNbyKKbzrzSNN
mCe9ECfkNpcoZtj9ItsBtEvo70Ubxwut0RDbEEoVOBM4Dp7x/bhL0NmI4g5rCnEsOgMdE8toCuyl
sivMsmPGiF4faUgELz25l3R5UpLoiuDYG6hakQxESXSdkT8qs+FXw2Iqg7sxdY9+R4hETLk/YDFy
SGJG341AJda6c9ETItokFYEWZAkkDI4aA7O4CQ2pScRHkAUzEC44OoF2z1r+UUss2Xl/rka6ylmb
35glnncMKsvIMPNVhSTJGSG0eEyJudBubRS7S4dGKX1pGMj1Ida1rSb87/ZEFFHAoTR2eSxi5+pN
/r7Jgk1UA8Xxe+wvrJeGHa9QjR+6zrvtGeZlTArYDRp7VPPIUVFKOOZJE9E1CKJbI9N2bpasYjO4
JDzK54sjGwv0p4ylfWsEzGPkEGyCLbvmY5dh6q6911gvdhhq1gBQvnmDYKPukblQv3SzB0Bx/anZ
mEHh2ER3VZJsDXfYhP6w7gO5hQq4H1LzPnWnS0TQSWtp30zTX3lpc53M8mLoA3ahmLydnqPB1T/5
676A0zUEGJXzu5LnuWbsM9RgkRmSKMoranq/Yerr33ku6Cm7vwmDUHDlaLusNPG7uycoR8tezsl+
JhuRPPNxi4znsv/OqOScJiHiBRTlRgRV3PZJEAiAR+YpO7qirXT6LMbT2KU40W1PIKSf3qwguPdt
+y5mieMfUsmVXSIWjQofkFpfPGENsFq4YHm8wFaiYSxdfdiqBkNA0E/4MYiShROOY8DDn9mONWP+
qPC2IUp+5lAdmj6oDhsLHBfYCH4yz849zi94Go22hGf3faz999z6AcjuZ1W42Jz6+1ojFU9OCJy8
gEsJmBvE7u92o3YwCXuYA/q2DdEk2TZ6+XaCxDvfoW7IXr4sGQRVEQ0hxhsnM8memsw6uo3xknZo
hl2/uKSNiRueYqS8KLTEeOSPON4nAGVA85gMO6P94vmgJHC+IEwb7AVlPgbaJFq2eXwseg/iKmdC
74tnW5bIF91vOe90kyZnqSPxg2fBNEyp+9oOHisvgjFRYCrdalP9PVceGbfpTTtGR0mXJne69WgM
uNKLixXv8sLa+8zNrNh6HYr4EW39rQrCR/BHq64t4T1SXqn6GY3nIs2Bt6QJv6/xdqmuIWv1fiam
9rMrp7XqkkNbhI+zzAdz1dWJrFdbkjVqNCdvUeozOSpWr41s16HrHCchXzUzfB+zBPW++qj6cjcU
1iub2x6nmBfQ3E/JX22KH7CuloVj3nopFmN8Jfiwjkj/EfInT/N0DO1M0sWPGv58/D/xjdTgVxX3
7PH21dhsfUJQxqw9mxPTU5wcNfff1CFBccQ2KVDpImo5ojreu3VyE8dIG7z6Soxx0zMe0VquO80M
NmXDbJLIdgI2H2QOR3sKQOtGR7dHOt03zzzYX9smXpW4VXAkahyrYvCWxfEVNsimnOKrrIM7xDnM
TLRTGmrDomxqYt2iYzYVW5Srl0JML4ZksORVu4E+WOn4D3AjDwr8c0/sfFMEt5obPdVviSC2qxla
Oj1ec05wQDhVvPUFRGAksmh1MKe4DfklFI9j2i9L1ybVGXXXNMyaYvu2aikgrZDuXYkMmTl8gW+A
rW1L6x4OgamfPle5/9kS799VcH8q8/5VHfi/scQTLOP/vsC7sGcL/nbMq4/XPxV483f9V4670H+z
HalsywHdaNkmJVz/UTf/+R+GKX8zKPyEbUrTZrdPZfVfOe5S/MYgEp+Tzbc5BrL1vxd3wvmNWlHx
2LTYhZhCyv9WjPvXlG0TKji7N2FIU2dPY37pNTRDg+KsLoqrYZveXubBXZe6/V3SefTVh91gKhP6
TTEdBydIL7WuDoQJxgevrOBMO2iXlb4fpmzaE2KXnGs2vkM6r/JK27haTOKZW5HRU6QPygD/bEbF
tCb8gZtVEmjntLd1kXQ8z8Zn6Ajp2iwRL5fBTgRkafux91jFAyz8fjw5wLYTGCCThlWPpsHD5GPx
BZe/iIcgv1H1QFU6EigRh9YVasQVtVcOGpm6JLfT61gUgBiT+s4LW7EZIla3SAvevaHC0k2X5BCq
Kl384Ur4V+XsnwtCh5LccSnRDQjknGPL+rI5jpCp9INPY7v2HBi7JRaisS/o9tM/idOgX5kGukSc
CVEGoIUQELFl2NWuMJKdXNnb+CzV2ck9pJaiu5NjOy2JjNr2tl/eFPkP1ALTsfSclw5dyl/0oAyu
yj8Us78fu+lK8CmWsgTKvj8Xs4MG/ZI1s7gWIhPQ9nE0sh+uoTUZN1Ht6Ut0vwjQMRMvHRZLbNGp
s5yKd9FZYN8Ir9+rPHxs0sDa/fqsGl9ah59ndT4gYc77ElLi/3xkpO56UeCU5VVkQHRCCV1dtw2U
sBpxvmGKWNKkHZuwyV0aCosj4Xdb6kQYbhJR4K8Phpvt62li32a4ljAw7kHX/7I5orTmUh2T6qq6
Ztg2oUL+0jVyJ0fnm8nES7e6YZupsdiOOJuaWZ5t16ycDpeBFzFyr0i2aGETr0zmsrdl+dr3lUXe
plNu+vAezW21d4xAWzPFChZFnFo7JktPaU0iouwHiqEp2CetILHEt/cWuldwpD9rr0BlJk2a7dOw
LbU32gHO0vTiZmVFdrPGDED+VD7XScO4zidAC7DwH399bqz5tf9j48glRPq87vJGWYbLDvbz3L2/
3oWZz97P+D99GVYycYrwNh7RQkczauchAFaxIShoY2EqXZl6+z556bkiwXcRN/a2HYvX1noGi7h1
S8JcCzgHC6s+50UMw05g7IdV3J506T7Q/72lPP6QNqKF2DEvZe0/urV/sfXknLFU8/hF+qYjaUUL
20MBCjzjWIZ08jTzEtOWTF3tPMlkSRr3jn35Je2GYUkYIZw4pwVpMKy9HuW5F7U7v3ZWeA4PnZdu
WglTEBYzfu2cBR901D7VVog02r+4uIyvzw+8FQ6PeM6dIZTliPlO+MMJrKWKIyIq1C1yN6nQbFhE
xlI2DT4l3BynnIEskD4clriClkq47qLT0FZHYsSyoja/fj+N+cb64/spDNaKudlnKVMq42uzFA1y
0cTMWa5Nrt0YLQxNwSqwo1p6FX0b4ZHWHNDCk0nObfOkB94dnV5rYdcGezxcp1sd0F3cQe22KmY7
JCr+1bPhs9349RAJjNIl157N0PTLswGE3eiHROtdTexJxOqgDvAyM9tVBRqxlJ6ABMO7yHpXQXtU
iG6zmNgw8wkaYnrylW/tvKZJzpXWr8oi9y86syDYqtzVoe4+tma9scfouaqzZuPgcab1ELIr0AFK
DCbdvFJ7kbVYl2R5simImw07AX+VhuSUe53IaREPyU2qEaJsacwK/+L9+Xq/8UDE52ArYGI6ZcNn
r/YPl4tE6WPFBv0ETxvXn7720INSO4vnQ2jaawNb8gbKGfNsxrAR3sXPpmLfH8IexxqkXZQs8/ok
Cqdf0zJHgJpE939xlP90FZm6i8DGktLg6UX/6s8Xte/GHikhXnhtPO9aRZjIrDY49XaCFgWH8cJN
kVIbHQFmU1KtnSr63nVdv3Ey74eT6vHSGbHq1grnjls7zjrwwC//+hDniuzPF7ppKKUD1baEC0BC
famJBoDCaZZoyPihlC+zwXD3EpHws5f/CDT/Y9QZCWAD2UpzRumEMqTJw0tCiQf0ssush0hyjH4x
GutM66847YxzARJzoyEdZEbzzbPHn2Enf7oRIRmlJuPj0HfLX78KQR/wX7wOHh4uEw7+TyXy51Md
Dtlo1lC/rxZJU4vOgkk7TsHF1GLnMqufxkLqSJH04Sp9CkCN0IEySJ/9yDqgDkjprJCDQSYsNgzi
aENln6SnWHywNIAxwFMUg9l0Rq041CLFT4WCTlaTfuN7BiBedMaZCOyFN9gBuUrxk2+U2a722DnR
/m420i0kcnCCEavcOPdT7m6tIkZX54bvydS85DFKxcBMHyIvcgGelM9ZYB9GggP2lhaTvMz/QHmx
HCAu2sZdbGxDgDOYIuxpP0KKdqMxOI+afpsAbly5mT9c4incNJNenuArW7QmKufkP+hO4G8dYbi0
HfDbptapjpAkuAALYFxOx8qtvxdpR8hsTd4nkFZ/BceiXXlxlq+l62ZHCeonFNnQrDLbuYa6f/ps
tkNL5p8OI8zR0CjPfkxETOZYzwEgPymXjJ/7M6yztUqT5Gy1BpPixD6OlcQ+apYeTkKqp7x/1C0B
0tV2bmmQAGwhoMWIBm9XhfkjZCfo44jobySyxAg1r89cEeUFfhFVdMOjIgTSFFgIh8w/ofUp54hI
k6jWyfQYwevKXTpam55dQsI2qOgRRqgE8qZN99HVyRZgFp7nTcMrkherkOW2i8Nz4rvqIIP87lPz
VZrXrO+0XTQaxWNnvZWOylA0ApIqHTe9kntCYA2g29amRipx2GgNfjG00GeS8zZjiuPUrbjr9agc
9s5A3yyR0CiikZWXIciwrSv5FjvVfiAt7Gy56VNHD3hvBWZ9AzdoqSMfvEVY9XNKW+dQWPbREb7C
dVI7gOn5xYVTYOjMCshPRZWtpI+Cxfa919FrEVX7CTF4AKXCXFhrXYSkU5Jr1dGpOndEXRVg/T+Q
oBsr/F1vJmTnY9abEIugxKWhH26DUuzM3LrP2iEnS9e0bzMh3lI0Hg5Wi5OxD4ZZWq13Fh5On2Bd
F72SdGpxaEp5I2D0k5/V3HMGHmhP28e6rS+uSXuntfocP0hyPzbvoD/0Xa2b+YL1zFjP2mOCJYZv
YsMQO1jKOv5oavudV7b1yE9bhUK+876+hSmEDoxP2Xh0/B6+V0A8HKa2Uy2HZSQCCH5TfFOP9Z6h
NG4utYrrBAeVq2ObL76ZA6un08JKMxt1NEDrAmSmlBokDSGA0/NMCzGVbW2Ym0OnxpM+9J7cG9Pl
/3F0HsuVIlEQ/SIiCg/bB887edMbQq2W8KagsF8/h1lML2Zi1HqGqmsyTw6TOiaVdM9aEbV47tHc
WLA/wmik0cOff4SfIsJdXyA/MivPCEdsTYK3auMt5i6O5ckfBX2GVe8HlPH7pPFIHhg2cdVd5yL6
aqx2ONW6/22bYj6R78Ne22Fsqo9ozFJcvQKWUQHHjVlm0mF8YDLcNESIpc3RL/O7vZiPPJIFQtG5
x62pPXizhsM5bV9r0ZwysZp/xHSVmcmxVY6/9ojhd+JVER/2w/nIqW/BikhT95WfN4WpkPnWB8pn
bLIoiXeFLJo9GlUVykF81OuYOM2q544AYlh65Z7pzLBLv2xZaOFYuAU+W8IIIM2QJVg9IJh3t4+5
VVehzvgtyNMqZ0i/eAdSiwg0bbV2m2juRzlgrJMoyN11hJqY+gvxb/iKNbPDjfmYYn+AzZR+xMzM
Q3TVQRzrz53qv0Tp/qZR+byILgR9nqP2AOLmLlYe6D7iNTx/DJfuBXEjKPQJptdF+TUY4qXW02Zn
NMlHsgxxWMmIYSfTrwbnTdBOxkg8kX0kEY3xJygLzqvuo8bfwYwbIsAwv9A0eiG+4XL0yVMhQ3SL
eePGxK/FMOFSwqYPY34icO/e1gua16bcl5JABmHWV85MD5Ag+TJegztRG5xnqlb3nGFX0K2MhMwE
6F5eTr9QHP3j4o5Hi2k36A4EWvglHgGEw69S3aFOkve8zkkmcttT7gIQT/klNWWeZoRbanLrreNU
0Lw4F304XqEO1H0TKb6noz5sR9P5WQMixCxutOmC75fJqmpqEdz5vM6G6AvhZ+YmN/DIGv57Es/6
qZDQUKs4DYA+nyIAhsEI1BPZq/1slv7FmOz7IHN+76leQVgRKU0lG30nr3a9C/zUVKiOyW/8LSf/
oZyXlzofmn0/RMDEIn+3TDLe2CHx6h5x7+bvvKRk0RHL42UDF6P2Bw0jtg5LQ7pc6KiFvBqUUQSC
FG8g/KwknGwkWoZrQXYj7BTrUR1ozFirstBQZXu8dXqoq8HcCjfqt1nknwwzyUBw0IX3Yg0sSykt
MHkqs32cy4H0EPk42iDlNZMNhIzq13jJXzVWMCHaqvvMFickHTXAkf3mWGB5i8RFqYlyXbJEj5gp
ic4nFaEcJQxlBaapEBzSM2SMmTwR5ZMD3ts7T2dga3BgQEko+S3s4XMqcXaWC0MVbDGQ77kf58q6
e4vzNDLSwFqShRnJ5AHqxRPsPWubYV1w0c55CIPHdv7rDyfYSWLjWAZcZUP7G7tgMseW+r1KgR/O
EexVIpkyaYdzR9Z33jIu+eUNN04NZgiQXR6hY2gB4cwcHD7hXeTKYWPbK8/SVqeCyMlTsoLNfV9L
zsijMalJAGlCWo8LFtm7iH8rjrZggia9k5CeD3Lgh1bZYyyajLOWcj3z64dFa32wisQ7GsvN9pEk
CoYO5DlggiI3t7302QOo0tCN4S26JGRMnY/HlCZli2GLo7eXT6xLiHGP0aGUxhBdu3I49JJ3WyOr
9DI00x93cMp9pIjiMRp0x+yZPkYYa5tu9P4ibdFpTfvTMka87zAlUE2zdOIBIaKlFaV6JkJG7kDr
R7u4xKMpsS6E+uSYj5oDYAo6610vG+02VoIQc7AMu4ZYkHuiireSzM03MrHUCf/H3NEXVFz+twQW
2YFafjkhum73Vat9Ow0hmY4YtA9PshIAKZ7f+kIXDxI1Dv2p/Uf1lY0Ht9hnGo8vEYcorLzlyQDb
cBSV/qRBvCTDSbz52FB0siBzD6RqDNGYuIH5kW/vlWaCxsMmDKZeqic0eby9Ggp6JRJmPWo3p5hq
+B1Qd6+T01oRhub0rR1UYKQDHkhn57GhmUhViH3tN17MbJcAdtIT+gydZXUtGZwSQLFBmhYdp7j7
RRUbPxFNha1twvFvR0Rn+PmfCKsmK/LvohFXLNvnLoq0F1qlDMIh6ROo6Kp32+eL4CeW9Ug2IHYT
FiGOrIll1o5tRhk6K1du68T9LfRfJ8WkjMm1xtROBF2NyHtpoNkmXo8gkyRVgwBbEHkUHSUCKSLb
sfXxmgxMHIyWVnPvAFa6aJ+LZpnhZ6aCBcbincYa2JCaaaTndoBclME/i/QB6JulnUgdSIM2Nakd
9AyatZdd6z4f7g7h52zzKnWfx9KB8cGyq9D2jVsXYaNJbUf0396J6F2pK5azmWMrtcgwdSpnK20n
3mLzJGzZN34MEk+3RE88L6j+N44Cc+8e5rwncNZFKE6CTsWYCEGc14v2oXKRc8Z1fiX1wz+mI/od
Fkx1IB0FTBVN9qUfq/a0KDDeq2sNoxNAelX8kusZM6GOIQDWeP0Z+2YBBiqX3VWzkx1itmLo4iCn
/OrR+ByN3gaRX1i4ggc1chzQFbN9vUN81jdx10wviw2iWJmUmj7bqLhFYuS5U3PLjfJk56WOoJf5
0P/9FP69D5k4817iQ8Dty2c9KV1705YKYr52M81ePGiHKK7Hi4GumkBOP3nlnttFuE9ZEa4+j2cE
SUfD492ia8tPca3vq6FPnjwruWZxdTUKRxwET/iucDngKkQG1zzB50UZEqZezeVvliIk7UYPEqlD
gYN5tDEiowIvSXZE14EpypjSYpsB8t627GC7eqhPzMHuZsdh43DDeYXAZIhHdTQm8eZGGNuN7pws
ybknBh7g0TTuGxssnz7mA0tDQrAxRJF9o+NK9mY62/mLG5basYiC3nsw5ApFjY5O3KSn/wmBSeXO
u1SfRmbEUh3S0X5uZTUc/KWnwmyQWOlsESO5mEh9QdhVnTpqsbo72OygkhY7Ktuv0SLKOFLLXrbl
rS6br7VwnUuiFL0aniFgzg1BPcwAXBPRic71p8cXL1uDJG1ARmnC2FayMm75Tajo/rr8QhsK3381
RepmVjnC10xDpm9ecMd8YNrgd0uhIpD5cBwKzE7Y2pO45KBMI4pkdv8Ttp9dbSp+W1WN9HeVgwkY
xbWqEYdnPguQ9VEhcXvbNcK5pOmj8qb54DQiPcaD3V4nYii4Bdpul7CO5pWTNEo3sHzrpSzfc9ng
f6eYwCEYP1DTizd8qv6WHbcTWjk2cj3ST55psaRp00MiFZkZaInZS9Pm4H5dc3/fm/gfAlBQ9wKu
XaKP74Dhk6M/eaCF7GpbVMoKTFtetamuHznfArBS2iPZX3UybIAOjgfXpBBjNwU4eSKdqUwKFM9k
1OdmtZvQFKytYeG2LwMFa5BRg+Fd96EBYJ/gpsQhmacEuBsJCdYNADXC/oz66FB09RBEbgTUTefB
jZwtMtdLZUpO8iKCrj7M5yWWFUgX0pD9znMOztgwCPDlOxCTjeXA5rWrQdsPCgFCMpjac6lie51n
MSxcred1lvS3Mqf/tpL0LhOZBFg5m00y0aI6zGmCch6RMk7WrXWt+mlJ4wwsIUi4zG+34+xHOwfy
UGDTet6tyDn4KqVZ7UX3jIOe8qxwr9pck6k8xUh/zNQ4DnkTCBbFT32W/4xZbW9dw553LJafB56v
h1HJaA95HJQfHVOntOlpMJsSAzqn/pi53S5OeloUaSQHMnUWt9s3TUNtlQmyBVNGQ0lKtxZ37QIO
V8qNFUu58xrV7yatMh+MlCQLRbgPcsh067E9L1w1fZx15XbnAb2PGuo7cv/sbM9mWPXShEY2k5ZG
c83I1I5OYM/ujJov+FuTP5p8LCa9DTKrjAjQ0m8qnupbm0UECOjGtOINVpqaD+l1NqcHYqHkNV94
WjW+tgDm9KNpIYRVanlMnJ5W1ZJnmo8MBv9IZujKQ3WjBjNsWzySg8dNPCYOijebnigSaEek6N8I
r25g/Zj7DKlwwK49vfz/RwNMjJkkAnuo/Pn5/z/o8yLIaNVP503t2URsfwaB9NSpWgcvkBDr1Ziv
MlPzCZCIs2lwci2j/chlqR1M9kOBilwyFf20hQwX/XW9bLy7oLcIp3MTQEzKwySArJbyliANLtXI
ZLcSaeMAx4r7Pe6soyHVrqhT5jSNfRvy3gwJooFV4qiDU8pm6w9KQ89M2vUMJDI0Mi4mOFPzrq0B
kpTyknBu7DUXfnKRjOOltZydRoD5Gb0rFp6eL+k4I29J4SE0Q1buUntl3Ah5d2abVfI0dWHpyXpb
65N5higZxImo6HiVfuFUA1qLhXfMPZw9ozqgQ6F2I9FRHzznFaTxe1z5+aVp5Y7m4q8FxeL2/x8m
iVNsiJ/Jap4a6wcTMFAtUz5a3pJtO615UQVrYjeV4ljgfAGG2T0WoOOLbDZvSrwr5Vm32uSuZtuE
g6hm/BJnPQYjlosHjEnvGv8hQLnzyyFSnqO+FEFc/DNS2V0FMSm8SW1Bo8hUtdpzb87/sJARil7x
4qwWJZelMKVTlgUOnf3Wxxh4NN3yB1gVYipgYK/GjFmzSq1qP0z1s9YCbQeoS1uwOMRHbm3gNrrj
+pzUs0+U5L2pOvdGhNoYVsZCZsRoPTcWjXs2MIJwYiWvwlsvGdQtxZVwdP8DM9S0gaG6orjitLk6
IsbSnbhz0JT9Y45/8DQ2Dy22LlyAKaY7a7hW/E/Pds3XrsqWrZU08D0MY9oPs3ib+McQMcOadcVR
WyYxcq7+o+Hnv7Tr6WKLnkwhsBhAMyFJ0CH8vxgFjekyM8Z0Sq5Ct8UmEx8ZdjClvJa9LYI2UeR+
cMp5rFYwrxTY+mcbIotlh0VbxLuE2r7jiD31czWFYqm47xJW0XUK7hKWKeca2/NhaKvAch1EV7bu
YdSbsNJH4FlKWDTUQFh52HsETKXefBuXadvAlq3H4QM4T4fNz9xpRqR/DETbsHKXZ0naWTPTREPu
YzXE0Jwo5/zDah39lLN03CmCz8LIKV+h4GsncgrAjqOLDxlLcdNb1rxvpE2AjaWtBDA4etauIa3k
GtvGNUdLR8wRXzoZb0uggxYJK35OAIJwAUE2kRcMpK3riPC2kghl0Y0xqVRwVzysa03U+5vWrV5c
fWS1gPoRZiAjd+ENAN77leHoDFsjzU5gmgjaIK+C0aQIIYq08Hi672wCNw/rEK/ton8mWWVs22w8
484xDpbF5TgsxD4XBhy7ejJQFpnuDSgxgCvXfbDblm1owkc4toBcK1LQWwf566jnD45jvNc0LaHp
2HyEmrgvOpPkOMf9Nk3pSzuMX8KYrwuqTQxlbUGv/HdKK67jmcmgW6O9dGA2oeHfDKZ1m2qiNgZn
uqKAr2silbsI5NW4NnV6agaLmW/dvmmPavCvjUUgrJOQDgTF8zur9A9j0N5zZQZenBEq1w1k+Fjx
K1Muf+txfgZoU7i/WyYf+dbBurDF/KQF2pS+9qwbAhw1xG+Z7MOM1nmLbTrxioljZrEUATpN5ETA
tqu+R4pDM9Kv7jxN4EwS82mFTQRFhd8l0cEoquys+dK8mQz0jSjFdWmn8EQaNKND9mU1HdEGiRPx
4vqr2+CKcyN5aOKeSPpW43ocmEyVvvvs6Sbo88paWDu3P/5Y9zt3Ih5pFCvhJpPfMWKTLdSWm19N
8jQ1+El9TTghcgIJmQKRnfU2jpU62xqXioCGQ09SbRiZBZMXQbUmS56J1vhJIjdjoKrXGQHOVVh5
JB/PvUVgDWG0Zmlspx57mm/r3QWNHoBF90xP3O0Q5v30hQsOrXeYVM/8TC/yOhI8RagNnLJ5Y24b
nbUUWfNnKeUf32xuWaml226BuOdUTwt+/G1KvWktvUVcX8MovjPobP3op8Dbmk/4vLSxPiQ8iElV
3IqSsJRoLCjWND7mMvq1mpiTAYHgMS4pDxQs8dA0adBjxI/aBHhiY0sD3n4Czk/1gx1mMsVV3GVd
qNwMQk//XFKhbAwbg3aCjojEJcCYAFjKGlG2gvyTEC854QfbCUv/N5fTT+EUZ6/zKxA/zzWqfiZz
FLnp8mwm4o9nUaTW8cMUYf1PjeHEzJit9GxhCBzGY+5iMEQODjWo1H8JQYXMX6mQ5pD05pm6s0lo
Q13omOSGML4xPiOWNORZkC1SWSPDiglXdNzGyIaKW1MeE5BOAWzYBkx8QfYsUNZpHtpdY3l7zYl7
vmG1FTi29aTXnJHNBAyvieDZT+Al9Un8RIWmkXhVbmPp69vRNUm4dKb0yjBnX+soMnU0sV7mfldm
bISdXiabjrUmaTsLi3aNmWXlSPdo5dj2SuOGO5uOXJfPkmV8ZZfTAdg8pha2lNhGHYKmrS7QzWsZ
6f0u180766wwmjDo+XjUihL+NFYr+gO04wonkOEcrbJjdb8lHoOjJ3Wxn88gJwkf3RSMvnPmfr7s
mKaN21iZ5q6OxblqVqjBQpSW8yutOD9UJD/6CawHz7+j9y428AYV1l+jwUE5iTnwqk9bh6ookOVP
/OjE61gwpGl6U/hwKL0koW0QCzfV/4qoFEmzOVn+XiU9AIm5SsNihK6qD8uV/KpnWa2SVD358PPi
qv0/d8YIXrXnLudxWSwS60BlhJXNPrPTCbzRDXM/i4VInrhjvQCCqMry6Nw7rkNsVp8RB9XelDm/
ZI4BlNbj9ksYljozyW0Y2DWODv4P1ACWx/SF+MV2huRAacxDsTwnJRE/rQQeuyS08AyCX0ZCM810
abdG04AbYoPj5Bzduk8gIyZInBmMkUwcaGx8YastI7tcb/hYxgEPcntXmnZmV2X5M/CZJiFDMPfD
KRXNrowRR9t8+srHBt8P5QiXMv9ULMQutcb2gEXuMz4XexMNvjxoUN4L4mLYLXX1hYnHq+cP1h4z
rtzkY7OZHVEeYJsL/vpxazrjQ8n7HmQtm0ivCpWFMixDDlsO5rntm7A04ceBbXjMH2NoKhTI3X7w
tMc6im8kom3ssj4IVkBDdxnBCIWF0oAkLtOBIl5t7bHYIy9utx0bnqDXUYfkUflJ9lyza7roQILL
tc7tBZwPnotR0BsKmopmWd/anvwnsAIfZqRYNOBF922oi6TDQzQKFoMH1RzKfVNtwUgM8MawGOgc
ErzL1EoWSe7Ok26+8D3Ha9iV7DZyddZrXDIDRDF6MGJutQjJAc3MRsIEwNqc7FnxIYVS5j8Gr5S1
Uf7ptzboVIbspW1senzFDohHV2X47TSoAJkGmTi69ZM9BJD9vjzz4qGzy1l0alX8AbNB7c20P0nd
+podc9uWjMfynGSqPH3zMczhtGUWMAxU4OxkL6gL72ht0MatSS8oQkuzeUxdBIPDTcBS2eCJYYe6
6HdnYQ9gxcRQxrrDMW+vGYgzOUAEM7r5/M+PmU/j+EYDksitBuAcDqF+nldTaYKPneU0gzpyw1Db
n2LV1AcZGUyNxC+1tIJPRxDnnHf3xhGc4ybve0U4S44qtVGIxrHaNgvLobKAhidElYer+XJsZc7m
RD9Htlcdq2QBpwKXH29GmqvnfnGLoIuwF9i1vW/zk6vV5MzjywiWZTgyOwXqW02bvPFJd9Y6NoBu
/JlHGeRVno4h4vuTs2ecmEJt3Jkj05qrs98iUdVQec3u+O7gNtyy4IZfJGOEVMRSb6pSXSZaw9Ds
QD8wNeo53uEswNY/92CWD7XgeqBR+J2FBTdjfjVyDzXWgKA3bsN2BMlQJcSfQqvh6QhnEuwHrBlk
a7CXgc3xZsrKOXI1Pnp9TFiv3v8OWnZZdV2ZN5B+ZXCUVCRV8ziTX9E5HLI01Rst6+ctE/aPWvBx
G2qvWKUGOanNU876Oy1rQOLcjMWM0SCqs2BuUrIFLQYgnYvEtAXVu3HuFLmgvTSIVmFXGEfEAcsh
T+aLZBTct5kgCkKGyp+ydQ7t4SJBW6VRSEqf+g7/aWBR9tYVm8x0GZdD56fG2azsU1/2bKxrD5bF
aHOrVwWmMqqVuVR/inhxDuhsyZLlNI38jPnEku91m/llkrpgDTMB5dQq3huI3qHeNk9e1iFZkbQI
tMVZGTuYSLBIkWhCVPU8H2DyPBmJwKs+Ofh40r7Fdx9LbW8Y9sV1YZ7Lwu9PhkOQV6szNrQpA0N/
dJMg72s4pmktq7MtTbFDJAAY3WZqK0vfuXOiGU9ZC73OyS9a3FyI9/A+QEsInnwtudnsV8gEiS5u
lJGPlcKsidlWuU3NHwsXguwJNXOMvazxHmgW/q9lwCy/uNYG6DgZbQ4Zlelwasssp4cVLxn4Zbok
hxX2OglXq1xjWKU3mbv57eO0P4iu38H7+WHlUWyKFuwkOW7/bIV3oSJ8uaJR3LM9H66xbuFN1wRB
44mxtZjj184qvsH0h3eZYauHklhjDUJsHm1+1iBNW6kMBGJRNT7lQOWDJE8viWM0sNMlu2C3KCk2
LEiumdUchEtMpqO9tCwMdPfkkIaJVHO6a4pitiCRQrIA3gyTudXmnADH29zxwHpeslfIZVCY/jb8
qLmig8zdHfThLdMVz+2JkaWv1lfYZUbTPoqspnss/lhyFQ69dKr9Cx7PCBAkYBbxPionsrGlGa9e
zi+QGv+KqHgieJIumCgTEiiKT316jZgsnMmdeeUgvDHZIKyBKaBqlPUctcVJz9Iz4ZDJzkL4sVvE
AZgHYcid8RLHzill07mJeXzzfD6hjDt2urbDh0iMw/wmcT8fpfPNnBQi7LKgwDXAEIKUZnLRcSCy
VCde9CE1bWcvvPLRhSTKv8Z7V1jHzmdhG4Gnz5iGUQIQdoHm8dHlmrXR0EfdTFU7Hx3Isbi+vk0/
/axdY4vl6VcqKD55LB583X20uouX0PkP2LxDTrwrYT5Q4fMnFgwIEyGEmj0vIhqyj0WYl8FtGUGU
8XVhVia755oA+m2DkHzLg1O18t0cSax3VcdbO45oST3ta0qnj5nKnJCRg75mD0f/CtnCeQTQuRhs
GNrsa5gJHoPP9iLgXkIm1OF29kyP1b4kuHWM+RCSdqbZoXeAhcp5nz0u08UsiNBmlPm5UJgZ7Zjd
0wGp/vQqikNdRH+Vpj/4iLFh04Q6LMGwGsDqRsk7YdJ8unTKDe3pAF1NTMza5d4tYnBdfoqo3y9y
TrL+w5zexh51U4upm6jgHogyM0yqrRkdasT3PUASFNpm7+LlrP/UqKvYAxXd0IZRr2V7g4ScMmYa
UehEbvEEIXtGs0EG7Nae4GJoa0CcN7nP08QB4l6JbHYHgFPe8m0aJfIDCTolnwO8lz/RcKYRjnbW
bD4ULXU1IBPSWAi6IQ3MfAcRp6GnkZcY5O2m4EbZUGGRz4MILkdvLtlyPrDAhbJBphIpaFRuSc8g
wU+tB6ZRl9Swrk4Mg8u2+TxmkBb7RqvVbvJJgfVHTkhCA0gKzzI2b5i9CLuH2lEgxVnYiZGaQaxt
fRY2pYC9Ahc0dqookdqHIp4lH1z1Z5AOdwg1bDDy80J+tbeaJgkfa/M4jCgRBt/8RvgCh8D3vkRh
yaCzh0sdOyZWhhxEjxezlx3fc7O9VDqbmBLlc0jQOb5JyHr+VHG5j23g5csa7FZ0RCUB/Eki72Vq
JhQjCuKS7Q6/bBrKM5OGlgw/49gj/o/hVYUF6YyhLIAepCjGDtZQ3ImeGRmGYkGpFCMzf87QunHi
12n3agj9FRHbtTRIv7ZKtpqLs606PImGrb47rJwUMManifdZG/Z19OSRVTApCCF6fCVSd3Vrbwm9
+1ElY+mxY9CQCkK/e4vdrAiWdq2QS+00WSoLGkud5Jg/xAoPsqnv82aAaGN/d3lzR1L0geNlVyJ4
46qyMAL6er4pU6LE7dLbRznpGZ79FiePc0EbUJBhtVb6hHoo/IBxsZtY+Rl2zwbWZc/rzhGG8iT/
8T8g5z7rYv7pCuui7OUB5ebOSGygEQqFGkems/G/Td34QiK1d6W2dTKuX8N5cgrx05nsQ4pWaBDO
1G/VjdQAqbwVjcZqJWu2fW9zQ8XjyRqzx9GwEQVW1Tf8CSZuM1EZbJZ1dP52WrwNaOAWl5DpSMuZ
CvGtsfPoF28P8bUN0cGpMX/ql6bjZWeD+Adb/bkp3Zs/AzGf2uXTY+8bmK51YDw3BvY0oAckjADY
PW1zXv6OFs9Hlo2fWFSQBjXjH4qYW5+KSza1h9SLQH8YeOvJXWNWBqCRzNV/dm7emyZ9QLLxt3Uw
ufS8BMNDdtVM/1izTABeEZxbIznlPX/H4O2JrX8BFcpJbvlfXZQaOyvVzrJbOxBnT0jusG3RhNXl
1IdaS1RX/NFYOjUyl2nUzlcvGTDhW2uyGJMSzygZHJaEtfESyTt6Hlrjn9N7ObUyEYjZWL3DRXEY
zoRFRP+QmtGprnxW/DYXnyXt4tlw/8aihpXGfJm8zv7YTOBKOg2NRB2xf4xN+qHUrvodglimbiWq
npGtug7CRxTNvVoo73LTf7JHZOt5hVim5evKeAtpIc1cayxoGPQ3p4lvCBoHgjL22CJRCZMFG8Tk
fG6SZ1OjGV9MuAWtmrNd2rAbLJDCKiGHneGxOclq68WZ3fIUeZkROCN7FCpF4jOBp2g5E/6+zFHi
sf/9P32smaYQK7gf5ikVqFtBU0vy/Lew+GImayVRKGtjDxi4rKkqtunAw9SUYaPLbSTWFUcFzNtK
0cvEXb+EOKemHFE0UlHE8N702UlGETKqmr1/a9/9rjKPRupweXZPg0sW4+J+S9uH+GK5X13yRcx1
aM3yatJEbC2vIPGtyHHft9t5qbZx2b3gW2Gh73QnM1UPVuf8y1dSWqXBwcrIZuNQtvtDbatwZU6i
TP8UajECszbQFp1bR70VGCwQ4o3eVll9j81vuNqLBkDLP7gzz/w4V8ybCv1o2HJnzMKA5tuzu5zj
dd99Qo+OLE6d6nIcicNpjZ2du4e0mBjftmxE8tnaGgutVzeRpFoQ1+GydsZrlt181VzmKI+2rmju
s2KYbA2tjbY2fvItcWAMEJ9ao2j39gw73HJOcHY+3LEgz9cqYQpK5kmonDYdww2HsTPnFpI4338Z
1jDJbhxRS+BvU+qHwf5jrTznVKFYfJQNI5+CdSdVGcFAbnZqdL66VmL+8fJmU5gc9kbUsmebs2uu
1x9F7/vYtbRnlpw0fRYzajwoO82vyQjSGhVYnBZBbMLymYf0tHRMAel6/+lujoIbFFOSdBxALEfD
hRUYH7hJIvqUhi3YS87TIlQ5LwjlKqm58jtlGJ6tvWCec3BYxl9PAndEIA4rEy3FNvaOve6mr6lW
4nZSKjDZ7QcdIaR4pf8Rqdm+VZpx5SBl6+wcErTJGonvsLGy/BWVdBFm66woVQgLiD/ZSXseDsq3
gD2vVvMxI8NlWmAzW1dpdawjYEizNoB6mUaMl6KSfY8xRXaIpc0NAai+2X23BEJX54g0Rs8a/9Y6
8fVqqvYebsyGmglFCHshhsMCCvYGoJpiKnRKEtTFyjNe0yz5igvtL1zZW72o0MsTGPcCkjkjfVQW
ojoutve8yIem9aFlaawJ66p4pjRi028627awDhkFArtoppxmBXDAweGFw/we1cgHdZ2E7ry3bxXI
5m00E1Azv9CMnYFUw8YbaPLkTLrl6HOgulEM208kh2QiZrkt0rNQ3ZfQeIaxZmGKQqY6I6gtpPZh
ESMZyrF5bk1Socf2b+GiW3QAO20BKOcTQR+14ikWzEkqXjuY8PhvCmqOkdC1A+nEF1WWQSuuBuJp
tg5oc5cKLCoKX77EzEsLg4EGMUlnqdmMJvz0USbut1HwbRr56PjunFIBc2ixWQPhNt04An+5pGNV
In6b8+yU6PVp5nQhCHrkXRV/UR1uxsSbw9jUeLuM4txOjB30FfzarX+LLbNPX0WhhH43uPVP30cY
waz+AXEqAl9mL6z6uLLIWzFSCFtrTSVmwn9YLcK+KkgiodrFUrA1Rjo0oGcMpnJCqvLkyYaHhwvH
3ZTWuL6EwcHyaZDM055cZ2iRRkCxV217JWWv36FlfJ0kgiihfWm985r54x+zqJ51+dfN5G+LlxZC
Y31cJO69XucjWsFlcSSuVsxZ5dXTTgO3Fph+At2TEBymaN761zij9IJGkA1UjvkqZOhQfJJQniMO
D7OBwQ5aAmBVfLOV6WAecWQasPkm48Rd7UGNBD1gZ35YrlFOkA1M7Gu4+OgaNBDq3PrRhxKU+068
xgkBWA6ZxF7zsjjqmXYzLHaATvpv/JRZzZh+wOvQtXxm0DGcLn1HpPMRzyOln7vn+MDKqLZRC3ST
FGfPQ1W6/ke/CBGL7IBakfNaVcgIhfincbspEpFLYhwpa/nIJaUrCZnOv3Q0+VVrFlwZEjvhcCJb
WsONOur7oT3rhjLDfu2Oo855ITqILDx/ePBKol1r177IZWBFLAzyAsfvBMfErtVrRtPiWMVWgwQN
5SyoweXoVs5euao9VwaVf5yyYmBr/jtFy0WIzjrboFkADftHx5gYsaQC9K+a7yMzlRE76bGP51tn
YyZb0IChu1t9F7hqo5wVxlDL32Wpy0NN51MxFTtKF42eGMVrW2u3aDE4V5PhD6aHXTHWJAGqeZ+6
IBY6PlkQmKyW0HDBRPnD4ClsRs4D9sTTAeHZZm0OLkY23GaRR3ujEnTeRX8hn3OXOchhbUW4uK1X
+zz+sQA7UC/3fyqiwRCmgAL13fGwTDkaglR3EWz+2hJDej58GUZOv163D7yN6c1oUy7mHFxPY/Xq
P+rObDluJM3Sr9Iv4DWOHT4XcxERiJ0M7pR0A6MoCvvi2IGnnw+q6rbqbGsbq7nri5QpM7WQCMDx
L+d851jxLllY6JzDcrRYjmMt1tNMbCFBjQD52G26dIPViFJ39JNTkcfHIb4jkDxi5ASyjxksApWZ
xAfDRZBleLtWY42wqHXwdzge5vmdELArO+dxmec9ZEmsPsYOgZ95MTPrG5SDoOaw/c7G8EO4zNGq
kHG0VytNGGlPScUyN8H7NidYkvmK5p05CkzjprmryrV3EdOfL4stnHUobCdkrcjU1HX0vYi9LqjW
lyQztgl70JloillJ2igrNrYJs+RScGhZTJT2Fv16MIKLZDHkHFjqpxfwP+F11vO3HAXznrUnB7Xq
poAeDFlSPfXHWsafjmyHyziblFbmuI/d5IPFzjnP6rsSMojq+3rv65VdsFrHpdszd+LumQz+xFKC
VLV0dhZU20k5PkUIZKjvHVIiIsg8wvPp9FsirgmBvYg0/CJEKdkPFvmzooeOAMa+O6xdZh7jUmdo
yczd9PZJSxRWipyC+OK3kX86Xnr7jjyfAOJKgx7FPYWRP578iO+JVNj5kEfWQfU2oU/N2t2mrXwo
WURgLQ3fTNq2YISAt2OIg4R/ioJM49aBnowdHeGvWUAH/Cp5Ux1mqHEIbezj0PJ9KZYa2Nv6z8qy
wAtCxA88KMysztm1pIt9TgRiIJfKOYm4/JXXuWRIgdCdiwoZkdYTuBM4DZmOvycAKYNKoSd0loJy
TbQwYRy5b1kKCYFCVFTVQ5E4h2Umkrn3luQYZe03SywMNrzwF5KCMlgid4XM9mrd3v/qsYdt3Rop
X24s6iDHnnrKnHB8J5JTNGbWXjm8mWdCWudkHZqvUpPUp4sBCYN8SAFqGsaRQTva0wvWqAPCXSRb
hYlEB+7sqTT7x8aS2XUg5J2pMslU7WrrL+MKQSnr/RurW2wZyOISywrxTzgUMXUPEH+KDysNItBU
wXQuf6Y7KFAif8oPSGazM0uZAQe0Ud/nFERxQWLSxCvbyeaT1RZvhMo0h7RvfymEBD5kgXPRMirg
NRLvqGjjZ5fTKRBgr1YSKsoKGnjsdDx/EcRw20XWoBpogLjwWuYjvVhMqggi4wXR6VxxorCTKFy4
TAPsCTczbpXXWJvWhsGbxtGPthFbQM/dj6b6ECwwo3a5rEizw+SL07L47HgqDxmsq+4ahZSVQBs0
QGbzktsqCpakfakjK1mL/fHDTIlXqlZL49x/0qPwVkePBOiiAZfjcUiMpLW35H74CTkZY56g6qEw
ORDkTG+VS9aWVnJWmZy2SKWQmfcGvHkxIc5TAu1zCxeYr+ZsWLx7nQFDj1/V0aP7jrx8dTjO0UMy
pqSad8nMzh8howvYzOuBI/pj4rC3H9q71oQf0jquw4KNVytqmmey3IxD1Hrs28kPxxFq2A/hrdBj
GCQybN5k7LzODUsXmalHYeRmAIm9J1mO/B8C/B7M5X1pAMVD9+WDcZbliogIqXkUXYsuB9nkIKol
f4cexkuPNngr8tkJgW8HsGapTeKQMTJuZbZ873VxR5oFX0+RjW99w8hOyMg89DGYpqppqh11Lx7u
bDxB+20Y8ZNZrUdxsmROIB1VY1RH5pmpdxSkY+oc/cmgvXK+5ITidbGmeaMaCliS7MVlgaOx63ke
AoxvH6ZaYLzEBltk1ZxT08bPacqKeCvMRaV/J9i5Z9Q7KSbPexw7Wwn9+5noiAtL7QOfGuITZZwt
5dvHETf0VkejCtLJ2jVuWG2nwiJrTYzL7k9wIrbNDUt2+cFHtzaiMGIxSux1rccjOezPuPAoIbMR
oW/HShOzMgizHmiTYYtrHsfFk10H2s0/wN5W1yV86k18/ebcWcFcz/MJsvF24vfj4VEkBcCC2Ux5
6r2PrSgp6hD/waZ5qQ3vSQ5I3nAdFtvCdYubrHTIiYwTak65BCHOWqzB+Z1C8xGxwTvDJDNp/Bb8
Pyb5XDaCGAmgBJ1fMW+iQ5GG1TV9T7rsgrJjOlVljJsvXjJcbSRpYbmoB0Q5HCb3wsBDKV0XRT+S
UzBsu1xrnuaK8rpz833SMAOTFiPrbE71WSIokyVClEyZn6GF6mJo35y4tg4jOAzoaOx657cOTAhk
YA+NkbQuU1QfYtGkV7Ql1kbZPa+6pjoO3XsMXy+l7qKqmY7Lquqj+/xFEHZ1c5x3aWnnyBZS7xnd
BZNdvVWwfj7QLaLR18nJ7os3VbWoKFxvCfDr3K/Wo6XLnQePP1+iWAS7Hn73lwi3b+m7O7OJz/lQ
x1cWi2rn2vISMck5dI0ON3isT7HfIP4WrslSn8QJry79s99PIdRh3CvG6A2nctUdY2DYJKVwDjay
bUDtYXHxCjYzrWLQklRuTvIzL0+ybm1kF2Tc4Ci35my5Jcxp9xPT46LLrmPoRSgz3B1Fb39K/e4L
aHERUO8B7iM1HcMTsrQy9Q4NVxl5qkytD0Gswv7PpTJNPt4JVSmregLUI6+4k1HindYdvZAUaomF
Wz1L2WL7btaf7LF8c7JYPa/BDSJbVRKVN7/GxRIkbo3+N0ziozs43xFoD9wovtqXRTXhhaiaY7kK
JTnJUadFEGXtkKDmiVfW3bD+8OdnyOAiWrKiCrL1U5f9L12KbcgtYvBKeYA7zqC96F2KmTm67PDu
tk/GYHwuMfUk7w4WE6Yb76kKi23UqUuhfechEeZvAAHq0svlJUx9UCiZD/lOt87Nj3uQE7gKDJRt
hNQe2/VzBN/ONLCuLn4cfpuJYXbjAtn+/NDEs7izp1sMRfelrVsfAjcPj4w7uiZyCDy0zKdJsVif
lm8EjmWr0cY5sCjJEXhK1Mttso24sw5MW9NtntZVgOU5YsoC2tKsYv86eu5+znnfSJvpQ1Lyi4yW
dswARDjyawazpB7K+3Nf6QfQbhuqnsBsY3Hwxuqn4Nnchyvj0ima5lTE9m5cJ30VhekR4SNiWs/I
rtn0XpAZecYO+CjqhC14pC9LMVyGNXjKmxTHAKuqLW/R34qyN+OK/J0QJIcaXnNOyIhL4bTASNoa
S9Qc/ngPhmUMzKNpkS9OJnV2mOyHvGsR7RghDP+hLkgkzt4LFSVI/zmLZFcjg7XY4ie8RHeGFwK7
MsWhjYipc3OI851tQ5nc4hHwD4Nbvra2h4nCm5+9ZvLwYxH55fWaLbVJCJq2qBnsyTgtJce2vxpJ
eraYM3Xt3mmHzeBn82V+EhbZcFE8U63XdPPx3GIRTIFYlAVJb6ZEUt8nR+ny1kFMd0KqMUTJtV5j
XS2Mh5IPcet5DJjJgSNE02QzginWGx6J5b5AwtwUgPjbPHpAX8nfXuW0M/OwJdgEV3E0HYlOm/kI
Ia8Mmi4r1JLRUOsQLMWILohVxzCEyKdxaFCnxvMTBrLrkhjFhpHai4iY+JT4HeLUIMUu/i6i6is3
jV+oBNmEwX+fc5OyNpQH5WaCv3DUOIgXkA2OfU963/McDsOWJ+lWRJA0IXb+lv4g10T0W7GYxdaa
RgKLlWCB7Dy01iMU2op+Ex5TgcXSzb8RgntJIS1skZw8Zzr7tqZ62065m7vaOQp5jbjAt8T4niyp
G7jjl27ReIO+2QvwoXUKqJ46399KtVKv/lT1bslolRiyU5z6n2hcj1nkrQqYV9dS74x4pwOvSgYZ
cKTKbFzwqaVIh9oS5aVb70zgstQEYcECszUYODLQzlynf23iuDos5DUcmBnc51mqIW9Yza1hlz2a
rKQdH82d8CT7K97LosndJ2s2cBS1jCVU9FICWDhMFI2nXhbQS8XVZdiwFTUpeCKtDn+wJ/8SoPD/
mz/4Of3vz6qemySKu/9zDJ6C/wEMauW5EJOh6Pz3kEJ8mr+qf/tf//bywbQ/Tor/hCr8j9//77hC
428IYiF22a4JiMsFOvUPXKHF/4ElbUrbt9bKDRbaP3CFMAnNNcdBGY5jepZtgSb6B4t6/V8WX6IP
pdyEpyPdfwVX+F/gbxbgIFxdcK2J5HDkX9E8sIWWipFj9RgVv4khmST9TtbuPI/VSV5SFQM1jTGk
kJ0Sk5hWomn9pyv38HeW1D8zqv8rlOsvX8FfoDox/mdLNXwFiPMRk6DPLHF1MVIb7+aTwxze149J
/6Nwu21HkrESv/71G/wu+WSsUP3u/np//j9v4P/0C/7HIDgBMP33d/eFdmsGFPwXxLrFb/r7Le3L
v5m+ZfjSZKhqUE3CYfz7Le2qv5keNbWvHFAsK8XvP25pCJwmabiWMn3udilXOOe/39Lqb4aHl0ca
Bj+AzLT+lVvaMcyV4/ZP1DI6IVh0LiRDkFMrDfQvt1S1GCEoXSc+pvZnMwGoqUV9mIh7Qj9Bldky
EYaSEW1btyBvAr2DN7HjzurSfFDZ+BTrJGH7moHzAQz8zDARDzcSQVwvtFkgjTuMTct4bD2oCb5g
iSTI8YraYTeiwzuztcOpG25MRZuRqxv93bnKEayYRGY1qX/M5u4nb2FGgDlIJL/xLwuIDJZyd62i
NGhcv9kt6fDoNuO+LdMY4OZEXrD1yrKMVTxFQxtVn66ginZJ09oSqh2yYes9k8yzyTkWVXMDyPyY
qfpn13eEuTJklQKFDEzELOhq+TSKGFYz3JNtJBuAujahmCyXGcs2UHHw5HYRIQhESiEBMa4xDd9+
lggjxtp/6dLEuGRsEau0/WbMyjmnmCefWbg2l86dLo0dK2TRLw2qHZz1TMkSzOo7dOb1Ife4MKwC
QUeot3xSEbtiQe6Vc45K/432u955U/Gp8WZt4qb6ofnq4T6Px7rGmWOn3Q5nE8rtAhL5YHwZlhee
WLQhAXF2AkUOWTypv0laRqZ5GZMj3eHFb7TYUYul17x6dSc8Bkm84OdMu2/JMEdnA3g20Q7JbT18
ImAkh0ySMqi6dt6mfewyYyMWLKmu3YSCuHdocEpWBQKJYCCYOMLysRon3hWXupXIBIUvjjaBFqSc
kdpornEriEa1xLZqRiyTLB+RSoUMGysOJINl3y6gSWl6foYomPa1HrjJhhxMt0czmMYN4dIT2sVo
pOx2GRy5HMRMQl+YL4rHnnwMF/TfNiI3hKX6sKOmrQMHQCSaVGDKK1NwiyyXKQkjtK1ht+LiWvWZ
h5Q9ioGKxAy9eq8y8XvK4ZOtY5pgDOtXocyYlSKKq9SrrxKVSV44EhcrveBgB2Lqe1gHXDztykck
W8iENVxs8vLAmFbAR6Z4DXpjfxR/YodMNxlgMKTiakeWJ9vHdmyvTA3wQKgWCKcezh5T/3ox1MEt
xbecYn5fLqsOGSksNHW+DVLXHq2BzxWB27elC4kyZUy6KbSoDu4gn1mHvRpoER5qPIl2PeNPY8IV
pCUxy5mbMUT2sgesntYW7NSdPaQZfAnSToonS9x4JPpt4+PkZkB2iJ3yXI+dPBa2sPGcKPJwtQU5
2+dV2Jjlte/Tbj+8F5xqgVBIKE1lnsrOc4MCiMHGIf38PKHxndH4Tv7eyFiu92UXB67zHOUptF+s
GQg4F9ajoxnuh0zeRgWGyo3DT/bf8siMOyDdtTu2LjbvdKlHPKHklC8Ppu9aAJXAJ/Vt+YyPhkNg
wE3VUQLK3vqcQ/srGedV14uKXXVII0xV3Y3aUwfToKa3kbIQo50gjwk7ZinrSiqOnsb6HmmAcah4
/wbWktf7dOSAmUg7Mzy0Hk0jfhqGuMUe9utB4cIUKq72hQPIxsjYhq6cKPiqBpQAUyDOD338by05
fc10NArx3hn2FHhI2Zmq+8c41vb96NWPDZwMskPpLdj5grljUEhJi+4uQUFQ9NEGJ+OOJVUQzc2z
IC9d0RtteyHD3VAiXiISGctr8Vml1TMeC8bYIGWsiAg6SddZeoD6NDi/PUcsy/cePurwVmTdGzvf
Ye/I5pjL6KcYEamGc5JtQHVeWvaQOsLIGprtY2J6IcLy/nG23FsELh/hZnFoup7vc0S3Fdf2k61r
1lo2WDuw5G9NaZ+5SsioG7+6CZK7WeV7Uod3GuPPtsdRx+LZJIS1RCLJpPU6OHx7f/g2qTq2E45K
tEJb5sjWHW79k0JqMUtO7aYYy+PYVZ9FF16lTnDsx4NxLATtZVv/VqP53MwYmoyBfT+6JbIbxuIM
aTTDWyYgSg2aM+pMuk5+z8pZ011OjAYwG5jjEu+gS+UbVTGCJU8PFI9Q59kOp11n5rCpOpzqi7qw
c/nsSCNgSzI+cld9TUYJkGoMuUPJPDWtDhIQLpxG6u+RfvC1Rahi/Ztt17vEeYApmQSJGKhSrVhY
xew5PLPc+Q2SbWlUDntPn9R3TfiehkxCAwcu0N9H3fzCByF3CXiUrVFH3llP5i6u8+JcGuON6VW0
YeNFK+eim+0qRDOZunIov/uL8yyBZhw4Sj8TFGoOij209Vc1I9AfmY9vYqd5X/qqPzMNNTYVg+zF
9T5E3Hxg/n1yzGGBbmY/umlJOp4ZzSjVl72/RhD6hagCWiBCLiLogZTvy2Nfm/1pYX/m5CeU/myx
u/Lk80L3MLP4kb/XakkxfLFuIeEg21q5psVODag7I1pqTnXQaCL76Q1dt6+Vd4PcX2/srGQBJ+vP
IVSkELjTdpxxsy0oHAjj7F+a1FWM8omcNPLHUvWCXJfk59xUe9ITdvPstkGWFyQhTcNetrK/ipq9
RgXP8dTE02m9iGguXrFuHEbFGMRo9cVLCO5ETM/qG2e+su7doc+IetdbyaCb8Gw+Zz9pOFyT4kG2
4lfj+x1Ctu4tS9Kf68T2AJr7xyL0QwWfF28EbfJIJDmTXa9BfPCjL0R4dfz2XXQma+xZHN0FT1PO
Ib9T04hBcuy3fEaPc9apk8+bLajyAalu80M09u9sWcKdiX5o25GEuqtDvDhycB5jQh1AEEYP1Iu/
IoLBeCR4vU0uc8F2vMoWf0bRaGdfQAbZCL3OfF1PHPPJfU7ZyeLqns/+Y+QZkDGm5tlGngRuc/Qf
StYvsfEHSBF/b5saX/BUXkC4/+izRW1dg769prhCoSDaXVny5qrd5r13lo8m5HlK1HJlBVFuiwk9
n/JXzQvJBIVXgR/vkvsRdz8B1OGrMeA/TSkfrgug0c08jl++Z0JAaWN8BYXnnvOwnI+OaR1zFsMH
BjgCpceMuietT9VqXU5bNmaLE8Nbs52Tn0zmnTbM8zKk7844ROg9ZpYsE9TKCb5Tg5UVYmC3Iw7z
vYzErxn3d7D4kMFmasagiuCJVsl72gNZycXC0HP8aDJ5tVuiiKfMJXC6NJ8RLb5Psbzn0yd6wu0/
laCoWRYG/3XZRBuiEH3ckoc5RTXc+zhGHQ+cS6U5SheWZllmrFt49lUy14fGyJ44Fp4tv4Wik72G
tQwoLr9VkfWDCpU3D5iX2UzQ9KnoqxR+dfHUXYa9fk8hcl/57bFumuggO6w+M+bBYJgIchtMpIIT
GumkvcmSrS4f3n4CJtOM7PXRi/kwpxis2EiiQRxhVJIobrouI0iix0XZruscnOswjhBlj8p6zZRj
H0WSXHNf70sHI2dqaBc7+itu4uRCLbnNE3RFoperk4eew9fmU2N2qKfgiPIeBY/rYGWszDjakXU3
bju/+BnqFjhS2v7EqJHuTZOrMI6/Ek9nd46hsxdL71i1JWiT8cxisSmbzuEsYdxcEsKBHZrtr9lY
T1F7cRJidziFMrv/2Vl0E7QVAlAh6hL1HIfaeVjm9Ilsn3CvASxeZW0Up8hHTJynHMCORypqkZzF
nI4n96BN864D2rqtIpz2vZE8LPgfp+6FVbeJ7RVmKi5peQwRzG/I3Zr3jVh1IQmm3bS2qHJonQxp
b3wB2hkTKsShbtnXSF92w2SdHTTjiHXvhxh4YOtMjyzHqVgAulw1/yQOAQB2g8q25FksDXaMOCwB
PTbugfi3fWwkxKTiWAxQaMoDyzsedbIpLUFOcnLRJCheoEu8OjYaywhKA1o74z31JrKFBF/aUIXi
kDtLfZfCyTqI6nvCsupc6lGiQENdiMPqqaKCB86AK6s17V9VaakXrz8MElUTUWPPSFixENX1o98A
JkCpGwfNYD4CBuINHVMCjf5d6rbuvhrqe5TpBxVmEYAAgQ4JztvAu/2YacfG8t9fRqBpJ+DH9y6L
YMNi8NjoXgbgXuIDS5hMsRwZUXWzCe9ralEHZgIYsHe/iCg5/DLbp55+lK0qnm2q651sihOVCAVo
BsFQgTbGqiqjm7TD6NbZ/it2qp8krUrQGOny0NfyvpnwzInxecA0vZ8bqpRkhTKyWuWaoEGlpv5c
p7b2RHGSl/VpSDtAg2ndo9BEcVK2zc/OAShBBTtTWObfu5CCv6dfYlIczjjV8+7JSn6oRnV3vjxA
vgapOsewhgYkiK2a79KYci7H754nNIUpHfLO6Lx8pzOvDlAVc5YNpUXwkUM9GZl3vqMhk8iy3/WQ
lXDTEyXl+JSgVIlbJRCR+XI+mDUWqVqhaCyB+Ye1ifHODLvNgrCbFenyanSrYCkazuOI4rnr5LUw
NEAKE0NbRzOIa3y6I1nTfEzdPxEPgNlXEqNVZhT1q4eT1OCRANTiNUngQHoi/hrC1mRXAeFrXML4
fvATalJPbBAbjpxMM9Ow1qbURteGPQM5ZDvI6mB19Q2k+CkrxNZ2WNrXMYdG4iTpEVXsdTA1iAgf
YLsUKKinkuhshPuYg1ofW1mDeyGf9S4qLZuwjKbdRSnWCEInH10/tXE5RLhfbfZFYRjSIrZ4zmU4
PWE+NQ+Ep/Wgd7vXWsq3BtoLABJB+q+udmbcv8xj9t4o9pMUIs7WDhPieeFZtBM0y0UHyUR3bupy
CvJwZVS2Rb8PrfZsTz6fSVh91RmcYWBXSOKJQOnr/KVvdX50cwYRFcSJTairAl+Sfx+5FA8ETTVb
z6ccQRu3yfLZ3a9xz3V7YMoOKo1KvYZ6jCHPlpSHip4mKkCHp7vOsWGER8+dkd8QWiEDkwY1mSMv
S3WFpx4H4VOX4P/QaYLwsKIodhcIACgq2lzVWw11cFsU7WX0zDtnIrcl4Se6fktMpE0LUr/tXBDk
VvqZvVV9xvMXtNpDCwzBHOlTzGgkc/ZZG5bByLRot3S0h3mL5HagELFUdmvwaG096vlzVODZC+eO
NDUL08oc1dWb73afvdkWNx9PGtkBP5Yef51ahcG8mLjuCXRKzMV1MPcRWSP+6+x1/v36EE3IPbvW
CLBEdkimZxt5GZiC5Q/ytQDGouctKFp4OjZx3ThLcY9BgBmBxJWRQzlmw+BvGDnkMTIk6MTkzMTx
nTPcKzYcR7Z6w9aeamRc5fJhYSoKtNX717613qay+D71FGiMC6j1W9SrU2OjHVOoaDL3BQIE6TQx
aHBhPLtho8753ASwE+XOclDYjg3LE091TQDXpeM5N1C8mtm440V4mksrvcerwOQodXEtpEfH7b1j
O4c/bUt1R+GhnPYjFryk4VDbBubsYJGrVgFlf6k0SP90NhVgH5z+uUfhmaXQSsoFZKDPdvjOos2b
ULxW+nPOSRGsC6LyQr/i6Ap78xa7MPfgFTyXiZcFZTl9JKQp4kB8XnoUzjYP0NbDG6dja/6W4a7c
IsncdoSgdw7fESMdIrKqFXsfP4imfo4bjNi1jxZbtxSLdZLpfWFjWiK0q7bJUo6R6Owwozr3Prx7
StI5DzDa3IfePZogrNAYwNENqFdzOaq5oSgwhHNd4w19xJMO4CgrdPGR5OZRYn9m2aePUOKbO6Pu
7zOSYCiI2QMT173g5HKtS9pMX4sZPZuUFDhT0Lbo8msCvHVWw7jmynXcPimvvgbH5BDSuHtDjHUi
ozHTfomKpc7bfZ6an3r4KeoRf1NMYjTUw3jjQWrBQG2tkpDmG1wompvRwhcRovfVJg8gesOA5Gn3
jsnPtq75FrQbtbsmjJ6JygMYkjnTzV21N6ZEp1/s6M/rIMKROE/WdJnLxr96+KBNzVSnK7/1cYpF
qD82Xk2fBDzR5CkLUWvq6j51Y+MyxSl6LdgQUzP+CNHHqNTDCh2fPfRz7CpABvOZQczndg83jY+q
BgjptvD7q69p8GsehFjN5zJHX2GoJw0RYuWrvvHm/1S25N6tpbevOb43DIbFyQVyDAC/CNKU45ep
a30uEtc+WI1kOJZ3PJsYI4w2Ni+JBSFYV7A/Extuh0RmChLF9sS6LjePdJakOKYhDPoGOCQDBqSU
LO57n9i+Ip2fHJ54wSgMZ2B+j+oR6Ewb0y8trI0HfIBW3xz7ULtbniET1ZA0NmY2v9Ie5gefeRIQ
YXihLgMJO0YxljI3evfN5OKjJtjIfEbikxnzrgrxt1guxGOFe1IrIJodYTNJPEIb6sSXNRb9NfUt
j57gw4w4DbGaUWGE9JKWB1Ol1HcwEMBTzn54lnIJz1kzMLQfLDRQytgi5nT3btUX26FiSx3lWI+0
q4o7x4Hni4byO7ro8X4scmMfdsw+fOSZW2ehl81d6h92GfBTwuKonfiugnt4M0LnPSx46XUKneVa
ycOjxeZfHRIgFfi2kteqNdiFrY26JoWSwiXCgcPIrI6/91nLX9RE3wq7eG582CoGcLxshmY4pPFz
SaG+wUlXAeG4hDFXW/YhD3gIM3ywX8JlME9ynOHyTs9apg5SXw3gmPaHoq5Ltjqu2c6ZMcGEC2io
jmVDDuN+X6Y2/LpJhEe3rKnHFp8v2+AdBp08wDj4mthQ7fM5ukozJrNhpBwR1S/T0/wBuSBKqRqe
CLrGm8vl58VyV8T9q+0l893YQqfowRf4VnbfoVrDWSCiUxGqp8VPrQdHAvqd+QZw5eaXEIQe4yNM
1GqkLUcK6uUgOJwGqm3fjgyjEvMMA51ufQhvky6jR0RbNzEI7B/YgMHVPcLnA5Lv2ff5VBh7j66e
xvMEvJ/piA6PY7V8S8IqO+T29L1BrrBPtIdcw/OZLOnwrbLK99J5aVlF8QHWb7BDOBwt+3sbv1QJ
H2EW/Wp7ZnPtOLkgT1vstj2ioLJ7G8aBR7HE3ivmBUuTDF9D69nVnDWkCsaB0S9BEy97DArRpvYc
pKC1+MBHhB4TARbvD8xrnPikdOSYc+3VWTjUUEWrZHk0oF5Adqx+1Kp6S30mczN1L20CTip2aqhK
4yzoayRLyxgP52IdiZcVW6M+c3F7CHM+ZOItX2TMrHmu9gtzGnxE/q3o7S9e8v7F8VT2lPFvpKBX
AJ1a2oZyAWWC7cJInCpYDJDRg4NQul3aGwuN7xG+PP4DWsXJyC9SIYhzWnfeNqNQ60mTPjZp894t
PAE1MFqIjeDiX8KEanrSxc5mzcaaLH6eUpAFNctcjujrzLYBjqhxAHbhgy5xBWknkufHeu+bRbCQ
4gqjmnzq1uHuOBbNmYwLRF1oGG/MrTAsNNNr2o3faaROYmIS2Alra3V+fhVzGITg9Tee4SmiP4d9
52aE0pZIulw7ulmgDs6dq4vbNIX7MnPXpwRcTKTJerIq63udlns5hc90fa9us/rzAPMgYBJmnhx1
hrRGD2G0py5CCu3QIy9tPcHYBV5iJ9V0qqV4MqiOFkXKKdLXQ+LPJaJfxiPWTIabxC6cNcQRR7Z9
IytZrH4WHKjYxSaO9hAy2CYbBOghtF8bZC4vPkOlrT1ELBzn/rdwloQlXfo15XgevCG9uHiuD7Gn
6oPlUcMkCSr2Br5xmiFI7j3xEGr/J36AbGvOxUcdSgBFC7+fjBKo7iu/60EN0YipyoI95LeShpYq
xpc3VMNvBCD9sDMcD1Y7fBsT5R5aM07Z4YjsBEAoRgJY3oA0ENpJKZ3b7WlqIRw7czEGUypM5hvW
nWUi+1zmnsqxIiTKzPOYe11hnXJHk++ZqWeZgaxuzPZsIkNASaT1o5G5jPAKpogLTl23yU9xawE3
MscnDCiXlJDluqDn1ab9xGO0englt0KRHvNuYqWDJ69A6LmLV/dIGmleUrZGy+qg2B9jb1dOCo23
mxzZIbITGoyD4MNrigz+WQulcKQd6k2FXM1qQCn3iGjpoTdNcgodTJthDsgvHj/JF0nvicrF1uDl
p4oN9qYrmY4M5CVVayKimnnEw9wRQRjP44a+dAhouBg0pfIT7epdP61x0iBOcOlcTE2GBpB5unv8
7LMVPesWlZeVlGwtEwYDuNrtQ6f8F/6SJw3+A7VhgbmCHzqewIPtwZn4TOjTsNKzOIZHthuzxHsk
y/luKTrKGgOK8UAQLLxha0S/SaoLBcevSKa/l65ojnHD9L2zASBwfXZoRDD9a/ZcvYvvrNA0elC7
tpUkxgL6WB3kA20o3utxr0cse534FlkLrCCL3InMoaEq6ZpXgGJ1mPm67gud3S8Cxb2A1EcgARQP
ATVoK/0Z4GclyV9Iuy9/GPt7p/ttj/0lB+lDtkX02SZAvldbQp+CGe7DgTrcs6FYRs5L1KKCth39
WAIZPaZs4sDSrTkpbDTWdyGmHZeE65LJgTeQ2UL4QgzFbucxpjpDf7r3GhedW6sAJGTuL1gWR93A
kOAnOw8JOJVeLi/m3K/cHx8dfY/PDFQtQn/DDY9ta92K2VCBnsAoDE7e3BKbwb0RuuyCy5hITcs/
oQ9cy+01dV3tJ/jtu2acwc110LfSeh8u0j4z+EW5F3WksMzDJXXOIJj8wMYMt4WwxhUqaygbHHeE
pR2rYWSolEDtJO9zk0ets1+w8lUh6K2qX2cgIxrUKlJPsUgutWqe5y5xrpaKHjMZAwm3wZ6KL+xK
Ym/b4aaYISxhit14NRq8yJrYRavxg7d6d9CF+385Oq8lOZEtin4REUBiX6sob9rbF6I1UuM9mSR8
/V3cF8XEhNQtdUHmMXuvfR/GIKVCXguGhqCd+HswmdhMuCmwi5b3HNHzBqmD2Inpv7YM8vs4Xcsi
9kkoHb5q49568advBN2uLubkLurfTEOLH8v2Ujb+q4mmE+KJE/U4Ad0NmAlxm1kfqXxhNB1aR93h
ngSMGkYcfvHGT4w/2pRvSM+JJloAFsLdj7IsBenuNLhVVR3sjM6/eY7s4fnXlErMG8zRpJUTpDXp
YTrYPRr0wuCclYwyjxiFT7QURLKAehnpWi+B2A3MaEBVw8NKFFO8bGEp1BVcW4H/VFu22LZUOdtV
NqlgYXnG2LxmzJEnMT3HwCX2XlseXFUmNwLNtprok0ndK28BLedi3JVCADkoKrKoiuDkIBZ+GhaG
d2t12i39uC0Gx4JSKp/qILBZIBUq6trquCxQ+LMKyIxnUOCiK2xPFfkhEUOTgUkxt1pXd9nR6sxx
0+C9wcDI7ITlPlaLP13XpK8oJPAfT+3PVLhsk9Z8Acv/JFKTeBcYxmXeM54Z9BTh3ls2GU3GIZmQ
5bZJxYk9kWNOxNxyMET5GbASZetWPc3D0ONsN0KMpPbIuaHKTdLM46XNKnVO7I8ZbzwuBAP/RYY1
0rEu9VynNxBFe1y/5qmS9j2JbapFn3mx9TlXtv04JFNy7KeKAQET+b1fWj8Ww1v2K+O5sGyaCqeM
d7bYaFq/q+sppl1uc6lxq+/nlJxc1iFXPip9WR+wOmWDg8nU3M4FAFens8hNCCOH5u5kYMH0+tjY
QnVpKG2H4TAp5+z62ouqJH8PsO49ybQABzhh9SHyJrDkZwGpUs/M7We/e0xtAEac9QhbjahQDRL5
gEG6nx1W3OfJjl2kpKq8KqDw89K9CMc/MsrRuBm8pzHxnJ1FzE+HUIU3knrAsQ0omm75FPNMbOZ0
Rkxh/mU3Y2wsxi4KCd6DsXIbSkN9uL3Dm+BXz57RrRjBfJtjdWNz63+reuIrNn3LolEcmG3id2/R
3buS32UL/r8ekx/RIxJuu6/Q4O5y0jUXNPF/IWjEKeYjH18OLObpzVqc7FBlNS6Z6XUsWKHGDcIY
HCGEkZdOtEzcWjgnZzKPBuwySRblluIHM9D/TunRdbGVBHCDmsQwmDjPEJa3Jn/yiXn0MRl96yCm
idi70rgmdWHjVy1ewxDDl62I5EwKwp2G7im0mqPVUxhKhjds06nexdx+NSmBYj5wQl6q4a2RdOBc
0aSQlyM4LCpKVSQPZRM/mIC9IjZXh4HrZKlaKumSaapJ35DnHbO2q99BIcBrDzRgrn8m2/knkLQw
M8B6LQyAL3N/CbF7RUM1guyBeUMiGc1CETDBxfYNLlsVv3XuPXfZ9DChKN5W1GSbui3+poWNxkiz
PpqYCyTuShPKjOKYD5ykxGRWYNktf+eH3HSut+2Fy3NpyDMcEliAHVNDtxa3NE0fH5Oqx+GgtFNe
nEnhz52A7Bfc5vvMZuQKT5Z/OOJiGABwUChM+8NSIshSI8qwICm83cKTO3ogr6i3GK/h63DGvaem
j3T+FsuMqKUPweA8UPD+QLg5eoMz78cShMHQLNW9TQvnRA4V06LhD7hlf4cL47vMw3MD94zoViyq
MASwnERAKkdsw9T1ppzuTR78SezCeuom5zl3Amw1gaxvpVupgx6XPyP1WzQGnFRdfp5pNq9hNlIS
TPkqcn6ihpQgoOV/Iw/urKviDlUreXQkuKAUxpSDtHwXzpNDqzd6USgw1E5Jfy6zVj4vSo5nO0u4
FjBOXwyWITie7B9CF/6mMJ/oeo0KUBHGZplZWZTaEMrCqcVMujjmI9LFu1ml4SXBMXiEJJZH1eig
3RtYVS+QQL1ZHBMFgy8NDror1LZhiHfiTcKz7zFWXPz3eNHGByOdfDuFiFOoON5cG8lWZc7smyBJ
HItaHQgIIsoEcqJgOeSzYJzzeDoPXWhckArATCayp1jOaVVTdzdTdi+XYmeVY3A1TH7DDArz3PJq
E8/oC/AAeMoGKpRthrjxYfFji+5PI3ok+5eXlq/YtM7eNe7G4OEx1dWHVKO3VVmd7fzU6hmY+yR2
djAe4g77e8KwM0IOPGJ20nzc1Esm1MRUYnIQcPaJRcUzTVoysHTMPbDjGJ27Lzm5GatB7rXVxatD
QjG0H0TuQGMEa/51159OdG9J7+/MmuOmxofXST/eBf6PHgA8p2GwT6fwy8Wlhr93NSF4+jPpKlhg
VZHs3Gq65Hbtk2hRv7ocyhGVWLJtSxmcjDQlobA+8nqg46iTS9AF00Hi5rAaBmUp5kJnsUcokxAC
EQRtmrRe2MDQN7V9fMqM1Do2gROeE6YDeyncX7x/LeS4jgIkSx7psP0D7Gam+hbpAZ2+OoBKHsSI
tzRPFfD6hSfWDXmnZUlUQc2lQwfCbdER+ZtpEUa5DU2V77h16k5eB/vuGzGxsTUvo26q7mz5oOcR
gHCkMSLIPY+0F0UsCOkk+6DX/1Xsbjrbvmel2UfWokG4m8PfcrHDo1DVfO39TUvcaERyZMq0ylYb
tmwPhZHYT+UUXkr+ZhUMqpa6b1MNE/qjiogG4Ne0WMJ+BGBobq1cTGgI7OQQe4yZh6A+myzLYWzN
kW5CP5LMzC6l9J9DbQ2viYPIq2ZvuGtRvW2yMB33U88F12A3RFJIC+uUA9aMpHxH0nAdZgsL9JSg
9JtNdIF86TRPTYaxsEux5yc8YIV/yBK2omMGgcGMq+kYL65+7AOWhznM/igbCjaU6QdM3B3McOPe
41XHwNY+TnrU1GGgiSdvfjHAUV4zn1m6j6Uv0g4/lqn3jr37UI8QroKJhMqktHbJksURkbjP/PWP
DfWHNPH+9LAHMIKTCimEbSMVCAHZcpKzLxw2QTkxp01afR5Lij2zq3Do9h7vBdVbjlYEnvVHZ5Xd
gzm6nH5N8eYkxwx27WWIxxrpBhDgZYbwqBKHNZjrnDrNRy/7JN2NgF4xIJRvQjWY+dZMQF7pwtDO
kXQx2ySoeLL5IkC0y6joyRsBTvN3xnt5BoBH1+0rI1J2kRwmu843Fag62jxLaU5xLqdCXwjXJTJl
AdYs2L3zTiq+huuL3dRmKN4wHQXdySD8JXK8ZdpiuDrR4vhMExjft6aUV2G/ZtU6eF6yS14gTyVv
Lb3iXOEN6asrHPD/ejs2djb6w+2El5sAoPFkhnRaTdepLSi+Ph3BrVN3n2UZ3jixwTdrosLZnz8Y
jq0OlX5xq9I8MA49zqCINkluoLWrC2f97JodUjby4ANQ6G65kDrHs2G5nniPR/3jjC4XJpxQlZBG
wGbIPAcVZeT8RloFTe7IMkIBmPaT9r2VgBZNgXsRx9kxK4rpJNQwbwrjDcbXQRKN8GKuSFjW7kfY
0WI/YlJDwNcrugdfzz3AU+B0bPVRB5PzJicV9UMTsm1/A1hA8nKPeDMkAgxWfhBs5w4xnj2gibAV
qOm8kduuzL+rvnoD8uGduaC9s7v+glj4HSDosGvi8RaOwKPMfsgfkvAQ1tBfKL5wEc2LHXWe8TNP
BLp6RPzoujD3oufLmwgdc8G4L2iLclfkFqEJxJ8JPfylDThpoAkw+ghFCG1qrCAJ/wlio8l0WiJc
vzFLwb1ixUzGACxpxcrQoVBgmHkOFyTWXYprhDoaqH27PliS1Qos7JNDLGzsyCMtXkwFx2KcielV
w0+GHFZl0W7k0TkZOUrhXPoWAhexi8GVl2me3HTqWMeO9T9bS2T0/NxrUD/nvuEPBpmLR3ZGSD0R
jEoYhbxUQ43nm7Blb+gPxtI+SnbWVncpXMdhuupiBLZhv4gq2AdTcSmJu9xZOfMbf6nfZ1l8OZqs
Cd6N6VIOHj7mumfgvxDyFFrP7BnEaUqNKwZ3xTo7+QJBmXwjw0i8FYmYledZNLd0dr+Q1slTOr2Y
2ULE+4CqF7GTewJNwkRR/i3GGlh+OpCrFLYmPmIHZ1nNuxHMqbyWpnlgKohHWDnihGwBhj/94bnW
APHEnCOiYFrLmUrfFL73CzVvMPUSiHn1lWiDBi9hUDZxsDsynhEJ5K+2Na7y9VX4YxrngGI/cMuj
DxTAD4FrZU32Rs8D88i/Obi6Z/gR+8F7U7kRR0D5vO1cg5ZqPeeeqmxXJiyjOpX88Se7Iw9Irenw
4MC60u13ZT+Wh8UkmxKV23eMnB656fg3KJlKkE2NLM7rzzq3UcnBM9i0Vfyp5vZcEAPJeoKJq0dw
zN7HiqqKkwra9w6z+Tb3n/xay+NkwrygLyk3wuf+LdVorooqa4/8nwusQ0w2XLCxGFBZ0QFbc1ru
+xTWPhA4EnT2UxW/sFBEV5mjdwGsEPFmNkRKuTkm1wyNIPN9TYZFDPLJY7R3qRLGAUkCCiwODmvA
59Gs0eniarcYhAD6ppNK2nPNqQbyGmn6KkIb6vg1dcP//JAEEVMSUd6MjYjgSs9chPSd2bzcvKkx
eXtUvCPYHOCPjUIjSE2kMdBADmMgWPLHpMhBhlVtRgSzkz0oFZCHGabsWBIqZT9A7MYQ8znpgiPA
RMyISDKsJ6e38qMXokkxLOevJvdpKdea21h9qGF/NDqJ5R3MqTV2DAVjHCeLx9ZJWJi5jcZ3tkvr
fbshq9I4LZYoZ0RYm2AAc98PeCJQMJbty4Ku6GxXwEmycp8ESCRJ5Ugf+CT3Nk4V0166P7bDcimf
3qTjmYfBSb46y3QjhWmGUMU3B8eomxfeoR0Akzn4bvZMt+4iL37IgMH+YaqnTEEVVE5MYmWIQVyX
9t2siaKAsYeuDoHfNmy76vBj4R6dgptVmeJo4YucwItq/z+FomdrS/rFLMtvnca3b9lQ8SfwCIEV
VJceMQkpdUz+epBx1q9hMAlU6w7Ga88NDSmsD8TyWtS7uHX+0hWZsOE8LD/xgG4+WfM/u/wSGGz2
RfyrTdJQcMjrHcMpslV66rOBmXswtGWU0MysBgw2s0ip04Sy2suP4Vfikvwxi54kq6OB5NgOLVQI
/BohKiWhtiWfEXmQLoAajrNzUYJHynbaR5UW4tw2hIvIGTOd6Tfvjkz8iw28bkugF0OFJuV88ER3
ssr6Dl4X6Sr/YduKuSTy09C1sgfoQzYv8ip5t/A9+y6dXbY3RdJsSy6MnduYb0VcroFi3a9jY5vO
9b2q/NsQTHtPDBC22vSx6EfGpBD9soqICrogUktHAmyGxDHvUOVn1qBxEQG1q3ZD8M0iPnw0glZE
XmaQSltjGG4cNZ0x4CzJp9LWdK4mNOFmh3o6Q7JAKFh7aTSUrIDJczDM98UrX3uG/GlhkB6+W7At
H2Q8vIwKsMrQu9XJTlqgAPyOqWH0qlHQQeVDchMfzJSWuDRr5kw4dgovqwnh5TRMLZYKYxnbjALW
2D3rWijPpAdxvpN4NGDZyMd8LB7JErRJ5dA0g1aPHM/ObtTyOG9stNY43aF6wcjYMzoYmD7vxonT
MQlVdlMLgAkml/l70zsvFkYBso9YZxgJd3fa8Kcd+T6lISooa2shWtzkZXPni6V7w6f27tSvDqq/
DJWrO/BNeu0AuHaF6jEznMcRDRxDNnGrBOerwaWXrdNbxucB2mrWdCSQvnGH/3iJ/hUjcB4AEU00
wmwbhH5c2ipbe4kvwjyOdUIfA6Cfq1xO18lsX+3a+gc/adhZX2CBWI1m/lcmzY8EgNZFK/0uCdk+
ToM1XauHbp0UMb8/BrX9PRns7BrCTpBsOnhzAn3gHpOnvmawScJQ3FbtUaDrDZI2jQhQAHN1hV+0
IMf1CJyg2nWJCYyGlpQhkTqwW0bKj0HRA3shjwrKhWoK3hh1oxwDxrMdAMgRz9ezjMAwP6HkYrSp
GQ9mP10R0qYP+SdSIrIQ7A46Vr3Nx8SPypo4cGfq20/M4Sn8WH3zjYy4D0nJQWDfalFh0BMGx8Va
vkyo0+GaKgmoBkjWHJy1sIoDk92MORCzZvByTNkuvkXR0/feR4AtMJz4GJThrPhno9knuPYgz+z8
Yf7WxHMTvg2L1qUanGcurkqZhEjK5bUdIOhpT/5iWSKrDlHLxs8ahdbS+AEz8O5ziQWe+ani6h+I
CBFZhXlhfXQJaZ03vT9eVF1AFaB20n66HOxxAH8ktzQ8Bu1ein+fZV/3iLnmSVOI7mke4TR5HkiO
cNfLxr3VnlIRtYS3eAdbk1Gn6/yjBMW1iseA5/jnCg6EUwz2PuWMYt5qPvqG9xA69bmYscDodokh
/yBYKAj360MiL8uJfsdWfFvUjg0H/KpfvNXC/HIqRIDMrLicjrQd5i5JOvj/A9EZJLlEbG8Coph0
cQiFvvVkp561GX8pEZ79OXnJCxwkXriDegHmQ7MgyP+1K7KnG5r4snTPMeacrbBZpORu/O1qHW6I
w5phZ9ZvRIAcEMUu2Ee6B5RQEsxAZ1/LkN+9dOv4FjsLlmXp1592A5wgt0Ki3iSr1GJ+92uWZNp0
mcKU9VGXCdPBiTSdjkZLoL7tFS6cYmCzmzKcHJP1aBysHg3+FcAqaXkZiCOZyz8WI8bqrcxFeFFS
PIpmIM4nx5wWI/8MhzaJVGtBWm/bbOcEDQSErorJuiges3l099SjfBujvEgXG4lhjiiTBvPqivnm
rCLWJDCApS/0tijb2Qtl4qaC+VGOEDcHnC5kt/g73Q1fyvXl3jJjrt7uVKsKKYLrX0Z8T7gvOn1Q
gu2YKxf0YbP7lmlvr5rsQRTg/toVzX6eVrxTzfBwE2ppQ5gteW3BN7koV/eYIrBjLNInjriA/t3n
4eYnSwgWnJNwb/bFdrDYw/RwJ9S0zqoybkBLYQHBRJWX9OOz8Uz6hPnozkyqp26VKai/YMzoMTrn
NzfXZqWvgZMsdI42qGo9Fs4BEcm3N9ESerI7s7sJj+iUQ9JIwKileI1ZlIFUt6BkcqBgHF7cQewH
VT4zdkYTK4Nsh6kt2BoZSrrebc+j6X2lCQXTwCSAHTGv0DTlOz5+LretFayWqTY8Wx6jl4reDZkX
q4VRkb7XhVW6D9u9tNEQtGhNcF0SvoPrgU+C82B4LXDUccig2wgSuuOFfY+XtS+ePTu32r3ksgS6
Of5XqOyVH92Rvz/cjYl5bIamk1OziJA1MvJ0EVxSO3DsE9cQKz3imzGOdo2ZjUzSYOdV2VF0afPc
pimAjyW9ulTEqEFIRwmUv3aXONBa9zYmxR45EWkexgMKGAcZX2fuVFxQqq2ZcNT3l5ws+pxre2On
4OdMpkhoklksU1s/xTrlMAn7x8JtyyOUqdEki6zRxidc/T4yy4GJWNLui8KZgOEnyHgg6Ckjfknr
9s3RxhMyi/MSg90ggJ0oGHCFvLHKMPbl4rz5QHJoifwJu4LtBHvfV3pnzP0tMHrryAZrcZl0TYKF
vDMSK9MeF3LcLkO9ihhb4znMiWtqEZADqCYOctsJlimT5RS7won/eL5EWLkK+sh09YKq35Mp62CY
Df7MdNUnvKEN84b6w+1CdBJLrHYszxrrNoBUg+1r3hrry5zYkK4Dzopsjv1o4pz+fyinzBfz0NYo
ivFnVi64/LHekzAFCzprd9BPCDes5+Gh8jIYMNciUPI5KyGexnRHtSO2pht++IMt9806oEbLyY4B
RhjBZk1+Gvw1nazFsqmwGk8DQ0iPqKGsE3nkrJrtWvCDd+BDi9A5NvKh9uxzkybjzs8IUVxy2H+z
x1iViOo1/8E9eG334XjtVxjE80NeGJcyBa2kOwDmfLTrhMU/tk7dP9Gxe0zY+O7Zx2BZGElL67vh
ux/sxflxCAze5KPmyv8/+9N5qvzqFYIrociLuYDFnGbGKPBTwNV+mmP+OmpokhiIGzSJb6AzqcUc
Oltk1eyHlhJ+Oqmx2/ydzgu9gWU+YkdvrxMQ162fgbkqS3rg1sbn2Hto2efmO61BKQvDDqi1fJ6o
BsM+AVH+AEksTZz7KPGXu+Hyb+29yjFj01Y6/xnFQpibFNynjflvHjKP25/p/MA0YFuMy7ytyWrH
7SkigJTp3hfQV2vvlcheASvv5MM9Q69kPqChQr/rELxIM80AMfiFWEBexcn2kz+Mqe0Drmgu88V7
wzHoXQhxL7CWF7e0Z4C/ninsi/NPkVZEx4LNtIE1R1bPujcLOT5yWhI6ElbsDDNv66TPn5GoD3N2
zhfD3Ygc8FKLIgXdV/Uw5/BuA8e6lliVmN82h97gH2xCRWRLYTwhwkBoMvxj22uOegYu7gI4DbB/
pL18sxqDhNsO3ZCJzCJWFiuUBOh1kg/t3e2oSTtveq5xVh8rEwBZH3C125qZSPJu+ekM8oidRbNa
34nIfKyYKtkBdnUlsHgiYSbzyRgwR2d8YPBUqB1q19sUxHBRXS44DpEPIIbhkQtJipmwqsCRijxn
eHHmqAb48zAlAlso8KOaefJ2XHyaoLD8mXoCH0Nc/yxTLrP0T2PRffvse7x0+gCt/GJakjlmilV/
Je0RnOiB/EFYL/2/0DehpZsWjokyZ/JdgRlfeQgB2oW+pVbSxBt4HN1BWa8qnW8d+CycMY6hPoEv
hm1pRfKLfYb0HcYt6lJYTxMux24oNMirY01m4MEOn2wHILgZfDKjwUkefKlsPcBDp4/S5Ev2ASyw
EszXpNhebdwmkyCxuz5yYragduvCz2fOcLLGaRu3/nAMQ/L34GKdQpazQLaIBnA1Yd4MxGgwyFxw
bEw4woK1VOJ8MRCCbpbWuGbFKrlLyWO1X1QFtNTXwJeaFzyMH8s0nvHDXfGXOPvQNF7FmJ/hjm1K
u18g/vMReszFkJPB4jWa77iOhwvhSAeL5HV01JiQ+Zi5QGDlRrKvf7153OZDRVh6jHyiZrxzUIHr
neBrv6bIkQ6W3f66q8iJy4+bBqlFZIvfvnTxjouFoZseisiXPlCC1Xre72XXzhi0ae37Py2ZXJGf
B/4mdTAu2VPI0sSw9106Ei0cyh1yc7lDndEcdcPdPzcORUmRfAT9McBjvw8r+TdrreuYLf8AFeMq
59+6YKremx7TeVnOLI7BE2yrbNxTC317rOeOmQFEwaEnIkzVuhvyWY5A+VJNEO7MACY136qEFIXR
YTyAv+YgO8Zf2YwusfT1Uw5hVDROfSqmih9XS607G9WPsL6SGtG2QTwgeVUQ7yYPwbMH6AwA1UG0
lFrpm2HJ12XAF2ZhUSlZnzD6jT0uPXElpAKZ/my/9XE67ZdODa+5pROgyhmiEy9Z5U16A1OVM6Yu
yygt/NUwB1R0YYVW2pxpYZVdLWSHPpbe3cET/ZfrZEbULN3BCrJPPJ6xLNV1gt5GBmAu9ryzsBcZ
hosQWUHADtplxh02wSY01Q+DjT8hCa1QurAEAz5bBCQPTSdEzCtkvw+EFMNpksZHrkcnEvXYbdvC
2idIjlL9FsT+n5rVZWsL4qpUcSsG0R/DgSStuap3mmidjVHJQ+Ui8OzxwBjCq0mGy5cnt0ePiguS
YyM+hVkL65wKKFfveZMyicyKkBMHxTq04FvXoOtAQP9f5ri/Xg96bVQlJvC2fzBhc3hki9EWqRt7
BcS82G4dfOm05NscnPm2NpsZeQJ74JU4vrASzNOQIUxNqJtR+b8ogdWDi2zO7+0AYxudCJu4s49C
qHdRr2f28i8PJSmq+EZDbfBTRzSSjKgam5RWs8RwTvJWYmIDA5EgwfhvrJZRUKpcedJV9dzD+9+P
Fm9HKEPGdzoCo1BcnNVV2AMox8eSGc0NNPwptOfsyvn0rnPXi7oy+U91oXMrkDBVcblcBu1+jRUa
i1xgw3VnfJuEUmL0zOW/JmclPmf2lQb/s3ZGf8v0K4fL6H/gygS9iHajXoJt3nw4Zv2c0F6fOeMj
y4OejpKhGdsdqhS2kYY82Gn/1vbwCi1kdjXMyIQMCNYqK5Gn+lL+HDz//5cM7TXM4/GgCVrDjROB
WmVAVv5XzoYZOVYMHzfm3LALjFFGx0GQFcaLtAL3KFOoHQXY3QN6gJcyMe5LhXtwYpUC1kBQNmYG
4c204IzshHGGP3IbqkIxLTaf46R/0oY82YwMAS2uQFLmEpcxDeud3ZAIUFIkISWyItkMPlYQF0uM
OZ7cuGxPGbE/2471d15mH73dVw/KH/+68QdRPUApUU2wTEIDkY0tDuUcNs2AZOtQ0eVuXJMcXNnW
UFnnX47a4JaaPqR2KHkGKbe+PfhHgN+4SmDDi0Ae+pzKJber/Ale4GkBoY2khcFYn6UX1+pjeAdQ
ntFDoZsE9oJZtTuYRv1HLgy+PCs9YkfbiQpWQmNNaAkaHy5e7EGHbvznbhr+cJ8HaD4MYs0L8p2v
ObC+3axM7NyT+EFwX52Fjk+ahaenkxAHF8lEyqy6XcGWYovjsOO6oJ6YjEZRsGtEhGuyl0zHQ+Gy
4Jw1OEEdmpTqTQNWrNE47VhMCbe7JSesRe3ZruURL/83BHRsZwsrTwqBbVxY6J+0onX94yCcfAA5
wf1XSiD0KRamufzJVfa97uvxK7NYk7wozzbiI5xJI+aLnNGyW8MgnbBkR1rJCRdr0e7SpCOQtA/+
6/PXwoR8rem9IyyGhuFc7YIQXAu9F2xnI0JZ2TOebS+Zkw2PKkb0nfYHkTfjaaYemWeWBSOuRvBN
Q8g0iqSo8dNJPcw5yZA8TS7/N6Y5jebEOIosB/Ig2tf19BHDfRDxRwKG+cJq0jzMS/AvtNm2mybP
ZT4xM/cEakUCcI1RMfDzRXFIg/hOY3pPezBFgjpGhfNy8b3+k+w6yMIq90kBiT+lX3Y3UrY/BObr
/WpvcGqWoH3FqMmzs4JkayY5/ro7YvDEkOkpxCtwdcpXFnlPBHn1wL4F9bGI2rH5Fxide+fOf5o7
ouIQTnD4zfIhDjNzJ3Mf7C/Pu7/I8cko8eGkeLQ60dm7iQ2kxJe26ctVOltzp7aGUbyXBEiCa7AT
yEAjKYQUt9YTjgIbqSVQlznISBKw43PnvRSBjm8iiB+stgcNvBjZLauxcNcTsUXZ0CRb2YJs8fFe
PNrmR0k7T73OugvULRQDKqnHUPIwrHMie0hcovHilARCE9eHzWajY6Eoq8B5sLMB64H+IwkaPQb8
FBERSmyNfMSXBOkxT0klEAnE9nFOd5UcsshBEaqqhZ2VHhVsBWN5bG/a84unsbhT2vPwu2J5Tb3m
R4AEajx85T5xuewNuo5DOEix+OOXjvNfG9R7kdRt1FnI7eJekvlccdE03gzgc35ltRUwm6rJikOm
lLi3QK5WXAsJu2GG6WUUyrha7fxQgsfcBUv2bHj1exez7lwmWd+160dmKL5CuIv7bkHHz1X1j7FD
fnN8fVoAF/QdcpGASbgq5iPKWcTTCGOO4TL/cyiSDrWFL3mXoOXdIGfLAMjC03SKngg7Am3mel8E
5Q/XSLh1ZnbmlKh0nIh+aZBOmanzS9y0/0nBw19TXuoyvNcIXM0pmSMMcCiVa/W4FGWwW/ELGk4d
w2f4QdYwoFljcDS3Rb6f544Qu3RdlSCyIyGWiDjoac3Kpq7xiABZ4B/AXUZKMcnodiIwwsaW3Mmk
eUln9NRDPKidbeBb0PGR7ZM6Smt5HS2rfhKr9SZP/ikSgw9GPL1rOMINbC72Y9DrgzTjNHMfqUcQ
MDbk8opP5NvTEc4oZ1pPQo7iROSVOw8rKoYk611awTjFGgH4yKOeB7HWXrDFRlZYP7JRre62dq4a
5c0WJR4vctLvNZ3lJlHUBcWksFF78UfcTnxgqB3AEEhw2Gi2MkXk3EQSYukzpfX87FdaHrhWHHdL
mq4bAzYnTc8Yh6rgZuISr0U0guM/UbZmx54QzMBsFh5XvJ2BNeZQ39a4XTeboqJ86Kz/IJFBU0dA
fySA6wexprFdJFc49HzEeV1yBjLHUnEYH+sp8SHsVlDx2PXPMn0sVf02ufGurSxNsusTMUB8gEt3
RnBfnzJXz9uWeKo4c/Y1qWkPjBdyJr8SLFp57PGmRWO5qkkGljWGKv/yluWRx8aCnYxyT2aOkCMb
gWrodv4NGBK1GSD6kFP6SH7fta7/z60hDnhxwBB5BvJtwXjVNOJup63GolWYrY0mu/fg8qhymOxY
MBHfTltwZxXyCBOKXbj0I+2iabSRE9jBT9GY/k61/a10Foo9B7nx0qMmXRPs1QxZO3PhuffyFw9Q
ekICesEqn5/N566ESaZ8tkdZ5v2VZp2f7IXZGWyP4oD13/4IhXlwzC79GSy8DOn4QVtMgvOydoOd
TC/kB11sze26TAlvSReecDgUJmHalnSx8VtFtrNGSEgm46Iga3ZGan76ofkAQue5yB7Qi6dHViYE
/ZSVcdS2Bg2uvJNNOqCPE/Ey2ej9yuKL2XOxVwt/I4n6ZIklJGpL/foWsIkAn/PWae9jpru9G1N4
5B47a+WTTi7WynXMSWNBuBQNNjxBrlH0hd7rAHofaSzfcjj7Qq4s87lAA5f3+6RHJwB+1cZV3RMq
5rYEnVZzuk2kwNbOkrS3ExOyCzPloK3CyM7ZoY19Samo+i0APWSqoz6RNKD3sQXGRM1HXB4Wb4Rs
IhGE28rKLT4L7CTGpWrN5pZ5cCoYyGLgaIItDlmeZFIKKYuy/wrCYZnZlU2UuaA6mCQSBLQfCG8Z
EbFGqCW7M0FtlGR4GM3Z4JQe+Cub/+PsvJYkN7Js+yvX+rnR5g6HNJueh9A6IlVVZr7AKotFaK3x
9bMQ2TZDFvuSd+5LWIpiMgTgfvycvdemicU4m520KUkt8JlPYcRjpAB3iLwcF5mI70XbkszlVUAv
AtEATbCs/4X75Iddp+lRxijMA2tn+LLc6am34z78HqhI3yAB3LIloWnWGbwUFUOcPFbyZPfIGnRI
IyTMWsv6WDZu81SmMGRnrpvVig/f5oxbjRIpbxsvjdgCvjLrfVx7+iU1XfRLuXaL9HJatSOK8Fyz
F7mjxDl0aSp6iNqZW4QaNfSwY75PxWU6KUK14r1nKyZGM7t27YihkW8QHp1JICYFOG8vttHQ4C0R
xWdO3W0TBDQZfJwA7z3VmFh2UgdJRNpy2jIXSIuMRdfEj+J2JLjXYG/baVqTqkNgepN2e0kCbxvI
0wAT9EBKjoQEL8UuM6ePogv0behVaAPCl4o537o0dH2tt4wxpyZHq0qQ5aBrB12j6+RQ3+9HNa2b
4AcBY8OHqBlugm9a1DlvEFFpai6Lr3we3tLHeMqWjvc+7dJ+mWbZVRVFBZTO+kHebbELgN35boP7
X8dPrKFrBxjCsDpg2pVapaS5X3NalXLlxHpyMcBuFWpjQsmYZZoMReL0dcJ7vesEbxeWBpRBwfgi
C/HSS3qcExNhlTRywdOhX60mhFp5sI/6XF+FGv5psOKnWn7X0g6Ui6JP5080E+14+qHhtl3hv+RU
SkpIWpYteWMD2A8T+37e/dqBNMXBYO50dPesxb86HoJ2pNfIKiYdeYjgkKyFJNTVo9gkQamW2HPx
RVCAQcNY643XbNGfOwuvx9YqYsAmFrOdFTy5Z5JxH1y3YUG1hw/iyMwFY41rW5XR+u+VHRWOHTsu
V3T8Wg58FjhaHO7jGXLc0/ZBa4TqVJofoUQDFTZouoPc3U+avwoajvWTgSCL047JXeV/620/fMil
T59iMh8nhewrb8djZLQDBzHqynK07IPpQ6MfZowmSk8kkDjYiIQeaTrao/XhqCneoGTUGIGEyDvn
/lPgZGx9JWVNtxlwxB8STBMZhNpNEMRfp6meJw3uZuCCLQvwUk3lKUIubPLUWlSAfT91O45ErfE9
r/CZh32Gw954rjwq+sTsgHwVY7D7e2HpsZvKzN/heWYkNBJgNiKuBfIZo1bjBqwH1qrW6E9WPjxj
zLykOlmbvk/3Mch/7UyaZ2ECy8McgCUJo8Eik7ln3Yvfc5OSAWH8Ph2MpwQJ+SZpccEDGdxXlDQb
OP9fOTHf0EW6qzGoEqzf7aNl+YdSkJLF4H5B+4ZBDt7FJq7IAbMJ0Esr5wps4Ds2NfwFWvBuBZU6
Wla6I+AK7As8v7UDe4ZJG2skCNMFI1tmAWb8RVg+0kdX7JLQ2ZlDwrUU1/woAp3hJfhPuShXEyUv
5lu8xNME1ybKeH45CilT7BzOpVOerV1Hf/RqiPgtgk+OE+0hTbPXwofUZWQuIcAO7bzGehQ6fRwU
J4onFAHfzMZbTad/AQRXElDwpfTNt6D2PJZ7ePOR+dT7hIol6F8Q5s1IsWg2hjdz7xxHsxLayqIZ
qjfYbGK/+srZVhxTYTzbjZYdhh79kdu+aUj70b2pAdF4KR/1mhDcOR60za7JgLcEYusVAf4L1AG1
HNr4W9X8Wid8alr93mIaRrDEJBJhHWjgLDxXUf3QB+WKZhzdI1YsUJvmrkcEgCEkxCUvrz3TZ9YK
6BnaF5oG0cFstS9NNbwMBo0TaYYa8F29oGV7TQTp5KlemTciyR6zPDkbLXW87gL+z2A4rf+O29aT
4FijXWUBa0Ce9mHPbfMI180COgYeG92CuQT/TPoaIcOtharni2V1IYw3CqZBQKNx6NPIYWJUGeuz
sduHsIAgRlbtnD/rQTsYJBuqG1V7S/inqegunkYKRivco9NMj2T3vXUxTk6/IbCJbDDaNj6dEHJ8
9d7eMwgo9vOMu2m04XGszQtRlNHi73VQ0//2smDHVJQElGZaILpC/6dSFB3s60wOd54yGP1Ms940
QkZutidIqYRKRpq1vhO7/1fU/n/H2/8drvz/G+s/P43/5vrX/3mHpvs/8tW35tvvvllnTAbGh/ZH
NT7+qNuk+c//4L/817/8f/3l//lx/yvPY/Hjn3/7juqjmf+aH+YZPPL7r/a//PNvUgcC/n9nmh++
FT/hzOd//y9Cv2H+A9q2A3gFSL/8Dc6cP/oPlwm7rvBD2nD4/4fQz39jwm9TwrANx1SmhIHORt0E
//ybLv6hJHYOoQh6sC3bdP43OHNJ8sBvYea2sgxluboySAOwDUPY/P77t8cw82te9t/zzuxLq5jU
s8YWWrlX02P8NmROyf4eeNf7z+4POCPBDte9RtN6JBa9td23zhjsnZ3pqNgh1qWXPkcbmA/u1S1T
9yr+guWv1B+fq6FMXZgkHRhSWPPvf/NcR+a8UMV69dzkuOIJ0hTEuIWhPN0fBn/VNv22azvGX63f
gynFCbo3poKBqk4+ZorFse3K9oko4S8pRsqd3ZvfLdUGT56hI3pDzbAY3NY6ou93b4XAs1BIJ/hg
OvEm3Mh9QKO7rIw+IaLKG65TbgWruV56k2xMCUG7199cRP8mvMA1f/+C59wGV1pcIPPr5WH+/W9e
cJQh1HGzMMELOsytmDAzn4bavQTRlH4n3RtfLRSKI2jjd1LWiz3B5w6beiK+IAn8zb+S45Q+1vTT
3cEgkCcKjmXcHMwmMy79/KOISF61aOycnCkZYZKS/k7gc3/FXXeY6E8+pUFU3Vor/nb/sQJLvq2S
kZH2bCm5v+NlYZWHiuOc2wTBmSC+/OTo57rw1kPy4NNl+qDQ+eIPeXPpAE6sm8hzGSYxUpd2bjNP
L4s3DKW3gXHspm5zdStHEojzwAqfSsFku8u2NF+aXTW09TW2ohkwwlcIo95wDYwbLHHH++/uPx4C
9cJsM7uOXY7tqzBiQJO+eCr8kol7Yl9E39uX+1dJUDC7KAvUb7l9hAICsYVJyakYObtZyP0WrZtp
D0mlTkCnprVeJP2ebcg+49WuFZnaqVopS2/O3fxD21Aszwajt5VecR/9+TWh/3QTOIDIHClNUjUs
QUPL+Okm6EemiLFPO04PafuVmgpvVNFk6tQBmh4vjG73nwmdQBr7Kejs2YhQ9weLSfu5gum3H2ux
v3+nUZjjBpXFvi8M+xyhP55ci5u5NFznGjK/AUBU69rmz1/CHC/y2zWHl0D2CDJgpsZK2MQp/P6y
tvRR1pWlZQ9VRqyaaAp2dU1RJHj+B6ducBTq7LceDRw77R8lQWSn1PFey4TGpiznOqew3Kuu4cdH
UVy/J6OxSjghf4tHZghN2dBInmBhw5PolvdfCNc68ufDL4S99khjaBTKKilfE3lk8J9fSXooHq2I
rgZhXW+lWxSPWuzlj6T3oCSr7XatGv8z+uZzC/o3d7diDf/5bbB0Q5iOxcdoy58/yXGEL6ironxI
cyCAeVhy7/TgQrq5/+2P6Xes2cyjK5UeWtmmMNrtAiI4i9+jEcsSgQJTVUOz85jru4AelKfxKxlF
DXHQr5nJ/FTTmbfgJY+fjK56ETmyOLxV6UbTMnpmnuq+3r8a59m7W5Xf2un7iMV7ByV42mCdCQ9B
7FQEQ3rdIxFW4/7PL4Q/rm+8ft0ypYu6XFqWPW9Ov1nfcj/0KLO09IHQh5dEGbTNG+erHqU9XAgj
yO/fRpLuf0RgNY3TwXwyPLTnritgq8BXCA0RPOVt4hytwf0+qDx4Ek75OjFYRejgVGtbN7Hl13Xz
GPtmsLAcfQ16inZ4a0GNTbNw4+VWekIxUgAkIz8hSE3cAV7vLWNfELVQif4YoF1EdIkWlTFOuRKD
ll7s0i1XRt33y87zSDCnJ33sGu0rkuQfLUroa5DTP5r5HOdM9xhSlMZwCw3H3jXMvvfkeYZbMxGn
Ri/1jYNp6GlI22STdeZrzZ5MlJUJOsno9JcyfefkFH9+rqFBrWhDR67bFlVOQz8uab4bmOx7JFFj
OX4rccqs2KU4S0atsVegjMdhGhZ6Ch/dya1mAyVVLlXUI7oimh7oA5S8k5jbTLruvqFE8yH3GbiE
w0i93L9lWukuWmTOTuC6lxAV0tpQjKP7ossvIyqcv9jq5c87n2G4SiqKE+FKVoqfl4giGBpOR0l1
1pKyXCuvds665l3uH3eTVB+lbr0V/Vg9NAOgIqQv7PgtZMC5EFv3aY3/Ur3gXZ8Of37JzjXZ725a
Vl1DsSPbQuoCWN5Pl6xOt1dp3uDfIiS/s554o/CwzEwX45JjjliG8VTuhMKspKKufS6cNia60LWP
YV02J1ERlqIhVtz4/WBvVe3sUydpboxizeekmhtHdWcd799qAk1FMjFdGrKqPDaeFVxyQDRORHb8
vEHddymYNr8Elmts+vs2rFfjuK4M8ugxNW+tBI1iNoXJV380cVIQXd6UgXsyWRie8ZRZEzjJvjn9
+Zs0x1n9/Ca5QDUMQdXCLE39VLcM+dDXzSScq5ciBDXNHJNa9DDXwr+6JpZxN6Wzkubmvp53cCMP
xSF33QEjPLIiSjEor7NKt++r8bss9I09xLi4Z9CZ1XzU9h7KPDLGKvC2JoGhF9UZ2FU97pWVXhjj
qc4xcoJLqRcqaXECzd/eHxILxmUOF7rltG/jMDFb85n81mPAxO3GOj8jgBSWvl6Oxxj/AwhQkMy8
u6TkeZN/qLxCLoJA5kdBkvfCH3hpNnO5z6/o5PKVQl+Vk+eDQC4s4dx52SqJRvsDBJXKif91BxN/
0Z+/4/fS9zeZRA6XJaWiyVJqQTP8Q6XYKbwZ4TiamLaiYmuTYn2yEnIXjKI7VDBQl/00HtEJV6cq
jr6A/hpxHFS/hnVGKAWSvRUFm76rRXFiEkRYbIUJJUzjau8UHcOaqR/fpQSeUGXldC2rMbm6HlMG
LsV1ZPs+LTcjFzc5lT8MN5IPEWN5+rljMwcEPtxrO/IRCANuc+fcGB69/N4LLzLiHE/YR/3Yq7yB
u5ai8WvgTvVZaeGadPyz43uzMhx1sX2UpMgsJ5siGDCmuCBOZ7LRA/EQ5lM92caTIp63bpForrwI
KF/rz6T7pmn0PQXoQ+bZ9pYND5gBY8O/WLH0+aD0u0/AJj2WksYxbd122M9/v5eFyG+KEH7MrQ8A
kYV20xyqLtrEM5VmDlw+K40MFTdwyUjKdadDORfTEwmJBzGydDhPHYnvMlV7CO/uMhjMb7J3arhk
41XXk+wMaqd5TMbcO+VFxWvRtmi2DzFD8ndHlYDXOtDFf35V/WF/NmxH0nPieEqGHKHqZHT9dn92
kYaTw9t6V1j9RIMgccM1z9EjiYOrgDX7hSBJlyZqRwWZudNyiBrUB15OqL3vqIPduYgnbd4OxGjb
SMTTu9+/5LVK3kLaezv4MjWoY8vbElXlHccehnxK9q4ypq3IdN3aYgOzDigYqXvCgPrj81rTyOCc
Y2fIe9bbNJ/tOnD7NPz0Iz5msjIRG+FhNBLmnlz8nJnmAB2/tP1dmRnVgzWHCNmanLalliWntWHW
mx660Huiym5tDYSREyYQPcHTRgzvDAFElKh7LIegfddI0y5YCs7x/JnSMl05k9czax+zW9C93P9+
1q96apVbDKZ93YswuIX+pcyC/tRWdbDQvbx7dml2PzXGcwJIbkNbyQS+0HHleyPpYLHVjU8O0nBI
nOIFhK+4FYV6SuWyhr+UiNREihgTqR0hQm5a1e6NCGmOZoUMzuLcP4tYPMMKD56UP1R/Ubfqf9ib
bWSirmvZNmWrQYX901XhNW1RFrl5tZCCvcmB+HibIearUsXaIG3kxST6HQ+8r6MaEeGeT6U5Gky4
9+yF1aYCE3yMA+jxVgZIF6xQdqMYaC8y77dALkCNtcX4jhUX6VLuL8oAtdv9TGfl2Nv//BLH8PmH
HZ2XoaAQCsVR26Yg//3L8bMuoYau7aupw3st3frIsKPdNk7pXQ2U4KuJBO+XgYxyAI3IwQuGBtcU
6wzKShKM6yErvqL8PTbdrGKngRr4D0IF01PkJthwU1duSCGcnsywHM9ZZz3df+nP0m9H61Dghnb1
oHeDu3Yb/ReD1smiRH/wMrVhvKmN4ljOl3ANLipz5ONUVucaO+6OYYu5K5tA7l2PDIEswzTPTThs
p7htToPpG8vakm9RZ2e8oHg4d8EHmP36okUA9uPG2cpYtzYDMvvTxDJJpm7wXZQ8KZ/adFFrrnZu
HP8t6awKWqBAz2F36mtRZNvPVxqT8vRsckS7iqJ71oqsB2toFLt71WiM+rRsQ9Xxfrjpye/husou
pwEzhN2B2dOHO/nqoIX6U6gxAOyhRvfB4IGoVeamI8mDJZLbwa1rPDoYR1YoB+BrmvX1XjOY+Yi6
UlQlg/EWNEaaoBAC1ot0HeP5SLj9EphS9c3I6YamXbCGSoH3mcCO8wRZ7fMhc+dQdgbL3TSM69bp
xXsTv5QksbyMyfSUVlOEcQL1ctm0DTHy9gn9uMw2TWW4687C54aPyrixOqenrG7P7fxd0vr/ekgR
4OWj7p3/50eydfZlKx/AmWKViQWtal1rHixx7VIbEKOcNGYTkYbxD3vtElhu88jpM7iV1Zx43Jww
yPmvVleNa/oE09HN/OGC+/jjc2EMLYYwCPrzc1Qn4REahz5rpUl9oMfdUaxhd5LVQ4vGfIltMl4r
TdlnshCcjVkxAQtb4KZ1O+7Eg+tjeGdvmRnvm0Z3iCxrtE0A8n8fuyNxFH4/HQhrZMJN11n2nnbw
XafbDV3wTZriPAU2QOvU+pqX+vguEhdff0MKCtqX4k2jjUK20FqvMoXhTEYvk7FObeU/SM/+5gTl
sMIROr1zFLsAiWUGVKZ8QFY7nNtB6xB3oX4FUeyNF+lv3TbwfjjgCBc6QMnt51shcwbV+EUsQooS
8awFRnZOG4UkMk4dtpopu0jmgCvg4ylcox4POGKo6r8fiJP4tYTdsM+NoWJSA9ckmrA5O1bIFCky
iNiOPmJpZZhICjtgZMs4s3dQUtnsGVgVjX3I9evw7NexDIPzHe7lkN1GVv3I0VMPkaQ4IiJtrM9x
qbuePHSwS/de4+AuYn1IVmKudVSr+0sMZ/VGFN4vTa0bB+k7zq4J60c9KKdzGhGdeF8yeJexV+KP
I6FklM5NokvdoPnFI5aLmfU372eJk007GtXeIWjUqcc7qk9++KxVsXkJVfQQZpF7ZRFxobLyoEPA
kgH6QgasYOytYjgDG/58k/3kySonbTdKiGx6VJxttzp0yrfOPTuRRwLZQaCMWsRjwTZNYXBU8ylY
NamgOkO/eNOARN3PBakWXls97DdB2vNLAkSu91XLC6uUqOgkIwVz0N4Vi+KOI9FEwlvDxl4m9KwG
Ve4Uu2VpJzCaK0fNUUVQXO7vc5EN0Y5spaljNkMykttzleLorfdexM0zCPwwhH1EdBhOXhOleL6J
p9FViYu3bsSmVALRDY62kxcAxQf+hCAk01JrNUY5ULkE3XsXg5PokkPkUcZw5PKOTlcaDKbhHaZ6
Tm/VljCD0I2wtTVbPx7yc94DXM5z0RzbGOtwkmu7jkSEXVRnyTWnLl9RuuAFCnoFzhOSnzWGb6rT
H0ydrHF7fvVl2b17FXoTcPP5Y8lssjXyTWSWZLCSHWMwQ1o3UzUS7JhcBWpLc3H9PP1wHo22cr77
ZG65hFlC6qhGhKFI7M9eUvtgaCUYFYc4FleYksNW4m3zHjV077nVA41Ojx6V16xD1G3eVE64JefL
DpLMj6RJzCeTLvNCU2z1JhprZ6y1A/30/iUmziC3R71dBg3emfnOyGzDPxPN/lxIXNM1Ea4vBLp8
mCrLVjG3hVoZRv5O77p4m0fQL7lR6kCaBA7cwUfgFYpgDj8i8X2uGxDAXjo1d1juVxkgdgaLMEys
UFBxHmqrKHBlVNqLmSf9JQiYxZrQF/afxV7oWbfIj9LvVW89GtDxecLlHOO4VF0mNr4H5xLT03z9
6kbVX0aDJmmuLO9Q1wCddM25lEVDJ37y20WW+vLRDOyTHoB8dLPSQezuzBeiH+iXpNsUiXAfDF1U
67ZUAbFg2TGdWTH399ga9bkxrzCPUT07SX6zC1UeEiYgZxr9yz4dL0MAC5VOZbXgQsLC5XvGqS39
a14UMDoKXHKdL9S+C+DDQxxBQd9joaGdZ9wiGw0U+T35lyqkmUgYzNrt3K9VWR763tH2BDmV2/pe
0/QTKHqVFPX1/oCgBd1mVrB4euN0Q6iImNYkNzLvgdR/vsKIhQiRECDC+cNFtlsdzFq2gEysiSK3
qHi1XraL8v718//h48+CoqP8M4KobjUapbmFT+/aafQr6NlfM2Ua58/Cw2+GV/RN8RVe7UtgJHvg
/7AE8G8cOHbZZ+kkCJ6xGa79Jpu2bux+9S0KIGblJfrmue1FZZITmi7cOdA9OSd1wyCBuEiETuvS
E0gpA4QfzPwxL3TAe0FFyxPz5kNWhcner21tWWY9n3c0pM8AMowlROJmRwrQuJoz16EFx+eE3Olv
lJ4GDNO4eqYlkCJSTxfzFD9up2wbw333PdhmBaywk8G09tinjrXWjd3URub+XkkJa5hAVYzDrdCJ
OWpdS9ORH8wyiQ6/mx7I54wTIcftb26OcRI4w3BMxGy4GIYRIRjldU3Cx4LAbXWaaUr3Dbkq0q3A
cLg1HQMmO8Lpa1vjpwll8ZV7Ojhmvf1LkBRigc8ONgm1yquRIDYaxNkJLRu7Mj518uhoBJTlQ8Jl
vsRln+0jM+mOYQ4BseKZn+sQgB8SSJsOAVFLgam8DVeNOHkaHEbf924hXH7s/HX5CmeVA6ZkLScc
WQeitb4fgce4sTbFmINDL9hkKzToX2HbHj4vnCHK5FvYtPnN1cuL7Cz9pbfbZh1MNP9tYX/TrdL4
2pMag3zPmc6246wBOjrecjK1dOGhFbmXWX6Wuhte/czvB8Z7rzjuO1DhR5BN/L4k5i2PHzEErBgd
DFdF8/OqQtZvnXLVpdEHG31uLU2jt3FlPahFnVCupom+Sk2v3khyaFaT5oVrJ3IAzmhNQIKcPz4m
XTys7l9F81f5/FLjns8gd3oiyafU/WgAq6HJq3eYBkLOlF595RbBaoDsfdPRLh9Q03MAFdPeCrB5
x1V+HFEN0Gdz6NwiEfxFBi4hEXF8ihP9UI91fL0fx3q9646y1PcTrrzN/ed9rf71FbnzAP014wWn
a3px4uRH3Zfpd9nULxqt0ANpv6zkVBjFxpDdVz82vR/Y4pdOT+U/VJE8uhImjUUO0aq/V0Yqs919
ywH8MbVRiXa9T/hGhx6RZQQXUo3bE1kf82VzMqcL2nkgLLq89W4av5Ay5eEv0wAMN+107gYVkzzk
W9veAdJYoKdgRiKKdpsR8rEs/CZ406T5itBM/6HwZwJh8Q5jz6EzS1S6beoWJL5MrGcuSuNArQjS
EjvMM85g6N4esqkOmtsSLT3YLa99A5SQ3eL5QdI/yhGnVJgAkPPkt06QKyYJjF4TgLXRyKQ4oEWV
66HGHze5W1GlIWu0Xu2buXOL/GDaRpV48/NqOA9ZMJxZT3RCejJnIUVYbgIM/GwslcXT7Mn9ibVx
5VU20wDV1txGMAFCi2ql8ZBnlb7GGbomYci0RnN7f3tHVRdHM+heu2RPMhTCIX/UVhqNq6MWE8BZ
duYDTmUqViYND/SwWYaygIm3CJOrBzepQdXzZPpZ9GQSAIdoPrwQA4I22cetm4ztMwZ2/aWSYXaN
+M6q9ykLFPbP/r3AHwaP2eKcaQ5nhPriCy7WlSx5EbTH2guBJAFlNDKbz2q3TjyxNnMQK9H89uq2
JIaraxlXWco76mkA55kx4YHSNVsoRmpfwEpghLOjZHcfrIxOhWqflwX7+T0j5IVSdhiPdNSzZZXW
a1qZhFZxgAalCBmENa19w6+E6TKnmspy7QtvSsOi7vRnNzWyVd6R/WrM5820sNnLyjmwl/SgXpGP
ISkithC6KUB7GpCfCxHN8Bh5a5ndsCPlm8wJAYMljjj5DEpCrUbG6kWXz9qBkN0r2rfsZvjlFwUK
8KtZD8aeaRH5GiyHdHPjrwqavhuI5kfe/4A5qyMPC/1dPi9CsOyWWiHDmwWg/mqXHuCIzoTzgErh
KHR3g1HDI6gp4H8Oc+DePSndNtsLTO9lF3frPnbyjTWl3XPT98T+TQx3XAfOdQm3iAwOSzsKxzum
VjSw0NZJOg/kUs4hRJcCY+xXvpYm2O+xTdH51ddDFZ7oraQvfRvxthvq0cYCs7DmTjRS/l+rauo2
FnDZ/UgNRfE4ENltW0SZtD53jO4Qgbko4adimnO4j0Uyc1cJmD74MW8IUZrEtbgeoW1MnFzwPpeG
xDaEvYZr7AUyybXZuWrfE+K+ziTdUUDG6BazKjgjnhA7EOjNqsTNsI1iG0FwLgoIfjbA7QSRgBEr
70Hm/rFLGeUBVT+DKU2fAbPI1Thl2qa4jpx4WWY7jYMxDAmcFfNIFkxfuiQayTlIPB5n7Hbx2s4Y
Sbh6fJZVM964S0GwacXZgseIEnAGqscpon2vjVb3U5uZ4QXUl3XhDnv0zpBLISy+Uu4uyOGtHmpd
ZZegdtfCgB4yRfEN1GF2U1Jc6bdGD7FV/NIB5d7LNuF4p2GqSfQBA2XDLs0e0x4Mio3FZ132ebry
mVjiE14Z5ZspurkhUPeXTNiHTFQtkzMn3fUpwkJO+lSrnwsrY1wUxKN2CSXunNCphueiyX7JIMJH
83ggKcdw4wezth3XDmbGvvjaDpKZvNdd87Kx9klZY+q+t3Wk7qRrhMRk2xvR9t7Srw0LxNe93sSq
+R3vyXthatnJDYB5tJ1qdjnv7no2Y24bUQ3LApjA5j48MCL9CS3qdOoY+WjBkMd/oViY1Vu/b+47
aKMsImwRQwpT3VVUvx1UmzQh27FvrmlaQscpCu8cICZc2lieqBlph5O5hXsLENr9O9BvWxx16LJ1
a3oI+eR2rllAJ6yFehI81bWLFBZSAgGnGpDq+SuRdZhb8+EvOpz6H9q1PHekIjY6IiFp2v40jKu5
0yPDMrqrH9ndzjASAoBkjid7jMtLUdGGiWjuERWp4cgjcc9CEXKZPlIGYb9gJ9ljmAMxWlQA03yb
ixLNGoSvuH8tOuFyb2vQPnzRP9WE2wB1Qegji3rd1c70FyMW05lbsb+bsTCOsJlBm7P6i53qp85z
bAeFOQWSrND7zadanB9kgM1F1+fRoJIugJ+0huUxiFOZT09BEo+vWEjmAIgKyW4XjTffQCxqsKqE
kv5KpmoBm7R/aIpArOsJcH43Cw18Ug9ahGC7zp+Yns+H5dhKlwUCJaTQnDRTJ95wgK12QGB9IHNW
sityu9rqdlV/0Ysb/Dlsy8w8gzbcYncJPnACfSThuM4qrfvuUjXnaXpoSNRYjWhS4SayW1TEeVZt
YbCQ5iOwKfOpd83XwS6P1bzfeo4BBCzR957B3JJUIzjY87NVINU/+ypYAYA+ZtSQhqrdQxlN3TMG
SKwBMaNoenX52L0DHSbKPu+eYDWgdyO3CnQoYtz56A6FQUM+mzzWefTWuMZwuo/dSSaXELwqtW+o
M1e9h2WlCBJyZ21T1YjzSSWEJvr5QRAlPSYVCM1W/+gwPqOdIEJTNxp4vqCzCteMHtsyOLRO4F+I
vowfbT5HRLfYYKdeYJ1EA/LCGYRsJjUx5veA9AbWcnCy/hvBbMOaapjqT99giJPbMI+mYwwPYyVJ
KqylxGY2uTSmKHw+gIl1CDESgq1ti3hThOfGNmlrJI4ihvbSGgn1mSxfrMzq95WrFdsolW/kX487
wlk+qsifLrqU4+dDT0DnovILkoal+WwgbXluC5k/G3hCUP8+xzYhw4kz9/QoxRcllJP9/YRhkygP
f4HsRja/fWsU2llPOPs7QpSPrLyLMbYwsk75aO8jg5MORMrq4dqS5Y3yjSwfp+M40Fk9/VmJerrL
2oOmvPx8/7kxGeOOow4MVA3z1OL+/fA9Sab0FmZVevFK8DOQh7/RuK+uVIvlaqwzyZbXLTHS1A9N
SWUcuR2esLsCJxdEkt2/zwtyxRu3dw++TNtrb3KkuG9NrndsG12nc0HdR3KWXQQ/2k5kl7BSxvFz
s+mQc5LCpR8plOFEW5NJA53QHK2nh+SapX4wikRfRuUYnwWYCs08G0ASF5SleNDuBVTNiBBoM7J6
Ij2vkwWADeHEffNsaro/Qnk0webWZGClGeywelilqtbWeC/pQ94bqiN22ntn6v4wmtrZgjVbcmyd
fcbzkJxbnqVujb7zmprwg1tp0QgIW/q0ddg8ZwxfV6Ndd8+ibJJzi8F88HL/+d7R9ko7hwfkkPqN
TnAxFiZLiQD16EexcZGxmRz/1aJ37VsouuZsuerm2ONNI3YmLDN181j3VlbYhhvWz3jnzT6q+/Y2
EsFD4lV59LAYnEAsB5vPlc8mpupWAaDftLjsOcQXKIwmoydDwye7CBnG4q4FC3UDVIQXHmr6SYvc
rdTGbkwInm0SXhzBcX7jl8Pus0KocN2j0Ajbdd8EGMQNRx6dfpJHyvh8F9M/WmT6YN5EMIeXe8L9
6tj+t6COwjVQFP9zap9NvrHmA+Bw2KbwDZgrtUfNwQdkZeNrnFo5cJqq39vFnFlr8Qpq0fiU8tKA
Phg7xCFgv/ZC8xEDK3Dze2PVxpqHHxcF79IaiEkfPQ+oMTfJ2RT1PugaB840ov8M485SaaQjIQCk
8eBL+78IO6/lxrEli34RIuAOzCu9t1LJvCAkVQnee3z9LIA1c7vrTnT3g4IgVWqJBHDyZO69NvfD
Ut8nOZoSE6sSW/SANQPhar8H/aasg67TCaFKuGNUA0w7olSgFCrvTEGJHAttHxas1KwcVPhIxchI
1EInZ3MzvDaSBbBE6p+gYGhYp7l/eSAh1pkepzuwpM0xj/SKZSXaAsZguYocWDrU4iGw60w8K2gx
U594rFqj/FLT+EmKv62qYSsatwVUIN99iaNox6UPWUFpckiKY/cxNMgzb1RqyCB3wWpWZJF6oxgO
0QOyufFbWpkGpZJpGRbCXFtycqazxyYcWOUPRjr6XbAIFuOw0U5dKt3RBaG4WbUtFC9YEZEYfGAg
SHNNfSfkqU5TClEqhzhpuDAoC7UjGCd/XD5F0nzmCieqmeMyS22Zws0CqVMXoUozREVgC+zJtlI6
EhpT8YIGyZeikPTbE4PS6DrzpbqSxyiyYME9yzpPp76XoFiSSsvDDUs7R/LZnaOAyY5EvnwRgoF6
RzaiW0I3JzZt5opARWqGf8dOH0OeLJ+eRND7696QCakeD2ta0uhwLnqOBEAj3MQvLImFC9XoQkSt
tMAgV7PTwtU33RSlzIQFTnNyNt1zBy/LFpGoxLpKi89Y9qozNOHgxT1FbMfYXhN2AmOcyU/TUEv5
7B1Xud58B3EWrh1zdHlOnw0DKPTLcfOtuR6KB+4eW99sm6XmF69u6Bg/ReitlWab4sMVfqi/pEUF
dm8oCfOMm0+NMPO1Dqxgj7td3QcpsUme8iuVBxPLWolIlIz7SdIgx8nFUPm7iOEyV6WmyyxeKYLn
qdfq0jmBJmBfNJ0zCSQjfsypOT81HGu5+TQL0Vww9a6S1BB3wAO/d7uw34NzM/ahcucqCi73nlIX
iEPnr9qgV+466RkzB1TXqh6IUB/brntd77/rsVOCn/0+NH1PA9rF+5whVtdU0kgtV18YapyeRIf5
Jgl+ugjBny1DzuZk27895n4tema8y8Wb4jOHa01Ne3xhrw7c118WoaTuLR/9dZaq5m16RBeUtAap
35MH5jP98ombMWFV1WhXDkUAq3JoNPPRmcwpVrZ5cC2ydinQooACs0GmlC7WG6q3DeAeqG11m+2m
dkGEfZvujPEk2USsGX2y1OCYbaZOpJ+mxVydytSAH+8p2Lntpi8PrZEL9nm4s2BR4ciU2dFBfOv3
/yJv+C8lnmXKaKw15GEaC9F/2TuMunBMKcZLlTsmSOI+HFlKbcJNklSk0inemKujX0Dcuk2Rry30
8bAXKpSx0CLXuY2hBZlCX9Vh9OmAQTiBb1afIdh+5m7W/8tGS/w/Gy1FmIppYwpHx6b9UeHHDGZ8
r9CVs5TUerkatER9iYSRkBjW+ps+tqOXAHRMhUtjXlaKdi17FOS53c29fqi3PdykS+o5gKJNtoih
bvtLp0K7OuTQqAz2xZtI9ZD2D+RX96UGvK/QiSJK7SsmD/ulrlz16lpi8ZgdBv2n0bZiLUcZhJPs
Cp2YeYUEOx2PGthFduUnn7sh1xtNvUp/fdxelZSsX4R1U78wY3B06TtjJvcWUz+nyLbXStWCVVMn
DSPBNnxSlEb+lw9+kpv9fatkIchDumUpyNKUSa72lx0rGcC67VSGfpYjptKh8AdmuowCLJaQ2aNG
t8JCM9aGYIbWIpCxSHsk80O6QxiJn+BowQRy82yllqwBwpOHA5ZkrPFo7B6zMlg99UEgwpg5+JR/
6dbcUqNbY8fMxDviOWYEvR790Kj3IbFsZK4NAa49i6tfjVIIwE3BrKwRp0buaYwMMWnuVvO7q4+3
Z40+vfppQ10Qeqp/V7V9RQdKBI+I3uWwuNh+XM3g1EMahtFaOo32nITB73/veMFoG2HDZJO+hPz/
pVPJjjSAKGBerDeu5ELkQ/LVQd8kCkdlQcVRkg/JB6uoQvXVWL9/VJdqXw3pjYC0Umfzz9fnfzcW
kB0h8jfQyKpjQfuHnDjzWjCdfUMCal8HJ1e7QmnLf4VDRch51VrPZum4y77AZK2VycuQkOgEqrNc
6lnWv/o55EkdpP0p9YrwKaryzVTvRWrKhL+PfxRhKzYa89xzWQfKv6gDlUnG+9dzTODEAhFKpYoL
jVyYP7xjeNOIj/G84DzknTmjRkYWQvjFIqVoWQSK+u4FebccyqC9kBX7+ZBGQO20Fg4itVUxavGi
msJChRg0La+epoCFtwk2R8dz6TTPOKu2qz2PR4rWkjVG2jhC3wEJBNYQqUIIGND++L39Bx0kn9pO
/0K0ZN1MM8bADumIeAr5WvouwD0GGgdX0i+J0mrzMlL1jwrVl0bk1uyxe85UT1/bhAeffZ+Wva0k
6aF1re+pyu/7gYVTj/ujUdkkGMi2fhhsEE66iZdJFf5qwvrpiYH01q2c90rVP9OopgFWhXNRNCgB
cNg8gQdWVlPfuh7s8OS2Jmt4BgZh9N0IBedOICpn1TZY9FvIiWS1N8EpzEvAy3VcraOmLQguGCeZ
dheboCr2cT3oT+o4/eLASN0vtfLpR4xKRUKtSeztGV9zx9RXFTewlUp40Em34g+dannVELY657Y+
bBtXeq96AYsHq1OMnA+ko54BFixwUNM5jZ/UetRa0+7AbW6OSzWcTAYSlkO3xJO7i9LjqXAV2Zxr
ZhWs1ArVA9tDdRyL9efcqudtIQpwJA6YNgqIQ9+CLx6MTD4Tmgi4BHPwWS/zSwJ9CR45/e0h7mgc
SiECYM4FqSYCfTCkb/I+KJhwARyRyUj/oqjW/1w5OblxZBK2S9eaTtOfbTNsjHXqqz5Wojbr91Ot
FSh9tTZ0jNhpnJ3QbJ6nLWjA1uXi+urjiMmbgrG/ggUYwuxPw1jbeY2mbgNUVhQS4XnMrUF7tHQK
gqXwrthLjbKixJsSrHFdv0/BQbIdIvl36fiKOiF0LSN8RAAOLeVa2cVVUx5iToB5RwcBWhlBfHRX
hy3pSuW19QfIKrQieL+wYlfYsU5NNdgrBzXcUfUtB5Zz139ErbZRdMn6bj//+a6m/7mK895hkxAm
Ji/VNDXrD49aKA3gHGpLnFAU+IdIaNJB0mHNU1obr5YFSs7UE4eQnG8rVfMfXv6EyJisSGiOmxL4
lJzYLTxxi5296csoSPx43akoamOfXbahuwhBOiaIqV3d+Nu/tQZqYDgewQJ2zwTwrqZv4A7v/Z74
6wI2YWqRs6bExqo2O3AfPexOj+IMQKsbUbXRdior3d1adFGIH/9IYWT+izVCHQuYv98zDc3SLRT6
dIzG//6uNs16AcUhLHP8h96rlbXxh2vaX+TIK1tY3toSru/ddd0Qq7J292LdvwUZHMJ+dDb5OORR
05LkYqZ8sD73h2WT6+HGG/Cbp1FSnDGSQiGt2JX/80eK4vu/f3Eg3bKqUVZAuNX/uNlnXNdc5C4y
3Wmjk9vaS0CjcE5mG4FJbvWWYvggo4Z4bknX3tnfpeOoySTkill06A3RohtnN6WubSZDAERWnTvV
hKrPy7URJPomypGYT7rIvIJL2KSINmuPIHYfyd0+BHu1jPI2BmCVzJHjW0yJPbTFGG2uduHlM3nM
BeyNmNgpT+jLit0+MnCEK30PDJh5cbWJa8sk0hDOTWpDqgygFVwInIoJ7mhpdGr9O6R75eagxrTH
fsv0pcvMaKG2frpms0LUzyDUmTG2W0gNnIHAwO0QtPDyMEG3IJhpopY6oJWp2/xY9rAWY0wbANxQ
wzweeZdpUXm8Hg1M2h273uaDIT9LJX+kqOINCjJjZfiOek1MuPJl0rlvnmU/mZm6hTLQnhV+qXMY
qN9Wr4S/vS0AwMTWZtyGI2RRtXl5rVt51shl+IPm4Sv8AmPcPA4vJTHeCTPVDylrUcLKdI0y8nl2
tmaF80kGxY6V3EqUgXnNNDuFoWv0yqkgB5u0aFoXhsL7pI96teuksUGN4W6MDN8RYerOyitj6zpo
ZAO6bm9d3YxswHygLIUzl9xsw6BR6NtbrpeRLBS5xKvh+SBU3lxhtErnSAS7o4o8HkSgvwFkAEJs
9K6wP79Oqh/HISJrNJBUZp/uKk0hr9UYugWoompMJPDuVd8WMxHIVJZKZ25rJsrwc0qilMBX6LNc
I5q+L0L/1A76kdoPO6Hm9+dMuJekKpHMdaSqjc0OejctLy3TWK7WJbLxo9vawUKY1v1xBABoroFB
RqkIJhhip3n2ZPodw2RlMKqC/uU9rcrg7Z+vzanO+vs9hQ0lhaSl6Zpmqtbot/1LrR9m2ii85p3y
9J8B7osfI8Tognb/klpm9gMgCw4MzbjWrlr9b1M2sqNLY5ts1lUmGInnK296fet9vWBDD7gKsqWC
PMtqKA6K4CO4WOVgvUcO7RzLyPQ1yfCEidV2d8oBypwCeYBPY2bBoqRaXRrSmIjZ4V8Lhyw6xmUk
fTlSdy8RvbHhcH6Rmn4JMVMePCMfUwTlW4WK/J701AIdDAVaGK6dbKdmQQGHflUoejKPikBHp9Jl
b0FCgiTxFmzOE2/HjVtRh2KJ6oRJbxULgl5qae4Hw8XB1b9QEqkf6cT6rcizs+I2/RGCVpBpNpMk
Jbr88+ch/jT2jugGi2khEF3ZUvD6/f3zQHJppJrnNkcvsp0nO0wP+uB3Z1eBv6x2DuxwaLUzz1jy
EQVHU62+JczWT0N1B5XVnHuP6HoArqzjR8Us0pMPOwJb+RoAQnWtY5JlxmZ15wNaLzAabsChGCjK
FP1ZjcR775v7rHsuB698x/fqrhnFATeJerI5R92dEgh5HsfQjrM+B9lPcPhJLdyfdpPj4Km9FuVG
CJ5nGsW6XgeLcNxBaCE+2l5r93TOTo9aOfC9fiVGfoLaQjbWKoZsbBiYfDK2LpR/6Q3o/7V0jsiH
cSuLw4r2wOSB+8tpXhReEmaNQy+7I0YgNlQV+Feq7YwCEF04PFxWk9XKDJSXhw8s9Yl46p3vpqqC
c6jZ6LDb2N6ACMUSl4FrJU07c9PrpLjUVMhnmY9MSnH7elPF1AJhW+png26+3jV0XcdJtxupb02X
NrcmsPqR285SPNjewQlSGedZ3edveaX9+t2nBZO60mAmHpyslvDacfP459NN/eN0s1VLwbZsISRU
ZVnT/3xfPMcIiMDEH9RmobqcdlUugCf+yA7GvBmDoukSsRYehNdxR4w7p7mhK/7LkUM8QYPQ4NkI
E+2cqY51GHpIgAu6pQZDTqaMHQ0m3Hh7Ma7T02a5zVRQqtWAe+qf/6JHd+IvdzR+1LipNICS4M9W
uYT+uIJ8l8kcOWm34Szxcs3t3/SXEr67RdHYlBMqTtu26/zb40zUOlNdVLDx92GsahvdNgWdvqhY
w7heSEWZbZLWEj/YOWxsRqEfQSFxGapQ2zQjBPeQEC0+tsFL1vPreGR2CgMMh+w7e7TnVHIXr8nc
HnNGOOwbt5i3epYvJzVulYfGSmtZe6iRuqPUwhucSpxp/a/cUr9JcMfubS5/yAoMcxp2p6hW+l1d
hjb7gMF6eczKtOBGCSLtp3mhJPn1nhvWxvPlcS941bChpoKYeQxg8s4mOXiHS+A995r11OpArfmR
RPFaA8txiQ0aOB0iYajxlVg49MNYGlkpzSQIjnIJa681SDcjDwYNNU0c6peBZMicvoeu7ehoBm8+
GldkfF5/FC7zPHxhy6ADb18gVXnNC6ucFYCo89RVccePVggoGOlSRBuvPTO9KIhqElR8HrxeBbsn
ZZa/suOBsMhUA/Yx+oyYcn9VcMiFmqLkL2HuJYaKpSVgEOKqb5jgqpe4IFlbMep4Z+idgKIMeSuq
730hKTsTxi5Y8uy550K85uzm5iD3aT7Zys4u6Mo2IbNtN63qRQ+QvR2xd7N/O12NPzY8XIJ0IAyE
ZzbQHk6uP6p6Agch0cYMVMbqrkwwEA2G384jBF2PR9NzyvhcEWTqE7mnbZqLA2riXRj1WkVppa2L
Is6Pig/dA0Lzb41DlvTBwcF1dFFGaZkRtdUS1AEnAnTGcJl1xDuTm0umiZFsyoTZ3QPHonRIdx/f
o0dNXCBaHy9UkuK+YFaaWxRme22srkrerGMSrKf7uB0xIC8CSh3ZwW5ZCyKbpEF3gH3ijlEldHjT
YUN5BMPcb+aFrXXLmJWeWk3Wnt028JZqw2QVE8+RW61Rr6KMloTtpaghitxeYHcwnzOpokOVo9zs
+lfX6AR5e0m6jHuEdfjM7AV6OHMV90G3nBpAbqqbqxwh10yVorsnAgZQipS28yRzYRmPC04P8mWD
p5Zo1ybdeLmcfo8P0jDMvj0eBOMz44PpmfEltz3KbTP8oge3YkRWfDrCEjPdNcp7gFoaNbADWq6N
q58kOSDw8mnkssmU7iU5rnet0df1+IDWXXb1+piEgca85X63Zezj7+Wxa/H45f/vUC7CI9jk6B75
GtAuxsI7i3iKVzldiTbL31yF6G+5tpoA7pkvkwBvNSiq7WRO1FnzlMhBjf+Ngmo8YvTPLNoh7jqp
a2bqBKQYRTacChfYoTvuZKzCpuaMnfjynxck3WtWsa+oRjoL1UTbkuJ5IR/QuTmIEU5ZHrBV6M3s
TZeIxkbHoBFEEMhztzSwNEHx3iW6zzZ0fOSPz7lDODJl7o4UpetM7syXrpNXqhv6n40f63Or7pG4
jvsp1K09RpnSWyeq5538kveglV2YhIFq76QShsl0d+4tmG512b8F/A9WYIC6jWuqwbmrGF/Dvrf6
Vz2H8q8aMYnaViIjLRMkgTcuQYGV/Ww2bXZTdHo0OBy1GSgM5c10vA/H6LUZfUPmLaRoWmuRPo1i
HDkzX/JCVTedDAh28qulCOlcxYu4yfG8n0C6jHEwysagnzTXBO8n3GOlgXYj9XswtnoR36QmEEsP
h+DcY550UiePUNtlP7NaVBuI85jVqjGJk+d2bgf4kt5/d3KLUrvlXn/VxxPAYiC2mj4Dv3KNmfAs
6UeUwmBBaV/gAc/cF8Txy6EzmnuV+M29qG1Qpp65e1zfwu0rEFHpRy18/1NIfsnPALBiZwVuQT0X
iwG7zKem3c2INKTYS+yl5Gb2Nmxq5DQhV36DtxQA1NP0BYdkMaOLk+ynQ9wbYmW3rgFWFfenWWXF
SRfedXqx0/AzyF7vE8uD5Gd6hHlGuWVjwa0M6qkpEZjB/YZerfVZvfJBnqHbGORtqFfmFafWS4c6
YQ/J0bxOTw3Wj4r0qAv2RPNaG5F2RIi1m14yqoZs4dQJlzVX/gEJ+H6IOmosvMnmJVIFc6HYO09H
ohvMS5qTSwevVEUroB6aQQp+JEO/7Pyweicnql7QnlDR4inExXsF6cK2FMBiMQ9ZLoqfZpC8xa6p
PA+YKZASS8O8mHzoOnowo9OkdVu6xr3tFYP0QYTUYlyrdLXvV5KIDYKuhLrLqlY5e1m/dJP2WI+0
KK81zWNauIAzp+Ncc8jDYlfKaWtxg49Trm1jwnW4OjDalCg6fTyUpM47GZX35KNgKOdqUyx8S2+u
EE0Rro6eQWTMYos/6csqgubQhE6GvqvMmc4P3rZTJRktsWOeVbP3FnAz9Fe9AHGm5uU3WaTzBi73
F0JulQsB4YCdMPAiqdLa0s7BckA+w2shE3cqx+qnnhZs2EzBLMdsHQD82MYYyyrMqSHaN+3H0Pio
r1z/gyILCPqgmM+SMQBrH0j0FOS65kPmrIM2Mt+C/AmjRPsai6zehtgN0E7wXV5vnquF32vFZZLi
mbJ+dLSqvExz1rA26Br89TWy4Hxu4IY+/79v/883jN9uy6Qe/P0fJ1l/6AF/p2e7j7E1YzsxhBVd
48B6tgfRXf7zxdHD/sI9DtsBEmSKfutHPrUIqqAVxNKxHqn0Zg+9Li7utFoJmqYzKNvx6i/gOhla
EChmQSQsAOXdAABtSfpI/eMhcKSNrv/ouM2sWjMT1IAlw4LBMue+lhEBNoTmjb6qwDZh1F9urBDV
6ALki2Op2uY9dO5R1tVpQYFoACjDQ9Y1HXMNo7XoiMF6kKYIanql8Y5jdjQIsxNENo8Yaq00YXxV
cIpNbbDHNHx6GIfRj9yMFW6x2S3GP4gvUWau4tVHjxagZ+C6XSM1jJbC07u5YQcoWtgKr3pZeTXk
rtokemBU6yacoLhYsidzt0k7YKe2yvXh8pYIBZRxy1BJLMjijbm/WPPHA54Z9S2W0Y6LpWI/Jaii
U2Cfh4b7xG1CQbUFiFBbVolP8rNfdmbHaxRk/lZKJWvby1l3iOBr1rPpIfzru6v40ho1RXeYnipM
+YNsqXTfECwfgai5qLYcPxWSGs8FGPUtXZlxIpIj3gU+7UW+ewXbnC7DpiIhI25/P5ItM13KpTW3
c2c7IHuG0GN4d2PcOkPsr9u+uU0H3BbE0lc64sNCrcQVNTS3tLa6xX8epXUBJ4MA0cX06PFqKP3g
TWMsOPY6A3vUliS5cihF/3hqej6JVfPYSUjtShnxl9Vml7aNvb0kGz12Kad8E4Qqa30Rf03fwTjL
SMPgVfFGx1xtt+eisIIj8auoAvlfyNElpC48eePB9H9wS/cdIJDJnA4l66Rpnb7Evk8WHfjC8ULZ
yZjbfiJo+3Y0v36Ci1au0c4mWyuwu6suZTpU2rJfycSVQMOPrqOy4W7zYe+ZHGULv2MXH5MWMJMU
uAABVprVZJ9s2G0gCtDAAYwmad8FtSTKRHplxV35o6kzTWyy8tpavuDlPlCWjprmEAlPJZU7Bsxc
NpKOlxn9kk5jpFGoD7BV+gONtVL7gcGs/E7t6I3/U/ni5GG/cDty6sMMJncOOXOjsMNcWn1Mxh+Y
RRQ4XfPiaMpXS1Pml4juDwEUwZFnU1b7g5qj/ELPZK1jBx22MeYepTneDrVibtInCZIRsheWpLVT
bZgVlSr5eOhc34bELxYCo9ipkPV8xwjZW6tlUNyhmhBgUo9iKxqqKz0ehhXKTIIPuo6p+6DTSrV8
7+pbmnUy+oAsTgneT1lvHug/c5w+9iHx0akA3hQwUNoHga/E+0FWLoPBXW1LnMC5FEZwq0QYIg2P
xcEjwOqMK8OYeb0hPuzTQM4w0oPolMSO9fmQGnAO8Q6X+CPnmUVT3xpSY2noKWelkGk2UBzIC5J8
v9soeO7aliYZG73ybCYkr4zPTUee2pbntj5KXmqeVNmj1udUnqG0SsJl4OlQRzR+Ttll6tmWBx1E
gYyQURgNg5I+xM9QEfyDLDO4tqW8GvpUeZq+VGRGJ0HhXP1QQdOrkXAMc6s8+JA95yJIo22KZmOR
4r5bP/5BBiu85i1euOO/yJi27alLOWHGQ4mSExNVaq+k5mcoG3Y2V5iKzMs86jdYc5r7AJN1zzKO
M8zN1XNABnkuLGLuRIoPOmr698KTPnv64jcbvs2hyAgfm57XS5I/x+cVO2X6wgwD5T1MbUONCPqu
/V+9kjq/1OBHhdH9JyZ75q3chu8lHdOVSj2yp8U/wS2CudnkuxLlxGsHfWcW57l+GpKqea5gjDfc
O19FoDg7TeBEng5lYiMXWH49BxQckuuEt9DKzh5J7ys3S3L+Dh55dZLusY8fY7PKyVGTsqck8RBc
pbcCP8qH6Ru7qBtk4k+hiRd1kv/KC+U2Wh/zXFZeTJOeZhXIxTUuUR+hk/DhejFLbeXGWEehyvsl
oSIGddGX8d3NLJI7LKW4D4kWMW3wyzvBKb8fdeNzwfjq9H2u0CoSKWJcAwXrqJMOYst1Xl9oq6Kv
M5zkJ6mZUlb8DExQVeaAy9ntKoXYM9wqHRv2p94zvgWQWbKAZHff9Yq5jL0uZABrlC8egv60J3t3
0pay0u6HAXSLbnXhDas9d1BVe6GlUM5wOfhzzPj+phVRcdM5QWZhECWfQavOdOuAwLN9c0Dzrb28
ZyYyth+7GMe89FFY0LxmaNFB/CcUDyucaPE6FSx2nSBbZdIC0PUiqLNHQfuw5/tq/8EeFKr7aONk
egv9sMyPgE7J2RjN14EKWl2mc7iaDkMZXhEbX2X7gFHJ1ZsaOeZ+glElWcQn4QY4p02wI34YfxEd
tE5zPzzD9kOZ6rVEwQ1KPQfEmj3V1MzLLDKrDTR88VrEzqrrTP2pdD3zGJOPNZueB2JUL9SI9Mbp
MI+eNCUqSP5Q2nWpZt2ZbeObrrUseYYf77KEPeZ02CKFXqUa7tsyDAl3Ill6OSkUW8/2yBC1utXk
X3fH9cofv0wvlKQOL2WzWrB2mkeUCuZRH79MjyLN4frt0nzG3lDeUcodswDRK+rydD813Zzw2ZgK
LqVs323MvlB4Qud5aNOv0C6rXzJ7Z60OaC74aTY3ytC7okYFQQHra1MJymGrFll6ltuarodw6qOY
T6O0QRjtMSdcCFy/ZbuHMiNGhi3MolAcIneEioNi/BKUHeIW0u2mIwWg4onQ+lEh5bOj/IHR1193
mOi2jtzZt2ogaGYa7Y3f0cBcIWym63ZiqNRnr/kQwZA+EZaiITLR8kXQj+SOXE8oRqR8P/V9J8hu
WFX2pjPkX9NTGrVArPAGSboPiXd8v2sT3Iw8efnofKsYPXXtpYyeRCzXrKQuewXaGbMC49EimXpZ
qRLk+6ajtdqb8sCgT4qpt6rknMmEV1Y2eXxqup16j9kQLi1ICts4TMuNb3aLYoQTpT2JY72X5/Pp
kIRP7h6DYuD5qxETjjiThiktumuGjCPmZCKcGEFgbLuke09rj1hYbJ1oCRyxT/VhZU6GisbqIBnw
++zwFB/aBIDHtQ7xAAc6kATyDoq5nBmCvb1A4ZeBwVIQ+E1TmrociiMdoh9ejaVSMmScR6bZ32vf
fDSHPB+XklaySo3iFiI110xDgyV6CO2FzuDN77L4qjqxci/Kep0xk1gMLeb9MiGNpS1D51NJvvPI
cb/iicstHACig6nfK5DNmzgraN2MgLw4iPp17aeExVMID5eYW+7SjHFPT00GILUjNbtuD9NhRxRd
amh4mi1/l/nkUhejIVLRCc1QFDLKJvKBbvn+0XaHjyyWR+tN0AAysSQwJKI7MAb3ATLb5H7HsLOZ
rGKQwQ1Auhzi5BqRNB14JbjBzavXkpaHu9Rs81MpNOL0QFQLKBUnUhaJg9ZNxpB0qp9R/+9LSTtD
tYiOk3AdqT5oC2PlB0W0Ku3OXWmiYo7BLHul9DRT4oTuCVvPdF1pBK3aRlKTg9tts65lDJmmIJVU
vJXEqSC0q2VxSJUxaQhfn1cM1Sv8LDTt8UEZYKqtJSUv2c7TRlIk+8PuDXom0xmS11WwlPJ8ODBk
/WwlFNxS7K1r5hvPLl4FY9xWiT5QTlHoLLrJSyoFSL/doH6f7qbTDVYC3jF3lL7fxFpb3rJS31Rw
tld2SO9W6/PhxbGMXULhN39MlbukoFx11eStLu7FWDLErqat6sJkz+iT/CcieScclzAar2Bk2jje
Fwx1jLJWhCELR6W9N+RlDM7jANlpXJgssr+Jl3aG5XQYmRKtBDutViRkyaswk46Tv3z6kuXVAPCv
CJZ6Jpr14zomIyFZq9KQQbsARDr9YdOfyBzy7BmpvOoU4oQ8vU5fyKK8aG4RXrlbeM99TBDc+DQD
M7Aejbj2phrOpvusHUXBcbAIXssrM7hIMdYNQfBF4gXuRqSOgiHf8MpltEtl9iuhMOgrGnp8ccKc
BEu7fvFKfqZZQABIUUFrjV0cOunrceRDtppebGAG/st44A/cta3RT1cIhFKEYow+zD+UM3RnNNHC
TrwVtXC3HVvqHqiGBjjYrG8ZLK47nbO55snqs9q2bEJJF0oVZKtTQ0Guu+VEgKsaMyTrTrpMR1xi
2b+wbZU/7JU25laQrchmEPmwTPypGaawwncSMIN6bKq1xONERwV+n3Qqj9sLlAK8xONarxDsqTSR
/G9Koz9nKfwWQkFYKgP+5V2z/5illDFRkuz5g1sz3axcL3+tByP+svUxSggEo/KCyliDdCelirOY
eEGyHtz++VNT4VwyZPzrEFLXkXwh58PkQ48AFeDfh5C63Ws2SU3p1bZC/2Z3zfPDwmX5krPF+MhW
wiqdV8/JEn0xuAwfMVFs4QPI79hhaA/SXJ7euTBhXiNnfXaSVTIFYmwQrxo++aUWBHQkPMLD6ix7
UdrkJco4t2UDeUudqXsEvgHsgpQSWw5OmjCi++AP/Zr5X7lFO1Zf4KYyZfNN+tNK2K882y12GDPt
ed7XiGtkhEm+qmjLIa7lleb1Lh2PsQ/IXCW0Wx/FtIuOFSHXrIGXN8tw1m+nRwNUgm1jFLehb4MD
E50UuiYhVXXNeu01xk8389SLmznvg9chnrXMdhWD4CFXqu7nlSPT8FCNmx92yiXJyl9hFOZvGnou
divDzJUT91CNovkss3iXcudJM1ErzwbvM4nrRUTPjxwjRyH/tUsDqEgRo+h+IAHcNy+gA7rtQzbV
0DtbubH4QBmif+c/YkPJLg95O7833WzfASM+6JF6MmXvEGO4qCTX/SK32J6x9EIdHeUkD45JVAwS
AJGCzStLMfiS9DIeFe5mCGF/F2zUo4XiCR9U/si8rVz9LNmfNEXLx4DXhSrmaTH0IHodYN/GkWjI
hzx/WOswr7InUol0yiUrPguo3fMaQf5MIUD8ltDix0BGb90vcsSejuzsrMpX3RkN/GaXj5ZZIG1U
ojFdpMI09UMqk9XrZmo/T5GyPqVq92TnWrhKKvmnBtVNm9VsDyLm32+VF+k13zbuckLPWTzmzQEF
6xorYL6e5kX0lCJORBnJjGn59brzquLxijq3dEkQtF5cp1dqm+H6UOXa1QRqYYRNeKiKekHnyt/Z
aO0OEdALykzpU7xOHmgrkD8qKfopy3W7nTqIWTDU6x4ZSu+U+FoHvwULasxakfWL0vObm4Ux4PFo
eo6Jk0UpkzSziReQdv66wrR+tls8YOvpYyyzhRXzm4xDRc02lFVhI89Ts/+h6ryW21aiLPpFqEJu
4JU5iaSy7BeUI3JuxK+fhaZr7swLTFKWLCN0OGfvteUuQHb+PSHJTgp8wMJLBgCOkbUZO0BKCvPh
558olKGZa5ZORjEljrmltkXJ4hWw4cbNnOBpaMeLxl37otoadhebQOCafEc4yOXf2NBWtxHV/caj
nX4gccz6rO3w+jj7XjpuNQ+nZpw2zUnJHHOzH7ZDMCYbBNxyC8ZVrGK/jA5uMAOpbs3upMcu/7JZ
iI2px9dsqJac+zh6ShzgGQ/5Q6iTVsmCanFKUvM82N5wLbv5jTT1dRDjDM/iNjmGUryNBBqs0trg
6Vw8TepCAEwGKWQkwUrieMKBP7/HsUE6yhxiF0mu8yJi7xa0WjiMa9sAQ+vQb7uIOjm6YmxOhG1+
WcA7WdjkNYnudeKj2kQL7o1VcJs0UlEjNGZzUpKT/KOex+6nRwcrW+ngfzYoG+yt64rEWRs1PsWY
X+BpchCw4Amh+YQnZ/14PoWWTsc6KATiotjZWSmhZOqtRnvn2QH7AQkHGiVN2ttUeNoTyoX/ewgy
ZI16WU/b/O8wD+5FiYXUQWGaPa+2NrpPauacZHDwxq3C88QLoycW4bzu+7F7VMIDLydSWDooJsbx
U51GTQ8wQAvuT0Ej6Ykcr3+HauSSPXjGngNo5v/30xvNwJPbEeSUKV6hiMpPiSMc81ryNwMmef3v
kNdevKFG7bIR9PaPvoJF+fbJ1v1/bwOTcNUlAXGnl8Jda8t932b6fR7L4CiWaJaRLLD1GPksw7Sx
fa60IV03uqm9a1oP6KrooouZGeWB1qm9ibrkPutmx88AZ2NXnf1aJGO/tdmcLg5VbKZODW94AVUm
mYHVR/fzlSascwro56Zllv1MHsG+iaP0KXTMt8Zd+HuECeo6XhY1K0TxaK21ju+JBUXTeInBtmVn
Hl256a0hurJBiM90rRrWqWLd0rA+5bZo38cooCWbryXxlh9Fga3nYRCEx/I8eNQ8kwU5PSfgWBIa
Caby4dWBLO90JLVDJhh6G5fQUS2J10hdDJRvg7Vrx3Fr9532NOgy3aZRN7+nGaWxgbwB9KLd83/8
58kwV5YhuvOQchamQSz5was5yOTHZImbYXRy3SggeafVVzNspi+TzC/fHHaZj3HloOlDvXow3YTo
iX+AALArQlkugnmeGZ0c8oK12qZgQ3ggi3emwvhUYWjaNdLo3gS4oJU92QD26V3bJIRK0NU3d6ni
9tA+z+U8aJR8F0OREk4uz+VWDzj3RFFYtMBxTVrZe9uI9JTYrbzpxr4UOeN9qOQ5AZ2dMfmhoBpY
USYyntiTZAz8rkP3qJ/14cguJ9kFzPaV33rPNlPTvRvkN4NA3xtxbCR9m7gdYUxE93BIeWWjAwoC
+cdPM7Ka4Oqk557U2X9zUrps85xnPCDOjq2Oc8ZS1pxTVp5rtZzCHpjslKCq6c3fuT9UOy+oyq1f
R9CUF2F6N6BPjqdkLxo8tYpeQQ6uyWiun8QYpOeaWtfD0BsVjQ82gaK5UWVkioRESTweRIRD8Vbh
XVyyVyOMF6tcdLfMqfVLHluIMJLg8ujlAYyJ1kLT6k1UJxZ6OTie5IqH72Tu4gmGDqt3BAva11Gx
j0KztJ96opCuyWB9d+dqPET5+Mej/31ss+REkbZ96vThqq7O5HFRlRjTdLlseuMHKARK+ZLodg7c
VsMXvJTEJ300Dz21/h0GdEzIuDRzHY6WOme9/tujG476EX21OAfD/KoSF1iK065eiCnYJ+4IR3Zh
J6Kfse5sxVznX1oR/K0tNiQ5hoo9Leny+/A3DMpnXU+1zyil5yhN/QP8QQVVRsDzWYiIaNUF0vhs
V0qitudx/FP2rnEryjin0Zk9PVqliJYBbAQ+CBagH4JcSeUNc2LM78nAbnaqnvJZ/u6zPGeiJomn
XUQN7Pf1ZrGmlkOxT2aLVjNhXk9sFooLSM9sm2lo4FAOAfFzQnc7mta8N5KQoq2W7fxkusFa8b7g
9+abhHN/qhIk/c6EUkQRUUunGzYxsJSVBIWzVo660Ppb0ka9zpM/00CaDYBZVEv9qstYkpj2zpKw
QE3yF2DOgHHOvHjPWZ13MG/1FVC74BNFMIIsXI/bQHM08i46sZoSv7pUBKjWPhlkXiLp6dX3IKm+
V6F7UwUw9h7TBcX0gyzWuSyek1L6+zaoz9VcDUeSgIxLj4cIWvVejvMvPHLnsW28UxZ41nXQnXQP
qLzaQ0DZEMwKHmvBZcJYzNZKvdi3QJ/zHJP8Il7Ms85fhxjUIECBotQrr7rAlbT2oTucvEGUT1Na
AkpDV/Ca5foHYOHyCWn7v4MzmfQpCK9GdIv7w25xHvWSLav86PPolZp1fqwUYBOkMtkPUPaOUPra
KXpSvfhiLL8GwO9pWPfHh2E1cIsNBe1mX3fWLlq88bmt7WuXqnoQRfehbL3L4/kYZQqMt65hzMX9
RcM2fxWBb2wbaeMfn0rGGrP3spOk9Ilj0G22Br6H3Vw0066x0fhO7WxRJiR2rJ/CZNNpCTWSSIvE
yiOEm7ph/CEyzfp0WsTxBYRSrZl3/wmDc48+jDbYxIc+ZkYiy8KutTYItLK90mwNvu4fEoIi1s3I
vz9XghQS4YwUYTqwG4sGtU+YuLy6xLmRdq9dYiFkacP2J7p+PTNI+g7tIvozhvraiN+7SpDaFTTl
76H2k0PbaaSjut2brOJ3gabgp2u6LPzK32xe3JOSQiA8JUbFCHgLsUdZ2OOQBtvDuIvsVqcQArTV
Qy7AnJlPB9McabEnmrgavgXpADDMOs+k82OCKIuOJvqoZm2AN1uaOxpcpHCItyYH2dwR//YHYUtf
e3+ahjBir2nM2zynp2Es+mOEAnhDd3v6kkv136oXsHHd34wgaDBfzLsic+IXNZIt7zpWBy8T+56T
jEb0Rb1lnNWhBIzHd3fB1qk197i4MsKuS4aVHybXIXbC8xCN+IJ8cKcekhKMiuIymyL5nICP0zLo
56OUxMsJKV8q82c2xeVbq308zkjocgVMOt3XqtOxO6KQNM1KP4Rg9pVvojMYkuwhrO794qrwbUpW
nVPGO3b14aVsIlZEoUUzFiovFp2l4axLzbzY8OFRerZO+qZEO/1gfenGWJylYwB/rgcmPQ+wnYKJ
A+CHVLMErzrDa6H14zNNCeMl6pzokKTNuym172q544B0WIkm8+5mTK2ut3+79aBdkEzZmzYvJjJo
YeHmbYqvLhzX/hy4w8YqZtZ65fjbtPEKjk2u77HpGNvUzreT5Nw92uRjh5N4ObhRIXfILLI1Z0Dy
+E29CeStC842z9VFmHEBn210Ngnm/UtehEwyYHSLuecfE8LNj1owY0fIzialnhcFVvXTDmM/2Ma1
PeK46d08vkBoddYgU7nzkC+du9peVNkWAJdOznsti+2rbzrYUzu+l87ol69YP3mSv6hIEU4GUHeL
cd4k/gYNwcqtEvPYLDL4KI+56qV8Nux0OEisveswtz8thwZb2ifytmQo0pqyViMu3XtrsAsKJ5bO
0tA+DL/5E4U4r8MF0KJL9LzNnK76kGzXuo+039YCOk8nloC1761oKIEb9klzpdjw2LN5SGV2SMi7
p5YMBw0MBITFLLqqaLMWxdy6MlNjQwMkoXCDxfmxg9DzqD87nEz69fws9QOHUXOfuizpduac+Rf2
B4gyx5FgCCc5oGW4iI6Q4gD+8IFMP31VyeZ3k+glofY0+uzZYi41x3FFDN32sY2ttXbfL5Otqbvk
irAxvtb+9GfCVAc8oDsJMAbfH4OcFxjWER0dNJ0WJ3I038oUN26kGdwRqGhWtcNl8aIqhCOxVE2S
NrT2OnXMinbrK9iFgO7b7DOa5dqqZTP4odVPBQhVSKNoNohkPhZDEX0ZGbjjasxSCMdInTWEpt4U
rKdqjN59esc32BG/RISGKWZWWVmOI+dNRWLTCYDvX9dqyluDnIQMJwON+M1lpf2eZ1F80IT+k9jy
/g1878ZJM+sZWgHvxNCtwD3+I9I/ppjKKj91Hu6tomAYzRCuI70+j7GOxY3p7ojpIN6j4GnWtjab
xwmz+DrrO/sQIcrYxAI+tT2aHpNwB+l1iV+AqLPS416szaBl5ct0uRI8oY+tTIkI4s4Kg1jA0eMr
QCbZvU0skFecSzDtY6XtGi0V+4Ciz8ldpENO7EsowGZ19PyuOROVl62ivkN/gPT+Kns0oCSL0oYK
q8+26t1dO+c16MbUOau71kqReAQdCFP1j3VpHlOdMEo0NNNHaQ3vXl9R2CKNncTMKMyPpH6ukjxZ
F3HufOEWQ3zZld8xCO/6dvzTO4V78Setf2vanvqglY/0cV251bMw3SpVez8ubqSmCDdtNe5qY3DO
Nmw+ROuL41qtCu1wTp6DIi8PWT9X+8ycnc//Xa5mM27+RIzmDqtUc1Izho1kYuWlRX6IZUYlzBbO
SxZqAFhB7FIHtI/Dws3TE+8oRsJ5NpQUSNhOpwbD4zIk9r1xianlPWaBETnMqk6i9hLZIff5chhr
OseUBNAQx6X+XOnB7VHoQQn3B3qA/yOAhczpIyOpqmiwhGIzZHT3Qz9K17VwaNcHAQgfQuSN1jKx
YPj5+t8uaBiSbx74DMpjH2oeDRP/t50yBZY6SpQ6KTdhJcOrqVs7dRIT9GA3lwZa0F7zwNx10Sxv
tmr9xPm0b9PpE8h8fS1MXXvJMAiGHuHrBcjpTe3V+CHN3nol48na1kbYPI2wRdZeL0BuLQWocSlA
cYpDynLdNhT0AXNBSIExtPkuafoOSNg6agbjJ9izmhCKxL2YHlkfTiWqDdwisn2C2dyquw5u2bRe
ErhLktuuwIZfqrSpv7lCRxzqGvibB9muKHVxr2f++L0AcX9yUxntY5YSKwJbyycS6Tksr+Yi26I9
7feNXVzSYPr3cTdgXqMAmq2wNhgnMoUdhMkcGlO6p2D6hn3IhanmOI9DNrruAccoPNm2bepd5yMF
X+UI5i5hiPdwEPQ06SBOwgHj4CzhuZQ+tDVU1gD0MDG63cDfpfVGWbHSxqcKEC1g4SrWL6rhrjXu
d0FWAE3ZpfWkGnCRjRCtZQFVdfNlrOoRZPAwfVWu1CiEkDSs3vr9uMWYE70vM9FWm+dAHmXpfwNu
li5MBml1HOwhWYVelFzUZyKZiKqN8te8AvSbUnhv4E9cMtAzN7unHII7Mv8VUK7SwHN/N1xc5gsX
DLyrvletVfasHktXT9/3dm++M0/gty7Hu27509pc3ChqhwLRBTRhqd0jh/XAQwvBlbzTXMnfnIFN
9dTCqH68pZhyg/Z4ljjSTnZGZgv9koiCv2xp00tRP8/xu0yT+WVcns7W7Ye10UX0Q8XQHKTWSjJo
5BFyl/HOYP5ZpO5fehh4hdL4V1zHjxfhRmvi6jRl486Xy0Jw7svxAFX601P2rQTSjBvfs2Xfm0w/
jGgaL//kFq/RSIIg5oOI20z6T37BMGalecg0IZpvmX5TpVD1MXJ5zM7x8BE7AuBHgbqLMA/sTUkX
T1/FBFNOI3DhIGmu70wiPnbZRA7IYhEsdxDsiDkJBpIZteSZCWN+zuv2bSgzD4xmbO+1NiSr3u7x
+yx7jrnn7FpSF2fgykjEg6Fbo8dEQN8ThAtFwybbz5w8Op8t6FO4Cft8ipNNuXC79NZLnyWSWab6
op4uMAr1C5sJRrgl2SA12L4/RsEYr+5ay6LGoWikhRidByJjBis4TPhlqXSWrxT2kmfikg0EbHCg
KRMOG9+eTniHy0udNtW18KvNiAD8rg7mgukqY3mLCkuc1UduL16BrtQ7G3GX2DQvjg5es03Gn+UU
Vm9y/v7Pat3Z+0Ir6t2UdhB/F5SSgipFVnt4aBlk4d9VhznR/egcm8Ffy5ngyE25frPlhATWi99L
p4HSvbxqbZ3AQEIfrnZPkNeGMug61Jgg9TIX37Rwwvmc2e63HoUHu8j1lGbhyqZFd1b6XMlzfnDY
QK8pY05fbWQNq2pIkmseDlR7EvRNkcWlz/T0mAdCY+MqcLWlFMQgmexKU9pn3ZoHVmSjuUX77ByN
tCHT1rbO9BEJUmMZtwXG1JCLlvlvk1vIFS5d+5eVmGt/MJqvR499NlE15EXzQ/U6ZDPInZvk7d43
BJrWIXUvDlU7r4KeAvsvfnetea0UONHEJbO7/pILjQikZVvTE6+zQjAzssNmgwPsO9kAIBh2AAvN
QwS+fKMGAPU2CPNsoxryHQl6B3IRaBGb9e6RmlG52rDp4WwxzjcXB1PcK3rWJQ/Jal5amVV7NHP1
aYq98IAjEthbonH9w8KWK6RR9V4XBjIU1fiNdDQlGOuwkVUu0FS7LNemWev7ygREmU00esZiqE6s
klk5mwBULKSl2zjA2y8iZC+RbTiXFhUtiilfW3k8IU9a3dUrpZPwmuLiaj4ohdqyTr0TkOEtYF9L
/05EQ3kojNkgeEh0z3ZRULlxDrh1cNvNbYmhfPB7iinL+4ggDnRHV0uBra3ZTPY+S8eVDq3/nPXe
LvdC/wZC0b9ZHVuqhOyJtfpMHTrq92f2jXdwsyvdsaZXda7Tfm2Zz1mMcIDQzGz1eFWGOb+I/q0h
muwh90rTmEqdhJXxnyAM5Wy9Gml4HxebaEiIo9wMsdtt6VfWa2u55JDPsT6bJLiHfYh5Ova8tVx6
0HpYVlu/YlxLEw95Rm2WK1k3X+YMCYzmpH2PCsO6O2MmViXwrn3PvilgnZbC+Qtoevdximqs1qCf
R6R/Nr4brtaPP5YP+rBPv9PaBoUd4vdnnf0eyEaskZbQiJwIrrad8DUF9s+VwytEazJ/BCZGLlSO
iiVwp0lI/dOIAF1PwlsVBsQi9lp1ylrnRIlmePVTKAa5SYKsqrjnqAG3MhLZoUeXRFpd+5JONU9I
mv2w2k7u6yGzipMdGdapRjlJrfswJEH2FkphXxs0h2DROv+YJHhv4pw0ASId9UOzmGCXv5tZ47+/
Wwica+rzOngXPot0xRhDecgiJA6dezrQzmhNk6J+TSya+kJMmXybL8SMdA7bW1M37a0HnLLpiCDc
aFHXXKfiW89M/Yr8c9y6VQD2ZXlr6YW4ib7ch2p1H9kUJ9nhp6fOER18RWQK3rKGeXy5jftdLGV8
T+xZe26bcpfPOndoB2whHOdjWHCLxot7iJr4vKblTTcowFzhpbR316FnrrS4wZe6iA6bTiQXS07v
VjqW+wFv7A45HkT5dKxe/nvVTum8ARpOgzYjtkPd2nAxsXLPUj6WFQJZwVZRrfqKpKgxdKbDXA79
U5zN9erBP2WCPmhtZG+mZe8ddqRW+HbfHhB7atxcJKfJOj8+7rISU7NTu/2fVDY/WfbEX6ZsTPJR
YKhEovZXshj++mFqnystFIy6Rb8rBcrIgswiAqkK+0c1gMWjQSDFYKfgRwZvlwWEFKZt+Etx6pAT
4UGOuvheZ0b6NHUANrp4Nr80qKNVm7Czg+S6VzivbunHqFe5t091o7wFiUNzEUfeJ3yI9WjPwV1d
ThKnY9wyFIrUW2oN4S2gPM9M768xy0btrvMYAbIkBghtCOsYW/lz5WTo5IsRY5EzuOVa3T/qTuK5
bW/qC60TlGT1cHfJJEPkruSWoZkMx5zxNjs8FI3kbfkHFaqtaAjO0H2MWiUfaVS+Nz6HY11tw7Ac
jmXg+qdysHlVo80tqbyu2ryKqPX3w3f1aiijf6+M5bPEq/YkLefjszfjbw5dQFUhiK2VrQLsfcjv
OzXF4mIgJNrWMXs051kjTwGVxlbVn+ze0lDpouwLF16moU9/3HSgzjGZ+b3K07dGps11MBBiyqnD
Erkw29XY3/f1k20gRZmb3Nz0ZEHsaoelVGSQNHImloJE7aWt2MRutlH6nDb2krXjl98JErSRQI+v
idqO2FVsH1UmoUoonB3xe3Krz4fTmvVpvrj7kewag5i2D9F1EFEdaRYDNeUeWvTqpTqkuDWX7uVu
mgFV+bqM3xD55Sv6hu7vWCekUTPv7eSWr2IB8mbzSNqnHjiv1uzgTEya74+zFyVFr70+Lqve9fMr
q79rH2bJN2e2k81I0sltcmf/n0BPVY7GznSIoqeYp1UAQXoHYpnS9I190INRcH9mRQdjK9Zjsldm
9IdDOUQvtPO0PUUt/bEIUG9TcswobYzWRjLlslAki83UQ/eh1QWeuZ44ux+NaZZw5Wt3FYTh/Cwj
im0Jal89y3HVio4IhCaFFAsx8qdTTwvAOv9Om8TemiOLBs01ixd/bzYON03Sdn8ic1+b9Uhpmy5s
2AvzpY2A49k9IYo+q4lbb7nxRpRD9kJ58FrSRVyFs149j9o8nMH4uBtNLs2u4OaYWnrpcz1d50YT
3ie9OJLUSGVdOtrZauhk4+eZdnC/qz1rXoWwMYjaXnmuW79PDiOy0yPlFhrP/igw40CGoQILq3sj
UT19IrmLqGeN7W9JEM7gLtMiPOUd28ZXVIvTW0YPlc2TIZ557ue9GdsBsT10Pdpwsja94bLm8NoX
paNME+kD4oSe3HWVde6S4iVT8Ums1YxLiKZ+Jbyu3sZNgiOjtn5N7nda3EG8KlpeGHJt59509wK/
XFkmIkQLsBeA3wUokFZesxktgtPpFwdsDke7WLnpXKLvnSYdYWIH2LOwYWIQplgHrnvp6bQ+P747
cik9W9nz0GNiKoop/G1OyAyS+RYESco+glxugPvOnwI1/c5xW+jhtSfObl4Sz9S75ruDK3leeK6p
Z5hnWPvOQb3StdZlvO+p/Nn1JnCcKt+QXkSz1Ak2czSL/UOf6Em8uqFhgvKaJ1yjJEdneuvcZOPw
OJH7fUhABlircvLiyywGIONLm8iZTuUcJ6ceqdGxzd2rvbARasnapuhtbpy8DOXBj7IL0jA4SW3a
vvTjdMmXpJXAIbY+rCrno6SJnVQhCntzWwah8TcNiLz5kFM1b5QkvWyGdOWwEyUhJpo+vPmutXq/
kRD298nCDetK7dkK0K4oTL3VibeSwII8W7UV44G3EMnAQCGOS8c5OXVmuv9vwPdsme4qmIGPsV59
QU0CYowXDZp1nOpGbN0l9WfJijkaxTnzLDY/kU04Gp8iN3Pu6Pn26p1LnXAduLW7B7LgbCrP0DZK
1yNzDXEPa/FzLMWN4rpzDCL/PSRD+GylUKnVq/8O6jMxBQY7/GVK9eWU0qJ14nEXuoTddkUyXFxz
IDNRvex1p//3fuqnP57sCCquqJy4Xn/rQgfXHyHfGzWrqoNyrc09Ads6v1SfFZhHxPRXeWCwYZHl
q7TxSV25B/otLfI5so9LgwIYcKmGLCXASJMf6sc2SCn4pxNpE6XI2m8QWteaTqKGWVB7ULs+MVc/
MkKhd1RJwnXhtM1zWkX+mUfwpTXn/ErXgSfJLkmMVl9tWbvuQ4QK6wc5PcqjbCflpbZRnktvmr86
mMYeIp5b4+A0ULfkLJa+Z1Ppm2Z2rKs6RBF+VmewA7iYyfSch4Bsy6G8j2FxUkP5MBqUM7Pwo5XH
qWvbHxjiERO3U38nlaE5zpltrBjWfz1+kTRp3ku7G8/q10w8ae67BgwHUQQ1jnLQpxqhSBdLc6bV
bFbaOwlW/qnAsrYupu/UgrSfQxxgb5kRYAbejGhE827EhJLyRN93P1lR/Oqb7UB3jp5l3h4qSya/
CwqKKw0t8vNoh2zkSYc+CFMUzykXDjBwNf8yslf1LfAMWorMRv+ajwvFzNHeG30uT60loDsEzrwx
rJLmugk7i1P0J27NregD44cnpnqtO3H+rNdmcqCaCQa/TMZbUTFuluYwfvNpvhvZsPfo2648yxyf
yVp09kE9WEf0AvHVbvtxrUalFCYylFXzMgyhtkM0WO3ivuk/XdcjQiwfC1I3yc+Zu8G+1k24dhZi
cY12CrRC961LdH3tfvWoESmSyPAcLgf1qoGXzt8W/bENw6vVmvV3vyoLci8yzD+VW31T3fpHfi0m
iYPANk3NwYwPOcywadUN7mtJdOXNRijqGFnytnyCf/utqYIIWgsyhVCbYf8UjbetQTuxrAV7m5fO
HuSO9TRTUt6EM3R9NoAwrZdBGMXf7zFNPxyM3UhwuMETd766rasdYiqV7NX9eW0vHS7P0sQNJh1T
usHiMWiIVVA9qTpL5EPTji3S2OrSvzhNhjNcvbXmeTvG89ahBLX2WyjsEGBdc50vu/oKkdBlcjrm
vjhAl8MJ3ehxReBu5SVktaGLGpkItkVQwMzx43Q/Npkkh48cMxQ+0VcNcvi5nKb6GLktqeRdcVcV
C/A4JBsP2V2VN72gOTDA50+BmyORoM158hJ8giho/qiAsSFuEQxIrd6rOmeYoj+oMSsNDH56O60H
3K+HVilzsryMb5i37GUVLA5dnz50GWpCrgy7WTv4Cb8lXQVjkopGWLQ/Yt9u6VMjyIgg7q6rmFqS
XBJXFgqC3YcCBR8Na/W2ZV+JWD59tc35d2Kg4VQtTG+IGUjUb+BO3kes60xlo/kJ4tx8N8ZxBt3C
VFEEvdxpwDrJfvflroAN4fludSKENLjO6RWxiH8tscCtDCc2DnZbtc9U79JVUJYE1SyDvZ/joTaQ
jK/jdE62sy7Mo1HytCY0nz8id/gkgeLSEurxMS8fZ8vHoR2eKtFrz3JOjDNX+ViV+PftnmgM3ElM
YaNBCKqbXIiV7oDgc6+adZ4d3dCEupyL+khKNkgzZYXVki0ggt/uciLrERFcz1AW9+3PNgX1voDA
8QG53lrpOYGQt4fCCT6VhsSaSok006ASJFia5y2K8gRdmptWxdasInowyVmBUZpouBearN6LpgcO
aTTEdAUad7bZeTcCj7216dbQaejAXqgEoapJ3JyUWty8wEHEC7V2JKB7MXXmp8ik2GTOnF+gKnlX
5Gdo6tGQoa2I5dwhUDnTApUvFPVHpI8V/5HU3qnkhdgbSwrK6HFCMhU3SVyZeMuy7jTMkUeoG1a6
t38a9Gja6hMMHZMA4OdhpKKuCDZ6EL8WjXNM2ib+Sf7jIeiD+lPWxY+4jfOLWPxICZoOiFgOKbKY
trAH+b9ZWI2HYLKuJOJGZ2Xe95p008+YEz03fRna9i5wyL3WFO6e/cxedTSVsNX24Jmaqkb62RkH
UTsI5ZeRxKaLdDBA6m3aH0mK3LQdnOFJ1xczdAfRpREkC6A2viSuRmrutCR/Pm7o3HadpfiI4d1o
k4PvInWfGu0nAt/6Fsos/6zYtIDdGzSXkpWKxhG+jtXPeG9+2UnwlWQpKY1R3F6kHwyntg2xgxI+
4RetBmJm+qq1bt7GfUKyK/U5xEAUZqeMDKs4M57RW3rbhZXBog4n3tgdTJWv53T42Jyl+ivHz7EZ
SExRJsd6NOmpLFLhnsrqhrAltC3Lo9NUwxurRLIFqfEcLTNu69VE0/vx34TfTFuuRtrqJw2WAvUw
V40XfDAhXIxorD+H0B53UEyTf9EbZHX4B8XusrvhNAVWfyrMIDw+dAXQDYqvECv6Ou8RUEbx9EdJ
NhReIzFb4hJ+jDa6YhzzeNvUyZeLE0NLtZtVOcUp9HIs6dE4YtFIKZdXudXseie31oQQeXsJqfy8
1DdIpoWJUgJ4uRDYdGZXZdwwISOxoFsX20BNagH1Qz2Pnhs2B/JFd+bQn5WIq+q1GyUXfWuY4M/s
FjRu7ha0V5eGVqqlzoao8JYlal0gORY/g1oG18ilxqTrx9CU0Td9AlCOiwv+SdHg+mcTR7Q6ya8t
tshNpRdLfR8WKDwx6xOdIRj1gYqPtihE22Jed3OZvDcya7dlE2M+NjRUuzkC9qYOoItBwrmVkcOg
OBnl5+Mi9wuUVN1EQdp2NzUWWbTzN0pjmkON92KDOfVX37EgrNrBqn+Gc9ds8rB0l6iynHoPMWBz
0X7oi+lDJBjyQ1GUwEzBbdEAhYXEnn2feU1EcRUOlw9dgAJAMNhnflcoC1g6HsGQofEa6FV1NGfJ
xqWzP+K8fteQVh2TDO20GvqM0unXvuXjEgoo+o/zh1WbKR2R8a/w6eAsbaOJVDIU4UO78RL67/FA
uRJKG91ngVzBWkQKQm/+jJ74raYdH/YJd6oXIp1LfPdkj5V3nnpECB3to1XQ6IRhTN2r+h/O5MXy
4DLS6KnR3u1svteLmUBPXHLHFoPJYwoVaLRX/TKYgC821v2ie9fjCwsK9yw4j7uSzsorWF8DY6bd
/Mqw8kw6BFlTSrhbyJ/coC9gJJIdFEm0OGgyXttxNj/sJDqEddN80hX/slEEcIc2Hv2jMb9HJEai
P/YuRksEEZG3NjqLBD7YAIwt9Et0JqW2RTPGY+5FzY7g5+i1honWgzQisrtMz0TnbgGjohSNXPNh
J+oXyLBauNmcRgi6aXhYKsEr22j7fZhZ3r7p6USX8Q9+3lbZ6TQIC//sHCpmpbHybm9HAV8e0zse
nh5hkalTnJ2+iT2OcvP1sUUkAsEh9wp5G3oglk7hqpF5aWw0ICYndX0RxiAzfQrlTDhWIXk4O4gv
5H0SFUoODKVBT+tfAs+8xfokvtyezy3Aser6qYPsvlWDRxa6iP+HsytbstvGkr/S4Xf2cCcwMd0P
d6lNIm9ps2S9IGRb5gKQBLiTXz/Jck/3FVy4nGCEw2GVygCxJJaDPJnkhPW4eg4VKIMlJDMOa5R6
Ud30iVDpxCUJnANMzOYvs/dQ+7AMDZunfhg/z6v7SMCjP15EfL0IwgdYRbt7WyBDFWcrWKb4EcRT
2j+7sIDxFt4JxvcBssc+RsjtzuW54/n0Pgfj830egAIL/qXNsu+zdLpDnskiwd38/iUz42U7yES3
evN64LlK9cGtAjwLSkjp/bn6jdDaOdgKqhYjy6xTNmd1IsoiffsybhvJhHoKqB84XoDXmwg+tvhv
PbMSZirIu+Gd9Q4G3RAts0HJj1YFwsxDIAzPlM79kjc21OMiB6JcE5R2XcZgG5D3DxmMhs5916y+
VvSpGxv6tGZr3PnV9LkTM7R2QG06piDEvO8JQXB3YVgWajdE0K0KPkJpGOJSS0E/tfBaPIIf5D1u
NE7Pk6QkIhQ5rkjYhIAouO4/5klSEcHkYKxpwqH5hNVS/Ysc8cKQWP+FmYlzKQmxgeBXcR214LE5
F99EhM3gz4dDZ4o+QY1weNP5SIiCIdp8tCNIHwcjIgPIvD9ImJokCJvJPwX5/+u36b/T7/Xzn/mc
7T//B3/+rZZzg/fsTvvjP++/18m38nv7P+v/9e/f+vH/+Wf84e7jzV94OL8/67/wQ4Go9l+fdfrW
ffvhD+eqy7v5Xf+9md9/b3vRvVSOBqy/+f/9y799fynl4yy//+Mn+ANU3VoaMturn/71V4+//+Mn
H/6v/3Vd/L/+bu2Bf/x0zPLqm/7r37+13T9+cjz/79h/osiGvildPYV++tv4ff2byPs7OLAgzBHY
kQaQvcb0r+qmy/7xU+D9PYAoKvxP4AbjrrPkp7+1UPXDXznk7yCVBOB9RBH8YzCHfvq/z/ph2P4z
jH+DPMB6nuhaFPxDsi5EgKGVTUDfWcWRr0ShqbRq7ld29qwq3JgQ38K7bJnaD9DikxuGNz86IPyn
Cs1Al8K8WfDM8kGbCaB4PHJPIvPXB7t6w6rXVMH68+s29MgpmcrBu4STB8EuGCGVwzI9XI3jvzrs
/9NBmpQy7ZAyEMF57pnwXp3sEd3C695CYHfuNr7fNAbrAnH1/RES7zKWDuKZZB3/g428OffBAE7s
ADHRnc3QssIdkoqqtS3xLO00/YVmPZS6nVWb3IKA8eF2V5nGYc2Pv2rH4EJkG08b2TPsQeY7vPG6
d9UQbU0jQy9huv9QugNnkWlulX+xpxCXHte3D3khCXLvcL/c1QDdCEAWNbSee4EHjN6CqaGyUtjo
WYFSe9ugpcTDPhfyXm6Ng4IoPCTzhHlAyJNaBJTZcSIc+mZDk8AwFESDtciWAE/0U/rcFm6Nc1Ka
H71m3tq6TKVriPZ6+A/XsHi8hMjCfygnsLcQYVMbcMCqd6Uf8O/1gqy1Xk0jyGV1FQyC1KXPHVi/
gxybUrijuh7S+HwJ0WdwDA+FUHRnX2kI92xQLhCdTZ9LKKshcoSsMbxBgXu9AQvTxNXg3QWSZA4L
XEzclL2DkkZ6cIaifoCStTzvm7gauis8N/IKVG1w7uHYmPfBVxdB9E+3Czd9vwZrB5niWQdvw4sr
CF4ILFBjC58j8x6ijLdrMMynSIO2xSa+OAibXVhgF3jkTyEK5LW/3i7c8PnROs2uppMUKYLPAfcv
s7tA61k2SEnizpdQ1M2G7v76mf8RvPj3hI00VCNQHECdm8uLTz6zmrzpPa+7pD2N3cD9jryW8Q4h
o9+Y228sU6YWaeBGCAs3LpfUlxQZDyAPsJ9ra8BNPNwwW1rLea09a71XPQa7Cjja0za65GF3l4sp
PytciqENyKbHBWK4G+cCUzM0nBe+l5VOG3oXNSNABSccdh+wfHojYSR8vj32ppZo0M6wb3d2hUwK
xYLvYz9bELkJ3rOMdDD5Tr/ersQ0ezV843EObxfeUl9qUMy/9P3svZ8CWCjdLt2wGkYatIWqIGwB
1/iL34ePOUEUD1mg9R2nKVJDuvpJyNWUEzKOG/WZukxHu1fCoSLo64uPY8mJRMFbsFl+ZogeHBy/
3phhhqEPNcB34KPP1eyHlxyP4nd8DvM3WZUrWBuD5Hu73wyjEmqwD/oQaZ4dzJ16H+/uCKr0MNgJ
F/e328WbWqBhHm+YSx1QiCqT3EY3hXb4mcienRC6tX65XYWpBesIXcGw66Fu14YtuagonMRjCcEK
+9eoRGLLxsZnasP686sKkEbZWTNUrpH67PlfcLqCv8pUiI8EggenfW1Y23ZVxZT3Pdjokl78jPh3
rCEODGJgmLGvdA3elE1urjIaXUawl9+mkOVd81cH4WyUb+og98evbxbIhbtFQy8lD/kn8IFwOs9T
dVhIteXZYqpCgzdyJCZvAkfqAh8DBeHYsTqPhVIfJKbuxnZhQHSoIVoWjMI8TJDLGIriwwjKyTGH
7MfDOCGiMEXuuG89DzRQC8htQdnBJZfWhgo1yFCLD00EhQTHswPtoY1aDKgINFxXSA/xBUOo3EPq
2wOiQPBd6KKNrjIVrqF6yaHBZ7HeuZTl6L0Lg+y3AZH6ffvEi+3VFRZEjhcuaOi5l95ewNappvYo
Qzxk3MaCYSIF68+vSp+cAKrjgoUXBvXHA9zpl7i0vK8d9bz3t2swdY6GZTiQQNYyUyFej4ZpfFtb
fMiemgk6WhtDu/byK+eOQIOzqC1o47SeuPCIxsxFPIIVxYX5AVid08oLzZ/3tUTDNR7WMoT5ivJS
ggYNi1goaeYPzFGT/W5fBRqqKzoVTSUmcZlJOASHlnXyXI4O6Kr7ytcgjWBY3SGBi13SMUdGFZTu
jt04bLmJGwb6xdr1aipBoNXxUzddsLd5RYykenKPNMpw49sNE9XXANyo3gE9ySYXW+EVE5oj85lJ
p429Zsw+7+oeX4Mx/NwyliuClcit7Qcon8BiuXfaDRyYGqDty8JFTFi2E7n4sqNPvodcYrdg1pPT
qvS8rwEamCVou8IC5e+C/OngjR0ExTd7jIYtoJkGWEOyx7HZwOSTXXqeEXlSiA7NSAEEe/e07/s1
JDcR8tAbe+KX3Mc737GtnfHTzMm8M+L3YqB7NUNxS6QjfB2iC17nvV9KYY3pYbJxj9z5/Rp+F6zU
VCEH8zJDkecI3WlkKHlw2rrdO4YN2dfQC/YeG+Y8yC8z5O/fpSlSMI7l1IID7w71b+CdwW96V02e
tiVXSkWNLBy8KyMc9ICzmP2WzeN8yOcwe55CZNXfrmedOK+s3J6Gabyc01bSubtwOlDor5P2q0SU
9MO+0jU4Iz+18adQdheCZI63cIEV9xCGc77tK12Hs9WwBXYSUGYYBhipKIfdux4MdW+Xvn7jaz2j
IRnE7wzisKq9MDysQDYih/uc6yChSOIhiTQ+WHJ0GD/drmwt9LXK1uG5gsVSc/hmhAPSHkTdH/CK
X53ytIZEPV3+uF2DaaB1YDtLOIfILIeCxQIic18tyE725yLNDvsq0LZmC1p4yOTOEVr01ABjUw9p
TQ6CArdLNyDP03DteEhlwX2wuSA7/eemRhoViE4C9id1ej+p1Nm4WJl6SQP4ZEuWYwtVF3te1Ad7
holVARwOG2gztMLVUD3YUlXIJ5EXISv3Pivs99xGZkk0g+rvSRid3+4sQytcDdRYkHwv7JW8hHMp
fscNl32tumn8vq90DdS4myOLOprlZYSjWJwOUDocwKBP9pWugRpScMzpqY/SlWtDt0mB83UY6n7e
uhqaOkfDtShhOtDBdelSD8P8SEbqPxRQSzjt+/y11isgwylcYUmS1SUvpvCbnebivdPtnZ6uBmLH
7Ysc+lVY8aht38FZrgXjwJrj299uWPFcHcFQCG+sGUTzOkiDh96DobNb5OrpJRBaTM5yiEB32lov
DEvei1/8dU9FLOAwx2wueRYg19fO4bl8KJsSz5hOF+Z3t9tkQpwGaFix1Vwwr7pQuoAQO4kySfuR
nfqpK+5VEPobu4WhNToVoCAFx9EvrS9zg5fMGWk6BzyExCGPwo2WmGrQQA12IeFDWBcXRLBqpHC6
oLDZ3fDk1LBHuN1Zpio0ZAeRA2kKW+DwBBbnef1+CpXqE+xw3t+uwIA9RwN35UwQZoF67EVBGAze
q3hGkcu0M8DgrM26mlEOzCKaTDKS5JS7H/AUDyGqAVm9+75dQ7bsWzdHUg30gJDG+qCWnJ0HWHHc
LtzU8xqwu9Kp3LYVyL6pxfSxnwvra85Sn8O9RA4Pt+swdb4Gb69bWtXNEFdU5VS/LYvWLU6RhVTY
jdljKl/boic6B1Pbz1UCD5owgtJ14cbNAqHwjV1NU2v/92vNy8+vxtcLK09CV7RKGAWjFTafyFVZ
wY3MbineEygGHfLSbeG+RCEXPNvug4Mb39bt19A8W9u7KxxcC4QpYUru578jo79/IzgZN5YPU9ts
Dd1QnBRQKnKqJGxkmeRW51Tg1K4nNRh49ONhyubGAfG+4/TEvQH6rbzsrTfRIhCw2zU/dNV3B0nt
UemrMmFeD9l2f5Hdb50TbD1GmvpPw/6iih7JQbRLkNDg3sGuCQKZw6oXedr3+Rr6KXUhCpJxmdRW
Dr29CakQ50i5+c6bpb2262r2YZ5FrnJHmYycU1g7Uwt8w8Zuvtz+/HWgX7kB6MbfDvJ62wBq0UnI
wIAfBzs8lDNSPCCZTSBU1SPiO7TIspvsri83EGUaEm1FWAQk6C2wrxO4uyK/AeKriZeLncQVW1sP
nB76f0jFkMncqCVRfQRTReLMUDLbhI2pAdru3oHOimSIDmNOWoRAkBHW1IdhdPN9W0pENdBnHfTe
QtwCEpg0/4JkcvpOQltp406zFvLXIY+ohvkG77P+wtsmaT1M2ecuk1JB4t8L6HRHFKzfjjVT2UeE
hWsYE46hkwanBn7bQbmB+Nd3nWilqF1PaYjVju4Iv7rEhbXuPZKlupNPVPYZL3pbTxhrUa+1UUd9
xjmcFplMVCUhbQZOUZk3MQGPtrHZz4Nf+bvmckQ1+AeFIH2L+1XStx2c73I/DfiHaiyV/Pk2QF+f
axHV8A9VGT7USPRIkKtnl6DBQR/pOKT95uXQVIF2BqCw5JnbcVGJXxSU389NE4IEO8je23i7NVWg
wb0JW/yTu20yQjwvmZdi+gZSE9/oH9Nk0uC+LBZkG5HHkIQeB7Wc21B/LbISHoCd2NkADe4gktkK
dJY2ga4SQ16pTx7DqArPuwZYp6lhxc1IadE2YQMd78sFWqTVbI0fb5duAILOUMvANWH+PEGlbsq+
wqK2PcxO/8H1nc9y/QNE+3+5XZFhHIgG6khOFIxjyOFBGMC/g1Gve5iH1rnPe2VtnPRe36tQ2o/r
xjK4NXG510JSECYs3GnIPZuRdN7WFbSPZlHeQTcOBvLMJhtLpWHqEg3dMshlC/2ZNqkj5f0yRgyb
L8j60GG83Wmm8tefX23uUhZVSRqIGY0V8gge8L4BQl+WwmxrY3KtXfPKOkg0cMPcfGLIOkAFpYCE
AeSzjhxylYe8QojMhqf05XZDTKOvYbybSG3PdoRFhJX9G+XVUFGyI2iMTjD83leFBnRkHtSuqhiq
aIj/iVQLLQ511GafYUtRbywmJrRoSO84jFsV0J6QgsVIC3qCy459zgv7QlXwFXy5rYicob90Apsn
oSnT0hpb4Kon6kIS/NgPTfgEa4Z0Y24Zhl6nsWVIL5JQ6qsTniJ8TGbeHVw8VZ/bthgeqAM+4e1x
MdWjAR9O9A4sQ5A6wKGKAim0ArOrq9/wlOSPtA031jEDUqK19mukgCGg4IonIRAMKegc8odHaMTU
GyuLqfR1mK5Kt/IByTbNILCLz/ARcrk4qHli97d7yFT6+vOr0qEXJETDK0hZd/5nSElMcOtmzul2
4aaZ9BeEq3zCKo+j4oyp05Jhgjt54B1hs7Zv+4s0bMP404NqH0677tL2dyXykWN7HuwNWJs6R4P1
gOeTAvkMVUIsQmHMEkEWBAlVZAvSpvI1SGddWNqLN9ZJGsKS061G8aazO2ff0Oq8NArbomWRBKVH
HrtwuFY8Q9p72kUAiXRKGjaC0a6toEmUAomSIV0HfoJiX8z4LzZ5kmF786XAzRLpp3DniNoCPo+R
/P32xDR0fKghdhC5nUauxLrggSf/1qZ2Mb6DGE423O2rQAMt1Mpsl/JJJHYDtgRUZcZ73GS2qGKG
w0a4NusKtE5ZT1RBJA+906qLgpb5eFB4HIBXeSCPkJdHctWSOU8wSu02NlFTj2lQRhYmdSANXSZ+
5nmnFmpaTwWbrH1nmVCDsRWOVIoKQBuRePvGB2kTptKQkLo9GIZlKNRg3OQ9XnIbq0z6ackq5AZ7
6SeXB/UfI233vQBFOi9t6GRQR5CzTiCEw6271oG59IeAB3z5tKsROiEt8HwolbZuldRubYUQswbX
5B3Mb+rmLV4lVLuxMxvGWWek0axjLmmxY6YZEfe9K8Iz1DDrfSMRaPtx0cCdHDIs637cDUeGNMKP
ULHzDksJgdLb/WTY8nViWjdCzn+YhjKBjBRSIaHT9sAbqz2HjQqOlgX6z+16DJNKp6jhabIvm7ko
4VELLX/uueO5dRbv3kuD97drMA3F+vMrlMMPyR8GD8ZAeRV+nSX4OItFvH2nCp2eBpFj0UNPFGGi
kvKjLylJwImrd366huclgjmUWkqZIPd3PoQExEAPwe+NRzlTx2h4huGUzMScIYDi4rTYAw3wQ9w6
mpoK1/ZkylwbejtRnSgbj32O47GPc9epX2+PqWHW6Gy0rrZtJJEhIotFIj0xZUENQDXuGdpzW2lZ
hgbolDRH5CPLh1okTGJ9O4Y+9+CeSWb14XYTTOVrGIbVacRnSkQCcUIoo89Dnstj5BSwNt9XgbY5
T9LnABf6CPqI6aVVKvwuiVg2Jo9pBNafX6FKunS0HZnzBLp7cT1QD4Y5AiK+Qu7iS0T+2m9XFSBh
G5YaSGtI6szyjr7Aedca9uLW1/ZhuMnTmfgzT1IwoY8c8lQnK9rMMzB1joZbCJRDEA9qd9jly+lj
mlf2CVfyECLIVXG4PbqmKjTwUoeVNmxVIDQ0WM6B1zP08hvpn4uu/7KvBg3Bwprl4LUVT8qMFgNE
TcT8m+vlHCI6ARH7UksinY3WdJDDSAe3SLgKx7NakQyn7yHGjjneQ/p3a58xwE1no3WBgsaWjYMF
DOkzbGVpc7BIWjzu6itPA3MGFfV5cEae8GVs3rpZxN/lsu7fguOwFU4wNUCDc9BkOQ4QdZmA6hbC
omXKCDl4iP1tZeoaZpSnIbqYEDoSfoORwAGJnUJkrVtPPQRLBwgeCbG1Y5qq0XAd9SVeJAOHJ6SE
ejT0v8R9TQh9sMD13Xdr8DRwBzz1kZuUYmntYFh26KHp9ktRQhtvA3uGs5GnwXvd76OBtzwJVQuN
qGbEmyD/GPoqnlpEefZNKQ3gE8QZCrwQYYVarz69N7sPOMu774Jmph9uV2GaUhrCQWjoU74okcDA
wYeGbmaRxAkntQGKdfK/EpjUKWnwVhaQ6sTlbc1DVXf5ZCsIEltRIEYobFdF/1hCrs05Z7D2QaDv
dpsM0+uvBLVmrHrVYHqNiBNDpDe77zvp3COnrNg4sprapYGddpDXgLINtr50ZZJb3fCAi+Tvc484
aJi3aTxw1T7fbo5hiFwN9YOK5mUYGlCLKJwTxhEhmpFY1cYImTpLg3xGOzysFIiJMYpXD7UycvC6
TR5Xy9aNKkwN0OC+sAp+21ZQJLnI4CjdI2UQbKwtLrOpdA3pHaU9jFawZoWuj42JI7bKTy5JoSe8
r/81qE+WR/IKp7IktXEKaeAvciohxbVzsmoYz4o0XFnlPEEydQpFJNE9IhhEDp0FL9p9DdAxTj3s
d6IACNlUwoWyapz20IlqeberfJ2dZvW+RV1YfCSISGbqCYqHEcR44Dc8bixShsXWWYM31+dA2P1A
9LYRicsRICuxopyQ+Yi3oWHsIJ8MEuG+hmiobpTiJPLRUXbGq4OCeOKddDy+UboBaX+hp82LlLCM
xEgvaEU4QuC9R3LlWSDEtQ9pf+GoNamivdfhRAgd12MtORRPET7ZmKoGpDkajqWAy+bLoseCNU6J
/ITz0EK5bl/naziebDI48yDw7bA9/ZNB6Sy22BcWW0V2rqdQRuoBtG4X+7XbLe/mkGTu07CM3N0X
1HM0GMPqRvYDpMATe0QSzTH3LJwuYSJsbzEQDDuOTk+rbOKHacBgvEn8JxbiEbxn/nfcpz+4ORbU
pt7K8jeMss5Ei3ovaIZU5YmSeCQBwwlGPSMjG2uRoRk6E63r/TFQMDNJxiZ46iEyfLKt6tnn7OfV
W8OyN5/eDGuGzjcLbJXa0yB5UiPvMTsgZ5PBO7CFTt4BkgLyF8vyh3DjbcyAbHv9hqv1qesX8DXC
IE8IB7MOdSHljsAW7F0H6Zt9E9jW9unKKdyGuesliTXDsZ0Qh4PLzhZt3cAQjHT+mdfWXYGtDdMr
g0PRnCkcBrFRi8/wcxBv0s6Cxtnc9LAGqv3f1byIR3jp7oS+zk6DbYR0U44ddk6haW3bOBv0i9wK
8ZtGR4M+ZdwPeqKKBMaqhfczbAGG4GiPUFY6D1nmu593rV86IW1hnuigLYBq2s46jm0DLbYy3wom
m6aztodb9bBkKhd5UgvxkQc0PCI2++4l4pt59a45Fv6FjwYGsmhs0FtDz07h9ws9V+ls5oG/3oRQ
J6QteUXGQVZ54rpdD28YMp6YjwfetsIjy2B308Y29fp4hzrvjOLNQ2aZkyV+h0TS1sE5dg4QfJce
33figTzej4CvpJg76P5Zcb8U4xdVFnBHdoJlYxhMDdCg7oS5g1hYZcVtATYHHLjCt7i4judJQBtz
z2QNdbpZY7kZHJqaLCFd6yL9jBTQKi77jdJNDdC28oYPsPPOJHLYSoZU3llBvJb40WEgm+JxFD39
14tlSHVQZ65VFBaB6xP6HRa7DvgICvHrO9i9/85yOkOo3BnPcPcp72zIdm0MzeubY0i1bT7IoegJ
2+UM9CdUiLTM4kjnnem9IdVA7tE8dBvomSVE4mUQLnGfO4uI464h1wloknJnBPBS7LwKdwy8vcdN
1u6Lt7xIFV5vgVFKy6mbhRW78Ng6MYbTecRA0rv97YYJpbPOoC7QVx78jWLuzvW7lsFQufXy+s7D
K8BGFYaR1Vln4Hd3gxVYVlxS3MNwhxxOhT3zjc5//Zk51BlmFTJF2jKgVlzXElKMjjrAFqk6jKP/
3ipgvZU2cHXHufF2d5nasv786jyy0FQNk3BZjPcEiBP6iHPHMMkJ+M6+0vA9VRMe/KPRipkS9bca
1V1kVmRbUUjT52vYLrLKSr0Mo61IBW2jqbIem6L6bV/faAjO0sqiMFdgMWOWc4L+SfFQpPBQ21e6
hmAKu9Ao6mewypBJD+3MLG1OEgKzwcbeZuiavxDKAge+Nq1rxWk0IreB1eD3gbSQ7iOLhDqbzIEJ
oM0XTqGk38g/6jakx9zq7U+7ekcXRCt6hpV49Eisgjl9TOeJxDKF7eO+0rVNObO6EDTqmcJeyGX3
7WKFJ9qzatf1FKqrP2LKYxU8K6eexYSnEAYuHZUX54xAe2lXeCCM1iG/Am0DgaJqGPH5vUJ63Kz6
h7KLnqdKBTv7R0OtrKG+7SGxLFZph9yvnM2ZdWjmst+6opomp4bbStZums0VjdsZL7LhCOE2aLfs
7R8NuFOFwBvsxVlcCtYNdzCOcslDDYl58Qj7Dd7tyhCGofKPw7CEOUOmeUtiW3jRe9dBKBwqJOP7
23P09etvqBPJunkM4LUKCXjikDckxBmitNtfFWx2oiz9CjeMrUOwYSx0TpkY4a00VguJW2fNJ2gD
nLzg/LfF0TGc5cO1fVeT1QqjzIK+EonDqJzeuH0Tt4I8pDRyYHqV0n2rnc4tA/ML6gi+JHHNbftc
W4V9wrVw5zYTaojO/NyvsrFH6WndjucUL1ztEfon84fbY20agvXnV30UicVaqO2S2M2Q9uZGZf22
UvXWI4fhxh6GOpwzmCYHSkRxhXTUoSyekbr9ERmEzXEmRXno26I+hA2tnvEw/EUs+/I8YR6ktWpo
ZAP3uCiu3QDpUL2ofXGg/vZrsKnbNJxXPO9kw3pUIAqKxJ62uzjzVoqwCX8aumW3NBMESoM4LAVI
fSEyPdus4n+kcNM4godJYuSZ+Bvb3TqRXrmj6DyzyV3NcHJUBuHP+QyGDbunFUTuJBLVTrfnmKkK
LTIOY6saus1VFK8G6PIAAbHsM4HNKT9ACILtC/yGOtcMXgPhRCw3iFuOG3WZ4mViypstUSPDmOg0
s4ou/Qw9rCDmkVT3OUGUac4RdehLZzx2Vp8+RtAEvb/dYYaFS+eaSdtxygxeUjGHq3HJnQuLFJR8
5PgJq8vWdcUwhQMN+VA+g7LybIXxaI14m2cebb2jAyXvjTC/qREa9K1uLEIB377Y9jJ+4syF+YxT
iEPalbDOpNYWMcPUDg3rFQJnjl+WATyDZ/93yClZsS+qfD7uGwsN6Q0dZzzQ1ih+6oIjrEK9w5q+
Z0OZ476z6o1zlakROuQlw7NOTt14VkF9CnPhHVo6exulG4ZCZ6ENNaQSWLuspeP5FPRY8btK+zZx
Olj0VHjB3zg4GICuU9EyHw9egZsGscohElgGiDnkbp7fOT0krm4Ph6GjdHW0JWiitO4yN+5HxOdU
hoMnLNJ33iz8tQOvdkOkWEH6JkhRemXPJ57n8PACl3tjKpm+fe22q9JpM7rFlA5+nJagQtkdw78a
Qc63e8Y0yGutV6U3FrxUkFfuICCHvAtSs+ZLmmfLs0vggC0QjL27XY+pFRqug6FsS3hmO7HrQu+T
8VGcin7zNGWaQhqaYaYGiz01u3EEW2k47gSPvRvyExvhmXv7+001aICGpzoLyqhycbr11IcWL/G/
ctZ9wVtYdLpdg6mHNDBXwyyrSvZuHLpl/TD2zXSYKwThbpdu+H6diEbdxVElaKt/3n7TnMBhuQSY
bVdWG+uFqQptw+7sJezSltgxApOL/c4fWDrFY4aV9jh7sEn49XZLDP2kk9ECpM2RNqzmeI489y6X
WQ2Hy72XC0/DsuQNhCs7jDPnMKx2KR6Cg3bzHm9Am05CA9tlgtO9a8e5VZV3sF3jB25nF9Uy+UT7
rZOgaSDWnrvCdDEoPKDwbo7JeunCW+pXtgQfqw48zX1DoIE5E2U+cmUtuM/P1Rcy2f09a6z0l32l
62Cu6ogTMs0xIjYh6PLZRHGu7HbqkYS6IloBRSyYKy6Yp8g1qw75Osaw2d66P5rmp4bjIHXKEAJ7
MyKUEY6pM+5J9DhECNpsQNlQgU48cyAdjkS5zI5t3+rgkgjLFPFgTXTcioEa5o9OMvNcP4tahy5x
WyLvklWqOPIWjzTOmuR5e4xfyAOvXCB0e6uu5DitNO4Sv6T1RhMex8u0LWBUydIHF97WBwI15Wfb
XuRniI/SI1Jn1Qc+7j2h6dQzx2ktV9EIjRxD/1M/+Z9VzptjPTniPC6bi6IB8e7ax1dYnGBQSnkJ
LLoV+RjWNTvAYeADEmXf4qK58/3D1QBfdUGYMQb5477oYe7ZS6fOjkRJmP3eHi7TjNAAH3U1W2ST
2zEhoXgY/YzeMbC9HyBol24c/E2zWkM9zNZDWbT+EoNQt0xHuLjK/klQr9w66Zgq0HZw6nsjNI3a
JZ79rL7vJ6iq4O7KTvt6SEO9nH04bcGfOGZpG57dAnItddPXn6pKVBuYMTRA56LBNAt6irZcYiTj
0OPsg2ASVpvSBKbStd3bI71PcAJZYhV2BLm3eN733M1rowEGjhZUCwYI9MjBnuI8dC55GZIT8kJ+
LqHT4cFq6Hx7DExN0PbuIKoDWAqLKZ4zJOWMK39L0J2SObAh+xHJwwC7dDF6U9znbfc1dKh8shzY
Mt3+dgPCdALa0ErC25SMcWvn9hs7rJ5LFylveQsC1O0aTL2jYdhLnbAkVoh9aRVY7FM8wSLAvHUH
MkQ6dBKa8BgjSmDXs3P3j1IMH5DS8r5W/vtsHB6GrNwLAg3FVZcGkBefpji0wKeZqWDnovLFRgjF
1Ecaioc2jxzatVNc+tEynDLF2rhARutW6NowyjoBbcqs3IYSZI8IY549IGu5OytLpY9gomz5vxia
oLPQJJzlI69XHU7eEDApS7BQplZuSb0Yhlmnni0ObVg22W1cI5SJazru6uGYTvetBNhCNYvPkwLN
+vaMNfWWhudJqMEO4M0Yl3bxOy9K+XHI7O7UOWzr4cWwLOnMMwlhdiQ6eE3c9x5DooaAi22Hbbkm
uH3hTWnrjdw0KOvPr04BEpJt0Wp1FnMH+VjpahZcWTulU0OdYwa3DniCDn4bd6n16FXV1wK6H7eH
wPTh2q4cIEOJqgpFp15avMEbm3eq7XofOQ5u9D92S4cnCs/Omib23QoZ1y382D0GlY99366BGX6U
qrNA5cOSWlanNl/6e6vYmbAEw8ofvx3atPaMBAMVKzeb7nlpy88gmPFPe7490AllU11VI0Q/VZwG
PVeHUDTIHHaQSLzFzX995gc6kwy20lSymsk4nLviYSwisO4i2Prkkx/ejaA1bexrr08gxIu0bpJw
9faQaxeTCKonfgufTWvcSc0JdO0yWZYNPCy8OmYN8FsGCKhzNn27PQamLtJA63h4toazroiZVzhP
8P5b7mvW2Xeht1CIsAEKt+t5fZkLqLYxF7xAep1jizhSVnZGysoF/tnzQ+gvu0Ac/IVQli64OzW9
iME1C72DLTMo/AfSwyXhdgte3xUCnTo2DGIoZT1Xcd74Evz2pVslGKt7GGp496U9HeB3vrUpmCaU
huqGQONdhQsaw3EvbRmkGgSHrMjtlhjGQmeSLayLqraVMnbZkr+FSsN8LjtcdLJsU+7G0ABdz6wT
cEqpl6KO8wVxpRzJp6fF3amRAY/cH/Emmhwp+4yXcahAMFJqlcB0kXOzr3s0NBc+xBUhrFfGHJ7L
d2PgpJ/AMsKqbQ1bOlym7llH5nqrtP22FoSVeHUg9APkrLo/Ahk0/cZUNQ3wWu1V8VXoStIPpI7L
HA+Xq0DWOPnyCO3Ir7e7yPT9GpqzMRh9i+XwTnfAAgaFEwRgpCFuHFBNn6/tx1nQhiqLlIj9jI/Z
kTezm55cubjyAQmJ1s42aPuyYw/cJ/CcinFLgDf7TFxJDx4dovf7+kjDcCdgF0AjV8R2IOu7lxNw
pjbPqIYR0IlkTpG1dGw7rEYjVKoQOOLdI4vI3p1fJ5JlVl0jzjJU8UtOd026DP6E1daZyLCW6kSy
aqTMluNcxi9CWKPAeTH0kQ1T9onNZHZfVPukswNdkMxDLvcMy4kq9vGCdYDHhXuHJbW+kyvDdddA
68yyAbqiRVhOWC94sUYVGEfymZhF93Ff+RqaC3sQoHE0Ip4h1fTIfXj+zva8lVhlAFukQZkG7VgS
X/AYagrQVOPQXUbuSPq4OMXWO7Fprmp4LlQelfY45rGftm56GKNoZMeIZDvFnSFEr613c7Rktmjz
OG3wetgPXX6CT2S0bz/QGWUZPJdbZ1jyuOQWfR49ZLvDoDOII0dm73YNsU4rkxGnwcy9NC773jq6
qxrjMP4vZ1e2JCeubb+ICBBCiFfIoXKwy+WyXbZfCNvlFhKjACHQ19+V7pc+dGfljXzoEx0+bUgk
bWlr7zXceeGP1liyqNLM6wKJpyvtngan+FYim9m8/duvZJBrKBlqslrJgHhnHnlfSLEE+5LAqUY0
ZtdH913RojWSDEbwkoYCnwAf72JfjiMO5rohNzCDV2JgjSQD98CowCvEO9gFgbYkPOM+oM3njWke
+/fRR+Ed8b+LNLBDDCeXyTt7bTKmUTlBO8yfhqzwUS9/eyqubKtrSFnPhwS8udk7D3C4BJKkSehn
CajBwaLw+ZkBLHn02jvVdaI1kqzzHdgNs/LOffQR8J/muXes//T2l1zZMtY6ZQUuJYCm5wJa0IU6
DTjkXpppvgm+uzZQq7NZDQ08LWMvOVMJFqMB44GBvQi493A55VRa2fsoWShf/++sK1f1SW4b76y1
hVy/Nsv0wfMSd59Ie7QWKVMyr6ysFb4EDJ3dPFOXBmMRbN+ehiuBsQaOKbi7TigveGfRBcl5mMHx
0rQR2zEu2Y2WyJXtY40eS7ql+3v7wCRDXwJ1sBAKwfWIOKzUzVbclfW0ho15japHWvP8LMwFAULQ
//LMMtzIAK4N0yq0oxqkSjMn/AzaBsidyzj5QPQtZRA9VUOJZtXbs3HtI1ZHtTeGjY3DMj+Tvhy/
kBokqckWt8C61z5idUr3tFQBPO29cxEVS9SnwdDDyUCh0Dp86nQ33sr9rr1ndVhPoasKoNLyM7I9
sa1R2NgY00VZ4CCPct9ArcIbRpdTYnCzOvsRRK7thbVmHaQG3n76lQ9YQ8YaEuU5lCTyc04ADPDL
wOxZXSK4IaEvb/DUrr1j1aiC9CkuuIVBWDc83BtF+KZ20BpwOSy13/6MK4G3hotNcGTBlY3xM5mn
ZzajPKzzfsNNdIBo160W+LXvWN2lnQ2RugLGfvbi5jwKHqRD2dLUVqHevv0ZlxH5d489opc3/+Ou
Gzo2cUnG/FwpmmzQFyCbNibRScZtv128ZTrM0FQ/QCjsBjnyShSuRc3ioLd5SAmiMARW20ah3Y5J
o3dvf861p69ifJKgbtt5ys9waTvaPldpPxfPbz/72mSsItypqeh5haEqhXgJnXuI5uahdM2Htx9/
7aevA9sFU5u3fXLGDYgdTITlGkNY6cbAXPvxq5gGtk6yTkpQaSEqd/CnabeEKt/efVKvwWOBrGdW
q5qdhWrLHfElGpPdnfYB0Vq7zKOsV9ES8TNNlKu3OV8i+QFG8BD+vmv014gxBZHgqkRH7+y3U5ES
iRCORlT27nv6Ko6jeBhFGU3RuY7lq1SabSFhdUtO7MrCWQPGoG4bdFzk0XmARgx5IMvISYbyQCXv
O5/Dy4v/sUdEcQOr+siGZ4hY8a2ocrH369pL/x/Qz8tA/Mc2tNYrm11OEyZFeF4qXKP1kHzgLapi
F2ZQQfsbgo3XBmoVwCGUMaOhlO78pyzMgOHf9hyVyfvmeBW/wbxM3IOh+3kgfv7IzLjscmru026P
wlX8Old02odyxzkvZLuXDtCLoYjvE5GK1nCxvm3ZMECT/AyMeCNSVnbxAD/C5k4RimgNFxuVhZih
P8xnAmLWRsIKZMe7zu4aCVzg2+N/ZYdbo8VwQVcqH4P57FsWeY+6FeNwtCMz5FRNIIPceM2Vlfov
TFgbtC1MnO0ZWF92+OMSyZQ2Z9gPgM7pA2n69udcWaxrUJisOLHj7M/nuktYSox2B4fq0o2nX8HW
RWs4WMD8OUhAWj9fGNmX2xtVJagaSPT/WKfoQb/r2un5YghRBTX4NDeRp9c+bHVEx4QMUS+9/iym
6DQopH9TafWN77r28FWIN8xEDahfwxnYpCnTk+OnhN/0W7q2xFYhjj21s2BI6nPut/WOOpg6s56x
nXPjLYD0tQ9YxXkxdlBed7I/Mx+yWPnQedk0qVuuYVeevoaHJRDMjGVbdWeK7emldVDRocl4n5py
tNYp66RgdKxFd/bjpsmgpTdmf3yW3w6IK4O/hodhj4rt6M3N3zug7csl40O5HIpFuRtJwJW6xlqi
rJjRn+QwCjsv/ZQE+6Gf5RH8SwGKH4FFtf40o5cC2BiFO86t6u61z7r8+T8O1xmdDW+so+ZscnDj
jETuRwpkZnM0ifvOvTVubDToWFLoz5xNMNoogytO+9AmzU29hWufsIpoOGkZlhuiz0aMNv1zX4TJ
cIzUm7++PffX1u0qrD0ZGPRD8QUlda3YLshmi0PgHGu3971gFdkJgA7S2aQ6k7bJt2wKodZS9vON
O8+VM2MtXtY7JWs6Fw2O10qcIhP52GTnqdktHIRImboYcskvb3/JlTW8ho+FpmGiB/n2ZGSwZz22
blEA4S9MeIqH+XNc3SxgXpn2NYos1N7UiGlZTmSsQMrKRamPGtKjdTon7j63iGgNJsO910GBwS4n
WRS13DNvhgx8DFXyZfP2eF2Zm7V4mfOnIp+jbjmJyLMb36EIX0bfSaDfTQxn09svubJ+1xgyFN3r
viDjcrLSule/il8dvGFv+Wtdm4jLW/+xhUQA5ijImmMidDC8px7KKBEFjcf5DblR7bj2in+F+EJU
W/X4AIZ7CxPdpZTJFrIDt+k+D5vIXwV5AMEcWnqYCb9pf8EC2L2b6+KWHeS1GVgFeBQFsWpB6zgN
Uek/+DEuF3F5s9507emrUzuY4mAEajM6/fG6sMPywx+XW9if/344XaPI4CszgUMTkRP1YcdLWQOJ
c1r/entl/vfE0jWIrPDmnk8dISdch14p88vMD1DBR2xXm7ffcO3nXzaqf6zOvisgO67b+WSL6hOV
ly4EinLBj7effu33X8L6H0/v6qBlwHRhcOYg3xCmxu+0gulLMZtbynb/vUPQNYDMu1CZSAelmT94
VpOjMyqatngql/h19ODM9/aXXBuny5//40sWA2idUXo5LTUSfmFnmyYN1Cfffvq1cVoF8Eh0R+K8
CE8DZdWe6PClNECnoZd/n8MxXSPI+g7ZJGCgwamdY/bTRgv9HNOO3JXD0DV8bE46XTQ6DE7waS+e
tAfSo87D4c6nr+I3lsghoWA6nyjxvpQd3PDi8E7zVPovvBjUkuuaGntii09eACWGAZguwfzO3p7a
K+tzDRbrLTwk7eKNJyjsnmEgl29lXbOtZeGpQqr/9kuurM41Ziwy/TDDZGQ8QVV0eRlkJJ+b6Sb1
49rTV1GMqnOJSnQxnEzkmu0w+S6tyv7Wyryy9tfqY6PA3VYnrj8NFVkcElQ4+bTYUU+CDbfMgq59
wSp6+6CcpYUx6AnKl2OewsNxLNMx1/T1vvFfxW81UVwM9dCfWF4k7a6EIKbJxpHiavL2C64N0ur0
nUEOhN+oIsfcAwrH1N05B717C8LMnStodQJT7pmAEtOeHJoymfWU3LqCNjcu/td+/iqCR8VEHEtR
Qownol/LpCx3DHLKGyUKdeN2eOUVa8xYVdcdr+feHVkk6EcpLm6WuJ8f5gBmZm9PwpVQXsPGYNIU
xAL3nBNEbkmmqe1PS4OcTiRDN6VJclMA89qLVody1cAcfiZecNRDJXciFg/OJA9Ys4BWmOK+NbsG
j3XSiaix40U/N/B3eQsnXuPp+0wJ6Ro3BmkO2XmqdMcaianeGZCmoShInLnP0JL+S5EMEnZJbA05
DnSJdbpUoKez4qaFxpUdY40cm2G2nIxRX51oUIudicdmi+G/TymPru0sPRRBA2ri5iSBXzFhIzII
d97IGa/98lUk93BaTuplJkcCXC9gddL7COvJ+xSW6L/wYqOCr73y2hNHqTuD1Gbw3M3xnSf9Giqm
oPsposQ0J+DnwiPlhB/6UkY3dqErI7OGiikRS5ZUNZ7ec3Tm0wX066BMoRR1q8F5ZRNaw8WimgPF
0LbtifhT7qV1k/O2SXlldQnT5oLN7kY6eu1FqyMZ9o9D6JOhPcnBiYMP+9KU1BcXmWm+D/dB17gx
D7rBkcxndepkYsfDpJBnPxF/aYtfkLJd4hv50bUvuUzWPxLrymesgfpYdSotGjO+rrstpLzlhgVM
bd/et6+9YnU6z9MQe7D0mY886eMyK9sQaUbeVh9pWS+34GnXFtfqhMbiCmJT1tGxFYndmAhM9Aja
ozfO//+uG9F/QcYWnjC02+iRTrh9B4uASe30JHn4HRyEcxTfqbODK+X/TkfX1bxjvfOOQtNqWxdQ
I4fUS3TjBL0yE2vAWCFgH0dVwI9MU7DckcZoVGs3Bde39NSvHJ1ryNg40QpUBoI39FDyGbziEe6l
TZrz0qRJ0d+F66L/go7pKWT14PgxJ8Gj7eJzPoBdYmZo4gSuuRHjV1bUGjzmQol6OtK9I7Vq4dBV
yiGslcEPZ0zuY4PQNXKsknUV9V3MjmIClsjnEDIckpK87xV4rXcF31puLKJ+OxDl2LGdAV8GWFrv
6m4c3vd+njy9/QqOtfnv9jTYaP+7ZvtCRbQhVXysKZ/Uc17DyKcNTDA8DJMpPrWQyDzWXT/sIcjc
ss9vv/TaUl7F+xwWDC3rBAlOGMGWN/e1KoH/qZD4q7GB4Ml9r1md5hOfE8HrMjqy3NqPeRmCF1QA
6gqZvlvVw2vDtwr5IvCNUpDRO1JGhf7EOWy7o6wLG94+iJF08caNbfxct417r+pkSO4itdE11Cwv
o8IGRcWOiZ30GWqHYQqSGf9w18CtNcnGSrm2vDyd+ZDAojr6qObZ3wJcfatoc2VPXmPMiiqn1Gs9
d2zRq820BvvCOPcom0ZlIEyOm6oFzObtr7myF6wFyoIEnK3S1uw4DFOxZ4OFeq2hv+97+GWJ/+MI
huKI0hHRGCr4BsQHwoEoOUxB0/Wbt19wJVbWqDKUdgfHEtxn6jn6Xl8kVP443DYiuVEhuvaC1Q4Q
64uNRpgERwLPnNH3aRYm+q8wudOOk9JVtPdjmMRly4OjD93MryWFepuL2jvLZ3QV5C5qkijXwMSh
DQU9ATOxY1GGw8+3R//KkUhX8V0hE61R6qNHyJ0VKSQLulRXiAKv8VkKQbFbps9X1ugaY9Y41XMo
tNDjEiM/GYTNH8dZmpe3v+JKtK0xZgVr4xq61PSom+4EjcQfvgdNd+7CYyTbL3AavZX3XvuMyw/4
RzR0VVUkum0wXDUbjjQ0Xtrk3S2FkyuTsVYnm22fwMa9p8dB5a95Ebistebr0i/LttG3wuHaJ6wC
egrG3iKRhhVTxHzIqMCHgFX8ltj4lWBbA856LgbTFC09tgZgPN+if0kTCAFOHVosb0/2tQ9Yx/O4
eP7YGHokcFKbM8rH5FxwN98nsUH/ZZAJMFLRNpgFWsX2M4GxbrmpeFwOm7d//7VZXgW0l9dTZ9o5
POaahElmZVCdeT4UqdSFeweF8/oWPy+MyGVQ/iP9WYPPqs5Xi+9KH/MhCiCC+dibdFhmYHh85co0
LIfmqHwYTeKfIIutXZaMTSj1zFC7BMQkUSyt2cyeGITjDx1bzGudgJANfI58P+VQmEGLlx3noCm+
5aM3fYA2+1ilrZ252FaL6P7SMjT1gWnT/UVVXYlNuXR9nElDxvgAqFT1DQak1Uc5zHrOcju1AIlK
1uxzmAbtaij8/PA1g/mVaASdUjQzvWdBvEmntIHhkz9r8w3S1/BckHP8EAlIrZBQeS/50s4/BCEe
6q5uOjQgW3SpnE38kLRwl04pN/25htuE3dVO8Cm1k4JzLJVQEt3BL47ZlCwGLmig1ZMH6O1p3DuT
ahyzVi7TU1MC/iynzs9Tq2T5KzeL/RhfbAe0EN13CX4/0MYXpUFCxZcQ6OYXH0jMrfE1BcEjzunn
nCq9C7RXkbRk43IwgQhPTQhElYwsO0NZ2I0pmUtUvwFQlBs69F6dCa9xDlaIkPsTYBc++C0JSngq
xdGY8mAhbiviRm9aeCuAve3LOetaKKosSxR+hLXokE5omcs9rrfNRndU/fTJBAWcpQ/nhziJyC+E
cPFUCx2qPVLW4gGscPa9hLxTkZlQVo9BOZFt7Zsepc4IXnF14cguUZ6rtkmMRJq40lTpoir0ZFoC
m8Oulru218ULKb3W30MAGL2x3A8WP6W10c++EtEnV4B/6Ud4CO98JrPKOvPa+mb4kBjYJNYxK1+n
jvFDubQMsLcJRXofrI0sdJ48cJQUgXgzwV4l1XKsQYzHUe+SZwb11i7rCtpudI7fzfUwwmm9q8Z0
rub4F4EGLsxjnWu/57gaZgTK589FGE4fdIc7Yt92w44bTp64W6qPpspzsfHrztmMNDE0CyVAIO3D
ZVkJUKhrLysWA60N1Hvf56bgKJvGoq+yaSziTWPCOM50w/2jilukzgQe59/bCf2ZlNORvadmUe+6
fCQvAiatcZovYVycGKxtvy9+bH8sEVzgUj2L8aeIS7GDL0JydiNMqMBqnBV8a0T+0FNl6wz3z+an
t+TiKCfj/SaziTaKQgbEeRD/WJax8zYBhz9TDfY97N8IAHG5P4csXZa++CaXEYbxTLU4Rkm9LLvK
66ON1LJNreeHhxLEYpjgTezHH6oSbh7dNmKhzWBcizCLahztXMGXnAjP/uiqxO4BKTe7HPeiKu0T
AstcPXbuqe7hLfm5bgcPZxHczJ+W0neZVVzptKawnRlowN8locV0kzH0n7CbTGPGA9XB8hfaYlpP
Xoa4u7g1BcXHAqZGMM0yED1Bu+UYd3xxmQGx/j0cL0AliUn92IneP9fQu3sMrWx/sjEfxiyOrHfy
vcQ+Qk1TZJDlDR+BrJXnUkfFtPWgv/41x2DZDV4zvisbdNCwu5h9XIv5McyRnKWTB4dbFMsBqdEc
9mwlfOjaVLAZgkBadGGR2a6BrLYWIGegPO2dKhpUL8xv4IVS5vXjxTxmx+e5g/+Uiz8O3bJU2WAn
KPF7MYyuqrg6SVHgQXqIwOcOLrbQZTJXH1RA+q+kDsQ7HI8ou04Yht6V7Q6WPWXWcPjE8LJZsj5C
5lXTy4zKTjwObjI2NcbKjccdtgFIimKUEMDvjZv6k9B9t7WtYT94TERWR5F/nB0Q9mw0y2bJgaBM
HCNma2D6arM6kfGSRRH+Aw2djb/MaF2cuqgeig2B0eTD6GEDPbFiKc40V/lHZkkwpuWADlYaR6T6
giYKVurIO2kPuZ3bILXQ7lxQH036cxzGM98SlCOmw+Spedgn2sHQdmdaPxqHtK/k8I6GUSvel57r
pjIDw5FNj7meuXqc+z5snmhPnemAYwCB8Gw4C8suFX0gygP3gzk46xH+b7COyYNwW0quwp3HtWnT
Iu490M9HZ/d5F4fq3WIayHBxXVYJVKVoYo9tH/IfGoChXw30wTnEupl5dbYZY8AdE6Weq7mpm20P
VargoWFBEzxIHAbdJhcWz+5cE7CtC2PvQOpJL0dJZVVu4PTZBdkyqHHZ51GHDqX1/b6Fnk/kuVS3
of4C/87xo+Nh+W4aRvOhrOhSbFsEwOe4g164mAI+HSpYg8RpLODPknaijs2Wjfi7DTzt6jQP8jhO
oZUfJikUDzq30ZBUYBsf2PUlixuPJX9dbEKjrOkaG+IBUA+H1qUvm305tHragkfFlk08o6L25Je5
arZ2FHo44xji57ClTO6Qo7H8gGGbZMrstMhNOJg5fBQpOOB0SWkr/WLrkQUHw9hOlYAivBXjtgBw
UD14bSmSvfSXWO4YHNJfRTHnMgvDeZwySKUzE6R+QtrPBlayp6hdcPQgN+QR0NCD1cdqQIZiWpqz
Y0UEZWmpokKkCEUoMKEedDmNZsWK97qHPOq2rCC2srn8ZPMuqcvezwxw6Y9tV7U87QdroFk6BfNP
XsAp/NC1GlliOcRN+yEn2OAnbKbiWENL00sDOkzdFhU6f9414RDQ9zmDKXBWsxx/jhSjajHoEhvD
MA6FD4nxekoyGMx35p2dF8k2AU7j6iXC5xm02JtRbQ2rIRbFO1eSrO4H/7GbO/MsoFxhU9gthmk+
siU6MLBY5zTKocKeWilGpTPIc+jmAFXwrnxoF6ztnTYJMq8SEqzlsRwmgGRa7ZNgV9WtLTbIfPsO
AKaZRKkyHjiwLfazEb14b/nQdpA32C0uKX6jjZFMGz5G1sFRXJp6z5cG+YqBLOePMIzF/NlFs5w2
ONk4bgW6F/UBsqaK7xZ/br6igKlxfvi+LbaEjvjZ+YKm6gNsWoYfki0uTwO0GaJUOsrb1C2cTjsy
KnyZiHj07PtdpbfGLFACgdcvzVFKjEz+kCshPTibjqiPOi/ufayqXv2gdeGf8oD6PBNRVNebmoNb
+sCbsWdPCjL13pb4HoQN2wS2FHu4o85xGvZD6W97HMginX0Wmu8SsGl5KlvVmb0/9D262KqDVTX0
mHBAhFBxQXIiKowp0nDshfYC2tqH/gTxbCalgs1j0Q0IJUA9q9TVtjobCNPx80zYqCDmZOefudKe
f2hn1Ct3evTZjxEnb4MR1N0nHoxYAaTMMdkSzbcpRZJMzWbUHs5yX4XKZFx2at600Fb6jT1TvEZ6
kNPT4nN14QZ4YVognR4yDVQUqClWxv0mV+jwnFovChyMdNH9RRsb1YecU+0yags/TG0o50/9jOTl
iZcdFocAIaDeM9UHDeR3eqRzqhuBVC7DCItSdxFktaYBWWpfxrDxZmFiTQZueI8uwmzsR19G7tUN
lrBsCBs2wiSbwKelMwV4LehvYDh6EYd037IidNt6ciit9rxAMtvCuw+K5+DJlxssbPzvEvngIycc
wZWWYdD7cEyNp+IYFZCe3pB+EXMatDMuQ/lcVeUT7LMXSOEEBRIevy8aECp6FuUZoA9sfGRRj3RI
dB3OUsxAVGWU1PjknLCmSy02KP7AoY/oUjgag/U8KYG5olOJPxFLexn9kSdVOi9D8Fsipkk68FH9
aHB44U0SIlo7QVrxagkHxKhvGrzo79qxc51BfTyk2n60iIh8X0g0/oHCmNCjyoeAp4vMy6fcWL/a
Ctp16tByn78LEHzlzisT9rtFk+4TqtuV2bAy0Siyw8ZsSRElyGM1JRgjaxvxivQWuutd48uLR+tS
b4UBne7JqUArSOrCSwDIUU/7WR4v+Ps1iRv5TlKK0JTU4CnLEs9+iu1ycKm6NGhbtJhFKkPW/15U
23zteYPd1oq+/FXNNu42vqBo7HFh6Fbb2r2rZ419DUY3GNexS7jakdxi5kfsCBpJ+IhIkohx8Goi
7rrdACuhE+zC8/JdO9X2N5Ks8YvgpAWhN78AFhFWwktjrXydWWAMcQc0QGc8hWPR/tS9Z/r3nTeC
wyx1jSjzeUem1JVCPcvSINEiuMf8wLy3NoXXh5/iGlwdlnomalvF4aSP5QRK14MhE8k3k9WUZYS0
6BzSoKN0T0N/2F2Yv7sBCSZillPcFiwjO+jQ4/6AsjMACsYSozZilLgds26I6rQOcUvO/DLGJzB0
iodsUYi7jQ+VvDhFqdTUqW2iEddTskiVIWOA9s5QYmbQavJYtxE4khSuWRUStXrU8Wd4+qifQ+CV
v2H9kTenSDYoP1AkkdEDnfF3Pi+L0t+gyoH9a/AbFW5HV4xhKnxYCzwIMiMa26lEluhb11ZH4WoY
dLE6H77Au/0SVrMH/mKd8yqH4JAChGEaIIPpj39mbYzRL2SJGN8hSYyC9z5AmXEKXkv7U5RiqDaQ
9cWbaVjgbRp0pvwA2UXvO4O5xw/Afvm7ci7Cbzmutz/KwqfFJgrC+DeWGWmw61W46XJX4DCuYTde
pbjpYanx/HKdxznXL1u1wKJpK1Xg4qwKhq7+RWEFWWdLo3F7kx2y0CfbdurrUOvlBTsTExkJe5yW
ZnGAqKJqohQsxftLHKGaYjbAPIffbAjd/xTm4FhEyNgh+s8VReAbXTmSitqnsDdCXbuCzL0DSSus
ZoSWhBTmZ8gnQAQAFAkcYnAgax+pB7TYHin7+GVRAd5v2gqYsb73+PuWFwhXw1XBHopmuLxNgbub
LqhbVI9FWOMjIOiSc0itTzTYQrMa7ycweA+fSGLii73g1CaHCG6qL7yZxyZzRetwWla8716SUcKI
Bx5v7ClXJQUEbu4RZnXOdLWDOSQutElkko0LLwBy8GsEFA1xFUrbpC9NVqIN9FEEPvaj3AsV3UKy
iY/gC+oet0Dj1yKF7CRWNgjAiG2TqyFI88LHn0i74DiLQ44ptXGMOYpbIaYDz5WaM2Md7Xfcxr05
maWwX4mr6avsJ/rqjx75Vs/h+FggFCeUD2YyPKgR9gifchCPG1Q10L5KsUvi3+v8ckUxtCblAwya
zBmlUMyk9ZEbpDJi8a/Ccv9Tn0yXfbzHJrUhEUWIMJZL3D7LARmEsHHxwoTC4YJUYS43uEdghyu9
oduqEM1EiMsS/RxOKpdpSQEyS2H3h4WodTwQGHVNSQ+Hxw77HSyEijkFijd/FLZv6YZ4BXUbUSXl
sOvj0M24dbKcP0pq/WlTswld0nQAxOZnAC51+OT6AdvZgIJQfy4jbs3nEhwSieMcQpkWGJwiW0xu
95hMnAkhZDlpUiKQO1zgB4inwLDc83HcLJ7zP/FixNQxk4cf6wFOQzH3+69Gw1FW5Vh8g5/Xv6H1
JTekpWSH/67fDEPxndfwS7Gu4dscec8OQjwFOFaG7wc6NUdcl5otr+bqm6EtO4RDxL8yCWq5LPBg
DLndUwEx/kKE5bGbdPxtoKZ4sqC7ALQVlE+0GdrvdY+e5hSA/TKhIrKB3U+3xfaII856zb4Hk/ww
FL1+wF4b7sdqATxX8mHZFclIMjeq8RBX2DiiwYv244A6RtmyMIPnr96xGhfoqMH/kTNIjOFMT55F
J9VJJhQlCzgWbUmM9IdaB3a/GaN3OUQw9o4UWFsU96m8xtkrTKALzIynUBsak+OwwJgvBSQTzs4M
ZkRLCUDD4A9874U+/VyyqNq2IccNIqjErvRgg4fLNztOdMSW7RHoLuLaITcDwaq6ZM5fRob8nxlI
MiHlD48dxHW2ekEJjl2uy9OCsqOVeJ0MwdyjA0EZB6a9z8MS4HT525eA6+XXEuCbeRwwOHsBwpFe
cNg/SWLrZ5C0kLxHqAujHh3MGxnCFMp2UbUXbCr/gozygkLE7OMzI/z1prlogc2d3hEdx95RJxFz
OyjBiAUGoNWQQvkHe1pR2fiXJnFS4RoxI6x8M/pBRgsAwRu/KZ64mi3KGIZ9h06t/tYWjf/AUBRA
sQIMj9rCCRACnfD7aVADHDCfYDh7KDeyEAU9U0OfWmAg38tlSZ4X7N/Pbd042BTzam97yIhd7nKf
/swgrl/BsSegTRrE/jMys/YEf9jiBXxB+4ka3OgTBOrnpCLYSWQOwdmRdSAHK6joaoW/ggqqjySX
F+izDgN0DQFkp64m7yU8V9/rgf7mJX9lASS5wSWRJwaL9T2WFsvMROIH8A7FRb75V+uNegN7lfLz
IuAjYCxawrguKSR8qLgDuDg/MJ9i0fk10Ox2gqMnJDOXMjVmit6X9eRvG0zKewoQt8oiMr3EwtP7
P7oNGivh2TLTbWkJfUo3i+SVXszkJ4V2ZxlAKnQGKXlHeFED4ybpFKXWcegEh7Dmxd9D4WaU7GB7
VBIvNcc9+qXYAQmERnEYj/jDuUdhnJHpIEinfiARKJ5klVzStXkI9iha8w0vQUaBhCUKI1C6OeTF
4h1o67AoPTJ8MUrkHwr4cH5oRuwxJAZIbegi9qK8qt1JbeFB1jdfoCpUocgxmm8igXz0IqP5oeaV
QYnKsHNuRi+TYytQG1fzo0TQP9CqxhEh8StQONLPYlHjLzNL/a2DWzU85qbQoGDUVZ+QQbj9FKNv
xEJEfVIbGWfhglTFDRrEeSKhoAslTit3pIIFhiGobMoZ4W4pNv6xg5gl+KaX5MeiAtY01G7hKTr+
H0lnthyprgXRLyICgQDxCjV6tnu0X4h2D2IGIeavv6vOfTvR3fapAg17Z+bOfFbOugOOOItSuAjx
nDtZtkksWJhT7+1A+PJm4ZEr+bWw8XzdtNsdpKnW57rrp5PNzf4n9l1g6Xba3oeR2eRq8wAaR9Lo
uyUGHNAORsv4RCxnb1n5aC327Fs44VgAsIKeoWpOFSfBk+fzmRuP8JusEvq63lglgAZDWneTLb9m
gkkv1brYNxdiAwiwCZbzYIb8bHXze+objueBmBbs7EGEGk+eer3VCO/W7QQSw3IL1HAgLyG4bzti
agYx42wo2+2H3gL04U5tzAE/JSVSvSrxy2r2VTK1W/ROiiyBj7Fz87mqUEbJas4O8QJ/52hQ8oIj
9ahiTojJnSlyHK7ZBFyD2dHAs09Vi+9T1THwlyHiOtqipG/T0EFfFP3JBajHPRYVmLCJyGDCJb+8
LgveFyrAxymLm9spV1enKVTVt0627kfb9D6NJW1wE5J8V8zrlqgg816zpo3wah7N5b8ghf/iiqDp
/oQ1IXNVzdEoasIezYh7PU7qP8ibabn2BglwwKr6z10YyYQ8NaKnQLdRcAbmji/EzHZnq3x1aiOO
HhOiElfi5gPejCy2xdr9xfpsYbdSBX82eZduIdozLHEq1lVZ3JkdagLZ7vJXBfGGqb0nLNl3N1hW
jOx/jV2vxTrpEZRWP3atoRLA02/4aUkjP2BOQIO8j0o9lVSol32uitM8Lk6SVZH7VVNzNFyg4KTJ
NtbkvxaEUm8NLQv23uHfZWeR072DMcVtlR8cp5rfFm8Bx9Vi4U1brf8URCLSMEtL+G0f3jx+geEX
r5jum97M1XmNCOEEZWKMycsFyOlNpt07Y/cYbOFn1RbBV4NT3RNYCH2qB5VMGc+Vi08X6DSnKUPk
lga74740qDvAgGTBQeSx5/7/ujfeT5GzTTJsxE9q7BoLaI1Ie/Pr8Kp85vFGprVOEnc90Hp2B2q3
gg4uL0zq5BWFG0ycL5LauDVSvrA7OBmrrCmZBNprzg6gye3Ljjb2C+8NXGqtqOUNJgmXaQNq3GMI
BdnV69cmXqiPJGNc8tR5nT3F7Llr2JMauVBsAG60rvyjCwrcHU5qPddV7ER31Wh7cdmrfX90yr64
umQMwbvt1Wtn2/5pwgKiT6eW2ijbhuWti5xVJFXrEBSlyxuu4DkSOnaX809cKgeRLrqI/5DsLEDp
pvBHc9t8S23XDwZU5oTTMz4VpRNcNVDfF4C8aT8pF0C1COHE8DaI0wykoQSRnqiYqdlx6aBHrs/u
HnDsqfBWQhVOt8iHhfDvMQnVCH/a5EHo3BFRnP+oqlqYLZkkO6ULxPw06ak9uiHjbDqru9d2gJez
Xmtfsk1l4cHEkMmAYABbpyhg46/VTHVn51g9srQZ558a9k1HiXbCzyN/35zFO23A6X/3mXIl4X83
L88bDKI4FYgT3m0QbC7GyhQNbpgzx+sKwzaqt71JxkpwEo4KYfNh0p6+oqXlAKIxq394ujF328xY
310mWAFhfMNRloUT9bltI3pMp2zAoAJDzVAX3FDspfwr7pP2bQE9n5LapZjs0Hjw1zeOqq3EnV4F
+3p04++qLtSzE+TuyTbhcnRjzq2IsLG0njcNQJ6N45dAR+V6mcqw2y5kWIcvDSCmoVUHLNK0Nbd3
WDCVsC3e3Bwy0hy6g9uOzvCyxIRi3hWuDx5KZz/Ye+EWe3Sw/Y1Ga3jJXM09MOksttpLfVrfLu1a
gIiLyWOcQVOPzrQ6VxSA5bMaXLJHbN22d0VJ5i0ciuVmdHduTlyw+C7jrf2NPb85FWEdQKeb/IZx
xj09n+tBNfAgpPx/FZcVYzM+sz1VdO12St8lbpeT9je8HL0SQQ8FSpzd2S5YH4xroSM6yHiwun2q
ATX3Kl1k6/i4bsCiRaY1z0N4I+NUGfKvVBkFVPRdR/lkDBj/VI/Msra+/kb8afkb+EnY8+R1cki0
H2qMyRH1wNbB0FX1Op3HnMpbQAcxoRqTN9koBBX0A5k6Lbr246uM6vHK6hDbQ7VuXNhxo4jAzBzb
nXtf2e9qJUulkaM4d+MwX/pqhtYPVR17aZDbqH/cQN6vQkn/bdtscFhFNFZpgMv1WeVcH+3G8XTd
B8r2w5Ltv/AFbQ8iKx2ZqpwKH64kor31NmjLJkO54S5u+cNEzKxbWcp/Q56XX8zGtGgQcv3ZlhV+
kC0XTOY5VGuj1ONXX8jgS03EzxEwvTNpi3fn90bKLD6WeVXuR5Ktt+g819Zb70SGrIM6FxgTaoF7
oKny12gqx2esyjmUHCNpzOpmYPO2XqyeiCxUT8bjwItC5DRcsqH6hrI0fmq0gGzplg7i09PUVV7O
4+9iDABdZdifG6OvL4os7T7xItMUF11SJU7DXh88nx2PlqkMrjKXi/M4dSADY7fYM0CwTjOSgzpo
5ppVt6h4v9/cMnpfyn5/qaRD0LgBjZlQfzZAvmH3YWPZffy3Q/daF3d8qJ37vMM3y+24nip0cuKE
cUlw6dTU3jUubpHXasRUmFU/dRcTGPlzAzZBGMGHbgRP+uxuObvIFYGmWhK0Ej1y9i53/FQPN9xI
b+3UHZgs7dNMxTxRU8bLvauG2/lJg/9R0L53qexmeupo4Beu7XYnxzX/WimPY9dozIwazE9eKruh
4SvmjSfMqC1AEO8/TpqoAdTWLpRoEu622ehc42hOsrlRY0qGQ/5jIYgvujceg8zpdnOA8NxBfPdi
G6Td3hSoDgcuuKzVxV+vyiu+gEf5qAqXc62bW1mmcCx6P3ZqNvAgsyjulznOgCjHbXpf2syz52Kt
4n9uaBSUfRnbNPPoIUjFml+V4mrn4uIibXuMKKpsDw94ZGJEQwLRdlxuxtNr1C55MvhL0N2H/qD3
/lBNW6wv2Q7ec/GkpGAHdC3w4EtcEPbfZqCiT/jat1uecb8Bold0bs3JmI0DspalNg+Nsd6HErou
IhxcXDCfrulz96mYy8IeaXvEdt5mF/wnnJb1V7bZYTtZpIs+sNJSV85J4xd/jy6ItQ4mj18/eFwH
dHljmCmTaH0mS+rQSzUzqJx4wPwLS6N2CprTOVheu1Kv4zkOmuBrCb5hkjzbJ0C0EuDvEvCJyCnd
HY58PxD2V5P78meJVv1np7MqPoQm/I+00VTjt/XppwvvDwUGwM8AWxpO1Z9Cc8B/en24uqc9WMpH
r24W/VOFa/3W+EVnL24pyl/ZKjbAWvzcvpmqE/rc9OVQH3BOWr/zo4KQQ8eYONEVXdihaG0RXkQu
6CBnhAnboWvxk6hofdpDOHbeB8ZnbfdoltHtH6w7reCaxSD6501ACd8ocpQ/cpTrU1NCwX4xunbe
XAQTNVna1fhRrV3fJO2OK9HBzFPvklHd2yldq2p/ZUKaKwbxkLMeAjgKwjzGOfu6jLueccnBpgM8
35uapFu3+iPIa+3eyWbkgXHehJ8dOuP5wqipLY/F1ELu9mOJWmytd3EnGL3+x0QwLwFjbzrZUWbt
dskgCKd0U370e3KX4gEJtIN1Cl6iKikEwXefwRjMNHc+nJdnqsZ57h1B35mRXPxDsfSqk4zaOE9l
puP5uNeIgNKi3+LvhmIHHYeslvWMBAR5l+uvQ3ZHTColpByLJQ3Ah7a0CoDLDgDIoHYkHEbwZ9rS
kS4wVsXLhEeqelDNwlLqCAmRqcc7JQtmmeb9jKeq79Ea9SyoJqh0fYw8/yZys/lcHOcw7oFIlex+
5x5TdQlSr+qjKkbqxDEw22nXIh9eOziIEBlcftM0LUBhb+5gA+Qug4xfwj4vhhPLQwCgSGbzEFbs
EFY6Wz0Eaf3sPeFAKOWlm7YaWcnoUnVn0WoeomwQnDKcqtsFuPC/fTLgMJshibuG69KUJyj06d6D
B6OC4H6vjgPyueDomhuXWKxbmB8pzMDqZQl9dizLYdewWGr4uSCC21NMtXVw18qBzUEXG/7aRm4S
yj+e0A+ByQvrxtpVHmzuoZ+SxmEyCOaOayWc4jw7YxK89tf/F0Xs4RsRLVffO3ABQNFif2OTePDy
N8OUYpY6sgSrgiFrnr1+XkoUIBElZiC6oToW2w1Zh9Kk4nLFHrbfhdTOD5V7pnwTsatD0Iep2h+6
tQqaL9nQ8hahgqEN3FCj2mwKPQ/8Sbbfy1aO3il3Y46oBYAmPtFKgXMvo4fqKPN9R33JNgjoiy7A
l66+yLvlwSdSlGoBFArXz6z0Inynd04ijuFyWp+baoy6FxvVgbqi66vbO+3fTKeku7TcHxX9SDMn
HK+Ux41ExnY27tw9LFZkv2qXPK6LHdDAHRcdFt0XV/vsIpSd47MtG2e6TkXnvHXzzEHTTdy+oNmG
Fq8KIgIAEw9vqPos86B4Iio7RzDQ5XwCyCnUAB5NkXt2Jg9waI2l3X6CH2/da1bfWDBJxvaaWPoJ
eYbOy10KA7t2r1Mbiy+KNf6aLYgHTiZmeRxlv9A+Esg4eFfUoqyATPHNXsvMpxggKPMHXNxeX1qd
35o0Cpl/++6iXMvcrMqTVVFVHlSMc2Aic66HRHthpN5lmEOX1luk/G/x7PhBUo16zdKpDqowwYIQ
hW03jSLIkN3I2v3uaeXb9eh5tbnzzKRcyHFYOPkIIwxD4HkO68fzPfoqEjboHdHpT6b/VYxZlh0w
M6yRSe2bQ82ObZ7cwkNOcmJ3VN3eP9EvIfGoMrfqvkCV+/UzStbZuoznFst8lvL2xCZIoqutKjiL
wmxxc2yam9YiKVzX969TBHUvYghoNRVYuEZtxsZVLXXJseHytccqmrYJco+LfjlqSxPEXbtz6nyv
ggHiS0aqKV7ULQsLdSpN0TF0VMiEM7GVyJxussMG4hpzjZ5LA6qj6f9l/ezbgwHUhVNZtiH6sxFW
sJ7ROGbDp2lvnFHGz9hDNewwk7guWnFoq2n6kGZE5NmLSJH3sI3dL48EvS3Rdqy2h1rVmiC0bpd/
nDIHwwPNo+xqoqxacQ5bV/vm0XuqQ5tHQX9kZpYSeyGhunypjGmrq9l9pHCzAzv9V2inRmqFf8rd
zcl12BPfzyjw4nhZ1DH350o0UP2upJGK1cZln1GyhNvi+HeQz7Ohyxrq6AyGyWfYo6YP02zLJ5k2
HWKklw4uCsbQ0CZWQ8WH3ZrFfvOsyipwbOO5x4qCbD5az2W7bfVOvw2FOdqDjQDx7odyZF3asIEc
DcCLvWdq6tpNVrpI0NVl2J/6LOKLOzs+GCmbsfqYFvCK44IfapOIpV3FQfuUqtA6YVFfdS9BnRuX
FOJT5PoUHKFbK30vHcglGtBuGK/5PPdYUNsFKUQjZsek7to5DAE4Qm1PAWrR7NpPqJkPdVsi7BRe
j+hb9ryvd3S/ujnOEwz1nVqlW5+ztQnUW+xgxHtQQxPfLSgJi4Tpt/IX1r/gTKuHcvXNFUBTSL7y
trVJ1cdlfJHNjKdAvVeoS90YtTIEq1eTmWV0K1hmQfaDZrEyh9AaonbROSAcDcUw/M3RYZSHvLjp
Tm1Ji37BBaOhjM7nG9ZCB/TNR5gEltHrmiVYEjP9WJIAP6V2m7iAXERNIcl+sPywCW00YTClYzLm
ug7x0Aah7F1IhZH+0c+mqHhgESJnKP0bblI0LaWyNbxYGALO3TKOefQ8Tzo3t1T2Vzwu2JV6wOPz
qV/hXtLKE/l8KunbqPhr8O47j8INKc1/PzSXOdX/MlUTCAcyN388IoJiq62cyCoJgmiUj6rKl0cY
9MJJt3UHQih829fnSqO6LulHb1xIcc1EO4HuO5zPx5qAYtLDlWDtzG5Z/jT9TYLjMrcrkkHA4CHt
QW36PUd8QCfT5SppGHAZkhJ3gKemCzj2o51ajs8flSLN45smIat0NZ4nhM7XFlBuS73oJmDbgJkQ
Fshd/G3yIkRRjMt5whFl30y2+02azyX1aUfJzMptJAVTnrsbbO/kRl4iMsDQSYc3Vp9yn9H7jUEK
FJFL+IHEhQIYzGgH7O7QbVikS9zfRKv+wgdj8FNKDniaAPrHASJa6CxgB+H6q31YgxdnX5s6ES1b
+qEoSyPgqWKEvOm817H9Mrq6QfyykFNFdxQ4rJtgzuSWHaNqrN0vwZbXznPRx/t6KoImmz4sBdTy
Rle6iTfOlTLE1JdxF/ZZNSzdsatm0f2RFcNHdHz+zJbWi9xo2R0sc7C/REvtocHn3JRJP0zTdMhw
wdzQCm7IyBidiPzsvgvdPn5U/giWWoNyiRfoyk1/Ek0MCB5RKAxvlBqVdwCHM+EzIhHEP8rSld07
0dSt3712BTvqdTurJelxDq9/kn9Xez9juprlOi/gb8+lj97tbENnLE5yzSJLqzt4DeT5rJjvMInd
qUM0cxVtUH8dUJbay9Yjz/wc0Pp7f4smAOsI103elgLVub20qxOYnwOKhRl5aF8vX4EJanXRNxFx
UiHvnO569GzOXSDQhn5AejX+TU9ao1JNsswi1il7t44/l72P/VPbDZF5mt1aRJeuLWx/jlp9E8g1
dqTgCUAKEf9G6CqoETK6ooDuafhFCenguu/1pv66N32mniCnUJiPce0XH6P2rP2dGeDBNXUb19n+
NeTSVwfZxCOCsdkLVwgMDJpAoJ2paKKkt4vaDgUQ9s1OobHAdRVyzb8RwCZvugp1lZ/9rSn99i6C
QhtQas0bR0ERhwovD5hykTRbLrNv/Qjq9kjpOtkHIRjfTgf4+3JOaznfJLNhGKylhyKecY38LQ7U
NhlYCkDS341iA2knzOr6OA+bu3BJLp5TcE5OmeP5+FevEnlSveuu/64KsUVfh27r5DOShGJGI6B2
Y3QKwIy8D4WQaFVwHqasi//5HWM+a7oHW0nLLengtn/9bLOeqUBj/Ek9b3HsS/gN6qEtSIhUHnpx
qDjQDT1SFnXznYoA1Idkgr/qrWHuQvFOHvCjrubvtFxD9x6pPYzODLchAUuzeoYZTNpuWud76uq6
DQ+76wUlahDDuEN9qEwXUBSUe6T7x3yMF8UndEc9zEhXbNxc83BE5HeuiTdROCeuYOXTocPUG4Cp
w13IysQRs/bKNBZe5EEdB/P0KXZH+fVJ+srZi5PJtBx+0VcU1ZdiyofmGWDN2b8xabH768HXQaHf
qgxxwPsqwj2rU/d2CBCdU+9mAGrbq3D+CLMxrH66DrIPWLOCsZhzVDRkGiQ7PfsAVKy56F6bsjPR
J3N+NnwuRlHsI/G+ReshreNSdBJ0Rb5YqeQn4b9hRTWF5i7LatbJqa5qJV5V6xd6S5aNhtw5OrwD
tZ0Cs+6Ff1mnFkL+Dm9aothvzzDkGG+LwnP3IwRIloXHsHaCeUkcGp35J3J03UZJW8L8/nMQr8+f
WzBSl8JA29j+7qDWdfDdI/sY2qKMJIRB2gexbTjThT/VimN25F8ehsypua9kHWdOl3jL1vlP8CAE
DB/R7VOMPWZkJVjvzqeYRd0dZPTd4l3n7Wwt21+7OkqXyGO+C0DHCXT4MkQxvsezLnFdvWToT+yP
CYcWgDNvzNX4Oe0L5Ms4NTasLkI5vS1Opad0UZ09Ow2I+4nzhd86yHLGLTYF+V2W9bCUfiGc61KL
kEExvwjnJThQ5gT5hWhoNdjDPmiF9oUrJcpPipEviet84dnf1ERF90K3WdiJ602ulU0jYQCy0hlQ
q/3qCgLF3+J2ryASuKNMk/q0fuZvno2o0iZDDh9t53+agdX1o/DeYxurIPE9I8WQbtsU4127MYwX
DrDOABv6RInLRz6s+zoU/zA2CgsP1VU8ceK7ttkrVJnt3I3VMWauJxIHSn4VlwckrWMtjoEcSutd
HSS14xlZrd9ey2pZMg+hKqNprISxEdFrUfpyr9MSSdWYiCBgR55FV+QbmkI7u9BzuEFkXZTUIflO
VYrREup0Sk8vCOaji2xBNYcoGnKRn1q0r7G6CNOLYDuxtmLZPxm1RnF2wJ1s1X26T+7WAz1Qsizb
TSlUzn81WhYVXOLGhTr+4q7rhr9uSCm77S+uqYva3GdobrrhRBqJXB+7wXX6/Vy5YSb/MUoRB+Le
KQdmFS4dgp2gefQRHgXl1XjELJ3cIsJS9IhCVHdQCDm44KIThiUXbV5QnUS5rk8YIi/tnMoV1MUe
Mh7NgvLa3UDuUgTiec8sUVkQTpgOem7cz7jwRPTEZtnVG41HCWAD9zr0/gH0WWT+eQ9kTtbmRDzP
XLxOiA0RNDIztKezsCrpx7n0NkYcN945IohQhc6QjMEqSo5nzHI1iiC51aVzk6DHa3dQK8KOf/u8
N3mdjLYA2knyrbuBIl5rwDUoc8shAwcs9O0MZlP7Jk+H2cSROYLMav0yhShmAeA9oIv6sN0YXHrh
oVXti6iWOPrZwpt21Zn+b2ii1FkwZzu3ReStxdHSUvZPi59pvurkzf7fwTG+dhKUcuH6K5ZBPX0C
F8gZ3DauMCM64KPbut7Z7Pk6fkYIuc0ftRSFz3RlYaM8Plcsn0Eij0IOD7iOVKMCF8IVpMefH7nZ
cIiYGqp7TIq9NvuBQnuFmg66un3XuA4xwwQ+lgXitDk404PO9e746nW3STkJGFWhJZ+G6IJiA/Zj
E84sUGA4pQs0h7OvFT9IjsWk48ZFRN4bhExNz4GwzrudswZlO1MbweRbpP19t9TreXDt1p+VM8wq
Ovi+X9gS2o229nV0XBn+kksb++j3Ojvln46XUYsv5dz8pcQKDYYZRZxH+72+neHqD4fCzvmPM4RX
Lud2kTOvlLFJ5Xwj2IfvB1nKsuc4jXaMkOJhXRZmSULr8F5FZckTT/g2e/46VFm/f0KLD8F+jjwO
OCZG9vYmDgQHm3I3GQj6i55p9LNyppNEjRccwfnmjBM/7nuW9w169a/Gjftr5IYjzOFQdmK8jLQc
s3MF/+Q2pdtaTPYvBF9W3Fylndc12fvGyw8re21BcIaYormaCsBXMFwWdFzcEn1G9FhjLTPdSdZq
8A8BDqLy2BUjyTyLC2f/wpCqN78Xhnm868I6bX4o3ueepXLK1qo5Ogt68yuzu0Z946yS+gPyJQOH
sVnDTOMdg1I5nUDdch/5aApk2WcHHJa97Z8CPlrRRZTeIKCTO+3w2uali0v0lSZrxAuhndNUHWuE
h1t/WHFUCc96oIx8IlSDibIjczIem4oylqFkjoJszCB0aehKlVZL28b10dsqLsk4hEh9kdm8hmdH
elP7wyVSs/rTFJRPX/puD4xJfdTs6ysiBWu7VExziDKsQmG2iSOsqhv/djsj3XeU4MPyThQWfnbJ
LuNOLEcQkDJ/aHY6I4Z1ZJXV8sQNeBu3jB0oxDwtYhW3T2j5puHc7M3Mduu00Ju8aIHO+05rgh26
p0zitKLZvTk2jIfSKctaME6U7R734ODk03EvTFhl16iKdooZAR7UIwZvaocfi5uyNst5JWpmoN/p
Y9JyWIx7XN/Xe+1O725NC5OZ0Y+P+c2RDM0okiFE4IVZ25wygOSq77fzP6rThj6qYDCA4b6hTEdU
C6oGQa5VyQZuNGAfc1XoMB72WJakwPhrNzLmzq/bh89w0sF2jCsyytR5353yERW9ArUsJdNN8XXP
en+qTlzKK+S99Bm6aVJn9ePgX1gKG6VyQ8Z7cYiJAb1oiDsHKwbyXn6JeJXUf2MZVzjYbzMl4NFr
ahnkdwgtYeEOdq/s0qEhXmR/FJyKw3bIdidTZTqhoC8sujzX+FfB4woF1ytS8fFktPHNnw3gOP9F
7dSpJ2eBTIPPXGMz33YcmhINRDeCjiVoZksPcg7GS3wfSlHp+zwP3RFxUuCv/a9hXtqQy6JyWvHa
G6nctznqSC889LLfTEk6kpK7OrF4HOiXXHklM9o3D5k1OAStpixLGoag0LMJE67z57wULettKSff
fJrS4V6kyt9Mfw/2AHjJ9IOPER+UEqICSCbdNsjBmzrMY6a6JsqPEKSvrJon0UyBUJcK0rz85rtr
KW2y+k7gfeBLCDKTuFsxIaAMGgV4HTnVqssUfLqJf8CTbL+5DfkmZ2Mgdn/Qh+3Fe7FYjoR4msAo
T90yr0QOcQMwZnHd40mEX4Dk6h3gKIZ6mQ+xERixpTbshgzMkGnKtnygzWyRTIqRv1SXQAwkAbXz
oKbw0LdBXqm0y2GLyKNxckjF0nbF9IYQea2YggwBO/3Ep98amAaJAGHfoCGFe9+5nm2RLo9uMWQP
Dedc6FCwmsF8MsBWdh5SDhrf7YSs32b/Rpf/lklcbJIRE1k0TvhcFWjwTogu9wBhjQh4GRrUzPvL
aKrPNus9Z2j/RYAM8p0oHnIOgKWDeP2zhrUeUFz5zGSAopRAfAxaiDDkE08oFYun5ubmfVmZP4eQ
XhE+rRPsDLo39jwhnSpPwk4a/YqWauq3ZJ0niO6ojNfw65zr2yBFgVJtdRJkaKv4WXcYZWCqGmkd
5x8NoSqCqakIgd7Ab2/GNUo3ZoibNzqMvtOJC0lR/62DUYzi0RBauGSJq43JP8OwN9mldutdfuD5
sLJEUKG741UUFBnZ08KL8f/kTSjjKZ2lHkYWYKcYgrhTDE+EwXHsxW0ebV28FuZirkg51WjEAknV
E7YMQCWAk2Xzh1fm27MV+e3bTDE67Jbf1PpwTh1SwrhhLG+Kh3+ygkndk55P238hOYQpmDw6IvAq
gTHM85h7NYmU5Tz635pGca0ec5tt0090YD12GL6pR6PPnSNqpkcYmOhfh6HezDlfNWK+dfMpANOI
+QtQ/nWrHGiTrcgf6y5wbpXRUrcCHXpb+Psnm07UT1GMqcXMXAKKlhfJi2zf2/HmX0yzZrwgRzcQ
NJNNatmH+lVacA/mTuYeCfjJbsqlpopE6S3miNkDTQzi1dDtEDpYByEkx4gqYS3cHlosYOyVPPe7
kTH4/H7U+e1iz3cdnRym8sp09ruqPXtTGcQnyiSGYt1NcjzjSdIWD9E0NOpKWRZtCY2Mg7eaFzDx
klc3uHfEHi9OcUdrGXfuBOVQ3LX1I7WXd1eTGfLotT3CKjdzfZnGVoqryFDKJGXpEsnp04E/RhJN
OjyrQAmJMr594XYmjMpAf3cMMg3+ehxlvZ5mx8n/QaT4jIhFg/tOp2CvPRP4+0F1S/Qc63BD0xeI
IimbpbtUXbcDAiFQnw7A612ftvDWcNW0nSI1/Sb/eATBPcyuqH/W1nXjo2ep819V08wCfsyfIcBb
dVlxafhLYqm+YyJ30klbz+Fj7Sjx28EspUxusHh/pvNy0S5K71VbY0+TcsbUa+v6T09ddGGe4YYd
ZrfxnoEBlTD+U8xivotbWyP2L425MBCDfp+YlevOIfDs9lI9MsLC5nM86d95Mb4aELOWKxm2/WDn
aX2AmfMf2gqQt4dl/EtzYFGB0YuhRYGdZEIC5qDElYtBsaztkNEw1JHtK9M6xs/UNxVn+4WyHdhN
NTliHWzSUdFuYe/og95nXGkyp13e4qXYnzRFyiVevJsSoon85wneANpMlOd+IFK3qmdEKLIGSA99
B5y4nI087tRbV+yTmVCmzDqHIMq/JANJlwxFUep0dsAeQNnPEJHfAURtOQcrMuswNFicUOK9Na6I
3lFgyW+kVt3mNjgpEWg1k3cwK9qWwl2IcfE8pjfLrTLJ3Nn+SavFPS174f6UEjPbhDIe7gpuc390
/TC4j3DgT7Op55gAB0Pvu+TlfWsQXMtxXf/H2XktyY1k2fZXxur5eg+0GJvuB4jQkVryBZaK0Frj
6+9CVt+ZYpbgtXooGllkZkYgAPfj5+y9NiC8fnENhFUbTWmYt8QCRg5jvnHTJnZ8jLv1C2l7Yceh
PFh+jXMpW0k9ADdnaIIzD/tCNQeMrfHAMC+ND+i8IfIXYXZdQuz9VTUawqjb5j1SLCRrA06/rH5c
k78wT68Q/0XDyFPMOgU7MrbiQVMkyCajPKE7DjDAhLmoHuuEy071S/3WNKDwHHvGDAAsoNtnKGe+
BaE17SzWZc6luaU8066Y7sbYjvdYUOONUPHsjIUS3dX0KW9nebbuEhtMCT2rpdjZcyNeW1sYnokn
ezeSz+NHEeWKJSi8BPMbF3i/2EA7Lk+xsdqVYqk8FjhXc69hvoHFqo6uSzYTjl2wBWefGbZ9a1cs
myQNZtsBD/cJdAmqhwYTxzTADwH/QojrOq7a1Ish7VMB8dCKjfgW5Cpz4GoakldLN9RD3yBHnAI9
e7So7M/GJCtH7IK1B2Ot87WRqkhkqcxZL0rSDY3v5Kk0cWflucQEhECJcNeEZf8cpDXbA0a7/pGO
nr1T5Nm4rm3mpmkoTd9w4yC5DiCG4HlUT58QpxChr2toenqQwCGdBz2IL2ysPI9DHcWHOMbHoJiE
YqSVHFwyA0leg6ZuUGyBNMO+NF8oqHVe5kAA97EwKx3Ncp3k0J/ITnk0ZzCKxHKU8oA3bBjU8sx+
ZHWb88FY2NES/aGalfxWqTvwFynCOoAMy7cwBdtvFBiQkmntTLWmrRzRN1bQG1CQJp5OR/rcqYb1
HgwyNmep7skOLwAsUbMYtyBBl5syKKjTJO2pAKV8LC29eVqKqb7VWDQuJ2amsoeeU3sKF8SGQJIk
RC0tQmYmSw2yb2yL6rFiy24JvIqmrRJmBmpppFlPimwPV4EVIraO8LulNPzZ5UvmwKzjjB8CKuhT
OoBEN62i2tOlpbmiDjZNxtRWoscZtSJ7j1mm32Y07trGwun3hEZ8OvUCMw8Pj47TkjIWkJXAlW/A
OvKUzmZ2h2GVUXeILM7BlIIvs2QHOSjo784Bnlim98RFKlknnWaKVNoCrBGhgQ5xjpHRt2rWzr6F
ludyzLpVYAq9yKCCjPxCr+d9z5iHfa6YTnM4tFtLxy44IbJxaePmFyF7CF2VMFmuFkuXXyIOmRAR
shjFdmFts3FVz+tFtK1kY2id2uJr0r5FNGCosBr1ChZYWrTtAXJFJu/wvS9bQffIRKxDpeCQeq3i
AiVb41AlZnxGrmfdBRVmtNhWow9btRM/gsDzgB7H3ETNImNYG6N8w5F3fhMIQK7jUGfOVyg8DXrc
oKeLcBoKC/FL265aVsyY5XFW9PYcstlw2kvS+Q1dp9gMeh1tQ02J8WSkXJ/FMrU7qyg/2V4FAoJY
n9v7flaCx3oclEfOQ+bOtNDZ0QTHc0khTfU2mg3S5i4yxPnT7sSzGftMDW23t0KR+pOioq/SWuZ9
J0OTOo6dsFiyTcDWnnh1FjIvlRHVJx5wXtkzOC/i2ZBk41DDZHEbOkiMVvHArW3kx5jDs+Sg/mOx
LQBpzG7dUJyzT1oUl9CatPeBgEz8lkZ27MBy7IphHbcOVM5oHCZrfOh1BqpxGuaPdYTKHPODgqXK
ZKq2oiwKJe32tS0JmkG0GB+LmnUOXyQCxlZTx3ubPkrqlQiF7gLEnU9hj15DB2iDHq5Pgh05Jf3j
ELA6YakNyiveE4DuQCsf2pSobket8nIDACZxOXAHO6klUTBXlWSLMHferxwHRvrLcMX5S+dvV1c5
Q0f1ONdTi0g4kG9rHRU/5IYOX6csnmutyO5sKypfSLw2LkWjhfcZjdSrIi+ZF1RKynA45y7ARJwy
x/1rTN+fYAa/BqtGOjNzFWnUQUGW4GnG8l1enaB/75uvuN23l5u4CNt//iL/HzvRB0aeEQEFNvtJ
mXRI720R/j2W/dc81S5R5yQt9OXQM+7MXEr9ENErbYafEAz/7NKsZMPfvPoGF9eCKl0/IHjF+Z4Z
YMWq2Pyb3/0roBJzXtHrQ3XQItQn9ABJonSWgZrmr6/9nyAqv+anTllXcSgS00EqM9NDgJ6fO3qs
XkK39G++hS+ISnWpmY9a2nQosey6AVkU20hFhvXXb+DPLv8X3qyJ6Q6KV01ZptUYHovV+I9l52dI
2D/79l/4lKZuxv0o6fkBBARDVjkyL9eAt5+Anf/s6n8BzgLu57wbN7hRMD/Q05wyTxJ0GxIJf/rf
uj6y/ePtKTOYSrQmKw/BVAfg17LC1U0OJn/vu395dAfslLFeVuVBgS0LjhI/udpRcv71d/9MLf8D
YOfXrFTUDWbOALeEt1yVM0syU6HpXJjxqG/mFCxP45h1ljPcHmqKmXmiJz4cmWno3WVNNTHkbh0j
pn+GQR6Mu5GAW6BPbE7p9FZbstbu8TJb6Aqg/8VU+7BIhMlwpjcgkIxzZMf3MgP/eNeGMrJdPzYD
JkwYXmR9fFzqNoo+iBqqJ3Q2yZhgyaKUbmjTybocqe8cFDLteZYRoTc34L9Q2GcmNR5SrBgjA2V8
bfdil0YGwhN+9JL++pn/59v0X+FHefXrFWr/9d/8+a2s5gYuUvflj//afpQXL/lH+9/rV/3Pv/rx
a/6182/8r//gh3/Pd/33T/Veupcf/uAXXdzN1/1HM998tDiGPr83r2/9l/+/f/kfH5/f5W6uPv75
y1vZA5biu4VxWfzy77/av//zF5un8j9/++3//XfrG/znL9uPJn8p5q9f8PHSdmwj+j84KlimbaJ/
sGyZVXr8WP9C/4dl6AZWSFNleizrEj8DgUsX8Vd8DfM+/r2sMFLFPvrLf7SIUfkrzfwHg1rTMlUd
pwFfr//y/17XDx/L/35M/0FgKF57bID//OUzbPt/729kKJJicLsRB4c73tLVdfX5zR6y0L2r1G6J
OX13GzvIlGgDeQwZBZg5Ot1Mdl01aT3oNdWZXuuyTShWAPMUxRWUkb2aq5uaTnW8sTPjrNZBvNNo
JZ1kQf3IVEnxP/9oYljc9s34ni5he7nUWuV1o9H5YlH3v7nw/36Dv31D6rrqfnlDJgA2S9J1Tirq
Vwq4ObaoOdisIOSZL2LRgqO9/qJXNhrh/gkkEVyh2UypVEXr2V0wnDhMEkYOndcZTAZleAB3McbS
pA0HcE3lDLgQgF5U0AtAN08FrsdetwymqyCkO6lhY631pnWq3/IKo55RbkDGjMC3MHAFSr6NBmAI
f/02P9OHfnybqoJ3XFIUTTYgXHxZvzG7MHMl0dm1q1E/0tERjT+V+XvTDgkGD4RFmZYytm7FEVmK
tuUEQqvfDtX7PjCby27ITiqjwjMGpp1ccdiMNSkCXJefEn25tCpF3vW5mK4SM288ozJACUVTke+z
YOFiBsEK02/2rGDCQ7kdvVb6ttD2hhKElwM6MZprgX6kOaCDRpQ+qiGUn0kY6z21GoodjnmOmUVx
0V4kJv2PYbRLw8lEsuvZVf0BE8mRY8+xwl6MT7vQPbBWBsd4O3bI/w2foOMZmwzuzubzj1ixoPoE
mX4RxYV1ZNajOWvIg6ISLpaqxiOWokqhLx+oex7HCzHjRACPLDhOaulJx8366y8xJsS//qCUHxMb
1gdMVTjkq3TGTcOWvpKfO7YE1ItJ6U5qB5gFCf4pqzJ+PKzYnSV2Up9RN+S4xBvDzHzCVzjTCw0a
JyKNHYqMlxwAhMN9W16AGoFLOszSDXMEFcqkgSVZIKhZ74FY0GgNyTPYF0of+xyEwRlCYTiaJANu
TPTWP9l5lbUC+XIPcl9rio25WlNpof24dlQjWe4DU1UXxh5GLjWsaNMa+QXoOvoGtby20RpzO2nm
ykjESuyFOf1vNijjgIwYHjDOCVfT4tr2S7v0JoWHxbCUJ5RzwYU06ir4vTY72WL+SYKe/AcvnYm4
ZSjS6krH5P/jSx+kEjDCTMsEQaIn6snYD1qSPZALpTrFaB2rbrbBYdIqtuYqPOpT6FZ5lP6kumCt
/t0VxIiuE/Wp0ZrRzS+rbzuNU9dLCd7ZprZh5gxoquasO8qjdp90IUnttpKfgPQUp1kq6i3ziMco
rmiwWuatrV9HYrAPpaXZh8/fTXoU/Pq70DB7T2bEjNgbvrbcIBocGLo4fTsu25xN8Gdv5Y+uqMaQ
VpZ0TNequr7V32wkbWGYswKgze0JIPZBMg3HTr0BkScfPv/Qrw/15++Wsmx2TdnOO+zg3Lf/88uy
sGbMmBKdmu7Y5nOvQGuLCKA5FqTIO0Wb/mQd/aMbgSeefU82NV731yyiqu9UumA0o81B9QoRtkxG
GHMOyZT6qIwkLwuT97yR7X0OympraN8lkf5kz/pML//yIFEdoNDQLO4B7etiPi1Sb2Qq8rGpCvTN
UodvupXidC4MDGCdJp1A4iDPjRWmPnV8ZUawNf96mZJ/v0xpkqSrmGcsVimkkD9+fFBg8x7EeeYC
XNWPkdypnmiz8rzCyORMCo5WSQ8+UdPtzAGZSDMa6ep4rdWF6kwxIzMgWueV1IgoeThKY8kQG3Fm
+pPwkD+4VJpkqqakmwalj2F+ORXBbYUzV02ZGwnE1LJQzXMjK8sBxSz3SF+fanOwPa3rtVOU3zal
HP3kwPR5JX78sLhP+NE6sUiUaF8XdJMpeFHDFnSXZodfLL6dIibrmvSQZmn9zJyOyXM91k7Zt/fY
4RTfALezR2PnCCuXT7TJi01qLSU+Xls6dRa6MMIPIl+Ck+jbrLKAmvXWSTrjRmob09dMW9tzrOw2
ur6hXi+fzMFAIoGtAPUBG3o+zKYn0hKuOxMyKA7ahdKYDG2nNvU/l+HJ6NqfpD4oa4Hx42UwKT4A
TyBaVi1F/rJ0pUwMyg67lmslh6g2abpK9ihd4KSXLlSzO9tzNOz1Pjv06F382ZDu5KZQ72V5hq7R
ZAcT5byjgMjbsAmEZ6lTDynJAfsOIb4bx+jE/voOp2L+3evFBmOz4mOr1r6+3mWGVDixPf5aMHW1
FG8BXIWnhoYA78F+GjsDMU1aXmTN8P2vf/aPeShrDYBukR8pWazzmvo1Ug00o0amGtPKkVnzVk3A
TDuLKkIAq31+x0vmYZLS8WfP9B+8ZZnCA5KIzI0qfY316gJ54lgQrj8Wn3v7UvRAfiGdmN5kxzjG
jUY6NUVee9ps+1mvzh5KJ5hruBisBqKFmrf5AU3fgj1Fxfes6rftccia5ie78R8UEgTv8fo4TbAb
/y7irCta+vOEcbiRqUivIzP3MALPrvTGfaLSgy716Cad8vY6EV3vjqrUujg8tv1QJxhPGpKwlFzv
QKkvr5VRp+eJkfRln7Zg+oKgu5UWSDlTlP3k+v7Bp2riZwebhp3w90tRLVshTjsD0W8uZZsQq7qD
M+vcdqDm8FVEuyUbrZ/VXL+rGAyJat+m5mK5Vvjtj+t0byYL0lwNAWcts1jLz33dd4dUma4ZgdDg
Z/6Xm+g7ABa6OOyYb8f5IbCkylEtBvSFlV11UgKkLXxF+9exvUTekgdPiNM6p6vFtgfm3SRpg/oH
BaHQ9Z88h8i2fndEMxRZshmjarrG6vE1Bjjh4+kQkFmItagbadBdNxPeVSsWhHMl7PdWFLhgE7e4
N5TzgFNj1kRyM2y0KWQ+s9QKsAxfUoG4a+v0xhBt6iw4+vyhiiyvnoNTFDEqjOR82cRFdlV1K6HN
sJj6WUOxQZ9/vSwcY/XB3qgkgwGRD9cwrWzTauJDr7yhwActDOZNBJQdU7u7KQBt3bSaxWVUAI9b
KESKfZmIw9qG2rfM/Z1uVjpfyYLOXYYHIkL8ukDu369OGENqo+2aY6qK5CIP4vYo90+DEfCKwTj6
MSAdb4Qo6JL24YxaR3g3CVCgR+4JwFFo5UcfbaVuoGrJWPEHzlwh8t5O9N+NkarETIrLDP8ukUu+
bYvjWIlTUd+TZtPeXnOUqyB7VIXPU9+5I8MvzwplT5qWfK8qBZgtTuZeZr8wyGS+wq7nDcA4D7hr
d8zbVYgCgjnhaDwpMR6EtuPuS0wchUmxz/ixTRpOR9xgV5PQqtvCRd2hqsm1GSSmG6pM1KDNPa6o
bbefDUyqTM2jKScsIL4qE1NxY7mkb0W2FqN7cAytXB0In5ncpL9uDdjUlaxVTobIeRsUsuKMjEX9
IsE8EVZVzxaYc2rsiIawp8ckn1+naFon2X3giSIZ+WhZZc2XZlb9ZsoUHys3FLthOWBQRGs76eqm
PSx2Wh8x+F5MGRjvkG460yE8bkWp+NDT3yACnIKunC5DOZvPVim7TT2/toVCXgPq4igDdAB4xemN
yM053TldnsZen4jK7YqXLqBwg+4ZeFXeM6YKon07xZc4jA0Gu1Tm1IQ0WyhrnLZprUPVg5mRtE2K
zdVZouhIz45UkeYpjdRpA7vsvTfq/HKqSAwg8SPdcv/3XsI81CVruWEm3QephYZQ/bAz6ybHhQzi
rTj2R6ujRTimGGCbQT6HNt+gK6ZrZdWHh0P9GlU6EptgPCzSh6GDoYiVNHMzWCObcOIWRwf5iGdT
dzARAVAobCyB3AWjrrtp7k309CEd6e1GX/BoAs5eD6vtTo9jwEgDHEqVozxwkbcw4drbPMkOPrLB
LWBW0Xm20w3oC0FLGihYHza+1vNt4gzG/zyJEYJd8ZbPCGFC9H+VnCtbvcdfpvCUK+zBG1iOiyMy
hoBBt2hoKdqYoV2q+V2Xj7u4vx6bmFkl64k9y7nf+zqQgR1JNIjV5WWLYve2zxcJ/UKuevCLFdpU
Iq0MmNv5vkmnzpsVa4AbDYQMLX3pgTNdJ5B24Qz9AA9LY0Aij+85FkoH7Br5VT5849UxafpDyp02
KdFD1geWY6JNhKBKd5/FfvYyiclinlSak4ywNZpB+I2BeXG2pVu1kHQKFCG7eFVLhDuZvBX5eBdp
b2g8aqcx3ukVyi6Q9TtQ0wKAGsK+NE+NnYXKU8Ry4A4Zn0xQNrfpGieUwMTaW8szsjBjoybFK8Jr
T6k0WIO2Nnl4yV08BbNraS3OyMG4i4o5OpJp6hmxLHGPyqkfgDAoo+CUiHpj08pB4qnOm1FqST9F
hO3HYPHxmAYRQoAOmOKygf8WQj1CqmgUV4hmDn2c3SnlPo7C51wNRqdAwcptJhyrkCSvETiL7Arv
r0YGPUdeHyBP7cXN3EICyR4CgtaTqFKfGpXfCG7c3B5OEo6AXVl2b926UpQ8nkvY7VO8NI6YILJR
heh40asXxuvQMSrwwyT+fNPbPt9E4/Itir6jA6ndNF0Hvq2RcyGH+GpuxVXekCVSg7ZwwRaAMp/E
s2XXO6usNJAbmPaSjA1EASp3aiJlD2cyOXC4n/B3JD37QnzTytIpKCzbNxr9qUtmE4+dxDq4TMjt
aEuaOo6ysZA3yficda1xTchF5qkoqWE9ag6sZxXfGJP2cZAeF4UxtCLjydKGxQ10MThZdiMMEBlJ
RL9lEemthGqIKIfsWx4X88ainVlHl4yTteQjN632emr1Uxc0u1aPcZEPteIrfYYwkum/C0ongppd
5qs1HukjPSBOFKvIsjQVz1hWW8CkIZ/slMVrmV8P+rVqT9tcl3JPy7T9GJntvil7no0Kcq8dQbNN
AahjLL2dysxwzTpG3xikig+d9C1SUeeKIe+3pflNF8UK1RroEp7yfhGwlJVmZY/BxUL5pheXmoEd
Vuuzd82u1Gv6ezQVESHNc/xSrbdG3a/S26J09F7Sn6MQQJOqxHtb7k+gqJuNqocXbJV78CXYcrQQ
Okv4FMlN4mUlRrFCiy4JrD0DgdNPtmm9cFzRPdwCjVdP4yFriGxqdemCZSq/IemTYpXX1VSFKyvN
qcrFY2QFDMutPULXmH9mblQbm1Bqa+A+5V0aN4vbaKPbpaPAU4JHvYqpebEy7YoKoxsdw7Oc6fnG
MKGupgLRC77NrdzQQ11Kc6uG0luBXQckXUxrEdBaHptESJTJI2AJ4TYW/5+14gXU0iWimsmPEJ1E
Oh6opngpkL/vuxKtZlYvhYNIuqk6LykqP21bIKpyj7Y7l6ElLnHioSrbyObUXoZRGXGbz8oWVcfg
a4byNoMAQ2KNLDifTXOn0CrmQVbu9XwYdphx6lOclehp1ntUmkFo9mAgxHcEMvDR25aNiXQRfxSZ
5U1N1tL7tW4oUM+A3tlXSXnTpiVy7PVVZr2eX4s+8lX1VMWK+syOl/nFkFBG1APIcowdGuE3IaWg
B2gSd2XB19Lp8yt1PMA1yjecPszj3ZjkxStqlduC04wjESzGgMOky4xb1g8PhMs8Fap8C+RjBBSy
DcMN5QiErl0zGHtdST5iTdnpmXgJ2/sJcdcmUnFKzyxvM8KS3NZ8LH0Af1i1HUW/inFFdVGjswfk
ulfTJvYj8hmJFTgakiIBBS5Z7iBDhGZwI0sSETwJWkSj2+GaQJUIrOgKktFdkXD/13IxICgat11r
AfalJrEjwGS9rMw7BUs/VW/41qmG7KlJvgvRLheZhGjYCsjBm74RSqb6Rlud1XB8Rlon01uCJtHU
vTeU1KbAGZDY8Zm2HaF+sUHd2Xl5vTz22rwbKyRM8tR977Xl1U4ikxJVHPVRJbL0JchTgKLpiBBH
63y2McPv1fGqEEI7iSrypwoJbi3lPGnRbdPDLasy10ikAAwSlE9R2+ojp8Q7ZRZOSh7RsYID6CH3
2o6Lj2HkOcfq4+aFWjiAWM7qpGxzyezPZhs86+sjkSnyBYspSUgxKsdKDxXORd3V0APRbRvjpoB3
dZNa5T3uznqPSJeECOlqTBaLKHjLawjFOEqkPx17p24otPGb7lhkBS5/db6RFVoVM2JShrRXOUFS
+0RROTtpenAwNarPMtomsurls9rdEgrutrFod2GmK4zWEtsnC/E5Bdx4Wco7o88lqswlOxmNETgQ
7U85XUg3kfLvPed1fM08HdGurC+SNkOLrg9wALBF3MotxM6u2jRXNH0VB3IRPF6524z8N0kNpkyx
3I2a9jrJ4lKFKmnIzREB4D5Qazh0IKkcnWVebrvvYQ0yJPloWa2l9qJIdY411INKr22z5lMFfUrl
ccep5EqzKqeq7/QkRGmojU7WxttVEGgk83HM5W/0xNYK7cWWtd5JH9TBJD+O2mco9rjHiWwC1eyQ
+X6zSt5VokMsCbc3ImKSVWXQJ7pib23kU2CO031QGNdUOjHqSiDJUiEf0LI+cihJgSVvBEcpZOY9
BccYHAYVnOCQy4cC+ZowUOJS0JfbMWq/NQla87SfzQ08WJdW+N2oH6AFA/rIjNxT20TctcV4DFqd
uyrA2DYDr3DWV4ouHBo1z/SAEB5YB6wFPeD1BuUjLo8NmJqbSJFPRbJdPYWZpshOxXSt7KT3qFTB
wsqEa1oWdA55CXeFTOo8HTv26GeGrZqb4gsl/TG6H7G1E4zoABMLvL4GQya0DynVXyVpapxIwnKC
F3hySzEBOCvOnHzwedR2vc6+r3M9PiVSDMFMsxBcF49QnO95MjKnMKTn2LReNZj0qaI8aVzZnEos
ykULDCC5x85yMYKB8KX4qqX0p/9dkmWBthpWRxg+crYEjfWtX+ZnYnyuyQ1BKNcQ5dJp9SG1ws7j
YBTv0zx3lnh5yGwNiq0CU9FU0AeC7wXmGPpo0s2mls9zALVxWZX9EgfgChUepFNepdy27JaXMeZ5
fBciorkZN9ulTmGWFBX4OQWkTJlJByyVCr5+yMa9eGiZxOibGNf2vh+kO+CSB0xOsNHDnKBbJfpe
xMHsiXJ5mFHEgxFJtpZi31RqjhcUdT+u3lPO6e7Anot6u1UulCLlhC5Cwyso+owS7NtAWLhdZS91
K57lJUjgK2kfiVD9XOXeYZ0LSu0xtaM3U3Bd2a8vZhNqA/UIU9KQowcyPIfMHzeDnserBnc/2/E2
V2+hEhB5nxm3SG33fZ7jYIik0OlVPhozBA8kZRVGhIVCJ2+lfRTHNzi7X+LhzNZtYF8EWxeEBJ1N
35REpg0E5cSNSvsA8+SEqdfDvvRNiLzeRXhG/EENUJWmXc/gp9mXmnGDaZhjHKV+tbM10/I5dXLx
0nFnhscggglShWtQC376xZTh3hbxjQWGEKiWeTszU94ZMdOH2YQAT34VgFQWmXwGMge3KXrUNNDl
OVrLzdqK8fEUNExslzOsqTUZMhUeq6bESUlf+P6O2scW0CViv/Be8eAFw3VqKONOSVN07EVcUPjh
QmwtYGuzzpk2g7TCpHftmYvhSht2sM0lXKjxcgz2sam1B3UIGJUMvkmwA0dggnAEJoB20A6C9jLz
4vgbxLcP7JUqHjLpsh81btPoscEMxzsyKlSj/GIDG/QQF38AWffFzUJXd1sFCrYIuhq9hVnDVmH4
GATWwvUHczuaJVGm/XUKGCMqjX5bd+V+nAmn0eeSUglxplTD64JorfrEtxmOSNRg1y/ldyzP0yEy
DC+0OC7Mq/FoirRnoLEd50mucxY81LTg8Q+x04yknJHocNZkbhQj1AqPGm7XSYbm9EPWb8hDMUFR
txsTC/le7cczOuG3acTnUWHXwMg1ct0VY1vHLZZVlH3ClDFtogWPhfIYpyNgtypRvX4U5CC8W01N
QsWoReQnIVHWhqTbNyj6Z2FGJ0aKT2JqbE9aAxQtPbyxMCPe4eddgWgu4gEQE6ytRbwCQJI499u2
8OzBZHObJo4zjUI+i8A6TA+p6MZzlOf0M6w+dXS6LGNjcUAdQDUnm0ETN3jtvJqV/bCSlbg32QXs
5t0O13AHM/imqhFoXHyTQ2a8Y5who7HgbZF0cF0n4UM2WbGL04PFbGKjyk1C5Nqp/yaCnoVI3s/4
g5ZJsAwED9HSwbHNttZgHpllvVLThG5cpQ9VUR+7POPT6fkIgbZaEMecSK9P4zcGyhx/9aLcRqL0
qwY6XWTg+8qw3rkTi5SJ+clrTThOVvVKz2AfdgV9FLL1PHQmbKICJw5AMrCKtRW4qs4FCcYeGBET
ggxZf1+yKM7KGqaDqHnVPHDQq3riiBfkNFl6jw/MV0kAPKEI38/1enb4ZPTG1UbOBXHP43KYDL11
lxHzXrq0yqbmzGFL5pawM9uNpkr4EUg+HsaF9ITGy1W6f5kuoOfOKjJfKlJSFRlgYNyDFdjU3tKD
jVAFQDr5NrNlsm4Vo2B6SraiBIWQenJ5IK/ne2doj/RHth1eUFsZsevbRueow4pZkIXLcNRmP8nf
s3DYWiRcE4M9Q1CswdK2I+1QJUK/pX2wpta0EvnQUOsolxIn1myWbEeFQApL8aEfIZgXzGu5PWxb
Ah60rCC3Qr9RYt5J1Lb7Ihi2daQhBA4+xDyWRJYCRtGVcEMSmeVGSncoZlBK8EqxLNK3yFS4Ug2E
ExqRZohSnm7X+nnUeMdEaxr+NPU3UJairS3Xd6qIVwC1Fh6xbPlNpa/d9C5wZ60/DnGReLSw0aJn
Ki2IWFwa0zlWAGGBx8mJ+Yn9sQe3jRh5Qe9NATPOps2txo3Zje2+/BT7tjkBfrR5hH0zFcSEzuWN
sMxqP8XPTRFFp7BofaMjH2LKAxYImL2LPB/whjza6aNR3/WI2wfsl9emPNJkkcDW6OUeS/AjAp8C
MNRc7staeDg19uCk+D9h88SZEqvuEJVMCpr7uiGmYcR9D13jvATiVW3DwgF55S+dNLrSiEaSKO+S
UEWz2RRTuSOprQRatKMnThKT2t3XnMYqfWwP4IRyloVhY0IO5DAt0T/BwmsPj7ZmS4eGiMQwLL3K
pPOX9NIefwyHShuonIQHnpxKQIhBcmYck+Lj5ZnKTOWiq7pHHLTviq7AWcKCzN2hGvs4wwI9gY5V
556rEl2IvL0tA8MVEIayZLknufZsKxkfP/D2i6VsazcEJQBmfuVOaxetKU8+8DzC9XAfOLqJYqE0
qjdsp9EORs7GDHSUJSDXnRlLZp16ulR3uFO14tRPlHoSfd1CHhDO6AwLiiHeQKVvt/IAxF15njRY
L7O8AO3mA9pkxXLZFWtH0hZvEMwcfHFQa/IShlufjS75uhRMdWE7mQ00I6+HJ+kcZCjyYSm5nMro
Ckg2t0o19S61zFE06WUHWtslZ2ufcChnwA+Hh7AwHIhtfyPwGnFKyHxWF47eeSEYIjEbxdrLdDkF
RhFlIP214Z5e1khAoz5vJUnGLb/kbyLiR9VFdy00xm94+zhJ5AQRGakmueKSR5E6aaa9zv1rjYC5
cS7BHGxxv8avc768l3wCbi2Ta1hbdGpjLYY7o097hcTfclzuTOAnTjR0ey0g+ZFYmNJTQtLAF3wd
TcO5oOsCPA7SixIUoIltOeBxSo60MamRCjZgXOqemAumESr91qkabsJq3kijXO7ATlr+XNoVHVj4
PEE08si2oPcyuonmiBktAUDlCibuCHDaM22LcmtK46uw25CYi+WgklUPK12roRFpwsdqvoaSsFpr
6rmB60Iu+vTOmDq/nUPdw2nbumBQ2AI0lqYm1ZUHbHozAehjlwEFT4PJp5tr7We5uulrIIhNlh0a
27jVO/ONTYROwhDNR1MJ3+2xuR8si/xRRRxQBjr00nKmSh+GZdKWLB81kGYiCh5IH3lvhfimzmPr
gkIpN0aLgNnst6SLrhcS1ZPW6csmspDDsM+hW7Y4elcFjb9Sh98WyDS6QswtKypxYMjYh0W6genN
RE3Lj/ISuZMyGT4CkBfIHxwqw/PqVnfHHjBTXP5frs5rt3Es2rZfRIBpM7yKorIsyXJ+IZyKOXMz
ff0ZdOPgXNwXwaqqrnZZ5OYKc45pPhlTwP07kSyiIQNyYJgN5qNFL0JGPND07mlO+g0+QvfAqbZV
4ugfDszHrF526AVtoBPoGhuPFhyNdm6DkAwIxXiO624JZTlhhsKLrC85tsiggmj+yaYHu8lrrnTJ
ow+n/JKm6IdW9cqNRD2Q/YZLw4bSmrog5MEXITtca86iydlkouq8npBNEtOhumqN+dyNkiqz4ETi
UQ3y+ly4xe/cJh2mUetnYhoBE3UZhhrnWabXymiqjREp22IGcqElDB0bg3FfV4oTqRobtQndE0lt
7lqr+daL8bXvahaIHXRgfNd0TNwqniHbjdrbsB26n0ypXvKgAp6dhE8WGcfGRdX3o/tj1xX/juCJ
0c6dhT8WoEF7DKT5Bok88TFmgUYdDxPXreDzSiYDkxO8Hm8ajAeMjLZdghLVFPil8Jv63nczwXc+
fhYsijUI3YaLq5udM+mI07c5dfTDzO4rx3zpdPGgw4w/sMjYB9wNXlIidEyT3Wgn4Slu8pbsQUrV
ZuaHbBE62eftBdjlP2xaxgrvPEaEoXsUhp8pBXyKpH/tsDetLYQxQxQ9RQ7m6olXr9A6Zz1PGkMa
SDMqhiAvnjkVgRmCqDByd82qtPHKvAnXLuE342JLd6KLa9XC41NN2EoMG6i/gJ9Fa67rxLlXVsOg
xR18IsbxsIMfJwMJjiWBtep6CAGbTp1+GnieVeAsqYgL1Rd5+xpsQXd/tJpCiF7cUf+l/bBJYGkt
jJo75oB5bTLu8gZ6PW1MAxyH1YuR2jnUGBzOWalUYAftYZV+4SWmKKo4bJQJ/UUmxy2t4gQMOK/3
dcIyH+UT16dFhoQ7anjPuFKzqLkWegt5zVADD7jgKxNXc6vboMULYae+RgPuBeVPxsx41zI0Xg00
aLhnq83csWRRyPIiQGRD9Ny06pT+Yv9ZEWyGlzmiZ9oGlcu/0D/hLkqgiSAwdJdyhcON5L6pfxMk
YiGdVgQWkuTHmtkeCLK+Vi3kW2ZBlIqNwwN5CVYO2ZaylttbnX6scvZUWYe/Ux96rw9lTbw1FIAs
TUN21U7ka7Xae4ZjHvjQv6c226PkLuHX0QrhkiBTCrIcCFWRBQnkI4bFHXA3Srkr2+gaw7pg+9Sa
/wZT1/0sq/mvrJ1O9KYk/sUnPVrzkvXU0s4STNOv9EM+DAXxxeS7BpjNTfoHATEKbkHLAockQ9hv
hxDs5Ip92BpM1wHaBotfI71wHKxTImE9laCG9WRzVRLKo9kSIYZZ7hLMyiJ0t41QXs22+xZMmxkS
uMCvpfIW0pbkjvMileDiFIFEA6Vu8rItfWSQVFS6q/lAWC2PJHL2RS5qh9LuThGP21ipyh195TEu
zAeGiRNskQHTIWN+C9NjPMnvkW1ywQxrmH60jlOkIS9uNY6w4MgA9hvDWHbZZBGEw4roYmwrc/1W
zvIlSIyjA4MucfVX3NrM4vTyxXLrYU/GOtbuGpf9qOXrehb3IWhKz46IfBBEuNVltFd7QMNsI6lR
7D3C7fNoisLTLfj/ZC54XQ/8ilSmdhMm7Ssj6JvR6JeR2fhKHV4CMxzXC63eUxt0hPVInUBsqM8Y
1N06GJTCsfy2RHJAEMCtbtunBHUPg6dpK53u3lN4FsAl0GGkrs/g4/1TdYDp0vVtnTQvV2rVo+VX
k6e4DG6TVX/GTUFdGcC8sfBxoD6SqPUgNbC6AxUeOfRNxTjyVWquo2h+E1NOq1Q6331BMy4ISR17
9wfbKlm47WvTBpqfxeZbxSni6x1nUlAHlzrQ1wltdKjdCLV31j2NeKKVtIf9jro4jLPXoM2rg1P+
a+j9vbl+UvMZ6WBSPKt9vVBYxAm76pPmKm/I5Ejq1N1VIziYi5YBO/Apys98vAEiO+uNau1Syaiu
z8ZzziXT1099RnXCjhftfIpZgR+nVzJOT80bQy7rEISwxqewBdDakz2uTxEjm3mVOvK3mwakDIn7
qCdMzYws3wOwgnSfd1s4IXhzlfwOaOvXCUN1zYbAb2xzGxUMHdpWJeg65XIrGfeid9u5rdVsw1HA
R89hf5KesnLn+WZPPVdtkZI9M3yKVAeyr5RHaLgA/VPq03JK3okcuvVBWa5bPivoJOZuKCHQt9Nf
axOusUKTU8aM1TYgzLGKQzQwNXdNfaxT8ieKZte1xXObp2u6DoPjODhOKKehrPHzc6DrgUxjqrPs
pFZSs919lfcvNjsBRkU5IbHFwHFIOzAiWVwlDmDBooifSlXdqvmEDLK4BS0rJ02rPy2oX6xOEagJ
0XgiNhq/KDUIc/r8rUc/PauOHfQmL8xNL5LVPbF6v0qQeeQ0AgEdgKI9NoG9S5j1UmlYlH0j60JH
PfW0eQIMB3PF+CctyJtakCorFCcMB6fsOre3aqQDsuyzKPIrOjhUPQTamM20ogcggcLeEmFY+7Kz
drPKrmSi4CqC+C2pWjpG5laumTF/s+3Cz4w9scwfUqM/A5n0KYgoCJpvx2VSVQFjX5NIekIeM8Jp
p1jREubZmTI9k6qjblIWhzWoCBmQ9gDJqWRqh219tI+Exd6Tln2+y9Bh1REbLhiX7EwrPuRmTLtQ
AWwt2doS5osYqtkmBt8aWQWdB/VprfD/qwoozH1IrC7zNdHWL31sNX6k8DgjWWzmASFsoG1hb0Pa
+IlB2ZZUWOwuxAtVIaZ8WwVMPYn9KDMGDJUK0w0RSZpqC6isAF3NSbOO+x4lR9tALRTExgXNzTJH
qCYB+Flk+PyQL20J7tWSCy6oJM4iwX2fcY5lSfQsrR70MSS4dYM5RmOQBkNv1bS5cZ5Ax1Iuzy9V
5qDrd570+LtNtUdtKDuOFlhc0FTZ545k6Ur7N4oCaCjW8NYVfNY9z3ZMfUR3FcnnI0AiSjXbeATE
7VmBQYZe0b71qnyehwQZxAv6UvBaNBE9fhtlowJV8AmvK3xZ0Q7L4KQHzMwMtkeNY4ISmahxDHI9
63YJBp/ICXZVOk75kRuAHBZm+qruuq9wQI6ELIzL9QfsBuVxZ5sPM+0OhMSTFQ0HCnEohHon/CiL
X9JE/QzdlPgNRfsdUpXl/KBD+HXCfx1sT7wvCOLIpOMQ43GaTFOwscfybdKSX1WiigGOvgrrAo1i
1vxj1mP12WOtJod0pP4zHZ7jrkrWp4NIYYbLidk/rFeqLN6lXdxMrd9Y0Dx9WbM+gBdFcWQGfq89
z/jKrdqQRwvKuuhRVGgh2ClEW9xidOp6PmQ4KPRfNZi6N7hK1uS3AciqUDHv8cT5E5fhuhfyRSbZ
W51SPrA3eKpSiGTkI7DOwwbHPIaJLeVFRI76ViTvBlbYjWOlHwAZCw9Y+YoZwwu59yx9OLzXus2x
CWHGa5Oi9AqAZfwdjBVKNvEUW0BZKz3bNUb8LYrrLyQCxpxkfXYCKRwpuq+9kU1X6SNmHo9Bp40r
bNXJunfr12Ymlp3xdrZWQEKvCoQEOvBEqnZjXdFGLbfIvyqu3rQU09ScyGtI6BWWOeirdX8f60Fb
j0bfr9ERtauCgLWVaG/qWG0AYnOAKSmYolL+4rdm/4igZ0/K5laNW05IpGRrfZre3Vk9Aos8OXwz
5zHOdbIS7Xdp6NUWEtlBhVOtjT9OaYojKqOvejbltnDLmlwk4yHMDccfettZKS11fd/kj/rUUP1N
3wBJDWbqfHDQj4gGMait+25jU8ODjq9Nb6hA0JQW8cyjVCBEqKR4R8Gy8Zg+B3Vx0COv9BirbXhu
Tl4CY2aH3cWHHdJfp/5Wqk1HVIAdwGWvv7WuflGzr9gaW8+wegI+yELt9aFjfsNeKi/R2CVIBkpw
E7EkznzZ4DGIi49YuUHboBtalbWxnQQfaiLKYlmgW75rgERy9S9F69JDqzrztbAK9dobgHI07cVR
neg0ZUMBqGx+IjI2YwWmmqg2h0PeQubQsP3uIhhRUHJbJsEodEBPul6et4e6YWI7BsZFRgPcvGRr
FLPyrkbdrcwiALYEehlzyqYLt1MgovphTmF66zy/e+G+k8gRYfirkOXR1GwajUqvAUwao07NayH3
OvMn5rooi4XNjNQRks1UX29DFfzEOOTWZTQNUqG0m6YwGzXDCRplVbcvJR8stsP2NCfTA3rl9NaW
0JBzcVRZKx+JP2y8mNAFr5lflZqRGbFvIR85Eq3AYi4Ly+IXDvZ6TJR7VKannizIOoWxI5zYgMCT
IOqx7XMxD+TaxUgwUiEeszGBuobYeZJM8/spbPYzXHxEc3NOypNj8fDuGVSZ42W0p49MaudRx7Ao
kxk0oVufHFb5BHom+y7Wvxp7XpPPp+8sRzmWS8ohmDnDw8L0KVRschBrVK8ewkfJULhRBp8LHzlg
carnMgbeE0fECnz3PQd8bWcXG58OZ3CiwkWaunXDwFe/ovwMfAaEe6i5cH4vIyXxQXPi7iCqvicD
wrlgNVhmrrGxTgQzTvJCiTvZ2ENwIRkdHXjtwHzOonU5Z/JcjN0ZpTd6F5OUL9vdluCFEdwDphzN
XZv2Z9Up0ouc650Y7FsnK6q+lJh4tWk2WjdfGmhUx3gC7G4zkaeuDA55NdrkHLBXr2rfYOzFQMHi
kBC5e0+Cj3FKu0O+y5tmr8bhE275R4NH0qrsXOarrD0aOe/qOUQtMIlrYeTHSocMiP5qSqaLY/Yb
ggMmMGBhvXehuBMYKl5zhv9w+Us0d/CcdjVgv7Hn2Zc70s+r2HjWdJA0g11E/9JqY1ryjbFlDnnF
dY7DSKnWD/m/wY3DtZpgnNTRnaxMootWRVdfm7HWd5oSkxSMmjQeanQplFbr3KTji5jRViDM2Zch
THZF8D3OID+mPLqW0QiDFEfwTk5bm5/sr9Noj05jEkUyt48aS99HaXQJF5huHP7eGjzjvTFHKi6C
UjnqoYrYm/whr0lxh1bAnq6mbbVn0o7g6lfaVS4v//26YV8rW07HxnCw5Zi9YOlcyVNSJrtwLokV
q8foLghzvcOWwXNq6WA2bVvsqKAibWUT8/RQlbQ+GsFFG7G8tUc13Cg90z8OIEXnVgMTSSbLmXPb
ePh76WyGRY4ZMvZmEXSq5HMxBJS9YdRexjge0Qoa1SMa9MqEwWqMhNTASp1fsKJ9lgCeH/7ewZdd
92Bfb8SReaCc86c0GC48wM2HmFnJkzNUwHAsaW3/fjM2Q8jmAnqg6VLUNuLeWXN5lyYLC96EFY/m
vE4fiGmG7afrj+QBaY9qlR3NEAyuqkXZPmjL0YvyFtg1+gzEqmK8Nve8YRs6xCBYO8IZcTEV74zB
n/qhtteyItdLgpFlDm5Gns7xv+e5z3j7z+WOXC0h2W+KV0Vdjcd22Wn+vaTDxHazrsQ+aXUii3Bk
qoPZnKbl5e/t30suzbNqz6y8VMlsMCk8Kxfuwe3wMq/+zGN1rbCGtoNvQsiam/4Oqiu9SYiBN0HO
1zYZsH3p75OuXuaOUSp6/rexMhXOq1oeBhIj32KVyhGGJjqNNrpOVI4+/+52Y4khOwqDfaERVV8D
oVIPNc6O51ZrvuTyDnKruwaUDi59Huia7eglZ69w7EsnQE7uWDf02svv/L3UbWses0y+os79ISqz
fJqAUFNSW8YLcPcCBJPVXbOKjFCrVZ8DgBVe7yC3w11UbkyGAsvQ4qV0QjRmmOg86BokFjc+IA33
UjBQuDA9MC/mxdZK94JZrvNpggpmGapxxN0FSz5qjONoyR8nMhghCwYXtl4/xcR0PGh2Uz60MiFf
VbrHvNl3bYg6c4qijc1y9PHvpU3LQzFWzKjVrHsc2wBXjxP7edAJPFyK+Z4VW5yA0wcmQWVTYGP9
75dT6jsbxZhQ1FtDNvmVnGHPcce58IDIB+uZZLkN+qzOM2qTCwYjBqA8u3l2SrvwlFR0L1UaIV5I
kcuQq4t6PDzVRZ6+kb/r4CTbA4rOXhLIj/se48wjqRZHTIIDg22FhYpNPl5mDRtIoMmjYgfgvCTB
FgAAqB5ZkvJMQEqDJnTw0qh91QQpR8xpm4VxPag5jwDN7o9LWbDCPDQzJgLZldbWL8MKc03YGynD
WqGgJOBOo94Sd4YnoEPl3U7y6lJW44b6GTo/ciDg2cuXfy9GamJGnzJMD0nqQpF+BQ+o3+nyo2d9
dLB5q8GlJCRgk3dD72cO7mUSWIy9WVyiaPgxax2sYA/D1iYN5lCV3beqsutJW6pDMAOGfpokKd+W
XDwqlPJ2V2/0piSmdRDJSSfeM7fNa8sTFeiVZWz5+9qdKQd5Rxm4UiJ9k5lueP57SckO/++rohx+
StLedlarJZCt6vgLbxa6Us7Wx9xItEPfjS3FuRFeCfSkTgo+B/QzP6oL81RjrHO3kCVuLY30HRyx
ye7vHAZnlUPlRgLdqNC8C8zfvhKHDyFppI+4PcMrCv7fEfHKwxB1rg9yd6Mg4DvaLSe06vYW/YS9
pVLNtwB+GYCP/ZInogbbv8NhWE6FmSguHnrRRkORI1QG7LgzmpstGoKiSHQ7gAtAX5o0JAiR8ze5
FPRlGcdvMAVJSonqYatYffxmx867yKAtilanfaum9hjmVXs0lq+iOt4QHJleQ9p9dtXVu21HpE8M
qblxbbSH7QRFJHXYI8puUNErGvnj34thm68K6tjj3zt8RNzOYbROOPr++wO4GGbA+99tYLBJ5an9
oFTbobNbGLtZe7FixdkFqflb1cUBRt13XkWStXUcP3cR6QVw1h4bJSS7j//kqGDBJ7mM7O7aZTA0
VKrxpZpsFOxM+xEhAvoiThGx1+Z4NdNqfugnNjOqWxJcOjVrNxt7vybImTCMbE22GuA5MIBAuruM
StduLA8vWHRuqiVwl6XdpuX5zizXeADkq56L5UVPmVWR0MSXpAZEGyx6xn9vXYJ2N+w1LUQZMFL6
Gai7Q5N26MViurKrR0xp5G9SYG0Vg+62aBwUOwu1Y8SJcdcRQq/A4bN+W0zJ/aTHx78/0ks7g7yJ
SoXLobRemZ2+lo7efpVO+VRqx4QlwNkyZHQ3zFrbGTZsYtcOrJWB0MifBVOdv1MOzQR6imbjEsaX
VtGj3hXZzkBOs4sbd8E1EIFgt9chyqYjg/IBwGI7tKf/viTDY5Nqo4EnMkJ/JqGa5/ak7eaoHdda
SU2uBZriFzmaYhjM2gv4XE5azs3UoMQq1HTrtvYjiwmodQW7wyJnXNq6NruijNVxLBKfes+6wx80
H1D/nd2gqbac16YX6qm8ErJ0GFSeCH037LJelH5aKpFvgAlOGvlw7bgxHiyeORB2m6+k05WtMrej
VzuOPEWw1dZCqDMLIrm33fHFcOtil2YYrDU9e0YQogzKNVFgexfFNDOKlaj9aDh9o8Cm7XL7XaXU
XpRWMN/t2GBPtkQi0xIHn7PSHzRK4nLQf03My35kGeoRNbx6zFh3tJqZP/TKmJPJQmWSJs1eH9Hb
WYpFlHko49PfC2EXR6Ikxm3CEcNyJ2g3JCC/aRlwfdD4LtNb5v7Uj9qRdGeEOewqlcj0idqdPY6m
3wZnzXYe4ksiUh4gQlxmo2b7rCvHqlchimakkjcq6nQdIsltcoqtoQ5n6tVxC/TSB6tfnFPb5KPj
nDNQ5w5SS56btNsNyOLfs1AMnqLa6PBY89ojWsQh7gIfC3gFB9tV9+VYiZ0zV+AH+6FirTOlT9Gw
jNIyTTwUEp2tooyvBaORr8LU//ti+RWlZAgah1g1MPZpmxkN4A51l/uUReOjxH6GWB2tZDcPGXAU
nHl275Bzlev6s2vxbyDq+o5IfjO9NaKq3qq40I4t3bRnVdX0NprqvscuGqFCIlipcIZzk9ivkjj7
HV3AeKa+Hbdz3MhVUqeAIrTlJu4ycR+1kSekdjBFqzymrf1iYhujg7TvhhWTeZ6wi8gJzrli03tv
E2afcR8+dZbeXaoOHxxX4f3vBbfKbUgV8wivyUFfSGLR6v8rHv8qyL9fQzJpIzj4rUHP33Bz4kaM
0/w77Z2dlcbppmuGbmOM9K2WiF+iRVnsavyUeYgEJ0KqbGMT6UAnrKUB6DkuHlK1+9K1ko91QRb8
vQQTe/bJHWGvGsNlnBprk5g0QS48wqsCgcd3S/2oaXZ0bCa734VW0ngFcz32S3m3IwolumtEV5w5
/6Dvl4dI7U6D7OlD2KM9RGGknYFKn4h5mz6Sud1FcJMLn51Lu8vagnA2BOgftabtrSx1n/M2mffE
4H4VojzrCU9hte+1i+4oLK8jBhhJNz3ggXW3cNJYfxVEdmaWnIiRWxKY7Drc/1WWlRKNlwToATfb
wP8YximKd7W9AnnoHpaYCMLLqQRzZEf7TmXUqsupoxHC5DM1FSXYAkNKuf56LTJ3uYJyti3V8tw1
dXkmBWSjmvV0+HunpfLgkphxJoGbEY19TaQe3BRbuY+It/XYJYtHm1kkikS7NnkULnkX1rpe3v79
mtvzyBj6xZQ8LbytrKq1o0w6vqRd+az0qdiaLLROfy+lZZWHge8gipz61HYXJaop7lBjHCfZaaie
hIaW1RmPbsUClkxic+0E0iBLg60VUsOxXVVyKl758bAPL6ePOIkEd2lW7AOilQ+OxTJ5sBZ3mFUK
RLCd/ZRYw6lkovdB46Ojp+iZrZBvQ86pEZ5jlbxO2PNRdLYhkOXtEL8XDe4KVSsQa6r5ttMGZ9fo
VnuvVHIgsbnqa1EhEFIIAzjFlXkY8dyxk3RO3WwR2MF4MNrE7YiZphjyy9weA5yTL+D5Nxgppo/W
wNwVVta0j8Ro3qzKfY6xrUIemF3MzNJ6eM1dF9GEJlg8zsKC25zw0XYxdnVpDdkOCPAvisRiI40Q
lLTTviFEQrKR9ckGERvtah8z/GpnlYjMoN63Eqt442Q4WTVDtza5eHBlOP+aGQz/bAzjB34qHevx
Wt1hgb0WthmetTooNjMRn36JLmMTWZl9rHGYMKpxZ6b//PCNjm29OxnykrKRuth98mgOUn6WVfCg
TWn1IbSeB7njmI+jmYEcyabpVASMJgJH6NuQmEFa3ErdhnBLCNVw5eXvK+g8/SVy5ydsaMOhrBl3
2hZ5as1y7rWzPpzy5i2IU/OhZgS4E1b/L0x49zcL+Pv1flDFlrQSPM9TUbOTQ86kluyluYYgfaDy
KVqMev/7W8rQu74KMgVnu60fTIR4f2QUZTlh/r4yYqPfQmJ4aatwIo/kf1/mvvp/37apoImU0Hv+
+yPk0/gViQmr//vW/r5Ta1mTRBFim7/fkDHFoKZNyZGQo2Ndzv2HZnBOpRisWPak8Ta05ugYNN10
klbDih83Dwqo6TZnwXjLZ4LNahldyHyrYm/+LOuuvoU6vz8agh+lknt/f1BEg+AK1uG42Hp6cIDQ
eUZ0hV9encrlJS5sRHH/9z5HAeha2UXBDP+pOTbehbppb53LdHPs2wplLgqsOZp9cHw/qmY+RTH2
W3Jtqk2sD3vHNN/RyWDWN9GmOKpqe4mJNd5INlzOnNKuIOlZj+MNw4O9Yhl34olEGN6kHvVPrTJ+
xKwouiZAJVhvQh5oZxKowaPbCrEWflfZ5tm1khCUte14pr4m3WL2KjNVdnk2ak8TSR701FDTcxNl
3Ejg71CVJ/qbpRRLaMvSYt5rAz958u4/gMzCjaLv2IVdh6DcarTVGHZfhKgNJIqQa423Za/qmeMT
54WgGuVOjI9HkUe1pFp0HcTQRMwHJwOu2MkdG9rtPIX8xzuEVDsMty+BjdQEfohYDzGF6zBUh7QJ
r1WLVZxEEWWtM/eLajkfK4x1ZNNtZI2oUiXacNXYUeublXOprRnaTamsXHt+dQTrQGGwH0waAP3l
P0NloQ00eVyJLnyp8kzjzB/XUyfRUNpdSsLkWLP4b0ZaCmvTmaOLAcc21iCUvI55nIfxVfcytDjN
huoGKXqEtxzcMtbLQxbFJSMwzFxRUV6llh+jlillruetX+k1Ienply3ba45LWkncS2jUrzEO4Rvh
gefO7c+OqG2vt5hZ8QjDD6GU+5rhAyABtEoyWDUTjn1k6T2qLXV4lssKxWyRAcFZJfsoG6pTMosD
29N5FSIQXJp1T62n4YnG8RpC1lumZ0zU1eFukjbNjiDGzKO4Kkk0VB/heBIJKiYsqM4xnnliCYVR
WpN1/tyYyPtkZpzT+LUp85d6dphLqKjTalUQ0aqeCisMH+uaxS6JX8s46cgc+iID/AKl5gwHJ+dx
jksGuuNk+hzdy9VJsEDU9evA6vIdXYzq16X2W4utJZCSjS3Y7zIv9nMN5ZjMmMy31era5kiilbCD
/N58l238qWBvJN9pKHYiEiYNeOggWB5jr22srzGJMSv0TeP309DgPyPRNY03KIBrGpv8O5zdo6xi
FP3oIlFDBtgaImQBecrVOOvOznH+Wf30ywOekYEufqvPOnfeRqZkeKGYvTcTiSLqEK/TABkV5lee
RuaMWatOaIktvkv1PQyhZ+AUuBJzgwJiyD9Af04oPAd/1GaK/LAZPQRFwR7Biq/U8qeWanVjecpf
OE1HlB8eZZKDGaBmT1TP7WG5gqDkH5S6sfcyQ71Z9OLYcPujtg0FuIVhyvtV6UR4tyXrEq2GpJlq
E5pxRCGLU/nZGfTbmKpE8cX1e19MiWdoQEfMjtRCNLrlOpCbQiehBHYiu0dp4enS3Y1eqd9ux0iD
1TD91ZBB1Uz7Hdb7fDOHxK432kPEB+kreZR4DlAR3BbwFKRoP9MaHCEydjQv82ujl9s2X7yPLz35
Djt0hi4io8ok0LC4i0G0+zwJH9K+hqjSV+O6NVmR2ymrQOap6yozORf7u0bYCNmI1roMxjezk0e3
z7dDU+6JZOPxT3YkGpCeIKQEY2qAhiBxUX+pzjDBI1CUW7g3uyjfxkrCoduPM7C06F+AXeqAZKpY
yxbDsEPgex+pxj4l63JF0+YzoDM24dDBk+iw9WbGUzTOCvtRa6OXDQqaSJc++V2YX1Wa/FhsKtM9
972ytcacTV03xAyGgiuRQsHi+hHI3tiY0K0+kOOhBFTFd0gbONbdFuef+zINxIWREnvH/mB5lis/
XJX2rHWPpmV2u7DFAFyyA+fO5iEeKx06UcursnA+aGG0JIrEPjHkARE8lB+k9agAAyIUShMKb+GK
I3mBn4hmUtS75q0yKo+YDHKvzA4Xgs7ODldJsAo655I1CsnmeUvnii1AIr+aRkKuOdCSXaYbGc4z
DkRUXggA8S0nyAY4xjgxqC6tGGRtzgVBhm3ITTLhH5jC7th14jwBcT3rkpB2gvdCXb70rsE8UOFf
a1ZgImpS8tLBXGu2GDd6oRfwnWIcj8tIvy/ZDWWtgdN7YJNrEfrkCxZ3HscFHg/qCbSVeOUkCiUy
og9RX9Unlndv3dQfpyJQNkpXfTrsYuqCs255Jq5TRtwKblP22E2IxG+geX7P0+S20JlXcnYUaoKv
zrRY4FROubYr+RUQl02kSnFka76dhvZuEIRpKmG+7oVZb6bugNMURenE5BlGiHt0G/mU5vZbOUWg
RPunilR7pC4CJVFmsybqqpszz7o/K2yj+rz6lwWZnyRK4KdaT+54v64VUqDTBqMFI6FdXkAcYFlM
TTctyxHanDK2L91g97gna3XjkF6M0NkC6qBr2lUgjyXtfF6TuMrSNBk3ttBxMRCSTsAhPliOZZp7
hacSTs8wpBkoal+vg+yoxT+TgRJHwdHRF4rzqNk6G3hsH+Ws8s665py8hHVrxtGFYoxEBFM/vszN
RKrEWadgLlx6nAa+dt6xUiU0B3162Rh+ZYWvWYSGNnSeY4WqdGR2xm0SjHuyxZiswv0e2ZaWkfLR
ZJSTBMxxH6fGbyyYOz1U0RickyOlruWpUYT4G+otj7/Htm7oaGM8EzmJm45ABAarVWUgwyIAvXns
kAdJAo30SYPfp+UQci9qDMYzED7K8FqKunlt9eKJmNB7JBXW2T2A30Ix8IyGlyjXZp5kE9B5FMwi
YYfuTN25MPPqTD0q8DG67V7BTqVgW0SruyxLv4whoeSAsAO4QwaU/OVXpc7VrdYw6HUJmVduSCAj
wYJAIIvc75f+2Ag6+AqW43ca+nihj4Tgao9p1z30otX2oTF+NLCOZeoaOzvSPqw7mczW1SaDUfCf
HSp6Up482m1Gbr62a3FTUn015rNgLQuiIj7p1Zwe6pBrqm1i32B05mWBWBz12CsjqV5hs+yqz85q
lAsPY9yXJHPn0bxio0dbUDUWOVBgZKcrSFd9jWyZkyJ4qbqBKAvbPMCJrj0C37+5lX769C11usbP
FADH4QBAAeb1Q4aIE6uclwS95GZocQDrDHvzkkwMkfqza2drDW3z2nSkyl04EuHMMHQY3H96obzm
Ld7/hqgtbzSDBfvEOqgXjGjxOrprqUvsNG17imUs140le8xy/b+e0+CYoWWqjB6AAEnvxRD+D3Vn
1uM2lm3pv1LI52bew5m8uFVAS6JmhWJ2RLwQionzdDjz1/dHZ/VN21VON9D90gWUgXQMpiTynH32
Xutb6NkVcmfHVt8XjbYhSPeuN1mmLN93ZhiQ7UWY4vHzU6/pDuF7UiVWFFkZymx9oyDMc60BRTKE
MRRp+ZrcNuNQGvFFVdg+wfZMI0cUQzw1GpiL2Dj7cfiIIzpemzOcRxg1uXfJlqUfIZnFUMjArKaY
GL3GtZG54CQLZ08Tk1RLDk3kAcl1NFoRSqhwP7rsqw3GiCWH37dycpBeSCbMkaNdkAuqiy5vz2IM
bQxYsA4tCOBp7zkxs0hFoA0euts+5cm0MlJUqI4c2AWR++CaS3aqkuIYUWB46VITKXPcPfZ+uiV4
ZNilRffi1M1SQvMNGOksOV5VXAiacz8zdkh/MgLRgOMhE38u22eQlrNxktdsTz4dkU475DV8IqmV
CNMQd4JNm1iHC6KUusnfddF0h/4F0V3kPsWO8tnkU7EmFhr8DNRrP0bwQSDs82glHLmyW8snGm8M
IsxfSbqTenru3PqT5u5DyOqJGdH319VBloVyrIg1atPyGVj2tjMnEt5c+B1mqy6zkspDDLddOTXr
Oiv2aZSNmB6jDSxpdY0FgNBDeEOLBD2QHVqXCJXhilQxGh/dQzuBJy0DXaJJoLdBxpJ5nBCxBqXE
AiNTGMdjcUl1DJw9dv8eBkoZQtB+mJDl5yPCxJFo3XynkFSwMexCwydSfBlt9Ya0YWxe+KmaKXmC
vady8mCQ6Y6TXGiVyUepFnjk8M7RpZ9W2ssEuY+9EFGyk/AZhUTWdfm5UiysLFb5QA2z9pWGyZvt
8NjyyXn58AA5q595fRd0AtqtEZGIqeDgFTYyyoi4NCIQih0hexJggl+vxFwTa2ap39i58+zUGcrE
+hxlDe37rPE3hWIzw0jFizW8C/rKsWp9iVXsr7rrvMqC6N/S/8q2uu8rcoZ4Nu4dtW92uA0ZHvRY
wibSoQwclXXHEVXJ9J0jxjsACgtgt9c+e+0ynlWHfaMvIyu4M3EQI+cCJKgmiKg5qZQNEsXRz8h2
0EmQKCiaUxvqiRGgc5Wd3LQpD+A04ndAeoqnMMZJ0mBc6oIQ6XZjf6qTsx/b9K4tNawstXnVoi5Q
6SpigQ7AxAH5BrxjHa0D79e6Zdq0iNnkQGBwOlRManwXpa9WtFjnC2PdqRxi2qSovMAsPbzkd4qD
ww57GdN3FH2S3iyVm4BPQEIg9RbUkiJCgkXv0Iq7fuVkSP4x/JKSAUHbx8raDwesKys+/efIhT8z
tPFFaauNH0AXtDGkMVh4YCjo2RkHui5CQU1+NSfcZuH7Ez8v071Fo7ddBXwgSwedvoL71owufYPv
JIn2YS1fmorziq0QN8sy8gbhx1mUEOfKKrxymyMP98Zui2etxbnFFPU6ctKLm6qcFRvUsu20niQi
d2YVr9lQ7YOkPdZG2yyGujtBwaBG1qo7csY8QynQjqvdF6JyeRxi/zOaBgIzWJscjZsFnzF08YVt
l1961zj5GgV7qBIdPhI01hnB2ujreW1+s8PI68rjpNwJSatI03KKekTlQ3Jb9u4x1f391AHrNNvi
vjbtx6xG7DMNlK7zVVdp82ABRMhoJ0VvtMctpEka1CeleCwHjjWV8aC0DZ7DgnaJJvoN+Wk1k45u
AzqEkVHQFAhgiOFk/uFo+W04jv2K/WEPOdyrjJ1LnRTw6a4EIobt2EyPaibztWCfxLunZzcj8zqe
fK+sumwxzgtIoYmYUsFY6FLksPvQMJQ462HawWATKda63HxQCAdjCIJ2v9HgebNiH1uwlnoO19AW
VGljRWcymz1hKdbOk6E0zYLSVi6boKTxbJfXg4sWlZCrSxkqX+gKVGu/GAQzV/3dsu9R7AMcaPmU
MF6o3rxa5LDHQIcHctninZttVDkq3dCot7RTz+iJ3me9TQBRYp3rJmg8BYmj3QUe9YaGeAIjoxys
x6lt79F3AEyz83tbzY5p6J+Div3IFq96+GkHdbxqJc3zMAuvEsbAQEiemF4TMx9f9Vp7hGPxoAtl
MfWDtdRsHicMR3N/xn1TJCbOWOJ3k7iL4dZqDCgd6HPM5GzV4rZXoxsdDxC9hX7jjOLVsJr7AbcD
2WdKTM9YMYrbMICdkoQhqt0cwoaQ2atDBOK2z01iDkz1VYkYzSSMmVfmyCt1e+OdNky58HVcRH5M
nlDGwdFmTsOt5PI2FD37DRVortyGOZsgGp3C0zkOLFR1AuUdYUbsllmjRGiE/SdN4FAIJIaZ0jYJ
DHXzM3XjPs27U1cZWyUj9SJ1d45N77zsnzMpzhoyyRVyyStwFtd6O67oLN2T7wvtGY4Ix+XcK80O
q6OlUBuqcAA1YmMXHegQopwZUlo5Uq1G19bvGixGkvagwhDBg1NjNKsNZaZGBi56IHkVWSDF7KDd
jinVOzXkiJeZGHN1fJkRM7pFb9oaUDJSPN5PQf6OUYXmaNxhPktVChzm+w2ALgPWF8VY+mFO5kVN
m3sOdbAY+ngFt/ToSxIhMwUnj8XhD6+uhBDCXa/Qpl1kGY+ZALc01r55lXIoIhAZfL9XEuq8aG2F
npm9wZ3n4u24ToXyOeW3CQTLTW8gLnb6iH5qwymvVOKbGAnB6DQ0CaxuUZmjsapz/dou8zeGBeXK
7MK7APliAJicRSjymok4RNcJ9F0NZyWu7S+yTV5K9HsjA81VZmsndWTY3KKy6U8Rlt2+ByQEX8n1
ZAH6xkGmJAb0wBF2bBBzECHH0qfiCe9r1zSWIudBLDqbasa61eaIQ9lCaQid6DHy8+TQFGa5diP4
oKK36SZW58j1SUkOstFLJm7IlDgPsrM2xQiAJK+UNyagJb9+q4TmNnebkLzojI/EnzOo/X4FTY+J
zZgujd73holnjoKB8O+AeRJBu4skab+IrAiOqKlAWFG9QBpUZ96POWjGomJULm3l2kJ5sEdmPaMp
a1bxNnKXuvsY0ZHywJnki2Lm9VTucyiR3XJwoJU9mB+o+KeFze664mlfozBaikmUa6Us66U10eyc
XIzlHdMkgBMq3yrdiyFQR0TFNex1UrltFNPAbSFaYt/zWOPh5SA6TX0SnpySvR4f1lZTu22FC2mZ
2D4ma3GcHO02B5pAeJa7CdFUcNk2GeaB3s1xBIscOgMECYpmxD4sfZZjnMy6/5LpFPJthuYdMwim
7IRewBjR2qoc9x3RE1iYSh44jeb7rBjvafyV9ES1I+jd5zIfGW/LXamO3XUhlX2vniqenbR2zGUz
Cdh28+Naty7Jba3umWrLftOGj4HY+0bz0A/c/TKt5rv3KtSyRzMEk9bUNslupoBdmUTOCY9Pt1Bx
JnkUX49F0xMUDaHStKYnYiLpLFj+umvNW1sN0PaRftFloEAd0e0nRRwUR17lSmcuXMH8OB45cgm6
1FGPJWOkxB6xNhPQE15nlnj1O87ULFd7HgG0oEZ7UtviVhNaccy6YMvZPFvQAjirVXwx9YrJmNLM
WJwb7AnlfLUNjc59glTBa9yALEh0oAUDuSv4xyHmZuVV5tQ2ruMhRnLZcKPFIFXAWLBMzfGht51m
hx/BR6W2jKHBrGqNIq9NAxZqKzZWZmueLNwFwDUL+sjWvXxQ4nz28zgD8OrsKFqUQErbcasFgydd
k+nuAPI8sAGfZEm6jdNmPf9f1slVXDnaKcGkv5qSBO0xMhXM7doN4jAC7hOCauWBvONgDQLMy0Nj
oJTk2dZMBpUDTUtaJqynCSG+fSNpuSiQu6qaw4mfrDm7bdDTXpuT8pnHhVdoID3ZbGL8d/Y8RAgP
mfPc5Eq0kzXIL1A+pBgH0EFtFPZ66J5Qw4cMlvmkaYmuNQufhLByLJ+Z4J1zRH4zGV24FI4zUcHi
5y5DmhF2UHHobtGzY6jQ1x35SqSXXo34pEySZUGL1V8K2PKeH83SImXfNKSeDoMXSF6kEFgQYlWZ
9lWtoy/VNo7dBDeOw3GxiiixYvb6i2Hq5yFoOeR2N+Co5S7UnYMyV72A0ad1h8V8oTT9tTtEqTfV
xhYvUnsVcWvFFZ31roHkHYhwpxrq5zghr1HNbjkoomFXLY+BaGgSWdCEXToNWrNMiuDdqi0fBh7I
FIPnfVU08hU5CM25mAHWdDAMx9zPiblOkF+rrv5lBkoT8GSo7Dq6YQ/L5iokYmpp8sdmatRtVyeP
tROIJyrAAA+Gfy0trb3iGN8fc5fKPJXJI0NdcUqcwdm7M0DI6O90s7xkPfbPQb5DqjGRBtRnGMJM
OwTYS5LfgqPRPmmpqhyNsDoBjLY2cR0yVShLFm8t8UTCEuyOuDDsCctYEiGdieGuj09Fx/AmrIln
ilH2rtSSKXuuF6f8VjRNssuTbtUw0+FkC3YI1ey0GUat8ARBXawryzAgeKcegDJA8TwUqfzQiYvF
VtKHM0sJxyREP88R7n0E66SuMvYgQ5Fb4eCcQFXiuT2VXWcYd2VkbCLDdtfVEG1c2o7lWJjnFFLH
Hc8W4Nj6SZJle5PSMFU9DaWkW3wMLPuaoHVhqiqTwJ7zQau0CCPzgfXVZ4xcBSaTUFADIHdfk7Z6
LDv3pHevdimuaszOwVhlTxboNo5jPedXo+iYc1fThUjWXWdEa5BK41JruoF2SLfXYAgfEvMxbKx4
bwaFtazAriwb/GVDTEcEvGuKQxSQxwgjasQa09BqckrVi2rpDSPLiBgDe6WG4Y0Zx3dgyK2NtBB6
Dhgi0oaGph3gra6k/GL1dbji7aTuTMqDUs3a1vJQx6Fx1wdwEWZnjSFij5CzT4VazuJQ52nTsWY6
tCk0+1xI94pgZcntP+qHqDOmHUAT+sOgbaAuBKDKGnk/NAb1Z5PEm/7sTnq+64riuU+Fp6q9doWF
WVuJr6hLk9quA8+CUWnFcgUKFk/TpqxxlgRZdZ24bfEIpfIlWKk64EyOQQhgaTIH5cTO0D6EtovN
kDuKc/arFcCdaubDdchSGaqk6VhaeFIBnC8bu19qe/KwOFyMIMIsTBwNM35UeNE5MikcTKkGSzbv
j8SyX/wqvk7UIl+PDCPgqFb3Kp03RA7pEu7BLhDM2KgBOPboGngX11Oo2OnLDHsGJJa8t/0ZKjBi
U4AAAF2mRpI/rsxmNHCtA7ZQtGQ9GPLeSj+cqjfO9NVaZJZEn7MPIgA89cK5Rjh7NPWoWtf5eylc
c123s5SGpSSjzMPIx2pmFgXTlLSkD+xfx33zMgTqQ25atCA5+qaJfVTwowUATauaeSmxv9ir2gRE
JDMK1saVWb8gWcEhjhp/1ffdewvMx9Oy9BGh7QD2h8dL65IHEtc5BdNeS3F5DmW6rYq+w8tKxRyM
6bZp03NsOcKT5Sy1QlYC4rlNWFD0mncoQrdCdVyuyTXd9eClMrP2ccdY92Xfrpjvv3AQeSPAGhdn
bTVroY0bWVegbwZ4EzpzC7sxr4Y6AicxfDFmfWNduW++VXwYs9jCNqDXSnogQhIdPZSwKah/PotJ
3nVTjjGd9kqZwp+GhxNBCPxEp49VsHWmhcruaAtlXTBxtAzjmsi0QlTRxjQo0Z3yJUNbtYTkVPLQ
kC5+QSf/hmR1LUdQpIIXK6TqLLS8RyOpOPeDoT5nnfKuVsY+cs3m1A2bvAxubXvY8t1nhVPHKvdj
GGhaNHjodE8l/HfuGlOBG8HgIlCVe5Az7nJShrUjMan0HVlupVhj0TmiQcHozIALjXtGKwwic4cS
QW/yz6yf2z4NUgFH//Q7/b0TDxLeXMfwY21J0N5h7RqrvMfsLRX13U0Q0AoHbX6lT8MqnUS/ixED
uB9xdosv4SXR05r2zqHoGdI66RhvK4yCdJFAgQ0cDgxqvEFYJ8C3HWLXSk57SBaCMQ85HHny5KcW
rSaW7AWAnM9BQcKrZ32yRNJ+b0fiyWD0guDBOFtpzObNlDwOQZliSwnJjxiHDUiYRREs0c+cQz1Z
VuVnYW/hYkdrVSZv5DUyUq5apBSTLT23MSsGgBywHSj6NMfD5VjrQNETzsAtoBDFMtBX5OODSMSh
Q8M80ZjfhC6WNA0oS4C8G1Fd9M7Q64A9FIu8IpRlrzhvFflUADTxmQUNf0OpCfblToXTUQ7Qh2Q7
t3QNex1nPfVp+EVazi3xEOtpdMKd1pTnHIVJx/ctbZ8paQCwwCoqnsA4fGHfH7gJJ+QhnNGhAfYs
BjFgNMd9BCJcH/2QFVyVqr/2XeNarSgyNNkdNJcQBieqzhNWkXXUI4RzsdZbSrkSXcjySyKNntoX
Yd6gat1n9vBljJDzFVgvFhGjFebmlQSRjfZjE9rVKiAHfc0pGiMck5ghTCD9zYOw1p69caQlak58
wHLc5PEny2nHONgzG+6BuO31TWhgNc0j4Fp1ysFex/1MHP3K7CFX+xyEoPHPOrjutQZcm+OQYRv3
XxKirLc2GmGNKKR9F6w4/rte03CJVocVxtc/UxGQBVCNj0rLm1ghHQcw9OCqA/7WQubMgAp+oTNu
mz65tlPKxg7FydCPSBIDhrYoulcBtpTjOKRbu92WqpswG9AXdZmAV0pa4XHSC5BDqM9oSLEQRk2z
SlISk0KieA6Fb1xbKIWiHldQo+vvfkmHCz/vSVd9hZBf/Ge6nYmVPeb9DW2sRhYHBw2hFWvvCXPc
Ngi2dG2GhU0HcjfqkAuZ7+zdQDWXuh2anAsKXpN658fpVVuimC259lwdERO1+otuVDdj22tejqf0
eiL2D2bGLsz1aZ9OpvCMEeoc7utGFfelH7SU62G/HofqUgV1to2QF1oV9zll9avuk1MgZq1+nZ8Z
2Vb7KSouLiBj3On5xgndD2zzTxO40zjW30ahj1t7hKWkch/0XeIwAphWqjXeSK0DHUaLoKjM5FCb
2c6/qkXq3Gj9dOilGZxMrF0eRtd0Jcu0PZSleQsfur41ZsjPaEu2w6mjTd5b85EZcQFF57EwXVg/
qmGsHTXXPKGK/CALstYUjIN5zkqC9yDbFKZhbgbKlDJTllOAhmUCB7cuw9krT/G0IXwa84bTT6u+
7sxVqSku5+n6YGq5velwMXsKt/tCV+aKydjPSDtyHbQDIF9gE5gdl02EJr8R5QaovrtAeJxf9TU+
wHrP++YuFUXj6/TClhR1SOz1bptl5h2rPhN4ZhymIcUuR728cCwVeh44r8RnTlXk0b7SOYIJBF8L
AwZoG2ovkov0OkETV1Ej9aAq6Ky0KTGvSrTMflR2q4m6kc/kKkxq/2BFyWNcD/s4S2g4ZSBhATsQ
rRHdpw6DwyHOXiGZrYeu2yRjdhshWXdCZeum9CJacyjOTgVdyQ2XvcWjDWMKJ7Xbj2sga2CBB3rY
uQHfxRo+69Q4xRLOdodsUPp5tPH99KYvQNgJnoOVGjkfalAeeyPUYVKnO1MvLgV48KVDpxp3HsNv
G/WD1qhvtq/1ILMS2iHNOlJLG2l4p3lDa4NvLINPJ8nv0okpmZyH6jqljjm4j24YvfomUTi6irrO
HXgqchGT79NGKF1Yb4hvAFgW82lCXGcmztKYKCoGSs4qCvoajIRbAguATXWxyUIhTrXO0kaxDdJF
CprSFqFOODCPfTDe9UaESyi8uAGa3SnJYGqGXkhg0samgCclzVr5qG4bS0WMPzrWvk9wjdfqcBJF
dYCUiDoHfWrLyPiv4+SMfwl2I6LRth1Ln4MICQEjUvrbrE26Mp3ydVCeU03du9zHo+FOF9LDkSry
bxYkHV2J2HIPzKqkp07WhTKh2448/DccQ+6aUi2eGgWlUqI5DKVnmRXJNwcDvgy7CWYUpaF9r5SC
pzy6M6UibsHSWqzJsjjpwgBIRZQIZv8cGWlG23hMjOs8oF+bFxCDoLc8mrFeMMlBml0iYFyE+XBW
jDZfFkKttky06nNpe39kw0YNpqhAIxx7YYzJTe+jiKvc0T75eCO9v37z9H+JbbMFNa8N4lvXDEv/
MSBa58ZGjaOgnTMqaw7WsT2/aN197TCsB/UD7l9AzJnkaixrJA+l7q5zpLQUmONeJiBKdAZ6aOGC
daKEnMQI9VtqVbSVMiEwI4BoJCJjF5eEc8QDTVO9Rqi2bIuyXFUAk27MtsIwrQ4bNzOMg16khAD3
NnPVLHDvnVFZoel1bqp2qNYOgOxf5K+p7nx3fJfcaNNAEULXtDnI0jJ+uHvQLIJo0ZHqkuaFo6aw
1OvCDw9xo4RfTMbe9AsD5noZM/kSy8yTTMOPvh4QB0Uc10UaVbSuco5JCmBkDzX1yNqUj1cJ6BZc
QAGuqtZEm0rv8GuE9ARfDKXqPiRyZotRvr4JLf7QavBvRgFiJCHd5khlcdFl/lrL/gko8wwGrLXV
IPsK7y6TnFaLH3pXRdPXkOOWNdbKFXW7mcZCvW8U1VrP8kQvQMO+MHQ2V73Uirs0Du44tXP4o8lz
1EMBUIqlbxHZZbCHbZVyhgHGr0BUvLL6hV0R0qHOP9j2sMzKOBU7RP9zgg0mnjKpYd6Bp8kaIEej
34gz/eRpN3QmxUiR98uKc/IczdwxfYAcOLUBPeqS4i9ztFe4v+7ZRObqkolw8sNxnxH+sK1UsptN
fXBRAgcvhRF+al3nrAcHWladIrILZsJ7rpFf/jWQNU2MBOJyB+pFUVRsd6p6JQW1mITQBF9l9itt
v+ZMVjqA1NEmgsBv2wjgv3M9+MB8QB4UV6HJAAeY6+tIJNi4tmYGfQgDB7+Bevz6x5Bb6jFzxe2Y
2uEzFweivGVV1fsHvy6tVZ/CAvoasF4VnX8omguRPFcaCqgtoV/RhjGOewG2Skk+IlctJXKEqV5r
JQ+nF9iaeG1BlyyNyj7pxLReMQVCD6/VZybkzqoPzT1yOvOglhOKbKvOr8NOQ+PTGq920dsU9sxi
xnmgR1v9XR8HddN0Ylh10MluJvkGMfXI/ZkRWpBPJ00LSs+tEAuAEwT1VlThTdaJL1ERJbBdwBuF
s2hBzqUz8z3olpAyT46F7k0MDDBrXd4nUzVDJ8uaPiT0cbAh1bNgCUni4aqavdDTiBQ6UQhRpOWy
0EKhPVg1zPkRzfVqCmEumvpU7yCa5dd1BzS6xFG8knYsOOR2Jsp9DIO+0TNaCfoEP0CVrL8ufv/x
Nvxn8FFc//GU1//4L/77rShHSZ3U/PCf/9h6t95/zT/x39/x/ff/Y/NRXF2yj/ovv+l0t77/8Ru+
+6X8s/+8rNWluXz3H3M8RTPetB9yvP2o27T5egG8gPk7/0+/+LePr7/lfiw//v7bW9HmzfzbgqjI
f/vnl3bvf/9NdQgy/o9vf/8/vzi/wr//dn2Rl7eP9G+7Or3k7/W//OTHpW74Jar2u40WxGGz0BxT
NVkx+48/vqL+rjqubTo69gkHZfZvf2OXakJ+yP5dVXV+DFcxMcWOzZfqov36JfN3G0UXWbQMZOYc
TO23/32F332Ef36kf8vb7Jqs1qb++28/JMwjVDNsgxan+UMCb5lSH0Yd8GzXkJxqW93YGLECbRRj
+sF3hVjrWhN7WE6BXU7KOZf+XgXQVRf1MzJ3VHjjiE1P0SzYxg0NTbosi6nDrEcLBcJeobJrs3Vv
evchnYMCUEAuO5vhcA+bclnPgFBq0eIXsarG98nCf74e/fuqBj/0mBuyqPf9xBBOlhaTnLadPKsx
n5A345YxrRLvbhhe2yy+nstobo3KafpSJZQgPmsNR0t66CqcnDGt9zI0V1z4yRIGD67k5ZC5ixvS
Hl9joRj3cSmzA5sWSBf2Xi+ctGFN0froMtaidekDyAYoVE8MuIiI95euW78ZSM+IAbiz1OGl6hA8
6Q5ivDYc81+8Der3Kal/vg3z379dQNEHfPjq/+jtHuB83tV7dVSPRjG9Drpy7nSVsBL1BJTkcaQm
iDkbOaHYd3Avy/Dtm2fgn3fYt3eU+n2F8Oc//UO4tt8pvm0rttz7wkRG13lIOx+dAIhDWd/4AV2X
zLgZ+ncdu2TYPdB3/gKifN9kY78IZHGnZckv3gXzZzfD/PffvAutQ14KDpFiD5b+I+NGxgIyRzMO
2aMiOpXdJ3k0UqxGHWCaHdJ0Snxf6o92WwV4WEp5ECpQhLhMqo3TCgj+WkHXuMXRI4cCfHcYo+0U
Wbu2OZhu8F1gzmqBK8PAjBkeBpfKMT8JAKXdrKTlqlCEe1HUEleATzJBMFjPWdU+lVjJGdfCuiaC
IFjnLS0nMvNoXiACetNbA0RY4V6mAjiEatUlXrIuWwcGSqC6rm4wcx+F1BF99UXxq1T576OC//tT
/Hp6+Oati6ELdG4byr305VGFphVK85FODwS0Kt1zjN5D5NRESI91qO5BD0MxmY442tc1Y4jW1z7/
+nbS5gf3z4Lzzwv5IVPemnRmxqMkuE+lBAatPoAg2ZWDfpsqTcAYpHEWwuI4ng0qqhAatXlhXvCK
f5SO9dyE5n3pajs9ibzStp4ZqtJivGpBMVmuUXiDnr/a5vCLXHP1++PBnxc7//0371qeUDRKg2w/
k8EZCAgQ8LgYYhEfTICGdWFtOx+lNjG/DPxq56JPyE9G/wRy5XYsMd+OwUYfy+gX16PNz9y/e/Pm
Z/Sb6/HbnHywoe32eTLeJX55bB3ieAP9uqpAgLYcq6EKeVMOfA348NEQQAWEVWwVXzvpsHwyUS2n
Pl8VLc43Z9o0mfVAPsEaUPkvnlH1Z5/vfAN+c4mmjI0crk4L0YB5t62/1FhoSsdZK47+mNnAuhv5
xvBp0QbxtnTzVUdoFNbWh7++v9Tvj8N/fmQ/bIBhT/B9nyTl3gztdzTEGaggm1BMsvxAhMXJDuIU
ETnMGuarA1BWYglSSQRfR4bKAHFSMTDpVnIZ9eGpR6qkoVViVJNxzM/oO//1ZWo/WdCN+e375m1K
1Rz4o5uhQMjdtWgI9JEMTRa2GSVbV0blhsSCs6rm+9yojjYCK2wbtEEaxSe6CN6WoTlHuhfQw93y
TGjQlyrzvwggotxzg7pEXxJ7FtKYv77cn23DP56PgSCqxE8N3b4JO7mDII0qIDCRuCjruQ+Zg0Cm
TvLk4G9mVHBLIIRhdntYkiRbq9tM0EDVRHbMa+YwmTZi4+ib/VDp+9iNruB53JGV65VNfhWUECwH
DiLrLhfqJjZKoMcK3MbIT/ZZSAhiPLeL86aj/55FDPRyA15lN73GxBoiHXyWceszAUPK+tcv/md3
1A8boN2TfF5GbbU3OXyXuYbrmPy4YlyFfr2nTbQziMurq8H7639O+9m/98MuV/jMHWXECtmA2eGU
M6KQq0eKCp3Jsx5CMMhLVxycqEu9htfpjZZmHxilR4Ry+54PpCNuDU6fSJFt/FK4j8i50jV8pGF+
jSHWuNOG2fCRBGDwuiw/pGFr0TSUmhdLWsMQ0U5QF97Cwb77xWv6yfajz6/1m9sdR2dgd6ZT7ltB
6lneHActeCMY87kG5qlP1k0y0GcmVmsR+tdawKccJBygk1SQgpmkpymI4ES7fPChYZ4Tt9zR3y5I
RkU21pcJxGvFPTgzA37o7Y3jqL/6MH6y4uo/bFeV9BM/KVEKFUQhaLK6beLwUIj6gJ+JZNZouLpR
SMUAaecVMajlvId1Szpda28lyi0Z0vkKHcjvjhOky6DMUP0Ad2ys/BcLnvaTouhra+ubt7YBaTaW
jtvtYxGcBaEPHYl16Bshcac6uxU8JcLSiHtDwmbSDPFxFFe2ZNbr0CrRUsamaXozFPpr4BjKPpQo
pohxIl0w1QWmQsJDfnET/OxKf9y9bCNvGwhte0ajd3GHaycFO9q2AdP+2DrrpX7uAgnhcdglkXWV
pIwKAfg6CGXpfleAuMu4ui16gkQ7cizM/lm1+10aGL9YlNWffdjz3fvNW+kGlTSqnoUJJ5HnTl9E
a20FwqworiAQDe62wXmupw9IiF7syLz96/dF/0mFrf+wZelk+TE3dKt9JBlVB7HvMsaZplPh9umt
6jdPxlg+VjLfjvGjQKtQVLS+A0y89J5C0sBSTVPJtUi0V78KPphrolb0M9wTNp2RHpWNAj2/oJ9e
yHZjtfVT1LEqdK5zbqqSwM6pdla+6In7zop4nQbtmej5M8iKfKWk0YCeM7v+65eqzS/p3xQw+g/b
XueDjYhNvdrHaX9vVc7eGRjKFSYdmuk+VoHwFM0+1Iw9WoFdQj2IS+Xkd9Fu6ruzNgkCurg7Xfkk
Q7kx1DejLvY2wYWTbX6ikCsAVv+x6v+/7Y4QgBeVH+/R5f+D7gc17M97H/9TZh95dPm258H3/9Hx
MKzfLToamm3bwgWB5PKh/tHxMPTfDcO10dKgvkEHbPAz/+x4GOrvuoB1aLs4Og3NtFlA/9nx0J3f
6ZCYmrCgejoajZL/i47HnGavuaZtaQwaTK7h6/r4zcPrDFbd6qGReQnAsgRVDhPC4pHojfeyCZN1
H9bEWGYWGqhwk6dmdCDRZ9OIjIg6sKhoSOlvlBad+AJOsWq7Xo/0kTlNvPa7ZFxJUWzI7jBR7GT9
6esfKegngvlo+/m1dv7mbf83x216SN8vB7wgg/8xkrCEZRoOyr7vV6OwH1C4l23sRYX5lBRIxkrS
Zf0GTL18amOWw1qRxIcMsCj6okKU6JDvKeA+a5L5Nr0dfMNrZdYW11l9GAaUoqqKRQZpwhh07wL4
c1OhVFcG1PQ4esiym+o7oEY9TgBFXSFbPiVaSzzdlLy44/iR9Ig7efmoLwJFP2hGcd0kwaku8BUE
oJdWeRm/hJp1AIJ687+4O6/d3JV0u77KeYCuBnORt3/OQVm6IaQlibGY89N7cG/7nG7AvjBgGIYv
F7Ak/YFkfWHOMdvSVbu8T1akMpKi6nbmMnTTYekTrrCAnXPuyQ2HjvpjVwP1U4qMxyOlhHCfb72L
XquA87VGlrqSU/nsNhr+94MzDXcUvTcmQs9iyj6IgBK1usQhoUku2ogacc4s+INyKsmaJ3SsjV8Q
bi2RPaPmCK42ngNYTzczx9muf+Du1dqUFNWK+IXmbkT9m0nOeoEGNUytdRNH9/o5VvEuwYPkE7qs
BfERKvIDGLzfqJm1mCVpCSZibMUCf+zCj9awkGTGEL4ivDeV8aDl7bUdwwe4aHtBqIAPorkYp23f
zv7j8QzN/8T9dil2YixORVJdcxPCuxIdIhZ7K3HSlOG5zvotCuBjk7B0Y3bt1uGTCU8C+YgZbD1R
HP1Avw5m8o726xLiwlVpu0eTc2Bk8uQYj2nuXjg+70CVV4gKdl4B7FmlO41dizF9tiYb2xqdkBGd
0c08OHHzWk7p1faPrRXtVZsfE/aoZVltx/AcFAUAR7n0bNaqWlJc5jdjSLHPg4PTyIP00m3uB7tR
iBP29Ltbzwu/4jzAN4GSU62MssQup94rKOoDVZ0O8ykjlU0z5QaytIapzGrMPyJK3217IiK5e2xZ
QlU5+sFs3DdWvHY7QVBYdyRAEoUUzn2C4dDA71iCuOF0HmJCFYrS/Axs/U02oVg29vDts+lb5Fqy
qYp7ApC7DOGKwE4AFP3qZMXNrRMBBNM9hXAU04DrP/FPtendjER8JeZwKukD81B+os0KEe0Kelyf
SJ3If2dm8mFiWFbqDIYQt4vYIYU9BkgkgMicbB4kqRJ7jlzY1O5+wCTYEfeuxmcGbJ8xCmlSzLxy
Aetk0dXVF5vop6YPT+7Q/ElcD7g6yv9FNwuFlIcANvLu6EZPMi8edYMRV3xJY67+6pk095UxeGvP
AmTiRrvcDt8RqvxBmXcJc0aa8LIcc7hEqn4JZtWX3Zi/w2TNNhF53nghS8j5egKLMP8X12B4xgj1
weuwQiXaWQv0B0O2b/CA77FvPnv5rlT2RzniESajwAmnzxp3cejZj+25rI0nq+t2rt89Frl+9tCH
Tm12xsy2jzwysuFM6CWe1UyVz1PdpODRp6umvF3YBMdeFsBrrHVt5g9BzvYNedgPapRjwTq+7EmF
7LGjN1Y3LNpu+Ol46hNJ+RW1DOEcRuBbq62/wfn/wTyKvt5DNgE08VblpsZMy/5ldnwJNeq9kYsF
WkeCsUnp29J+BTL91nrGK95l6B3JtXatn7bEdz7An82NJ2IVZ1xQ+eYW2K/c7GtENaO31S4d1C7I
1cdQxE9p5rxmfvMYWhltGS5I4ZyhcF1wD52joVh1zYCMsLzrg3HLjfReeNGTgZHP14Nkl0bAzWK5
bnXCuQaUfa3y7qHAEMxHiKXow5g+uhQfYklonR+aGI5t5HBuxtMw+vSa5tE07ZMxdXvUewczCM9i
SC4EK94bka178+pU7gvTtqfQd98CMT7gvCdOIdvKaXysKQLFMO3mL8JOkkeDH+cZ8AqysKgBcwre
nB1fw6JgkcgulFh70tEIFJ1xMkNCRoKFyxpBzFiOV9/DNe0ZZ62WTyAkcG8yMQ1zZDFO/Aqp6JoO
4Ykgil3gbNw8wsKSwshW6TmwxFEV3RGVCLwUnj6tmhGYfEvFeJofYE3fbt1+P2rJOYu8X2tIPWIp
p0tVbu083WiBd/aa7GqXAFxM45LZxEC7PCddhFmlsaFHemhj640O7rVzxy8HaAy1eEhkSNGuwuwy
AD4ivYoFZ5kLZODugQGSkwZn1zNuA4FqWK1eWl885pPYZVW047JYGYl/kJBFB/2pjqKTfiGz5JB1
7Ttb9btuq6Pvv0Td9Gi37c3Uo2cblvr4yEs7V05jLU30n/n0HPnabnYy6b75Imz9bpSwaXhwFb28
oPV7g3riOvIzP7l9/uYLfx/HILxciYGFQBdu6rlPSaq1AUtQa5/SmsgKDBIJou1B9pgCGan4Q7Ct
zPDuBM1b7ZQvbsxTr5YWT6hxZAJlkDaS06bRcA1lvurdeMR9oaPvmfa9hyRSRSTWGUP/6uB3MrDD
LHrBT2Piegka8xDh56iqC2Dad2KefzQn/CKABu82RhCkfswxAKD4+c4MeKgl7bUqw4e4Vh82Blp8
S0Q2pr9eFz4hSdqG5kdPqjdA2Y8hp32xrX6fJ8EJzoqWWFuYY2eM/9fOkg9dar3kqXucdO1Aysx8
3gfk3AbJ+McvkIvSFB2licCWj2gU3Gj8OvArX2oWeBa2pJrAo+H2/nNYMoZ3ffTOYrqFGa4gOaC1
itr7ZLTPXSZ/PFlVdFDZCyzunZ6ihBhPlm7c0ih88IiQRX34UBnpMrTKV2Sz5XP394snxLRwN/Pt
bKI/i7TgkGiYS/V8q/gt0KR2emSt+RYmoq9bsKq5rT9Bb9DJXlEIaoOZYv7gWOJdoHasjJqzx949
mVr9EVGrWCDhczAEtPGsEh6rJrq1db2TefQRk6jVBME1AzVF0CPUFu2jxdkJnCcvGS5Sf+SwaHxb
TgtN64ObJpz8akXHhLgp32vHMzpa/57pNsmVnvOTy3AtOfsvgUvAcxEITJkJOFKvfxQlRkEIaFR5
1R4k2J39e3gb6sw/4z9ZRqZ1AKlNJhjPV7KQGeWB7hyR3jR1tZMiuFnCMwCl9UQjMriWxEAYTtJw
B1K6auQOb23hxNes++6H3tqVMrs1OhQmpANk2EYxv4MWUguH5wSWLspxsbGJGljaNqvK0C4emZY/
0+5Q7U2DubJIUxrr5DMJUm07wi5JXTHNep6PuvFexRiQUKb7f/qkLhH/cArJEd5BzSjFxetKsQfp
c0IXMOczkQ+YZGu+DvgzAYVuGznrvOUCLucsoTKPLh4CttIwXiof3DbeSpuEBRtTcPhAUGG+FknT
bdlChhn3pD+j2SomDhr8Ss+bdlMX/InACBUdqZWlEOfBTROkctMvxckTEvlDHhkKNyavK8bYailk
7WYzvoXVmWAUemhCqgF/yE+TRmLtRS55IngmPEu9uB5HRduY89W4RgAxp9ApY3b4LaIGhhKMYQJI
s0cEOfTtRK5WxOcswe//In+7EBHzK1gQr3vye9zQJhZhQMCDmZbUr/Q0DRoFmIAk1xgJ1BIJ52kT
acPM/kpcYixxI4matDSsrhOooV1KaMGCLFgYbdiAsa/0Gcla4C2RMZPlC9XT/ATFvUwq4r/QMVNo
zMlz0Y2N94gVZ9KWYemEG5V17x1ymYCgDZILoRb5qBpNFwSc5TFUmkpk8YRelo5aRVVEUhWTyoQt
2XJqZHw1B31Th8lwCEcuKcFRdnUHU159d4YnJe5XzbiVBR/EygpYNDNZK1qHEgtplyrWtKxkW78u
2cLUi8SmS/XSJl+3DpHDMZCRS8LzdKY8VGR1JRm8A43asMRKOlXmLxQ7DY6H2qPEA9ORTTtUIRMe
iYB1ZR6BOxtQN+pT/9xbLlXkWN0KBz2asLVvQgDPDaPBhT2ZEVPImNTr9BCqDxjVMLpkjH9H6yDO
+NzF7aHkXiFH915uU7+QlxQTn7BMJAAaPP/C051lBKUAS2WlbQmSlYty7FDHTc6TYftEOWVwGMoS
DhBNpGsnl4rHDIHfw0wJLzmVJEPp1g8fdMAxCydK724T6K+jRY5mcckKR7tWgWJ7NQ3n1LSppurP
VNrdEVD0Mjb1P7aYHkh+fECO4xwb/nRq91gi65lz3ndog2dFaWHY2qky/GJtmvxmqFcbu4rMV4Cj
d6ecqq0esTjQOj9+8ijH/eYBQB9Iz8HJV02HxamYKZU9JJSiJ5u0g+yIrglntt3vQC6tegDvKWGL
0C3yh8QeXg0lrGVpNUfRkNbgRl6zGnQ2hNYtLPUGUyNflKvZcy7jzoQPbA0hqubQuLttuDOKksZZ
luucyL4l4lfy6Ep1iUqujTz/DEv2T9rc1FbDDx6VHAhEWAHGgFbduOndd9P10PxmExhjM9m6gW0f
ulojjNGDZMd3bvrFza6zD7YJX5b9bnadfnIIDuUstJAxuwD8Uc0vPJMDO+tPRS/eIsOAVDsAtNVk
xhXnJxqOUdfkqeqhF3b32FmMlRhNaJwyveRmeSMsMmDS3SOarX25SrIZODwz3yJBm2NHMCJSq3+L
g3MhkHI1/YRIKuQzCfKPISkP5MuBNoKqYfmvSVbVu+IYcIZAO54F8aX4HGkmcEIxLXhzyudwAvxY
khq0JLZjFRNmy1o4xrnTFEsLqAY6X29lZ841xlaJPJDSPktbojj5T63jtEfb3rXt8OKMb3aeEG03
MwQqJK8G+lAMDu5HWmH5xV1Xi20UERIWgrFDmZ8fIwdbIlgJC0+jF68mLT3m+m8cimFp6fpT4E0P
3uAesxBbBkSZfDP61lMD+Y0lRa2vygJhhG7yqqzBegyAKT9VSf2qUrWN6XBIbDwPk+IPF8SYAZt6
7+PxwczlNwqWbS0yOkEfeS4Gtebk+Ay/RRjF65RDoQr7lTfFeOGTGh9/8SoCY5M7048Z9i9RTRZS
Z3+kqvt2B/HL1oSqCQj5ohDub2oT+Up6PJYCCqNIF8aHqgAPNoRo+yXkZMMqv2vZ3moU1XWSWhe/
UjtE5JdBMEIOCoL++FhIizUL6CkmCQWDZu4yidfdQ/Pqpgbxuf2NXPib1Vo1OCAeOCHQd0C8IF7V
PN0vnfgFJd4+cKKfAcM3Wnsc0BQToHF471n/G8cOcASHcLoICleYteYKtudpjKtzFMxScm9sNv5I
uq+uvVdecq+SAhs20RHwCmr48hyuGh55F7YJZmtoOlDcFp1Ua0ms80K2otiUMXjEmAM6TLGtQunu
/ezAvRItU4tOg7lza4h1Gya3NiZKpSQrNVbVNcRFtcWHEWLPwAzRjLjCPMt8DkB/BLF90q1m2uiY
QmvkwVHuks95GnpavKIyzkKivNfe6kQ/y7r76VueF4WGqIqd3LAuA0Clth7JRS65cwKM5EXZyKUj
uF9s6LUrVy/xTdiHUgdJ5RRUigFRiBrcCih2V+LlMWANXrOOFSZX362fdGO8ymIrGB4uuvh1dJC+
+zqAsJEJXWfmzWmsrrgx5u1bDa0vBXyAJWPR0MYhLK1XXW3tVThAW+gBbozJg0iml26mmkVs0Ym1
AZwWA8oxhm9LkGAXbbhjg0XK4w0JrPgeHCipnT7KXV71K8fpcvoIiOKwfombAqAXqiPaNwzN3I0F
7tXW7WBFwhXJLXENHIcnhWaiFu/vbjrBffJnNeVFkeW1yB3jjkl1gLAdPNGQbgmh/058x6ClQ0CY
PMe5OIwDZIdZC7DITJO8GFx7+kcaYOnuU5Dl7ObNpazVsK4zuuq+0XaFn2/bhHkJEgEql47LxEIb
gqlfEHgccXSbtbMQoTk9pX27KWuPclr43X4a9Hbttu1vyQubzd6DH30r2wwXXmh/DZIX0yd7ztWf
RFfPsHr4EyQYD548w0pDSz68grrwlu7o3/Sg0zdVwlEausGzLMyHxvbXkW+fdQmWrVUYa3MvixfJ
c8vmCvTtibZpJ930WGd1hnJ1usI8X2RF8uUVXPPo6yQwA8qGUBx7u3yhV9jFiXGoO+9iuvbDAGls
Y+uKo4A2BvbGI1xwwLrNo2X+tCQwI9KfhcJ/tY1ltPQdbk3kasmaI9M45EX+0GjMA6ugAvIEEipK
AJHZ0l8C/PN3zUQxpmS4j/sSEOLgktNaa4dTNrMNTZ0wUWFgjWX6886JCF7ZlsiDIddVmOOWrXHB
eE9+QFQQRw4yAvdNsiTA3l7F4VxvUB0A2vDEKlDeaZh6a1FQQy0HAj42gU+r3+jqQJmWv9imhmob
HxWa7nYZPjQ1ATYwVhPdCLfhqDBTRvbBT4y9S/DmxsjjZ5oORmJYFFZMb07ovLwtYpNbkGJtMDE9
R7pG5TSHu0Sm4vEjPKxkCKTd3BPb3uBrdgDXIcsi+w2wgeRb3gasiV2F/jzvy2hBb1od8iyhG6Rw
8tjgr0xHPwyC3Mg+Qr0V+eqz8QBKkg3hryJDboup/QkmjEdNZ77G7YvW+AfPKW5TVZz1RDB+EN4s
DEdSok/pmo6Cal70hxiMd5VqBhWl568KRDJT71yGIL8HM6YGk49cI2Zv1Qon8M+oeL4FZGfXbXNA
jv3mNG216iaaIYt6Q6b1n4CnwMob2rc6I0YjSbvvycrVQmspuV2IJbxGb+WZBl4k2NdZGLxBd3xQ
Hf8ItIknf9V948SqV+xjqqQXB0Py2KapXpPGdxMtpXlPLtk2ycGn9y1g1bTHsuKjP+lKNFkF5pLK
4GGZGcwbxiD5KE3iONQA9EKWzbKvp5vVzBmghVUtgwmnouNoR0UaEW6XkmKt4u3HB0h6EjIVL2QS
hoHTvnkqpaMttcIyAeotm1qpS2ZGPynkiBcp6SsMPUEmktNSevA+neKHjJora9p8E30TtzEnbI/N
mmySV5HiXwckHE8/tD96nR87B0JPqAM8nj6yMmVSY3wXEd5Xa+q/Ew0HOZfXKs8/pKoQP3j9V2KA
EJIDqbSkYuarcDDYHrgfbRL+yNr/HpoSRNIIx0m5w6opvkud7DTZoAr22lQuzE6dKjbNduihRKRi
SPVjOIktOxImRMNWr/yCIMoSOu+EQJhVKwO4FHyBZ8bsPFDkhpYV8drjU9+Biuv18RRUuMHleLWd
QwvMLFXpY9HgeUJ3oNbVWP7qpXeHkEWQKegEr7UhtYMCjNq62DUZjWbmYznRsRUVIMBGK/M31CTn
ge3wkC9zJ7oIg1DrINooTaDjNVgfheKPcjjlDS5fJzXH1WDxCW5JeYHbX9KJRY066xhtgGqqjd7x
PSmXSLiOQRNO+XTiwWK2m6bWVqKbglWWYf6KzfEY9lOzcKzfTBf1AiOGt7CgTq7li2H0A3Unn2wP
AicUxsalFCv0JnrVBFeQ2SoFRCJqthCVkBrzO33vgZQDXIiWnLOQjk6jf9rWuyObNzfXXoe+encS
83dM+o8ECEtSusfS7vodUxvcAxpGwe7cets0L/Zx8Ab85aDMNRVGwQ5qbLXXvuXJUZHJ2FTvPZ8j
MLapc2kT42YrG7kR4dEmM68xmCC2utxrwlhH87BTQQ+KwjXg8vmRJ6oF0cruF7rXlhmes5lgPq1t
jQcbmzprT+4ifn+A/B6eWQI98e6/aNyNWEuGi1BGfM50PLocm6ju3HbbhtFn1slfiRR7VUAjZZsz
kmFZIk/Uk202560YKBTM2r8oCyo0Uyus3fFSHzJQKkRwrXPCUvt5IOoO30mIpR6QK7GFSfdNJv2W
ILINJCHcLihCc8iBmySigrGKjUPS52rIs3EdCGc7dN6PdHxk8LhMtcQ7dC7GR5w8um3YKxWUz22c
fAYWhQNV40HO5730fn0TTKshtJAZPpZ3iykgej0kuuabTqTJwbirGthY2DK8taT22UIVWDkPzt0r
Q41ejfCPkmKs7ghdCOv+KTTEuIUSxVuyYBvCWKJbCdJ0lQksgnEfQ0d0YZ1YqavhPM05c1S2VpUN
Y6HJNriGaJxG7RJ6JGY4MK0Nvb+ZEEiWZiv1hdP/NM2oraxhdLaJ1z0aORAeR90DRXLnEG/Qc/PI
a5w92D4ItrIhFRVT4sLRYxtCLby3BtJ3NYX+ksSMKwCjeFUkI8lEAw+sLeR8eLATmlsS8KYoXhoR
HEnHvtf61J5IeWUIYpbveqTttURaLJAnJhThMLe+XQlFlIRvIgBTUmW0X62P453pYuxv8wPXp+6y
UQMY99ZC6V06BAWduiT7Uxdusa4abm4RaSxCqrtj5KwgGT+q0umeRmypUV3FC1xJSwcx7NbOxl2i
pfnW7XCaF02uL6FerdLReqtHdhVTUSTrHswVpcTLOE6sGt19G6gzrqPu0E3N1YeU1qnHiSkCzvx4
XdJvO0NJuejykI3ArQQxQ2eW4G9ZPIWLKvaYLNkcCr2hgYl4MkL5MvCMnZG69UQ6rtswf/QM70RY
+DEYYhddo9rbVXEllRZoQ4itOBdLRpFXPgdMP665riK+ys5K1aajG8Vx8DKEck6nx2uRkzYmMPcj
H/Wac4hZw66m7DRRXjJYAvkf6Ya1nVx1S5RA5IeTUmfGhUkq7A5WNxY7WM7btubNRQk83No2XADn
hApEYGZXfk24EBXWA3TP4b3sjRmuOp5dg7Yp9y61GYxrexQA8Ua11UjQW1HAl1jRGejJWptY24Rw
T1CAbIqizthkO/YWM9QCVBLfUhGbdyhklnPl+UKoX2NDKtD0T8+00y3vH7tdkvWHeVJYcZHuXMv/
DSVTElsVoI2pciOWkingxLga9Z1lixcOnu+qrJ4NKBArlYNIS8EeiPYvnyqS/ylVL73XkSZt+LtQ
3/ih111xD2q8n2nRDkP8Z9ACn+qBkULn/CqPoqNtczh39QWn0QrKvHZk3kv1n5na1pwsHKCKdjOT
Prw40PB6+E2sxK4fRPNoGM/IuObw6Ycq1lbgkPJ9Q2SIi5F469YmM8LoHtfNm40e+hWM35Gsm36d
dCHR3aFgiOO0t8gqOu48nDUZNx3nMqE9uftQRWV+DPJbTdTjLqJK8gobWSfV2obiqDgOmb1laM/U
IlDq4GD9twrx5tMBH6KYbO6oC0F1+vnKbEjw6TTxWGvG7AyGiBD3e4yIzyLqXOo9X15Y2ZqY5Fqr
t1e1DBl3iZXFfv3YzodgD8UPP6LDANVnf6JN/trxcoD3Ju5nV1AwmPK3Y65/DpVxxIHaQYvI3EVa
vTCrTR9B7e/CmJgTKFXDMhXFB99wsutMCity5zWN1eScameS/LWg/Rq3M3p7EZr0LY7KYYyl9xBQ
76konhMf+8Wg2d4+8Cd/oQP0Og4kj7IJW0jNrY5BXwUbNdmMVLrwVuY02+YgnjDtwHSzyi9bVWzJ
B0duOhK2VnZkPA0QD6jPcqiIUlbw5RyisA0Cly1wa52AAXsyy3ETsrQrGaCMRv3oeC5YbSByJgtJ
GFoXP4jhGHeLGrOCp40Hk8nP0IwPbtrs4yrdWdYy76tdMfgIoqM7DpOr60ZvPR71oBUAmf5YE9bD
XN2yiEyJqB5+lRm8gIjYOLk8J6n+6VTs4aqUyWCfYF3BuRFgeZ3V7gtR2D0up+RJsrdmoY256SPT
pzcjUq+lnrxzLbDZeAIoSMVEJVmw4By8b9f3f+NOv5XvAFeeM+BJnDs+53crTlKrdwSgENejwnMt
0ue0y2ATk75YxWxBPP+5z+Id8eKsfxMyn311z6LmqwIYRimjhct4IKKI5c9ciAzgqRkmOj6fz9Xy
DHV0c3EbE73dpLH98Jf5ETyxu/rHBN8+qXKQliBGf9Dwv1tDsfRK/WSE/h+VMkkalHrRrfaxdp1P
KZxLqoyF6Hqm7Pb7P2KSewsvYT0zOCkENUEOPdyn2G7uEvfCqtAMxmv5lKwd7kHHXFhMzddG6L4m
jv+NMoWAroxVCMtOH2foMKJQLZQFZon2n6gxsJ/S/xIxaSgMIKHidehl5ultH2LfiuQ6AdwYWbuq
tdtlmbLBleqe1+V77Adv/wBFMEij7tTaDAa0B459QIQZcNGXET25iG8d4qCRBPPWdmCrmAT4FXWH
ArJ6kCZwgswkAw2KsUigYtCHr/0xSldDH5BSUpXF3mBvTwjnEb2WT7fsYKKCAbgQris3AWsX0Hn9
TZElkrhx97ey9v+smPL/J6upIVH1/a/llo+z9/M/Htvvz38zqP71U3+LLk37n56D79kFHI2y0Zmt
q3+LLg3rnzpTWdtF7mhJw5kNqP/DZmr809C82UaKIHJWZP6X5vKflqeR+u1q2FItQ+JN/d9wmTJa
+DcdrzRNj3vO0Qn8BJ1g8Bf/XaOYMDCQadO+MD/U7Vsii7R8hKnZt1hAgtJf661dfoWd0Kq7D89y
XIPkM2ifrQZ0Z2I2+bAVzOwVXFg/LD8F8ra3xIxRDcJLyNWDcswKw/kQM/iAkygYKGBtKTZpj9fv
HAgL0ZdtBKTKpLLVGJgTrZUmpDSAwHe+nTADeknCdDh+FirGdba06jZn/VDHlQZ2ImDyg9ZvrJqp
DsjW67pu+LJDZckX8Ehx+xhWeWUBmmxqR73rqWVicdfZbTH7sIYKBoqrxADbdFDeJDZRpfx6H6au
ry+qmlH8qtX1Vm4Hmpngj1+V3nQourBguzumOZ1RHEX1Hy9S7awRQ2L8W9A29uTQVR6DGJnRKS0n
W9WMrGWt5/amMQaQ13ViacAjUGv4m8y3q2STxFhEECdUsTrCC0QBgGeGXzFo0izvjWWzs6nS2mIL
g2i0+dGTOA0wr41sWPpRA/Q8dKnQdhVr7+lkW0x2luSk0tDxlKlIjKwkTv08h7bCc0sm0wPIX8c6
lmXAdjnWp0xcIWxkqM+YdD3a9NsB8iYSz05SRuxqK9Kihg/A2UzuzD6spn0nM49doG12zMjKKkH1
ZwiRnaE4BNOuRTZYrGoh3cei1r4ZTlXfnheq5OA7pZUyqYEyuBxkOz6loORy2veySKiNTfQnNYEm
9YIUp9AFs9661QadpqtWVU/S7aZrSrdFLiiyJ76WiFkoip3inJNAON1IIs6rKxFbEZlVADTbBWSL
7o89FQAOq4p2ae10Tf3IHVuxTcqqrNjWPbp9bB06Tra29Cm6czN0OBQmy3evPQCaP0aWZFq61QhV
M7cGdP3qy1XGYH/XCR/5zuAtgJAzLWBfb4PG8Q6fricJc1XWbp+SSNLl9ngu5CiJTVINLlO2T2Y5
xPfc9ZCfbAbHgsiwGjtflH/8MEQmgYQjS5PXuChoWNh/FpZLCFBde59eT1jq3nFkOAKVcGK3a+GA
Ti4SNRAsFY7iwPb9C8hB6iVUzw0k5YWZOiSfruLMsDlNvZGNpVqqQRkSUYPdNylCWEgpyOzcxJ62
JkQRYp84URol740vtWAtpmo2kXMLmug1cZKl7AAmHaLsanK7GAK7bshgXJVgX4pDUClGQg1jr2LY
6SQYi3UUdrBEuHutWhzrwCbMdB/wujIGa2UUWhB+zdSP7gmkQUBqFHQlqGOmYnI8+K1r2G8jU7Pp
uS4DjlSIJlW/7iGatVv8W3Xdb7JelAX3vpfAF/ephA+TR47VinfE8JZNQ9TuE5YV/RVBFVyOhQ0O
IjgEMmtgwjkhREg5iEksK4j0+rccSwO9KBw9Z1U2Xo2kGdS+Xe0zjfL1iae+0b/Dfbb915QREpd1
mrHm0UMmismkReV71HuaOGS6q/S74zOjulKiFNHakTUjyAIImn2VkuHCjrhJG89YVw3VKSFGKHsw
aq2nZp0iSRKTZcajsRWMYbXH1HXzq6OX/D3C5dTO8CPytcbGSZzL1DX426VdcbXkSNNZi/MNwxNQ
BDMQpQAKwGHSrvT8SyMb7Js6B0MOa36iqDqXPSJp3pZ5scfYksu+t01/1RYWj0LXDFvoUZ7LpLYs
NJbTRgFv893xFFMGQWCvuLUibknQQlgyL/YcjXYit5zqKdNrHKXREAGzBLnDtiJqA+LnMeXjgUdy
XURg5km1/SZmUA5rtM9DuSsrqrIVI5k6/IOCAkOUjSriasRF6eB007qXWBkMHJn06NpWSTXs7Rpt
mG/2N/Ibus9RBgwJ3Ukz+gdtTIW5GVpoo8/oZCEBV5E+KXaqmlYz8LFCeGOwMRPGZyoN3JXu2WlM
2LhZR09jk6f7NtUS2JahL3du2hrj0kpU8OKLLIOikhm1swqszMp2EyvVaMWhG/wRnd8Gh4H1t3Uh
QdKMKPM6UINYyAImL80UFyReOOMIh7auf42mIZ1cA8vo3HQmq2JNGHk2HSdGRdqbyXfv/AxV2HlH
VTbqCz8r+QGT1IZ+pWydH14mzLmRA00RIwxvhEK/HFFbeOtO5H516xiS9Dedv87rS62x3TahhhV0
goqN9C1wkJTFHEHOSvSxJDyThU3AAYbyfqURtWs8dVIr4407IpY+GkZcC6LEPAgS3L2CCaaICqnQ
Dhhatm6rHhqq67Af3OY54D74eF2KSidvB2ulQURMt2Hrxzr4a90xCF53Yen+SzX2P3FhzO6+/7Ip
SdNi4gMYyDM1aVmuaczlz794SmCaN3rlTl96pvdJ8GP8VQAA5KAYYAE9Vwa0pmH76PxVMnSeFlA/
/PUS/u+UzPNf+U+iy/8b8BXL+JevYGa7/Bt75bGK/uP0mSX/5kCaf+TvatjV/+lKcqGcmanydxks
vX86Fk8NDQgL+FXb5Dv672Wwh78Ib7emUQVL10A5/Z91MFW18d+oO68dybEsy34RC9TiZR4oTSvX
8UJ4eERQa82vn0XPbiCzMNONfhlgComqikxPczMjee+55+y9tqxpFs+ppLH8W8b/pA7+N5gBpBWG
g8gOMB2p8MNMfbuP/nafkOOsaeIszOSbi8eO8mYn08DZY19hMDpiBGG6Mdghng36F6Y7zqAnjEl1
GP3oXkYeakZGfDB32Z+KWchRra9NFX9sfx5o5tMVlDdeAnlGQv3fOPE2a9bfb/HtrUsKBw7d0hVF
JDD5n28904VFbleVNdMiYHaJpH02kvo8TKWtNI0Mg49Ql1iDY0sb8Jg2oEyp7V5paKxeNtQNc8wc
AUtkBbJF8gcp38NOhG9OLDh/Lwx/1/E435DYlsGE4er78yOTW/DBIChD9e9WHatlm2k0itQkd5R1
Sv1RB0CTZBXt+9zgK30KV6ZChdaTMk7goUvV/aMooie5zz5ImUhdOjnqXtEA+BWsUExhbSuFPvm3
e/H/sBzI/2bJ+uvL0rdgMhYFUf8+Dv3tOhPdtlqpPCAKGDoFybLxpABl3dPff550kZB08uUgXOEr
iyqZyRCALXkJXWi+MnwcDCz4XvhKY+Ml0pc/zEaxrwuD7GgLPyD1wh/a9JGkwupah68+09lpC0lz
jTnX/rI18rz/XwBB/3SXf9+y7EAY7zBDcyDUtvvibx8lS5ciE3qCz1OSe48rnh3EaY8RwT+SY4EL
JSN/Q/JPxxQhrRh2EEFqQPiA3xAWFhrTBg8BCtixPNHdlh3KVhu0YmvdkezqQkCG6pEv8q5AziBu
Yvy4Aw0qZJE/d2wohjEeWb7j/+Zz/Rum5vtzKbImmRLHXknn//7zc8kZPR8wPZNHcxnu5uRmDF++
77qYfraEDcCeVBnPyZIBUOAuJwOjCgSds49KJMywXY5+TMeAqtj/r28fjtjbb//bhsLSoMsGSbss
WSxY8mah/Pu3LqUppj6ZnISwXHRfK4ZDV/YE45bmIWx1ThJR/job685ExOOmHW66DJsEQfENqYq5
9LNEUrdrkuSsxuTvGWWO/69NDIcJBoRveIWEgV+7VDvOS2Ve9Y1TJyXaa9v1pqvVw+qKWfwo0pHn
aooORXiro2gEKqtw5pu6e04yK8fpq6KRi9nUcGd7g/6wPC6WH5t6dDCmt7qYfpa6bjrEq6rkOZJ0
12mkxTH2FUhPRMhkmEmCdGQeyCIpfiP0B7ChjJzp1nGzGVhAR+2iMaqLXnFul4qfY0LAaJ5b0mGV
/nC8VPaRsRz7CAp+rIEJXfWE4+gmDYkVldwXtVX8eigJfZtJs+rr3it6ucPHWTGnzetlpydS7zYC
qa+lHP2MmGFMHL4DEG0OvV9hX7Yq3BiQa846l97aNPVtkAaUpvKty4VkJ9TF73RApGFs8sixvacx
5j+zLItzOSMdBcXplCIYaJLYEJ8U4XvE6W8XCcVT3KzLDnQ7hw9DY0GQfTYgKnWLSfPAKE2xxr8u
gFq3nCKZPk3dQ9sCg8Z8uk4m7zXVhtnVVfr9wsjSyK1E41Cz0CZm9V6vmTwp28+Huk66b/+oTIwo
/SKoQbZaV3TYlEVmuFt7s/IbQHJ2Rn/QGVWO9xYDO1/IOYaEnM/OUj09Kg2ABNXPKVVj86DqKL2m
OQK5P75zUBkv6DxQeG/3T9RA9n8fBove9FietckMj/P++9FizSudpq8Lt0BDP6+hdFi0yfJm8pB9
1I8rLQ7XGEfSrxteWZ5v3zBCJhG0z+mI2P00Ew5FK5dIw0+91CoCAxag89vnFJrz90+LiXgZdDW9
pMQVpOjMmDwzelAjIbxndQuWQ8f9wqn4r8fdSAa+vwFm/9rXu65u+RitLrjJIqxHQWiDvICnARtN
8FrD+C3XxRos5qKcMy0KKHfFn50i7bS8qU6c9duDoU75axqTuLSQA3oUoMu31XTIGjKDlALVEfrr
CfQ9ye1WxLRdjNr2qdPEP2oWAHBZ9stgWPuwQEJBUvTG8kfvMQ+Zp3HoIziGTOQppG2BlYpZJfrn
om4Ycudj69OVYpKvC+eh7iAHtjneCSDTAazEyge7zDxy7Gs/U+GXc3XJkDQFxVNJsA6WSiegw5xv
Mv3+mojYI1DqnDH98qkWsDemKiPqJ/lY2kjdE2MxwH7IBizEvca0YzginiiADkom2R10pjoF+UQa
L9z+2vg2QxbwTe6AjZRfXle0fv3i9hTS+0Q0SDlLl6/v+5WXe8aOiKlmK3+SZVt/tvu42+6rShzt
tu9JTCOfcmTfZI3gqZCAOQ/mXPuDNxKRs68sttzK2G7EdeqxtXTPScqbjibzK53C7X+rqwEDDQsx
upS5lFj3Cb64kdXI6MphQyddoy/uUg35qGrrZxGA2rGfrUMltls+W3xc6/ZZs6Y6mMZycNKI7vn3
O14ZwPi0YLbkxPHAWas/THH1SoNkC7Gqr1JMXrNeaAuH6PkFP3d8RgeWcyftqYy+eGcESWvVFn84
cXadS8xx8tS4YV881RQ8OH0tw8EiOh4n0MkFl/kc62hRSgESUEl3aUz9bkm1q2pOvT8WreiBzH1h
kEOVNsk/Qjn1M01sjpImkxReZkQTRzF782S68lTXPoMAK0inJZiKRjh8f+95o3deAr/OrVGNpngw
DrGE5gTFdO1HiN3ICNXP35egbrTKF4vw0g80X2crsYIRvY9fIPIpmRDSbLlw6oRyn1pvGZDAHZ1V
zFJWSDKUTAbajA9E1Yf3JaRMk7r2LtQKeQiTJXiCqNy/v2QzVr7Cpou5WtSC+UyZt6yxcWIXtdDo
kqM0VRElqDHu+7wxbnInPdKiV7hE25gXT2FEqU+OcdVfvi1MK+hsO9LU+ryk+JuIq5jdOiWnfEUr
yZyklXdqFSLSJB3QqzkDw2b1yXnlCF6JHOCVyoEcO18iDCw9KbT2IBflJ9pNTZKmYCkl6Olr2jtG
W+mbKFr0w2HNyOHLrlKvJu+gQiDFao2XdhHOo2VYLzJsWABGhMl0+fK0RiOVLUDPWDT2Er6NR0Ec
9CnHjEsTQcYcbA2PvDeAWTXjAyMSphlVvUrpSHNPLvBoWF2Mck2bgzVqfpnI207GirDGhFNuj7X7
/ZAlZTbZiZkIr6U8nQ0cjDTW2mcMDNsCtDlhV4p6aeKPqxkPJ2UZ32It0T+yJD7josJq17S/qoJA
yYxsYvBT81sXM5/Cw/U89ajiLaH5NCQ1eeU6Kh5S6efIBAWuhct07QgNhaO9mnhC6Fjl+g8ZvQAC
bsxmAH9oEa3dpexqVh+NPiWD6wYtG9NppVc/klkrvlIc1Sl6PbhnxbOardJOhjSO0cH63Bjox7aB
tdyLuvWKTCufefaLDBsRzQjY71VxxpImHeUyiXBaCPYg1X0Ql2UWWOwQtBLxKdSDelKZCQZdCyyb
3op6RFZuqyb3MDjaEAUkJl+iqGta77mxJ1MKjQ1Zp7T8+kffY/UOVy1AtZ1c+qYZ95Ha83zqzjQW
9UVYPyLELscQAS6rKx9yprEP8Xcm8LjQW19Vxxug4gMptqQxFafvZ3WWh88+RS2nW70CGjtlgRNc
TGWwhZMBqdxK0pCglSyHbXmXifreI9+nlT6YdzYuUp4B00YTmakoJ449JPR9Z5TXJSWgT49ZytmF
tWOdCDdJRWs3YeBl7WKyIoOkzuL69Ru0a2nDuSVN0Oo5i6iMagLRNNBREgVtZTH44LB0ozp869VJ
2ZOOSihZCqtzK7ZwSDywL5R7etUFT2VTP4Zx2atEzKu9cS/bCd0L3yZnyq0mJ5dJy5ThadK6n0x6
TrWlpY8QmQsTIO0pD7JYPxpg2O8W2An0jQ3RRisS7NCcUBxa4r0spA1Anv+plia5bKt5VGs+gbjl
UxVrV3PIS7cQCYr6Xt+0BZol6EHjPMzZh16ukp/HvDerl8q72bTXcnvxdKl1rqjUXMgGAS4TI3TR
KvNFSyvYCxp+xBIRo20Zy3gduhU4x6ZhoxYMQqm96ojA/MoAqt1MgEPIUUZ52jGiNcHnQxEoSEuV
cEZT75ZSqx31aj7oYTKBM0WYDT24fzD6JnHNwmJHoJBiNLdIaVYfzw1I4cJpu/GWV6tGYGn4OogT
eaa9eqCPe4kQchz0TYecGRXhMSopG8PS/aL8aDB4s7asUvP2zcnOqv73JFoPOtYq06ksJ3IrIlLa
Ell5pY+c/Nq9Qe1NShpR4zxCUBpgQlkdjXjAldw2cibt+2QQ7hVxbCGOaCZdLCHq8C6qlUyLzBRu
7DonJdNKP9cEOpqxitG4qsmgLxZ1J6MUEVWkC9O2s5DgjogK2pwfzyoKKHr1GJzWsyWI+cs2yCfA
LW7E6DzLbeb0HJN36krS7tppsOhL/mWiWwnE0afNEcIElRsBqH9NImKpanaqcu+2+LXWEh1CMkr7
Jm83zSOfk3aEV06iSU3uED8OcGKFNh0R37xrzZG08u3GBpCuEARFyprVDtEV+PdeDbP2Ka0IH19n
I4hInbBFJZvdgrBcT+rlMVBN4V52fXNUzZ/VWGDgq7onpQ/hAYjFrZfPeVIDk9nOPoS0MbKYyPoi
S33X6cpBXwgUM8rhZyLnyYVRvstUyNiXE1SqDb4hkt3c9qYZCMlzDwMwMLdNmdHAi2qK5i7knR02
7bGu5EGu6fUekeSj6I03seteZvRslzAGfpMjYZ7gycnF+JzkoXgv1uQdDeAfg9bxWWrS1Q4FdcVy
x0toYU5MbJWsx2jLyBwVOv8GWB071UP61ph1bbW7tgqO9Mn6Y1ZACdtqzv1qUEzi3rIPEueHQ9FD
67DiMOhBgwCvTJGsbuXH9xGyMomAkFORpEGrReYNGHyAMX/m2QoGHK6RXr7jMFaOa0LrGLCJo9FM
/jkiMg9FU0F0F+pPU5zcIxWYSz5SLI+qFZ+GTCKuRfxCHjd/gC5At1dKGOAKa/EtTdvMXRIiJCIU
SFKKaTZhxPSnCpGJ3qLqL4r6x3cfJ0lVb1XN7mzlGGXjOr6O2/Qi7qlUJFk54VxbT99NkS7iyCPN
Oiqt1TxJ3MRsOQ2rduWEq1nuytn8aJgPuN2svYbJ0tJQUcVdpnST0+ba7HMYlXH7kbiz6rpf9eUc
pL1FHKX60IrSuA6614KpQLhs9qDSJMYkzdJ5cdYnl0HlOZjVKD+poxzajcQYgeBsqaSECbndeuUO
kLHdqW0GOCdcXIR3422RU08tV1KXs5pCOikSR/8+1zeUF/mQMR4rdAQpBJjaqkoWdNgRlEcCPPqx
RN6rM1X9NFkAiulRTJpBtKeZ1we5iT94Mb+iveTLzBagj1BCaU12WwTqVGumpNdjwrPVtMdb1+1M
oYdYA+fY+65mqzTBZRZV3W4Om/oDhIG6z3tpX/b1QIxsdOuLUoYVxA6tmf1T27Y3sxisw3cpJIdb
xFgfPULsz44iJsy9dWTplZa+fBe6RvaB20jHRcw5xSRf0Juiexyir89g2MOaoXpEdYRZSkcLKdLP
sSVGxdQmeGK0If1DiNXx+7Ra69KbTnuSsXj5ihyhIIGO2rdEuGhz41WBtYQd0QTbRUtF7UksWxCy
qKk8WV4+RcOyZxMNcZ70Bloj7VSLQ+0Xce8X/Vjt6f4UjIs3uHWkSrt+Tk9SZGWHVVZ/1qM1+RYg
Ahvo0pGPg888ao3jGI+/G/yuW/0OSo84LzvDNTjFqYIuzfqaZSJ+muFJWGIEk4XcuBJdbfuvdVTf
9v7CFMonoWv1Y9fUwyVvUsZm+GSSvH1bh2x+GGo3PbKCsCgwEaZTM6WVCZJSbAXOTNAnHJDy2Bq8
LaIEAfC0XJAMjJwOyPPjSqZwmaQiIKgwJEwC+XMlGRxRpgWpx/ZfMEHQn7NwMGjT0uPUqQu7ORHU
uixQvEZp7QN7iXCuyOhks1YRT3EUSyeDXT/TFfFc0Aa4iRrxzyoxaCXULHItGvR2shhegD8TB8QJ
0gEalvv0dxDymXK7a0P9uZjLQsSJ1tgoSZU9CIrh2HcrqnTZDJLt2PR9gUjhKTzCnWFK5QZT2kq/
jd2KoY94a0qLIUhlYhStprBYK8YdPLH+NE1+iIfzYkgs2ouMDQH7L3657dkt9TJFVIqpYWscz3Mp
O86e1K1rOLOZh+Zveol/FJl/saPfbld13PgIguikm+FfHw0xVxhpxZ9cUXa1MpY3MY/owVikbZmc
hVUcG85sdbKN6FV1CpHubpnr1m2g20vkmZqf0tn5y4GosoARsVc/VYlGQLFkBFWqkyQcMrlFrRHd
OV+6TXk2RRoaQjQrd3rwcUCBgvCOd7d0NWabiQZrJMg3ZinoRrcNv1y0YVeKqOhV6krsCeX++8tU
OwNt3pL/rtbpCL9X8jkXTWYjPauDQdy2JggQvBUUhl3opyrUGQJndIyKQv2R65dpFsszDv5HNX5j
cZHMST3e21HrJf/7F8xSOnuK2cwnRRjvf2084XCIE+p+NIzYHAYL4hP2C9aLGTwSTZZcSP90dR77
qlDfNQS3Lj4jfRd1CAqqYtY54ve/UymP/BTFk10SJnRYQMQlGjg5M2S20dGAcMmNICRKIp5sMC4s
8YwMZhWYDegOLa/9lAi+VCqXN3qQ2ij2zlbh+NosX8g6rI+RSQ7fnGEe7xryzxva805XE2ZWR+vo
xUtcXWTj4/uczqHlJrfpL3GiYZxaeegpohI64gD0Ea2iYscJPbbW6Dn4hEZ7pctyjFLkh8w+k0sW
Gh9iacaumLIxhOEYwqdU2oAxNINdKXTA92p/TVn+30w8/z7w/F//v+RRqGAw/wuRYF6Nn9k/oYwU
o/85E5Xlf2mI/6xNIIjp+3vK+R9BFPq/TNUgVAI5Ako9c5vt/SeWkampqDAjUSX1r2nqf0AZVeNf
BihG0VBpFBEkBa/xfyIQVKV/my8yUWRh1SWc5BqTJoaw/5x41GtkrGOLVYbmNSr+sEWxEzbBjJX7
Ukvic1qlFrZaeUIU0mKuy+VLoU9uNBoOKyAWVGkS/Nwc0VJXWbFDdvCcoHY7TcP4jpEs8TC4E0g8
r+ZuEACCEGrX40vAPz8v/ZH+mUkwPTCRHCXBVeb1iaeQLA+DhHgwVyUQORo/w/yma9BYsperOXi+
GbkcBy0s5jQk977RrOa+madTnvMO2mU6asKI0KnXkdtC18LVqWS0zfFS5TrKrF5e4Opk05MhXtai
EVH7EjdXj1iatubMEAIcs373RFXYWdNwhpEesCR1e97k24mZHZeVTAsxes3C8q7m6SurCy9CbIVD
X9ZpGyLHM+gCGIt5dGVpsUd+mvNzH6KX0oiNlmUcOCGUMRgxUUTSDNllMbLhmWVDkJ5w39pL1n9E
6fArF5c/kVJ9DRxVmqw+h1a8K+HATkV1lvP+MRQFgOj52FjVizEWYBxM8xXbywtNyr1lDF9Kj+tg
wUqR59CWlpZ05jrzR3G5yUuU429pJzud38MkebQ5tWQTWfQDmi+KvwfzuVolq6ghuBV5j+IQ2YZk
PyQTUpJHsgF8PaYSKrOHqQ5XWV1e6M74U/2Ke5GEjTy8Ym57bplGzZHxkS462VxN2zvABz2wIahI
ck6gein8yMJV39GOIfQ5odMCEr5KsD+stfqbxqx+BqJzYIj8lOEXodU647YFwwBjS5DYKGmZD/qi
OtnQB4UG4rEIqa/iMHPCotSDtplxX3Bdp4ZBolwCFYkSVXBRPOHMGYDxGnhrMM8+a+vSv6pt/7GK
yqayuieR9JRHNZ0hjqRiS5Lz2I+ctRdimsxJQjRQUIczfefUfsxKhkKorkq3H2eJY/2M3F/Cv0CS
bOLisHnJm9JykLIn/hhNX2FCynPUgEqnuWHH0bcTpn6vMgNXuenJJhsLAcdEyhYEtyZxwVfFB8Gz
hia2dUIoqYuJSrOCf0D/a0QrLp0TMhmRo+O4HObipObbxEgk4sLEnGIrlfnDTA2mU5SR7iAqfln2
FgYFjA+JrD/CVvIwlJp+NOM5q7LspViiOsA9HwErhErVIxJLEUjaCtQhJqQ1aneyPNYJhlqY/44N
/Z4qaPbjLv5lVlW0m1KaNcUCr8RgrrFKhMa3Sh0omfre1TTEsDZLY4MFEEg4NwQVzYirlCOVOsDJ
50e8TcIE5I20Yp0w5nQLTaAb+NGg4Hdy8kfx9dZbV8fvIhgEDFh07p3aNuBKTWv2a8TE5mgWQcea
ufAkmNONH+SaZOGnaeCCzEILn6ys/14wS9uT/FnGpJXxKFA0zjmyVxBiiqDEHIqMXR6BumApx8Ve
vLVVr7oa3AW5eJ9nRi/DQHwX5QLLqdDtpGyZ6bSTHal3PwdDHOi/F9PBko1PiXA2z4gJ002SOFhl
Q2GUy+cZ0vix5HrsYdiLnRHZYyDVSowWe2Qtk/M8AKFaJz7S3cmDm3tS5BK2y0hqqjBelXU2gYb1
ZqAj+7YTvA4mrcEjguQdbYvsbBBghUKZ1m57bnR63QuLqLosBzkhd6dYyqc08uApDawCMl9/grO8
H7hlGwlmnw5aaeq4lRKV7B6i4DI3TJCCV5DuyUlALzI3FytbEZcs5IFLaefMEjETjdWZaMcYYuAp
upQSy/60nDi2UXf+EKdOcxsF43+P2Fk0snuBy2FfhFwiTmSJXSvmI1uS+IrWNtt9o9QXRRjckFkX
fWVx89/Xh5FfxjEKSCea4CgPXVVMPtKGkE7Duq8r6TERXu0us3a1ln3hCjsVNc9kIsckKmfdc9x1
3NMQuG0RFNUtvFvRQ05T5rQiq7mChKUxCEww27euBWijSqe5zwW327R2UVZp2P3Bi+XLRavKW25i
iI6GFAnAWm/xigjBlZ0iUR8zATHZX0lAmok1g17E+pkzGXJIIryk4aTYWSxfly49yXMIEQHjcquS
Eofhpb3Udb056ejJIEd3R6E5NPznxPyKBMyq8bMC5qNonlN1+kUmRZHiLIFnS9o7rw4FxmTbjeKr
WRX7dUtIqqNCDozQ2Gsi+CRtln5Vy6LBHFAWR2Kg75QrdlfRiFn4Y4CM3ZBSzBK4noaDR34go9wR
OE+M0b4YIGLBxRzY5ojza835JwdXCgpjdedowu0YjX4CzM6btOSrzwdGLGTItnhkyiVn/CeLdBE7
TjdDzckYE9EO1ehzJ6+ehNLRLhOw6VJO+EevE8QRJ+pvdDqjnfaqTttJA5XVfq5rvvoCzr0s0j+j
noBBowDG0qOTDHuB1KV6DEZFEGHni1lQ6JAh2h7zfIVnR2sjiIsGXnpliS56Z5JkOr2pcqfeV/OF
pZYE8obflY9WThnCs6oyR/QkYvyclWMyglLmBRmrMS3kjBEGywEaGFcGDObFdQuFttiQvCGhtgJ+
KzujNHMzKO423dM/8pKfhc5jo5U9M6O9oGF6dNMN1pKQow5oASWa3kVuD13SrutoIeIA7UeXCHCz
LRXrLC5TU1pgsldxjggdeLsoY4MTpWf8Xr8SmUNIVAyTHRJFO+ZhezHG+TnUUzoxbaRgZY0qR9fd
vNF8EgB/DbNZoRPiSCG1CQM28Uc1QlhskSvckrU5xCHejW6gROvqryHBC8ygDUVHj/5kwrAvLEhJ
Y578Vpx/iY1m7XBbLNdC07h10UHbKioSBwuzG+Y1gdx5YTJVzHiA1kvUdhEruVzsVtqNTHrwdw5D
PZ05eCXQqkh/LqOLQPaIgn8OMQlqz/KILP5aa1hbV24TgYArwMPGW24t7X4VtZhPhkgj7rTnRQGd
Lw0gI9PPTOBLfV3QT/PVLu4q696YyGTfSP0PA1fDOCJDCbFu2WPEEkFfmeDjjrlAkv6UN+7DZPUx
llyhB53MQ71ayFw13NoeJv7BEYAMsJiSr9Logq3F05eY16nNHnCcIdyu8MOxuF1WXX2ZyXt2hCKC
D9vR/Gmaji1twTORNQEoq9lWmKhVRunKllKhML83eZ86dEdzGl5pmWVeB6izVRLRlizjrupUemb3
s+Px+8EKNPIMv258AzqCkvJjNt9yfftqr5S5qQgUI/7RDM+9eo6Xr7o4E1NS5befqfozzT/N+H1q
b2shOgrLBmBH6CIlO1KPp0ODTaQ2nyNlTgXYK5W/avSHRuzAMp/yX428n6Qr89rCchS4DnLmjJkK
98idGdqV64ne3FHEg12mBS+Q0OjQGUgaN1q7gYCbpqIfomSPFqFVL677qlbOed5eOiLDjUnbk3Me
TNa7UKNSkC7g8kReI5sqPi3ImYpwX8gYqETYxyIngrIDpHkhmpq8Tg2Aat+gfEk/+4XRHMCEkbZq
oiPSJkBNl34oNL/CwIh+psSMT9IPQFC21d2RjmOpp+6qfpriubHGXSNdm8ekkDnWz7cBudTYXMUl
cVqQdTiy/R7enlG8lBzL1aK1c44nVuGv4tvIpKWlc04D78GV8vspdcsoOw85HTL8Ff5q7Vr5MrWd
nQ77FJlqs20PCZamF2MwHUlSPdN4Lye6rvHM8wqo74+4rpTr8iOxMl/RW88qY9iiNgoPOy8HxFbd
EX455On0kHcyvdl1n6wUFRR5sb6SvsmFESWHnoKtC7ckpf5ZnpqHDP79pv4hMqWBETO46Ved1qie
vH4KktWOBjKusCV5Ye5+8zmAA7iy4RMZ3EMP0EhA3dcoCkcokOJLaHlSs1V9inQilbm1QE24bF3I
YZzwh57ZyYNuIqVKjvsjOyS6XXceYjOARU56Mu/lu7x4KFonwbPCaySd9WxHNIm9wGJF+spUQviU
WjcWL6LpmPIhxRLd+YhB9WNGBGCV7kfW7M4zCxPcwn7E6l+9jjlF5Hmk+qRa6YWA4wdjiswR50cV
Xycy41dm9cZzlR6K6dTwPanlAaI54qWo5Mt3NAHSsYvRtJ8B0R3H+a345GYBLDC+aPUzS2ub+3Hu
h0XQZDsFO3HsjuwMrn4nPynHaUGpGPWcZH2Ib2V2GjpOem65+ibY7fywRgEkokgOCL0VO79pfkWJ
Y6igax2mtGmPm9SuAWkJVyB/+O0iwFUP6sceL9BKlxI1grcSUKA/VoYcwHfNiZ3j1J6aT/lgtrbw
lN/Gaz7Y7QcLa4JJmQ23d/TVgafOIkGsSWgeAYzC52tAVEAs4UACYkwkWdhmSMzKa60+y3WseyHt
VL4tV70PtTNhoAIGjpJ5ts5Gs0MZYRiBnu708titu5IaV/OXdF8t3pIdgFWmgFy4k6ZtWHsQDZaq
Lc5h3RXN11T9Sj/qa5XswGuIgAxvC/LWFw3lXfnMM+IJ7W7sPE31NpTtwqJzMqZjYT2JueXwyyJA
AxtCC6dL9zOTgmlyl+pXzY7N2mHeMbwrIViE8s/E9Vq2d7V27zl2okI+cNdlPdFtJCWsmBqeZClA
MsaN2N90lcfLHn50MEQbzkbIhuCiEaLwzn3WItdN97NPJqcWuRjVw/JWIJpeVF/g3ZTHad0bZgC/
iSilpMF8/VRcOjKMODVlT+tgd+GtAyWnHYG4RRIiTa/grzLA+Gddta8kcTLdNg9RQUSizYBa8znT
9mgSInSeniG5BOO2ygOiaquwwH8wpgXvaGq2wN7/GUZnTXLNAl3E3uwfwldWwHL6yKAHKU7PHdy4
ym0T27xGsdN+WdahQXPGDWbAxSLPhnk5IycvAjYKic/czVDTTMfKHX345DlXethhXtwdlPIqkQcD
P3hA2otcksB6D6lotp6x+hnmdczwadoGMuyvvniYJApv5u4rNtMFd315w6tSW4z57Ya6553WSfKH
taN6LajwW1+kcJU4yAD+2DeTyxtUYGJ0rqC4KDdNrn6yj7qTXl7AwS6fWK4gy+eda0EDlVjc5+6u
IYDtfXTQiSXaa+FTZFiaNyROdeGjcW31zhc0T5JdOB3TTF1y0ofTVAVVfdyoeTW3vfCiWAFNNQrX
EdNX4omWt2j3xGBs4Dd50Cs30HVlxAT6YJnUaH7xyYXL6mONr9QH0OZlj2h2eY6ExS/HYCXfgvJo
9XXB4+mPhKead7yEF6KgOfqdoayI+A8K1+h2MYtFGejyIVOwxwVL+2oRaU2bpT/J0tkcd1lQgWmE
REXHmzGN8JDAAcbJg/unSXUmKLccIuM8P1kKDKVn03DnZPFigrG7VzJnBdlVspMqByL7QRx0QF6B
lW0OS3D2Dg8pfYhMdGjzpNZhI7B9iKRFoUrx8+UV/UJF/YewKMC9KnY2AidBfCrgWILvY1shH1EB
Z0ZDj+QXEtLeqgrQDUsqaxnScBBNrrZTuiN/yp8MZrqpo5c+nbWOPQYMDjTfonIgjYWIPymuVBcc
F5glGie5uuPRWGSQTS6iZ9aMQXd6VnfGFj/kPzrFE5jo3q1GXK7X+GoxE6epRcnrSAITW5tKohZd
zgkaJ1sSwq1f6Cnz9KlN0Up5Y4vohmB0tAV2/5YZVLgKvH9KwJ20Iru0l/Mou0Z2ElcvAbRGQq1w
nXuPqog8EHbupfNxRSP4Rd7edT5fbzEz7bV9dt0YjfOtJXQaArkSTAPwWmaUpFnm+/6WAb2bHUyE
+mXRXCtzFJBPXsqHtpjqwXMmK8Srw6sMaXA+kqcRR8dU/TN2+0E5EDKyaL4lQTm6l7ghpTsVOsUu
w4qvhOEFmII5c4TyyoUOSYIJn9h7YF+Sik4jmDM4vZvYtTAl9gdR3BHXzuYrsP0ZRys8T+MnClw7
36c4xNNT95Zmp2rlnyPb3hNxlb0hZHDRruWdRy57uSdxpKou27FSX8+avrOgc1X2OB/52IC0RQkZ
LAllLJ+Bkr4sLN6oUTglffEo1uMEJsaBxKOnFyH2ldqb33Tzf7N3HkuSI9kV/Rfu0QaHwyEW3AQC
oTMjdWXmBpaqoLXG1/OghzacHhuSxj03ZdZdIiMg3J+/d++5ZwiE4olrMTXHdvHs5FnMu5JYc239
QgLS2/CJKEHydgFhI/oyPbBaS8iJ8qlMjwH9LWiEYm8wnGkO7N7j8Cywk4c3gKJh5w3ajq+EZnhy
9hQ0JT8ChYDJG+BHyU4FLKQ3JVO6vVXtDFI91VFVyNvBadz06balkWM+gyz+pOWHuxv2UvbFnqsT
/0OYaQGb3IPTLuh/5d50yZ7owrA68d6w0fKGUCEI8SUt1yPcLsSFbDxQxW5y61ELLytPl15En+0L
kPUJBslfVnj8bBwOm95wjcbJr2n9dXS5AX1k5XFQ15XsD639XQ9hiG9aYiDqZ0Bdon2M+OHpdZHP
hrqFPJuyeNE59Wd5cqzzKj2u6y9R30w25KlbyitqE8KP2KCt8cCLEw9XMJDOD6gLp/6BgAoHvr+p
duY75YnGSzYwbrtwe4NTE54bdUmWs+wOobwpODwiWtBuc07lNDWrc2meItP0OVVWtLTCC9R2wVXO
/EQ8arDHwZmvLo69mn8N1Ebdadb83NrRYCe/hcSU0cX46HNFbRc7ABBmlvq1hMLuDZBym0MpEVuT
DtwhX0gWfY86v+CPsZ8g8oBkDkj1AzUM7FFNbIR4Ue6NrLeEKPEcDzv8Fi7U+u5ETHGeHtB9xy+m
fkNBQh1rgLNtX6ls+VN8mBx4Cq1PT8AQR+iXMtRAsUkza73fFSFF/A1iZ26NF5BM02XYpiMBFIcG
fQwU6/k38sqKCtL8LHhnRnGidHRpm2X0xJdWv+qoTrc5NgfzqptAfgnI3qnsqfizInHah/hjRrrW
ce8egmP/YBZbcuXGl+iVf2zxVOfzeEBpwexP3kC6zdPN/Ky/0Hg+OcAQOfMhwwuu9a39hVk1fwhi
b6L7qbYznvXt/IyIDmA2QgLmkce43FdVsm4gU3WwyjP2AdbRiZPgg2ANQfNGyevu4EUcGWBuyh7R
b1n7DlCmlEohiNsj2EG783v0koyAjeOkOT5XLIKK1rv3kn4XunJc3G12Q7wWy/0dLtZjmAfNhgMi
3gj6wu1yrJTla5r5TP0Vwq/DCcjsdWPduGApX+WIne2IkoSb55r+wzTtxHf2WribPPeNG2Cq8cuM
FybdUTwVzn61CkO1RurNn8CtkO04hhvNZnhN4ofkLUA1QI1OJUwxW6xPJtJAKmyuCPAiy9ypKDtK
4j563sWAkwnxyS2ynq0kZCdDB70lz2BqrkN94z5i0eMjOYEPsHmu7sbQ9BKj5TxPkMPwaA+/SvqN
ajEOtvG7x7NoEAwxqWlb988CjfqLlF/u1PGssejdxpDqR00c5sZieH6eUfWbV2d+WOJ9hGljIauV
8YR+k/BERdspuGo0UsBBoNQzi99OTh+K7lXdaadylVpyZkvsFGQEs4wwy49bHYtRD/Gt1QYsDxCW
It7ZBUKRHaLh8GrH76e3lbqFl8GzZ/HZu7fjaD/Vy3CGzIJKjDLy2mQX0ps7y58pVGMp7vUhupcY
VUY93j7GZO0gL3bSU18vT1MgtrYIzmo5uzFQ33I49nNyQdR7xSiMtKC/qKl5kJlH8thRsVhPJH4O
Qb6htZHTuuTgvytvQ3g+3J/pQe9S0EdgUAmhOGIEA8wgGXctoOaoKFVBWwcyBhz7aRYb3eh/B4jn
d9n00Ll6t8vq4CEGdTQbdMIQrr260VuXIcmF66Fd9JBim7K7sZgvMO0AZhmQlpIUBXnVRJSfppX/
ZzGHxbd0Uy1jeqlNKhrQdZpnJQYuiDj5bVREcrmV9mF9u6y1VWJ0mxZ47CgQH9nx9F05+Xlo+ruy
b1FiRM/dbBXeLBIiIeb30GRTB31xTqTNubDilQtZcer3rGM0w1pIFWtURzQNDW3+tfyx4D5PG6HJ
5ySujMMCiZTnfiBiVcvIQhJ4FS1alXJOgWjOFTOe+GdQKYsmGi5oZ8qXScReAjjZNPJHywjvQu13
k9TPNsEAkTwXVX/T9a9K5nd9P3lzuUjPoDOpD7Wxh3hxJ8pW3JqGvqdOtAigLLRdnyLBAWIgOfIw
be0K90SUIM3FAJWTbqFtMQOOn7HNMl+XFFFpAXJzsDK/ju6CoXN9e0CkngQwLHOsUhGBebUzFYA/
vsbccrYWV4IhWf87Kr8jgj7uIcDGW1lYDHQd2iNt+pyt8o4O1WlX41oUKj0stf2DUluSTg2FticG
c5pHLxtrtRmERhZ4hySyXEXAS+Y8JxUd1LqADRZRIpk2FaxwG3OvKxAPGOob98Ee3SNDBJKNrfw4
kE1I1RX9ciPkMzCpOA4QQs1Jq8Gin2ODMZJfwiZPbdZ0bHikLADnYWxg5DJhgqM/qZagEdkrk+lS
c7u4b5VUX3mng7LNOJH5TZpcXEnfW2MwB7yOFmiRjLAP5btI1U+GSH/T0HZnaFO9LzEBZbUbDsx2
sQ3WRn+oq+FemhEUaJRLWsbQVVMA9dZ6TRqfKuwOeUKScA9rB3mvhTdZwdZI6GcXEVrWok+CE4It
epiEpUbpC4aP59hC/OuYxoZeOuRosoN4AnqOcsGaAUVGR1u2L04K7Lss2TFollZdHp1qq2U/13ic
R+dldDgtuA2vWd2rt9GJjoHUP3XyfEAlcqwstWPajRyD1MIO2oPzzGDxRk6yiu3Ec3gHpYJI6yml
1hiYGRC+xT0z2B4TYp/V6gaKl2oXdNOTSgN6w/n8nTVZwmaanhLHNnYEVYLMtvNvoHArkaTON0Yb
4SObq11TQgTMe3oEhaMpj6H9czAiAepEwElGvNqOwtDDAGYnbB9LwCXvcV23XVbsxnG6qPW721Pz
vuQkhjTEiRgIzKFaLl465OTQqccpl7vQZbOH04vHJ4m3PTJfUJjGLXEpvwmGPExuiuzMZqpsESPH
8odfJeRiQXFnw0CcwIKCkDby1JK/t9qzUaYHFrnfVtwcxQr2Bh2be7XLyi4GTmBhJpk2JPt2Dp9Q
Ejv7JrmauTEwLLeOgtG5T1Isz9jUbnS60vCjhjvCEa/TQJMptWn0snHHme0c5L2IsxeN5AgMqdEe
C4siUYCPBFjFl25yJMsjP3di/sRUhLAVQKBBD1CRXLwp5/TWBstn2uwcAC5Xm/gD1vkzBkNE+CIm
N0gjxzOmUcBIP5itlw7eeIxKIp0o9QGP83Yy0N+kqEthCDGPHzKYtgbdYtt2drK/I7679iOCVja9
HQOLpELK5/lXYGp3Wp2/BhiMt2i2of+XVNbuDUbGgHqsBc498QhZEOXpmscXYoXo7yB069K694aG
RKQc25cV4Q3dYkli5rmzCiZDkYpecQSwagNh2ehV84xtYN/pDsE+6aMmZ6KUYhq7sieOGFwZq2q2
eJg6aGFb43VBKXtyxgJzjoLpMxcvgHNoC9Km6c0SChCbm2mF/jjTOLKFfutYDDSkwEpglnTeVeLr
9bKmK83dNo6MR83V3juKV4NTd0BJ0McSE6YD7ykl9qvprqMUb1HXfyg7JxO7PaiJeig3fSTqHvES
CVJaJrXyV6PoADeR9LUa/xvk+WSfF28SRDWE4gJ8Nk1JJBunMWnvmoIOVVp3W2hKz1Gqvj8cvXgX
DZa5QLwVUQwuJXXZZqv015Ry5Ievvy1gtm5MCrUspD2lpxy2rbLeY/FSh+keq5S7FbUL41h/gtOc
XchPe2ULWXxNlp/54JIdgVevb26iLsi4nwaN65zEDEtn2myq0GH4Hh0FOAq06/h83aG4lBLAoDu/
94aNoUbSxFWqOfRjDqzKya/9om1lKdLjZLmfRZepA8NbUsxLH/Tk1xwAQ4vNgTN08sgc8n6cwy87
DTVizejvrSyjZjRDnCy2tSGA/YvENGcdam/ziLRRgfWjEZhBYGvTDTILDXXuROrogmh+uKZsGDiL
2EkJZaKP7qiLq6qvCe9mUyJ8MkhQ8nPs6HZOMHnB62Picj9i+adr2tR3oujuFsPYGshdN0oaaENL
Tjs9skWeX2DaM1Y8rIcx56QcuwbgHoUiwp7gnEUotvOI6EZCLja8X7N5VxsBdrTceg8K7X6Qct81
FbGPyw+SCoMBCwMLdFVORiZGTfoY7PjJWxjzWALlT9Yx9aizR9QztEhSBE2Da3/kk0kcSzjS1pt3
jSpBN3ccNxi6X+DkfY8KmlDFN6k9IkeSrR4vYLSFWrmc4Pa7SCYH3GakczrTk0sCJeMv43OMEI7a
ffFRIy7y25JGNfRi31mgqrUtvdw2Dxihs7oRK2ERujAPjE+Kl8wmgMVQzZNZDzAXtPJ2iQn80eov
HewIKn1qBTSDv8zGPEfwTDnrJTFStK4/52Ql1GxpB/hmGir+AkgcksE/z66FHruA4O3RCyK2RC1A
OH8uQ+d3EGYPC1Jau3EQndgRcuWuIpymPQsbO3y69OugtwOoHNl7dOLbjMGLVOF7VnznlpcTnHkM
6+eoLaOjVtcTyYU48nrtxU7pWepGsSKc2bZBrUDsMyzAZDn7V9Luk57WXzgdSjcriLHAsViOI7qS
guHcPEfhPvs0e2K9xrg4hHGsodtvt4YuPxzOvYYGSHQiUnwj01UnFeInw2C9C8cCqGj06gpoxeUU
fldScPNDqTNAJDutoNmnYSycL8rBCbWkVEuyc++gnd/ZbiiYhbyacyZ8BqOcLEk1cvCS1R1kFOIL
wJM8OwXtVozPn+re7WFv93H7skSKPJr56tgzPVKj9JcJfKtFdmwC+Fehnx+m7i014TTocKRkwviv
rcVwsLFNzuQSBbJ5Hqb2gvHuLY3t62hFF6RJ37VGiCNo+Kw4dwXd2NqkUxKq4aXry3iH+gAjQf0q
HarJJTU6fJqvlRrQ8zA0hZ1foD+raMMFtq+wiOHyC3dzTKJQaNohSqja8mwuV8url2DsQ4Uob8oC
wqLUaRWoAVPmrBnHKnobl1f8qxUiecReVfoSFefSAEw+k80a2or5f6e3FL3yWKt1iye7ZaelRL+h
pyStCgvpQOWaFm1D1e7S4lyWp6WZLulE6JaoODwnsfk+WZYPt5cMNdTSRVkxXJc47Mt03uu9fOzn
YZ8vQGLanF5/H9eP89Q+V7lN9jxHto4oCPy37Q7XkCRh1SlK3Ufv/cuZiLtEWsUDkS+sI/N9EOrW
sSKPSekMV5oV119nAYOW2ddKmkEV/gw8rhwm3PiAc5aEZVFsB8I6b4fWZa+KGj/HUsGCNp8GQi3I
88wEkyvSPBbTOuQCgUzHzrBtm+mrq+1gjwy4YO7kMqXBKH5W4cCxrHNtfALLj5W3pBXZ6igKQzto
TfaxDLDl5VjDGQqOujWonS4Kmuk5NHIiDlA1NYG2NyPVnOdJa3dLE1z6IaqvFkGnXif7iDZE1J/X
VFrY/daUnPWpxmFj2+e0Kx5MwkCVBsfCnGtP18biYI0EzJnLDTB4Oqzh8IHwcKXjxhO5doDF5Kh1
mPyxeXGsBbmX2pcwokGHwuDO7JPiZqRL57gg8GId8By049NsjfRUSoVKfrxodRSesEthc7C+ii4O
T9nYEJEwO2cB0mIbKTc5KOw1NCqWRzfHhUSU1IimZ2F6IskUyqf2MEgU+HAuu1PZ02gzzDR7iFzO
WkkU6yckaX32HFY9ULYp4WinluxgOYM/lEl0CGlllGNlPljmPB6QHZPbNchtYRfaDUh0d0deM0ST
mPOPwqqHK0UddImuszSQTSVLmiEnNvzSJUBQMuFnEL6303G+VuvzXbMsNWXceqzXtd8OlIp6kHDY
MuT+zx+BW6fZqZhxJIdHucsh2Uhzof2aAGcg6nIHqGjaZ614Hysjva3a+ncXTA8INBXrGttSonLS
xSvoxXFWWtjsmWOJGlxjuy5WhiV6Ok4GAX00kR298Qe9hV+RT8R16u6xsBsgUUsN0MTdhv2sPLKq
+21lV5Q6mZ0erMH5qAPVs1glwS6u0AKOIW6eBK8A3nvsZMs4XGxjIPGXjDlby+kIjvUNymySK3S8
D3JIP0jBAUYl8tCHAzjqGt5ifZyPZRnchmphFJk2yY4YHlQYwOHg77UXO4+OZCdkx3I9jw2rBHfu
JELW+l2bED7MYwL1Wc7UI0YgDmuSPZ5l3SdxqNzGrTvtVFUU0FkdBLwEIG6LiTEa9Bn7SdE+yG33
pGDXfrR9vK/HYG/1mvVhSdoRhWF+SOQIeYNmrMUSdnUqWKzEW3dcogJcQmqehwyERSN75te0l+CP
MEV2KUptWrwD/8IhI2tpCyaL/xfLpxkP3SMZWAd0+lSt8D15derfNmCUprV/GyjSD2Z30PMx8WTS
fVqa+8vN6RNm2MHRVcunoZZfIzLadCz2lanbZzWFJ9ZIE1l1fOIioi+oySKrnfGpKaxujwDr2iMS
IOcePUk3vja4cXzDjrsNUNzOC3ouO7UKWiOcWE16GQJgPmJinGfK5bflFK4fdVNKv5HCqezL31HA
EXFm0duF7dGMtV8m4eDU0nnihxNkjo7PCw+Y8EsD/f/g9oeuGcNjXJ0ktb8nrZL0ImriJqUhFk90
GkiNqdYsrmyEgRhTupPPMxANivBsWcZrYqJPAtL+1Ub83uBK+hwJMWdOVERemvTrQUYvtm1h7uyU
mbZOCyRsjZOr0WkOR83dk8d+5oDcAPM+22aMKTTPp0PnMiFJJsH5SETMdtra9OxlDf2MSYIkySPr
UuQbTK0h3w9XJ5wYoTBYbUweLTegt1EEPI4q+9UG2QGjaKL3yTbLx3KbaUwI3IFAGw3lWdyoXxa9
CiQy1sGZ062I2Lkt5mLw8wH9Wx9KXy9aWfWbMgwuet7/WLGeHVt/rEkL1oKZw0rQXl14Mtdsn+ck
Wen53rTpm84kSvngizqEK4ZNEFJk0Ox3EL8EaX/J6npX9/LBdVFMasQ4H2qtOobkMmB3wtk+Ij1L
CzTdrRUdO1p7NuPBxenrg6p1OrV6tvhW7sAQDxwDwZ+Lzrhddips0KCMJh2Msaj9rl7DVhHABNa0
nIrwp2/D/IXNbC/qyYEoYq3aQ70AvhNfjKwkBjRiHmkXnEoTi2eW0LdBTE9FvIT3roNza83hwnwC
t0drf7Hvh089XXIw9XDSt4Ub4i/WlsID/M7cAoATD8NEgBbPwVmHQbSvWhaJTo+PDWmmjxOsky4u
7mxwEbR68o1m968uueMM18PIH0ymeHWg4Wg1219jRL88ReTIMa4yyaztGj8Z6RcEjYnCv0ICh3GA
2hC7KMME8jNC2ulISAYZvcW2haKr0T4IjmGsOxClmEnzmeVgrhZYVkKXfm1QTJIYhpJA7GFBk92R
sEsEMYWDIgHKisFYDPb4kEShuSls/QFUcb3p4umsVe0e2TjiVnJUsX9Xmwy70AF/4qYr54XFM39o
yKui/Yh4Vc3TLzsX857Rgf6sDboFZYwLFsfNsrdkPl8WpgCgnLB7aIiBs3xpj6TUILtwMb2g/w7+
Bkz7fydY2RdoPR9+yAv5C/idHfx/coKdfpr2Z8b4RVHDMOD73//tz7/w89F2//5vmvHHn0Yv111R
pSDh7b8zMvktQ5ku2Hdw8IYhpQMN8L+cYOznDghMaQhjZWv+HZJpun8ATjU4v5gODFSp3P+LF+yv
LFVl2oiRdcch89Im34bm8V+NYH0fdaCVWKXL4kdk17UUcBAdkcceALg2SW3+h0vzL2CN/+rnCRNA
vSttU0rrn1B76dSKpJ6Yd0XJZTG+R/26DExKvifGFRy5/+cf9k82t799OwFkFLgfjGp9tdr9I9jP
tppa44g8IA9EjLC8hAetuiY5FgMkH2B3V40CE+bWfGyDTV6U4IrFztIfpB7uoYP9Lx9Hib/iHfk8
StcVQH6Y3cLWbW7dXz6PARQGzI5JA9RaHhv9AuOYj+Z6URPtKoPDe/GlWrmtA2an7UW4a2hWegj0
8a7p8KvbwU26fMaawbzScjhMsKUyhY8TdSrIJqmVdYtFglBA2qSN9TmHRA65dERKtC+Tex/Bm0ub
l3SYD2J4avvfgv2PVd8H9eJxLvQKm+LfZsn7kW3K7JLe6fAp5ZqgFW+AewlB9Rz5YfvSI2YOuuss
200u6faa9OCClYw3bHEteQ4opIw84p7IxpBhybhvKeYVT1WNRnXEgcLpb0NEl7d+h4i/OVOqMsxP
LFjFNIOysmFKSPlh5R7GQtSYuH/kt4XgsaI/HzdI3Rk1zz1yVHTgEWHtGgpwR2g+2GziKDXOeN9I
djhxewZDNts+wCiE74EY+9q3V4ueRUbfP0Z87cZwaAAkNgLVMOYYxvp4ArlVWGkYNNDY4Ly8cck0
ILCQ/2p0TGZQg1L3O14wXwXCo34hpHNhDV6vX1heu+49dlZJuksNhAGLc0pHP7UfM3pfM6dhuXVm
AdQFc3z6Ei9IhvSdQcFPRGBF27TgzetgmcnvIL0bVyIKx3e4O0b4Y07HaX7JEF4Lvro2kvHLbNdF
oqZQoFYDBg888jHbTsPVWwy+SnOJR4XWJvNIBsWkVPnhXozfBm3qunqfFePCDNUZzd1Z98P11MBH
MEGfAE3wHEBEFfounQZEDpO+QK9FtMB6SNm45q4K5Va2IeN67WA4yf36dReeF5KnkWH12zgh+JBK
NQIBM2rfwDfK9n2MLxAX0/pex/9F7zFAQDpFlJJx7Qf1FYwkpRVCJpJr2HHFjIAK/xdQjo07XqV2
a5Tv69Sm4D7NAbTT9kVb3kVGQ6HgSRS1L8IfwW0nR6VLHtuRx4T7Ah/Ls2j6SsGjGitw+aiGYFgl
+JDW3xub3Fv/3HofoDug5o6ZlD20xRWi0sYKHngkAuZ4PSyYCYVYIoWvUXtYAGokrKL1MbEFLwq+
Q1uhd7RDn0xkP8A8SqbGgoyVdNeDStVmQt5b51QyXGgwP+s3FMlPxF1uTS4zxX4waGh9w/3aFze7
cI/Zpcu0nVlCcOCdbQy+T5ht1aptTWmpdRg8gXNEyU/DQ5y3e21EDce3jIcfUe5V/T1xY/UoxHsG
EIjHhktZA4mBi+4NZLgWqFsgyaD9RdZpV7fkC/g6DtkE2kCtnBdWNN+qludKm75EQ5Xb5zddMz3L
EuNlat50IbIxg3/aMPYKbXOir3S/rVEdFsZaLp93/V1dVH7Fi9/Yb2OlNhGPZ6Uk3KufdBm9NHuP
Q9DKFTYpTLlD/SKAvlSIrLLyu6Qr5HJFu5MDVGrdm6bp3jaJ6SSSO9CZAvOhxh8DFZVNt6vJBy/O
eKa4S1FrbmjyJ0mJlrnZt3SoJ0HwHM+lS0YWn6+30vtV66gTGLiuiwNgiZzHa2BaVnCFCoqpGp/s
Khet1oZz/bMybG3zITDeCSeMyIWv1vqrcD4BmZ6YM98uPcsQC16A3bloma7vpug1Kxn506dan931
ReU90CV0C508VT7SujuJktXOQJgkUBtAIzAQuTc8w1ryMuubthW81Yr+HUtm/W1PBZSOl3p6aXiJ
YtZSI/+ZeQFt+wjuHf1077U6gyvWcT3KiRRhBZuoladjNKEo0UKkmYbnhGRDW6yAuLU5TG/6sdsY
oDg1BJ1afa2B8Ll4wcA3oIeO1lRTW0dwKncgFmjNTl9Nq3E4NYxdZmWn0WQCTZf+1YXt2YehZ6/e
BZubgqg4ngk3KBTtE9bf/Ecfmv0Y8ARzUyQXJrcfSg3BlkE2G5dnvJYWs2MUjhUGxjH01zUo5R6P
3XLoGCQaI4QnIruzlm65IgOGDaiIaHNw51LWMOvUk5la0Ux1kUqVbsgppzlO5nTQ4XFOGnOHhim4
ard6Z176PEBznq6Pdrj/sxz5/8L5vyucDaq//56gsPkp4r/U2esf/1vVLP9wlLCojGGZ6UL9A1he
/4OzkFp/yzFo3kpjxdD/Z9EsjD9M4UjTNei9KwMj3d+LZusP6mtWG1258MEdSxn/l6LZkGqtHP8B
GW24fArwDRSPrg2OwfinSi7JYXOVkEQYlcxnlQyBP8W4g5lmLbdm0L4lwPgOLaEPt+T+GLfIQHjp
ncNgJu7RtI2nOl1lr6K0JczUrKb8wumlJvPZqkM0+cTqQVBUG5tk55tJb81LMPnLEro3f/7SsrRL
OsGXItDdm8laaC/o7mnWx/A2DwgtTt1yvzAQXBtjlAaLuoRGpehiD6/hFAnSQ/ivP/9/WgCA6Bzo
PapvUmSW6s01BNgAON5ncyTJiWvwOjrj7YhuJWmXhN6vQBU9BK0BsAFaqW5MzxHd062T0FpFrUAP
wZ0gp6bNTYzJcOsMSLkHkJnnJECfVQ7OarlASKinWXXuO5do5SU8kNURn1EAvgWN2+6DNa820qsS
/mm6J5cnuWGVSFHNW8mej45uo6TsU2iTPDOONCTgMcrtablfbDRqTtKjTNJFtu3Sj5m3/yQZJEA5
pqF/LDtMqYjbQE1Nl8TQT9psPnT05jdd3uNGV5dGVt3OHNI7zt9UXlXknnQXVXoTRccwBnBta0Hw
VJNPVVnEqMyqablkqJ0DyhKijUSWB4+k8/6ooKvxKm/jLLExtg1fCrV16zBzJLbK8lQ7Np6q3M/O
NYi218KOmUi0j1FVVHN4KJmM73IrohvsXkKiTbfaRAeXIu86KDG+kVXrayL8Tmvrd1mO93PBMIpY
1hhqrZ/UBrF4RYNPJYiBLjjhsHUmpqYCHAdaDSLPJ9M9up2Nkx9rqrUgQ0o7UE+GzM81kVyndQ1t
c5lTozP2ieaqJws2etON+akBQ+9NZZsd4zo/mnXwHVTZXZo12CqqqMXe3BzKKb2BwAZ0FHsN3dhz
DBxogK1gzwiJm9g6zSil9nNGUqHVovuuaQF3+6kORtgIjoktxN71+sFaQmrlsesAN3bGuR0yxPyE
Uxrr3GQc1M2fvyD0eTPmiYTcsENeWOi4/86mnQZeHtJADVHy5vRgj677ZbYpYfF2+GpEI5OT9Zdy
mR7acuh3qunKUxW0CNwVClE14MVZ6uLFMuNgl1Xht2pyTIl5/okqULTIZceUm6jXs3WyQ932QmJn
4K1WPpyl00ButKFnzgkNAWJYeZDaqpHTyQ7IEzmiVVrNVdrs0UXHP9f7slbPRZJg36nMnSjqZ7oV
I+NEvT4i/p7BH5/pNNKoVKO+bSZIsxpg44n9tK6xxRfAyy6GXq9JVFjCkJblqKm5sHIpWiRk5LYo
ZX0vAf48HcCbF4cjkdv7aI1yUEbUU3yZL+mUvfKp8aWFlA/NZD5VM3RjYnawZNsLjfNMsV0awUWI
wK9ianV94LhaLKXa9ml2D8GdsbiLtiVKETYK0tWbmgRhk1C4caTMzXOgL/E09JtkLqLL8tRXuPj1
JIT50fdXs0fnbGuQEhyFpctud/BMngr4mX1NjQFbCbXxmx4Xpz5c9qLXq73lzge9hQWg26FizUFq
GrTYvG2t3C5kYJF9yZ3Uq5mfW013hKiuTJMi2wdG8Taa4kEq/tBkl+9kTDMj75lvJ9hvjLxF8aZ1
9S5BTofbn6WA+AyvhWnnOaQvl0nCbGlyMq9FeUecWI/7M7f58XRLF6xHZVvpPo3uCIVCiBS5YgRa
zyHSfSPDwJMFB4RwvyezcQHM8xOH0n6tq0LtnRnJ0CqYykK+hORkUPY9gFlLU7uyErsC1/0mbXk/
k97S/Xg2PDOqTbJ3jQu3KD1MokaqEZDCWtyIeO2yO9UrwLjB1xHu5aO4G0rsHEWwBxgw7dO0Xj39
nKiyPPy0LMI/e9OwTrtixn0/1QsGJZk/DhBkN/2NjOCqOvHwiIWWj6PfZmEbeMC+XN/lNAKkGK2/
NYC6H1xeEoQJgwEIPG3g/eai2qg+JVbQjrfZavZVAOnifLo2aWbughhhuL16lidiTFFOOAykkNkP
afoeNhzhokVwaEFbEokVMkpuUgoLsQ/W2VHhMC0jurVLzPlosSri7ouH3wigzhXPaJyP5Gej5h/B
SPB4KtzFUj46HCQ3ESeTiRw4blSHG3G6REXwYjYcUhw6NiVKovIEW2aXlJF4bIW1tx36587UgTZf
T/9ca23n9J9OgxpUQ8pUmkBkLCt8mFP+EYu5EnSkja6TLB3hQRMifshjNqnU7s+pzTStgZdiRQtH
X+TeURbeJnqJF8IyNjxqxzgeR08QBsUD/yyRAHhsptgYLdgvJZtqQttY5gi7UZaPpxhmE+NrqEFm
KndWO2wtOZVbsBo1F/eOQ30NqqM+95MojpE5PMgkpG8cyNTrzV6HkhlxgDFbnJJleGxzbTePEH7z
lAhUSMbXxK6/S9sQDLIr3CxfxNvTKrDbgeh4dbF7vGlcFe7aPN1ASduPRmbdJLjI6ql6SKN1Lpoh
ty2GOtkOFWRM0E1PdD0Hj3SzzreSNPvFpJqZKe6BKP/Wu6n3mQXgUUxCd6NMvKKoRaRvcYCTNYkb
jhOV2E+tbgtLoYzMaTeTk8zBTR47+rR70YW8K8w1Bjs2dkl+rYwpPIe9jtp67SO49cSsdkmvCWxS
Mumc++grB+y5y/Xe2tgQPvbLiKW2hdQRksCH2jfguGp/1QN2DJK76JjVM55TtOSADQLShn2RtaTv
RWDEx7UY+yKdj5Rn3fyKw8o6xkH11JTlxdbsD9vIGBpAFzxb1W0VOR+qCm8SGoM+PI15p5jgIpbs
AdGaUea7o7kzOqo3zlamByfynpw2POd2/dyn3V3U5cwSEJ7uwG4+VzZ3dkinXzoTso0Bep+Hca54
SXs0CMmPNOI7gtmkh/Cp2ufsdYT/ND9uFcY7sdrW3MG5LZEjInKlHxGghWetg70o0IW7WfhVzbjq
FrhD+4zgEEY56+hrvlL9qIuJIUO2bnK/JPqwWRZr2M1wcRO6TrSF8tI3JSduSEeK5SR/tZf/YO88
lms31iz9Lj0u3EAiYQc94faW5KbnBHF4DLw3icTT9wdVRbekq6sbXeOaMEIhidwbNnP9a30LRvfQ
EerBDsE7qSR+RHy9T9XO92FGmtRxCxO8TsKjXLfzVzC3L1PBdIeb+SPOk2xrq4Ycj1E9YlsmXV4y
Josd87Uq1FMRIu4WoU32S0Q7R+F77mO18QpgYaMmEWIRxZi97IhhNdrZA0jkHHIWUC9JT2px4orG
wUFOpfWbxyYWj2Cy3rApmHdG+Fl3vP+rmACo52zcBgjolNWf2dSulSayzgobtxuM66KS1xahYjtn
5tHukyfK9ZqVW0V0MzG+HxtlrBTZ3tKSWKvLMX6Oe//a+A4BQBOc1ox97xBUiKeMgc6WVU6sQxEy
jGa2drIpD107fIl5EQAJuqFFoXin0SNeMv4PlauLJ92VUKw8TKdeKwbiKLNqy3cjpjckJJxZNHRb
5s3GBuymt/GgHdIPeVET+xY30i8JD9/HoUgeQtqvePZY9+EA4T9SOZHDnu7uxv4Za+q+a4lFCNH7
MWz9YaUIRzKJwHGX9s80r7LP5wJYs4pyH2UzUmLk8w4B2nCJvWyd+G6zrC7WTubfuiG+FFhM5yp2
Dw7hScN6ZNh8ZJSmt3UY8ixoX0v6eB7NpUYm7B9huv1ILQ9C4tTiORu+YokBxIoPXVrJYzDUVJRH
8QQtrnnJk/JkgXnHuUQ2s/UAc/nJzaZjc+OPfrvJvARAr4VfxZXhvo2RDaDgDJsY+uo2BU0H6re4
lhrcuEnUNyzL7/OgANaFKMZlxuElq2DHIw5ylAZu9J+dsh9UTYcJCDqM6bWJj413cG63XwV03SNp
4y4b9DEA/lmxNULHDvTa7ukfwaM4r92WAEBc6KsVUnLozd4hARe0knV2GPoiOE3Td38oYzRcXK+i
GHasCt4Sf74YDCdWRsvmAHzJe+clpAArvrBZ36Yqc3FeuwjzY+etwtCpN7g3GGTGd1MHsKLrllzO
/EAAudqG5S3pTIpJOwVGiqfhMNbtU1DOL71j6B+R+zDwqs0smgXSAPNptCwWuooIo5lFG8tosNtr
swM8SyzR83OIDT4UjsCqL2k0tC9hXBcEd5HOGtQpty7FJYkBXI+mMe9aNq3kXsP+HMTY6qf8V90V
454lgHuNR8+9wtTnRw/qKg9dljVSfwy+zK+//YCMNyGE4+Vjs6uvcTlbW7uIaIFZzaZh7VsD1duA
2fJIb+TeH60bJxqYm8BxOwJPZAVTqqNOm3PpqreoiIm40S7QIauOfVFDV/lsqzAlc5LDLjAY8npJ
+IBbmr1xmgEkdtiVueprqOpoG8nd2IrnNPHPeQaMHE9mVVHEJhbfYdv01ygtBQYqKyDFWqGy1d47
xWb13nSilWXbp7ye3ZMfgo3hJtzGrBGaPJ93HayoNZdBOibvLDCgi8RkZFUIq3FEJqQofaNtZ2d5
IFhrcuoWy5h20dgdosV8fxBp8KNEr1a1wp3YakIoELdZEk9bNxPpuq1oyMD2LIBkDaW+TKD+7sD+
kpwdqWoFyL8HXoaAujQw58zafdLxHGVyQYV79m094XLa1VlbrqiGtlHEad2thAMlpan23WBDEtf3
HrgIfDLq4Fjti+pZNk04JWRsv6L4WDcTdtSdlXdH2vzwd9o8UpA/EZknTSqn31DXtAzg+zfD5O2+
1boZqMfRNRvfceP3HVSEIDr1c7hYvD0wDR9+ye0DIbpiCde9y/DRTS5uV5+actgW4DL6yYf2MUKb
gTa0rWMSm50TSngngs6kjkuc0MjURwnQBsyQpew+2+w+0+SmB/pBkoilRmfY5daX6TrWwXSi+Xnj
B4uXQcwhewN/FwXUp4jBwc/g4aOYSuOcZqyHjYLE0RQQTqghSDK6aI2d6brEeoX5RUWTODfhUK5F
DshDNQpCe8QI0B0U5BPX/KFLXWyniqCtdtmP0CeAMUn96ITjPQZkFg1b7Wx3rPdeYx/our9iMmMB
a+AF1p15ylAggiZ7YR0fc+eM5rqLJvfQj951YFx5CNs533S5UBsbKcrPSE/mELJbDwvqPN4o01KP
k4dz2VTstZiliJXSxI0Lm19+HZrq6LMMLSpUiTg+F376Uja85FREWUox643TckAG0si6Mj/yuuoP
AQsP5iRsbRjJbflEAQEqKAFxAAqvm72T13mfAJj1PqlY7oYavAFdGME3J+E/bWoeuD41qRreE3Mf
fMS5JYo1WaOtITi/TvaZCjVvM1og/JiZm2ytX6mIP2efd3b1BYiLpYVogU581SnzNGkBxlB5+CJC
95yl1XMu9IcjcG8G7c3CrBcbirlZnRHy9u39rL/7eLvzjHqSbBnp2eiAyQDZb3YYtUoGn6tyMWp2
oX/G+nPKCrvZVz1nfmFoj2MwrTPYaSvPyS46H9yDEQj4HubimOLIngt7/ignJhW2GbFpnInrJs7o
PWZz8uAWl0FS8NwtOZM5RAJKNEsFNyAHP3dwWVyfJ/TUvNYSXp3RsPpOZ/S7JmKiLslgtLZ3h+s7
vSn4xCxM4ROH01GyOrmLRnVoMvOFK8SwvlWaFmhP9i9la5JNcgVRfwiOJDGyOX0sNUUWIowrypbK
Jx0uzCcQmoX9FNguQiBBeHAQZWoSGwO8Su6VCK5CVoPnR9L0caqa83J1hhWpy2D66cDjGGPNc4BL
1xnA2A3cOTIdT8tHGMf+e+ot5R01UDQx7SxDQfHyISbM8y+Pms808h+Y3t60PWzzMXprHOQYUmPX
scwvYP9+YUZdjkD71U7NUw7/Zpj0Q2AwzpKSkDpRBkzTzGsUdjs1AUVgH9f44sryA4ofOp8Fyjlu
fspaMjwNW8Y8vfkzhJcHUHvxYiChjs1MYKUr91KTcGTTwIjZ7C590x1dvPom/Ou0/K5b55VXAtZ9
LyQ+097U5D4V02S+1YChAMh195HdtfcUkLfbyqZKumofERXVvidT5Ijo0dRAt7rkItAwCeQYzcGe
yEW1iXiIKhoiC7oI+URU87HxfofN2F89XTCuqYV8cR2qRgwbUkMRVFe9GAnNkIWMOZhbd0k4VCqM
2aNyMtP8beaXQlcY5TJBGi942y6jsl5Cl2J1TAD4K10NYhetmQSu3ue8VYLoY7A65IimPungVxbz
Vkwr+6yT77nZyHuQvzv02G8zCYi914Y3QO1isJJjG+fXLmCODKkIj82pTVnUBK2L+VyOt6AhTiXb
apdYI0lvzGQZ0f9p0YYC5R4C23huc/UrC4e9iV11qsWnxVB6HQXJMy10eM+7t1EOB5KmbGF8xIgw
EuSPMZj14ka3yGcSFsT7wON7AfFKnh6WeXWT4TRUsA1lCcOjlv7TMLNUbhHHHEzFrObCs/J86Bdt
/1H4h8YGIlXO/a3APkkLdLrKFFa8LICmVIg9Iwa9jaLyomGqBBrXHcmTVZczy23b+pJbhHRJWTZ3
8YDhA+G9AxzsVYyyfUAdFrdEw5UGDJS9duo7+O9hHSkG6fP04KkBtALA0/V4KqYU0e5nlI1H6iWu
wv4YBjhBMZ7hTV9Zt6pAoCLvWfdPEXqVwGYFrxKCCVznrUMpwR3gXkoMEu+H6eCDayw2GTOxclq5
+f7NysZ/ufKElneaGG5SExnu5XfXN2ndTq6zEr+k0YHesp4QZDcRJyTFLbrmJf5ZNtZLYU7mXenU
6NMMJzpQy1IvmGJC+4OLmXdS277yshXdbj988cK+mKWu+w2k5q4zl8eh+xSa1PjJgWaaAahnZlgW
e4CthfW4rie6tqJh5zXRmxHY7yXxYV8Vu9STT/asvnxxl/j5FzDpZu0W5sl1potH4JNm71e78Znq
uvFtDgMGLHl10RbP1ownJE27tOzSQPhligw7T7MbnB8RExgRsVlJbeAynI5z11qbrkZDMnMiWA0k
r8Wa21rNrTPDh7luOJmmAYtUvKhx+lLtyyAUZekWqndFoynoHOiWBtGP4Ief+O/aT/dJql7ChqxK
nO2pKbyD3U9+ORxPQ9qeor7kjaNhnMXSeGpD/WkULRPknAzvgNV8Hm6pBmtgLcZdgQwr0a5F7rMq
d/NbqUixRhAIArPGLGNo1r39ee7UsasXeAwJod1sFic3rd7EDEk2aMP7tqFQB7mCgTGPBp1k19GC
ijR3P1ozeBjT4kAh2hvAxnNqBI+aShAYzQSfe9t6ztN9NCKLJAa9msE0QSsk2Ox4Jd1fwwh/Gu3P
roiixVTdSetzGPTTmGf4Rf2KZ6XBRZTdW3Swsy+jGmxyyy/fHw8zcw1G95BMkANgW0T9o3KM1TgE
TzQ13vWpe5pt1NaZXVeRuAloqOkl6e2N2RQC78gSXch6cWyUOoydcZRjdFAtCZGsU9m2GLhh7aJj
26V2BeJRRrRZZTz0Dbe6pUAe7KYla9x7T7kBa2R2nafFsJy2GJEHiftzGCClTOY+xX4NWhMGlDfE
UEZLGEht/oSgdZtjQSEHCUm5vP3HJFmPo/nU+NGPJvXxKnSa3rLhvbQZ9nPAqH+YMF6HLZUzQy7W
1KOah6kAIVZK/D7xQE7HJdWVlp+uzxovrQx8R/N9kXFD1FH8KUipggEEIBAG+bEKpr2wvvWCWoLK
6IGYu/53a+aywr524C1CjgYOg6kJvY34dYdFaI/dc0EbR98pdveQ+xAHLXwAeLgTdPeagYEzzT/A
ru4Dbz3UOAsKA7JSLu7H0XpBh+wVGODUdIkkBgtTj8oeu0cdCFRCt3cBXDFxIScWE8aMgCCASiZF
c5U4BKXZPxLJhWn7vS+L/uCKiXh6z60J6NVlI2CNJaq0F56sgTs+s5JflkrMrSA657eTuAyi/Db3
YFxHNpqbHM6ErXkTWrHd3mIRvuMzb7Alb1hwI7ikfIA2EopFcUEppCRkQP5rpwDG3wWlNXOP5h95
QKukU2dAQRk/nIgH1cSdj92DCBJ7PZLNWtm5lutctGxkGAzcWZLuvr7rMT6Z6MiDZH6iCqKaNWmE
u9F4VAMuabspX2JAYucBcO8uGRzWqnYHdTg9S4+FVj0XuPYNZnBmErKp1Ysxj30lv+7I6caBQj4W
AAeInJLVN4K7xG3BiOGWUrIF2otdftQXv9Ihurkkceo4sx96A33NCyBKkAzttl4JiSlWst/NZOWH
zpm+nKRGKM1aRuaOwU1sLB8ZqLXFlgURI7pnds4HsdE4i8LyQLeUlyZO98wpa/JvqGJdUJ94zZ/E
CPesrRr0dV9wdY59uzdTkHtx6t2NnT+8KV8Xx25i5NXF8UtronAWdR5eWBtg20qVtx+IVL3PXXYx
SaTf9DzUj8LggdjZePC1TaenixiXDwzFZZ7SB6x+CA1d1ypiuIiK3zwQBTl1fXjIx6469yVKsGOx
OvQNPqXI3zuroHaElroNQ7YfRNwuY+/QUDt36a6ymgcdFw7zUX5Uhcn2GuCqFeXQy2IoXVGw+IJy
3zl6VH/v7MC7dLZfH2PgJ+ucBTUAIdpqOw/bS5WM5mb2K7a3+Xj0LcZwCWuDVWcAjvNiNoAypZqQ
ifFYjwanrC63TdAP8CRB7pWZfKpr+hiHYCayAM3UQFSahcJuOO5i/zciYXJqlI3PfWIYwxv/068L
CtJFBZg9ZDoZGsa8ccqJ1fBMPKbqjQ0iPFF0O0EBmB5cuyVlgt1o1Uf580Sr0Sab+osdlPecFn2V
ZQRWakRlyoyFnaWpv51N/0s5oFiCItzOpQPqTCX+nV21vHjMLliNU/U21M2Xzrk8pzEKMWv0wN0r
dsCt00KJzCinEUqqPalthHNWPPVMXqlugZEGEB89VP871Tb1K7U57LNq9a3IVnabx7t8efJ6tQPn
1HUuiXvPdHt4Vvn0pEeDQa3zKIiDsR1CD3U83eFqZdaUW8a26d0vYry4DRW8tiqpbvasuWSS5uCz
B2FmhbLYZsyqMUZuCqwFPJ/brD/WAvdD6XkssXvEwEr3uz6VZ0nt6TFoJaqIW1ETZ2Ynm7ZUtkt1
vEqwWuyqyr7PdZKeGtd7bFxTbec5hiNg5U8OfoxjnelmY9nsWpxMdwA8TCbyjE/jBEa7eNFGnGKh
KoNDnq+jPmSkROPBkQntWxjG4CZM/dXOXXuu8uduoFM1MafNYFB1xIj1JAb5QZsRS6e62DlzY2B0
jkjh5xD+i+gaq4gORsOKNh4bO8I+zF8CyXjS+5V0RGEArsR8V5r0Alcf09LFyJJB2SqBG+HOhc4b
wGn3ajZwFaEkxNWRLrAKd26YpyC3M+LWI8991y0WqOgsmNY23ARIC2uj6y3sKk57ZEuoNuycviJq
54+//WhBcu+FAGjoY1uWHjM6+kXjU6EMdCFMfRzfkExZEa9QJ649yOvjbz+sfmRwBlxSi+69JqO6
7h2mLRGkv3Ey0xPtEOnJS6gwufvtn4thDzYlPRJ/XAyNgtZw1iNLXtY5CYVJI62ZPytvgpZJZwpb
WF4bLbcbKd+JtXNCo+hk5bs2nCAkDgZFloy0QBpgt9xQD2us8YLgDS6nB/qrX3JHNFs65D+S8GIZ
lyyTCXqTlW+1yHDD83khFmJgXRdj4xwbkwA3/b470cXjUS4/Ksse/vOHa65ZARw6E0N5CKHmGJrn
qRrLoykAXOZkH3AJavdUIr/vUE/Z3rqIAUeD6cfR5orZ5MIf2CeGIK/CBlYd6pKduK9GS/uGds+z
Wv5eis7ogoqz62mxFLRrR6KN1tOQPja1gMIZuJtAVCn7qHA9FeZDDdCbUktegrNfnGOmUWarH1o7
2c4+z6gez8EcYXSt4vaxRizCydw9KxvPCpGrV8/FmivihIPfLG4mj2G+ro6WzDA+UiACtkK42S1q
WYybNdkCAsUm7RwP5H6+5h7PubKmG9OYvTD0k5C8hch+nWaJ6pVOI91SOrnVrb+bp6bhUeZ+w/mJ
bFzU+K/HXL6S/XyBrrXlYfoTSQVM6wDFpLB/BgY7ekZZMFEq/MHC+uFXjHFUPj+YVfogIAnJWCIf
MXHQRXU/MNvhoQAhtTC+d0l8yD2Ab5UVfITME5hVJ/2WhPfF8+UP32Cg5JjZC53hbwFzf9/4Uh28
sjRwdoQRgf4uTknaWIzsWy4hs00cTw8UlWTVW2TBI6vGF3MCapdGYb/Oh98kmpCGgpruxIa7gPkU
KDVcmMH8YIj6niA61NN4uOVlvEt95ogOkxMkqAnWKZyBaj9Ekplwxso3D4nYARSfgvmd1a7Zed+n
DPdMyzB/MRq0KwIu60HPD1Jm2Gfyl6Lex0X2KJcEu+zcV9Mg912CnZ9K7oY5bcGfpBBrivE0lSVc
WvVOc8CrCswnJ0mYfAXrPv5VlfW+5c5BgjssDuAsCC5wpr5FgpmDY5ArP+PkeaU24FhUxOkdlqwb
K2D3EnvvRUNaMZEVTahG9nWd6/qUZXi1XJ8BUMVLSVf3MmBLnmqYhFHsrzK+s7HK4VusqiKBL55A
NGCHVjpUGmpZgEDJpg31dyyJc2xaE4DNQb56lIkwx5Z3TQ9bRJGjv4svCZ3kq/DJHO1f6RQddM1d
5uPbwMczs+phItGAAVskoM/Qp+zCMkIbsM6DO4bEjv3oOSXAu2qr+IaZ29m0gXEi0XOQTH447F66
7Tk5wgVaZ6XcYtKEidogvFSqWzc1t/7/mGfrn//7f33/V+ZZsXhK/7V79vSz1N/+GDrjv/9P+6wt
/hGYxLlMDOKehRGb/Jr6ucTRpPwHjlqSpNL0XGZVPpbb/3LP2v9wbd+jkEwQU/KlafKvOnh7MSE2
/p1vWb5pkprGkou/7P/HPrt4Y/+fd5bpog0dBl8vzt3fp7GYh9ie31Ps6qTO87ToKiHDlop08kpZ
5cW0na8RTR3GC8/u3x2bv4qdLV7iv/yj4o9/NMpKj34EcjxV4eXqiOVt9I7BhOmgCCP5Peun+JA5
YXVmHOKsc1ZOj0FSYXRfMkZdTXP64ITqrMnPborUMo59TwNG1LLC1sqH0xADqM7pv1or0uG4w+qY
LdBk8zVHFt9PKULIZdB63ESFlzzGgAO/jbkz0Mrql5/+5PbfKtuaLEjWFvO7lEzOYXYyKO8t4nS8
SYN6WJz6ArswcoHapYmu3ffQjjNcc8JuvZUbGxQyRLFqyR7jpcLgnje4/Anx1OOLR107NglpNRpX
heOZ+8BWi/krq4B40UVzGYxhmWb7ZvrYOoO473JF6DjlKuF/iy1xp3xT3qxqcA5jHhj7iLXJwWpY
yiHeeZvawqLBhJCQBNbi4UK2vDrOKCN31F7Z1PKAKiJdtXSnNBC38KumHcZXOK73bcJrWAaEmQvc
f7mENkx1j10FR4lSYDsKKH4LNjt+i6Pm1bYh15fQdfPkaOBLCYEEtxQDE7O5Syz30I1MiQI/P+iI
p2XPgJG6uh6fY4bpsA9Z0Abl0RgROimsiFx/XwbjOnDgG48SdyldEDAm1tpwqRqGaOPJU+2JF6dm
rxflZzzVcL9w8jKYOeVlejQmJm8U0rosxUDDbWuz2MvRJXkVYlSEnu13hwSuBVf7ful7AQRBL48f
HhyXznNFp1WElbfIR1hA6qSJaswsCKRMXoIUbIVrJpswU9Q5I4SRlT+1WuIgeCdmQfuwxSS+WTtM
ji0l8J43jIdZHRnuGokEVieEPTLPfCHw2CRdiFDLlcGbOovCrY79o03ligEkrIR8E4Hv1JN3HKkI
SIqbFyzhGAthqmY4mewMdz4CYnnKpQatHFGfBpYxGyEc4Gho4pdeWfuwj+9LLnku+2tGIr+jAKbw
IV1od4dtgbIShTBSrqccNlBlHr1Gvs+4sBsqi/0U1288/UhG4OT0vuzbgoQKPGS3S7eh6xz9wHmb
2h95tJh4jF0/qp22x42dcmJohDJa95pDKHSd4G7KuwP59UcxR8esq55wCm+yAWPbJLcmAxze4+yJ
B6rA6NDIJ4L8zjWtgm0Kre/Qijz/ltWDuo/iuYPHTP9C105se4AEWziz8ZLtPAItyuLwk9jqTPM2
aXtT+/WTYOJz52UWIbeqPzcANOLRPCpt3VI2/KTZ5COCz1Z081u6rDm7IjmmBocsMIEgMl9DbpIG
vsUW3n68m4qenpGl5M3yHXaugxt/MHPN7pW/OL6s4doT3LHZ63L4Di1ncKLkGeLaZRxyjqC9siu9
sgCY453d+GZ2Lm1rbye/OAu7sXxuEyiPXftZMIqu0+khn9UlQfrdReTaTXd6tRpFBWx6kYG7blK9
GWQEHLdenFG7ms3e6DIrjT15v1QrLitZVXAjGfO3wjE3VdRv9cRukRhYBhFN+AUYJswFWPR48J/c
EN98wcB1TI9lKy65iPaRX1+50s0x+u4i7QVZ/yhEVXBJKXqy1Q4U2samvwgiV7RnFvJFkSw+xQqf
goxUCxsiOk/Zsl2My6RHxbK8dNm9B/WTjJzqtcJC0jjkDO4qqW65MFPa6hC6equ6DG6OzYtJxSpN
E1INwtmxruIyjwY6NxTUMhgK4rMLQUlqj6GomBLjMkY8fPANWRcp4+9NJCj0HuBfkCmc8Hj5VF4f
i3Twr0GeBDVjIl1faJgA8E01KMlX3gnYY3s4OfQQAWwLsk9dJ86b9iv/I03ZjbkKeEEuY3enpjp+
Ng37WjuAwINe79UMIgvYCO1NXvhR5QxNdURJANuKL5Cy6HY5qtREEAzX0ZnN9GUCHps38RtV24c5
ZTLuOrfQhVMuRp4e/j6W/nMRGT+DCFOz57znSUpBTPfSRc4mCXpoTNkDhKVfOWNRz+qYCIsc8QKO
zBIyLRIY/aStYzyxvn6eqvkWlXIfBTggooHE1ywO2Fh4/FtvlQHh3gAwPKbOZejJQ7c05dSyJzGb
UMM2B+c0QWxzPa6/cRcm5gPP9fegGB7EGJQHChduQzpvmsGgH8kPWepj7QBYeJgjfRSgrOUkjpma
vzJoMneemx3dOX/OYjK6if8ByQ8KqJOBqFCnoMOs3+Eb5vF431by4Epxz7B+xOTbbbqGh0ntvrA/
4DFrqivvWGdbN0SAW5e5yGimN28UkDE0D7Hke5APF683eEla4cpDCd/zyT56gqZG0T9g/SvRXWgV
aO3zlOCKdtTIeUmYYmQOKOb5oxDzpdQNqMxprzlpSeQsUDdM1qH1zWvLPRxkOjeqhSnr1rvMmt+i
xbzlIR1WljwEk4DkPPhrpYrPSbf3DA/eHLinTBFIZYPAxSnbMFBzdqQA12lcPaKmXpUdLtfmtQVQ
4XbIHPTZ2CTs1jbriqdlzbhtK4oqBxd8G+Gl6LttJBaWMmVfDSnHD8drMN7UytvlCdAxp2LJZaBW
EZIt6Ddht38AFITVXAx6PwzeDylTY8tF4O4bm5HADGjpHAKQW8PIUsREffC8rYOzz+s9MCXRtccs
R1oytbYWg741A3/9VlKM9SZ40ea0WCSK9cWu0ZRdZ9WIKBZ6GDiVgLXUWP4urvL61oVJ9TKFUPTK
UBJKcktxztxK3HkjfJYKvftpSrPuE3NyZ6wbS5lEMYmNr1DmyTeGJgVSs9GA5/dD82IUpt4lUHeA
+81aMyCqQ3mZHOqqW12nG3IP0E8Rq1aOA6GxwCu5csY+Zds/MiiJMm8612noIn3k46YvNcsP0dGc
nk5ETGpvQvL3BxKX/O9w2ny7PdlGbzxrfFYPMKeDNQmz6AHTC4u0yKerspQuAMbFChs3MCwHToAr
sfpw4u3hPVKdumJCSHBEYWpkgJNSsmPRy2MMU7EF+enuigb4ameYS0S0iCSVKlX+nSbT/oG1tPEp
rAWYEJFUjUGXwD7SU70xJv7rpNM1Qxbi3o7PFtPVLYnvPo79jyaY0iOQRy73FpccOat4T8EpMbQ6
yfaZlws62Xys4waJk3CmbMTpGg8RsqEEhkDGauy7+mrMhc+GfW6RkbUC0iVpTmW2PEIiYxA54ZTy
JTUADQYcxJT50tsAoVhotfnOmyUDtSxpCRmkZIBwNzugT/cTJ3tbj9y5mL8jTyTqCXf9VIeM7ZMi
ZYYaOEOZPZeE9cGRe742euZnGKPM7eDroXqf8wyijJm5rW8flYtghm+mizU3ONI+mPVixh304Ahm
m2u37ypBVBuXDNv0MO1WbpuHxsnIZ0tuNKcr3nfFzJnzKIVMb7SIDprsmEM55acDHar5RFQSYNdM
PfUF3QrQJjoKdOZeGdRviUbNz2HZVc6rNOn5eortYuHH1viI98kw2Tq+a+Oh8zdON9Q+3ttSgPyq
zaaicQwb9R0fcEhyzi3Lhl+u1zPykUUR9RaDOzu3eTYPPu+Wmpzx/JgKxkneOWf2Uy/aNyzcGh+S
pVkEjR5QiBNrr9yjQKeZJ6720Yi2RgmLhAiCohI1aXIxXUYJqPIya9ckaNe1qcfCPsc8QQkhTOSa
MKC34a1sq3sunphuXJNNyh1jFMu+D6oQFKMe0lpt7S4Q88bSdiq5asiVEH2ecyKCObsszGwFXvmV
dLQnHpEAbWPTtdjcV6ZjMVRpMpBCLNWDJDyGVOUWR1yUjr6P0DI7BGgyJ3dJP8rh2ZOEKc6paPCr
UyOQGvMrqjabm9lvKTXwFd/jWMROn+wVsGTx4nkzSN1KKD949GglxAjl21G4DyKl62eZNVSB1Db+
kUucO8HSGeKwj1OZzTgkMlslHybAZPWznkcq5wanJPmSSYwypt/DN8icBONEyP3zy26nXlyyojrU
fc7zxVFWhls7tFVAmkzRh4mMzMa1AWw7fo8GKB9foII8/0SRuV3cEuadEDKo7Q3iX9EwMh246xs4
q98dRAF7OzUlaxzqNtGze0I/rkGlih9DLaI5Oh9YCHZKGuWCDGa2jzxLIAFc69yFYQJyeHCdbeZk
EeYijzHQyh0NDQyfbCVaqdO3vCOxAkyLOb+fZjaGcxkJ4/D3SsAfm8//r/iAgvEH8SFIFTZNwaNh
YPQSTmQgShNqFiu7flp34sff/5V/IXEswsvvJQ4PZ3LNvJUHtnz1FzJZgGFfY5aiCijMqEOLae1O
/4248Ztw8heCivknQSVvZQpmDouDaSoo/UGmpLirh7kYN4nj59dsxpy+akBzdiTnl/SbxXsFMj2S
MQWv+eR8GaQEL3//3QEa/bPSYgbBn1BCaTyjRFGYjERNEyzM/aIj+oMT4u9//R+T1/91Avn1y5/9
/u2WlFEHcek//DAVnac4gV1aEvavOyazav/3v1ssatA/HUl++Z+ujpTpnD9pjiQIEDSeluExnHmF
dsdLJUpeI2KXAGvGuUhX1uwu3oReVN9iBCLs2HCD3/7+g/zlMUQiM//4JZMECWNsOYZtR6+T/awo
F9Hx53/rl5vLRfu7I2jQl25MC12Q5ki/Yic2Ua9au6u//+3Laf6nQyh+kw9//9vt2W+G5QV2p1Lv
XHfzCaPOBaTn1aaQ9+//xL84OuZyb//uC9Dt3HtRhx5eK2iHMeHIy+ij4UhZdf/mW/yrP/GnixhL
cSznhJJPv+wjWguqr1YzIW/JbPz3vsOfLmPgGLqfmDDQJ6ITJDKMm6SIrRp8b2xU7vBv7pa/fBCZ
PL3/eKg6eh+MuFtsRqGiXwZeiW2wND7YVB3acXUmn3Ec+ue//05/+Wzlj/3pqRfZtDyUy1W7/BFF
6SvbjtjRp0DcL/rS3/+Rv7y+uEX/9EfSPKK0gFPOgZswzdZmcomz/P8wd2bLcSNZtv2V+wNIw+Rw
h1lbP8Q8ch5EvcAoicI8z/j6XlCquzLjitStfLjWL6xiioxgYHAcP2fvtWmNTIHcRGMhf7OMvXPk
3ItFFeFC1004uBdNFh9VFO1lTHAbFT6736kPsUMdzeTTx59pPhv/1z3DZ7poTmcNsmgxv1dXuleK
LbCVp9uPX/rHkvGr175YSpBuqa7HKEiv4piF0SYLTMqonHYlqqPyS2kZ+1SaOA393yyiv7x1uAou
lpcoKhovVLzhnG+pQ1FpQaTrzT88//Pk4q83fzV1puVavKSDNpjXtk6YFz4nDhidQKa/u2/eucrU
xRLTJcoDpcalXBjVicKdVLp4XfbSoFGrnT4+Ne8dqIs1xo1AoIdzkeAkxaaTRJPY1kEf7N+c+Xcu
KnWxwoQlhOdiLthdh+icuNqPrvX48V/+y6PDGn9xvaI2HQFj8ATJDcozdZd7LgylcyJ/c2R+ee/x
+hfXLLQDSlaDo5/RTiA3jUVxSsWj7gfD2oOYm/mo2nR9AMWGHPbjz/TO2XAvLltLFCpwIKcuIOl2
x3JMkakWebaXcGj3/+wtLi5du/PTym444R5KzCScx0zfMv/7xy/+y2PGGnJxxQK9KA0HmMlCjAG2
muYNdsynUAsPBrpG1VJaOynR0elv3m5+2V8sK+pyeQxa0y5jHvNhVMD7Iq6HN050gjaiA22+eaps
rD/+ZO+cGXVxtVmV0tSkc2YmYNdBHywLO9uNw9PHr/7OcVMX19oUDX3XJDyIvcyMyS+xjoIN6yiD
lwogILbs21yzn1oP79fHb/jLmwdYzMWFVrQ5awm5Lcy11PVIEMem6eBvUGiAXhHJP1uF5cW1Vimd
vuJchVcJ1t3kq08CkeKu+fgzGO8sLvLiaoPRlcZxzCKfkYPpMC8ompqUiPTOJ37VD+O3NHC+i5h2
t122u9D3icjRnTvpDRukWjcf/xXvXINyPsJ/qQO12OnMuOYaLCd1bKx4hVKHfiAuivqrQZzJx+/y
zuU3g1v/+i5jgGa+mR+gbMpfuz55bOwCF8fv9hzvHcn5v//lQzBDQpU0X92W/a0jhjDDsPTxH/7e
4bmolPohK7CXllCBXV+uLa1wcX5GGg3Q1N5ZpQpugP47vzkX732Mi/XAVIhuAodzwcbFMtGkFF67
HcceSN0/+zQXq0DWW5GtGZwGx2bYGaRbZW2GwN45An+63H78Ju/dmxeLQYvmemRLExBluDO4W8Lq
c+x+DdCAf/z67xwl5+Lej/FJhfm8OdL536MfiH4D3r/6zUL5zgl3Lu55p9C9Dr4IT/za2w5GDxcJ
Iyr+xxzvm6ZvPv4Mxnz9/GLpd+a3/8sV65WdLeZ+DwpkxQSV6G2N9DCmg9W+y9TJGPVTS9CJNekn
c/Ruax3WTdACy5Du/cd/wjunybm48SWVv+9OLG4BQT3zkI+5+lIYmLjb33zI997h4qbngdMXWL9Z
3xJgj3rGgFArHXcBveKTCxXo48/xztJySUGe1YrI2LmmkW+AwCQy2sm2KhP/8OUvFoCpVSW5icyW
a/Ly1szokV/2AG+CKCn/2Q3jXNz2tiuKkI4a10KEVjqbdeqLQV1puPM/PkTztfuri+3itu+gi5pm
SLnfNdYtspV7RB1PJOE82IFFJrXa5KRP/ea93jvpF3d/SpwlPHdKgSwleKST40GHGuSW9e3ott1v
rqx3zvkl+5nIAA8bKHePZU2WdkjDiQg+jK/gdQqnAlfz8XF7Zy0QF2uBmbiTHTQ8VgKw8InlLBhm
oTHBdf/oGO5v1mRzPjK/ODviYimok8Fnus16RigVuhX6+iE6iEYbbrPYeIEg9mC23gvi0mNoptuK
UGjyEK5c5ZPaF92Vsh/whUWYewqIttStM/sBhsjtj2Pw/we4Ob/L1xysWegHTf2f//HzXVevzevf
voE3Gzbjbfs2o+PrNmn+8z/4Tf8tn3/y//Uff8LjH8aPJYE0BB05Nyc/0AW+tmEVxn9TBv7Pr/0p
D5TqD0bwJlzNn+pA7q0/5YH8i206Nr5O5Urb0ee3+ikPtKDV28J1dSks5AlqFtj9lAdayA3ByLNf
QyI4ywr/LbgmEsVfXVSg4S8u3ZlzFzBy1HB8D+Eqs2NETEUg10wSYYe7xhHYJMOe1FwnefctcfWr
KlDgDuptXGqEAFvJ2QDBuJSoZLRs/LFlgDFBvOCdKYJvaJPyhTkDre36McY7XabWHh9NRIJWlJ8s
T7+yEwJMZAg6WPuaWfgzxwqQU5lWmzjJb1RFM2tyTX0V+Q5Bccy0WgehazJpR1/PIDoyYrUZmC+J
tjrKuHru/AmHstzlwTcHPFldO+aaMK/7cMIjbTyL4Xtbp6Qpik+spSYBnpCEAA5ZAnY28rFX6CbG
UpMPeaB/y9n3AvE1bw19IgE045GkhQ/90PVXaLe9/cC0avQrxlp+krMkFzbEsOazaEm1Ru89R8e3
d2khrixwZQfXDdD5ZIJkr2IOsYhzgNF+VKwNq9aXdZfCzfAjsDVQHglIBWjYpeUEyrdlou9bpI5p
cbMfhlq/1XPyx2LMkKOLPJGy3Nw4lf8lbbR2j4umfeLT5Hs7K+QODygeG3cNZKddBDpfIpDxC6fF
RZFCTgCuQyiq23mfgrx4Swx7pvzF36qwMDC2QB1xG9KWqhrWMgDW8Is+kFgnvRqJh2+/VcHQXDcJ
crLY9De6Cr1j1YRijz4WaQK6zRWD3morROkvIAK0u39/tTmHXysoWN+bH8vF/ywfP5aEf323W9+t
L3/gf+FyYzos9++vNPf96xQmr9m3v641P37nJ8TX/GOWHzs60nuiAeSchvBThaz/wSpm6K5ls9KY
tkn18HOZ0UzxBz/pCB2pB6oGZ+7z/bcM2ZR/sPbQWmSNEQLPjfHvyJCF+fdHsTJYxAyFn16ahEO4
4nIgIrGPJTiEAKnXIAMLf8LM36OIxp0YPacmt8ngV+Bm7KG41Yb2VsfNuMAt1a29KLxypEi2zJm5
7xOIU+WQgs+NFNELdgA3zJQ7pdUrz29IAddgOiWTdwT6ApOmDA5jeI90VTuYE3FGBCn4uBP0VsmV
3/fO0YTF1dfasPcKSDx1ma4NgxBaN3M/59qV3k5QFDE6nzy0pSsPuu7ShWPh5BnJocndOBryqI0y
O3bw+4YBRbHo2luBmsqr4cjpLDF9yLy6vh6QkS9r7CWedF+NIF+T4cxNfc4m72mmwbrDNFzZKP0G
C8ZcgR93BaZjFRuABtq+iw9wX3FDWRkEnnxt6L1i6G4eysF+HeKWeaNtxWu8aePhx5e6g2eFziJa
44l809H5GB3wK5lTyusjdptGNOPKcKOjNzjedrY6LcO+g4iT+fssq+R2INXm4OpVezAzas1aZArs
MFMB4pi6PWGQ6FBi3VkQQu6v8rSpMVQgghydsTsVKHcXkTPoMFnuusgybjuyroArQ7Z1EZNhRl4k
XxPDCE5W6G0No0SL6tXy0M58V88l5dQNSg1SAaHnhIYTC1CzwW6J2VsGkRfv69q4FjlhTHRfD0VV
7CJS5odEXRUuCYIF+tQRriRWwNI4NSI4mGZc7rO+gn1qlFtDZJJxuxOvk6DIz9n8Zejje4vON7Af
a0V7nUSOqnlLJrtCHfQwmjrJEDJH36KBspxiFeKz2o8R2CcPT++tcupVLTtQNi5KzkbHeq4bHEy2
NhHDk71oBNGLoQkviJ69YVn6be5B80BW+8Vp8mBbJfcygh6W09SrM7MAxOaCs++TlzDM1x3BT+ti
IiejTqjsEE07TtHeK05fOtOFJ4JeMQPizoR200/deIZwuCNj6i1wq/ITNl3cQgUh6G7qHATZMDwq
QiB5vfPiD9FSn1+1kiRnO4rUAHzZRGClxapxwfIL8ZXAxPPoOepkumN0VQwVMo7IBMqRDhUmnGzb
cuWkRn5XJvPl7jRY4RBvrKrGuqprni1+4O4qpKXYD7uHDnwQs3m17aObmMfhxkqH7qUwK4CGzXQV
SOOAefXeYgUDQNZ8M/ThsdOqMxGNzpom1CaNMb+MerYcypFIr1m0PPVqJRTUrEnTb323tRZBHYsl
9ebR1W0i6DpvhY0mPeYZ2P8cmHOYNxXhJKHc95ZFFpzL8z/o+Lv18eyXXURGi9OTjYxeCUad9dph
CSMiNfyW2Tzw7Uzs/bHmQWvpn3QdJMwUk7duYa5DGrvRWnGTVtmZULX0JmFhKbQKjRhJFYBhxk2p
cnBh1i16jeIcZo+VjUFKdT9iOsNq50bO29jlYNHAqx8opOBeuEQ2NA4eXqU/oXL5aqS0aqUgOL0Q
fb5Nw/w7qLo5lmCUT3CSMTEO4Whsw1RuzMF1HgsXCo8ku8O2dTR1/UOcE+3p1zK68dG8Mx5bGbCL
LRv29giqp0Th7vWQQCrGc7BavE99niPUL0yIGiK7sySmBayHz2mKzmUm8TRJqm8l6aZEuysg4wEU
7KpN94Eqv5tuYl676NpdQZSGA5Z7xzvjeZ4E7i8BlVRvn63Ew8dLwpfF3UL+5NTsdZU99DB9ZWF3
p8SFBJeOHmJ0pJq2Z6ZrxiQaOUI10Q+sOD0PBmGFuyiKG3hCLgaMAmWTMsZuV0DrZaCaHGvjGYSD
d4jqmzQf3SNSJ2uP6BqVDzI/P4JMBgHIIWH1bKazXVS196Bf472jTWfDVWefhzC5ijHXWEwiJ/Mr
rM6zKHi0yLwbFWubJLYbjX/nVNrO7fJgo1vZJ63H4chqEa0sFYcrWZovUVyoNdzle26D7yBYTpRx
PKMMmN04EujsmvlpJAIvIN9+WQROsDKMIV6A9wHkAa98M0GH28F6/xKkLiEchSKRQUGCKkIcZekB
G5DaIW0CsiLQXBdTeFK0DCmNiStRicuZszGkt8E+8MbuWs/ZP0YyKm4dBsAbZeKXdPv0GDVMZcfI
jjeNR9agHgerUtgwP+3wU6239cpJQMjMocNZiqPWzNCnlbWw8INE1n2hyPvNSCbHDwBeSdOIfAew
F7dXmbR1gmQ0F7QAo9LA2eRVBFjRJvfT5wG1hlgQZHLtKu0rvDaxkWPW3/74gmiPlAliQHMYMzWo
FxMlFvUDfQw/HU5IXv2dlajbopkoIkx4g34l911EkPtg9496rhF73J65ucyTWeQ7VpDuFilPC8K9
S/Yw5+El+D6XGrRDMgXafEhgkxmvMdxGmRTXnSKKVho1mx75xdZ53Bau9SnGXbgRnizZVXkjXJa2
PgSJQ2S0ItLGGDbh5HxKKSQ2jetX6xpfPgK0eOkKJ95HVEUkmzk0wnJyXGpSddGSwjEs6+oA9Jhu
sllicCD1DsytOGCS6f/sM/zcUt/82VFgj32x5f7rt//5q6L5bz+wfcuvXtO3+rKy/tsPne83D5c/
8L+x9LYoe98vvR/aKk6Jz6ib178naMy/9mf17Th49myTM4Q02HXUPL74s/oWxGSwxcfHZ1H+kh/3
r02+bVKYU3XjzyOFngYBhfl/b/LFH8ZcsusM2eEJQpn9d2rviyQ0SaAGKRxsAgQvZSiiDv7eSy57
1SOG99z1WDkOcuiSXE8zTNG9Btq1F2UbwxvOZmZouxENG/GQhc84vkP0jo5w1Y/apraKcSOrVK30
ziE1xgwY3LbBt9IkYvkvB/fn1fd/sja9ycOsQU12YR78868lVUTZ1PSKbQuH5a+db8TEWRtHWLYc
4amtltmK+8DcOhWR5WlJAqSZ+i/k18WL1gxIsgqj7DTHWDqewCxb0z8wZ7Cp0HuCfMbwsRwBxWhl
Gp2MNiygamcP+PycR9YyfO7NYoJuwCR61+XuTeTGgOi71P/NGPJHO+VfvTs+lIMc2jB1XKKm4Urj
4hTECvMagv3ZMNwS4dY32APyPvns4xfcRtDtTqhqxiVIOwMzTWgfOn3wUlhY4TP2sGgTWp2HPrc2
+/1QQHjrvfpoe/FrZNEYmXxMBUGiecsiQ67Rx222Uybporoa3RsHUJwTUsRHOKkA5A1HAUdHc5ti
A/eR/PK8I9bd6LEs6QKGN1SBY1FnPH0zHEXGNLi4z5yDG8VrGRrioZowYXZeOUBqk8URW6ZBHu+V
idVdJtjHP74cgB/NJ/yvx86ROjeIYN5hCkenML64IFK9MyqXLPJpQDwMF4HI87lzxUN4QeqL3HVB
ThQLU7A1cIrgHhFzsRxlqj6ZmfWS9Pn4FgkHSGJSbQNNtCflHOtKyJORggBP8Oz3Bgl5to9AFpnj
xjf0cClN7d6vZ9Ycaaexu3KtLNxObb1jo2a39lNtN8lKdlG0LV3caq7mHUFJhBsxjsMCywZcBlUf
rL57jIkHtVJownw8tcix7XOFFS8huayJs8sV2502oZLC+5GufaIi9un830Rb0PBseoqUg8PTZ2iz
/kaTRIZ3GBhWbeDrByqphaPQzmVxi5y87J/GEv0UMSrI0IJsk+MaJ5plInbZDJcKJMmqTb5LLQKC
lkO+EoDi8Vn6NZaE+TpqWoJMxJsTxNUiKzF2ikDSTR7PAlGzX4ZHr7wDw4AlK8T3GFv5WwHLnAwO
GWww2BBZZnZncnvruzboP5dW0VGscgzH2pKHKMUjqYX5plGkiWmqxJFEAZ/X4pgF7XeQELeCyPcc
FusiU/bW1MNrN+MeVpOz9zN5NzVVzPBG2GsrIKw6N0rE4rFN7Dqokx18ShwzmalvMntYpLOPuKft
Zhlle/CqGrJzsGFzNyxBCt7QEcGO2akaHpvuLt1c6sAw8hkIfi/GstxrPpSyJn6AfT+ST7CsCz0C
BwdicjSNHbUXG0sOT1WKRU0c8LoJyxefCr4LYm8NKxBNOXvdlQ0+Ee2k4RPEIMlPCzWxZ2t6gBpy
8EoZ3pqxhorYANyEWbu7igPajRUNS6hZJhcVttROF/dCofL1E+1pHLCW+oaPs0VOzzWlEBzG9IZ5
wDHqPShgtlNuSIu/q3L/KAsYY6wg1UmDUQ4rl7ExMA9d4OkMZO+AgBDaoQY4Y8ElHubgQjUQkTSZ
dzWdxbUCAL9p0nA/DUYIBMnapgS4L9uaHdfkas4hCQJAf3LkI6adcSgI9127bfvZE2SjuH6NJVPC
jEqacu9jLDpnuv+STsWwK5swuprylJ5hQt0vSf/y6ITMhLLyijT7wgCxGLEuV3RFB29is+InG7O0
Oq5Ieg6ktpvZZJEZlG/BYrQ8EhTwTF5/2+JJtCZbrivhOavCBYqh/PwYpUN8iIuYC9BuT2XR49LV
K1IrfIQNFfgLP2PXz7/G9lU+SBA9pcR94D0XlaWuesH6MKE83qDyJueb6m3ZhFZIVcrlYbBD3Jt+
/pXR1nBVF063b3twk1bd4tW1nt3eQsaYPZXwDldJQ8xxUpJGhNkUPnpPLh+Ob2IdMGzsRivEBluE
NzBLBViKemM7abAjhYH5UuBvaeSdU6O+wTr3uW2cRy0ckjUxSckuLPkTI0EGZIoMfAnv8lPS6s0p
Lr2zFmNJzCK26Im/9cdYosEfjxKjAA0mS2waDTdVyuxaK8S4svKWHE3XBddcMZw3ErnQi5E4HZfM
QB+z3iZzUNqz3am2yDUptrVj1uJDENJ4AW6DkzIPd4Vv2BvdHh7zAclN2aScZqp3dyq/ksCL5E+z
eRctWpLiO75oWfhKuqpirBmMO2LvyXbg79HtqLlpaa4cyO2iMJZFf5TJeKLeIvWpwAQPq5LEH7zp
QVHvRi8zsJpV/ZKBi7ukPxVe2VlUwppNw5XlZDrbjawggzRbtDItXofOXUE1K5lU1MaTxiA/d1sq
pMoYz8XQfI8TkvS0IBt4VIgednZOiAO8sQWReAleLgfsUk9o92jHyD29R3Ae/Z6tC/5Dwg00Gprr
NIAeX2uk10TdmJ0I5sxOdWCd9DC2dsbU96dBt/WDQ7unUbhxifg5k/CJX4OoV2/Cawtbsd2RlOms
Qmk+Em8w3ebJYNxYSfBFTo6/atJ4PPglylwt9K0NAQzhp1CQkqlsGGuWuBnQbF+b4H8YYzBBVNWU
33ZVrxOwGk/XA4v2ld+UwdL24/HEnKJY4ZXyXO3GrtsFHLXhVI+4hlqAnIQFDDvR85J5dv2vLyPd
tCgrHZh+nGnPMJIlgdjfR1ezH9i0CczTQbQJqsl+mGQV76eqYyGOob82A9dAM/rdVR+JWwfPGg1D
UCk8LL0jBpWF1fOQICfD2I7ZMcQdNfd3UmhGLgG9tgjWNED6Za3kQNuF22RIyuRKqXI82E619ykP
z1WtTllhfPUtl2V09J9gKICzM+xdHjU+fQcHD4X/ynWWHaO9rnEngX1ltqU7X+sccBuSp88tLPHa
sc642L/qieZsaLmWBx/Uw+HH//vxBYlEsGEZfBQCPpwkHEZfm7AhO12PdozYlqUdhLshUu6uaKDS
uyoIqe3KeG25ofWsZvSlNobPqWE+unl+qCY3OCQFhis4DE+u7b2IHu6+okARGJIOP76k7C4PedCJ
ZTghQWhLZkeuXnu7qAny566s35TW+NdZ1NWPhgsOAH4scfLjCi+edcTZPhQURZ1HSUoRypZYkOtD
Sj0tOyNbT2WqNoyZ8N4h0SgjnH70HusWwh8CUloMmKVBY68jkBWPZQrhiD7qsfcsxCopkztNg4xT
RMkJchRdSXUc5i+pO4CxwLoNPN1Pz3U97ikivCNqcODi832J5uXcEKN1Y2naM1XreIIle4rq/FW3
JyjnfeFyG4IGZU5Jt0ZjT9Oj9AFC+hKEM0s0DEYampFc0qhLwMiT9u61nNWgikaYpuXN0BCWYRgx
PKAuWWmdezK9JCZ5w1K70IBApXWSyogAERvdc2GCInH0tlrV8QQYhMXMUMgY0oQeYR6lJnl9HD2p
qX5phqOLu0Wt8jn4VJuACVpw2ij7Hmyj3Vetn+4cfPrHtLR8km5eBN4Wqvv+S1zTe45zjyCMjGSW
MPC+TfH43e9ltKutjoSGbvw2hHqxtvJAwrV1fDx6/qFlZ3nOKtgfHlXNsrODat3K/OiNYX0ljWHc
jqFFQztJ1FH2NKPsmk4NFsyFxK217HWeqE6H0wzP5VZKf5Oizb1xPC3fJKIjawMG8rb3s+w0JEW6
1+qwObCEaVuSJbcEkenLMYvgCjS4e03Q5ZWZ3XAIq4VeNtQck37PTofOndHSLOnFXhTOIU28+Lom
QpdGzbKx6x4I76EbhHmOaK6fI5MrcLCAr4PQzWl/bUwDWq9SQ3Hl4hbtlHwddN++ncLqxaafnAzq
8bM/Jf6u1PInaQr7iu4MplW0hHCn/K8ERmrr1C9LunMAxdise6sZLu5RSO3HxPVWSnk8mlRef2vU
7QTmLzAwzeMNZgfmPVUtkc/VVN8EQHQJxfnSos/c9FJwr+LjlUSGW6TdYjgXZ1fqwS52zPaYDQ4L
AALYhWYJML6wBDe9b6MfC9VZFfb3GKfwKnPb6wYowiIQPM0y2N0ic25hCiW3tX2VFpwbps/J1nT6
R1bGjn40uJpYcJNpC9mbbC86JhLNjmaeXouBlvYM4vTzW3/stjZqrrMZuCTuVM157Fv9kNZ9xk2r
t8vEM68dVTXrMiKpgtHLN500S+bGPaVJ3A1kskyKpKo2WVYF1YgX9DBucNqd2ng6JcXIQXWrq36A
VBybPMjowfuT3wG2UjbrQ3/Oi3xfRkBDg4K8R3AlTBh6F0lWkan+0JO8xYjEfmByk2wzP7hRPh1U
p3ZcGA8EmHW2Sf+xbzckIbNGDZV13fvATCPxXAtIaKNn3YSNSVXacns6IbYYjS2DHBY1NRbLHGGE
bsSOjNCEQCMjU7TpZ38sPrmcCQG0MldnkUMpx/TCqlTfAIuFl8nhXZlxqk4M8/pF1XjZprct+zzO
X6YuXrFp0vjEObCCAkjuYE7hGoxldtTT/JmMK3/XxxqG4aQvb3588cCAVzyJruciKR2MU2QVx4md
+K2fa+W5ntpjutQ9p3lg3uafRzG+sVG9qydm7cA0jMe8jB57PQ2vE8WcKsgbcYx1+7rBqA4tos0h
LmDXCa/HwFYPbR8aR7ey2OLhiYVLZ4DxcEHiddNL0wdqnRT6c46hfqOAYCBV4FnYz2PPsmrpthvy
WwRYFulQ8IgRmn3xaLGYJvMmtiuNGz02BGqCIPpqh6Awu53dlcO24TlBLB2LdzWjF1VH271xGaWQ
8rqou8neAiMN1o1PviJIRf3EnXMsZUpSqOpeYRJM+HYLsQ6auFxM6fSkyi7cCxy1LMOdd93ZyasH
MN+B69BU7Slqb8o0KJZUwu5eZTI8GhFQWDg6atUJEzxT7Y4PFqEVxASlBGWaw6qbMm+XaBVe1KnL
1o1lonIdbechnkS0i/zkrVHGJ5+W0XOqR8M67FnxxdjWG9Ps/Z2WtVtmweq5JxFi0/c8Z8ZwRPEL
z8A2CHaonawD2mwOB57cCANrb7weiN4bWlkSF2QOO2nBwWldtgK2F0QrQpe9T1bvkVOnQAqWOPox
eHO8COfd1X3+CdZekOfNg4ve/Kq02EBCYNlEcLBl4VPkmOFOFd3WGZKKaGc7Iw2hv++7aTimhEyW
QVw/Od2uD4k5ASKbgC74Qd0d8/UkPjuR4TzjmIdDaExsH7NhYjzZu2fy699orJPObEx3vS21m8Jo
nxj/cW6055wJBnoyN9hJUvW445VOWBUbbfgB92MZdyCcIX1w7E5azBpJeMrADS8RobmIQsbc1p+R
oJD2lObHrqsBXMoT5Opm46EQJEpF6IvGEfneJ907LC3zxtZ8WgO69hoHgXU39gU8HPiRURK3m5DC
QNOpAkC/+nUdPkm7PyiNasIB5vFZABKfzLj4ClosW7pFMdFbgIfElAlvZkr+bETb78HuJH2NBKcA
sSb2qi9GYoYtVEtNBIYiNsDjTF5lPhFb9zjVjbxuo+jJ62V8FdT6Fx4o0OHthKRKcmIfIavVyJCK
cR/EsB1GTTAVDFEJQ8VU+zR2JhiO0J5kSgfP6a8Mb8zvUl/ft9E2q5X7iGpLuwfluUjbju96Tdx1
ZLLbgN4R8WSPBO4AQEnTemFMU/TckiW4wxUWrWlJxc9hwlJcyrHc//hXIHTfAjzKVz/+cZQw2Ig4
z7jxW9tqTrYmTrrmD0+QSJtzz2iV7dbUP3nczwfQXBNdPr4dSuD5ekKOVPPMFm+ESmuMpJKYilq0
myhc9V3JyP4eJEJwZwA8+/FTlleEh5KHx6pvw+k5TtS4quueofj8S7VFcosmBUtK2j8oUAs/fspt
S3WMOxEtO8cma2qynno1fMnKaRd0RfFk9/VT7xhsnyVQu6gzGQVOuyLro2XUNNY607uVKYrxkIQm
vIuifBxk420ZCEKD7KhqCww7mk2TJDSvqTJp+gUEzDCwYnyJAGylO54Jkh1rueVRKkiTvhktMm+P
LnsX5HRpI3nN0NQbQvNm0sl6aEZiFoTZgOtJGvIpfMfeAMxvBHwjMguIq0zETZVFKWx0s1v0nknU
KgRR5RIhgNIEvnlrH/Jap8qUaMNCZ+hmDIyB8JpgnIJr2oyVA2qs2+r5yFITSoM4JZd5YAx6RZXn
VDpPkU24Xdd5MZU3IrXWOTVNlC/RhpurRpMjnZ/QuhkrE9+zUNT5JBA2ViZ3DmiGjVnF59akFGD/
U9wkY/15cuMa8m7+GBBito05pYC3XEL/5lOYT9Z0rn1QTID9oN++BDazS7PWP7eSS1tlwJubCv3w
MHjFouHOY0oK7FUT3caizdxVrbbx63YPQxhsyMGYHfSyMr2jE7xpjfNNL8tuWbVkNfkM4afKu43h
CqzUlO8jz/doOVW7H1G9VhCnRCbbhF7PKVYTmsKoJbU0o0x329q7reb0so2rqnBD0+fWHPZ1b6TY
ahww1lhcFfGsfgsmz29j/whngg1RSNrwRPBPbVYUD8ZrWkhQbG1yJJeA+sDFdy/IIloqxDLwd3ja
egGD2kJQ703TQ9QGUA0r/4k+yK0Iqnw3Jt6brAdosXTkFFc6z05NQ9xLeEqak/vZzoT0MImvYtug
I0GwIKAa1iXwaczrP5OP/QI1kEkuVxkVJs1S5zpjQgPPsASVnKn6NMXpFazHbd70xl1JPygTHgj6
0m/WoxM2D6Gp3ajmxShD6xgP47rpcpPeZWQdCYyMVggkVkSxpcx6nU/wEgtCayM6QE7nAkGC5l2I
AbSMKneYX15pdPYbwP6rHGHANk9Rfg5VTNRKExdr3wnf/ATG2Fx4ovwp1+O4ZWgxLu2J5xSZKAcr
pmQYLPrErDjN2QqmTdSM1TGpTW9V1JVPGFpK4qNZN6CHKATyqso2pJJVpbOYMsc4aViHQQKyu2cK
dkimMV2ZGaYFoZkbcCr3XeiSthVZ54qsk6UQzNWnXvfWOZ0movaQd/iKQLKS1NwkJVUtNhj/o4N8
yBXMYfrc16RWAsvWJEuLU0y0xK0j3Iw3ulVXWmaWG0QB24KWbOhUd7mlIwcYa+fYFeo4UtUtCAj4
4kr5CMqnIG1s+txQmNHREmBvNobxSMRKsBsyILKxm2mA10ceJD1sGN0jUEDjCbbI5clXWTkjNCya
bwzM+0xWG3YeS+ZbluetaJ7yQIuwpsRhcepzmDMJ6KllPYvT7WQVlPyhZVidk5DXU2YA2ZFtX2Tt
SXc8RHazIquYFBtascvC8z+5JHSuB3DwuDUHChdj2FkTRCbTHggJb7iqtWRPcMlV4cEw7klLUKi3
FxBnKlbV4yLWh/6kEkpqHh9wO41u19hVuitGh2mAtCyeZBBjsprUkjarSxQmHDv6EabsikNf9d3G
6ONbmFLNgRntNYLpeBvajX/0oomoRnddWsl/EXVmS44q2RL9IswYA3iV0DymcqrMF6xG5pmIAL7+
Lh27Zv2iLstTXZWpEhDbt7uv+uQbS02bck/QsxbbWap3AxbWzhPGR4mQeF7sgMtpzk2mneDDqYnq
mXO6N+AZoTgcGovBIUV0eeuRdr0hvoWxrK54Hh5jFXh3v6UFh+8WrlkgNnS6NAfVv07mMr+3ibwD
axtI6Cb9tvIoy5IF8Onnl7wciMfMo4iHOcmw+PHfGciiRW+MY/0qeaP4dKiXvMjZVrBdODYcM3TW
lo9pFPO6HqDi0fvB6MYY5LXWT8unWbO2QMbzT3Wkrm8E7wSAMGYflrhsB03h/LKQatd9SpU6dJP4
0C0ZrUcLA7MtKPkpAvvgFP19qqlgVSxtpla2B9EJhGBH05880odVcjymNzr4W3FywXaoqSPmRKjf
g5j+uylf7Iuk1GQlnh60bs4zCnX8b8OJ/auh+MnN2s5W7fTB4Ql3VRXCDvI5TejCMy6GTj+pAzq7
+tkkYRGXnLDtdQnGb4mPB4NY9XcyrGviNF9jAfIjq9GVG59y9Bi0Yd87P4HSxr7ubrETr+llaiNH
d7/TvttpN8eT1qI2B9yG152msGJonCis+8silrvj0nlEt3lItayDBw/auy/DjYzlb8+DBuf7csAG
xxpCjtI5zp5z8UwBuaKmnLErObsCD9/4HeKJMT0yD54awMtdUiyv7JB4GDatOGGYx10i9CtpmuCE
TE0VZ7vs6R04ZP2cRNAvuHO4ikNAoC+BxyaHWW3ZuC5rIHZSVtr5WOww+GRl9TpB08EL/kPZlnnT
dUkVqoX3Na53lXSrDcuH3dDWEkcQCcBqwqCYWG2wy6sSAiD9Z1vL4WGf1M1Mex+VlUah6LZzUe0y
V0PAGs+tD+JB52iwSwBOAzM7ljsL5ZInyTKw/s01zadyQjtrzFfMwsc+rsCAJO46iaUf+VBpBmq9
CwUKgcp7AciZzVXTeEc0KAQ6gKOs3KEmVXYdHIYMgbad1B4G+zUJRzBgeG2jJC7ryNTmvayAvpKn
5zbLkOhh0ANJnxpszyBKyMX9W3X1HyWCN0Mh+sJD/j2q8NramhMEVUPhzLoSkAsIIiyRBRWHOyBr
b7RlfCSJbrfDhM5lAJzIKuqpcvoMIg/qzOw2RtQkUu+Ee8WvBTZO4AMIPZQi8db1Q3nmBETprEKf
MXQHeBAZ7mQHHacm8BRZNX+F3UCNcRDBiJGvid1f4wYGk/brv66/5EdhMfJwYrDQ/IeDQTEuymPT
73IrePN0P29o4Q1d8doZfDtUDaa+Z6zyZWoIWAzf2RgKvjG1m9iVrfHm65VajAff/wfO+w+jyL9S
5CK46eqFgbDdedKUxypGjoSwuAcxujfS9EEBH+jhiQZf0/Oqo5g8XBWdsdfOb4lLjj9z3mtO8GtM
ratRuc2hn8f9PLfdnsVSfapFc8+fjW+gpl7YVgDCozwNzPtmDFipuKEett6ifhaN42+1wqccZvaw
bpnn9y5AtTJb/Agq5bpzXKCbTU1PU+5tqqbY9qqstzXMYrRajScq7jm6D9neMPLX3Md8TH0DyNvA
5v8s83ca/cK3jhyXK5qW0lD82tq3nLVkN7gL4yIhIs8tIOco149edi6dd6ux4Dmp5idekeSFM+wP
TWT3kTqJWPVcKoGuw4sxIWZ5wdbyLqmBmuP6Q7ixK+toGB3WA4+Yn5cPF88RcHTC2YvSILiPynje
42oIY6G59exiXMtk+c8WPWMFeJm9Cm+uLUBnygpNis3IKl3Sfp3i5eZQ0ZenOBPv9AmvqcQAqwqX
EPm36VcDSEpMB+imoN6Q5dneQYxrUF4+HAYNbpCHRrZiw2Gx3veTdCJjoolWtX6yKdwxR1922bL7
TN+enr4nd5ouMm2oQv3bZdUGMCaPhzYormjRPk41p9yZAw5usQzDDm7JfMhBCtwtl+N/Pclh4zNF
Hsih3jKCqP/8blwvmHBgzOjmxOe06zgz9j47TFjEbmRN/iporLeB5eROJvVb4GcPjFYvHMVWGcf2
SA44B2Mp0fZ/iwm6++S02O3D6peB7aeHjbhl3VBQzOt+DCw+QUK4KREii6Obec7TgWrJcrmGk6aq
pkFY5KTys2PZe6Av/EdT0Okd5IBTHbogak/eaBtsD1XS3Hue2HsV3pOknM50E9h0HSw3fLH5Hvvv
udQ47wLFMDQ6zoVuS0ExMSVvLYLD3rP1a9JABzP6sI60oJuyrPeq8PMLEr23MUVvr8o+mQ9F6JMG
IOMQuIR/cI7Je4g9GK/LAveSJyCqcSUz/ULL27ABhzRGcx3/yywEeHus0DLND05tHAh7E2xiL/9k
Uoc7LQhe9bF94JlarVE3l01Sio3fwGfMVKo44y8rziz1wz+w8eguMGpOQ+CIo+ZjUrknKXxcQO6d
m8YlKLNxFxZGsxmsomWd0RKwSsMt7HEOb8CQDDdGfjeiskvSI+d6muNKumysFlQLa3f+AfT8bXu7
YJzs05NfjjCbsZhNN93cpHvHbu+to6EeVr5PDSAGJTKgF+BYLtesobeVAIubAZS5gK7zNj0Nk+3M
LTwgAfHkDfkXOfBQr4oJtYkHwgRuF8wMcbDf6LS/nMTx+NrzE4UzMkx765pnPP8dSU5EmNtEw1nv
/OeRvBLgV3SOfciaNktr4+OoYa+k/qPJwnRbCuDf8ZC9asgkEk4UGxTETllRwdu3/T6gFHJXOpNH
HUf3I7Ri/g212FAo67Ea5rRf5GJdFeyt5exvTWu29oQT6OmrQQo2/lDsxmzpr6bT9NdKNP/sKYXp
hP+c+2GuopGD1RObey6H2HwIiwbpQv/mYchnK49/BrFFpMFEKUnLCQWLnb5YDxa+2v/+JqGKp9Wc
ampK/QZIdgdZh3ychuCX9p4640BsexgYSnV4HwyWCqHcTcZwrusKBYwszRrWl5Esn72ffCd6+usq
nLCVk26tqfsPzRdGDoPJKTfmt2Vpm9Woy8vUw79oxuffxN1sneWCWLoDwpAnLe2i7vuUq2pNIiGV
MrvBU6U02FN7HmMiAvKOpounVuTxeJDSfgHj6s6FvXNHSVBNQeAU/WbUbMJDOlhTWB671LIfT1rv
rg1GTPGh+FP1rblWcfrDIGBEGKJaJz2Qz9p6yj+5ucLF3vHQ8HmHS1zWYZJhqeLd6sBk5bRLAms5
wcwMo7KNJ5wAY7iF6TWuCAj+jefZfgrW+aavw/00oM4C8eKQhBHJJaRTcjNfzU7JNsUwGfMasRza
vGLZ0TVRVwgrojTX36olo8qupbY4tNu3LO4gY3XMkkk5lAdlOegYtrvDPrIvBpOlCxfDTo21fEvd
W8JjIRvziUAE5wjGjW2HAEifNN673KTaW1lc1Dm9nb7dfae8NfBQvIcAhkZWKr/6fiZ2yoz1zoyz
Oye5W92LcQe08rCAm73DaDg1fqkuvpf0IAHSDdYbOrA7HBRMFepjkGvuuTLurnSZbV0S+2uE+y+b
zctKop/QpPz8Un4uQp28NzW144EtXq3aMXYN64/EFeugaZ27zx0R3BOTwzgPG239oY2F4MogyYRx
eOXp3m+mOT/o0T74Gl0FzpEf9QsLm0JZnwl0vlcOxC8iZnaarOYw2GDaaF5L7zvaX3kslxRXUOfP
QBrAY6/jozHjmAgavfW632qmCb4Ygssk6OJ3q6zgTDuQ66FpuVDBuGaEaa4ChxPrHnKhwoD8Wue3
gh7fNU28oImyzMFVkf9JWhWv/BywsRwgfnXq3GHRwo+6bsaLWy7BeiwN6pQW3E3M4qgbpdNuULgt
Gf4R6TwcR1t8gLx0z9pLdyFKtp+AGmL/cM5RYWnjD9qNMkKQUwaflaqudpMY3glc1Bu5mA8jJGdR
sbpKeDAWbRwjxgD4CTKcEbjUvMvIyLXPeyDO/pJhBVmC38ivSH2g0eFUfrgcRVe1fSqyqnjLx+7V
JgyU6MbZz8vFzGgzyhb1w6A6++SxmwHQaAGiyQ+jM74RduMWg3JSTxqp28y3szsR4XHUPvFc8+YF
tn9kWf/Lt+Jt2QZYYoaR24uuP8e6PVEju2LUtkGPAF5LluwIaS8jpdJA6BuyHSVR63mZS5ghlVrP
isSI1ZfvRQZ2r5yGYdVx5PVB9dDqjn3Vrwp3syRDGdHISbJVz9Opmzr6pUniQJywcB48X9onMno0
rXxjhHkfxS3/LGZRpKew9JOTWYYU2mfTrqnn5KR1O+4nOLQkxGomI5q3ss4+d3AEdjpm2+XK9ptv
NXhe+raSwT7uyigotHsyfJ6vSWN/jjy5tjnF/SddGv/81lFbYSFp4DP71+KcOeklaU/y+RI01ZZG
FCTLrCGg0O7+d4UvNi4b5BID6aKOs3ibt511sokfDZYsDtrF1xsv1Z+5M9lC9tlltv7khIQB8oXQ
XMf09L+XecpfAkqqdrzLYJdhwHYk9/hXbD6KYlw4/wHbYMmQnZRI7WgWpBea0sWlAHmqBe60UfGM
qOE4/qZ0YYtof8Ek9nxwut3RTHB1qrz0IxrSp/ViTeWqVFAt8qKPmp77CrHQ9Rja3kaGMYGMBAM3
5qKDNSTHjs/WRnUkKPva12duYvcaFvrepv9/3fWTGwUWJ6jEqdEr5/hr9Jo/2kL4SCn93saUp616
C/x0QTeCHF/NnC7RJ3eFBtaRgRnEU44jZ+0MmIhbn6pBE3hrzaERzOq/AQpCJ50n28R+WAw5EUWK
R1gzHswxvDCy++b7r+hMSNF+8uXdo20bc2iCEplbj94V3aG1Kyx02dBGxrMp0x/t9qpZCqJHUNvR
KJ6INNHdwH6uaAd0VPurA1aXW8ZPv/K9v3mAkT0BiBIPpX9oMDQfAjuhMV55r30vp0dB3mxwXkmm
LtDXbXNdpwOV4q2ofksWVWCE4chNfwF5XVUGvELd0FqRlx2Aiy67jG0fxjkpu+qTtQAQgd56GAao
0RqS36ebpZeuJJDZKtM4z731fOOkgmhr9JHlDxTkl3W7rcr8uHTLwzCT/urAj1lYSd+7td/57ZFE
qeKhBtumTyuNHlqUeJpGh1VD6UXI/+TSEg9kzGxlF80wxM8T41hqiJjXjBBgztZ2nEaDZ4mLNT43
Z3VCey6GqVMWcsqRGmjHgL+8scKf3ijusATE4Rn2tIMi3bPC3iUW9VRB9Uz3OsyjAHumlbAA3NYp
FN1k6pCjE3iIedBXlySGwKPdakvVeXM0BnYCkuj+Otd9GiWNpu7dIkBZDjO0Zfr3WSowUCEM/5xs
bZ+MrLuT9olfXfC67BQ/kLadazca6SGwcszzakOiXr8uyO3UkoMzhwp5DbI8f3hzOD9SD08DVvpb
V4Q/urDD12D3CbdLWJ+mngpql4pkY2W3PCv11fSK7yCFVZdqoC+qNn87obFypsr5iMvGjnjj1/Y4
FruiluE5FuBfhUXJfCUWiKcqxCrrOeMGiTLc8Q37kXb5ryRWTB4cLC3bvOZhbrOGkDCpdn3iGTBv
XW9PRIlNi+XS/jPkJjbsID2T4iTppstqR61StAiySGGD0cQvfgTiFR/rxGz/3pvz7Uk82ivE3F4P
2SnwfePoRugYSeS0fUqDWEKjxGKz8UB4t5IkMkxkAicZsCVNGMjgBa1iXcVHV5cWS7J5XifcO4+o
+MuasxYXIM0IR+Z4Fl2dcyGZuKygF5E9HYtPJyboyyUizn1a+GdXwXVGlK/3RY4hm3g0A1jSB5gw
oPvA0AOCI4rpXE2cq+1lOJa+1Z7z58s8+7u091hELI618h3UVT4hJPWm94WL59DA/gVB1Mzkw0tg
32kndoHH910Z7nkoGnlMeVfAFn+ouqgPlQvN04atQHhhXKvKmO5dz+1Y4hk/0oUUY7ah/DRB2mXC
cte19OutkXMKb+YeSvHYzeRilmcyj6FHpdd0DACmltljaaFmgMLdZbbvoEnoYbOUTwxIalzD0FiO
aWE/iqlbh8qZbv+9+M9faf8wibDeDNyfuSY5qOIPDLd022PlmXy180f/o+ozffNmt7/MCowIXia7
69PvtsANnaqOTiLNuXjiXrmyDZl8U1p+wGUaY/EL4m2mhHPu7H6jgpqLv12cX6GMIydW1Qafw5Hd
/vMW05TbqQF4Z8bJzR91/zHlB5UJeuXz/MvBsY41TyuoMUwtsnfECb/SnUxItq9dzTE0C5rjwIoM
iMo7icT0jXjlpWkUH5BWfPm6rJFMMzR0nSbRxEr75KbxOiNOerBKFCTbZgIbjFagCiYrR+FrlXL+
rPk+V8ounWtc9fO9LcPnFv80ewj6DEVZxO6yuHPMAb9UkdHk/rFsCIq9x3WfXjXyLyYL9Yqek0V2
3wisiO6uKcf+3UxxBKQa7KiHV/tKlAdkUNVeMJJsR7Z+cvks+1xesyCo3tFIqQ9Ih+ycL239nrjg
oSrs6Kve9Q52OUzIs/G7bQxIAySJWP5zs037aluGQxMlrXBPwyz1E0moNp7Tu1u3SyBtjPbyNvKV
XITHiVVx5DNsRa6J0TKmNeFp3/2wAv0hLdd87f3q9wKBbNXJurylVvijYmbzWQY/hh6LPTq3d0Uv
T4QYv7ixwtlaxhEXTd7uXJl+kPdBim1hyRa9dB6W4cJAnMH7hDp4KerEpm/EnreDMvJr0h/HlNN8
l7BFWybWSgGPoh2PogKfYawvoozZobANSy2erX0h4Toix44JPgk5nyRb8og8Nz+3Sb1L6yX6y0fg
HRYaGyw12OdybPsNaWbaWIZORRrT59kd4zbKssTerwueOY/GyL1Hgt9xW1P/j+fXWKXVYl4yPHZr
a3H7A/c2zDAqSA8kN/ApwIVrfFLBnkrmTdPbvBuOtzBYsi5xGyyCJrbiPvO8rRqC6pJ5Z8nyOy+S
7CcbioUrCwCnmarsWDnVsq0hOrcNnhO7YOu0yN91glmqXKY3r8n8HTWAvHmpEzWLaN94np5INwf7
NrUIfCd5h1zMZdhm/KQMJyMAKl4st6v26YKJwJgGuKm5FJu475wTjTP800wGenLOCdwcifg2srCA
KH/EZH0OlCe/y7wcLkPe7ZQFgAVEJ14EUOl85NqEQk96sLLROC5YIS5hZx85vZeP6vmCAysyKWP4
bjmELjwrudrUL6Sx+KgpA7QYVXBzz+Jaj9YHnfCcn635kNGIE81JYW2yAtUeZDdXx9Tat6Zd6kjp
/TBlLeyLxV83YeseljAjAjIHnFym9F2DgNiobPooi6k6DFNQ7TP8mS9GAQXd7omWlFN4Ct3E/uiK
WxIO5n5R+F6sLL4uQpe3mNjei65mzQRjjRiUcQyOnZnt3DgnfCWmT08Pr/xhWKWy19Q0P+FENFGA
k+5uEMxcNYnH7auuDxbCAGOacU3jWL1IuaiXtvnRMJjshUO2DEfEfBxF8o9zaLYpDdPalRW5pz71
54gUXL7Opjg4V2VmnHI2bee0yi51PDP5krh/UdaUvCSBg4tpGfVNg1fEHBRgvOkWX11G58VrHA7S
uJdNbvOYLVLqQvJg2BRUH1HIDgcZQyxzy1E6st1qm2pLmwXc/b8X8CsK4VvDWJv1kex/80YpbfFi
NHIztyMb5A4yES/NZoaR8xLDRoziuD27HppWaE7U8nL0vprKfNa96g0skfzo+4DzrNGssM+qXeIV
8x2DGTojIchnnfYqS3tzwwZX7IVrU0Ty3AX6cf3S2k7KAo/jCKKtfeoCKiAsjx+mxw64BQ/McyNu
m1OLTMZG1fKIZPv2pW62RR9cxfPkXXA3GZkifnpZeWrnauF8SXWbu7BixNq5rkh2fUAlyewmeBfP
cxGnVIhEtT1tuHLtA6Q8gZkz/DKLxL0pZxRYXNnGGoWh9uwpTEBskANNkUwnv1s+nFIalxxkzSqQ
hwyjw3XRznyd7eDnMFvO0UYoPxQzJjK9cOFWDRFVOMj6xjZa3erFDdAVDIsmEV2BfzS/HdKLZP8K
wd3F0Ze83/pd652cYg7upAJ2zaIaqi56Pk1YM3D+m/ahYJI9KYtN3ZBly14MmdxJ3wLtV9Tfnelf
bPqiboPu/ENOKHMl587bdsKtoipIwlsiSAumY3vqW0ZpJeSEcjn9iZsx3kw2GAyzI5uKBPiZRYWN
7JJgEY2Ivxsngp/baYmZcZ2a0aohzLpIyk/cMvkkvMpPaFgXp/bYB1bLch/SAsS465jf2Rzv0dfU
z6r0PBxY3abFY8iFTidJFct2XURdY7AMnAk0OBi985mqmEJ6n6LJ9+HcRNOg35QK56ttjcMdYsI7
vB808a6aNnVbE6YvXI19OOxo7q+eBdKTuOC6428SGkPBAJWF1Wy6z0rTJNDFYODN5vCY4FSaSMG/
MSG8OhwDwQPS7pMkTbBpUMJcR3Jy0+Nwtou+O2QZt9J4llu3sdl71dW9ba+5LP7pxPCPUykuri0B
rufOuy5VtunlzyFBXrbr7krGNbgqmJ8k16hic5/eXou0lc/zh4WiorgFMNsGJc9amTbnpCAkMlsy
XnwHz87bipn55hjSvNkBtFCm688QnfhXQqB21QkDfF8wFIdU6qePo/5wWA+D7l6mW2CbG2/yMIyW
C5YYexTwgDpm6KB4HXXxTyo7PbejnPLov1+OgZFCXWtYZ3EuwV5Qbmt/HI8ZQZZL8nwZHPniwZ5a
SbcfoiRQl4YG6ms6O/MBQBF2BbVmeFweduHlFwzRpCsNepHmPnjpHRRe2tvUevL4naKew3PSjO8h
CnUEr8q4F+G5o3SjTJuv3BzF1Vf9zGVahse4NQgKd+Zr1Vv0MQlw2v+9JIrEXL+mO6754Sm72erK
jQ/cNYwXK516HG+58Wss7ZUlZgZultG6hRPGZ+2lCqGSk2inpFnYX1alXC446e6rNKbqJm3PaRo/
umB5K2w3frVNsG4TGC+cOSCk/UGOz3KkVRPwnPXi/q7IsCekEA4kbfBiYOihAYqWAH5GDdNbxHnx
jo5tbYSX96su5u1rF9O9jAyUK6rX7gXgtwNSmYyK0Jt2uOS2heiHm9n37os7vtPBB5y6MuJvkYZc
xUmWv8uMB5udW9WTmFSvegeMJUZEK8o9+0cZyvvsGvmjVD04dqP8rgvP3SHJ3Rzovrn4ZCc5kKh5
VqtiY33j2jQj3kVrS9knDUKust8lN8c9NxLvTTCOPG+j28Tp2TF0dv3eDC8qMzmKpvGl8UwZCQcR
cgZx+IMD3QErsXxNsc5v/bIcro70fvZ+bFxgdU03MbEpskIljvX4lMD8hjuL2cffRngj/PEqAIt7
Julczx7Udck74wNHKY4/tGjkIOq0JtpmPRpkyOg3pyz2iLynS/aRMwOVKQVUeOG6gz201RXA78at
2m5lmM45idG2m9quTubQnBeS83c3pM9W5o8g2A6EYL5CrFjgH/6Gix+c+SHOqB7lpbUMdrm8rByb
KkQKzL2r6Dz8oW6HA50hzBJ589qi0IydNvd2D2OVUER7VoZwDtghxi0OgfD+34upKhsX9IHIsksm
8TyYaBKQ7FJyJBjjZlS2C9bQJbJwoDDaVtd2CPdqdqqLR753q/tC7M1s/pjx5uwGr0w2HVMpB1Xu
521ms5zpujsZ871sffeSPgVmik8Jh9rMY1blhjtrQNuhyanaKDlmx9lfzpw9wp3HtXgsjZrNbRNs
89h6l8xUB0PZ1Vsb+Du/VTPCLYviVjf+sXcdrKDOU9ish2tYLCsvk2oXkg3Y9TaMLgoofaoI/i3K
8mggw4FCNRCpCmHbVuSH4E8HuHCbxmFsNDufvROn5V2c1N566egtmCcx/erCbdqxrXKGxT4GviP2
latxryQCWDXbe6uvCEA1bBMpj096fbOLdACbnDcPFyIr99AMB67T3ma6eoB9daRmbOyNbWKnb/AH
ThK/5prVEYzA0rbPTumO64bPFpMsgUbPHV/nBhxxWIHGZN8ZXPvC6h6NEK9eLdN7bs4f42SKW90p
fkPAIqV+SpexyYa895rqMeTV7xknMM8QN9/3UqFC4znBK9Jfja77Qe7NoZeqLa6oBjeKYhZUC9Iu
ptDj2zjSMJlmZhqlttGdKq/p6dJDAWCRszOK0jgGmTSO4vnShS0nuWdEHEv4eRGldaaT7jCCgD6a
MT4fBVEH6dC4eqOKr/y3amW66yCbll0ZB8518YtuH+I1HexpPP33YjEXnpYCh4rZcnEXTbYlp0Rz
j4PNqGUzcZnYGV208jKSKSifXTAKjttLs/caHBhlLcfHmA8EpHXV7IYlNkuWl09GZ7FcPRaSREzH
N3vI+MQbTvvMTI1vFZ5o/EeAp1sr3CTKjVlSQ1OIWA1222YJHMRxzzlM9gwUGOFkSnliWI0/n3qB
q93r/NelMUpodPojiS2qylI+WrXlvZusZc9+1v//C+3mzbmn8nIBmboHhc7D47/QI52oEwgCwNus
/6lLWFfDHHyHgdw17V0FDlEGfpZV07afpmft4xZPbs/SD9UnXBPMY7NpgGwPk+QPrVvNSrJX9SsF
kK5CG0IxQUQOyVr7bzVye+Fm/Kyza4FPxkVi0eyS9crjFtEmiBfZ52jbe+aa9VTE/xb+ZICAdREx
nG/++y2oVJgzu+pv8dEt8Y/aSTt2OK3kAfIonEBejI4NIEEbvYbm3q5o7LIxd71RwfUxs9xkmgrW
JCJAecHFnUiar6DPB7vZFvs4oR3KiH8//WhuUZzrKv4KmuQmnjEdY6o2mUv+shHhZ/bEDBImIH1E
M201LV9SducZS/ghQzFCri2p8ONym1j6rxQfmmuGVFDzsMKbsh7G9AchwJtjd1+cpDnoJJwku804
ens7E9+wgN5lLy4Ie8dBt1GOfstZcDf3qFimb/1Lg/GVYNVXzZYFReNZ92C8xX77mExI3Ko1mFgp
4S8tTNna8jYgGBPspJDgOSBTQ5ugBrixdUln/YZei4To/wm6eDokHi1qbaWZ9VuqBk3shxu3FvxK
1Tj13W+pXnwtfjoKLQRUH/VWbP5xtxFiy2YRTe7ZKiRyjveorPIwFs/FGwpIOJ2NJP2lFq6opSZh
2NfNXiMCrLzOxqXyY+iHX2UBAlV7xK+tGOYS3jTQG79tKoKo3/yc23Daea7LwSr1362Uk9cUJCBA
jZvWS7CyY0Bmlf0z9/VXinbNSMRdgKfIcQ7cz0yxeMeLwV/wVNt6NKNtE8+/6ylwDj4rnAgcR8Ha
aeCsP6m7RqTecuu+iVJiPS9a86iK2aVOIP8x5qTUzTzjfNjrJpI5KySPnStpP+tRFO3fUORsBerw
boFFYKHNqaZgVMnNrHldzJSCmM1MxvaFgZEFFXvXL4tSgsiZZLyuF/ODnWiyZ4MLzntJoqyU5VOZ
4yOVVYzQnSfpRAjO5URcXfUDZC/KVrLa+m7Ho08D8SpJWt4c1G/2PhYyfB2sPJWyAc/kp5HIyOTp
AFaT8XahskT67r2qk21olX/QeggVi/mfkw4/CQ3yOOCrzNessajcXUJ1y1MOf88vmG6AtdPFGhVz
YZX/jdEKtwt9BH+rrPrh0YlA6uTEp3BdmCFGWZujWo8Dqpnfp6J8nZEGOpYxsnsSXpa7nSWf9ow4
BLgENyMUwfFQdM0rhRqvlCusE8yp2sTwhCvyk4c6+wsEifmfKZ0z/RHvrjsdsGrtPOyl//0Racus
ndXlI8c+P/O/ncEGhtD1PyobjzO1U4GTvOH0fpsd9a+0/R3bUibwhg2NJJ5ZFQOroSdJPCXuP5iU
HGcxc10DO9LjIbj8iYfuwY6lXHsgk1f1D6ubv7MF47Dt+F+2ZZxK16ApTh+mLv5qO3rrzJoyhLC6
22SLV7R7/KUM4dMe810VWAT351+CcyZHU/vgqmpXCBZMlQXhdBmdCC/cr7y0fxpS/2kz98FpmIm1
ewsY5hHTFHdQI9g7nvwGeHpy+uI6ePGwLj3jSw/+IXRg3tueR74myd5IJDFmtTTp1OV2SKyf/Hky
/Mu895dym4eD3I5evwm75y06T+CApuE7zQB3nsqbQJvXDvYGAsG2DLhSqWNAuH+l/YnmD5dG5uJU
Gt67sIw/cVt/S7u5UhmF7GfRdlQcJ6xZovV+1U395qTfBApOGEjf49b9E6fq002NbVmNZD6Ha4LE
jgh6YGA9UCHLHGubdIX401cRi38pZQUMvP9H3Xn0Rq9sWfa/9JwPQU8OepLeSqmUMmUmhCzJoAl6
9+tr8b4CunpSQE0a6Mln7tUnQxNx4py91652Uy93tLfFKopGck/05mgP/t1qZoczB01VAcNIOdcR
jZAvI0qyOPUfea1/4pCR7AgDtOu9R+9hMjE45Dj7AHXm/tKbOOnTHlt4Q4IshJfLctOLPVS7dipO
HhXj4p9PG0ljL8wSrbbTIHnI1c9UPHWZcgHDlH9qGL9VvPdTvVq0BFsC261JZFE7mGLhcgxdjs/5
wfKem8qGit2Us2z1D6vxI6XONZCjhg5bvDdAEBO1GbL8AZTQG9QNNAntWnojDZ+IuX61bXV3M8Qu
x00AhhP1d76XRXPMlIbXvtnKOjxOtkAZYl40+5CX+YkDF5wOGmLRW1W9a8G0Qsm7FpzJpOM8VpjX
Ai/dV4l3stJuJZkbFgaz/vFmNKwgvqne6rvWtw+OYM4iHbw8bkqmnAPSv+po0zEmKZSxVx67krKJ
tAdm+A7I9mnKmA6U0w+OOhoGtozWUH++vcm40aX8qlRQLYf5bE3O5ixqpE9Q4wYAJIK4yb9EaNUX
SQb81HOilxy8olmAkJDNVmM2640pbKrgULqwVwoMml6Nb94p2BDa7KBb2ackPyRv0vVkiBe7ss40
BgjNhndcgpRAh3+NkTFxlXKh7QAQ3fEbjQvpe59Tt9Mr2SxNKydiiaH4AgHdp1yzeSWLqDeffxLR
H9wBzIkc30NhPsCaaRYe8+ehZ0oI5RR2C465QiJWGz8KnaX8H4jDUpHgnqdil9rNh5lXt7iSX86I
ZMFEqVUb8bMmefz9+i+A1SwmlPeVS4hrc2NucIGL+1hJ9erGD5DbVlIl/J6+mWiS7wi/HisX+69y
HxrRPBc4R5oqYBmUH1HRQXsglTYG5aYn14RHpm05vVhN/ezhmVnZxc2O+ouDmhNP4ctgunjJu0fD
wtgaNuaVsufLAK6SNSUv9vhcyFVlRojehg8MlCHW4W2Z5h9TllXLGA3e0s2rvQQZUKadxxvmP1Mz
3eiTsb+Qdlo4LmfeQDw3kPuLSX+pEdoQNv1tR8klyaYtbJoPX+o3Q4cIRgfIqTlS+bCSFqbonsaJ
Y5I9vFeGzbORgod9kr71Uvr2j4mYaxF3Jutrsh1K89uxH81I7s0w/xYh8sy+rioOZ+MB8T4mGUWP
fMypk4VvQWFqwmVLp0MzjF/PHoCf0V+DyD18CoLJRPdOmwSBoGf9qPI+hdUT69QLicPnxuZFdPOX
dnDvU9DdadV8EJVzqPVxV9DlXlgOPUuwul0d/9lmRlEVpU+dl1GwzG9QZb6H9YJk2M+MioS4y+Ez
Mmz4rYBllBE+RSFoE8F3mGiPett8jBr4CKGVH4F26kzUaIEB3s+Ni8eM8YHTaG/4pzugEVyxNIba
6jo5ZwGeZNewjrpIt0UWf2MQoCbUvhmFPzVbw6s/IG/jTvKvBU+LxgYziRBLRIXmGHVO66avOg3J
XmPHsV3EpWEXPvpDfXEqOfNY9q7w3o3MpWfldy+R6awMYzw5MKAYWxn32uHSV7AFCrJ2FGsoa767
6AHn0OvhlQzJPKA/zNACQz+IEYmNxGDYXd9ogHxqdvNZlZj3TfE1ISKbyuKv1Si1+wmVOKOPLYJK
VqsKCiwdlkU8ZK/EkH/L3P7RNecsWEyGsX+oOE7z0GiXUtpLgOdYNJPijAFyWXXFEW/IwWrLW18O
X6FdblqJv86bkDU0ihvUUPDbzGYzi24LSoFrmndnGsbXOMW87ITpAqg6QQVQ/aYm5MNQmobZX1V6
WARNRJUcLmp2coJV3gTaUsTheC5F0pKvnm6rRqf07QeWZm1Y0kYFHjiTvOn7Z5VHQWoWX7adb8tJ
kHDfp9xxkh97HzpciRibUUaxxG7yncBs6gErLUb6vmBIONI0bvetu9u2NinSNP8vRV6zCBQvhnDh
C7W/fpHxXkrtUfb6KgLku3RBLICr/4kEIhESrT6Z9kFy8ctdjbErb7E46UaIcttxcX7hUNd07rzT
/uizDp0+jgZKJLmOOT8GRm4iwlmHR6/7iww+rsMdBKHC2w59MyxyGRXAw7kyfeoco/QrLNHQTPMy
MX/lwW+x1WrPfYRdNJjsnyb48zrWpgmBB35xbF5VazMDxKIYWv0BgcTLkOC2zAY810Vm/mh1Shdy
WGvo0BZmpd58NQLj/ke4OYmFtGqLTxw9BW15RVA/cMH5Uj3aJLrtSSPG+W5/BWbxMAXep+/emSm8
N8rnHYDvRQu8X5haGiHVFHjRAQlr8YM9zSp08ZjiKVoZocv0Zic6hlWWh2rQ1lr6+PwF5UeQEQys
GEd7HoIfNEMEuxzjRnzpeXgNxgrFHCeFMsr2SAgkKXKim3lST4olIXL6q1bUd2IQeCQHF0nHq6nN
1N+1I8PnANQ/h3X/pLEz4fw5GGqEwO5seqr6XIJ5AEhp2e2tnPjS0KrvDcoPYffYPPTGWRA+/j4g
Um86MA9d/lZoSi45y5iLUW92OLh5U43iiH7jK7JxcWZtAA+NaorcxY80cs+O+1vI4dT62V85mFds
4m9t270kSXkJbXzngb+dtF2nIR2Cc3sHOHOp4uxl7NHi5AXWvpGHYrTvOT25oLnLInowqPBDZ4sp
tQydi4OuFouPRdMks37zCRVr0r0gK/kVDsRAL/YevDbgTcN/iJ2l8Bk0MtnE0aoZqHxzudA1eZRT
/GS4aAOLNzPi0VS2xL3ZgEkiddNAuLXAWR5Trgz6EgIjsleOR/V0T4L0jl95DF80vvvG8K9gsST6
daajobcq0Iqiq161I8vB6DXM1luGdT8x8BZXdhth8EJmI9JhpR5zO4Lw0B6scQ8LECU48Dw8mtTQ
7r32vPeBDEs8R6gH7XbvGs7Fkwx90JEBfer9r5hlp7MbNPfwBMD25Z+u1Xx0Xc8Dk54adzhPvf/Q
uuOODAcAaOYTF/OYwJ6hk9a8JVH54qTNJSTjwHyh3ftIifBt+IrIuQ69ZhpYpyT9cyZOI1H9YXuE
QhQ8GX6ZL0YGtSnEGLAPj3arPlWKMBLZ4iIwq61u8ZrYuRxRTeI1T037DKCbJcmhB2/Ue4CGCd2j
IUAsiBO3MwEKhm68q9QNw8lrpWQ+O5iOlsFdqBvYQ5nUNqMNHMduqmLVmfEWQc3VyJ2zX2BAKPtt
WtXLMcEJg0Smhe8OgfIe6PajrPoFDrIjg4rTMJQ47oLkF+moiPW1rzxaGe6enM5VjLZojIoLltgP
5IMnGytj3cmTaMVz6Y1ba7YjyZ0YzNMELy3Q1RZn0CKZuSl8ydjjUN9MJwEDCQrExTA2XqJuA3ZN
KpSdO+T7Adc4RNsT3f33pGTDq1vWKu8aF/yxy44e1YxrEjjUMikCLaItGfaUc7CYBjvQOThDjFUI
wW2AFb/P7OehGr4QtxxtAxNCY8MonzHgXhE/+KxQo1OZdLdMJCLRKk2QoDbzIxw2MOx6vJgCufty
mlcqmMGseu4LGUnNcjRZCwdHHVTv/QlEWKzZbE1CouIeBcyY2raXpVYpQBEbxwSaVJk0++nmMjTr
IhAP70zOteU//1X17LJOcAxJ7GHBnt7M0cez1jBNLHCdEskXLBEJ4nh1kjdD1HsfTc7opJ+Vz0ZK
QsrfNOp32kNgAL76xHtI+vxgu9UTbIRtn75E6bgzynmQDDVEDw5mI29cQgLMRuuldVnE08jcx572
0IxvvUhfzcy7Iuw7WXp4B/u0kaF6kHnzmYUMdrSu/dAD3IdBGSw9h+7BPirGkx5A7WtN+RtV2pOV
9h+xCDaqmwdilUkkR4xCuENqEtMOiU0qgij2vlu1c/IGvUR91fGNOf5mli5PWosqvXk1Z71Vr+lv
STvtlBGsqyx+F8p68TLtyzasX5mLi6PKp6aYqVXMT2t9Gzqjt2ZOt9EMd0OJu528oVk0nHSjSM92
XlxjNa8P8T+tIbJLEuvb5K56U/9l6d41yvVL4NgPgxNdquRH1eEj6KeJPh6v6GRZb0gJ+xD5AiKm
HqpBvyi7MNwMQNyWRbodM39Fq2pTeGR46CWNcOwpDNOrlzRwWCtgS4Erxvkj5GPbt7cKzxEHu/qS
d+06p3Qna6CX2GOH8pCF6RpaG+kdNF3xCQEKKJpXB+U0znEgKQPCMdiSJm2IExEEAO8yYu57SvJc
0y6NqH8QhCxHzgJ1nh58YgMdN3yW1vhCWE36krTqFIdik5nhJ7zQRed5+8B7r9r6nkTMOIsQfIHm
BncJp6lIxR+p89nCzJiM2m357OtHzCvvucN+n+Vf1uSzOajo0AOfQKIE/9lBSRNy0B4u6gJ95RxN
+hPIkdeqFg9+Y13a5D3QsmNYN8dBKfqGTJtjfXiS7EiOw5bZMOweJ3TknIhvPg38NB++E8YoxBbP
C0Ng0o3JrpmcMOGK5G/oi53jlrskoLQVwavfyHNXB8eM8bomaY3QQDNM69uPtMuIZclI0zOvLmW0
eYtxI0hbO01S/rl9Tz/1i6HFr2gg/Wbz5aCDzRJpX3KNJaRNyntsrMeULQ10Fhb1avhTO/b1V7gz
rzGE1LHVt13d0Soe151NL8K5Ipg5pMZvHUV7O6uOpK89mUxYB6iOVjBcCPikNMxQxbR06wtASEqx
9NVq+JsnKqaXfZfwSkBeUVSlEUELVd2ACsGfC0+SfIXvVnNvUqrP1jLPUd/N9+CzxBSqgF31KBx0
RwtY31hJUK/SA03Vse66FSk3sAtE9We72uuEeSUths0AdgjQxTONhivY5HdA1aLMTk2iv8YhXUtN
M9/86AHu8GtfOY9G094ANalF6gg4kcHBNVpnS0QcHDaPJ98fqvSSxz9FjW8YONR4inUp8RNHmzxJ
A5gZJZ52Yf7ldokpbBy2fuVWN+Rwv22Adl3D0HUqumajSqU+pDsxY/9lP2DKV1oIzB0HDf7U9UeN
6dCGYr2GVVAQMqklZHXktnyZOgzgaQ8HTY+uTA+KjZZ9RW2o7WTXMdV2Xc5BIIRUkr0MXlDuBjMk
RQTdpaj06kGnU74MQWNy7O8qotSqGMxRmrXGOjB30uKx8XVkATywh39+ybLU+Pef9MZP1ypAOFXp
fXVgNygPfUjN2fCtLIVPhFWf8bZTMQ4uViWk5EO5IrJPOxrzL2gbgmPNXrg0R6IukKS1x2pIuuM/
f6K/CabOmHA1DSlbjGrcg/VBgKB+rIu5wxcactxgTPnUDZYh4WsbfxhLPBdueQy7ojwGaYqR/v/8
vYROtPIi6EC1Plyc0b5EMSDwtDt5LfGCevAqQO0g5yYoBOacHdWQndXkEsazVTXeh0n22sKYWKgc
ZFlCIrDSE/TBrvvTa+FJxsO7aWUt4F83WY7tiH57ah5tKOb4ZFAJ+Wi1aFk10WMA6cc2k+RIgxFz
s4NoMSVHR6VJsBF+eUoG8RqG0SdeWTqxlbi3hn93G2BRvv2MBitFOoRV1xD5awbSkaEzRknDn7Xe
kX6W9VcAYGLlV3HCuc75LawDWkmxQ4mb0BIAmQrPzEucL1tzh6VClriQ5R9+GrHuM/Mp96ZnASU1
1uE8tXBQcn1pNdY+0SWZ3NJag1jvl65mE3jclNg9eGmtSftBUvfFg1NTuqgNmpF210QF8I5Op2XU
zWV7AbvNZfaYm87DxFZCZfeFBv4Zyvxbb0JdhG714RDzk47tC75rBNq9gDpFGk+f+gikEN9aA0c1
qSOfZ/RI+yjeMwL8rsv24jWMkMx+aJfrxvGOAilCBHYVUshTaSnmL9h5JZZfyObvRK1c8pldE9eA
6viWiIumlZSLK7LmDCfR3jAJPERov3I0WqAT+h/85QEpZj4hNEO5+ee+6qLFc+ulJ73In1Uy0VY4
wMwg7aaAUdJEP5FPwOTYaLsSnf5kVptA4yQKQxTFq0F7lb3AGsdT4a1qZjPVUL7SRX+wyrMW2C4O
ef1UsnniK6K2we6JvnIeELremgTGl6EeuoXuBgdhD3fAi+VC1jQJY/+e185L0ffvehrcALaka0NT
26jh8k0tNaA5APmmm0ujivF0REdEC9qPKvz1JqiGui9fyzp3V86A1LanMlzErQObCvQRI6c9vlU6
c5HxnpoWFQy06oQMvAD2w0qrqrdU8MMVmIbb9zQZwYDKY6QKegV186e0Xq70Tmwao6SIzKYCK114
LhT2EWPhwrNb977fU6hqK3qbzcotfiUcQE7aGE6KjGtJ1z4O9LVF45zDGttiWca7ltbIUuCuwIgY
Yj5qqKOFdg6i6eLkNxmBn5uGTdAhOEvSAiM7V2HFBp+tBHwc9Hvdpml6NKUpjKEiqL6LMFn3ZXgE
huQcknLNwfVV9h3HX7C+iIAIaUqATiNkWvbxZpDMVhMs27B/djLF6GXh81AOwxQRZBvLkHLlTua4
AJ9NSxVV8F5F0cmz5BHX83OdwUiHpAAfWnB+c1Mmc7HL8BXNEKmui9xX78g3Z+9+sKJA+y785tsr
WhqMZQ7xaTgyEtRgNtH68VxrJw217/FlgelkDk9fvGGiPU8BWLjxwiBlwENlfmO1Hxj1Ab2KtBqJ
y+BPm64RGxomxDjYPg6MOic/qDtrYw4DBlHlO/KLpWPq8c1s37F017tpruCRQW3lAOcxSqFt0QNa
AxdODoY/fbtKio0c8mlpZRyVLFQZ3aIezXDj1RfAOUynZWotFaXGSkMtQ9GcgYJBNuETnbJE6FRv
BoS8iyQvjQ3qhPCB3h6SLDckNsFXiLtDyIZmO20N8pf3rhbd6klZ51QKvJ/CPCJQY/3MnG2Gz2Q9
lAQ/WDMDZKDJth7bf5oXHlBGQSheOH5pUdK9j2pXEY5HWK13MpXDHkD+wk5LxmH2rdx1yGdLmVvj
Efq9TtRb/jEy4j06rf0tZYkiVuNM17morsPd5Kp62RoGTlIvCLe+2ZbwD9hU2fXMVSEshjNxm1J1
6/mcj5OfC2lkdEQzhKDzX51e6iuncf5fRin/f5nA5P634adnlTe/+W9Yqf8r/XT+R//OXzLEv4hX
Er7Q/wk4sgk5/nf8kk7Gsm0wxxWu0En5IzrmP7NPLfNfeJEd1/dN/pFw5rxSGNlN9L//l6X/y7Nc
YfkQY3TC7pz/WfqSa8wBNf8lwAayvmlavg57ju+EfhDZrP810SigZE5jHcMyM8hnDaVgMSRHAdkK
/i6864XhYnkkudgJnDtpXzsvKp58jlJatokND/WkU5xLM66pbsRjAWV0KUuhYDiNTPvzmyhAijig
ZEJ0waFHzylpb16i2eu4m3tKWvzqAQVpgQSjwpO3BjzFsqcCWJhj/jBpUPTKyXpudZQGfgmh2/DZ
PHWtP6qMYVFq7jMHJQDYF8YHaDIy1uUWqEpvJ6zhw1NXZ7++T9+7BxYKStw/JRMeb3S029hRn2nI
TCGlgYKBiWFdi+/PL6g7PEQ19fsQJ1eZsv0ZNYSdPA4OrBocchPvnTCWT6TBsKWqN1qez3W6k3H2
HkbjizJoWAx9Vx5TwIR4PmX3HoV2tRhLDGsQg0/SgYWBlHGetmWvYZMHd0Tp6IXxFT+i50XOTmDp
mTC7AqFV/jzq2O6K+iWKkw+tym8l9qQmqd5DP3SWLXCHFa7HfOFY2pbGmzXGWCVt31n4EzO9WupP
1sg0dSigfzUEAXZ1LR/TsF8RcLUPWp9puB6gusMdtLA1oiVp208Lo/PexwbfG47oq14gqp/Mu+l8
uQ7hJ67FrLLEDD+ogoChkjV3imoMDvFV46PAfTNbsetNi79wXk9dOnpqlmNs9MHDjDwGV3tyP+OG
ppJdA7fEfBGS35d7PjO8bCCIDpV9MGszGC9/RxMpUZlYhuUlTgqq0F4vlk0y/MAlPtYNoxeZ2tva
QRJjxLHFT4i9DzKirByxSq1fPAnoRLLgdahpsETDpkY2xXgtWVvm9Ebr6xCyjy7H9DWTc6pDoPYq
TMJ9ZP3ZegLROFH5bjIcAjuNdcioddMyenUdYkeddJWHwR1QI6WE0/wUuvnoN7UkY2dgHwp+Oidj
XF2E8BKT5lbSNEJ5jl8vJZcWn8HbxEQX086LImYPnN4DDki6AoRkCRxQAA/8Ifg08faRnnRzrOLM
yLM8mJIegbQEZ6322OZago7O2I8NAZgYvowJQVTajcvA0b8RWwEyy981ugELqph2TYmHkDU8Q5+i
BEjfPIN5GsOtT4SNpQ/IL6vhLYbovGh/0+3hm+nS6blAackWCOilYGyU5xwCRudDRAa9Ia5mbBXm
rilAuvD8r5vWeJWNxz9O14XfH3VY9GPwM+j+JraGGDzUzPhXUCoZhLvRbSq9U1CW+tKPXAq/9kgz
TydNxGhjMjmZvWbGq5k07SIJGOlqf+H8SWKCgocopbXQ3yT4aoWRzJZ9s0JsAd3EcVBeqYbZPg92
nTg/yfhdW2RHxIy0tax78Mbued6cR2P61Dsu1Tg8W01O+lnLhI8EgGX8ysVrMp2s5kpw0ur2cKO+
fEFucZ5/ZjnqMK0yPuuI1FC/6LChVRVDOdxKGDf1nqc68XnGIyhddgqmwq8fu8HF9XEUvuKYdPL1
kpJeO9jY4L0uxFWZH1wblB8KX70n95EIA88PH6zkQY3lFljRLk2tNVRCDk/VynPllqporZnW2u7q
FbeP9Kp6UVPvN3TqCAcLDcBpxcXAGFDL8Bb3JrLpjtSUbGHBRjG0YY/qZA9xcWncA8yw2dCceK13
kSkOA/mn878kgW2NaXjpdvbKrqK1gWqTUdzR0Z/klC+tLl42TJ2Tm2O+W9a4S3Lyd8Bn8fXRDa5k
8TaI/DBG4lLGCIbtLciSamH38QO0PloS0yqP/YPCF9gJ41F0eyrhHUUzUCjykTpnI6BYWUiAp9za
ULDiHQkf5l54GMHqIZmbRJyHtq+XAdo5OhSIywkT8U1KdqbbepNzimKAIK3Htq6OLTxpQKwMRBkd
ZtnZ7/4CeSyBy4bJpQgj2J/hldeckXO/Q7O0H5Va+6a7TxkgKRYztzuAp+IZENBtYFCiA/aKcDOh
gZyvVuAN+6zUt/PvnRZ9tqp/AB3a1G9dKY4hwEoRhjeRIC3z+jX5QgBUguehqLchfSJPvvY5xJqy
x7QJ3Kjmfzfjcr7Oo9/PESgrFO0rz+LIXAVLQZqGET0yDELySeCvgjzeUP4nOqYzgeJkLL4jhSPW
TSDkueEDXd2jZWKkl+UaXdY0bMGEnclLUVA20nOYvGFs2UUVJAZWIoMN0rM5kCvV3tSsJOn7m5ki
peLvELfeyKi74Dd4xNj/WijtmbuytCs4qw0ZKUN2sQbkGiK8NnV2qdLy6Nf0DvyT8oAsttHLhEKo
9vOdQErk5j68RPPgM1Ebi/RSdeKQgU6MovxCevkNpSAzweYG52qlGshgqOmMmI+b4Kq6xkWfohOn
3EU987pCySoD7gjNQxXrr4LsImP4qhwesUZsaX1/NCPg26AhG2FYcbp/GjadId/yXHsi6dh1u2vr
6EeNFjLBuVeTz6F1wbNZZktktg/2d4yZa0LvSYAJkwQBuIk2HAICU7eoZ55yv1pLTrhtbS0tpkx+
AX2cOHcz9E8OrbeR+FtPbo26vTKcKpeKV5rxi7DSreeJLf06Rm/+YZLdFRYPi2h4R9yydpp+7Ydw
RXRBWLM6ZlA8RyJlOvT83Hox5b/i3SuSayq9h5zAPqccPy2rv6bNQ1w0n1oSvRqW817VANX6WFwy
8RaR75Q0RyR+5xmbF9ordQ5hk7NVM4sdXkdPPs3vDLyKlaOs34DHDlDdMRL6pTSH3VRNx2TpxOZz
wwSzdvSz5xpfaTn80VYBozidYNrf3Sp6TXxwVBbCREsnEwK1jnbqzRyDHskEJoG8QVyfmHYsdB7u
qB+3bj3uqgK7NNiEqqsf5CTeVA9049NoiHM4BzNQOCQRigFs1u5V2a9LLgpJMdexGM+VmA5W6W3T
UIWUNgM9S3Us3fyMTIWeVhw+DlZ7dyHtQJYdiNQKPsr0y8NHWoF00I9DNC4FmsfRap9rTT6hPnkr
pmDfz+wuCpi95qa7PtpVKVCNyvyy6JAk0nhpIo2fiXcu6BhrOhIBApvjZLXXOGI0UXomRBVtmpnh
S6uiGqAb1iw0N/kqC4x1qDRUfnCc/pFlfGICatiUHa5B+nTyNmeVh3XxSFj0ui5qPDtXdGwm7jss
E+1Nr+Jr3CYX4lR30qXrE3H1In8POxFfA4Qa0lA0jHrjlFx65ew1JOS5c8ri4RaVTMEtbrcG99h+
ZgO8pbV2w9d4swZeirxhdfmrIzQWOgnTqbbD+HvypXtjAXlOQ6ptd9g7KPgdI3iWk/cc+eOr4clL
a6QbK5r29HR/TJldhnnaM1nLZAwf0j4hgYOWwboovjmsiH1cGp89zhMmt2i5kdVScuBsqV+QcjPr
zpDnKYjxVRidUmCCY4Lnzhq9BSiKUyaTc90+9e0uUfTRxjJfq9GlT+zQLJPJrPZmG66RYUMEXAy0
H46NGcD5cc8Vopr5m7RxOQai2uWh/SQCPkopJ8XcM20mD2m9XaHziBA48wZiNCVAUhZEH8UaseVV
HtHHnXYVXYfD6FPraEN8cJCyJKG7TMeypdZxUTHVbUzXy9MWfjOju8vT0MEb9h1mo6zn7qYaA8b0
5YnCuj/lPR2aoKAZYxaE8QkepQq0Q1fkpyCwT3gsO5gOnbWc7EcGVe+tHV5r9ALgQOGsGdVtGBE9
cQSFyEHWgxv6wWxe3Fl2fyMO5IxjzNs2OUFKykM6OTnexiYaUYExKLJqXal6XAlwW6eGbltkxg/D
PDDwLHiall4xJke1wsFr3blsyM3M+Ytiwj8nHQwAkY+xSY0u4NwhaA35NlBKRjRSoBLiQBU0Wutv
BsRbs4MyR+AvAR68rFHXvlcTRrgJe9nW5zZL4Y07TyGSmkT56aMBWkkfyF/reSBjSXmszfXApp6i
hdoJF32si6wwbkH/zPyi9AsVhbGeRqFvurbgZVyiUr/LwPzTu+hXBIJmG4M2WmctC1/Pcch2LziE
8LwA79tovpGdkibMT5Khybr3WKUkifYrNRQELjZ/sYX+u8K7hbEdrRE/ybDoO1ffFsUQbYitUtzf
HmprX+8lTi+YqDgNOJTEO1y+wcbQ5xZvEbHdBpxzoaM6GxKEiLxnDUU4ZzxaY7orKjtbu0FGPeP2
a2fCG2ipzl9LmonH0jRe0o4oI0Jj4lWlyrUou57h0tXB84iNUVI/k9qws6eaIAKpMzbLxmSDoLxd
ubh64au33TJjar9k1W6Wmf+lFTyKpun8BnV7TL26Png1XW0tMzHQxBKzPYaJpZYDm7RnsH7qwv8k
mPQJbl+wChk6L9IwJq+ib3o423tuAtOKvu7XMa+N7ibQz2LM9qZKfsKeVCN7QJCgT2j+8VGjjPb2
pTF77fQnuHIMQLw4Ie/T57ykc9BLiDLp6CaYs6yIMQT9AZ/Do8HYyGtA1Pii2WJvJyRV982LjIhY
M7V419hWvQ+qfQJA5OawAGWowIcwY8FFauk5eQ3bfJtnxJW1mcSJ3uef8HkP7oRgDHNFz71Ps1XZ
FWfqyj/fWeoBaV6kXHWvVevekRj/dp2MPqETApjx9xGG7WUztPWjDDiglgCFNuDa7VOfQOJK/fiX
NXV85G7kHH38TdnuHXSFh2oEsIbf5z//VMBI2+t6TgXoxdx+kRKDkHfPIy6Cpu0N1FoqwIdJN8CX
8DCzMb+YJvANSw3Z0pz7KkEYdXebDq0fFWibVKhvojrpnmV6YYZi7HmOR1C36gu5hf3s+g+2CJal
T5ALBKJvWG/qHtYgQ4zqMeLZPHSATxCaCfuKj79E4ByKx8SfsGz7kB4K38ZvCmZ6BzYD0r1ZkTCp
5GpsxXc4Zc5KkxQfysh2mUJim0XSP45TRNaAZW0mFZlnR0966AzygMQt2GvzaNTPy7fBtzLikMob
qTXFk2f8Tu6kPfGpTQ4/BumpQ49eIuBk4xDTxmW9RtFrbxTONnWj79xP/XcsEHezgUxWGhPIpenu
mHI/zlR6JwqXnY/wz+4DhvbJTpjGMcZkQCWAvEjVH9AWnlSsUaVvETagns5+qXVQaWYfdZbeCys+
8HpvVD1tlQEwLPH1p96ytk3FZKdOz5jLzmNUSXSG9s7NtbVbuCiAD56D2d2v/ZdaG/1lOXs9saFS
G3njUusxLhjK3qmKTyDk1m4OIScGTNdjvrULRLpArGKnuPqy/tWn1FkKiy4y6Y+rIkMgMYTwpIOq
kYtFB8wNCTFB6zUlZwvIfTyRYUAQEUvKso28DQTqnfNBPvsmVfGf5qsP9O+v9XTGuYhi+8dP45+q
qN7YOPCG2fvQcvcElzynw64bgw/0fYjmaCYBQ8KQPAKTb43wPyg7s+a2kTRr/5WOvh70YMnEEjHd
FyLBTSJFSrIs1w1CsuXEvu+/fh7QHf3Zrgr7m4qOai+SCgQyE5nve85zngLs+lpA1uic3qm4w9lc
DADT03k1tjpQPhh+vTEdszF7Awi2NSWR0ZTeWVW29ga9HMUoPwCeqUudbtM21eKveFBPAvS4NYDC
zrsvnYjR3OfU9LFZoOV/YDXZaTF55vGow9CFk6qoiXh1+HUAbYxhwLpETvC0/L8VmBD21UOaXkQR
vdkW2zf2Pcc6SKDqVQZNSOb4KonsU+Ckd41s2C1tZwnubNoga+S9Sq2zfCtLvgp9+wvZrq5Rfxj0
/K7tnCcKMY+eBoDcECh5PSD799nArPFi2SA4VF8Dl1NzHH8uBrFNbdSLYp6f5dQysyNGT4Fesmh3
JtAPI5QUU+Op9VUd0g+V+6jhIKyChOD2YV245gm4CnCH3EE4GkwYcrJ9phd0ePUPKYDZxYHnNzP3
JAesvKrz/knTcenpJv4IJ6Iv1zdYdcaJANAZIlpUwdoD5RDA9GVgpY9z5+17HaRM5HyYeigudcem
hocxYPYY4vTNIpNg+aSOl5+TqH6ss/plSOsdOK0vxmR/wt07rJJcO+A948ROodN0n8ZaO/Tcqo6A
5YU2u3EKSntF/wYn7LbP6FMZ/aXPifpgzHkmsUCabw9UpJosu6NE8Nkr+EhTGb4NEJtTc/rq8BX9
wL3JpU0WF0g0uPrLr90ZDa8LJv5+GtUG4gz02YvuZiw89mKRRBUGBWknMsIIhfu6dpvhiMWwxRNy
Q1bQXuKlH8LMl17iNzYZl511CaR9avOa3FUY4SQpRjpOV3xO+9xUp1ijK1oll8S1dghnfS97spjP
LoTFDowdOns/F8GhX/RoQ56fW8lVB0uDriz7nZaqp1iyWg7HynWw0eCcQT5ARgUBLWFOY9ahHuxl
9r4BMExZu+KwjjMk+di22WNAOB179Pu5rl6UzijLteyxKKxLUqCLCNql1u96j53i5gQGhNgW3wJO
kp7UWmcpvtu7CVqbi9wUpAFXNNr7xOYMVpQHbABvEJPR/yyJ4SXfQ0BNuurFZ2U7m3LmtkPLqyZ3
o4n8zkII3QZ1tWoN7pUNmj5Cc8Mw3U0h7XRIHqe6bF+mJvlqa73ywTk+j3p6Tz0NXAThMAdiV76a
TrcAsY4VN74J069Wm1s3lg0aMQAFW3PJU8c6o8ldhYuJ7us7qBNaAFV+dtzwrXnLCp3OhsaB0TuE
WvSmRvcU0fQW7fxs4H9V+ENq85MeO0j35ucWWIDSvANgsT+gb10WjIuiUldJxulkJ29Nw+pqhf3x
tiCvirO1dUhjyN4GuJd8eaByeqDcsNJESiatfeqC/LE2xYX34SNwANw2Heq1cJ3PrGl68eoO8CoZ
0+NMmwUM7kugd9FW75I3GuK8y0m3DoR2gEl9yRjMqY5DT+bce9WYF1fY441Rdkvr/pPjPlcfjdzb
ZwVHjiHDrcp2hdzZJPqSduO2l9pqdOU+DdRtTfRkPA/PonZOYwr9OOCcPi4yqdgqzhYnSTsanh0K
ClWEn5ub0VIIHVGG1UvU4RjXS/yr9Ot2fpyb/FF01g5yLC8RpnhOrFGhfe5bRi+GpjurGlbd2K9I
mwcQkh0iSIS4SKI3qryZxXnFsYbnPvxsd3WycRoWY2uwn4JsuA2MZt8jGKNwRvcarMCNRMnJLrG/
056miaD0oXjsQ4DUjYZh1t6+KvwnNJp3FaUIN5mfiwIIaIDLmCGLfeYNrRLGLl6Xo+xXLo79snJO
pQXGU7lPUS22y+s7CmAoR3I3oA5hjWc/4LJiav0+87o1QS1nY0Ez6PyoSOXnKbS26LlpxSIxETXr
/Kimj2yHmZMIPYauecF+9IVoeNppWA2tql33ufMQmfO51/Cu9TDs6QrJTd4CjVWEuTEC8krupMaF
EuPMQg34mZRCd7gR1HeoZHHAMmhQ5/eaojfd98ldHdtPyPwHcH2Bw+YJlWUDwknNaIaBI2e7Jk62
sgiaM4GYkWoIOSAbEhlSrq+7xFo3HlWdnrmJdXIJTTRz02dX9v73v/33v/7nv+n5qvfi/K3n2Pzr
f77vAf/023/t/Af/+h2fi3LCrRq2P379v46Pm6dffsH2vTi9Zu/Nz1+0XMZ/fij/2X9f1vq1ff3h
Nz5wgXa6dO/19PDedOm3C+ADLF/5//uXf3u//pSnqXz/598/w4Frl5+moiL/vkdM+/Z6h77doOXn
//v7lg/wz78/Lg3fv90W9fvrn77rW2fZsPR/eLjHbKqLruW5gp/379ayKf5h61LQPNFdx/V0+z+9
Zcv9h22YwnLNa9OZZNP/9JYt6x+mrjOtHGkJOsL0gq+3/+fH9/9+/7e8y85FRFbkP/9uuT92ll1s
K47H1QnoHbSwdTri33eWJTE6atY0dR6XtYhVkuzHACozWRgsrhZVrKJBuUAJgE7TkspUolxUJIwQ
QGv0LRqieHHXyRYJ9xhtTBfnZdTeT4Pr4scC4Aq64VADtUXWzd+3o/qqlW13DKOQTI3xgYgZe1d4
UeKH5GRtUWn2JdzRsk8Oen8OPCfcIuAcd5o3AyuzTt89rH+P5u8/vvEXH9/VTUGzXtLKh8f748ev
y5AGf1urM4otrJQGZSNL6e0KmCBJYMeir13fmAmBCZPIwASIbQrswHqa2voT+n9afObtSE9dEURx
o5d2tjUBx9385ioZCOV37X8ekuE5Jk+I/zFczJ8eUguHqsXKnJ4hnbARyiQ0Xi9xFnFmzMkn+iAJ
zuMET+ZbgPBa97J4k/TT11kPNT8c5lfby2qaBSDTexooh19fnkDo8NPlMXBMz+AeLr9YRvj3YyiM
xqZSZlOcaRxOJ9K+C98ZhzdDJ72g0Qp155JkvE7q4K7g5tD46G+9wBAHwIsciOsJIWOljjKzTSB2
RYTPYtPHBRmEZame6BmhaSQEqZmAxGbjVzvN0ErqFBkZetnW6zl1x151qwW+1Ns30QLop1Akb/Mi
KR9qOS52TJqD1OshnElnvJCeDql3csghFb22MjxVcRyV8naAqOBzKi53ynK//vouGYtG48eHiOrB
cE1Ht4UnhffTUMsCC3BqmaNNrHvj5AThq9P0xcZEfrTrralaJeaiDavTbCdL8sV4HxfPHq3RDfGG
+WYkt3XoiDuwnSQ4DRG85rgjCNi1tQc1Ikz+9eWay+X8fLkw30z0MKxOaLF+fKiNXseW4zX5ucis
Ys/MYR9HCmgX9pt5mqJtFpBzpKeln02NdUu1hEPfUwYIBgguXnn3w1Bq7sexTW9nh9WFTGSfWjld
suUe2733UZCK6//6ogXL4o8XjckRKY50HMc2Lf06Uj+/PkS5Yu0z/muOHZKi2iI6Yxb5qGWIWxGw
uJfGEu+1XaknrIzwSzVCYf3ceNA7O34C3vpk1Wl+6i2KDVoGZnb5Fpc/goJHh7WiZrTGLGmuRF4/
hyRKvy5VssWCkZYlOP9J3BFujcBMhjR6eLbWsg3ATHSMM+UHc+Ng2WLE1fM00/kO1kAW4e2S8vHU
RLmvdc2dXtnTpXJAAowu/voas2kzW3ssGeiL7aT+zX26Lms/PFzaWxyLLd20XdfB5vzjw5XQaDFj
tO59VerFfjRG49T2sd94MzJhEAcbSIA84nwo9hTW+pMq7Y+FPslbs+I+/PqhGT+Jm+gWcB2maxmS
9Dd+/dPqluEqgkETNPeqpDyuBhJUy3red3pDl4EKpAyCQ7lc5xSbxh459jPZ3TXlx77bOJrz+f9+
Octd4YVo8oblvfzjvWkdI+vAYQz3k5kzCT2kplpImq6WAuI0oAbaJYiPyGhMHFsMkpywGHaGPeY6
frVtNUI8fn1J5vI4fnxclmWyrrrScJYdwTLsvxvWOD9dBUVmvDeH6aGESHxS1Xxw4Pn04ZY0umrr
NhqsfiiRVg19mOZc+SlehnEMPAmNLe9Zsl5BJKtbkkly9LdUg+mu9BGZNQ60rRZFTavN+g5Wj/zd
6+tPSwniNcNGVbZsXHjWy0v4u8snUEOVvMP0e2dZAIik9jW4EE4ypDvSMjM2rMCnjGCEapeM1sZy
fVMn9i+I+qff3Mg/vam4EltaLm8p1zUgVP54JYbslAvESdwntR3fSQGUR9kmhWJqYKekTByMHvq8
Lk0132Yih3TfZ5uiDLRtaQMLy8Rwn3ThGqjQSU3AJWA8cPNGF+AlEMOoDMe9Fs8nPCLlGr2OtQMG
Ic541X53S/+80DE0LdS4FjYR0zB+GhGV3njhUJkCwrlNPChYZH9uky+zRqpu5EHmVwns2KmoHy3r
qars+qSCbO9ITJbzlGcfYHFx+FX4HWQZGHvTDYf1b+71nzYtlrXcZssxBBfKHvfHe63baWIT1SDu
uYp1HaDkzUh52vWVPOXoX+GMvzkof/YFHkKSi7CfF2V+VFN6X5fzJziT02UcI38q0MLUzQAXUOYe
jvkCGKZic5lVrn+dbCLSsA6kOV20xAzJoGl+81GWUfHT9Pvhkxg/fpLOrTJCTENxn2U2nd3ogIr+
N7sD6y/v1qLyZBPKW/fnkcliFteucs17k6YZ1F1l+2IAwpPGIHMTI6g38OboM4fV25Crl8SN369/
6mkYYYgqTjFoxuRMYComlGtodkvEBp1oAGZD722MrCSFCgVFZoEA8AKJbkkW+9IpX5eJu4OceapE
jDWXxtmGTRPhNd5La1lnQy+0uwpWMj8jx2SmWU+/HijGX91e5qLOK4nXtm7/tDw0sQWqyo6te2Fa
7QcAXY9GRGWsryNqO3PEflZHuV4voQmNqt9USU5si3DaL7wJuJMzBxRJa3H/68uy/mKtkBzYTA5i
Ntu2n/cSmqT3nLu9uM/hblYDjruW8Gx0AiaCPPcylbZ5a2VEtkdkfZ6rhMoFZ62MkqC1hVlHXjx6
2YPqhP6AUua697GS+S2lY3QOCAtZkyuANszIgQT0FOSWaTBQHV4hgpG3fV0B2V82pbEz1GtRWzhB
KXhQPEMrVdAefo5dNidtdv7N5/6Lx8FZVRiWZxAv8Ke9wSw9OUizMe7xDtWbaCrdTaEPd1dYudVD
x+kyY2s3MwnYgg6Eo0IdnwvdTaOAnKcV3hoPHS3oQTq+ZTaEIZfzSo/MiUYrrG0TxZOB93JlRkG+
60jioiA+f3ufxgiJSzUkd0Zefr7esbg2bzNHy2GbxhdbkrIpyBX4zXZoUWr/PME5+7qC46/teXz2
Hyf47M4GECw+clY+xz2dNQ/98m7CfH8KIDZCz5b5pg8Ka6MV4x9R536e0fMCdeNALOh+RbHzOdKc
vYPF/lalw4e0Fq7fz/hg9GUj1YOlrRsqPvpUvUaG2nSUpW5/89yW9fSnVcoWEmiKLh2XJ7isMN+9
ZdPSm4VWGSZsSEYNaHn4tBVu1TEeFChpejbX/ZxB0XUVBHG9r/WHIBiLvXwAHDSd2xpWLMxbY0fe
m7PPqdSvtb5oYLcYD32HQivrmtinHEkOvFu92piNKiuETxCbUHlV3N9MPeeQNIyxtXCq//Xn+/P5
if71tVxiCdPhY/60TMiR9l6Vp8a955CZTPXz1l7k0VpmfkbJDJvIdtYR/PVvI1Vm1NQBV0wzc2bs
AfcVtJSKoP84tVDIxk6Gx5SdFuB5S/7mUfzF9ppELYuLxS/Axu3nox5q+5kWKfkLXjnIW6MV6dlM
AAiOoklvMYd66yLA1JNm3iNdffwvyJdOabirqsj+3bUst+XnYQFv2Vi8CrYnfj6ce53RpTUJ82y+
NARTI1hnXaYrI5H7IPOOsK/UJlw2syi7SQ8063gdRrbwSZ2HZzOD+a2TEU36nAdbslxvHAIXt0an
p7+70L9ad1xL2h73TgjPXibpd+PXo36ktDE2YMOjdUNRrJtRCRwCFf1cu5frNS4bzVu9Gz7OefJc
x5136RpzoMfSXcLq9xvXP68LVNgMSoBLlc4z5E9TyulQCVijOQM8J/cyTnGLVkGJKFMHH0aBq9oY
IQSkOSfAOIkEhyg9M07XKgK9GVI+K3ze5NPRIh2Qq/16Qrh/3jJwdcLkhL6YTMTPphAHeT1CZOLy
sjTo/GxAfeflevmp7xVK/m7hlMUWZkavIy2kIuiaatqqHTiTZm7mHFJ85qNC59F2bbkprNzzMwcB
OOh8GnEjwda91gBcBv/qJoBojPLTiC7nhPgPDcF41En9qSxNQxsn8WY2w0B4HyLgYqJ5XhA/+On6
KzWCQuotM9pbcVX7KkE4pZLPIaWXTZghHOZsuXMyw96IpD4adp6tvh32kKxrA7HaGv+AEUH1M9SU
KEXSHSvHtTatPExz8BQ1T0Fn9DviBvSNxglIGXJcX5e6yhiScxTGF68fwH5jMfzkzml41+fWU2EM
FuIsoHJ1vkAmREIhSMFf0siT2Glo1iFzzXtF12U9FcarEQHqq0xaBboGcmcpYrghMoNYM4VvBFB6
gLasGkkC168fM0zHv3jQPGTmBdk4toVF58eZAZmqShS6kW8r+4xS6VTpO+FQfJDVH42E8tE5xBI7
iOlvynZC1qtlFA6S8sWFhGvHKYq4imwWYCwnUmReRMBLvVsOqrrOqyl1Cx31EJAbaxwbHy2A5U8w
bIljgk5eTXboT4dI6OGji76Kuxbez5H3blpO5bP/7IgcAS+RuIj0h25J1SyrV020BV5wRgLkcPYy
Z6Sp910tKCgEWbafzLG/JWdyp5Lq1MZzf9Ei5TtDVVKOc9Ehephi0rhHnk1yBbquhkNaorx1GMTd
MZmqci9iUAbVUhdIHQ2fYxQQEU/yk4+fvmU4JPHdSJsrAcWwOEEnNm3VW0QBDnLcWK5rJ/0SpuTF
0I61VnOemtshwb8UO/j/4O29X1+j5mLJFCHBYrUj9U0U4Q7KvTdJrzzViFVN6eWMiefndUbeDDWA
WurRkSVpEYeprDoh8qLlJJOt1rhqk3c5rKSiIXya3JFvF59hSHBHcCty+loOGhocEX1u8344jtJ9
11wAOUGef0hb/dDa/OQmJnz0WpSD5bDKS8I1PNuRK3NE04WoAE6TxlQ1U9halTwTz/TR0dFpWo5j
nK+1C9PrIMzrXn82IXvcDKH+hM+idcfpxQy656Gr05uk795djy0pODIqf9PnbI7V3h7EF0w1KV6u
OveBkgHyrhygtgBqtirSSj9GgevPALo2rk6S7dhgz5nruwxxGL5ReesSnXYyGgoqvDbjlZ3N/Nmo
EflA962b6/IsszWsjBY1RsK5cFla+7k1TlhaTDVlmE7Vpi/69SjynifGPLzOdZ1o+G3jEWJHyCtd
QLBnFrgdHzza6XpK1IqSbnqV1r6GVtjmAHWqQKvvR5iAtttDh4EfwzaU9bMdo+2SCjXVI21XaEgg
LZH9FQlNN8QM0q/6TVoPzs7p0LFbSrlbkdypmc182Vw6qo4YIaipGPoxW7YYY9WTW5kSR+wOkfDD
GPDDaBCwck99EeSszigM8ZCbC5WzbCngdHqPpcfInisJ0zQUWJ2sufeFh1y9S4ea9LJoOjk62cE2
gqZUIkvCHZZBniXL0Yw1fdt6tG2XbagFH2Ml0x6DU2uMH62z62UhBd02oTIUvlkZyVRji+BCK1Jy
ChqJREbIW1nSeKcctSJoR0GhJ8kc8kyz5g4pH8Gy5ayypfyJ6GteObLd1bxHbrQGuxLpJntGKUaa
KsZ6Q8qGb6AEymNR346t2/vXUViKacCdHwKN5lKSnCiOkohJetmZ/jC38YMVjieLAtEWSKAH8pRt
pQr6YFe7bbULY3JvyiG9o6NgnHrgqywiT6YhvoyNm9wM9vxUeU7pI36ZU5JGPcb48rHCBqxWqwT6
COgUhjzJwAMqRQFkZS21TdSSinTAnRWW0Yb4nxenJotxmEtrw5S6D5R2vO4YBf+5Gxvf97qbvds8
0fWdmg361CyqMbmN26LRyYGYwbhKIdZRTCqzZZCGo7I/iu7FG4sb5ap0dz3lmHqtb5IWzcsy8CEo
0qi/1snxl45rN+2/uhXEccOOiCSJD4RmWWs47/L2ur/sQ7Ba8DqDbVMaeC4C8zlkaXK17jlk3mtC
pyTktftRmsUaCulSKujIgRXJVm9ZdYfCA4HPmeF6xMt0tV24OQRaZiAW8+NQOx8w4pfHkVwE2C8O
aCcV9TQuLolOLnFqMlbIiFyqotepOM/lCWoaZB/Hci6VLlBPdAvNgmry4NK3H6Cg3MX4jNZEpaDr
S+ZjDItiLPW3UZYXvSyix97jHuRJUj/mYNhW/QBz0Ypbndw1rjTvNIvcSQ5qc58RmYjg7bqY6sSc
gKvLDtevCpL8DmjScHQC+HTJ1EnIY5DxwWxeksT7Ug0B9by4AGtHfK7CPpPnkY7iGHX+HEr/+ghS
HVaEXeBlB9p6wufHaXcpWl5rmRzaa99VITMgOOI5nxg6xs5kJG2yBDhHJfOjDoRjJUXp6w7J8tcV
C67TUWElPJNDgJtSkF+4fCovnImSqsm+rTPj+Tpch6I5l5mB1QBpCV6G5hg1DrXFGb9TNk0f9Nwu
/THrjqbkItxI2I8dTEDESZS4OVd8JKzpOYuJ+5570wQDrhHcPZqc0U1N7qnaYqPVz0TLe6tQM4xb
t8LiQPaxgeYqN6eDYEWaZ33axe34GTMR9YeYNLkwyt6ofTL7lwOOqNoJ3pIINtehOCevRuXWd3ko
bqe+fXDUPB1qkDdRn0QHRzULCdmlfTxrRCl2FuZhDwo4FO96M+Y67cBEe6y9TK2VwK1jZui5RONe
NG28ZVuBarQmfqIaaRHLHmdeYYR49QhZuQm5lWcZF8fckV+bTBqH6yYpQOENXT0bt6Tb5vej9izg
c1yXZiY38ETZ1BeHH8Gy4ZjrVl2SNLRvp0KIYxCwp8rQyR3MqOa+9pOvBDhRu0A8O2pasQMyovml
TDq/azwivhf0RyHDTU2W5absEea10/gxDyz1kNQZJgaYFNRL91lePaRKIbypGJaVu8p4eywc0Leg
rr2jyJ07dG35qpczO/ao2/Tu8kLUm3hvfmVMAetVY7AqovLQ14SHtsG4bRJXrmCzdbuilPvSmIu1
RTDht+fixEW3UcWjhUzYb6m18UbbVyS6nGqvDLCwzUTmgFsqq2g4R3E9fG5JLa2XGJ/MGi5zkYUr
yubTIS2YTp0RELbq7kR3NLwxug2zAR0iAkLgjfm5LtALpTCnvy1OZnfJyzrBsQhhaTmxoXgAGTV7
XXYhR/31+prXq/I0eaM4ue1n1gJzBYGN9WPZ4XH62St7MY4uJfvr1LNplZ21+aTEtOnHa9I8taZv
yxAvvSBt7jv+uAwq/ShlYVNDLtipE3p2ry1BVhhJ3q8HjevUm52wAyJOvGHUpNHO1NHaDwPhRpx2
4KjzL4lm2Sh9fHnZekYvuLuulmHUO3uz1i8o70ibr+yTUSb7RO/To6vIfxhClwCHAoskW27e1Ugj
REV4FC3X3ewmBoZh40uKGGitDSLc5DxMeCwTQ6lmJbfqwLe9Vm7Ysqz78pUED3ZLYVEjRI4IBqWz
3nn55vriqnqhtmPGUaC0EvDOKkYAzK6QEyDqipu+p2N07TzrLRlahlusRn00EHvAcJmEte2ipYO0
TOc0XiQbM3ZerougHdXSr6HKWQp4sSxTBlm6K9WDYUo9Ue1akX1oafzf6CyhW1uNoV+URNhkTW+t
e4KLeecYBHRQO1KIA4+R+iQtjS4nPsk1yxP+Zdl9Yj/5WYy87YKliUZOOezRjPRg7T5owqfEbYjy
QgdyJqT2bESkNJDGqh1VesD80u3MRL3PEm5xI7LMJ9HLXCc2k6J0F5F61iDK8qaJLm6XH64DCh98
vSKHLFmRa9Gi59i1w2CcFIl0dGgJ87Wp/6Vh/zAonSc1DMyKon3w3B1mHUFG6ccIhevarcrAvRFI
+oUoHzJc5EekodEmD6BtBzNOMfBkpHmRr5Kz9mtMikhzOYC6u7BDCUgGV3hQg7jolh0BD+i5i4oN
9PVlSv1f2zRIM+elP8texPQRs3OqX960uupalmwO83Atvshcs3aqqwToeSJwzPlgI3G+9O1j1eva
GjHhe8AY2oYVELUCUvHBy7wvBe1UmAz2Xkfk9u3oRpfQTuiAtXS9fRL1pnUvzUd2VMnKKzx7x868
217r9GQG1n5jzN6mSYHV0EDxy7wLtmw59F2pZ8VKgzR5M7RyvEV6u03bgZivmKJwlOjtw+wQPDuL
GV5KBycTKUe4TfCh35SW6d3Hrvfh2hcyMLGuCREdDtfagz1HftPU4qynwyq2SNjIJhOhXNWBmtTN
R6Ll/iBvkQ24LMJV0dh3w/F64pgXv108bJNQxVyduSXFW+37eHrXpvA9BYK4J9iTbZSBPQAw0DrS
gmLba/N6cnSA+Etx3o09aMccSpciRrUusv4AzLtpKKFylz+p2HyMlfhYcUWnTozvjnCeInqHh5Zt
zIaAgpPwUoiolq7DW7c/VmPmbqnPIcqxBPBTWVh+ZU1nVOmTH3dhdMJx2d4Ewbsuym5j6aW+zmXx
bMiX2tvMibR3Wq20VQS92glUv0mCucRp8SHst7mbRR9Dq8nXQ5Cnj4ulZPZk9XDdNTa0zm4G4d0Z
y3ZAJVm+mk3SZK+fUtK0OyWJuyaCM/l2Yg+t+CzbXJwIPI28Pr7VqG36pUigpTXztJki3M5tGr55
6Cy3eYKip4ZlTZqVQRZGWJWbqhxCHzvpsL+OHSfA9WAWgJ4l2tpNKHBY9kGlcGlYnwMt7TcKfhTR
IcllTgtAnwUzoc3NF/atkCqWxjZi1y9yCn14XTPWW5KrhFGcI8ZHLchS+KYykclrNA7DygWpt78W
H5yha4mxTZjyBSMhyxxYPSJH7kzA+4mbBn/cPWngVS60oEJX088s6KSN19qG/ZbFgQ5TFgoUdg1h
kq4NV1DnCtsKyTL3rI1KgrSy8s2UtXcPY/5LIrCCXU++Q6Y/FgTRULMR6sTRHPK321G4LA/YW9De
5kazywIizYh4fiw19SqlnE4d56qbBFoTN4DC9fUBdoP8w2DjelEPwwQMQNPadh9RMzhdH6Fq5KoF
63TnkI2T5MHaE47cGNAre1c2PhWxdoVOllZFh9nOdJZCXOnwfObFbdITDTkXd6LL6QZWY30fJadK
c79gVU4ezS7/JHWsiWJqMXbE4lhNkXGCkfqKmu+mc43ij1Cmu9lWr/Qckid3AHZgVL60o5azAOhz
buBJa+1vp40QbkvcGQSJ1ZPxGOOgu4EmeGjzxqRQQnyvaN5gr6mLSSkD4Vhw6rNs8jFFshalDQWP
hOTVBDl+k0HLBTFYXsi6RGCk22+DQJytTN4cAHQ+UJLnefXDfHExAE+tXkPcCyOk6SmemBQ3faKq
ac/HflRmW/naELSPXka3ZDOEY3Bfpc6NTHp5a8/Nl8j1nca0v0gnfbV5XwiRpH/o+ksz91vSAewv
7Wy/1oHnXgpb810HOCNQwWiTMan8uQx7Cl/pC6VPj7ANlGvL71BcJjvW+m7T9QyyyNwUAszPQHTg
po3bbp3h5/Mx1KUbz0ZdbU3i23RqGq3fjKSFSGESTDct3h+nzg5JHoLnHy9lIsMvhQFSPQw2jREm
+xaxyT2UNbro+mDtdVlxquF886Tr+Zc5lruZFfGu9TLcddxREXak0VUj5Hc3qql0tO9TpPhcwaRT
nWpfq0Uj1rrNnk5udRdEyKGqoUXZEXrOgYxuWn9jeppN62sA4WaXtqgB3NRL12Gq7h0YWH7Udemd
E3kYESdU1003jV/0UmPLRDiu2dfebhjMLeyENTY8j45OZjJKvs5peZ5i+SGq5FqEeByDrA1WMxKt
Cgy5Bo/Gr0zQu2J5S1DSwCfEbnl6czKLvzXXmip2k4VJ24YbpBGozLk5j9F3Y1AbxEOLvuG+jbtN
mA4vXZFaW5rFZGFX7ae8xb63ENaOvJ6I4Jo2BGkbN3ZGZneTtFQq49nnJaz8juChGzfm8JyN8XEy
6gfRqNHvK+A/VZEeamk+x5kHjSmw18jm72cFx5G43Q+VmX2oMyBNcJ0JIQ/OVUsxqrM4raQU+/To
1Osw89BZ5PBcyQ+3avfQEHzjIwhFNTGsB+rJ0Mzo0s3W4hhLKR0mi0LfER8niTmS5K9wXdPXlkiw
VhqlYDzjnJtgea7ilPy1dPyjmZnaQ4uDdp4jwlesr15Br9Bek++kbkTgbfoeS1bJ5Nvm0/yUj8RK
FkQTNRW4EoPQq0plm6w2YFzzAlvj1IUajSR6n4GkEIw0r4d6TbV4pY0mXm0tYuyCS8iotkZqMg69
6X1MTSArmbJgZnAGj5aj69RUGzfWoXqGro68CUrvxPEVH6wY+t6fAmM9WmFwE6R0tVwspzbQSLZI
BlodNmUxKU5LNz3l0IWOoOZgk1jkR4UfEZHu9Jq+icbS43V1uaJ2QkavM+wDTXp7JKhfK9xxq7IP
+rUGeLKcJud2rsRjUg4U8Zw8X6UOHUldy45BQUUKUV+Gh2Pch2N2r9x9HYaoFB285UmNW8hF0qlm
Px884UPP9KzAXbu47jLX+0qVkJJV82K7Hs8jKewbjnmEkJs0YAdI22kW3xYVFgs4Nex03eAjj6fY
zP30JKPkdXZG7ybzeMad1t8rNvacVjc5Q2flaQHAdiIrV7oONUImj00jviZO/Roq41H18B0W60+o
Ry8xJgqsF2eTryRoVsE5sIwnTNo5LIkcknsNQH6QL3Yra3/STQs5dO1CIktwmmsRFy64gw8Kaz2v
nPxcBVEEvxjGYkKISWtqwXp6YSfRb0rDSbfNmAMYT/6XufNYshtLu+urKDTHH8CBH2hyvc2byXQk
JwhaeBz4A+DptYBs/SomS8WomSaM7upqXgccfGbvtR/DSYfsEI0fyVTjyV1QlZmTq21Fa6yiu5jC
dAu/Xm1i23rGUlYw5gEpourmR5Y0x3bAKKwDp3T6vjjgNb9qfkB0TCJPoNCfdYLjNkD374XbEj8i
vHTXjsaDl6c314zL4zDIdQNb3U+p5weBONyzUpJkNbgAhIFueXrtA4s3aDAgPknN+WZESX/iUvhi
ddUVIlJWGsneZVG07xTuT7+HT4RDWW/FLmUKjn2p2XD/iw2y8W4PiorQ28QfIJQG2TYUTrtpHRKQ
J8eu174XuueET1WW2O+FdSTbrDmw8V4xY9s5Gn63Ui8ZswyWt8rt6NPArbUhYPas4SJbE3FdHBL/
URsUrU+TeeuKRCKkv9QKDZbd+NbrNOx8mevWVfGlj+ybE6I9gQl6dvLuPPrHyU2+VpH45mcGi7mA
pJbG+RYa0Y+CbQ02sA35hP5TlUki/uzMx0sfAs5M4uwhq7zTaPSfUlOkd0piNEPkbJykVKyUCbAw
rM4/d7Y8QW5/9DtR72OHHGIRt+peY+cimew1MhaHtukGkHPBNQGSss8yyYFVchXzXahdnwPaDPBt
b6U1s5DDzODhbX6Phj44Vj6gkKFMLvRZzakR2qOtWv1JCk5PmQpxBcR2cszKO2hWjI5shFIeFOrr
oMn8ztA/VYHzrdUq0BXjzmDzc3KNHr4sYIaNzzwL1jdqi5LOP3UDgj717Dh2VkQarh0dlFXjcpBq
5ZksF9xeSoQzKt4kM78g8iL0P4POoLv+ZJjTlKy5nbPZMaEjOva8h+WPkpTATRdZ+s6HwfP2z4zC
+oHB3D4t/6gOCrBa/QTBTpT2ZfnDpWe/tCXQTc/DWKT8qjpllv85aWR0YRxLbBNDkY0zsNkr8Mwz
MGo1urgKcper2PaNY8LIO2QuVM+AkCFbKVcik59HBfEUMOCmT2az0X+NrK5/YtvmKxKeM4kRdNbH
psYID0nzP4Tt+Ii68jh7BUiNcWCBsA5UWv4zJD7+DH3v2PjjvT214tmTw5e6RpNWhiVbSRqyEaTR
VROPhhEVe8wSGcEstMWL4LrRW/9g0rJoDGZB70OhN+PXmqIaAraoTO9QxGDwqhRZkte0X40YqFIt
y71XlwVqTne4WjzNmTEbjE/BwrHxzP2if/GAaoXWtJVqrB+6RL69AqPGR79E4unZGqpDh2xcu+Ey
btJxJ5MGBLeH7BujWyJUcxN187Wz6/7U487P8AjXk23edeQM5iWjFcuWT4v2qwywcpNr+PYag9J+
uJ5Wb/Ueak4acHpEARa3WamBPsy86nqMAJgZxdkXeGRq50uu9RpT/fEU6OIePDvQFAU7a5k4Ewos
rx6azzcdGquUNrLLxxEV+oq/KX6b94Ux2+AxHT4TG+xvfEY/pyJrI5Z6+OVC4uN4knr9xfH5a1PG
uuuGDnWTjtOA100YWPyaxwR045H/kO0rw9R2NFys5VmQdZN7tjuWVQz9ANHVuKTXCDfRzVsmcHFf
scmX01FnZ2fOm22nLLdVUb/6FdQHYNz3ndtNa6dCR+Z4LdfNsvpr7fIYdoZzsT3/TvkoBuOiBlJj
Sep0hzQMxD7Fyuxhj1RcE6hzdRPguPVAVQ2VYd7WlF76sUH+N6ON7EdNajzDm7PlBdSdraWfCgID
GMh49r4b2ZOrCM9NPu5U4MgbQ6MTgZ7eOetjkLxzJVP4bzNPjKrk9BGTSkSUl97VVTfO+XrBTnXl
2jS6/ohvgn2Mox5zr6fiaoBjWOM8qJxXFiEtvGjOQVL2Z9e8epPcmQaAYUMKtaENJseH6OIrzOEn
j1vEMbvo0RiKnaZc6+KaI3wTBUnG9XM86JOAFZH+sKIW5G8oBc9c9qahKwiI6HJ7P0RW+PD27UWp
dyvy5l6faMXKODGf7SE9kN9cMLS07qKdxu6BBw3Ym7hwy0/s3qOzVllHZXfleYBntmotpfa51ViH
oEUAALxx5xb5ABfJoX/O3ia6ZYUuSw+Ag6oXpXUgxRT98HztFLW8meXwY+z14SJITWiT4PNy2kA9
8M5z/rI+BSGsn0QyWHAx53UGhpMA2HvU5KDimwu7+fyq10D827B9sCH16iFsdm/Itn5SMd8YNsXo
w5jOp88eCadJys9WaOFwKkf0WMuoQFCPP5Buu6X2nQ+8cMqgDDHKuhstGlpuPYbgsZyz5zJr2KLB
QaWpuw/B7LnqHQYrjbbJ9MvIOGe3rMKIlTfPRpK9DrPLiWPAPjd8RQA3Ich7es4+chblxja2dkUE
7nKvGkllEwNZ76IAsUrViJ0iCOkY0YMH7gwBQaf3GLWo0yEQXVHDhmszInJosh0UBDOGKUPFt21a
1+Nmnsz9MpFnlJAfmHitlqVUVemvrCwaouo5GRS1wWqShbFZLhOGPd4GYl+3B3kv2L8NyT7Wh2+J
Jl+c3PzoALMi9cOhf3LLk2DMOxgg9ZZ7y4V2hnCyaomaJpcnzPjwNNkrrtYtNcQEM7PM1imyG98h
pkS4Y71fPnWSA9RbXh6Eozq4YfBZ0xCgzRcIccAE105+eaFxzLesDMpPYGy0TTj5+46S5ZEEEYrG
7oNJt3lIE1WsB3hNW2xLX1u+xXMpJn62QScFoM/7/smgN1vEgG5s1JtOr2+ygLW67EC4Th3EXSb9
f8KOBisuEiE5l7rOvdvX35eBljXl4zoMyKINLQmVtYTGons6jL1Zi1FhfjjqZm7Sbd27zLHWBG1H
O9ESXrh8xjEx5zEqods1JMfaj3FLV1glpqreubPoNzLHfGfngEb4Kllqc3nMtrUG5fAwnCVsHCBm
okTXCXDJMlj2GsyimRYO8qDBDl7xcc52QyK4bis2CQRAtza+YReqOiAjn0Huhs8TkIV69kMlnrS8
vAR2f1zeehgzHpZ9NMLyE3Lb5zE6gRqjk7BjAyTRM88v49EO2ZhHdngkRNqnhBqLba+pbTnvb0Ki
kdNeGIdEgI7Fy70sEpAjfHPqgWOUweqy1IkN8VljvAAWdA4UdGV2jA3c5tVYUOaR/7W8rA98caoE
BTJjY3RaRX/CbHYRKBXWWC/mRLVpxhdx4hasxY8Fg0ZcOisok49p6GVsak1ydf2qfQ6a9NYwNQJ4
6CUHV5P3XaQP95ll3RPIlZLK9dqV00/DbJhv5I761hPo0nZ2emFFtFpu4anO0eyk1bcBbPzeZw1x
nyDUvdglK1r8+7ER7Di40qPvxF+iCt2HVoIMYbzAniPNxfptw1UmnF/hFa0XrJPaQVydQPRxu/EE
3cW5xU1M4TUf272w9IeG2wNPZ/VUd/co74y7rDgzJmtuqNniXb0N6I8I2HOlfsl4bAZ+AD+4yrt9
bXcOwF9im3BbeAdHa2aAec/Pz1Nx3yEW/sZvRGfmTcEhC/U7La0+O2lTs/Vu9jgYD3Iw47PX1KwW
J/cO2htpLVHX7+PR2rlEKu1lBo4GxeS0Q2ZONqFi81kJ45ubC6gp3hQeM/Z+6zht3EMeMY7zxp9J
SMyyTloSjbbDGise71Upviovi8nVQlhSVIF+cdKOSmORssg8+4BQTSLLSWxEJsqcDpOv9Dtj/sNs
CbyLoIMyivfS6KwSHhhh6MOwnhX2Q1CVn8aJ9QHcMu9porM1vC55ZYlhbrsBcYjBLbtFjlQ9RjXJ
vZ5P29dw9yaEwaus20DXol9e/IzgdNZjEGcbV+MLaoG+FEM17nFAlwdZgUwrgf9klLhHTAZblM1w
7c3xMLS8FpT9N1V20nzLFdlSVceWJGNlcXSzU4Vm7GCH0EQGryFlzkQnE8qWlF0JXjnkwbLJA5+k
48iC1TqxcbHhtQ4lKS/BQC2KEvDsif7RiHDumSIx13rpMfqc0xk1C8Jg3xCVy6NIkIWxnsLMORrJ
eCimwbum5db1B/Yl+gvMYNYcQXNUZctOfq5pjda+QiYD8dcDD4pkX646Kb4UDuWtOejy1NUjALr+
bMnMejvjEIax5DTj7wSeeg9O0U1keGnNnUMKo62KWx/a3prd2Ss8huEeFep5NK0zoKx7PmiKIopg
g64x7hguEl1GycemHbsIze42oQ0vXXbFLZ9/PaUGpRLJ9IWGziHNiSddquaGa/DOr0r7XFdNuvZC
BiIh/tZOggKNbYmxr0iPrPuQTZFKxMVK7ixpGqtelnMlRwmJT40tcd4ASouImnIqWJqmph9FZ26k
k9zlxFjtnZYBSZ8a1R7BzbepCpD7y1MFIYo9RvWy7GAj0yJ8y7WSnZ9jFiVOSzsOMY/CCtHmyaHc
XTM1pa9c5BWgAM4VgoVqiB6tyCZDbtoXjfTpYaeTZ/ivROnqRLf7Lsgdndpa1kcyxd5eaimmfZlc
EA1V+zKP4JXMKuX5l2Vnj7JGaw8G6aueJo5F4FhnAndQ+ETdnft5aeBkudGy3NqztiMcdq5amCck
c9m/Bo8JCMepaZvnLX0vXnqJMRmXCM1YEMNxc8f8kElSaNxCzs3JQyX74OyE2mfDD0BmGUX/bIvQ
AFJiBYdKGXQbpQ4wPedmiW0gdssHyCXJkzRAb9rgwHP0/eAK0pFQbx006Zp7ZVsuHji5rqSW7Zw8
qzc4q1vuSDrSzG66tWNI/8avtxnxCJ6XpXlCSufRwUwwq6S0Xaj3r83cQy5FcuVO5OrYVxOjCmIt
oOLcUD0+ZyvBsshEjqLLd914m9lkiSdheZRmZVKe9B/qSpCf1ZEiXfTsGwmcleqlNULn0HjRuHU5
/hRs3Ivq6OSyqp1WoKjznaqy8MolZIHyQDVmX4IhOLIhU5dpQKrUexxOHNBNCN5HtLa/aeBBZ5qf
nEpf4FflVrYMcmPKAKG00iHmT7GVPMS6ueYAJK86cPYgD052TPxJlCTf0wRIHBzxAbbSa5iyEpJO
9C0svWwjaZtPEWxsNwUxnVQNQ96yvoaDuJDkOX8NwafAMJiMDOR6Qtf/4kTD90n0EKt9dcpICPDC
gBm93UDh0utVo4MCG6vwE1mw6aUhjyn0XYhycOHzzpEHsKyrN/t0iMya/ox5dYV0sNIU2qnQQ+mB
kFQv9znmqjsGm6girPsCWs6Hpdb0G9xFDjtcy54lNlH5EpJudh7ILjk6nmLJZnwgoYeEnF7ZKN+i
GT6OF1VQQBxiwX4FdcplUUAEg5Zvl4etgZjs4KugJhPAHnlXCYG8KQpPUxos5ExmOWnsg4voHnnm
IFHGKM9gAoJNloB9otIdgs8FTKNNLGhXRBlKpPLTeqq3S56WMw3tzhFZsqtFeaN39Zl2gGGvZbQf
OvuMCfpzUEXB5k+i8t9cIThoXM+zPcMkZEC8k5RXLZXNKFvjtigOCbYPbjrpZrDt+gyxadvTuHk6
AwloaiegWOFhUR0YderuCdJRaxXkBppoWEaNfeYHJao0LF+dUbx2faR9aInhxDtWMIhhY5ZQpEO1
/fefAUu07pq25Rim+94w0g0ET2ZlOt10MbmI291i58SyvIakHE9Tu2LeTAh4hFo2KHt5bZIEgl4d
SZqVwTqYQSh2sPiHTw2EoiPkQ1ZPrhb87NzkFsDh+KJppMDBI45ex17qa4J+/iDtN2Zf2a/eHNgr
EGGES1IITvPZGf8Xy0tc+6rvAs17E/YXZiA3UJvpTSFu8lDwfTpkVJ54FkCgmyAYgrq1VqlV/tFh
/rsH3/U9w4FQYeJtE+47PzFhE31S5qF2W7pDrbDql4LF0GiSMVIVRYWEYyzW+kAYpAZflUZmYKJC
u3oGOsXWgsiu2JgfoSFS7br+nMVMx1JnmJVB7RpEnSLAzyY7iwgjW7ebx3++Fsy/ff+2pc/GN0OY
YjYX/eWbpFdnztNO2q00y+3I+XkLSlhNnhjsw1JwMNvZRMiHmUJweJKnqG2XLt/AALpiEH7SbPt7
WOrboWisV72mhBGbyC/K16Lrkl3hvvp1X+9GRRKrGwXx1m+mdBOUnFLQPAvUhGQiKpS7RwJS4FKy
Vd/USUvXUnh/gNb8juYwPZ1hC0YIx8PLbs5++7982CCzC0e5lXVjA0TPh8r4TiXTaZob4aXWW37E
AKoOgwPjmFZes/VJo92hFlqUdgX7422nJtI3ouRc+JguUpSjqoh+OPb3pR/RW08e//Aj/c4B8HjX
umuYHgNa33p36DDJFFnrCfNWQwnYVnG8cSW2eXSmj+aMAwxa1NS26e9DUXW7JE+ardLYmGUx0rHR
eVmEHyP/Kpg+9pS2BXLPwmh1DPdLM1cTK7FvZm2JHRDQ58+ekaWtbIycXy0WbH+M4ELBg4J47l9t
t9a29Jx/9L7/7ScF16D7uEp9/z1DQlqs3qOcBUpDaOLankPNxnL6LpIKbkU/mXRG2EITFWw9vz7p
GgmkoTFkm8aWRP85VbTXB8WYhUMPXaxbrZciaBGzMuW1Nn6KaCtjT9mxA/nDr/T7ocSvZINHwNDi
8AneXV2wiEqn0PBT49m+6DJmyFiD5MtGMChdNo9qOgVk2aQVbeNWbsPEXfuAepciOwxlt0n0Ot4h
nbEvSUOqXE5dG7B3Q5lIGliWmR+m3PpUlsQS6sJmV4ersMCDvcPkb66Wq6+y8ItJnDeN8k9LEfrP
H/JvzKSebgsckbZu2jacgV9voZnwoUItFsi/W6YtU9WRp5eGWxxUsP8m0iutnqT3U9QI7z6cDfcR
4aas7/ZyKpFXdml9qlvb3ig9fg6TMd0UOQpnUmmHPzyq/+Yh4fE7zIcaN4/p6u/uGk3vDTYhuL/i
OeQ07fjKMMP1aCs88ONJCdjR4mknqpHQacEy3LeLbBMq8p3+8KX9bofknXi2TRAVDyx0hb9+aUqA
4IUCiw+N7Er22PHP1m/Mq7krG1Pf2Jnh4UObGujRDLFZLZ1THshVflyOf6fxCDzCMfQHX/D7bCyY
CZ6OOZOrVeiERDnvvh8cWTg8Ck6V3mXgm88yY4TKxgDhHem9s1puNYPIQzT7FpWnqkB6EMUEmLcj
Gbz+Ljssjvj70o3UOtALlUuAojlcRY1iUureTyzr2EWoQ/5QwRh/84Ua2LX5VWcsiaO/e2pR5Ekb
yrZzm/X+yHZPvY783i/xuS13k9fTGVQ4rtk7+z8k22CjjK230WrWdI9y9spnUv/3dQlZaK6LA2su
TLAw//pD4+XWrHxI7dtyMwq3xM7iGj+HyfLX4Kl1IhvBmpQaefEL82aZ8RkFzf8/X3F/96TjeW7r
FKrEXPFD//pGtJrItnn1ciPfa9ybGk/cxDySegw2kz6NREh93JWsr4cppcqfhbGSao60cSIJAt3d
erkIeF6XAOdCrQdMSkaDPpbXZVJhV4qHiHSvVuOGf3rrf/fbQjRybccAd2A4735bExwgtYjj3MgH
F2e3Uq9ZIWFTE1qACYgaA0ATq6go/1YMenQOPMw5jRLMELDJaGgaHgpFbsGbo2a0LAh4mdojmrQO
afcxF5KUhAwke1MZj4VP86olnX6avW3//jfgi7ctrk/BWfm+tCotM9dC0/VukQ552h+1/qlrnA9L
9VRE+avyolukQNGQX7Zn/eDuoF4T6HCVCkPJ0km/cZJkfyjgqoLcxZk33Kmzi7lFDWnw4Z/f8XJ4
/1pWe3THLrQkeEmz5u3Xq6YdpMUIvbNvi1iyt9FGWinzomaMd2hKWGxPzjccCgHGpfy2XLx6aF1z
m7mYZ3YmPPoxubPi9MiOM93+87szf0f3gFUzOEUtYRH/8Z5j0HUkNE+JFd8vWk1JgvQG9YC51TJe
3h/ptwYXaY5DuNSmjtXjnJSwnAaBO76wQVTXDuzCY+kYrwKtzwkaMsZKhciz0y5NaQ9rnQm4HlBx
t9D2eKm3dV8Dga1J7fFBc8kFB9e8GGBIvvpGKVusppQ8dr6drYrdfWx03tGdRXX//OH/howwky4t
7Mwe7c5vNILMVpY2lG3C0Jrng05UUIHTkomBIGAKzcs+0kkeJDTk7E0iOC7Ljyy1/Psw+QPfhYOW
y+DdZeL5jgMJyuX9UGD8epmgglXW1IjofqmrQqbjxzKH5SElMYsFHCqGzbXJDCud3BuwZuqEvIyo
5OLrUHoYk7DC9I4Bn0+ffZEJfpr2U8C9iHb2oeyqGOnHsOkq/SUryZRwEBbulj8mE6Gc0eak+TWC
dVkbfygshrlu308XQyMQY5xjppcqXo5ex2wV2XBamk/mLM4mrJW4RWcEioZlp4t7ZvMBISe62+Kq
Y+Kgs5QZOPK0FDglljn47C95ZH5ezpLCSb9kccFAojauWSONuyjMN2bVaWu/aEzcKtkMoz+7Bqns
Pd1cxwZgtUxRwImvoqQiim/Egxujop0ASqzSKHceBuW+ME5BPpncwnbIvxdWBtw23dIsNcxYiwsW
SfMhLLzdouRPWpy2iVVtbEyf54kVLiOyKbzkrvch7HtKeH451hhIkoki4pfBT4pJuIxPiOx+2noN
ozGgEfWj73Gh7Mu/v05BSM6+aZB0uvX+yYyTI8WHx3W6TGCN3L/LLYfiNRLfPX1A3ZSSyFEbI4lR
8z55OUOAwtfHHrHAH97L3xwYPjUqGZ6wHjiB39Wqoc/WlpV6fD+EEWEcxehsF+9+qfQTPqL+sLyF
BeXyQ+BP3NOwVus6NY5+Pj0NjHM3ddPughTPKU6c6Q8Nw+8MVRPdoUDp7swgst+mGL3dmIWqbRhI
TF+ZAJHf1IhPQLENKv6qJlE32EYDcvocIuTBnFCHRzxvS4vwdJ01JQoM82vUYuGIZGmsuyQ6uj3J
wn/4GheKz6/3uz/zfQQ0MmhTpvcOIDP2gd9LFWb3kaNdkJXIizb/4RrjPck36N14alUQlreRVWvn
CPkGVo5qLayeGCN/dK8Y/fC/GuOWbMl27XfAG5cCabmgl0ZTAxe0snvQHzqKTntswE5knXh1J2Vd
TSx6DzYwxdTXN1KUzjZ0yP9xRtjzfhG/5H7und2m/u4X5g+D5/peN+t0W947/aOJFGVbBlN4zRzx
NJi0v6qk17C0BtF2n1IKNVwcI8NMGN+xhq2ztryjiaJ6bSC3PnLDZ3FXklfSvizOtdLCsapVIeKc
HvFAlTwbkmVkisMa+XNdXmtb7l3TV0dKPGMtk6xnBthiySrL4MwA/gfUh4h8ukHu2HmzVYmc+hpV
6g6nPV/C0MoPkmBkwLEJxMsS/3GFFcImn+KqGuZbGqDW+46tD/kQY7kjRgjRM/63IWsPRXlf684w
B22oTVIVFyWRA2cJhsXJJ7KiU+N0Z+XpuW7b7tBHfbKzeIlVMrjG6zJELvvUupb2fR8X2i52m+Zo
2OPnrEFlOczUh7xsWmDoKeNkqPe0C5F58mr/YZwTEIlu345Z9bAsOwZlftJFxyIUsv84vU56AMkn
9c9t0GM+pSQe2L0fmWrtF7OxRJyzIeJxq4RUwOcngueYXKFaCku2LsTTxqHzXcTo4aY/kYLF7807
A0UDyKwHtnAei/76TAuVtNhdZ/I+jDQm4WZqnXUxx1RZl4E9x6mNKpuwQevMMkLcZFjpqNV8jBuW
E+7iOVBB1qnYk4pEaac9+sSJsxGb9jGb5w2ospWr2C7+4c78vVQGNabTWArob/AT3rUbTptVExkh
1T0TXSJNq/JSgTI6j8aImtGAuUyEA3udIkaPgHrZKolnnJ9SaFIh2dXPwm7N5zGOnv/5fZm/EXtZ
sQCd8qghfUGl8O7AiNCEZjl74Qcwh8jUvGYlAr/eOY12YpeNpsvv7jXSlJb7qU9rNp4Co+Qs0Vto
RW5WHgiDfc04R3b6TFqhTTVYv4XNefm30HLlByhqEQKBGSEUuMG2S1k/ZzlmwNDaIayI2dcKABpx
/cHpLRgJDjKkIKt2LbQeRCnjIl037pzJpl4MGE8aAJ7+0AQY7vyQ+evhabE+c2FPM4mgXPqtWHLZ
85d2N3a3ZXC2FP/laB/o50Hxq37rVaNPhLv82LVoRtaMvbxLWLLnWszyRY7yonHjh64mB+Oh5dT1
Y+clirK3QdzECPUU+eFtKcV066O02pYQAJaKUcCe1qg4B4KksTaqcFBNu/ZwaqmCN3hw8qv8ogLt
vJSzvR2xnHNrtNbkDayIwBgw4iICtxFfndogv4IQ3HeszEjKRZwhSXk+jm2GTKMt3FtGE2aRoIea
1bnrlROS8xB+U2IcSD1xXxbqyqh/Vn17QQvor3O7Y8edyU/CtL6ZNl4/0IWS4IBpK2TY7RbjV+K2
DELMAcNGT62Wd4QmI1zY+O788UzvqQ6RLC4xP6M3olXwzH1TqLVfngyNSBkl9efl+sj9qtjRej8n
rPnT3jeOcWxV6N+4SJZFgWNpR8FC5rpUeuNQo8Dp6ovLlC4tR9aNkfvAkpA0RMjtpFfFLGuqq+6i
HG/q0dzKLP6huU+haZ4ahCRwlkz3YdkWyyZnt2htixZUq1O4JIBVKYFpOOLY+TdQPX1k/eaAs5t8
CRUq80bSBpg2B5Fc2qc7b+a7LH9LJcqWNXJd3ZYPNQZUjWGhNBwJEpYLV3/fiuoxhlY2t2gGujTq
0anE9DB8wdtUbsMWNY2oc5InyCVGdh8fF1mF5YWzcirz9DvZVHPiS6nQ6CJmGcbsYoGzPuhx9Di4
kXGEbg3oRtwLoyP6pm4/dF19WPrUyHaeBGTxpz7+gWJD33m5Yx2xiOKmKbifw+6iWRJm3lDcCjDP
AE6yS4HX7VyIPw2I3rcozGEt14AWbjpwyH6bmNu+KkYC4PRb0BFg2bhgT6cUNWNjRyn3HZ5iM2ru
agNGIY8odfCyxnor7/5V4gOZ5UWqvtQ//gfNSP3lW/s+uIF0hP/Obfhz/MPfBUj8/xj9YPP0JByD
D/efaIlfoh+uX1iQtj9+iX2Y/x9vsQ+W/V8mo705W8HQwdnNo6232Af+FzDwpuU5vsmvy9zvv2Mf
NEPMuQ+MMR0cmTP0n7+PhIQ2+l//UzPM/+IZgft5HskBfGNH93/e2/3bSf0W1PH/CH749aHLlkU4
ZFIQ+kDwhK3/hos00LoRK4AI35diZ1evdpEO6wFAjSfTQ9uTpFX64we0gy+JNcB9wVKaVmh2ctWu
xSeVx/lqBVEEKPypQxxgEpIWonoy253ox72D2jTKkXUYFQk4xTPQzRZnef4zGpMHQ9gXq0nOIAUI
IHyIne7bX36I/3zYv8Y6vEu1mD8ci0C+Q+oKZixkJvxaBpFGb3hJgP28M0bCqu91K9hYen6J4uQh
oLUPUURPmySDCBUma1V/HsPpMdKqJwrCk1Unz8ioD0MXbGDPcOwZlyZe4UYxBrHxPMW2LNnX9qPP
XE8jdTzbxREUhkhsTAKQzLK5b1D8jHgAK/RdrvxJYbX+50/4a2nynw/IyNv3WV6AJ3xXMlW1FqJ2
JebK4JBPRHwfje7RcbvraPqnOYSspAZcEqD++XWXafr/rQPeXnjG4s47IlbG73GSg+9GzMRafKUu
LsNm+FgV4z7XT6qNrvY4XhiTn8nNvNOHHIlftKO4umKM2Ov1d1SG+5GkKDm0p6T7mJnhIR6zfUe+
rTK7j+lMuAnjh6lhdAvfPdKDA4Iz/PJHPUHyxfiDGuMOm4o/4dI3yvYTbuSUkMLhVEXaKwTlMzv+
vUB2HeWkfDaIGQQCEKG27gUT3I7HQml+MA3SSWUY7ShGv4g4f6VTvbGb3hvYY9o8I3Bd3flOdtPj
T//85S2qit++PLD7BnN1JuzvJ05Bb4F4GUpI7OaLpA4h8vxcg2FURMGZ/QtrDEygSG3lSOpZs44L
/azn4TUnPSXySP5S9Ulk0OK6O8V6Kq0e//n9We48lH7/Bj34t5xaHAocC7/eN6SqkSeUYhzwp+rO
bt0HN+K+j9iOQ13ENnlura+dbj1offws/OJbEiHNH62PoepvBsJzWT7levQMKc+2p+Oku5spMi6Y
1b62YXQQxMXUgb3RTUK0Hetz2hj7uNl5qGVmRnAGgiXRebx7kOkRPdMdny0I4Fnbb1snemKslZva
GgjtmhC+Dbzbp8jpvyRp9NwbeNXtTTMQKJYDvxaavwkTn+ViNj05MjmifF+RvfXJ6zwQOF99lW9q
w71KgsAUSk8dGH6TlHdDnp0aJ37EX8k2WtvbFz10D45eXnyreGDjeszDT8zY13Yj7tKgJKDGXn0w
JEbwmpGVD3iAMOQmwW1vuZs2wBmvuiOSt+MM4fSzdafbN0+Xe3yLyPz6o9N6p8QxvrYq479LtqwD
QZOITXSQ881VqQ7lr0N0C+UaKLL+TA4ZHqPo2hvNXrXNtZkA3SXOmoZw09rJ2gvkRcbjudD8PZiz
rUWBskv8mOx0UmCz6kRnshr0ajO4cp3H/qGS+RmHwi0RA6XTBLCaCNzWOP6YFLGpCRBxK9mrSKys
Nh1pdRgrxt4XUQVffLiPxbWlqtciccE/9tqZ3jkRG71hZhlJPJYGDlplXGSFQ2bQoPKk+75Q2zys
T4FSW7bJBzgbt1iFzxW4Fj8jYrk75VG6yZPqoELAxZa5+5F38j7R7d3UukdbTS+JE/4kR/oQZB+s
0t6tDOU9iV7e0ww+JoO1h4Px6DpECpnUdmwHV72tPwSMVFO8yJqWfHd75xhxC7lkAgKXe2od67U2
nsPSeshtfR9O3j4dou9OZ+/HETmp6a0LN79MFSFvLliPqrLvgBWs3H64lFP6XXOrj0j0thPRiOOc
u+c2a5fk8b55pbO+s4LuahvF50aU9xJCsT+Ed0JfE6F8TD6WW8PgGtFY/ONJ91FL+QrrWGvRlXMi
uRU/KOl0dSUfsZ5HBC2PsCYTNIm4DhgXPwO5WRut92TVs72heKwmqNy1vU+L8SVrBPE3KtzNCW+B
zCH5DFg48lU06S/taKFQhuTl6gCZSFrMqseUbL2wI6rSqh7ySIOsEzwNfvw1wXNdmPnWb5OveuLc
IXDEhBF8CTGllU53NW3iYPDO1lXJNAvNH7PKXedQU3s8J9IAV1wW7XNPPiK+v1MoAycnfe6/qI7r
sUDGAkJ0O5As3BHoqo3VnU4w++T/dKrqB8sutiD/m7kzW3JU2bLtF3EMcNpX9UKKNqPNFywzIxOc
Hqfn62tA7Hvi1LaqU7fM7sPdZhtDhFJSEAJ3X2vOMYeXgoAKQgs0vriMq4SjcN0+VVr6CAo61X6O
kj+uskgNyK5AEskbdG9tVX9rcutF/XbAYi4WRmMzXBATWn776kn/gf7/Tsa4RnUotTNBjksgYylJ
JS+Z3RRh+pzYipyRvD+xAr4MtsfySP4hEY52sU9ye+iedKu8z8hKVtK49DL7XsbZ1QGGnssNDZez
KmBuUdUERaG/pBMpOb551LOKnmp1XvthrjUR1bhMJSzmWclsyk1v6n+8lEC9uCkAgtkIDMRBznWx
C5cSa5xRKvRAa7g1EkYUWhH0qZ3hogbvienUk67GJYVCiX6F7mXfVKPw/mIVxun2YOrubWkmVNGd
g145TyMJom1l/wRyjK3OJG3e3ZozCIQk1QI90wLQog72Ub/cSjKNkxfhYIbzhlNZ6AjSaTQh6XAm
0KmQ4WhdQdneClV9y6zXxoXCOisaJtplKDMc9E4QWvEGhfCLZZB0FPVn05CvpHff9Z0PTcDE7Yhr
IB6916kI/1iy3rUupTjfuGnCaJ/cjEb5SIA6GSH4sfMfDstZ5Ip3xlQ+Ua7ca466aIIV/2SgzvDk
rRIQN2bgxj1FGDs5yaHmNjYdZSwfdNlDMHyvmhg9PteYqQf+MG2FnjxKuz/NosYUnz2YvQ/1ilML
1bVujKudxzeV9FgvpmfgzmHmHx0/OeMUOWrh+GRmWGm6PGgZB/79CG38517A5/SLhYOxtK3gPv+9
hp1XyZAUWU/WLhDRsHnxFm9Wf1cI0Bxq3pmY9qYEAxtwBL0XMEj3Q/tg6T8H7cmCllJFrGf+n+cB
Hv+buL//cdX4/+Oi0GGq/e8WhZ2S7Y9C/vhP68LlH32uCzXrH1RniZojwE/YqCysfy4MNcP9x6JI
osDmrRz0JSSkoHrD6s90/2Ey53boYOgUdteIgr8Whob1j6WdbCF98dC/LD/6X6wLl7f/lymg7QqD
SieiYLpfS//r7yK9yBrywo31t1aNAlZIZj8oYT0S0nRtTDcGPNDxdasNi2lyCCbCiD4ijCCnnIQH
c1MPSXPRNDu8zf3Yv6YtYEzNxXKCI97sHfPZrtzbmDv/vTeFmIOBYB4shdILl4kXmoHnu5uEhOYL
FSSgoDalTugIVVB3QRlL4x0+8rTzhtBCQuB7AZ46n3L69IN8O7zJ9l3Rw7JqhvR/TIBhAfn38+JY
rJJZuKM4QZqxdpf+RXRZmlo0uXl8CzDkfjTdD1NMhxSf19nWuucxjnBiiiVBsebSQ99Ama9CYuT1
d50Y5J4baERgL6hUAZdmboGzswAAANTcAJyWtwSNPDsLEMbQjF+lR2gv3Z2gpX/iesOHhYxqYyav
tUkGircohNHtczMrSvxXzYMTatZ9nHMK6hTPxZjP8Y1TzBN0GZNJX8W8mm8iZovEBtXsorOHs9SC
jpboI7W72UieXBRcN/E4XKjx4xSL0U+SGXnIkca3jlff0PQ4ArTJLkNYFsTw9c0mMRCcQXyneF11
3zvhvrqqrFndyZ/h4CC9CcdkAwqsGFBWxX36Y4yzlxF6xCa875IRuktU3UxO+5INGHCKuCA/Ikx2
bsGwHuHrwpYnNy6WAsd7yWX1aM7+Q+8VOcMDoYx955L1nVSgMbzs7MTGIaymjjXEGCxaL7cA2J8h
UTcTUiUjM6ZKL4aTIf14S8PPZC013NojvpQR4tK56JlNa03Qyto41CIzcRLEoBS9qNuahcB5p9x4
VxJGs51680/WIS7zpvi7ThI4EJNwPLDiL2hkhvkxnXwfwuemUJ26m5JsxN5IWrUFjYa2MdzrMrzx
qvnVaPRsn/SDeerM5mZOiFpOdZkdKrRLWI/tjQI6KifP30PSRlswzD/R6ePOkkHke82xNGbaiEAX
SYizT8QSYx1LN2qutvmYUY0A08zVEKO4YbLEl+CxEfkxukOVHd4QTUMqxnhrul1z9GqiQqKe3zeb
KvI7HMxW+GeRXg3kI88/kfI9IrwGToBNGVqWDmEHoabfH1UNOHceaae1VFehESC9Tg+2RIKljwhf
UVEYp8YwnwE4RTtMwyFTQ/G9a6f4pIniWsUb1k7lpRsxC8I2knjwBy/Io8VFaIW3Xh+pEzfSbU53
KjGMl3xh8qNRdBFHcDpxFlf7efG4W+M0HlliUGRKgEia2Kg2NqlYm0z04dYpU21nzBE0IoF2vprM
K7k20TPKrU1pTDlI7lQ79mH8ywd8IlJyiU39bUqBonV6/scY4TQ0FWEIuEpOSL6Kazd3LmAZ+b3L
s/gQxbo65C7InlokBnOy9jciPopfeeLecZM6OiY80ahwohuvEeZGk7SumqQ5lArIgLCK+yLyfyhR
9z9S0iM3/qBZt0l6y9y/QdaNfzHDeJkrglxiGQVRbWjnbjDOutaqoGkdzCPqoWUxZ2aApAkYgp+j
4UnrAJSfIzOfbpK0ylHga5fWs7A3kWWz70vtsU+9CwRR6iF9EfjIHEA0tE8miXz7sKOH6E2bNMdG
O2ndFqs2r1hR6Ktr94WQh2CYSqCDALN21WJjj2ytpzzN+yBa3yYknWP+W77UsXn0beehlPZb4xXW
k6EYWYBUTWOIMwTBzfL2KVYL8Jdz6517zE4XwlFe6oY7Ul/Y1zqmADdNeD3MPHquYgri+jQdrMgO
4PMMm5x12ZQLinTp8FjnOgspPb3UVIfIgHH3oJuBn5NlssutOWASdXaEt2l0jMitN0XXUk2IpAR4
tnjcd6gBN3Vffx8ttQMx+KcbuGNmJspMEBgYjJ27hjUicui7sXHEGWkFcwL4kyLnQ/jRFu5TvQW9
a+w7IyLeyFJvqG+GXdlohyW11chg/EWiLiDxUciyhu81sK+jjvU8VKNH+iFYVotGoROJdpdpUFe4
XeJpwQ6ifsHCvKvdKTnH9Y2SMTf5wTMOVauPx6j2XmO91oCKG6i8yGHX1A8X3xMqGb3e9vkIyj99
q6w6DuZM946UJxeEi8MqJlT7Nvwwtb7dChiGQyFBqFb7rJ/qQIrvpR/qO8JO6DqEoC6yvJfnuXJu
/UQMVxX12kn0+S9IkneT7/2ZGEUPhbDEBtxHVHkUC6ngDaFMv9V9Nx2pgzGO+dRhU7e7tW3NvK1d
ZIHJ1BAvkhlHL8xuwsbmzlc3QVHPTZBU07ZGPn/uZr1jQXInYzxUFs6jbTXicB71pNyPHsKNrgCj
mWuBjRhi4+iptW9bEO6lQKk1hupe6/PhnKID0JNqPFEdVOBf0XmE6URsNhSGvVcpUDhZuRkKezqV
RvXDtpziiEXBPTWMjCX3raFk0RzFUw7ucT7C9HT29lw8zfUTzgx/47nDH3OeCC4hL7ltlhspPUZP
i41gpsIQGPbIIjzTs+TU1eWxqYkwF/L7xCWx6bucmBMjorI2IgwdnfjS6KNz0MbwCWr3MtmRB/zP
ZhD1IaQNCqmboZ1+miHRCusmdMmisexpP2sLc2Ys5r1RJ+ZtKX3viloH5CL5PjppXaz80rY9IGqH
IgW8kQKEWR5tK8q2TW+mF1NVv3OhvB89E5QiLOK3OOqvtdYh0bGHP1Ffn8hHqAAUkHzWiC4NBqGB
W6IsJsatkBG9SBfdXBO5e7fmvE7cXG7NUhW3ZZ1a21ojsmEerfRiS1rJ+JMYztJw1xHKcfYSlClc
LUXQuktGGDEalNWL7gVDOPgEzbWzDWvZd2VFSxtQPGXL4FOVQdNHZQDAqwzyNn3NiTDbr4dK8m7O
UkH2BqdN+/gGCOdhSTBZ1sUjDpqPTOeUj4k37VUL204u77huenykGLKTHbEZ3WkG2UFm2fLTcfmB
J09dZVnn9YGe5k+ZFf0e0H5uXBh0uDrnQPjlHFDxwcNpRBinB/FadbTxxfL7ra++7umd8VY0YYh2
4zjbD1iA0j21ZPIAfPEWa/YRFGO4z1j27zBiIb6LTD7hsvn8IFXEqOKOL4Vnk2owoinWhwchtaw8
oVBMTkhabroTSSewjErOOOE9pLAVyRmHwcuYxi1QnJoTvmyGvHvOEik2mCjcjeXMV4fl7ZExoA/W
TVOJZ1zj8ChNA65T8YJTrAeYwwbeMhvhj/vYc3+aRVEFBPVxCvuJC0G4scRD21GbosxDHjgdXGVs
gA3ly5Fyb2kK6nVh36wnxejqYt6i+SmCzPcJp6mdt68/zdcZXI+ZMDp3SmGkiV075r0oxvEnimIH
3eTgE1/g1FjIe6vkcUT3tKvUjuAtsWndjqkilItR6qf1dLZ5JTZmbmtbJ/Mafb+ebdOeeKGOgLH1
ISU2hltRXqY2ZcKx/vYytd+IbfD30xD/dUIMuuN7XxW/Y6iIB7LWfufO+DJFPfACY3QD1IPjttCM
Yuvmg082x/IXwM0w70pMPpvB0s8+XyU8zUFkYBpaN1mdN597ptVeWSQ+kxBCfQf/uOH20Fh6qwoi
8T1sHQh9wquxYcPrgxpEy4RNUs75qZTMbtZHZqKCnI4y84F1m+kGny6XNLyBKPLt4zICNeJ2Efbr
Ul2rktQSRTthwzWrbV1uU8G6CVVFxllNwZjvsH7U8qnPNrMWcx8XVbnLq4lSskE7o6ttFax74/LT
BsEDTAMgjuaYthfpNO9Jy9xvSoYucHIbASpgvX1ZL8lB/7w2Py8c7guYJUPCqpybahkyjNZ6drui
5qSVl/XNi199CXFaq6Y3knSfLS1ziStP8qPC9stwGyEoYXAmQoMa5RSRdkTNk2h7EiYl2CfkP3O8
IHrF7boR3SRuXSOEdOUlUBj1Y9EWkEyQvxErYN6umxT60udeJfdTbxSfD8Ilu24Uk6L6yBNibSQW
hVoaPTMe+rN/W4cqDSzI+7ex0wy3WZZ+J3QQNCsWbarxyw/8xLRubKQN/3zW+lRjJjkliR2DMHqm
Y18/9Tp0wkrPFJPyxiU5eGTuimLlrSA7NrNSwncQNDzOXvawHq6tLD/aQLA+n0Wt8MXv0cVZcZk/
IBB5XZ+FpRbu2eCUx9I3sjcRJzuIzxqSX9IxgPT4tE/cNqz+5eF6bFp+sO4xY/rA0ykO6z9Yn7se
/9u/X4/pk/8xGgXCSjs845qAlVTj2WJOSEeoPQsmQSdnsLOj01o/fDu0roRD1XoMzSrJPvwZhUwH
DIHmY+J6WcsdgU/BeLWgcOf8kAokqEP+0rfE52RK6NcCkeRJgMUKmQhnbZcEqiFiFZiwzKMfsrXu
a7diWM3lHgTx49TYFnEzYY3hXEM2qT0LWcZ7k1XqnHbhHgB8kEh1k4f2PtJAbmBDKpF2psZGTyJ0
jJIQqhJThMjCEBR0kl8Lg7/x16aeNTogtX40IHpUpu2fCnMkgyx/9AZoLuEUUX2o0KlsRs+LWPKQ
liQJo5Pth+1o1XGOyjvybLnd1e0hz+/rsWAV0QG5Hhmz2769MXV5nYbhHoajaFcD0t41rSOLvN9t
DsnVsr932ZTsK8APk4dpAmHavo+v2TykAbOWnVm73WYC43KYYipH7Tj70Crx1M+s++Mk+hZZI7I+
dNRFW+0MO6+2svNPYWL9yKY53hdgUzd5Hg97Ab1ZjR8UHNLNFMEJUmW2r/jqnJCfXqpEdFekPN2V
Ux8HLhyuxqELR3C9xu2fBjKaqTPMGYq0qnoaNfLq7ZT1sLV8PWfYg9ekn4prpDUki4FjqpldslLo
EEQRQQbHdTgRAU7WmMRyQwMJqV9yavr5FqanuKbNTKGa9ekAT3NbKPkQu9p4mjWtwfMMZJxOXXNd
NxWp9FdZ8YXgiBDlCVqPtYdP9SgG+IFekoAknMHs1BNfjLm0IyIYxt0wmE+FubSjYoRcjebUVwLo
k0NogbzM3S2fUl5MRo7RsJ7qmfiHpMCfWPqAujTXP39eMl1a0Uj+VRjaLz2Oqj3Uw70u0+psOOHZ
yxCBpCRPbFkTBGJKJlYCSMUdJ9oOoy0CrDQKY4FQ13r58B6xXRS+XHCK1n0/at+W/9Nmik7ujKun
85uT3ZEQ4Tq0qPrKfyJMEBsuD9RyXudC/bbGm0kCOsrBnx20uaE9X/YscByVb9XY3riZCAqNZZrL
/P7qtHV6TbhhkrmzvAqdVNNgFurG9MLNIsU5w/TEdfmTj4VR7DT/++SBykIRlWwGO0/2RWWZG5o7
ztVYNnrY7LpyLAN7uSulWtVAb9OA9MiC2Xu/paykDr4x042P6CmFWvKn95b23CTx6y4SPmP6sKPo
CJBUHSrs3rWF+EDEqX6NCtOkk8vZQckQUiadizHak9xSAw+nVQKHD5dPs2uUcPbFcp71YfpJdulh
RoG2ccLyNVJgJfSu/+ODs25C5+KIIQow2+/tpH/28vZj+Tr6SfFkm4NDy5zpPa7FhD6w/jQLii9I
KrAId9nOZwbIqkMnkW3Y9sJvruOy0Zs4PdJlekkd+8HJMu4ekXdKLNM4psudR5fFVkQCvkgrv/k1
F1tFAS0W2iuJE/DP6vSbGTl3zHf2Rh5/NMMEmEibf4YvJnaTXpkn8q2g50B/2yUJWZkhyKuNM56M
ehhPZee9ayECQcuCYWe1+VYDAlPROac/OPhX1lL+tWvT8HMvghhFek8d0pbhB3bJ6joqsh9eNf0y
Wr+/fm10dIRXz5n/OjYvM+VCaOevZ1DeuJgxzi7cPg2Jdd6rhY5wx2yAAIzvOD7aPT1vKrSVsSEq
+zUvS2PDJImAMrJY+lpQB3HoeiUxdDbwrke64y95mrK0JPONErSiAjUlFCDFz9zqKfxm5Bt6zZvZ
x/XJJIWQqOFpiy+iobISPmpYZK6Vsuy9L9qGagQNek8jQJoz13f4QFUf1VgluAPYjrwPTVINmXXa
2xiMwQ5oyaZ3OkS0cC0oxjoy3c6GI3bTciIMYkuuLnRiuH30/PEtb5Je+0anameBMrsmDkwd28s7
YNv53htLJPwQyCPuSYPSLDBkDXE4oK91jQES4+6Yie8NJoKDarpd2QPW7waiBtJ0oW2EsyzIoEu7
A4YJPeB/XmlCDNFmVNyGODuJKvpmua8JnG90+8wMcq9pg5yPY6YEmjl6QVi5Xl7ispZ7YgdfXPLo
iO4dAwcH9kGFYP98Z2gpGxZ/jFQJlNhOexVDRf3Phl+dW+jWm4Kv83p3hpGOU3WUH7mVHfOqaK9A
nJpr3qTkODsM+BN3dr0b7yyL3l8jWKnhmqOwbbuYK6LzwBflbOWts4PizAjknwwT6U6kW0xbQXJP
9eDuYRDYu544PuZ/VAzacZWHqauqdbVFxPc7Yjg30vZbYzKy9NRi97WuQ6CIvkN2rvfj7GxUOGSn
vNXPcSzGK8aNvNtguQR4tDxOc2YpwP78nZ0Ul9wDlSQpj0M697fr4GUwlwsmHSY60mS8DT4lITIZ
w1CDrUA6QtGlR0sx8AJXQpe8/D2KLvsGm86Ej0md3FIlYjijp0VqR1fblfHVtA0P7QWoxqanLlMn
57FvDlZDjYqG67SdJ0668Lnai07IG60B5q0l/EkoMqH9SEdnjyDdQsrknFvPowomEwJWl0mVOU1B
5xj2pu25kgGB/egzwLVVmNeQAyYujrYdr+vvP+K521WlsdDi5feJNhirw/h27JinVC6MHlMfH1m5
nfKR4aexh9sq7f7EYmnnO9j4am+err3gbtbjL9jkkfskQTZsDDc+DkOl8Ou7RytycLZIBzgEF3bV
8acctPrbSO4Wfhroty2OB74PGr4Q1dMSa5NdOOfkvi18sta5T4k2hcXfo9hmsZFRW6W/rLo9yyTs
WkP4ipaLACaqp+C9H2VrzqewhizutU9VjOy50u3dPNnX1Br9U5RRvbLCj15wggfoWhkZpo1s6p3M
ZjIK548uZo3k1/DQEAHr1y7R32KAUqdGpQ9xJ8FoWITjqDi5yWZojNQxMGQptHBjlB/jvP61DI22
893kyqBaYnJnaG9Sqz5qfDUoWSOXI6M1fDarcSQeqr9geiNXCJTw/mDVGrec1o9CzpHfbHUR8n1Q
2KPSd9y8OrwOJuQCctZuCV1CZAbxj1LajkbdrjJqZxe7Q7cJSR00tdEJypaigk1FKsi8aj+Owx1q
PnXUGmffGhqlPXqpO8e7CJslD7kb9DcqnQFI/Ozr+Icvlq5fS8ej9+WjPqXmyUhUctPOLCX4dv0q
6uRNjyYCO7NwN7gT5c84Dpzefa8pzXBlz1czJYaIv9EcWpTDOHGmh5F9M4bzJYFMsYkj8zeWl3xj
wzSfocxdzCXntqGkA290/mWJJmTxM5CC41R/1m/tNOjh3u8i4r9482s7qQILZxUF/sxdJV7mm0Po
0kNYNutDtyAfoWI+syh+imtvMBAnZvxM2lN4rZhRHeZc528jNO8yycq/ZC5rThdRwnKLp3Fq7OOK
ycXnbX8ZEz/n/+u497m7/mhcoK96NZzXf1ckGWuEz7FxeZ3OX/onftYJSpncFtbRFGtwvEjpetpm
5O+FCZdBPrmnpM8cDFTt6B9Dnwyyr3LMVy3rb8fWh38r1vyvjq1P/lr2f738346tn+Drlde9//2x
/9t3+3r59XdbH/5Xx/79J1j/xX97ckZnIoXQBLsd9epIWwhaObc6oo71l05RUyycEY9HTk8zTW4J
K4KojQUnUEuNJTfM93GomWnSlZn6DxsRbDLb0w1pH8U3q0zvtSqe36Mcw21LjYX4HzN8JlFsX82w
sqvxfcRCQ4Ff5QfsYzpMSV5JhOFNKvricWjSm7SpmKa6S5iP4bjvhDL52x7uxSWBvfxMHfEcO6S9
dipX23ie+k1MotXerWbjMHU6bin+EYWzrRSqeE1Ko4C+pFk7FNjOOyGDL4leV48TDs4boTekvyzH
8wmdaucSWi8s/5vvI/l1Ve0GzLhAf6n2PZJNc0r0hjW39liA8Ro0Tz36BsUlupUvYLQY51SPpAcL
ypujlQ2knjq/enpqvIQNuXSSUT1t6rdORCBysaBIM9YpqrTamzZaW6OM8hfTHBtGe63arscnfll0
lUZyJURpevGoZ1vL83EUcS92vAT4APpA6OfTu1Z6zyPo6Ue/zobbwQaB5BejegSS9zgnPqnbLryt
DuTwkmDlv3u9vlEkVL6O0nfOTdPJvaa3eA1t64mhGC5krxQ+64yZuZE9Evy0/mY6ycZBPONRXx/O
WrpX6fQwzd4dkFcyHHztjHR0um0m95vdjfsUZzsDiGQqL1JUniZZEZUhqiX8zNiDsQVAPmjPqdM8
RjZZqV05qXuz9n6lwjbfJkife5V74VEjRuctHuqAnpn4NrShc4tmod5U5TxTYU6aXdX/7lpOWOVY
cSBBjJG6ohJ8ZA4NPPpseatOWkFkd9xe7FGDgpbT+000idg27uU7qd0udTudwETTvadndcJWQVYJ
MrjWL+igMMU48hG/j57LdKxP8jdhZT9i18FgOmctgeb2uUa3dcDvTSEafcB2Sun2En1gn8K5M88V
yHtWhhXFDqKCEsnqThQYggspMLhNCDSs0n9LBpKSXXial7Kx9FfXfVjPtUkr9JzNjb5zk9Z762sG
v5421y0WYf1bz2812enAb5c2dLAc5j6U+vd1LN/1mrp7GWaBlyf9u5joCo+WFt9OODLOy8i0bV3n
Nw3yY8LMMhgqzX3L0dkM1puG7izQLcpw61EwsS64hz7ayoZYK12fxUvik8EY5m8GOMyLTur7dn04
O022G+1xPAqpTp5LNc/ztV1VK+8JK668s8EuoiDhOHTb7sAXJj22ms+I3nFtjnn/c6xLea9i3/lm
q+jExDp5m4ucmO2WDviimwCDDG/LLux261C7AuzF5aDmwnkFrkohRS+fRVaOd0bifKAG719ZUXX5
oC9LInpslNdedZffiPQqhHjLw3R4mvSmfwG30ZAORc+UVEUSzC2uJ90lA1BBdz05ilQQLu/kteU/
5tIkuTSd6O8p8X/TC9oQOryV2zmy5Wvb/7ZcF7R0KpMrrOLqTkvEn/XNqmqcN3Jp7jczNwVdatYr
NQjuzr1lXsU0Wq9p8mIBPXhpxyG/yGQ8dzaTz0Tnwm3iUB0L+lWHIaloABUjfC9Hieu0PIzKHx6g
PCX7/MmTY3aHhftPl8/Gq7SkfTQAWu3Xh2VcJcTWiR/SoInq27X+miJzUCNGnXZoo2sR1uLOLfVf
Xq68V5Q081F3W4nJgCoewRGvkUdjA3BCdANs1nnV+72dh/nrDFLmxvHQDMdxxKoqjRF0R5R37dR0
DusJSMy6Yj3fFmD+dBb85BiUABFc19IAQkP1nTOutNDQTrVfsrybRBOoAXYixO6XMh5FIFyKSlpe
iqCPpU/HUSLmt7AZIqjwQY1WZGPhQj5BfqQDgkkw3YyLPqHFTQmquDgkiOGYCWYuNbDP/fXn6/PX
vf/q4bS82t+eAkmUl/j6J1//bn32v/w4jzhzjlEcw3ppiOs0Sta9looctzI2/T/3yGGP9e16MKoH
RcsixUpf6v29tvwaIfm4QRTVvDPr1Ru/p7XLKh936rJJPT7murce82vP35Ymg5GztDMV9ZwAdQVx
xgZdmnhpBIWazkBPMeEE8RPwC8jSDXdwFawbij9/7ckxfVMguwmW44dOw++Bs6MO3JGFfGlQsRtk
Vween1m7iEnqZloeZvQog1iYdfD1UDZpHgz3TuWQAu65D1XhmoEuR1rAHVRCogXcgznEU4AfkxYb
UTK0NuYpEGXNsdHvjn4YkiLCX5xYq4qsS94DuCsjTxP9XN/x622/Hq4fj9V4QZP8vH5+ZVV8Lret
YR4su6qWFGTzmkjwJK5Jh6b79bVZjzV9Nh4w3t+j1MHrk+Rnr/esM04muoHrByEGap9pnTx9/cLd
hEuF7NUjVEeaasvG1Yt8m45dBypZzfoeK0QVEH43H1XKOLF0HJ2l37nuZUt/VqccxM0/pQu0NsL6
+EaScn7wF43DukHXT2cxQbLEMheLhiUjj/ga3NzjQDzEyW5LcVrsL34+5sFk20uMK3tfG02GecDY
+1JI/LjrNy1OOASblXhwo6oMMrVZ1eQLqkNXXKl9I5f2M5v2n3ul72pnAbmdkSPdrK8edx1p61MX
L86EOdytL+2s1+bXu3QGLU4RpT/WL/G6KWafBPGvxx4RlpU2ZWdyajlDy3faB+wGjL6PsaR0419f
asIXf4Vzf1/ZoPo288T3nJr/XxsNb8lZ5QmLs6UtWBVdYBNE9LnnavAPCPC5lrGrnz07C4VFA3uJ
SZfahwOoWN/TZkUaQJYtKVYk8iRncmxgifES6+tAm/trbz1G3R8F4Hrwb8/xlrceK2q7BsP1zhdZ
H6ybqev+2lsfeo1st+PISrxM6I0T/NUHpWl1f+2tx8ixO+oWgWkutqj9522mGWv4Mn9ElkFaa3K0
83SdHcQjdHSGxoSj4tRqPFh5ScFNN9ugIrt6XkRdoQMLr5vUayGhbNvQP4mET/zD5Of3kzPO169N
7SfpRtcIpIj8zrhAlOdNm3Jv2GmEec6MLmJuHkpykFAKNtUVeDiylhKae/7Wm21/WTdVZYZkveTl
2ziU3qHINefSIJK5zCQ4fu6tD1G26Xtv+XSiVNRdtORiLM+QmeteomWz7q0/FDK7qT3CehtMtixU
5Z5KmbEhlggH0VJafSgBpUxlfSxm2ELMqe9lG30MJOOQUGJnu8FPhpNG13Q3L9zzpGzTqy3xFUoJ
wyEBOY+ojORqUX6M8HWvdFa8s+xx/aR9pN1b1M65UkAYMIclOEzbW+rBJybmZ2TocKAnNVxYiqmH
2TYp7xsDTUnkr6ekQYVb9jLFW+ZFB5Fb3qEmQ22o1clF97Mb5ai+WTmQJN2QVwpxPRI1QuBaSlF3
0tI8CAejR1QPD9fNZHe3c4sboynQqqg2Uaew6Pu7dYP7e75FQoqKmiF0thhrrAzqk0MGM8GuYHvj
KdmNvklFgtkNuXoECe38rnzuphjPeFjcCUr6J8foQSYM1TRSwh6JOq/99KpV/2dTW3mG3aj5hQib
AupyXA8T9E8V6a3/fCrlmIGkhTxFSlU3V22puK574ABIn6CkXixNJKsZvyFJHo42SzlEh2w8Eu8v
gqA2lnHUjac5dYhjNui5goLB7gMgiDC0Wu70qcmvnwdDVEgXU9uZS80yW6qX1HzFNqWlRhiCPGgd
fU6JBXmfu3eR70eEwMmtoZp3P0PxRp0lMJeiituY3sWKdepckjpoh2dZn2N1nkjUldQBZdZzmZFM
TFwDAWRXVTbxVbbGR9MaS+ovKqilc9GDpdrHBhxwB6DuNimj72Vav2MgEtfPTSZpctDtQLEdIn7J
NVyCE/GM7VL3WUbda9TKh5GpOa4dRszUHz83XXEAdpcE0GDnnUB6v2HtVgY9Xi+KoIRWm6UAiNJB
oCCO/Fg5XkB6U/e50VsZGSR56gVlfhe2vNa+o6Pj/FJAB++NIXfd80rzqvdk1q0TC0tBrQGWkO3W
KYamcxP+mnGsxwazwhknWvdzxqHVzb9OO9aHCcjCvZ/av4pVUrJOOT53oXSoI9g5FCSM3T78f/K9
lmkJnVjURPF9tRxfx+8oZThfx+91b93Elrm1UwXls8gXMI0n3pXNLdYvvKf1ZazltUajvXc7ezzE
abckEC0vlFst5jmuFIq1hjmzLmSesI7q/ay2Rj/nZ4HEdkdBE7lEFQNdgHGyFxmaVwO+6BaNJe3t
VJG5oMYgd4w83/wHe2ey3DiSdelXKes90gDHvOgNZ4qiSFFjaAMLSSHMM+AO4HX+VS/6KerF+gMz
uyojK/8sq21b54ImUSkpRALu1+895ztO+TYUKGlCt/0x+vFwA7dhYNPio6JTjG/iaYsMmg1Vnzfu
Xz+EO1nu7MZaTeaAZ+C6fYNNzFF4z1uvFm5g6Nv7f26x/lxBXrf063Oq6HeoxdQ2s+YQ2mt9ea0b
Gc68RSS/IPWlqERwxoEosPsQwVwyiIWb6eFKT1r8GdeN+FpXCkT+y46AwXkRmXPLagfZ1Pxw3T/E
vLvb3fRdDA0v1/xgzK/I9YtpDc8/iMhHq/WM2BAz2neztEfOD3Exy3+uVQ8VjLOPnd213tHnOqic
pTrXj67PXT81CG+otErtROBEza6Q3aWNmm5TNF3HkF/gnbx+aLpGvZADYaYGc6o8mnfA+X/JTLby
60fX52pS3ZcutQaXKl+4PrQdW3c9P1w/1QKPBvWIfqvumPKtrQEKVV+5KxRJ06YI69MfCnNyskQa
Q181xAXk37CM+qg6G5V+NzJNoQsgynPJ6S4MEwmbx3xV/mAcBGy/VKHmaTXvAmQwXlp96y5pdvlU
+IWrrwJs1UQ6jI+VJxeBaQbfDEHTOGHlUYzK9q03MCqDgMJQKsqO1wfDz29dqyZt1CuIWQtr81xV
DY0/jhzRLJrLZ43h9SPd59cZrgn+wCCHW9Vot7wWHQjOmYTBg8LzZr26rsk9a8Zy59VY3VBWv4y+
m+3anmDwRIfkzPnyxUOt0WOsU4G6DZK63KiU+GGiyvWFacmBFJBaMS8fdxqibepY270LhxQoe0Pp
7BmKwMX4C5L5TsZ0n9FTR2eRoOdFueLfpGyWC0X6mu5przmH952X1PnW0LGLIv+MT1J16QXQ9lOa
scQiCBNrmY0PhhcEi65PvXqFHNW7bbT0twdh5m+WA6+asdtiiBVNSH2i196P90RULlqE1S+knLGA
FYy1/EI8NrndvDYjKdSl4zfLwSI4VW812pc9GPgt0fLyYWj972OU9LfXz1LVB9suZ9bmheHSARz5
KlrM15nhWjcmCeKvSy5GdS98RXqyBiYtiVn6KkPfCXX2Whd5cDa+ZGGgPRcVRLxQC9zb66eYEbYi
8d0LF1rymOTVyjKV9myBgPQ1rWFUYoltLbpiG/fjcN/5DIJkV+1qD9Zeydq5DGFyQgYyjPs00t61
yH4L9bx7yOoSQXDqyieCSvM1hY97zPo5mFy/UG5Wp1+tXbnOoL4EsXvk59xPeI44ysXLQhLEhofS
Rqswku+VBckBVk56OxbdXRfFl2yutdMMwTd4m4FAFH04uRmDWlXF41uiY8gtx+k5TRlh2Wqon4kF
B+Bs5PdYxOrnsGuwI4n+cfDivSS96lhUU7gpoUMg+e3E2bBicRZ9l9yOo34stcfGsOhYO1myto3B
uInTFGdIZU8Q3R6vgYYSLRbVkaMTSUznD9q5ONST75EBZoJsIq1pcIpn0s6zzYQn9Zl/qy0a4zwq
b29D3jheH4IJUS5m83pLuPxyhAd2UgAAqJHBchdZjzsDsMG6YxW+yDC6oMIOVtPQeEs8N9ad5TgL
j+bRvpZyXCGXHF7DwmW+WeUdsQI4PG1dNvcMEzkEiWPMbC1v5SWVE3/NZJd3uGnUfsgsQyz6yOx3
+PXco8eR5jg+lln5GDpYn6eaLBHCo/KDrdU501EU6TnpdSUphO++uImTKf/gCI7MOteLu5aksVsI
knLViU49xmn04HmI2FyLpjSm9afQsB+lr49318/YQlEuWS3S1/mLXQ5ksO1Rb5td/kDDvULH1gW3
wrBo7I/bHjHZ0pKjsZXSxrti3iVClJdfL68J99I6bHCn6zVkWNVNHdX9vXQySJG4MI7DeE5pFR7J
rgWCOD/4U/jDgQ17UyffMUhomIqNeB9UTfTQZMSvkOaxLSIUj4XhRe9GG74op7gEZqc/WaPz4MVJ
8+ABcztY9MFWjEcxYiClb0ZVAHLpsQEjxRoWmc+O0gq8cvhTnguCXe/l6CG7V8OdmzLU14LQe1VE
B66mBtig0KhqHd51s9c1UGDVVk81/8ElibGLuuFJtIxEbIwdVMpPRJQMT0SVe26fP+rJqcKlTAaq
ltziie+2fTHGJ+GMBenN0TbOPO3++pBA5MO8DZDNPuO6V08ufOOub9WFJN3hySiKHeOR/v76tTyF
X9Orntim8SCzKj6FYxCdxOAwGYEyvLx+Cqjwty+AG7FoXujH6/N0gvF79BjO5Gjmx+tD44YEymNw
425p5oa2gVuJYj5IGFr7hZNfhuYJPUf3YM0P3cR+E7kTFivltg9lN9hIG+Tr9TPaeGI9Dkg4iQ+e
SFRy+uAmCRynwDhRp3uP6XtvmTzXjrhu0uHojqUC0zYPv8krngAbTryH/s4NU4X1Gw7D8vphmXcw
pucncZ3Lg6HEl1mg4okCN6vo/FSI4qbE3bel9etnzDGqw/X5yB7iVero45LQGEQQo9eOR0FZehwa
8zlLom7HeWo8huXw2XUkuo0oNc4ODLlV2dUsNfOn05xiF8lS3Pwj1iwzHAKD8T7tnCTXbmm9zvnB
87cNUv32bcKRw4qY13CTwf/keBBHuIW67gFuVHiX4XIl3K97uD5lzX5IF7Hk4fqcwS245woi627+
hutzqEWppQJ5nsaoe5gEFUJUdHQY5h8iaWOdU5K2rl+UcfgcRpQwsRWhEeOIntveUbd896FNsmnV
upq2mULTgmaSzB6XVidGi5bV9X8pG+E9dEzQJ0+q++tTlW8Tb5gH5c6Pau9BZGhW29ChPU3spJP4
IFGHGo1BgVxSS1AApsm4soxM7bEPSgbw+CvkQJK8jMeln6bVZsi0/DzgYNpEcYOlbsCYVhBns2eg
L550bQ6XhEJg6pj8S8Px7txEAWKNGfeHZS7XIsd2GLrFoQys8AZYUXQXVKuowaI00BWFt7/2bQwe
+CZMzl/FkIt1ZY6fblDW3Dspve+b+EsmclGb7GOvGUTcDbEeGVyE4jlxzXt7GF87oyDcmgjlssNS
02c/CHhDrjFNFz9z29VkJxdcgFY2HqgFNdwt6c2k7Gc/sQiT1RAYqgbp4shrWUbwa0R2B5muWgc5
WiITdiHCiga5F/zPQ3jJk+kDiaJNAE8tVv2Nl7rPqq6BFaMEnDK/XVTWp52LTZWjfdf7HrxNZS3b
CR9FwcU5Fe6HPUXTrvGgB4Te8EESl79DlUJSWgaqRtnyBLWXHbvDKBoziQ3QECIVO4zK6GkFOuWq
q4ZPj6JzVlkGm8rCEqpR24ALJSyRIe3Giy2LVj8+PI3zOqtufzAIi6SOL5uVRwBjm1d3EtUgutF8
2OoKkH3lfRqFC7jHMqulL6d7gJwVc5d8PZhmtEicYknG6otZ0BzJ63qJIGtjO9Fea0k7T2USEJSn
jszWPkZihAtfc3eh5mxteBjpaPvbuLFPVRzRxJ52dPECRHXWk5pRtWYt1hr5I1EiHqQmxYokecZK
/rxsFwzOR/hATom0PLaxjRCFXAUvtrQTvHvmoZrQu+DUMRt92smmeNe6uNqjbCpXDqbsnhd726fa
hyLyvIsWnDC2uT3sSU2DLWpq8a5NTCCtxqy5wHrRjV9lHe7nyZuh8vqEmu374FrMfg3jY3Lr+NYM
qIA60ruQaZh3VmefygC7Hl35hvOc5S3IM5SrSpQbIhnRHuLLDsf2K5ZlB7SNpLGgIKsjB2c5TAnL
I9MGRV/BcXBFxrpbrWshTrZqcxisU4FX5jHO/Gqr+vr7ELu02WxHLVNEKGlQund9nt8BdU8Xbmhd
Bo+T8hBFp7zonpXbx0c8j9ZhcEeM/VWN5FiCCKiSexQt6C1Pkj91W2bVexV6W+nBlEJQtr2aQWTY
LsfChOFYjEskv0QgpkdcOf2iaRMKj8p7JPIuXJBeHe56u72vHP0xKft404lo7UEwqUB7QMe4U2a2
HZJiz7uYLF2hvwc1x8dEh9yZlOqSqProNGBG7dGTN1rrQtjAKFyU3CeuhVO7RpPE+y+IT1YoQldM
NO+yJnzNQQfszYGSoLf8g5YNEa0hScOyrbelDVHPdNeRDUQnnhJuu4K/YBCbSCNaRnnpC67fduMH
IaFvxQ5c6KnQTW3tVxwTeo9EzyyESzU8JZMzu7Apv8VJb5nV9raDJ6ejCTQkCr9TW+grzOZbPMU7
Urm5bAbMULWGhJkF8q4SX7KqQLFbYk4qzoptZzMwMbpnzx2Be+J+XEwJKQ09Ba7baCFzg/FmxCa4
IrwvLiCOhKCPF3haidTVBwQOZEUtItpTpO69KqNaWtOjl649m0uf4mNRjMaPKnPfwtL70BC20XtJ
nhqF9bDFouFm6BGm7iseuOXxpL0WeRfumhhHji7HQwmqqVcEsKipsoGcEJdgNxkxeeUlM/3xgcjx
A8HxK3FnaOTywQ7t6BV2T7V/V+YaSZwkU56JZ/9OlS69id0ziA8W7xRtVMUUUbIkWUyo+IWnMdfI
4E4poNwhXXxSoUFyksPIZqVNfDeZnw3b6zprkIAB5FiZrX+po+5bjtH9FhbA97K1T6IzvyZNAITQ
ivvKaz4C6klY7WWNYq5yumHtjKCBvGR6cYkE7jh+RblmroSWZ3cJtm0/1uJt3Xs+8Y36PpnMc27Y
674HZCNKODsd+L08m44uZ1hbknRFBNjn1LF+edpKak3+Ok3DplDJ0RzLTVhb29puUc1Zq9ibc7Oc
9FIN7hPZYtFidAgppr5sWoulSR/2CkkXk2ESKwfnKMr0exjr0SpOk3c39BZ6ZL94eYmEXVhvTVM8
wp3dFGNG+gf5s5yCwi1yC+SeYvpuEWqwpMBGlyIImLZfCooqovRu62A62fSxp7ri4mkF4uk2I+Jl
k82scGhSybLuXW2ROgakoCAfVn7eGYtMc/eB4NiecZVLXQc4NbWbMCZHwQtn/BpBwEsRZ/dNcpvr
Ble5Z5JoQYfC15j5JSsj6bnnxUGhloYSwgXt54wOJxp5dMzRLSbuAfodWiWxox3xYpcDS/MIGsxk
FIAw8MvHE4A3C6FqG9Mn4L3IJqi1Ueg8C3Wr3GabkWq+4+jYIPtBI+Cgj+66hulPptPvgPi7i/rg
G3GmxjJsiJo1CfcY4kfTFbhnkIgHxKv4A9h34H3c1YYLKCzAg0Nvjop7CdhpW/iuuXIjst+j3O9Q
/U7+7XNtUHAizeXQMmOWRF4tyMbx8HBDJmlrlvQW0eGKtlC4QEB6Rx9o44/hIY5Czj6ply9JYMbm
PoQfqcQLiSyDTcy80GdTy0AFs84lOtByeEB0ieYvgyPuO9N76NuPYdhDuir2cMbkY9g8xMKLoRfH
t2nJXuRrC5tKRJuAFhsp0va+puuYqs/EfrdqeXINvP/0mazFOGHhaBt2dVRHvbJtzObw9GNenKWm
W4eyRlrrKfOLQWO5GAtn2g5WxcpdVl+0ZDeTp+AxlWj74RdM4afhj3f2JDDkkEXRpFqzorfbnAcT
bYJm035vkR/4DRUSOICNiZaGYsTa0JoFRdJLZ9Ha3C5hJz/GrkkWekbDnAPnwsQDmZPWxPhziapi
N2gE6/begSP4tIahcSDFE7ELbdyonjekpB22SjifpOjuMsNyNq3OUmY4448uNrgqCFqfOSVLQrXf
5QBtdMgZTRflPAz10kOC3n2tudheipQU8wSzrO6nBf6BBjdMwnVQmMVzYMVvesSy5dFRC+hYkrQW
0FgQ9sqbqo8R1RfGRKCWRgLnj9CTaXjKHfPZAliYFbm9aDv/yxTR25Tybw69ljDQniuvC2oJ0kAh
Qa9M3pDiebRZ0NooPxb4HrBIx3dKKmuV9NZNaYtTWLn9XuJXWme6+8l2f27r4DMOfWPZlPh79bbT
iIymKRA68zAcdczCK4RHaN93EXGya/HQLFNi8uCapSvTF8ZGTsl9bRpbzR9NRHrpfZ3aJFEjXq4N
IoLxTeq4z1FdNKkJnSx5b5z2eRppPzILjkMUgXkSd/ddw1o7SGs2YbAj2noHpsccNoJvo/GbrkO9
jxZiQmiNJHClyvpHUxcHYgU/UDIZzAmTVZT69caPKWtLrR7Zyrut18UKJVC3Q1/YLAn0pHrToFrU
SIW3eU6sTwKMvxmj7+C628XE5LTnFqOzPh3Djl8dVsVJ0Rfc2kb5gphoFej1JidJr2usHRYwRlYZ
GoO0OPW1dKHjmzd11YfLIjOwDxodFowWQdgAvq6wom+MNza9huhYJPrtGKfDqbbH1TAG39QIl7Fl
XK1QCxnJVzM4NA0TlDuJfCvbB82RPWpJAJT2ZAz32qNGsbW2pcJBVFMstSX3QRGy70BbX9nSGQ5F
F2yGRDx5tsEfglqNk1EI1dT2bqyUg2g7YMXUnHYdWMVJs9JLDrDp1QzpHkpziyosWDKpHJZAtvGt
SQyxJSX2QuwwKeVUdVWxkpJJKry5hTlhz+Bs8TSIqLiJ3R91gwnCJbFnDRSoQKZnWCvmNeSMQoph
iOolRw318sKxirWhefd1rIAM9MWX10usaOp74KrHbApfdAMujOzMD80fOjg4xXRGOeBsIarjaHTQ
6fR1DkytrAv+kWlMrmzxGAd7Q7rI9FqgpqQHvkyuc+srXcFz6N4IWFhYCXaNtMFW4NWn0KGv0gzH
IfoKMBE86PN1WflZuTHmymeAy2BPOoHKdv2N8TmU06kJFhwCByt2nnlFl1MEmDMsUKBNY5E/TUmE
ayEO7vpBP8rCWuEpg31pPyf0fyJMAYuBQVdJZNwy8ZN6xepJzN14rNrxVPgwZlXfknUe1hA7g33N
1WOO9KScYZamB1s918dFHLhPfZWQu+HJihaNbTPwcQ7kyL5FSDaquaOeUj5JpwTo3LREhntLHT1U
rZkH3JqtRByoQ90F07SqppiFPHc2vU6T1M4StONAc0pkFAut7JF6xtjjGT31AzatPKBxXc2FJN60
InO2DBtYumx3EadBwNAEp4Yop24d6dUyC/k5te1RUmU3teWVy2Spd7MyMU4/st4nmYgj5daP2mlt
KSI0dQ+ZP+kg9Ya4sGjdZo8JWxQKA9JAkja6F3msr5MQdpXfXozW581H9MDQzCVUPqEmVz46iJGM
lYTaisVpr3Emz4PhyyrR71FBbVzlveuD5e6gqCTbMj2BrsyXjq1/gnu1cKGwdDft+GrIaD006BWu
T8fDB62Qia5uqsGvVd8JqdeWiS2I0mysce8L7piW2JxwnOIFvGp2d0JSiuIdhVLFkTFdFLE3boqB
lGMOzB8zxtoNum0qOgGPl/eB4jFeFNWIt8sjtYRNdqvr/jbxgm+ukc4EguxBTc5xVHNTtfHAd5lM
VZhMhTG6zYxB3y609ABNGNuhltXh2h/YDH2tYJMqg7spDsyNxwK3R9qMtUFqI0U2xwWfpVUqiUNL
d/G/k9t49Ky3SB8y0nn972nb+gz5nbU12rStdIcr7NgDazkPcYiawcAiZlfJTVnWEl8tvl+X4wTa
jncst91lBJNV8S+SgQV90o+iRawxKGnrotkYjfdeRcOIaZc1yzcWtjLdTasSa8Uix3atFKlZpJBO
jUeMcEo/0SS8AGK42Im+fRjtsbmHEbSUIVrRIQ/PUrcKWMbm0S1A2A0q4T72jmFgeAh6KQCDed4u
sr6jtCqK5ejU2S4R3VqT9bfeZQYWTiaYlfpFGs4jBCz1gsj72BbTJk+d4QUdXk8YRF9xJMNI64v3
K5jwPwL7/xmJ/ycq4/9L6EZhQtP/79GND3//r/Jvj2X+9//1t+/F59/Ozd//d/ERVz8B/q8/4leQ
o/sLFEAffj7gWFLILQdE+6+Af4evCINoOUInkL1aBpTt3zCOxi+urs8R2/iWZnL7nBfwf/n++i86
XH/H5z8BGgm9Alj7/4DkaFyTBP9J83ZNfpHNTA/brql7OuZYkIa/QxaaOGGdgv4I6GKI1U12Y9oJ
Le/yXDOG8KD3dZJIHej+YEHkeEaOHTGEjh7xr+q4GxG9pYZ+b1pgx9LI2YoWX1RCZ69qCijdTsHV
ncoPq8xxklCiNlPN6IxGZA+0+aYvvEtVwQEOLBrbFDlIR3almCU2A2An5d87N3YbFCybJAkXk2KM
vif7bscg4Q0DRb7KHYSwaiSCpaKTFzENjXpQx1T7uKODrZ3QTGtEPXOyXMI1s2pTWqSEKJt/ZjWX
KVqy1myGvbR4EFJEzVMW5tqyKsoR48GK9/ChGgNOTNQ4lJkgK53zEGlUUxUuRGBTH7XF2je06Vff
A+pxhnbRFMZ61i+SocRJNZ1gtaXZDyt0u1Vj+/uhH+Q2xHKHp9J48Or6SbJaBWiqELvj2p/Kk5Pj
YhXkCCsiYARhfHYNaZexNcklDX/eFHgdi/ioFnVLijnuqz6t9xnoCAwARFdqgMESNd50TE7Xv7ve
/yQ2wXB/hlxyxTAutLlouQA9R+jeH0JLx7QtKqw4Tp4+j7PHqMslmAvNc9dQpjaNizodSsJXmXTD
KkKklTSuDXKcc+aQVtoyzclF80btudK8hAmZw5mJdtH1RSVWymIEnAKK8AhIsiPtnFnebcfOudFE
DVdFdk/ZBNdoaON9CScKN3+MscPo2XrhIqi1HD/9Kn9J3QrUDYExISoEKIZ061vDXI68T4XOVpnV
HRNYdJ4LPRiXcQFSDTV/t24i4xuZWUcO5+x1E3NK4RE0BJVdDSsXNd+q7qVYii7cdG3XLKF03uQR
RHm4AGsSjEAe0iAI8gwbO62xQNEOMrpDYjHrjq2VbUa3o067rQ9d0tkGjmKmoqo0hVwFQ/Ajl9UJ
mTXEwQIJL2/fvm5HudUMLsF+4KeTufHBwPEDv8GBPush0rs9Q9y3nlCbMeWy6do2gHYy/+DOPYGA
PnpBmi+FF3KgMsPvlaK8qKC1men4VYXJsHX7jTMJ8ybqucf7urV3SJ0g+ohxJaP+wltSLRBAbDyn
9tdm9Tm0gX/Ikz5Z+6X9PSDXZNl5yFs9UDe84eG4yuP4y1IMA8zReJMtGCmMuG94K/r5yEQ0iEH0
awU1ZEgB19RDv/TgAdAdlh+6zm2gZOatabrTIo+NV8Ph1o7TqV7qRUmfmJuvr5tyhQBlmeAJWnZx
BlcoGy5MmVcBShWa++PBy4uGVj6dJbRfL0zRcvqlKGSGpvsBCCmkST/f1/PWaTvGrs97uXV0/fN6
7raixlykdkWkV9tfZKcdoNYQc6boBibz8KWPyjef8zgMGwBjURDJBRI5MJyheHVUcfNvbrqfI9s8
bB9gqaklSNj12TW8P2QumJDVKF6/DXlxDJOO5qXmvpiOe9Q7c0Uzh25ppj2wUKDxk9HX9eb5/4VA
9eN//o+Psi+6Zrz8ANJR/IxjBqz83xcCxx9D/FH+yzf8xm/2nF9cNlTS4GYaN3vrP/Z95i3eL5hX
qAZmiDO0Lejdv238pgDS7Lg22WkIll1zzk35beM3rF+A/lI/CJ0CwGJY+Z/s+vbPkVFgm02KFC5m
GI+zEO6PS3hjSiMuiqg+lqxY65DGjCSu8pJzpLqkrbkwG/ccAco5Wmwyvz44//jINLkV7Y71RE2S
YftdIqf4I9JwpgnH709TZkJIN8N6o3d69qysAP4bB8DO6316vrEg5sCNDp1AT6/yBn+dXagzvCBy
Mdy5aS1xSsy/DZVGs5syWktTn95hsrR+QMrdy2Ks3ty4vXGA++hu1OQrgtsYl7kKfL4/tSdH6uzz
QwybZf6UquDyu/f6zzbBa8jJP8smXkHeOMgMrkP6lm86M4X792VTDKoxSrtK3sZOPPXzDLQ+FVrD
RgyUfteJNj/WQYUez3TrhYks6hyAwLij0eMtZJj0qwEuJ/EeTmhjG/kUQfQe6VFxDkaRn30rlzep
BdAnJBmlcuJx5esDztf509jqS5hDYB5GS7qHNNbZGmapHW5ADcPftKCDlb1q8UmNbvWtEEW8J+2h
Wec5INzEziF+dVCVXIZx91Jqapd1cC7KKKoPXZ1Ut21J0MDUIm0UtgZJCIHCVaqg+zHBAoMAD6Ep
TMKlxGOfpvch4mSySkqJBagqjibfv46VT/yi0I/gwwbwD426XD+KK5MaDrgnbDQ4SY547kCKLTAQ
+B8qjNYus2/Q2HG+bsSksC3h5KyyxD65OhBhDt+Hop3HFRLnfermj9cHhY6qwbhwQjMBE0+67Tbm
xT+0E7kN/awgkyEhGvWTFlTeD8vrlyWkC5hgCKR7oYyvKWthjWvd96yjd1SjPnqWcUxn2SFz56+v
nH+99Tw60ban2y619r9eOEI3acapzLg1pwqJapPTPu3nrG7pdMmpm7JN0PUJJZQA2qSR/P1uDpCi
qEp7ekyIRftcykfDDI2zTMT2+pnlGxiBEiQhYVQgg9el5zxlUnwDLZ+M1Feo9a1sHmKVeYxEAb5Y
4vxgwAfKszHEYzfR8pXk7qjKfDKdRu7NgE6stKR4SmqPwIfaBnhGiSXKBX68G8OoSamnCsSJYVcf
CmC8u5wI/FlivWWCbTF9DcZJZ9yVG7eG+/zXL6L783Z4TbQiCJTzEwh89PfOH0pQrDaWqEy7+u3u
QyRgXwoDgVYdBAxfURwfRZSjOCgtcSTDOx5oIgbTRsUuekUN43nM4WHrBrlxuT7nvlNQdpcOagny
0uKk1yHvkHCPECebe1uo8sxYglt19EBKEKW7F9IRT6nNWNZKCGEvCuQeKu/sx8bSX1GyETjBO0hM
sOaflbXEJdXcB/MDpmBcVt3EDyu80adwpIBJ8w+COFhRjeQCi0Q/lKK01pmSyVlPyRSVtTOch2Fq
9gJJ+crEq/UCwdmm3sLPzJAJMrGpPzeY/3s7jt81i24FZI/8VrgWOIdQHjOtHPda0v0I53XGn9eZ
60elJ38gJBoB7FfHv36frD+8Twa5vR6ZrabpGxCFOAf/vEoa5WhY2iCMQ2A09WFsxm+W6vIv12W8
oLXpZ4IBcOF5uf2Am3tYiHA2CVh+RTKUqF4yo8qWSUBQUZZ45UvXgOUjalkiNVEohB6mSRmrri3d
jW2RDzQaur6su+iQu1oBT8l6oNtc7m1nYXlIpGsmyzT66vHORKB6E4UWdbCxczyCCBxDTafrQ+SV
uHl1Y+dKl6cQeu7+zWvy8/EJhr7pkcSAWoVkNnf+4OfXpIhRG2b8LjxMn1cuDtZ0hietNa1qjwy4
prNx/pqR/aCwB8E2MpqNskjOMUpacKwe5pNdRi9R0+Zn7sBxhnFUYFyE+QJQP02Kz873hp3WZuUx
BhFHYlMly6PXK2s/CWd6yhy72vjSbm+MMq/PWAnoIjup8zH639ywzt4BACYraD3hFnQEozUY70fc
1v4ST/v4nvccuuowf6sqWBBNoyQtg9K/1zQ4BKCehndgx08mppV/88L9IXRifuEogh1njh1zhCfm
ouZ3nYpiIsSzSMbuYFhldhoCwWLI4KBYIbsx3oliRh9kajgy6gFxZzrH4MaE2QBEaS+jMBH8WWW4
ran/L75rvcBPZXppNvUdDu4K8ovyn/IYIYw3tujTbEexkMDgs0DYLTyOrrNDcXrM6zFCjpGG+Hui
aG33drLBNJOu6xC7pF+AJfJzJPoDA+Z0flNk7y2iLpRPztiN6LFacz1ZY7jqhRP82q2j2fbneY2C
ztDvczl4iWjmgPs1qe5My/7jukgwKiEFhaoPdANTeN+euniMG0oIky9CZeW+QwIPyIyMqJr54cov
2VrSqQ8+4hvT0tPPZuA8FDR6fHYQ+bHOhwPa5+zJEe3Wa8xw9tDOfGWqkWlZhv82gN36k7+AvdFg
WUccYBDL+PObbI4kQEV1RdyYTt2Xd+5aH2R96XIhnuYpvWYl9SWz8XESznSX+d5jOqnxzQt9DnS9
iUra4XJukmG6r3UkANjmEBlw2F4YXVNgzMuyW9dzq9U0H8z7AueqWd+JGPCBSIvzPx8oWbxlbkD3
jww7Z/VfIdXS7n4tKN32iW5/sPfHqF6NAJG3qRuYd5GbaRs7zycSPirrLuz6p7++B/6QNs3rwhmA
DQ+oLMvHfBz4+eWpg5CEcEtgF1LKYKY8tPfmaEbbTHDaRoCEYgHbpzE59hJiOvFWvYlyMWybvafT
Xu+6xn1uUmBMPe2ZRw1YNxNK21sxM8tPKcFHZZaYn0I4DwmB1N81xdhd4FR/LeKMkYqfdduCQT0g
Ue6zJrFeJ5fOAL8p3w8VvFfDj7dQNm5BkZlPBfDi8/yZiHTePQ/z0l+/HML+w/VuW5blemTdsCDw
0ljz13+3JGiONct72vrG0Qw6GWyt4d1orXKl2ZcqUouW/A1af1GabkpPEYTpNuXdNDVfwjW8hdIz
c5lhs9ziFekuWdFzBGpTdhjaCZ5XvZQYkT7ziSgt2UcfCYhwwkK18UlmVrH56z/F+Dm0iXeWrpLL
0c4RzKod4fxhddPI6AD3iD+cFF/jvoq/K92cvkFdPZkwXLYNs5+HMB5mITp6wLTubLDeWGaqAX8X
clpR7R2WKySS7tFBk+6uaK72y3/zrzSEPu/Zvzv5GJxpibjxDYLYLTbC6x/yu9e8jashKLVKbu2A
5AyMRsn/4eq8dhtXti36RQSYw6vEpCzLoW2/EB12M7OY09ffQZ2Ds4H7ItiyLduSWLVqrTnHNJx3
EJPU1HcVd0fSXwaBcJ7WSKqEraW4gDv2UYqCKkejqpqYjOZjoyC5kzfhRE24DexcG6PE2r+2Wg2J
k31EPfGj515Vrsk8XFOGnHU3kJqmvd9IJ/wJi+ymxtEBO9cF9e6lVFhRe1A9685sdubXBDpI5Oa1
UAFLNgSDVPZnrxOelsJkLOOAdIsgiXYq1gOCii5KczPYTlpJO+b9BGZL8lMCsdVxOibWu0YDbdFZ
M5TxbVUb3vklTzaXxlKnIScxoKQrc1WiwccKW5vmwYlxp/wfJ/vKbBhE0H1dC0OUdiqig1GHMcw0
aKyvsGKz3wuMVnw+5TXqFuq8W3EX/LN46FP5rTX+Toy04XZxWAlidpmke2ml26x/EN2oOEHr/JKl
14iBO9ISiOtZzzg8CSkj0D4QmdnRfq1dy0CgCwVtJgoudnzN7l2CQ8USZjMvVsKhConhvEo/RrT0
sg6/PpcPtc5v6E6JOoXlKr+YMvqVtPAMoT0iU7yNhnYhFSWoEU84+oGQhjBdBuaf6bhjywvTMQtk
q3vpiItU145zqn4QqfWm06gcYWVDmuRkN+2KrmP0R2RlvzdQ/0nSPVErovQ+60i7oJMKnGx4iUtG
9pnudUiFkUrbr3gu63EODU0NkWVAn9RLKkr1OqQE4BEJFJGMWmPYMsSnI7AeHQqSEmPlm+0NyRPh
geod3PBOAb5Xx/eu/chVBHaIfHo93oHowXYzfcYLY+X1hpI/ROVyTu5RjPZ9BemToHGe8ulvMdDp
cMxfKQl1sc2UE9pLsTU4PehTEoQpi9+2umYbURQMp2Xh7RKfog9sJjbqHc04zvq7QUbIiDDNV991
4lH1n3gr3FSL99LyZ1jgMMB9dWKB7t3wcsRbQvkcMAWuw+uo4WSFPLSQmsn5Xn/r2y+EiRnC7Pi7
M+9j/zZqrv0xxYVPAolRvqRS4i/pEYIpD5Y4RwnLWp9cVfUUN+/QNVyAPzjieyAWp6bYJAGHNfKH
9GjxZBYcc6Iv80vER127F8oX+0Vb7sT3mCP6CKbO7wE3FYpD8mlL3SSSHfkS298S4VfqrWSPZvGg
gUAVW9JPsjIccXjw0h0NVACkusotMqu+u0sp7uTpQ86jqzXke/sfVeuDOZfD3Fh82KD751EscrwM
lWOspWHeGyDsU/7FwR2ZOSVD5vI0LORUVHoPMkQDzcV3pZ5KOpaMytEohi3RaU8fByM/xBsKyQlp
o8bbH4kyhfSLaBpyRcZAV2CimZU3dyOxAHSWnOGAZ92zEO9LmFzyNjtZBOotyoVq49Bl9dWulLsZ
meglAF2247nr1eMYy77e66/xLEjn1IPt0D6V7N2FvN8u7VgCSwwn2MSovEJm1f0BliXeB4LsC+lW
Ji/wIuN6Dw5DJGFD9MMQrICru2AF+RWf6y1rBM9taKznxPme2pmk2A81/50qytEEyVhhPHeSIjA0
FKC6vvXwcEw1QK0b6IxUOEs5koPDRXeaC5snuwVba9kj/tYo+qoMgAlYTpCpLt1FX/p/inmW3ihj
FZ9lppgMzVObkso7MV/QRaAsQvnFFpUHTjnmBIDd0A7MpBpQr0xSsbnacAYYa/srFwtUBsWcXh38
ak3GESxLMAvWo456xpGw89vlUZNb/YE7DcldJB/mdLUOUmULWLyJDFY6oYfppO+FpQ+3Bqo1/fRA
GeXms8Tw5ndRlqPcc/JD3XakyEjjF60ohZ7djTi9wdeXDry4LQVJY2DBdtpPAFAFaQopeN2i7T5l
cwQE0VjlRS4r9aMw4t3z27DgAlaVMiAs20/FcymDduvosvQgGkZrZoNZToAa+x9T1arnUlBrYjj5
wMxdvoi5GV2KN6aCEHE/darqqZvM99leV1gNOoLWXJ42XzAjL3UQB3p611lW5geoBLjpfeuuA9iB
Z47JM77keYNSy/bnEm3vBk8RT76K/PR3r51qBfZiUA8hOJSX+qAz7TkClWcKBg0B4Rw/8XwQ8kRR
p6k8Y13+HckLSA4J/C04fbHDeiLD68l/ig3R8vz25w8+b573/fvp86v/3reY+OJiLvD+Ga4BQY5u
cmnWe2ys0oqBHhvyk9W4lCXnDfLKBOp/AjpZCCtk5f9LdHjSEJOq5C95flj12/lEdPgMQO5k+2yj
JIFjgMiTaldTqpBLyz5SCw+AlSd07ZC1L8jr8IRPx9GUaPcRrcd4u1fgOKiozfrYg/fi5kCHGNF6
AEl8EffXSdXYWDdoaYPACGWl0Hxd4Eeq1IOkfg2ozzPlMllWMEgKKRBUIANqvyEYFhDzyXem0ojo
dX8sCl9ViMFudF9PcGQ22mHapvCVgoa9ZuF0HqjWj3AkgqZKAm1kwQDaLi9tIIj4EPrWo20hVKsh
7gE0qsG2XAnd8hqZiAxl3Jk1JDwYI2orvE4/FTbjRzX1ceN5IjNZBDs4enpgSVkA9MiN6b9X2XqR
6QpLhEXTgIIabgY612/BtLllwLRWUMb0PCgzpJYRIfK148H6hZQW1+Z3bfSnckp9Z2jcmpwoJcsu
K3kKopHYVwldT817rWc3c9Zvi9mSWDOj9lpIhBowVoFdkKqLLmuvaHB/Nhy72vYHwqyjFK0fsbX+
Mor3weoDqvOz1eE2tPk7VOXGTPAi0vqemsMhFte5KYLeKp4v3jASgsPCN5ZqSLbZeerYNUDotyoU
Pwtf1vI2EoVXYmRiVuAZ5eSXPWZDFPxKDKIVjHbN1Doac7xP5IJViFepVZwkh66+vIqqD5WqQxoV
JLEROA47MhOHqfSLf3IZEAHXbD7rQdKNQYoMPofyYbUYOoo42IAAdn+kuXhIiy36xjoYxGkt2NJb
tMZSR7pOYvBOxSblBAV6ihJKe+8gyyJmWqYc0ki4Vb9Eg6vHWMFpma4+oI1ETyhrYODGMRgEmWvL
UapwROCpWpjC24TECOKx4iQwozGwStl3eu2IkN1vcWbY98aE4sgrHJNBLnEtFKhf5Sl7VfgDJ5lL
qCfljinyPGC6gZ+S5SdrscG+FL6VMKqoWRoUATve3G3/9oDgubI/ZCoMRTA0HirP0k32eoWRROqa
pMKNW7VqT75id4Ds55MwJbfKGyKc57Ad7qtd+1XmuL3D+kD9bYAWV3GEpIm6j1bdrznzTRLnXo6z
Tiz5ERhqQNM0MoK2JBFghX1R5QfoE7ykgUz94pCMgfuCkO2GWlN+NGp6agnRHtPCNZE2q6kToIkM
qVAPZNA3UWiu9WWNSVJjobQM5Z2T0cEs+1MkK/5gE0CfI3/FwLHOs2+qL/XSwlucvZ7BfjN8O5aF
3kS4i5ng3rGui5y8cqL4lEV/q0XyDoWH9uuN6IJg1FuudvEuktal2RQSHH2JR/7kUQ2s6RXueTho
lWuSulJKUtAyLYvTJVT1zbkFKrWnl9/vkpRc+zbaZyMxiDiwx/hFklmmOuNQbnssiFJRFEeDsXsz
bKqJ/Ghr8UP0yCb6H9KqnzMAFGrpb/MefbX8cktT1gwKH/uoDFiTsN1Y+KUcWQ/Z7AMiIc60nt4a
fYW0BElKfJhzdRiz9RGv8+/CbDGEpieiNu68QqNF8DeCWFFph5qMFpiIZC2rp6S1XtrEi4IpV+5J
Hgdqjs+V11HX8kuqmm65klipkP7p0Lmofm11PvLFkI6vCysriHIpXGmvy6nfsP7GoNMkmxWmHj0p
1T0oSkFJgVTO/ki8RWt3B+Ll/cx6YRRA/Jn0s3Gi0FmLEyFWB1XvfLPg+he8jqzNSwHM2u/BFxbk
j6uFfpw35ftPxiZfDfBsMSyXIVIPS1SxlxwLlIFsL95c7jsTPYI0sSJ2gYXSF/sxishPjTfIlkWL
e2xCGdhay5HIr1u13JLV+GeaXvUqu3Na3eld9VgS45Dah9nUgm69NzqRAIt8aPXJX1MDs+cvuTVh
ys0HhwmMwEBGA8EzeqSbIgeQ0bmSPbI2PUwrvuUgTUoQz8yZXcMcHoYFqV49Z0QMYDXB6lvoTA78
iJFJ1E7UxH6rj2EdxUFc8gZmQGLr9Xcb+aBOPV71fQE6TeSKD9fLbSNkKlKyN+UyqCrL04SxR1p6
aRy0UTKiq6EpLs6cnHtZPqokpMzkreoMP2h//xjH5D2ftddE32A0Wh3q0LazK1Y1V6ffYGbYMsrs
jXrwRW/0R67TpC+GnXAezLxvBgDsckZOdrQn9kNf7b/lWPPM+mxOGHz2/MVzfrPbd4f42ZeMY6hi
BG32FqknUQS23F3k1PRzMz3LqXiXrPLR4VSrLNzLxXpiQT5gEj6SRoGn1/ozWvGXDlK5k7Nj0iZ+
UYjztv/NzXDceg2FWPbEDYWWyR+T6BfFsB7VMJ3m7hWAw0nyKkRttQB5vxb7cSw4ixhh96pL3UEQ
xbVKS6Cv/cGYiocF4NRspsOQWJ5kJ29kXikZ4OVxOai9OMjyQgek94EuuisqJswiRwOLall6Mjnr
RoIrMkpvfYIxQx2v9NZ9aWTeoNpBG63HuXyJuxFA/pfQHCIhRChFRWiocajIhZ9YppcXRdhQbFoY
29/Q8Lk1YfO4pKpiK10y3BWxeF9184bC9VQb6QWA465EN5xPOQno6SVT7Cv6nmtL/IvCISclCWmE
nmuriIzYPgs6JJWKhNu+plX8YAR7aJPxUUvzve6Toy0nofVYI3S/+QXcSbJrSI+U68ij8XsEF0IB
n/LOc4K6KS9mnnM8x5ggRZdEUsJ67UM7rkIDjewURW+SYn+ojnZnxvPoZ/OWNvlV1zIayOam9vYy
qX8pS+dCzBmom/4IVNaVyK8mgCcAVQJrg/MyIaqRsd4LtQ8ba7nGSvW+RNiPs/Wskdoo9XfyLN/Q
AJwLgxqu0A76xCkIEVtKo8ru/AEj6GTFj2FaLqktyMwxDmt7tkfzOEt2oAgllKPmHVvbhx39JgqM
IDq6AXF3U0x3nAl1lOdTUZFpYM2nhnfBNMugM8B0jDn7/vJDW6MwJxciKquvOjN+tMnyUsrRe6eI
R2dTe20rZSpfSs6Mi5C/WCmxlyuB0SAGl3IXFt3JibovGJV37FsHpRchR31VdMe8ES9yr5zs5G9R
TT9TVCBrPdy7SgTpSF2R1BdFJfupCWVAGWM8hLGTvA6MPxuhH3PcFnKtH5XGeqCT4VHaj94ip3oA
MoBECy5Hr5vh1Mj+kMUvdolFbSmureQcu1TBukeAFfrQTCxnxnU7XHOPuEq+q8Q6mpT621ucmKzv
whwP+TB4ymQ9hgZDsXaQRiYH63wyHcJji+JuW+ap41A4z+8yWyNBcD7M5itdwt9rFR/rhl4EUnoc
n8bQowVD6E/4s2ZFfqq2xCqoB+ZdxfBRq9bB1uPHZHQhvogTHeRuSs9sAVTpDb4oA3Mq6ZOuQxKl
TfDAUp+ZYR9HXT0NkC5tuceslu3GIvkBaPNTz7VXK7YCiUA5pkW32norIJ5s3mhhqwe4A2dGPJfR
sM6yHhGkKIXAhiAc7y0CxQZbdmUIKlt6kGJ6ToPI7/csVH+ZNA8k9H7MMvDe642MvnvGZRxzla4a
+gjtEieMW0lQqlHQFmZ3YF71OshgFyvDN2xw7pLqweryY/OHMK0javnA6Tni/1D0lRzSJpCp4IHn
HAt5PUpqfW2d+WXgIMsZD1AG/TozOznLfCVcVzjZhihx9ZXuR7qemMZ9SFxv0zC5W6BaY1ECSip1
DiLHHrCgoxxzoCeLbxlmSA8H6De8sTI1fMxK3tI3XDXJgbOvZCl3C1Pihotu7OECeOFW5ryFu/i0
IAYRmvZnrPoTo5vHZlDriNzFIb8XqXyHL3yzNO0dlybr9PTPOFsssA46nCIccs+YPwpZPxTlemNi
dhnSkT4cWMsGYyZ8eW8qxYu02u+WZT0YCd4VRKiLkj/QKE6jFmLfnYkKHvv8KGUTB3e6zaUSjku/
dTLPYGY8yAs7q6TW7kCsGPNpLNeH4mQ3zuLXIk7O+jAf5BZbfXLGxPBF1MKbMai/rV4NTX0JpzE6
55UeauNwFLRlxxSLwGLAmvshDePeLlnE+AdqjbkHmscl61ip+tOhduqTpZcnSyUrA2u3hWNRHyy2
teqcEQ0qIZCe5k/DMV5mu/paK+kzHeI7ZBuP3uoSoC3waHfNgMKl2av/DsYMLe2G+dHTZOI1KCYa
lr10oQbSs6BXoRyqwxVjvItOzY3IJO4IigfXKZV/Ox0rkizfCiq3jree2eQ+6TEw+pgsB3PcBHPU
+Yo6hJYdeRE5xR1FsCKpJ3x/uvjZJPHBlgTvQgdtEhno6QfX4IkFCg5UF6ZCeUD3CqzcvspLxeHx
isyLfqTkK0SrWZUSxvEcqjM9pIqtyKTEIDEqc5TQUH7OTXSz8vIS9d05nyhWNpMNNI+opYFSwYfC
Im7upTjhLzN0d4hvONrpiv6vtfLshjhP1N7zzufn/6+L8mzdPL/6vBm6Gn5IQZorYuP/1+5pNn7f
88efN7kDHCoaQ0uma0xAEa0AmOKwFhay7qeJSYDYML7PmzoSmL6rcnSzLUv0ed/zo+oZMPr8HP8O
fciNM1wrI+KVfAEX18SSjYwZihCn8PlIEQ4qOgWc2Az0k+QOhk6sWLxRn0DEJwhwu6nxBjCVfX7+
BAj++/WIET2ixDl83qVvONrBqvnuf7/leefzh//7OP8+xNrBNmi7gtS07dl4Nn+eT1M5LdqurEgW
en5BWD0wECf1ZUTyMAW5yQTGJZ0dkviSDbu9wZCraQMsbh9B4wRRsiwo8h3zx7A9c8/Y1edHw/ZU
wJqtD0VEqbkRFP99lZdqbDwmc6RmRhmT82KmgzKqmOufz+3zASp1e0b/81jbQ0Ob+B1Z9OeTJ/y7
qfcI5JwDYR3VcTVgQj6/9fnR875GgQXMuINRWIZPaHuIf7/j+dHzvgzxBMEB25efP5t1pM85cv7a
5dAZ+4lXBjsUz3XfEmsnLcj1Rgm0wJZCUHdBvTT+sNS+Rd8IJlAw9Rodh3Q3/e05J5VL4znjuJcG
g/OBEuhd45VG6WUK3Ilp8OR+hoK9vDWL80uqL5HiKSOonVubLf5EUEQ5/kXpddfUjlPZ5Al64vLW
V8hBiP3tIyaA63qQh24TnWPl713DogOUQ6wsXGvMvKU2TozADmtpvSituDGdDbRDyiA07RRemOou
VvVUy8nJENUFKKyXQMCTtD2GgLGjqIZvkAyOX0k41ob4GJMGkm1bUJ5fxYlUp7AgsJETJ5ui7A6W
SsLNfM2t5o12yl9D8qdInMYZMcHQCozt+XHAcN6TgZZqRojdH/JIPxKICKAoGXEx8nwUqQACTtOh
Xc+C4kEus1DtnKMufQESeSEmcDeNf7angeh1D6+FyzsSNQM9urXxIkx6uWz7iPOCyR4ojP/p5DZI
shP9tTDTgRs1CTCIszFSNcqwBYEeRZgHNWApMsXJRsednTisSS2uKT1yRJh1k7v9ivew8f4oUuPn
K2cAsZ5BSrjJitM5ppIDatYoFtd9Fuh4odFH7XQHXOMofACFfm8tQTwlrt2+RZyu8oygaUqYhF8x
SgZgBfOWaczm64dmzW9yuYZ6nr71+kirvnCXlbNtorxk8Gq2k2MPwKVl8R5GfY/rJN2pcv/A5LNT
RORZ81ZAMjoBSr3ovWuOU6iDD+idgh1jCymsvbrbtDeGm1EB5QxaAQDsVwtCQgz5iA5lXlV+wr83
AjjbhJOMbKBN/+hkiUxfOmbYp/PkTbEfCmeUsXLcSXO8ZB7d8pId6CLv5FIFqKnuF9w+UhWm0kOf
iHMkXiIt/6TGp1n81XoN9wWF+9y6wBW6vPLNvvZHWQ2xQACpGdwUnVuEL0qpwXmWxG9M4F/II27M
yUVD5FrNi4BwHjvTbhufmmvMuTnbz9iWVgvB6hLBRpD2+EpcEdcnVdUOuBS9puSEmA9uZZjwN69M
CROLTmbe34l+ANLiBB2/LItGbwPBE0DwcxUMPzZFOCHQWQQCNspdec0hezhuTEtvWH82tJssZl+g
b3K8rVpvo6at/Th7o4cgJRDRHCaXJgPomNiGSaeJUNBnbt3YmUHeMBcnCK2dSjqMK7aSHp7QjGB1
OVqJ9YvDG1I0KWji+sNKLW+wY9i+QPdrAKpKsXegAhB3tVPQAUrDvEll6R73+8ZS3Sw23DzI/ixQ
LK32ohJ4VESrVycDQ8qLneQeHMldYbT05FD/GMgAxDmNYVBHELHiKagWxwdZeWce52lEuvHLvXni
n8jOKDJDW4qDxKFPiTAzR/3ac0Iaxt8aD7q0sZfQAdXq9oivD/auDJug3Ft9FziMWQBQu8tA4ypa
XeSweeZZGXwAIjDnJdmXTesaE+82ZBI5KAuJCUU3Gf60RHv6cu5YNnQI/pGHXyBqQcwzVeJpG4pD
qR9jaCkKIbupIbsFndA+rolwh8ORkz+f9ocWcANUiH0c/V1aHUO+TOcMgCTMBBL64BhK621diPfO
e1I2oT8wUZ5hVzv54nX0inXC4WzWYyDRZVH8HaL6MTN8tJs+TDhPDFFHLgAFt3ZSCwQoT5h4cawr
5xpbn+CJXKFLXFV1GEUfBPgywLcAfyHbQJFbsGVAB8AjxcxT0v0tsUJYVaBbkiuxVHYONkCL+EFp
xDxQHiIOL03hBJywj/ECc6z+XU6o3TU4IITEKxb+r9NC8vcy0TgpT70hvyXE5hmqfGwa28fD6A1z
DE+/p9a9RZnxolhMI5r6tTNJIR+a7jRhFltshsWnku5VvjoB/jEvh0WSph9CJm4ej3ed0ftm8Yyc
PFSGZj8Cy4ybO2nF+7qEUpcSVoo5UME0BsMVK+/CmkuUH3+7uVKkAB4xDULazHEPyxLSuExaeheU
LLxFAph8tQOA+LxIzEkneb+I2K2s28A5tInNvZZmLw0rfWomtA2IX1Lta5NpHsgZWqA6x4A6LFD+
AG/ZQ0HcE7G4GzB4gt2hg6m8gCMLEjKL5j76m3SHZHnVavhanbUNoIwjnNAPQ+u9kigqnWc6JSnT
xshQqpdYiw8KK4jULp/1kL4DDrhruviEDvat9e0xs6pDldufjGf3otyQf5w+thOxmcd06zRU/4AO
+Md09Uo6jS/Y0s3eOMFdmmrlvs6EsFbDJS1fVWe8ZOnymjjjl5oaf9aWU5Aw3tuYg3hNfOG6QodU
5Qdhx/gsyn2qz/uW050Gpre46kNGYUOpM86c8KS9sUQBCZEXgNmvkWLc2ij+EpL0ZivsLdXw1lXZ
eUitUE0HP+KNEBl+aS2u1Q80qGIA4hg8ECCgvHxdfQOQ2jSnpwaeFA0gT1QCm1ruE9foceQEzsx9
WEKnLAlskvlstm5ib1pBc1dxTrDFjtvToC6HRKZfMfFlXnzyVhg7oxdvX+xVO4zWIR6oEOIEyUN9
ThY2izG7OLp+YTncLnu/THSWhzt9MExslRfPSygN1s1gEAmQAHWWdMDMf2wETRPzQq/zvVXVM1yg
U1Urx2lKd0NmkwAfnVqZcVidQfsnpX79niPnuIjskKrDARTUQY7Z7TTba2mHTzS+8wzYZnfOpO9J
g/2Ot6DoExdOn8tIez/kHXyR37iBoGqRJQBawH5dxN1SPrbUz4r8086TdZRI7aepvCnrvUSXOOzQ
3RC9WNBgyU6R9SLGv6t+b0IpuQ/DPyXnL86aO33M+N43DXiGGjoq7/uXyvrQJCRNh+VDAZM5ue0b
KJQCduw/5T66ic90RmsEI4QMlb3zC5bYD9aUEljKrrjWV2PfHEjNekMTQJGBsXSzor4OLJU6Qbv+
wOxjlxA59XeEzEb/PGd/4hBtZi373dTfQSKvDNpycDHkqF+FNNQuonjljVCB1xQWdAw4gDVG9A9a
xc3RmImjVEwA1WmsmkxykNvxiwiuXAifSBewOKxByavSJFW4cYHxOvJpkWZL2Fb8UaQ2nONhsP50
Qn41yni+wu3DhZwMVF6RZk1wUqGc6IqQjrNpj1wMvTcZtXRqCHIqnWno2U3V3tUlgyK1Si0/yylt
8zYHM0pvOfLzURN7ctmXewVdSOjLfDdIbvLGqmiCLM4rVj0p+3BWcFQyPbcJXoRnj326c1jT3vNl
WUnsInnLSbAqCRnwfbY5l5L/3UiLGaqlwpklWlCpm44gfH7d0HC1uDzvI224C6NhbQPFXJuzlGAw
EY26fKt5fYDuyBtpVt4EEVAvT12N6ihvz7typXaXvoq4jBhUy2ZDDNsgg0JGF8tOKJ3IEabTuN1A
h03pSyEVUs5mHYszPr3l2mYxSRmKslyJhqaL0ujfz7uYCh8VnpXrKBbttoLhe74yz1eL8yRn15yL
nwgjv9lsNDK1qYsNLA7nXppfswXQV8k8LbWZuTx/8nlTZ+RzqdpLlMOaGhbZ8ZXGbs/QZ7vz8yND
as/mXFxh5yvH5yMjQqHLoAytZ8r1P1ImG69DD/a8FEmP9VYTF1Awt2yz70kGKNxkxJej8uKOg4iO
urNapwkTAukcInupZSna1xNjdiAZMIhsKrjRKfnu1i4wDJEKwRSXOPmfefJTNxfpqwHo7MuVo4dZ
PUXvqB1OxVx6SVnWD1lro0urw/wr1Fn7UZYMyKf0H9QsuzjPoaetfCSm9kJH3oRaNDov8qwYIceH
7pVDFrzODNj0ZEcPXTUo4mwSFjodwGJbaudspGffYIy55xpXltQx4em2T8kEPNSQNu6Rle0To++u
QJBBK1lq7pa6vnwm2kTfemqIugaM/kMqvh2s5peqLbYE0wK83QBCJ57iyYuFlZ2wFCrKYP4ZGgN6
VAb9Fa9JyXPS6tUhJ3D40ptkIxr5OZalu9yDwVWlsT4RvpFdBfnQ+NPn1OsnGfVMOt8R5mt/tcHa
6Yxh/szJQo9b4toi7/ioyKIuXaszsyA2pL8MUi6x0Wh/xJRfhIwUth1oapWh1SfJxa7a5LI2sILA
s8CUFcRYZUN+k1rHCFIQUyfDhDxZdG36q65vK2c9hvxq7j3fJo3pO3NWvOoE8fk5cd27f2nZuawa
fvqg5y88B+H2uaUbf84TKHOiSb5NvR0OmtUSleJME2I0mmi5KPj1Nji+3lGyuzmzkkWj9j5NMPa3
iXenlcNGX2OgSzvK1IX+N1HUgFaS9dPsGwz4pAa4K70D9/nOjsMss5FXd6r2To98KqdHrAmvXAv1
VdAnntPI+IBf1F63mJYdXCbjI1FVxFPjyCRab5RgVTSbzbpizK23+FoGZXyLK3jIqqC76STTW88E
aAfNsIbesI5vVJh3NEbG1Vmk8a3iKdxrwiJNYcjBP6RzBD03ZwEhkiqrLlacTD9nRcVUVw7NuwbZ
3m2rmQ2oGNkVdZ09JuYd3MmhvA7ZH7G9I7tBnu5mh8DMqGHXRmoF6KfO4zddRjucz6P5R+e0QOc7
+dW2bFNlV4HeIpSA6d2U0shViqMUV+mlmrHgkxTZva6kL3McFuhcDDyXwuhu2DiMC25ZTDFDdxNx
3t+GMkp3fSHWgw6eirQGDFOm2U4JlDULtcxmXR0WeO+UsBzOKmYnGzvZhFHD5G4hwn4zRTxv5FgB
q2v20FFthGEaKdfP1wlolHiNt6tntexdthQWA8MCGMiKuhliX3LBhYbxEOz3S4zSJa6HglT57Tdb
KoglQSjNd+kgqlAnAxdOw7xismNiY5f4Mk1wJpUtC5YgaXHtemz2tlppbz3M6IhIjfPzBoB4BRtK
qv0yBdoTbRbFJeuzl2lVfwDdicMV/pI3brNQeWB4l874AtWOiuLp58BIm7ttz7Ga1fyzmQz9h07o
ilunlnIz4o78IzD/zxVA7cEGt6uB2WNMxIlmD9qFQb9m0DRdtaWF+TReFUq8cugofXvzXj3vet5A
qw2LUpbPlhHlx0offndNQrXNgJZKMz1WFesgnZOTho6/JXiqiU6LxCEw0kiRG+0C/rW1zkBBbEqD
CeYtYlbSIRIzKk7tKrDLZFX/o0hjVEpl9gfe3tc4mD//4zMuVUCtrW5C7JfM+aIZxt3UhuT1ecNC
DsU1h3vYIzcME+Dq+6XI77KsoznNbAYCptE9aFaBu8z1q1YkKAkzJfOFuhEIBNIOqsBV98x05JgT
LaYTOnp2xgTPAueYE0OzpxVTWXiuGrtars8bZdJoAxn4zkCq/OeueVAwVME89Kn4PKtY2m+DGAZ3
BGl1KZCAQkVHvoZHxmEIGykhOlLY4N9KWw8Bc5wmmAik/EYl1CAeHXQwoLzF1OpoRAt+nrYPMhQ1
RjsXF5np/iWequLy/PT5EdMTCaWlSuoO3/G8a8Bq4mLy0TcHAfBFfSBVvdf/eyNpYiNTWJUv6RbM
HKvb9K+zQpRhl2dua9nVud5uiMYi5QfI3PMuE2fEf+5/fvTf+9TAdshOLIgpv9RkjiKKsd1SM5oL
CqUO4bsxNoym+byXBO6W4v/oOo/lxpV16T4RIuDNFLSilXcThNRSo+AKQMHj6e8C+5x74x/8E4ZI
aWu3JLBQlV/myghjmKrXba2aazYzH749ULgtOCwoFKT/vnT7Cm95veTrb69bSjZ3Qxljyqcn7Kki
/J8lzkCnBM9M4mbrsvT67dDlyaPvfheFWV99TpCTVeJgWh64+8FsUZrx77Vs+YqIr+iJla/JZZX7
vGLLUZkF+7sh9z4SE0EH94K8p2fPvdYBoP1k+UTc9caq6ItfV2n2rhN6fQL1hydvFPk19tQJY463
VyZyl8FW8rGBPPQ4LBtqv2r7w7y8ZolSLkn3OGM0GSOfLbzXfprRP12nzk9WNpyFNKx7uzH8O+yS
IAN6bObxaG7iZo4eWou9Y+en/Z0nmGbdXgOHVp2qYDrfdrAZZJdTpizexPr0Q9S6W8pNYlPbSpfm
k9RMX0kS2Nvajjbs79FEsL2vh9H2m5Vtv/bj2DwPcxszlwJYa/tZBk4enIuXKO3e0fsxNCK7+6Z2
40HFevsSzHaxt/+YmaP2bp+bVzV5EuFb2W966r973IMOUEFpO2grSVU2Z1EcSdZLECX/+zRZ2+VY
XLwCEnlR9pdbzi0wAupPYutfYFZP5G9qoGbPc0SUShTPZs6sLvTpA2G5MbtVOncs8RykcVND3Bsb
8Dscp5FO2Oy8xvbAeUk3xa7Hh8cOtojuqGS8+XWas5dDFkcya1Ay2TDklpxfij40SfGFgyODP22Q
gqpkhwAt/ZrZw/iBf3peBSVUz2romDJ3aX/Iq06eI5s6vqZLH7PCLd9KCxnSB+ZyTJanWRMBtU7I
KEazgpXYmi/mfC+rYX6+RbZ5Imzz1fLy6CGndWDH8Kvc1/h3XpMpPeeLEhSVnXdIKHCFHo1nabQ4
kTO6xvvgPzGC9qQ1/ftmQXQ/VYa/42RH2cAonY1JxedFq1W+HxI3It5RMHDWdYrzPK+65LjTN00Q
JI+zRDgV3Yw+XQbaGSz+E1wr8x4m/PBSKeowbz9M6Z9bczLvuo79rBpl9dbWUtvNQ1Zv4GXy42af
WG3NbTYhu3q6vlRFyMy8GvMZD1ayqgPmOZ5ZlJe69eXl9lEcwyMdAiyOadvDFzA73J+mkvuU+90+
aIPxiJ/OxDPY1ce6kua6jrEkw5OFELG8poKqohyjJ3Ck0qeyiWu6rP774BMp+PfUqAGlakWBhXX5
bNVREsIhw94OYEzLXZUa1kYvyMjIIQJTUCbm1hc+dYnLrSEuteFAVdypXJ7pdQvHVZuM6zDGdABF
jnOsjYG5T4ny2dhkbL3lNaNS5FR0O3v2oqdbrL6VyliNNEldYEQbR+oRJ3Zie9NxJVD0zH+jK4+Z
cyO+fXuj1XoEA1WUO0NJ66Uy+2JTUgiDNOOaLzlj4JXQsFa7OrLlbCOdlP1/HkBXRkdHFRubqQGI
Iq/B49cAVsbVEFc1kZcOud6Bj4guj7D2GpT0Xj9Xpl7cObMtST8l6aW3nK0kPfMwG2nzUOt2cmn/
n5fmQN15FVcELM2LPQ/RQ6pl0YPlzRRpj3EOVp3Xbg/84p/Nmb2XJu18kyyHp2x5gArdUx+D24Su
F+veiWb9WAf6OZfWcE4mfIDKvwwMYs/T8nB7ecrwjHcdXsMUfWdyS4oRY70ad8SQudeXM8HXLnHI
VA6SejC97TcESuonJnePPkj0teEj7ZTL+qgA34VDZdPW03i/uajzN6ZQxTork+Jes5b4hRcliIPJ
74xPZW97ZvIAG2PBRiXlVxU86xkBpDHIrs0QFM+RBh2WiEKKQc2SD+bidDQG+9xUcv+P3lB5DZZv
zQK0UuQBfXxeyaQrAwo5OgyCxOKVpTbFeuFwqI6RzbuvYy/jNeCYGyaVkADk99wGR4MQKWr2TJGz
ToO8B6LSl/X8zHo8YCLT/zYyS9/574gWa7Fj792cgvVRWI98B3evu4XDHcnFahg18lfgF6RKk/X1
6LrWQ99ijLg9Y/NT7Obc/brBYAq8K/cWqZpd0tjJSiz0httrtUduTqrk0Yg/dBUXj0J0/VPaiWGt
j1Qz3J7ONB1iExIPnAYCyCRvVR1P1LHXPYZ+K/7IcvvBbr3u0RV+fU0d+LK557dH8hZ0kNRwdOwU
Gf/2i7w9TFMv14HtT2HWIEDfjoARPBBCaJrPFKQFfPlvqxxYSE3mOHpvDl3M8SiqPeRYTtEoSNBh
REm2IIvm+9tHaV3pgPUSXqvjd+GW7t7jdHUoa+JFpcjts68W7mv/3ABK/awzqJ9za/CWiwqOKfAR
1n4p+4vn60F4i4RzEwCYW9WagjX26LaGft8kKadTykZvz0bHwOvWxR7djoOxgU4EP8Tq5b1JaJz0
DPnveu6ouJ96KpBvN3Inik9m1qqT46tVMZjevWML/35U3s6equZ8e+n2AIcEr3gFRSeiOOOk6vkF
dZkIkpiyk5hLcYj7wd+PaT2cPV8VW6HrAyJ5xp06K9LXTgaLNBGtY7a0V1U2zYNdMCiQBWV8rpig
dseNuJR2EW0cSOEPdNrHayDa2otlo6gawWB+SqShdHK934H27nSEpWNMlXh0UrzhVZH9jfvFu1IO
n0NPw5rpyu7FzdkZRk3Pjc13BmIK5j7m+HsAMSp3Y9vbbIcHuSsJB/77aF5eE8tn49Gxz//fryvL
VaPNxp64ifVmqPkRxU0+TIphW1wR9Y8zO+GAX80kz+eEjhRjfiqL7j8fif997fbZ//u6Enj+geY9
yuiXL5mXb/Dvo6lPH21q03op/jYeeOiVblJhPylU9kqV2eNgRSwVCb2GnbS/ktp2jjcgDFMD58T4
8GkwKsbheJbWXc5GuyTrs78tOZWFobSLfAtHl1s9kQmDW6/ONL9wxS3X2O2ptzxtF3ABdge2rFky
rqlqK1aCE8y71vHPTWl/OQzcMd9j50l1vnNXL0E9jU1ERttTSVXVCG6c4o0ae9uNxHR7GFGzFdIe
MN/8IOfk701LJCJce1mD1xHFOHOnJQbk5BtAAtt/kl5uMgO0ZHtWEIo+IdAE2F1T66kALLsRfmGd
taLrAMEMHlY2v7vk5UDitxv056ruQCWWfvSlsOZGkXhiZFO+tAa52ipxoidlKPadJcPSzs+cY6OX
2LNYF5/EKGBcO23/ak7ua37VCif+0FpZHmZQVuvb06Hmp+5Va1xGcphPpuOc0a8F1OUk27dTOm97
o592VaZqqi6jDff06WWYXHlSAap8XATVR6FEQN1PNzMQCox1rQtCrrnjnkbqlLezYWSh3fbuaUYs
7UNq6XApxdXWaqH8OMtDDTAsbMuMiEDVUG9Yad22y81KbO28aq5xNjIVdGgO6FwWNlZq7OiVXrLr
J7HxT9BUnkuPBaKy1ed4ORZR2o7IvEilcV9fFGtnijmtUnW7UiKfdoPBROE/yp4N9Wm0mPIlTsCK
u8h9w2xFm76ZcFaDnGzMdTm09RHWS33kx4BXfftQwaYGvAogk+S7mZBjQEHmRNSc8Oy8yKGjUWt5
6fbwf8qyaQm62fI2DsEhU4WVWJlOnZZHHDxq9WP/YwVpd0Q86uvw9srtC24POIuhr88ZY8K5sE8W
AzYGjMAauRHTUxblBY0+brFEpYvlw8D3rdPt+RBzrihwc89+59DwGlxadv28S4fcPLPK+SEivUMF
L5VyhD5sAD2eesqa10hEHfWUqSHvefZPxHKoTlieZWPRPEx+0W6HEsgm5ZsILxDa/inx4AGKrUr9
bNssx6JOoMLfPquWOrDbZ/89NZkxBHnc7+jVVQ/krVae11bXYvnut5ca0Nl2nlbX27MbfWP5qtQc
cdaq+aG0s/QiDKZiQ9yJjyyi8ovRq82JIejeqSiBadLcj5n5ncemgztY7xlbazqj8ZYSO+HL9WRO
+qtd9yTSAqrC/30W4Tv0CBQQCB0OqdSS92h2OZNp/jPYPvoakHTCf6+7/Ec4+hCu482/X5LWlPnm
9vz2D/Ynw8Paj45Q68T501j77xfenjd6sgH1R8VGpbun24MTR//56P9eU5ZY6xCXtjOmN2wFVJ9w
HmXjaBBvaj7rroBzTblNMproMTCBhwmJoWR+pXsmeF4X8TOQO91AT5Z6EpIEfg0yijETo9poEMBD
Od+N9O5sYluEXTtg0Wg4LBvuwq0DEoX+u220P+wvmX4uMM9o6WdJt0Uz7zAlNZtZGfedRueIrYhB
BWPjr1y/vnSUGuWVn4aOkCero9xdpvUbHDusZ9F+EdSx2HDEw+MUaNaVWz+JU3bvLMJGXn0RrWpO
Oo2UK1WbL10KvE2rOoaIJUIJ9t0gihheiwffZrmB68SEigiNjgm3DCjhk9kXSZlHBslbE84vQ8iK
NGC66B843/HcjsFwKkxykYUvH50Aqwsw9bODp5A/F/OZpGw5b6X9PnLRYQQqfeG/6OC7eLf5T6IY
TyJFtYgotQ8pmD8lLDWhqoOPqFR3dJG/LGvJTo+CddGWb+4Iy6nP5IPD5edY9qrIvhsZ349x9738
SVPLYhdZEg7XcRUxAYzD99bl/Ty4aBnT7F3SQSP70ZmnyQ8YshKAzYjsBWn0OvfGcy6DKzM2YiPZ
yAbRFd9mTaNjM8nQ0MYHstElhV7GumN+XdvmryXcH618L+NpCou6I6NYP6ooJW/VrJD3foay+6m1
/FQpDpY0ew5LiRP9q8bWjZFTtOyu6emTA5W6zVCeQsVWOzQdE0YqI24be2O20DA0kmyNcg9Dnq6W
yHPEPDxX807PBgzPqtkWbv5YztZTJN0Lmlm6ctGu6prgVzsmz7Uy3xK6TDeGPR16Dxt1u1zcXuHe
m1IL6xiYvQWSMB26bTLoVz8dr0FgXfOlVCMdaljI+XEiXYBZh6yF/8oEzp/ar6YPfiubQpsIu+1E
6svwdA9mL+NTwgtdbH37GlnIWG5ra9JIJ2cuPrzKD81ITWwC2309llckoy9H4KrEXcltzqCmZcx/
YhPcUd3G9+hj0PHxpYq0f6+oQjADDYXNyY+MkjOqZNI7o2oPGivrJi0mfEwc2cbFj1ZFQVh1Xbyu
0ALKCg+1X+3i2o3XXsyNctaNY6lf6yqvN/aU74KxgCMyBsRbkmInMNqHvVM+sN84JRE6n2pbwgrZ
TFOzcs5kImNGzh02rjVb0XbxrtCo19bVfWvkz4FDLfvUQJdAYls5pe0fae2DZOSS7nSpuRkM/mrS
xFe19Aw6XOslJSruGP9WzjbCNr3m7kEbcluwsjETgel14L1csXhwaGnqRx2C8bbKSvb3AWldavWG
gtA2zhhi73kK+sCjRyHJT/zTWH6WCWCGIbNqYyz6ShzIqj8Auv6T0xe0TubgbIx8Z4mkJucf2iJR
byoSyQIaQoOgvu3wCoeu2lgZR8qJJKNJhHk09pND2GysdWM1YXWvi2tUxdaq9Jo3Tahfn4HrgnkY
8DPKvpQUdGu/mqu9S0woZYwnylWHCbGMhupudI+lI+/ApeR0TMZMLykMAU5ufzgZq2FuTt+xH1kE
E3UnJGNQbwzB0dyzKRyIdI0fjh6GOIh3CdoVu1+EyTnrd1aqYcRwaRKDvPRU5+0bm6dfgoePnqBh
rFQ7n4Z34PbTyh7pWasrmo7cb/JRjxSavGikuVT/F/mSM5bmGFhNCJakgq42rDamhmMpjon+Zikz
Zatcxh3NZ6e6bDtU/FH02gxVYvADCmqU7OzbLpqvKYAQQqja6ehyg9n1SRiXa6HPcYvYxh1Qz12p
fhyvMFaySB4iW2xbVl/PxdGZCWowTLdeW3bbnhhdfXUemFpfHCWtpdspw2rYy+d+zn7iqmV67TZv
VmZR3xdYv4AhnJUkkDtOpCUDeNPzbJz7YnwSfUOQGCrMYO2DrCnCKXKtTeqlMIJAC+ie4o5N9BTe
HTDyaJSUqIhjkGEDhF9hufAapfOrjdMbTnb0UoOv8IHb1Y3ww7mP6Ers7uaOzWrMOL3Hz6HRDRst
YHp7nV+C0v/oLKgqDPuubDkPlufgMoTYQCVJ8mxEfM8SpPU2gmqtgybwU/PHMDBlCcLu5iKX1+n4
EpW4loaY+bhMSXHEODzBebWBaa18y8A70Sv2urP3x3FHTDWqfdECsfFV69PH2R4nv3umkarJmCSO
VvVSS8rEelgDhtdOG9cPKIEHs+y7gbPRRAgZpl/ZUbD3OvOHMl1qqliAiCiPqwleU8j9+1Xz26sy
/L9xEdlhJwvITo7VQ2yxDEKi/X2fD38HhHLfZtkUefHOVuOVq6fbmpZ6mPD7GbNOc3vV/ZqomKvK
GEjbZfRq6TlWTHp2YqZNBwz154HSHIn3Mlc4Teknp/cIzpuiFyAffs1ca+h+Krj9a1vBfiOXhK8i
2kDW7AeutCEkI5CiupYcyppPm6l8mHXGK+RBGtJ5Y4Rj233rzcxQNZpOakivcUdg2KNZEeseVNBt
FwBUxKulLoacybVKRP/cffQ00V1kF8nNhAIbgnUji0xkFgIUBSmejwnYAd3Fvge3DrYPECIxTN05
lxfTJaieZuOMbNc99xgi7jBrDRQUgHSXVP4UJMEVMoFIMJc5c/DG5Qlj1Nqbpumt2gppKU30t6xL
0jV2TMawFDAmlj6RzxMz9mowERRphlLSGth60YhzvvGfUWvWg2OKi5fXf8SCZJZagPetmS/pDdC8
PDDMmXcYMlp65lVzgabks+e96KP8MzSjeo6dC2gqnVpSsW9bRIu00P4AuiriskN8myEKldzMk9ri
jKsHHKNakXJyyLbGXP3IIK3oPzWW2soSaw1EgaaUawbyCTNkfnk9JT4J+C1XdF/BaDOpUS5Dyk3S
DsPFrLlCraVie66CI6YjMBgsqlnOPrAJ0kMTUb/osR77Vb7PMHonVrFtKodWK0ekcGWw89OT9qhw
txDAKrMt0V+6Gsr8O2flNh3wSdId9o7t6Ttdzd+NqH+ptge+x6k4rAKaLnq+KMwE5bY0SwPqT3Mu
Z6BajfCmY8zNWbTDF8c5gt8RhLi2cV5sv3U3lZljkEVfH2LtuU79HDW8Zg/Q/eRYHEKhn1UugK45
zcfYaD8K03hcWXJFacjR8tLk2t8lgcbde/Q517ToyUM/vqWJzw0goCPA6pP7trH+QlPLvf4jCxZV
sJm3QZaY+AQVd/kBu3KfuOjtLBA2JBwvMPeSc0800fPU+GzUc31bVMlTXGs7P4ZEUY6jgoDmrRKd
7GDfy/kwYQbHVQSIsdTtlVEzBZnpKZy51gHW8RPjbF8agJkhzv4f0F7+ZtbaEhodJtpKj/xNM4pP
jRo2j54rWgNDTxv6C9XIl6mqmo2mYUBgs1HZprutKr43EOcvn/+un0f9kHslpdKklmX9MJfmj84O
rZ29L6cyflxbv1ZkkYhEb6uRXbAzcaxW2gnL3KIYx5gyKF2D031gkLMXyBfrkhJx/iay3xSCRhM6
rl69YdZWbNfurZat6exWP2JC4DYDBZsEnUNsfb87BLRdrI0i+nIKbQ4H7e+UzNFGb9or4O5yCS6w
I43SclX3Xv9iE0Md0ulNIpsAUoZxTCNvRbM6hbVnWzhyS5eZhfdjZ2gYk+k0X8CCuHV0Lm7LZHJg
IvRTzIRGZ1bTVnOjq90oBgq8tUJtGXK6FOaRbQdaVz4EVTse9aw4GYJCT+BRb/AStlNMU56VAbai
wcoHh4CfU46vQ0CpCpyPGRnBwAzpGkXo2umbcOoTvERrY+fKAWJVj6QnCPoa/L9LOnxDx7pzhwrO
ZwXuXA9Wkk6KVcdxcVXn/muyoW9uGcKz9SVf61CCsao6RhKdnRNk8wAo9wYaqafIeTiNHmxMm/sc
XCMyuu5MRjMBXpE1JCr6O4d6SvZRLLIskeQBIEG1S1O9Rk687zmWgedeUjzYab0JyEctk1OpW2rV
WP22St1jgux/KEp+Yi1p0sPihozLGZ2I5Xrjxy9ME0HLZqRK/bLaj8IJRWw3R2xpHPdMTr9eJjd6
nXqcoaEZ67TMRJVtgfnRr+mcnGfP9Pa09wwhOt1WdQS60TKxI/achHu2/Z5eV3cmebawdRDr8Cac
BqzqqNxndyixyVMLqIqA2lXWtQfu1Th0YY9EFnvVuEE8ZO47hD0N7DQADf6dP3ElOy3e8UDAbMMZ
6q3Ufa9DJOS0WzKX5LDHpdc9sOJgT2kOvjIx3Jrsrop2D8cCTHMXfQIAHE3n20AhWuntqO7nGT6v
68KVd0vzgwMKMPecPC+VnltcQlrYdYrjfiu/Gn0e6Qti498VKIeUzZu5ExBEgyXVBEyg8rS+H53q
xx4ASFVUgIiR9EvBZEfD85W7rrEBBctloaGajy2d5q1mknACxKAt+zM5tBSkwmU0fPfLZgHb9rF9
zMZ8ZTgq2+mae7EqrT5YGHkHk/8KopLLv6hnYQUulHn6ntJURiS+Sxenp6+gheyMguDAYMTvMYOc
dVv4aLN68QYi+tnr7YvTcRiCQ4PO6+xc1EZqg0AK50FJckw33vJ8JBvhYMAL0pEzw7Irgl5FSQJe
YitGkcQYr2FF55b+ymzxqU58uYHPQsJgxr3cWDir47/p5J0jiK6iDSwOKDbCEfs6yLM093Eu6zJI
e8ncnDWr+OuPKQHhgk0umsM7TvQrriy1YZvqhabHmsk7kkBDJggmxYJ1eB/pXDBlb//C3bibFCOE
aqL2KOYt3PcwW3qYSCVv+02raLd39HhY6SNDN4Rnxja0C85O/uCQpmhGOvwaz//JTW6UsXdtKhuU
m39XxgFZqwqH4egRl5qvNAg/ejI/kVWjeFfiOfIEXCn/ldXedplMpU3HONLiqjTs4Exz+TbKLl1g
vvmD7jIwTU6MEO+yqSbQSAduEph//Mj7k3hQLIV2TDwbLqRfY6OXl6AnXYMww5sJwzoxDrj7dreS
UfTt4UkDSAdneqDKevnfxaS6Q9ppPjIdsqPesIR2jO/ZOxhfvjeRxY7+OkYfcD0Nd6nLubRvwTly
jP/Kk/ZpUNOuwRHHUJVNOmeNnd24r01hsIfobN4T4AEDEsu+1Wl7k5JFNAgygr73WXkFLdTBdOd5
I0T7gkhyYCcYX8b3QqAyeUXJlLWFny0ryvXyhOFIQxNsFv2NtYJeY6t4vD2kzBN2MY7D1e1pw0mL
rI6PkXcK6js2l7vCByUkMkJ1YEHibVz0xmHm33ioJ9AzqUOn38RKSnh+4eyM8AVycRBFdq31or1r
e3EtaSjeQ7F7pu93+Xn+4HXnqMQ9Ao2ciUSU7vO5mlctpdMcAi1qgougWOtE00HEzevA0t8qr9Iu
cuKGm+jxSZ8I72k6wfQA6lc/OdmmMchkxQEjfiNWJ3LKegjJlw5ahyar6gSS5t2Wc7T2qyIcUZXu
mKQ850nxZ0SQ6tvxCfZ2tYdjrNjpDyIcZPIUoMJuAphU81DtoJRwLxvZjCAwfxR28ZRb9dFpTDLx
4LY7wVSg9Iqr5rUXf5jfe8/fuXl6sQMAMKkiO2n5hAkziU2G/S/rVP2e5OU9IK61nb8aeBzPM9F3
S7NoesJhyZ0nwJKlDnkDTDZhdpGPoME8D5KL33vN2hDEFXqyRh1FSQo64+xLdthdccB+cPE1yWFY
jzd0X67qhrBKJBfQFFqd6cHKyd9chuhpRPBDmOO1LsvPysy+NOUcNexR22YegfjzL8EwG1fxjllZ
BMHXttb64GETSfuV5fVy1Zb+W20SbjQtML8lplDYi2hxxVOBVf/ojR4YDS5vuAdeffTU3G6XH6rz
CmdrIphFRvFQmGnEwJ7GXsomMKnnCjLpkLyPEtSNYbCXBb9ok9W3iLolnGSop2C4M5yAXn9EaUtr
dElBBFa6vMGZ5MiECbj4jC2Tjjlmm0WxgOpKsY41mIidyZpkEhJpq9YmSijIHepAxfsKwTGw+8+e
GHJWNTjHDPeri+IvDsdPSdOds7K7NAPlr5YiaShBTM9G/+aL/LOjACGsJBrCoOI704mf+ri5S+3p
z0wFz7oezEvMzZSllHIxDyYZ3R29Hz9b4CGpK3suHO4m2pJ+HKzHNLtSICBCFXFEzoLuZJWAlcWV
BOuxSZxNEknG/dY3jnvIFmhnm54RXJYhDRnmF1c9GNCgPzR1fofdaVwBXb9MyS72uniLWl7RAE+i
s2nNnzoRW9iKB8YQKKP5H0WTKjsBy9hAJPudUgQJXXEiiPlDd4VyQrtwG4Ju9hG7+FOQOmtyKWgm
dv8w1OobD+UBO6ke9rIM9ia6n4yas6GTJF+yrD42fRzbLMP1ELwyGtjGQ/OnqdipJ6o+cf2gyccn
TTFXbVrjQ8wUeJHRo+7bPqvuYpj9nT8nJPhSftvKGDALE0DVhwQ4L3fmvnW+qRd7r/1xP1g5tnX1
VkyHHNAnavKEJzs+R6wsrnCfHMd8bXVArl3zGrvRV/UzTdbTGLlrtlMnOwL/yHuEd68F/9XrT7NI
7qfUzreAf55rv4BY3RAdqKd3qKtQxMh1QlFA041b3DnGqeOXVdub+jcS8QNot/uuZD2Qy/HQZmjh
c8sZFXcn6ngHJmBrUeFUXGIzsWM/l87Mr6H1542zXCApQcmxNt5TDtxrrzMegL544ZQokOa1xi/C
eoU4/ml/KOVuk1HgjmX7Fppl/+HUINUyEqHGsY24/wTItwsvjkMqcXYZd8/JYLyN2VsnfqBePDhm
FoX3qbJ3TTxCcwzGF/DId3JGFyZGFDaYS+xq4tTJeoABNuVQqLWvjs5dTCTTt8BTtnWYn26MaTjN
FI6Hk0MkAN0NYyC7I2V/VZaif8WrVjPpVN7f47HLnNeKdCQOzjNnzj7slLxEWvMXU9M2nbIv15wu
ECQ//ftGBPvWGq86gn9Nwfaqjzl7T74GN6cEtzJ1X/2U/KBmOnANq585KLhmyK2RNNnH1vQ5stDu
Zn7HJmficf5hRuxxjkCIlFa9763l/N0wvs0KKIs0yJ1E8pPR7bTWNEjPdqQY5tigiVzETInAa0ra
YaYp0sJKL8B6bpHiuWzoXHZyiw1o7iWbqAz41VlDuZ3kAJ6p/mNU7FQF64yYgn0+zN9C60kuOcm2
iTkFFvJSo5jjnPwzVv7BkJheUQZgW4OmLPnrIiFBkJw4LRMsS17QFi6Nt4OTmwUDxn0fqlozmShN
6AKBj3aiY5Ejt9e9OylMQaCJqsm4E8J1RILY2bA+Nn0OF7Cb7qK+s7hjENUOGmaHnfamF+KnYFVY
UYX67pU2+/kGwGNJuDfuk4DSP9AUzl2F0ri32u5q9ATd0cs8jmBxvjM2dW0S3lTEjes/8WI1leh4
5L1wd5esyEKaBDvSg+2P77kJGABtwF4YM0PFKhhTD8haKhAlyeAVxAemhJ0e++e6EtYGEiPLOVu5
1gwO/GGJKJybpS5MdTtHJAiz1kE6cmmw1LgKbmtLeuSWMK5KPMuh52pW6AWPoJ3fuz6NAEowCBmc
h0DX+3Uc9Y96V9KlXgQvkT28YBslTyIHrETiaJnONTGYCOj45di6tGHm2Cdqbc6GF61JiZJsn9m6
RzhrdkXyWGv6s2VVAr998BH3bFKgO5zntDgnKIihlzgPTWY++V3YNI1cFWT2t1S2kLujtqAUgQ0W
cv6kaYsiYcXF2v5B1f4g6PAwCJRGoyDrNmnun6D8wXL2LhHgOArzWqRt7WZedqzATvSS8iBFkDEQ
zkG2/LqC4kWVeEfSPLhaxKS1orrjnPOuB0UTlmyRVr2jOJbnw95yEP4DPd2hHWAoddq175jAPjOG
KVg1DXaEqwSL0jo1jUeAuMHKhDA/tPLOTcFoBBRTSal/QbSC8+wtTnGWKDdHMI2M+SGhcmjFVheC
jA+y0FG/TCLgcmTWXxowSWGBehHwnFrFTLjSpmDjEkFgfwUUYPKwR+IZS3FBRZtiap94Q0EgEda3
LZoPk7PgsQb5IWfMNr62JXfGwoWPTqtZhG3CrAyeiBtoTx71J/g8tlZzLJP2vUyZMMdjtGoz582p
u7MaY25CJNVCMRZnZ7AvnYFJOapqwCgep7Sobl708ZC64yeTr13fMI5DMs9JEAZT8je3E4QtUQ0U
mRQXBlKneByeBygmbAwWulIK/043vxQihtaS+008KIlk3Ve1JDtup0cmWUmo2Ar7rWT2UEUvte3R
hQNq1FBMV5WtAdLvq0/dKg+Ia4+TSllG6g9Q6HDH+/h+IdHOZPAY9U3rdIS3QQIvMA9R0fxqhUft
inOOBjpKM6rcnRhWacH8IxKor7LizFmTiRFADl1rDNMyu+tG54sRmq+Cc2LU+crN6hrwRV+vPJq5
TV++cLjh3ktd+iz6HYa5gYrx4JqCZ9r5w/DtoaC7cXofj2N153X3zFLm1byMtBzChkgGw8Ych5fI
gSfrlst2K2+OaoOo9etBKeSUTVWXm7MgMp9h4ZkZVgKuNGsuH7d+i0VKzZZjPwxILgTev0x/XAdB
t8r9frzMDkXwujn+cWNjDgOXw3Lkyle2Za8Z2xg34EQQEP/F/O0OJCixO0eePBe+u60xkOGmwJQh
vBnlRX4jiV9y64XYTLzymdL/D1dnttyosm3RLyIigaR7VS9LsiX3rheiyq6i77uEr78DfM6ufc8L
IZBkq0FJ5lpzjrlijfenl/XZyLJ92xXgZ43W2YQV0s4EhcIUdw+WVuyLODrbMT7WfOTrbpML9aev
kmvQirI+3oi3fOrdY5dBXBQiQ0oSEBlI+bmmFLUuhHYoYwqfjcvAEdIC94B6DFCzqHnZpz5FkjB0
P7gkR6iU65XB5XQakP40sn6m3m4dLKtBwpd0Z//Lnwb3llHOtNtn1tY2dsNHMolm6CIMmIxrYP40
xEOGMRB7c0/O9SrXqWGD25v4HQ4RLCYTXAtoAi9wgK0kcPz75k1q6IpSDP2UZtPozM+qwyi3kZw0
btNfnKzacQkydizINnMJSTa0jYqgP00hWk7XVFS5hffYhOIYW116qL3uxTAqflUG8wHWoL/R4z+7
EwIEuwtgj8RcJdoABU3qck60FGD6N5DVTAdsfqYh5Hd8ZURzoBcB9XSsx3bPchNxldrWTDCZyIZv
xGORYWwz+ZVoPlu4gas8SnpWVzYg1DD+6L0wR0KQB3MH/ofb4a6hCm967dXmS5/S8o2VL4E9U383
xO7vYBTDqiUEI4O8s0qL4mn0znoz2gScIGR2vfTQ4yUg/TlaK8eNfsS9plaMUt06qZhWtkO+o8xW
+ORqqIOMJEiXjlpFcN93zpmxioEz6QkN0U76mL7GZUJhpHxjZtYdUzG8iwH1GI5yJznVJUU/y+8o
7OHW9QEZ1mkHXxvMWhRFOweS5EofkjmFhjlH5FKCm0ixL1ZtpR0tz9sb02Bt02DGsnblrfOzc038
MpIasEQALlkZ0HpuE94IeaQ0a5uJapzzu3DJUCpzO96GXXdr3YY/xjILbU+qm92mnNAJWxT39+Sk
PYEKhiYTacgkkB1lonickC2ue5k9iz46DoFJHRScSjX9lhWI0zh9abPks4uMj9blx+am2kvYUJad
WvVDBha5voBb48GGdjCiHGuKYWVa6eFT1hqgba3epKUBmZz0vWyk3kn1neU1M3qWZJ4+NTvB8pR1
/AdVokMihlfKRCun5HcTpM/RVP8Yf4p6oMimbWJ7LwpHp+feHJnmOwRyUT0EcYXM28WgWCFmgzdB
i3nrBBj2QITsBhAgxXhDQ/SmB8ZnMXbPEynUUH7S19qLn9umwTXrrlgzZCq+G7hMj8K5n6r0Q6SI
kCw9BbKnQJGX5QtGAZoAcu+2mdxbpK1MdNo6O3L21jicZGRudSwwe6CXZ83UPgM7V2QnkGNGF5Jx
YsA3OVc+sZOioB5YL2+6GtC7C1B/8EHH+i0kJJ3JP2ReBCNptqH1eW2jcltX9s/cdI6GV/2p0uLe
bRy1ajLaTd5RZ1G9Lqs4WRHhA0WLNmtJdE8VqCO+zCuTa3jfJOQIUT4wnYEH1VKXQbVM8Y6r8kCo
mWzA5HmZSZd3OkcZoNO4ulcjvyUMZlRZCUkfg3cPzfAq1qm5e2D6mTkTZgWaet9zRaOdDbasxWvv
m/Kz1JKvxJZfI0i7qMXdY1Nqbt8GhefBiY1bq1GjmYMCGnTcKxI36Mvr0yZTCLrtdtykvW2u2yZ7
Y2YCxwqZIUXNDth4SlRrPr9gUpwche988l4gcDBnCSc4QJmFm4OPoClwaTnuuZYhzJJ9JPVqXSnC
CgKsisTd6oy9vY6uJf5pug15NZGEdFUPGyPvtnWfE+82YXXQwFwDjsGsSFeGqf5Gb8er0REg75rD
jykpniNyRX5hzgsPBLFRtSGslSGXjFJAtlPOOOiAG5KCr4TAzQu2oWA9pN65SNWbKcz7TtgfRSo2
jm/8SQp6l+PYOesmIL0ceZtu995PH0z0PG/SIRw1+cmrwhdMWpjquT6k4acwkoFV/TvS8C/DpLiA
GOdnlo5vamAO2YRcNlw9IL6gBJYHHCxLWXXXElEg4gaQu69DpT/aUhOsy0Nojay6/KAA1aUrwWBV
6Wv4NPwMKHmtC98y1+SDvooR9pykNW+0eAhQE/t0hdqaYaRNqpe+xsiic52r6Hz04mdej8dg8pqt
bU4PqqVtKELybJFyFBDX8l1DlNjGjpHmR0i54Xa9TmFa7kSluo3wyFvH2/2Z9lyRNEnfU2OlFQEY
nXTApWH/jHxqI1r+oB+Lm+QNwPwxo6PrUTo2mM3Ig1+NAmvF9F4quFaBQd2cKcgXWCeGB9YdSjcR
E/WbDsnIeupRKIjgZ5VS7BeV+2vSWcwCubv1FbPczrr0Cv5W0U49pSf6QDhB5I+JUrKfR3BabMrt
UWIwn2jf7MyouU7SCCciCrORTDQwxNnOahq1aWwWRkkDOI+iniViScYPy/hxJFTXGGaACrXpdQ1u
eF0a3WenOf59LX8UDVV023BSpiXTb0aT9kLvatcoYOqUdyPtT8edfM8dPtOAJnQf6OZKhg4Ly3Kn
5wgUXGAn49w98BpdnMeImWjq3sLcGw+mzFkNj0O5tdoUdLk+7LGl1btKsxOOu9mh5fq8df3kR28E
hIFkPjVWgkQkDKfHItmD2FaRMa18H9CiG12ztvlqK1Fg2AY7PTrjq6cgpitJjS2WQOQCLL6dEc56
nbI90KIFFAHOWTAJS1Bfr1E/TXX4lpnovc1ehISFiDOLd4UVMaYamTL6j0lM89E7a1qsr7ze+2gd
IGZpr/607kgxlpNKw5cgSmqV0EfXcFuAgrfmQVWyYk0go52O0J9zW58vtPgcYvB5eZ0UlAi6M6st
PSwKxE+zbCLAV1K23dmGEmXQqN+W5PHs6qG6ixv5kQL2oBBfX6RMj+SkvmgxrRrD3BH4ORc4wcpZ
hm6vQz1+KFsA2gbFkAD13H6ClrHCt8WAFOzU3IRBZ0qHqW7xpTpv0maGLQaWja5tHKiJi9soaKEi
tDxaSevfDLwviNkhk9k5gHavsja5jo5QjZTXsOyRicaYGfPBFFMZnvFc0/0GVrEKEy6VnEKT7vNm
RG6tsoFOmEPVwSg9UE2pes518VUYwt/rLvEZwNBGrpd8dl3BJHIiwwv0EQm6Wkw7u3F6gktYATQa
s7eTwSmZRHG+lc1Y3dUS8umyWXbtsi7nXLxHlzoyvGmTprc1R+x838S5VaNSL5Dx9BgIsNmhSq37
ke0UuPg1fYvFe9MWyBObMwI5bRcHBm7W+dCyQTrOkk1aJ7tD9i/nuJy/m3BOx4mXiBzylw/YXtfd
jA7FAQ0YdLk1M0D/7hYz6MqE08wVUGV3Jb/Q5PummGmj47zxM5/uN8ZLVqkAUZeNFv331rLrzuBU
YkRbIHZHreB6U2bAA5k8c3PZEAZBvocsrnKm4CZzNk/MxW1F0ZJM37mXumxaP6+/b2Wu1+vb5SAm
uwYh7/ygVDcqXtD4I5t/dHVoD7DI1X82UkYsqoezmYUaRh/j00sBHDq8QpYZ+tqhKMYEwQMa6Wui
5kXYPV9VqkibojMis4Jqa4Po0R9oYtU2SCpjmAgOmD+Z5Q0vt5jq8CG08YPQLLAGWEKnIAUKd5dg
275D0bqzgTZn87fby5e6QTQWBijxRnvtmEUJwz8xwQIEkjYN4YjQ8U+DxqcuIpIv/n4zy7e1bJr5
e/NbIh0QHxHh82M5D6JRettOlz/iBh1+ftJ+y4BahOJDsvWnESnrJisq+nOsxU39i4Lob7LrNLzm
GF1b/sqkdc0d+Cl8XdVMfY7/53ORtM9I1T0sn9X33fS3uWhZHpPAqlX04mdIby0s+HHLzSExAN1W
2dAQnWh/fh/r0el8390tN4PKLu6WzZDN7OfKRliw0IQjp3UTfmTzCTufppYxOUS8JW9Gw8Lz+2T6
3/NqObn8JPN3EOzOXCP96n05JdteB3lbQHzRVRwjuAqPAQKH/fKRuguBd/mw1T8/je/fxz+7eZMh
VUWEYfO1ZqAC7pZbRTBRtqvpMyKMoCRaNfXd90Z4/7m1fGJ0E2j31nTww6qd7lImTnejStAxzZvE
0lokgkxJcnQxrLiBEvZVFd3aeUNboVu7EHJ20vFZN46SKMIq5zoJrim8eWPMl2tUMY1syrpRRWlE
qsnBSunZV3pI1nmIxrs2M81154UtaiZwL/Wyob4f0o6+//t4HZ3aymjj5rg8fbnDCF3iIXLKBMuz
ljvKMWoP8UTitB7p5skyvasvAu9aOQZtWgrDWc4hktBQ1ThAX00n6x+WR4R+7V2l2f1ABj5HKP33
mVkHKzwoGa1HI92UlJ1vluYGN7saxJaSUPt9bNBVcNPcnJiXqjDQerO7bIjDVScT/szyrOX5WI+a
h5GLRPfPo74fiscoL7PuPsyiqysK+xRXnbySbIkxAVs06+RYXsP52IgPepvR9N5MMg1h4zATZyCs
P5aH/H2cHZ0gQGoPyx8aJhbHnADTFs0H+l11jUrL+P4nywNw4UhSEicWcPgkGQX5d8Iq3b2WBoSn
IphEFxCiiReFT609srepIK9qlVqJdZVad1dNvnke5+cyvltXjQyAdYYZd78cWzZcfi2mOBQC/h7T
xzg9z/PBMar8o6rUH2qR0a10kvFalltF3evmQty0kd/dg7M1rrY9PsWJyE9tG5rX5VA30hV0SIna
aEg9lkPLnTHK9aNtsBhYji0bzxwbvux/H9Eq1nwBSyppEI/z96H50EB3KhU9/Pkhyx2xRRZVa8u3
v/99OQ7TaJXUDiEm/7wqj8kXJWn68ssjxvnFZ21b7zpbAw9UOtUV6nLuWv5DOW9qF16tJHmunzAA
ucFgXfXCsa6CEXld2GOF9JBj4J+sK4xzNZNK6YTNx5aNByniNGeDg474e3rFmpXe29Kj4XYaKEyt
kqpzttoEpLTqSYdELv+i7Dg+KdTzdIURD3QO/WHFTBS293BtqycZTk91y3x9ctQG09/Ppk20azVv
8lqFu9Dww7l07l+XO0RB3rLhINux0NHiaFBpclGqPy4P+T5W+6eKNf/1ey/W9Bs5F6fBkMaeuPTw
UGoEbWA3nu6RBaymgviZudMVFcM5qK2fXLFem4aILZ9lVqwilPcN7fTk3kKLsVKaHm28ZiDmvd5O
kf4c94a3Kip6sUp3X0rDPzQAUxufF8yosbJqe2U7KEka7zLgTxpxurUq+Co9WI1R6USbprBXFRk7
TeZ7uyhtv/yhO8Y6hrEq8utVZyT1yivST5UQMoqrNzfUb7tKBSDwY5CbVL3snnR1v/wpPd08mEFE
9AfibX7RF4Zq625isl7yZy6Zmn4FGnmk/PZPIxqOCpMuN5eN3bqC+d3gaOvlppz3l3ustAAtBPm5
TR6mRjFsLA/w0tj/z2OX/VJPdaCmPKv+55afT+PdlH2RT0Lc2HLn/zz2+57lGW7cEB6fiWOlaVDX
/z76+592UKhR08x/m3fzmpatv1ue968/vtz7/cImwA1OGxNXPL8kCpvmqh4NuRld/78ve3n0v/7s
9xNjsy03dRnhfZqf+ff16n/f+/e//PuOvTCusex6n38P/euN/e8nZYnRPUjSwtBq8x38fY6CDrbG
fAdIc1RPlWXFe1DuVinVrSjL/lGLlHcIRt9ZkUYwM3YlklV4bvHRjPX+UYqhvPVUY+ad5Ujs1Gpf
uiF58hFGSnrVRyft0SU0jCCXse/GU1kMV3Pcd4R1vCpbq+8R0xMIHCvnUaY9RYjZJ3uypnqkC5SM
Fs3QiKqpyTJ8rD2kRzx+o8mpf1xuBTn6XbrP8Ql9e02V3et2wtSaR5sVHuUtwDMsNHSWXbndP3mo
SOd47zrVsWGVRBnr7uCtJ6Sk++VZy0bL8k3SyKNbQUi1ib87G5LujOdYd1bSJ2eL3/Kq0l2SYCyL
+naOHiyUBAr1npqOFdCJZY/0hIkGAlqTvMGoFgAfeIhgdO/yMcfkPN/SiiA+DvSLfHp7rkd7qXtM
Cet6Au+pE/k04wpFhykPCwaXzvFH6Q8fYcabd3MW+EIgFy2txj8hCSEK0Kid1yx39rhXSauLFOFO
g3mh5Rqsoes4H65Jn5g+cHYvE1u7abn3PtBZ+KhK9z4z0lff9ccfMkYGRHvjyWNZcEoto6TSWHr3
6B8wKhXaKyVd51ZNY/XAk/GppBRxWA9QZrOmdyPIsAH5lfnmMAKNmowePS0nETvvZqitDqPJnf3W
Gs3YS5ESdUeATEX5pE2AV3YnazkH0ojWPachxUQs7w8Ws9JDSVkPqE+4W14lRJz1ZBhE43TTQVMa
dXxKXqhlGywdufCfS1AFc5NuuAQEk97ZowjWMtO/Eisfr9R81femSqjMEZm+H1TzBxpWbaJXV87B
EZRgckKz/WnsAJfjvnC0cV8JRR/fcWLwvU2LPwEhkIbe3iNa6v7vRpt366G5ZkW67maMWQuwBDdK
RGth3q1bITmjPHUFgklRoXxJs0D+we30ApOieacJCr89L9udH5GIUNh7KA1Osw6Vi4mcMNqzgX1/
1Y60aQnuwXavsxI7+bbpn9q+879vJfJXnA/aOUzG0txUyNiIONLLR2tG0SHzfql9zbtV9Fj4CSHp
0zobsmeldGwOMXNL33ctqDUIavvYze6MzB8uFCAavHT+Ds1Ae0QpVL7xgcG9JkjRkFw3y0TCXEP+
PWhpdWvM8tMdk/ANqqLaIIuOHzofoZ1V0gYzS/UZoXEgkgDASmgbOzmUFcVzgKtDSCXRaOgPSB0z
TNRQBxmTznsYTNZZycS0Tcy7yzGwJ3deWRGVMQ3jj4jrhmzaj8EDcJ8ywdslzKgYU8KQqllNUBIm
tIHgoeu/Nmn9ELile5IetclMSYi28zBSRfzC8klcUzsuL30VPBIhQDCkoM11Gk2g4iZpsA8EIzt3
NImjXQ/V6VWLilsSIUaG9uiDGuredanbb50s801ZGeZD3VqEDwQJbAcDEG3pd+c6VqyCaQHtiHUm
NtoMrSc3LIILjh08N+Mx98IP009nS0860syppFqOdcK86C2MiR1zTvcWaIiNLQzICm/D2TOpW0nL
Ne4Cl1jwdEbchP5v+i7ufSuZooBICpkJOU4Lf4xivdRa68m36nrrIsXfsbZzzmUYfaL1Lu4w4RVr
Swv5QYNG/OkqHzkmpY+bWaO4ZVEf/BADQIfCNylU2tkpLLkqClv8JMEX55cWtrdePpWTy2kr0wSx
idMMrO741rCMYPrV7WNsJu08KDKvbfsXPfFHJv7u50i6BpGmeoe4hl+vXZAozyUrOS6/6LE36gPm
s36lZq6mkcEryODRFvTqN2M0T+BEX9/cmTdQZD1l0t5HjzTv4vyw7lkVPHip71wiLShfGKa5xvRM
Yp1AHAFB8zpz66mZHPlk+tUfgopymejnZuYaWBasbL3s80s17zrzbigitcZgQSxRYUf3YJIwdUVJ
9mnl+6Qd61/jjEYN0dtVuu19oP6+X8i1kKrXmvSCJ40PnxKVYEjr8uIP+pVZ/IcQfxVZMTUELGtn
3+uiXdg3+pM3JSZxwUG39htF+NhMCyyVGVGo9wpOU3YjNIcnQRYbGHN+3pq+1kW9di1rJkYKJ9r7
Qn2Zro3xsm7o80p7ToHlqg2RIyVSfpDJxf7gklbVW8FLWOtOXdwDmVA7J0JwDL9eDf1T1IJ0KYUH
DJy9sKH9qQX4nwdOo6hOnr7H9xgY+xHGWgDI024/Kqu8ODKBQp/Q/83znnfNmb/m94jWdhmBs2Xr
DURPDFRGv0dDTBuotVPzNo30P0xC1bYNVsdbYDrnCovqKzllWKsyHLnLLs4ebYW6EipWzC93GQYr
CaQz9YxjHBXuPYm62SEcwwxvRX/GiyY+wGV4/BdpP0ypRS/AbKwENeVkPed4HuhZz+Xe2f1gG/+5
pQWjWmP+A8E6I6RcmEmH2qY9EY8lTfrlIGlVb5EI9wnpeoPVdDtdhMx6ldLXYYDFOsydfNuYXfac
IxOGDmx/DS65QHpQ6lsUFe21RK+EEsV4WfZE5dFD3mlKFy9DVmdn26IiWcwYl1bDxzMYuJ8HpIAP
kz2u0XyN722NUhORdHmMpAifYuEQwDrGu1iJvewbZODLFVVjydoX1CeWY7IpAQsOY33rk9Db1SOZ
IBqYwqHKPvXefi7kkN7JMGOWIzDSVLUNwdK2zeuygRxDlAjFJlRTHAsVRgaXrOZlUiak6RwMPazX
Y9zhlNfJxQv7lMgMjNlbNb/kwS6QGKZMpPA36lczwHTPOWN/2SMoyj74bJOXtANMUOhu+KsziUDV
p6h4NCZl3UF8wRu4XDF9+g4kunn1DXqpt1ve2bKrCxiireOBKEVUKlhDPpmh+WZJ3D057OW9BqT2
5uguBSf0yuuIn8ozWcBtO9hPUW31z/zTL6Ot/fOgEbUcJZHbPw5JRCZK4DaX0sOFlpea8+wZRD20
UV49EGaLptfpHvPcGx4MVuUvumwee2tUD8sX3PrDY6FP9alKqyvI2ujaBQlTnd5JP/2QyqjM9Q/D
DvG3eVF+CgSPqDUAtISNg3zqaCRojGZk4/XdKTBT/VfrsHYPNbdH0mHn734JR165RXLQ6iZ/b7jq
O5KZQeJl4uak+qM0/eydi4i3z6p0Z9qowiIkjgTaNdtCMsxGeXmarGI3aD7Bi0X/2dvogtoezlWe
D6SkVYG8F9gfqcngQ4yq5nEU+Q/Po8CHmAEapF8k9zCMXyl96M+AK8Nn0EvavGPjvXqAaAQfOD2h
Nmyf+irvHtD4xOgQrkNdp7+r9OZjOvpt8GeYbhvuCxTTjS2H2bIUlW9BJAgXyTw6TvNuwywAfERL
z6vCBmu1FaiwykvOtjMRe5ji8/wediLp2fRuYOWXOvncZcxaZNldNgs/n/xLzJdubYP6BAvd1sq5
aKXn3k3MEgPE6rAs5mNkg3J14UJ76WsDr1KSaFCTavIj8aBv3BES7krTnuCyOA/4X9kzu/EllU56
cigtXDucH3e6Pv2ilImXpqzhU8+XuuV6RzMwgyRY4kDhwlfWcXMyq+BFiLw7Z8Os0J0vTcb/3/17
rxZemOP86VWsHpvJrY/6RIenRFNHNR263nIaOkrQ6I91wn2jyDnb2kSSWWTcGyVtq2K5pDdhyaXS
HoutKamBZfUYv/ox6dAwP+LWQRIqmpA6HBKI3oqLe3MqDeavncGclLr3KinAOn2j60SB5L52RU/l
gHFKp9H2nvRjv0FpK47mvNsH1oHs7ukxTx6IF3IecotVCOvD8T0bkiuXvpLerLKepGG+KcRoOPiC
3yj0KwShYMmaqC6QJEM9qRdqWZvAoWjoFfajU35EIoFvYvZvlmW4d1lI0zxTebVVTtsz+S20C+Xz
PZCH+mbHBN43+S4gwe0+qhwIVPbUMKdgYYgeFd26BPypF4F+cQQddS0P4ueQYYpAHncHYlSsVUOY
F+0Q9pu4FGsbytdNyzjvlg+26EJEsqROrG0sspugqNXF0YguocL0C+EAemLnhxb7v/+5oWnqV2VV
8rz8pVEXb7lQxWkZvxrUV9h+U3FJEhnguMczRbBGC5ugHH6gU2YUfkzAOm5QYgPwcmvG9bh+rsvk
mYU6Eb7zocGhVFZZJl6T+U7VlB08Gmyky72x6/4kSSHdlQEy1WQmIGYCscWge855gknyQprXdjlu
zYM8JGvvezcIrDdB2YDKc0eGJILT5VHuJIttASiTsmZb7erIIta5l+8BkNWvbGLZr88XYJK76txC
roG5+xDZmfVZdMlnnOnJBx1raodDHW7SeJRHFdfoRwIPF3rX36cGHwWdoZ0kdx5XGwB1T3Xer568
0lg6T4kbup/94G0zzcmRwoFG9o24++1pQDDi1nonyaEkMAxBK2UNJsRDsG9tLcbK2A3nGf4ELYrG
dYo2AXRQRdwHvBuQaYAW2TgbILIB60i/fB7ejMik8Oa4zYOndWjha+lScSyaS1GC2wj1yiWB1jF2
M1EuBUUZJrr+7NnDBxny+mUkEeR5hHiwZs3uH4RT7ibObWi+uK1sxemZNMp+FYnGMlzGT36CwSib
EvT2lmR5a5nELy0PIYf8nhZngKaxMe7SSoVPuI2ZgtrjbdkDO4J/xaWa2ZNVsxySlRc+SfUnmB/k
JmK6NpOBIPq/y1PeAuhWXQf+O69WJ+TPu9JCUZwmJblUps0kq/DtnxRQ6UrMjD/huPZWq20cjvPu
WKEHcmGhJlmefIRO8dyRAxGsAuA0TPD+eEXwjj/kPPmeOmdJkbyopcKSGk3NfKuz8fAD9f3+YaW9
e1EVgXKMwv570/0Ko05/YyrIwpuv2Euq6FfbaQ99lrcvvmGKQ1V2z0Nv46ircjSLUyoe8iwU61aZ
m6RNrScIARbfCC8nEEpjFZMZ64n8uyveKYj/nHbgWHZu0OIIA7Pw064+44pFAEAwfVdyycOhnkSv
MhzWWqtfJmbuqASJtUH4b15ck94EQbrkFyFLgLUWzkgFMkwmIs+iPsgRLQcwtEQQHfoMUTicUIco
nVJd/ILMq7YrvV2qNOe+1FxqOYbxUtY2NgDJWK85s+Ypq7sr7icEh05A+xdnP/0AlE5JZeyZ96qr
xlz9qrw+Oaic1B5RmnLrBy6TDavrubxrB5xvM8lv6ltxUFP/Wdo2C+lgMkBGL/+JPLmt9ANSLaLW
Dw8mpxu4KLzyyg8Jjjbz4h3+SdGbCKWbdpcxFHCKWsW93g4mHeP2SejErkMBs3ZuEdt3VIYk4rim
ufViZlxYsw10esLX2myhkGkwaKzm8XsD8B1TrQEOaJBVvSvijYyInejbqH1cNiotCZBM2mkf5umv
IMnqxyBJoS6Z5W8wUd835iNBArF0MiIfOX0x7lgkFgeBk/StGA6F67H+cuFzBCXNCb3mluKcKqr2
oamd4qFPshYKly9+DbyPA1mphKrFwXkBzxKgAV3MNiYIB110DzrkQl5fOCftUZDS+KhAetf6Q4S8
zO597f67etqWIt3AcUEL0UMjY90aDjvUcnsioWawtdlQV1QFHo0hOH5/FXifx20UwB5pE6Yubqaf
OW/T48BsBOohs9+gu1IrGG9NlheP8zvDeREMwv6cbxTu6HwGyUA9DVKh6vpn2xZz/bGVe7N0vNfQ
HI+iyb/6KTavut5m+8aDBJQ2mbv+pmVqAdcfJy8fqgYlwwLtNEsPalhmncJPxJXqHiUgSv/ZL/59
+uQivVSRppEqUN53oZ6sU6CvJyjA3ikKcBkuaTSlD86xS73wBDkeHUeO/iYZeoAgekGWpqoTQjb9
cbyK32nFjIB2Ffm0ldAPy2kwjsAUEBiFW0Q21D2ojCwbHe4NWm6cXWYOT5j+zi4wVfJoznN3P6jx
Cbdc2wzLIEBq3AQzNNPIancfQVXapYSeXED1Ic1G2+2lVcj/5aNRiFLogtzCxPJ/t8MfjFnhV64h
wyobZFjfGSIxut0aR3C26ZK4OJB6dFM69/59cWZG8Z6A1+9hAHKgEOshouaUNH1zAjHJut6Kol+u
fjI1lHl1Age0FdEjHlz9kR75xrOG7N511XOX9f1zaEb9c0L0EPzlJ98z67uiYDVECEXKDNQ0muda
cOXTbQwqUdihkZx/RrTLdTpiwJtkMwvD5V1fKKIAK4wGXZMxVAjkvYHbifvvN2Z2ZrjH3eig9vLU
vkLmsk89BH9xgmmjSG13L+epO9WQigTwTF5aAnyQ2xV2chHDoXagooL8sw5GamlvncI0xdLlOFYz
/bhLAcH8vzuTwvtpTsK9XzCyNdOPS4VieAFcpgNVVBRJZ6dv63UB1gskUoqWcxQpeQSBcV2+6RgE
ayuSkKZbbYynsKiGOz1mcaqi4ffyy8lNekxxnB+bwPUulYxdCDRugiCre2+zQjsQuYXX3NeuHWiA
j5RBCVdt6F3xYBl7qZnXsgunjTkv8ytB1Kfn0wY2ZoJ2RdF1gcoziYW8sgxdkExJNHC8u0ajYuwp
Cy9U3k3VkfJ43nQzk4GKRT/MOBGOBMktzBzOWIzlG82R40kFAc7DBNc5Bfnpp0ulatVNqNY1N8V4
3BraSbbltHU9o7oCteQrxG8RYckBSFwUOuOhm/z+eyPZhr5BpzEp32M/CbalnDCOe+JL5dG4jZEJ
HKnfVwxxWXegRNQ8Lqv3eA5VmowGAlFHHQ2iJXItIOurFIPGLyOIdp45yD+cY3eenRZ7G0je1vKy
8YLvKlg1eur+ZLJN5A2+o1PolvLAjKKgG+3RYuSKp0t0mV7b7b/HH1CABBtkVvfqkOwZi2T64dtE
IkiVUFX1lU/TXuDHl5ZJEdAjLiI3MDiZ3lNbY54Y5kIC9dcONeV4LOfiCAkZm7oCA5HUE+BJg/PY
ibLbMthXUXArGt26J7RrtgTX2Wesfgshmp8lOvINXOh1r/wRYiEzqUHn/C2JhwGR1GyW3xZAsvZx
SElJ1Z2oQ3iDDm8GHbPcMDbpEE/kHWoERxKELq2IasIoQprr8LEcS98tI4Uzj2XDNGFwR377HRYz
KfVHMC7epFCfVQr7GyjgsPbDcQ/mn/mOVqRvnffaZ+50gJcB+dPw1V1hYGtr89G4ADzAfagNL5k9
6W+IjfSNdIPqHsJmB82qunRolvCNgM/DsV7VwK8Cf60Ge8LeVjzbIOL/1Pov6nXWDp5psVUgcC8U
1TfWnLqkyjG7mD0a04HUomXTjI53ovJLpq+1BlEQPTRW9vn9KYeVcVnmA42JfnVoAURQAfpiXq6t
i07NLPJeP492SnpeQOAIXPS7yOAaNM8xe/rulwZZvBAAZMpSE9eePIW7pJcne+ypXhdlNDzBwbdQ
qmb1JcNeuiJCZ7w6AhRgRuB24aTOlxuaiLNKBRk98yFYBOWTT8oh7iiQkiNaKhRdMHn1ul/jvg6I
3IF0Y2Cr2asck+s0pAQb5jiEXQzz3fh/jJ3XcuPYlqZfpSKvB9MANuxEn44Y0XuRcqm8QUiZOvDe
4+nn22DWqa4eE3ODAECWSkmBe6/1r9806r4JBjx6sWpCajewYpbNZl5VIx+nMN2cTm5Ya9jj2JC/
fYHPjjO5TxOBK3DS+yfFcsPN/BRVRjvsY7uHDskE+HzfV3NWytMQM4TAWMo9T0rxy6Uup1jusYvM
auD71NzbBGg9xbn+NGf/mDlax8SNr5WbXCPBsCawa/fx/gOrEHTED6u1RjTpMrRAzwA3xMq0KkDZ
JmKAU/yIQv/g+Fq7y2zDP4FcCVi6FCuIxB5iK6ovrWMND03rIRIiD8i+OO40AZa+Fm1JIsGUW/YS
Cw/maLKYcnrWLyoYUgGtFFMSLyg0UFwbWXBZvgVdToBNGI5LrE7Ud3rVn5HBLDVPcIpC6ndzvNql
acOJOGnD/aCZPWQvtHZ5GbZo1ziLRPf7LPjX2QTZZFBz4+X//t4eK3q0Y6i0KhakYcpxC5DhBkyR
FKTB4M1zqAFQMp6IzlOdic3QpvoOLX++1g01fg9llFfld59Zq0Ou7wzlVDqC/JEaCzZwGeFp8Y8m
iXfRQGcKb/yaicT/btnweQP0gSfy8Lw1QOHJQ7i+gzzH7DRtp7PZ4D4e11HzbAS5JIJgZzUqRJ0C
IKwzyZWa6/75gPEi4xLQUdxYfnplzl82IenHjPB+MBQsh+Gt0NzW6F1GQyXVS/JwAjXpV2Cq1Som
O4gwaA7lVPQ7qxROuQkis8TcGZ/2VPaYaYs/VFNNqO7TAj/YEIBl1AGJmAPrDwG9JCapqIY0LGv3
SZqh6EKK8tqNsJ+Rrvib+RIPKIhM/N1DuldCtDwco23GxqoYw8/Yp/x1lF/32AJEUNXWzvUe2B8N
4YhQ6WD2jncoPDn0h6M++5upjshP89l88ABJCTcnMywojXClC0zxxGSoex1J7PxPnA9j+srYLP8e
adPBlvuWgNCc4WP8aWAjNfoYOawzvTeWaifYQb1kpxJchrbe1w+dPMz36/R3ilwWCGtNRPEE4Mrg
lidooPngsZoD2uby3Sva70NN8LOJj4YZG8kj6i0TO+MW9Vrso0DQ8Y0ImKLlngs/J7fybQZYfBxK
eOSxgtQAmy1yF+RGMy8WQ+C+3n9TURHzRE6gg2MD5Ny2ig6jmbJfDqDgVaLj0MUBdZ12qItCXSXY
6GO6G5tXBQke83XlNfAJB8W8GwdyeYmW0lsyzjZXg6cPCLhCgSxugpm2vU99MMnfhfDKMVip8QKy
55kVwVUhcckphkkNXp856MBfDA6DLYFf9MdMRNCxz0ZQgmlWMBTpdTBiaBQjZSfZ2VFsp8+KYwbL
YExgqDckvIWuUS+z2rkqfTL8/PuJT+k0KYF3NMi0YOCL8HIGp3Qd9YFkdJ9ti0mAr6aHrrIkg1/D
y8xUUZYo81y9DepwI/xq/F6hLTjcF8lST+6Pla0K+F+RyvORecFwf+qyqR8WTYU8a0iTw1AW6UvG
B0XHa9hEFzhXIjwkfsG02i7LaOsXSCaCwKD5ICr0IUSDuc6cobjMGKWSh9pZyxnaxfXOgNOxmokl
FHkrUTnKq0cLvYswdl9gnZfjVKUBs4MHejvsleijysxaRrb9pk3U9PMUR1CMP4a1hdeb2w8rU17G
gbpX69zcJ5OoV87PzMZNWMjyyXYV/RYRh1dmYjcp3B4DrXpiXLgdokK8uXU27gOQRdhTPwkt8Q56
LQP6yDriFL0hdswhqAZJkiBISU6mRAvbb2Z6lFIswdebWHoHS6JMdfy1lYXNySvAqWvwJF/WSVgf
tjulZJRIE4JJiS6tVfUA1T+WWnumf/lZDdFvMOHtgXNDnRhcZVyDMQLQZ85K6RnRIjoFKrvnn4mQ
ZVBhnlNMmbjoaJKot+Q6IufO9748KFIb9UaUPfttPKybVqUFKkVKxE7mL2HX8zdqasb6oyqC7WC5
R7OsqUcIhSxkUorJs3Vi0ThkdZTj0CxCD/0x/jUC+y4cKbpxTeit/jJfVoGtrxJsDLyqLLwFxh7H
jLn8FmZhucnqWj2BDv4+4yH/fZadBoEbpavEzHVVWCdIJd4NU0G3KA+ZW+IwlUiKVlhmR2JNiktS
xs+qGktrtmZE/R54/aqXOyayXGzjVNJx759QyZsWtgY/AtMVZWm4QXDMet+gG8nDit8zik+GLPLm
7T4JwN6LAnlvi0FKbGjtEwrgXDK3Ir4WN1NzNmBssfx07h9RFhhHo+sPXZF8H6NRuSSOQlqBuZvH
PbDH2rN+mLz6l9aGHrIBiERM8HNtgVZ1SZIlDh9KruIxkYYfTho/Wd3aLrTg06xo/iGPp4d+iMUV
RfIG/jjTKIp2VRjnAtte2o9wEoBbcfys6EzXzLRB/9baXb6xNWHsyNP20GaG1qKRnULZZs629lI0
l3PFx7j/hAtFuWlMneKii5SXtmgWyC1Bd6eKgZNr8UmzL1pDYOxhRkAXG0BW8CbrS9Sosfopna0C
f+XbuvoZtdn7zOJoRC+eiFZwTOV0bwZztweQ9zLl6CKLdVHK1jgduV0gbq5rNVtq8WhLX5cB/DAA
6hSCLb12WGrZYp5ak+yYPs5nGQ55jrZqJot6O2ZfKSpabOA/8+yHxQuKevNVVw3si1IDfpYLKo6l
Qcsyvu7ImnrxHe0LnurOF+wFSfWIoygYnsh4uuautnXCZu8nUb1qqDp2CGNK5IbxZqaKaKCuC3Ds
DfVFctOIHFiEVjK+R1N8a2wfLDgaqSnidsXo3d3BYog3g44QN3KZcbq97AcAedbz92T+2syXjgO4
PhrZ2hwy5YJuM7i0fQAVBdciXEqBI2VrV8mRt5N7yeY+H69GxIK+cfGyUt/O0HtvD8YaEVO8mi+d
oLT3DSYcxJuzN7TjL/KbiMiWvDk3imB0+6FxiTy9vqqq+14kEHXTSvlgBzj0FUNNeTJOzvhIyEK8
mFTDkzNwwk1k0z8f4iWWuNsIHvanXzkvVjZqr0Nl6Svy+6xDLIr+1GSTjvQUZ3RRMKpSNNtdKroS
njyzz46YOd1SFXV4DAr9rJAMCKiRkR3sFbuhDiS6DguigvND2EQFx6sHyIxjm2SzqKuvut5B1NAB
K7HvAoHlp2ywCE73TWNc5004zmHq1KLRaFCRY2Z53mGizxe6VuoD3OzkYjBiw33bdJe6jAwPiXM5
w8TEv34qgxXfzGxnBBUUL5WvrYq/9UWrySNTB7V5GzMQTV09lp3i7Ewjt0lBlLRT+B+AQmpLqpQR
HBxRBud5n5xSqFGIVd7qAVfW+Qtlljg81sgbXn1bkDKE1DWYMNOM56+n/KJWEk65L4DA/+HN1Ftt
Qzs5LOa/gTPo7jKTlL4JU8AV0YAZJCNLf4HEbh4pyC9aQ1rz4Azi1JuUyMgW1FdGmi5PmGtAzpaX
E72vr0G84p8VEuTctEsy5SaQQxuUWnbtOsv+phItSm+JszWGeBtVI9glkuOnVVW6d0RbL2OdJbO0
lelCGmtyiVSev/nLM7+AqTaeoCMOkjrDk1Oj4BYxGS6QDw9D10f2S6OwYaQp/iJOxS9r+wZov+Rg
EBB30FocDQOnRbhvQ6MTUmJRQFZsEVieWspihmPpziWX9MHRqpK4bQYG0P7GR7PFg2ayE5ItdGzs
oBrwqmTJeBOHMWNEnrfvvhurOIP3ymNjm5LDAXl1UF41Jb/Nn0GWW+ZTi8F85EXlbrQ83MHRuO48
1XCPvg2ztom0+tYWwCMhmOr3OjLfCE+QPK3WxibcAkw2xtI5QeuxqhIrErmoVgPiAsrU5BFxoNh2
4Si2qlYF5yHIV33Uqg9mQIkkiN/bSDwQN6XCfxPCrZds2+FOjTpjabKCrypyrM+Kj27MdfrdvWLF
zxKRWBL/GlvRIAdHcSu0Prj8dXALJtqj0v766xYiq3UZduXRSbBOnUu1vGeMqSa4oPqUM8vMCbtN
OGt55Zk/n40Zk5QoQsvG49HnFZYSbY1zXt9eCxBpBNNG96wBp7uabt9qp453YedUS8VCx9s70KcJ
AD/ZJu7C8ooMMgI8OsR2bXXCOG/6qE1E2TZWc/ssrsiez5Q3k3jck4e0aGH2dsG/dNCX0CmQLKC0
PPQtBRHade3Z6F0HZ4GKGDPFeSjofhcDQY4P9/rFBvjHTeufd57V2GvhKtb+jIHt9cHZdaLeCjld
yij8t5hb5/jZc6mZTA5LYB8aqWKka+Iw/utsMiZW/lbdRo0Lw8jWvlMBks1DVAi2rSKKNhEU6O9j
YiGzUIPPGnQFhp6zFI3bvmmW9trgj/cFGWsxJCM5ploGX9thNibQR5/AaIo3B/BxAvx6sWyAddN0
S+QRyuZO4ml8/epX/jblaT0lDWuPZNeV8uCNwiIXpdvMS1ds6upS9wjKiYIK+kaFYMRxJTzgo3lm
uAf3C54jsxfj3MmrkIDLx0TH8oH8LUY58nJ+wY/cB/J++1UQEzs2/xoOo+r1fKlJFFk6eoCSRpe0
kiYZshvCuSo5pY3+Y74yWV9poOEvZcDXa8WfustfZ0okcXWycZdFHeEQWNgemqnpew4eePO74G1s
mmjB966EiscZ2DPbuDwL5T2lH36/Gnb807K+uL93vj+/Y35vFuJSHQ/2Vw10sTWdKV5pbmK8icgA
Q0xwme1z63FmNkS9CflzfO0FtvQa0d/ruXAqiXhdq0wjktiZZEYURrkS4PTc8dIqBD7adpjv5rc2
dVsCmrcx3ykCCz29Cw7hWMQHW8f+IlHohkYagJeuyZVlilb4jIkH+16Kr0yg1p9mWNdvg2ABlnz9
sZNB4YUR7wgLDUkFnp7cBsPLtAuSx6Aau6NTZsT5qHb6WuXaXoF3bKpNeSuMqH5lRGUnrvKShMJ/
coBD5rt+hxWvM7YvlqZXr0kfT0coL93DSBb4y2ScfSCIdT5JdrbV2TfNYQUlTs75xPPhpY7C5AXz
GmWDq5OymS+HJnqZ39C4klJl2jaZPPzn8w/qy36CZC/N2Drnc3DQm/lO5a9dJ4AuqGneURkKaCnk
rXyErvs4TGHznAV5vR8aaJQF5qUfcAswcPGD7y4SxK2toLYk0698NQPQqAjOUtO/C9ztd8SWMhaW
l0rcPBOl0tyyZmjPLZmSOF5yP/DqEbeGMj2O4KsvWgpIBnUX4NU/lXL62066stujuqUiLph66bA1
dm0WttsKQ7KjYaWbJNf5bGDiLeflcWipByuFxEQDehG9XXMbExOTIU2Nf3VEhOhq88VnK50AuubZ
CgfShoK8WQyRilVVA76RtK63dvcQPxmrtH7VPGFIqB6zlFLtfq34aB48fMSLdnhRygIon+r/UQ1G
m05DqY5Z7Ck7/rHmliQA6zROFGPl4B/m2iLJq+jRB3iZr1CQof5qOvtAfim8EYr0XkerYOVjdavt
Stvy5DubfmIFK+gbN5Rj9qZ2OmenG0Z2HnI8r5Je0V4zMfxsceT4Z0SkC8371win5QEPkiDpg5fe
6CDZl2w+On/nQ2UPRGVkCYnMOXvRZLTql/s+qMa06uJSOVIFUMu2anVtWY6PGelZy0qI6iPVtF1P
BMhriABtC46KRzQuF1BSfZp7HguNtGBJEAodE1qOXrCJNknwznCeZCyORzWMGJWZ5IjVCEAgM0bP
6BhlKJUR/MKXFb/1sCaNRLz4JoCnWSIpwd50eDAaJnwhc40GvliLT8yByX6N9wiXQAHD0oPktiOp
q4G7QbBt6+Hvhqhn2Fqy1tJMMK7SgrYzlx3zvXJ8dVwcHYLcTNaa6kS3flCnnYH2lOhhhsjzvaos
fxRhAs8vQw/fMUgJVrhvaAy9uMZnVFLaJGe/zYrvs6qo1Ztg5/TKVgk0tE9VKulgukzMoYhpMXLL
F02RHMrSGs8EESlMp9xyj20Pgrs2fS06FSf0qBRrGyf5d4FpUF4XwyWPXElapjiLS8fYzIxgfOBW
2NZ4L5Ylsxdsprs+xvV5nV1TO1auVqm3R6glt0qa4syH1qjQjifeecB26pUH6JQxHP7MHFrW0E8K
ZLaGfQhMBSuSzE2PSjoS+dLn7oMOMUpmkao3EUQ5Kku888pYuzFE1m5xDOsIUi8aPLf8ET/NFSr1
M5nVp+Q2Ff601tNYvGUCJ0YvdlQSsppm0wwBsw+kmuOGcMhAg4ZTOEcyimEApRnRyVEoGYNb0hHL
I48S85CmUuo9ZO0XahDoimMxnuOGms8fHHtroKV4jGId60OfrbXP9WRPVn1+9gvxPehC76ETsf06
/wfwD+1XOjHvgRGc8yCKwbgE0kXIj9KfAgxrYXeiuThxA8ZaB+tq8q0jJs3qirlZurBc96W1o+FE
tHP33ChPFW6VLxGV3z4Ps+6Y+MZVFE514NdBAYNHUresYFUs0zm6m8nogmq0v5b6Ryo8/K4GX9nP
9Y+BWUdjwkwOdTakmPyzpZ0EBv4bzkbvBdxQW603mu/dworqXHdISoxyCENTJ7O4RY8FJQzHpTaE
5XtbYKTgdXp6SeRO6sfaqUihWVzLMJH8k6TrUXPBrTT74iMOLXE0a/I+CGIMtl1v4bqZ2y8xtfQ2
r0klm89CMBDUDHa56VC1bQJULz8gtORtv3AnI8B9U/39UquwWlQQ/KgS5/UNw7wYpy/RPna5H+wV
XdOxCxvjZxzhgnhvZrdUn8ZLoiQZrIoB2+ZJ/WHDJz4ZUCS3k2veCM5Mtw784QdoNNpLbpVffhm3
X6bOhMqsxeeUMb4kmL24xvgzbm2qkZpIrQ3f6eKq5jCuVdK3f+nTMs+F9WtQoLXp/uhAsIWPHuOw
lePHvFKxL/2ovjCJKj6IFPTX+tT3O72V1sudl+1DgS+mXaTZR2vgoiwHAnlkrGFj/mDIPN5SoyNq
DTsawmDc8XsASzKve+VZNyFTWuP0Cr+2Pka1BvFeQghFRe3MVtWeXJzSSPMy6QVtOJc2ssF12GNn
vCBy5sXR+i04m3pWddc5FSOWDQiQws8ygb2aq9dGb8VTVrbhCrmfsW3laErvmrPB4nUzHJjgaWpd
2TaDBdLHfD9374kCVomYLDYoeDuBnig2+xhZCECmVGelUDBQAeCFlRE2jTnu9Kr4vU/GYKW+Zj7M
QiX/4DOHK2xNpJMIWOCdhsa6cM3oppkS1dKv1pSwrIrK2ycDQEEZUkhmDhBroi/AxaVvoZV8p4/z
D7FXvLpqYh4hBlAPyzlhVhO0HEGmIEXEfylB2U6VR5I1pg9LQ7WPMyLg4ngG2Fidi6FqbsXEsmZN
er+kWqemH1xWX9AH7CPMETCnmNRtlnpQXQfNlVupd/+8Kr7qCmTAm+tbxVUrxFOuuOo16uObpdes
voRGrMM2RMmQ2F/qkPqPlZOZN8/zTugg3/1UVsUlIi7aj/e4BBaIY1M8tsz5H0odMkkKtQglH21n
EZJWgiOvi7eubErxkUCVnSmHOrm2fSUuTevAPeKv+gKlDpt7xzA+28QGrqyyHzNSiG3lVQtqsjdI
ebp4lSc2XZgGhzSBdt2PSb1pvTF4NHQM94eOZKISE7W1Hg3pM3UFwKSPBnK+BFLjVxW4xlgY+c2d
nC5471+Xqrw0qjrFZcdwN+3UKBjNe0TFIvJbzQ9TCEoMvOpih9Vou/uHrunUe1M+KptZqFNP6NZ8
Ih9n7U7FXlL4OS70MtWrkDkudqcSHa2YLcoSeVNFFc8ooSBDUl7qihVdgIZPlSi830gRLp5kq+v7
uRUzij4+1iS4FYQlPCpl9MIHq7ySfqPvO49cvNJEV+S3JE46SfcJ2oVMZFKrp6ao1XMzJUeDKrRY
dDqZZLWlZntg4OrJp5ba6xXukCrJ8jrM6XMJTmDjOBWmeK3H4/Z+TUYYxBiiqhaFSaxP1EJH1zHz
MNZVht8OJiVi77HJGqivoHIUyUrJFeNJLxzl7BOi5WIqOjeA90Os0Ara6bul2HKwRWM4949OPnjr
1EXpOA34KBC6lKxDZGFh2+A11rquDeMKcC+2CZQVYei8Mxjc2mGIC79kEeo232q3sxE+dqsgY4rP
CgpyYBMFWie1tQsStVrOS4ifgzIkQVgcarmiaJ3K+htlNyieYL1eCacpstqtY9TecgbrB5uhWk8S
9a5z7eHRbsSvPBgXrVWbb0xsnW0Eg3t9R0LYOYIycA5ePWUwFuAUkwFkbGfKe5g+jzzSSxxZzNfS
IC0ks1xtN1/WTGKw8ZPIjh5ar1Vgriq1PRTmEO41yvSTzqI4QEJdFRX7QdgQRGWELBUODzhMWsXI
kWdUWbKf8S93hL2CW+hhvtIkGubgb7z0UKlipmjs5/JnPmBqu++KojrPVwTHNfuJrggb+qRh96RU
ijSRA9Sq6iVPvYFM+KrclbWm7KpKPBmqHHhK+l6f1Xy7HO8t9uoUokCJQZWczZSRguMz8+Grhcva
nskEujN5OR+gZxnEAWIYZ4wEBrs6c775q5TU4yki//t8/5r1Lv9ny8ruL87vaBno28xGzvOVH9Nc
jC2JCuHETFbVM6R1Q0DsRk9TVDGbbFdQ7A7ewJhCL38/fPMTmCNzYh47ZTAw/kQvyMJFSEJwR6wi
cjPTzF0EjePfErJFjnaB+SQE3dt8y+/qdsN4ij+9fMf8gqFkKgynKd/M9+YD7IhHA+EsLrdFgvmn
3rjbFDO8odSZYGJOtpzQZgqi1FLvTCZYduDx2ysIp2jZHOJDOtJmegY8LxiNI5TD3O0lU5GizAO0
bjROM9YtGWb6GFUHEz9hFIPlh+nqmNtKCQnsq2QZVpG374agfcvYP9qSvIQwc24z8T/N+oNXMTzg
q9Q9u5VJGSlEs8JT8cnuMBym5oUSiDtNjtsMzGvsmfepZ03b0qqgzANj41YpD1HX/j6rMU3bYciP
cNLbVJ7eQxdnJ57F0i6RHfvJ7F/DOi23DukiD2XeD6f79FSK5eczvUxvqs+UyqQgvN8KE0JmJ5q1
VWOU+ln+Vrjieo/Z7ERkNt6jWnSrRnfD83x/PiiKFtKBUsEWmochSMgIQtVCF3Bffw3iXNkxqFQ/
lXzoNoSnQzOMhuR9PiOuIr2f3e/prLwANQ9qVtVXMwTlrin21ii3wu9IkXel0KotIx4VrmO3Ucas
fZ9C15NU6PGY6VV3ErbTLmOjVpdmXMJc8KYfIkNhMS/oXQQHBu9uerrkGhZQOHt7n2qes+9bU5xa
eZjPEPGkJ6vY3C+GyDhhD0QQUQjFTZ/Vs6FRuIRxoLKc0bxqjH/YVZ+fTCdvNnhzdyvSABnPTJq5
BPgrmNcL9XW0XPvByxvzEA2OckyLSgNaIERiTNrXKerFToQ1K4QElYLMBN8RsOxzgH4PVuK2s5hu
BXXgoSL4rDoHIB8JDXoa390Z4YWFuXgzIby7TE/uMn0rsa7TlPi3vmrXxOFph55SrVzrI7tCrX7Q
CRAV4tIgxbgHPGiNDXlYHgwa6MN8iZkpT9lg43kh57VDFv/wIyNeu24Ja11HHortLKHF8oerTAsP
bdf2u44Jz1+3hEso49wIq6WFwE6WfdDMxa4PQQTnwm++18cOGakYV0DGIW8MwVDr52KXhkV07hIi
U0GOVIz9LGPvmYjlB9K0H+4DuvmahQukVuVPlQWBudVcMR1N248Ac5lp2Al7Tjr29d7Ik/5s4pRd
rWqviRe+CfuwbPpHPMCSE0TnR2dMxMnojMV/KnCZMkbr6bEaSFoLQhcPFTmDmgHe+SxzxIhMAtaN
Lg8jydVLU3Ul96uQ7J+09GlivNB+QkOrvzi2VCea7pOZqeJlKn5f5XKkZKjdcLTyX0yucF6wbf+s
+VOGMRGXVCmXdNTsmypbuDQ3D6gBvCeRl/4+ziAWZp40jCwjZwMvpVrEVa+vvGRCQtLpMgBNDc21
ligIKaxco9BL0aQZrfX72qFuWZuF2S20NnYenZSGL1W8djmAaT7O9/D77HcqUAqxYPJe7g/U9JhH
qlEOZ50tk4/0ZkwlkmZD9bex4v4+63vly2FAsWUaVC+BBN33gGG0lhFgQOHQXfyoOBS9kX+Mqe2w
X4bTU+hM+MOMbbdWoMqCQ3TqBcIrVIFSh71q4PecuNZjnMawMeF6E6JkRSahQSWs7DZaQx/E36Yr
SEOCXnJw5WG+nA9TWOOOP3mPmNr2R7fxOnylOSM1E+emQgwHL0Ouyu1AHfqj4tmQSmbvDIUQjLgm
SFst4fTnXk0myr8OTSyUU4gx2rFh2kSYJG6R0v4uKwaM56EzY/itLe8rrxXkxwms7V5wIQ1ij1WR
ic0lV0N+7naUhELqe20Bg8zazxSaUqMg0OjmDIL9rjX5dPPtuMvo1ugy3Hb8GEv6EsXOtWvB87XI
HQcRoTmo1/kFSzrlGWVj7/66N1jTo+H4LUglQW4QjPRFPtjVReBM9xBGmreHAVEv4pxIRfLlxFvg
MWGO0/6Zzah5tFLSbOXtijRkVD4owiFWrwW76RsOvDsdi4DPxgQwGoXjP1JD2dB9MnsJ+yf+rGvY
Q2yhQQQDasAXxpHmIg7d7abMW2dfWXKZdyRASfrrkyJKVlNrdD6MxidSF1WYxbDSSYlGCvqB4bZp
MHqOCQ4fSlpA30AFLsr4UbPlIEhkCjY8VPY1CthfefwcNI3+xYARjmcaVLCDC2tlNYDQOOcUx5IW
bUXCV//CdFNqCF39a+reMU/xf+mag2ylqL97KV13wiQTmVM8XQWhxavAoJ0dmK5s+Ba5R2+y9G2D
E+Oe6eywx5xF2RImOkBStspN5BH0QCvmMPwYkqvd0d0F9Sh3M+3K9BqDz6BW3yuhM9WOmy83IjsT
i5zgwcAoHj6d/pUm5StxAM67GnogYkyCn0On0ZeZ5waPoGewJChejzYOensE1/rW7k5ZrngHJYIS
OI6FcZzPKMPF0Sc0aDOf/XUv/Ps9PzatPWAmObhDtutAsLZmZA3ncbCJs5m09CVgwg0ZwIt/Yr7O
oGTABXLCXMaPB+2Tpnd40JUhv5TCukTo8ZZwyrqLiBiICxs1C18adw9e7m+xF3HIkMYkfgzc4FIi
OB5NFPFO3Qx7oC4Mhm3q1B5yC8+/iloIpVFTuP5NLXl0cWdI73M/up5eCZXrtz/+7T/+/efwP/yv
/DFPRrrMP7I2fQSja+p/fDPFtz+K++3dLy5NfCSRCTu2YRo6QSiGwes/P24h7s//+Kb9NxOD5Mrq
0GEZdoMtgJIMVxw8iS4gZvyHsIyTCzT/T10nH6jV65+WQ9CGa/rFs9nTnDgF4VNB2TfLtMu4DO3s
uasCnIjMtP7JUGDZDmWyDFq/OFkMoAmzakE5EtW+5Mokzbib+qMukW7WeckGayCGApHqF0I2eDj2
NB95ruOm6ntf0BIfhzCKGA379QTxDJttB/38XUIeQd+Dq/3nJQb14jBA0bm/ato14s1ZsZzmPT70
kqE107S6EMt+mHYP8+f6b3/7YOv5g/5J/AlscaCKv1/+x3Z1W/27/C/+9Y7/8obNV37+SL/q/+eb
Tk/r5//6hr/9UP63v3+t5Ufz8bcLUm7DZry2X9V4+6rbpPnzyZDv/P998Y+v+ac8j8XXP74hSs4a
+dP8MM++/X5pfpJU6z89efLn/35R/gv/8e1/Zs1H9bMJf378b//RF1aGPGqO+u2P/kueKvN5hjV8
wIWl/neTCbnuWkI3LUeY7rc/6rydX3PVb3/+i34/6/e/wf/52dcNzfzb029phuNqGMYI13UZ02Ar
9Penn5yNLEH93BYE8vJ8I1/VigUPGjts/+TYrY1sCuZjUcb2UrfHEB0GZJVpihBHadnQaZthqgS5
50kl8J97QE/mVQSvu4Vt4vGBfayJV/4gKtFru64rh65fhGYaGHBS1VbDuCzPIz/ASTzMCVQuUDjh
hOOKtEBvVTrmsAVnHDXcPJU4sUiTq1lsw83YM3z8pHKdSiz6vNzjsbdbDC6hQLoKZIKFCYbQ2Avf
rjVD28F3caXaTgnGggFL3NZXzbJMW9sHlRZ0pLYgyOVbp4YBJmgPTdZ0zgZBRe29G7al+8aid7Ve
f9epCKTkqRl7DwIdqiBiDUImrFs/73wSha0pTyq8mnKvSUOEozDa04daDUriPF1XHUk3GMguciAD
99T4C4jrkfvPIah7dVqLobLjdYpxbLXKFUd44NwEqMBZEsQcQNGk6XU8wmxMO9BrmVXhDpekq5C7
HbxC6wiOGUQ6CXPTDDWhQXsLx0Zg9QaT7/KgBEXhv9pDHUfnqPb90nzI28JsnxV8h6pfAsd6p3mw
0qopjDW8f62AcquFhNY8ULl2yXh1KxQ43UcI4Oi/GlmZCDipSdd1Z3Dwgc3by0N/fNPTILWkkZgd
FU+6Vnv+Tpj20JrbmrRHksqGKYBPm5FaBtSeMvTFKBelyKDSMkWxBl454BJzUnx9DPwlBh42DDvd
jw3jwU99HppFHyc+OS5e1DeoMHpHe8vGMg0TJA6SnUVARORrlKIeRCq8q4ANiGrISvslsYbWOOY1
Ymtr7ZFXUq5QWE45+QL2RHRgj5WMHy8aMU78nMgCP/CW3egVaXqcmtFL81WkFhjGvim53YGkxco0
oqJA5eEAqxit/mmQIptsFbsI/R9RUTjus1dGKjkSRhwq6qW3U7V7VFxhUwQTZeQUF5QNTCcNEl0x
CwbxRepiFoP94eMXTraTX2eB97Mznd6r8AuAOAMshXcQvkYPJHP2ZAH3hRMi/C5HsMJNwqTfIKWi
Idgv2ugx3q5wAE1vmJxdbQjcsA+uFygRn/04MlAd4F6mJari3FUZWldRAvsXEwd3RwZ21P/0mYb6
9c8i9VtZ8aKr7NZJYFYh2R52MikPQdpTqxJv09cpsRpFXTgYeUBhDE9Do+M5tQIDyP8XR2eyJKmO
BdEvkhkgEGhLTDlPlZlVWRuspscoQCDGr+8Tbb3sejVkEOjKr/vxJTgYP+49RW3RnlgaDUu+K+em
zabqyjJePHmE6gHk+Bxz+PlDOjvVSKoFuNwWB2WaLXFnNsgA6NLGt314McQT24mWqzrq6BxMXDY0
x1qLpD9vgezZoIHCKJczxSok4w8VtO+VZiwy/9sxoRh8jU/jUrXA8ctl1/sjeg3uMOrl8HIDkchW
1q5S5vo/NZomfwkNNW/nrQ1pDTn43ZJj5BtCuSxPPC1FPGE6H0nSpfQmhduHGLMZbAkIdclDFppg
/u4GpzByzEvEUqamhZTGL+oXtrOS64InduK9SLfbVlLseCDZ7JJ3hrSGB6xNEIzZjPCu7nEGBppi
UjEA9EazKgREctfHcwTY+soTkP/lzpvgvuWo54yTDlsAWwoK+6bL1k/41499UITTfOHN4WXo50FV
JoeSRzn863Bm9V8MHARfAXMj/hAAkmuzvxRO9rE6bO2m4hmpnOD8lfdeahgVeUDNzcG3IxwGGWyC
Qs8iCO1zNKxBU5yoJ8vbvzQkYbrSqNU971B0gQqd2SPKih9QZcOetsWmGMKKxSXR900XTfy0KEvR
HuHqivJP7kiR9wOV1StfuQOLmEK9rA0pUyIkM7zqshn0offaWR0LxwUA9RYaJj0jPZShDy6WNcO4
jopV/lVVSe8A9hsbtL8qqggLS750ayheb3rZ3jScNv6RodTEH3bIKMmLvHyDq+WKrg0PKtOA1zgv
hqHUp3Xk1LjhCPNDBLguLkFaSy9Lfu6xDA3oEwY+8ctR5ZJ5F7V0SdUeqTiXBVZdmt68go+eo/Gs
nQ38P3B+xgZC3FzhgtvKvaGRgUwprtlsQ2q+WcXst/W94QVdPxJJd/I7+1RW6adBlhhH0jGEioVN
ZvYXdsUy7tf1vsgk8EgS49H2OeKaWv90pG84cZPN2EcqbuaSuqFQ7J89BINsO3UJev8tCT7dNyyr
XO0ufacH7D4egST9n+3WPPpRKhqBaZwG5f9aVV2ov/HMr5aGuZE1CVZayfFJModyGA0BcLb4zHAW
TnVxL7ouam+GgP9943fPtw/nRqLwh5axox6OjMZ419KIND8zb1nz+AZHRvkBsIVZNl2e/ISvLqwu
V127oCmt32kq4rknvjIZtorxOG7jR56vFXo5hvMm7tJp9FX+wbEYDE8sqHnvpHy4bD7vQBRHi3+m
1zZQtHbzx93tXdeJ+OgR9nzde49Si7ZhNGLvM8302WdsUD5bEfC35qg3fuNxtG0td04XGVH2LDKQ
hjEChRuG9jOTv6w1oJ9I1tdOyYmHlYoEMCLHYYz99i+Yqsl9DtNCoOeU6QQhQ7BMrH6LvCIkR7yR
zAb8tjpwU3kBC2P4bgaywzF+LndPxm97PZArTJcyaur/csLXxd1GrAMbhiIiygYent61L8hMNe3K
PNY876z+hune+XaIJpbdnMSn2HK2/13LXYSvpN5jX3E/G+Po1rczZDDSm9ekKBJYou/hi5bhe2Mj
Yf9tMTXUN64KjFZn40QVfugI295lwRGD4QRjT/4w8bG0Z8VreoRvG9n8BQsXclOK1AfX96ghI9jH
nhjL8NgXXTLeQ7/4jw4vEb1k/jWPcd7DiJ9Ky1rpYc/HDd/yPgQ5NQnMp48k98V28rKtaumtr7re
Hug3NR3RpGmD52f6MPD712we2+vzwEfcPxEsY7934zKWZS1qZCv969xgauOTJh8j9ya9kqMzhaAW
jl/Gzyv7Y5gSf+QiiysIDMEW6hamLJmrzP8bzKvx1ckUDJ7cz9rN9RH7Juvl6kBcvqpRKbxSYlZa
/VHPf9QaxN2/vuYtpC5VVVf1dh9N9T7jDam59JYnzAdN6T+aCMRofmn1Sh6XdioYsDdJj715TwEj
291efB9tJLgZCC4L+xyyaoapWuWu61k39avYPuuNMqxfegnqGIjGlvg4qwjpkvg6mZGqcMI99ESR
DUUW8CgJTzMZtbhncuT8gcO0i638p/c5rKY7HMPh/rDuIvbe8WoNlUqZaIPxzQtYHy9vIW8GMle4
tRI9YqDKfO+zWHc73cP6FEz8k60X6d9mY619euSSjrXfaYk7I3bQlR7oy35O6F6kwKNfG/dtGkAL
OgyB20ZlOob8Do6Rs2OpwEK7pon6N21DqjPPy9ybebjpjfQ9lLzKorIDOPPG5MaIqPPO5FPn+EZq
6RfHeZRlDTowiKqJ0lVGQZz+mgVx/YlUM8ifPt48J1NXJMa/qeNeUXE2BSJctlNm3HDduu6lXT+6
qjWBd2cxvRqQVap3Uh5xT0KponyhmEmsLNUGm+uwUzGk8TRP9SD6g4p8PtsYh1NYModi65AUCVXJ
4rF0oBgoBLIQjXj8WMF6/MVNanQ7SsJvGCgE9PpsINx6Ow0DpW+Dn/mjR/8MLcf70W3E3fZr9TcM
wFGasO0vTcbIRiF6FhkPWnIAKSV/YKupyVA5TILDVw0J1gmbznu+kqZP5/paxEmkNBPYVVDj1c+B
gXZ8qsqMcNFhDSiQ1KCfdJ4NP2xelFHxXo0qYjL0BjJXr26beqfw6MTkdp5LvrdqO2bYo8GldeNW
x+qUTFBhPWRrDFTmDsItr6Rcs93OqXFiO/mq4sZbT4llP1mmRRj6sTjVghGBAmBe72t9ieJQZT97
BZUZrZuIeeudfbnELY4wZBiNz3eYeiaEDKd8g8NgnIyP79dn3KAzOa9E8Nu6RuV/xLBu6lfd8nIC
++aiMaSAwudjJmC9zsWLIZ0a3ax90OgPbsQVxwOG+sU+8bF049eQQLLBuzBnOGk7IhaOl3VerFF3
v0IdW+66yDPEaZY2W+U/EeFnYYatC7pKQmdF82rd9a8L/8zyEd/3M2Ll8EYSwu+4BysSWGS/xtkG
5rGIicZDwqDHCQfOYrFzHQm0hRuh6N7F4j9WMNt2IiwI1TDEPjNaWGx00niXZc7m7tXwFpr6Q8hj
TVMoEMtBKnq5ybHSdzpHAdou4qwlHshO41kOIzl77Mg1P/ZpHKOFjhUGsfh7SRVFi48rmjdgVpmg
WZZIM2GPB/LAw/S4u24tHqBAevyqicchxq4jeB/zXeoN4/QurnZjqMdlb/92tOwMj5ghysUcwmX0
3AQtBX7hv7rC0U/VGXuBHG4QhwXIwnoS0RePp0c1MGtjDi21ZS1kUTejwZ0Cm7Ssi3MG1av9BvzM
cBfz+podDSBugl7RZO2qToNRbUf9tOHYuxo3l3CvDpJYXP+7qBxLoVW4cX5CT1gAIUoYazORG8Nk
dFDe4I/rw7AU1UZnYi9zExHwkUtr35cAhcGn18oMtn7miM898Cwxm+72RB1JFHt3Bv+PmNju6CKM
0mESzGZ0r3S4YEln6WIu0OCjOWnQbZWZtgpwwgRM+DJuexxoCjfQ2OvjhLPIwrYsRWYlOkOQe1QY
tB0izIGMarT91T55x/qDkmLRxyFGxWqSwbOG35ZVVBPHVzwrd7BRPuBjobAEfNBqTHJco7Xw14u3
wt47lo3uxF8srnS88eLsGnOaKyP3d3Rpgj/pirUx39No8hDTD+vQzfqpjzYEda42NlwInswxfvLB
3z+jNhSQfXMOTPrL2I1PFzsjWz0HU1wYNlPQg6Hbtb72vshkl+NX5GHT5K4pypYedz+sa6gwke6X
5QHFvcIYt5Wxux2ZeIbPgLRVr19GxkT3RafQ5swBHEEUk5tomGbrc9+Idbol8gjw7maflN72tAuU
CK8NEFHHfa/zHZfWhSuMtwIeVQSK77ol6XgzjhAymwNvqSm4AQCRYZWma8DeReSsUfnd7qgxuaAe
xLa5a0aAVvZFbWKOv1XhXk8f1ue0hWk50QP2FdG+Rofu4Pt+HB6oIFXjU1KbdZ7wnvD1oxLXBYbi
z2FVCxKO813+jsuvn8LjGvaDpYRw4BUHnKry1oxJE+vyfCabg/KBIyqszFdj0DVg3w0LCLMDS4br
0JgPnjPxzd77U06p3U4H5e+C67raeAR9L/aP0hfJzoVi4HSpbiOdh22GdW9pupbhH/KzY1HZZkt3
0NSxiR00YLdBs4hjRy/hmOzAPFNhY7+gyrBjdfNd1WBJANLT5t1/eUUf8xKiyG6Ifi8U8oCk0SJD
/qNQZtCBeXBBQJXMz8nXXVvd5qamLuXXUmX+bj4n/LOAJSviOaAkNIfA9SVHKkS6s8rWRRcX8Ge9
fxR7wfumAq610EAThNlzpkuv8S8sdufxs8wN7T1QRxrOk+O29ya8QzydtqdQqCD6JYI6myn3ZU1/
NwQzhAW8pcF+6Xb+4SatcrDU+3EyoSTAnzfFMB65p0zrNy3rUHyNTTCbOUXlujqJ26WZp5OYzR4+
qg5MEDyRJPav2PIyZlYsOkkcBzsp0twPuZorBFwuME7fykRkzT/CytsIpFzq+p1dO00y7dDB/k2B
llQ7UNdyjGu0y2rw3hPj2M4fZW9j+535pCiIqA25GW4dK46avjEkrXA8UUga64gcKqApd84jflv/
wovIX3HJtLVdTPtu+7kR3bUWLajkBUq45lTeI1914bslmNMygNNcM/3aop6X8Lla9kJ/59xpm+JA
Va+s7y2s8qQ8c7T55X/Yrv38tWE9tqJuSmp5It1p84pxENgk3b+xH/zaVm+Y2VWUOWV2CcmRjHt4
XY800oxcjPnNMMRykYXGXvQhvpI5S8zPEAMXixqfm6N8aGd+fXFpYwTVC/qq38cpj0uSTJcWihIl
nXGlGwrYqGPBTjeDHLXl2RvJdGD+4znTTxaIcwMytkdUoXGnWRwNfTqJzcc00mGYsfBZMtYuSQ4E
5NmpODPvXeLt4rGHfJWbkx94vXta2A1hjWrEnGT6zI+uhYeXzHU/XfDoMsuc5qTY6OQYdsKHtHSH
xSQRmFgdJHfOZbA5Ky52AwzAum8esiZxEwliwtaBxLfh6yD+xqPQZr+XeVYtYX1vajMDPnUhPnXm
cjV6M7YMbwu53AVgtw8NDvfiOEFuwA2Zr3WrL7ow+QI0v8VVz10pADTxvGmZEKMHTbvrw1ZbxKBU
1f5sL/0ydckt+8yWoNk4apynhkdhe9QVBuMiZXdaR8+UfoiWJtcu3OSx7NfJx7AfIQ98cUzGtZ9G
mz9E4Wldk9ktaRlL8Mohtzk3p5PHLuqvb4tR4JAsVOnvN1xDwLyeMe2z6MWNmDfZyrTQRkadUSaX
wd2UOzeK+bD1RE/MJVESnzSztU/Tc9raZWgJ+JGCpyuerEYXZgeFa2Ovbodktj6bNn7eXXtMwi6S
/hdg6szvsPcrnXj9jY7zzOPmv/XOkbSqZRS+FQDGovXinPLq/hYsmRoMROCQTP9LGWt/rt9ivY1D
eM9jxpB+26ySKtsj34KFahcVwtentksyYcgAuJ0ayCo8zDS1z8B8ejfxXqMLo4jjmsUjQuDesfJP
rlqs2HKF+ZrWhQCXqsUo5Opz6Pl+r37wOugFap2rOy7MqORm1qCiF4JZ7kLGvAa6iPy6xM1DELWO
ajSPyYuMzbJ0EXIryohdyofdg6RcPFaL1gWv03l1yj5hZ6Ov98fQJttYvpcy6Qc6PTybyerYVomL
WC2wjDHJySsQdP+jDJqoK/Wlud/89TaT5AxqZVJoXHjz2IkFnjJe9AIrc56Xz34mugCXmGniCMPO
eqXsQGuCsghoa1DjYxgsTQjsMwMQRvNieRUyaKxzXnCJd8nolG5cZzkB8wViHnf8OISwngqeHdYG
fBg+3Vk7byF+7sMOpTY4FkgrdL4x/WJNv13jtpmaQ0w5rl1OubAb32WupsU8P9QZhGPg/SjGfDPy
hVVMRZ0PvZcNFpAsgaY/RUaL92xwUfBGBDIDUdK5Ihe3yEbVEqdBaHAJX5MWc1bfZ9bpKwuwNJAw
D30Lj++PWPHvfidjyCR9rpTt1LNjPcT7LnbLwrZ4pJrIjWerRkXCBGFxZVUNPEs0OwsCyoZuodWR
QuPwqW3Er+Al4cNfAjYVF6lycqy/R4iU0P0pA0P3xpGVh2oF8ubr+q0vGikxxXbQv/7tosGqfPSp
iGOSLzKrCR6YSoz7+zoxoMpLkVTV+IBXE/oqgBYiV+my0Zub3MxyBsh1CqpoK78FVTBMv7rYDE12
mKZ2HvNTOItWxXdAE8dsoznAcF78IEpVLMHdWOSy9x8zQLBD9ua71vP3LW05pLz655V3OUCmFsrN
yyMREGafF6d7P6ifVc4IhF6+kjeKj0kxFBPB0g1jPkYgO0b4xsaiGlx1WqIWOPLDFYM6ZC/loodx
+id8i2B+nhUicnaK1rDtjtzAGvWyMz73j5sMIdu+dUHA/TUhg1lWH7wO/emBWwJCGeXfreiwy0LO
DItvHhmZNvxgBdwRYJBhP3XutPQBmcQUH2wY4XJr2YglBFJzOnRsNQzk0tHIJmrpPuDHCb+9hwWF
vSHlDOZb/4BuWC0FnOZRyCcqAv2kwU4bTvt6T995sv8YMXaXHzCILRuF3KpdNzctZ45X3GFDwP/2
JriH9NE9gXO6hcWJkJltqZoSEYp5PyMv3flW8U8EJaDK7ttu7VoaNPFRypukmp0Jj3uQq/JFTtD6
4BTzzgzkTRHUTX8KhhY5dq2VQUyaJ9VYOH0Cx9kX24eh+Q26BbBbirJeDh/LItuSNaiuwnKmlFuH
NQzM1OXlHMxHB5syC99QvuKm/clTuK3lP3jKphWfHgaoeWEUZWeSWA60bOtXSJk1bM92v41FNO6k
jEvo5PQr76QyGU6xDXKF268p57HbbkBcUayCu4jgMF7YBBWclYf2m5XTk9NqW3p9WpzJyUqMTdXW
ObvWvg9Zf4U9H9vwTLTY44Y6tcpbbxuDJY8IRCVLkM85slJHETCid6lf/JwIZ4PlKIomLDBJPUEV
AnvkJgoTIRdGnBQU9HRyi/PgEGeZLwH6FMWORngpd/KSyQGDkKwTjGZr3QRnM9S80/6VHGnT1h/F
FLrKPsC/0LRJxfyXmLHJbQDg0PzRRBagimPNIYzOw+2rF8W2NuvemDuEi2/Y0gcq++i7el9eUUnD
fn4pJuiEV5lilh2qXtvDDkLr35lNUA8jXUqPettdMegdCmMnqsPR49FykpiFyPS2hYGOQYHM816R
xFdWry3f5Ub5ECzQCpfkz+A1Ot7eC7HDwHkqGJ1DTc17zds9wf0UYJ47N054ZjsVpooC9DCKpHHY
e15Q5ND9OVDjf8uWVGOZ8s6MJUuWmF1Z8ASVCiA/4IxlX39lVU4FRkoInAltmZYF+zm7zbG8Hd08
qgN+bJTc1Jpmib2nBrcJrgJVltj3b6LYKL6MMUcd7WS62K9o8WyJsL86gw3c8mQKudtD5Ndrk/Mt
9Kq9PUBhjbn7F63fe7+YvEuKGr2K5BI5ZswKeXeDtarv67tisV1oz+gPbb//yX2eelZt+JPLF3/Y
JQWayvOKamGRrdrmqk4qfK7LN+yzYdTzVqY77JkZBxHTY0M5N3e91lM5nzOm6kTCJ/VrsZzsDL5q
+VksWyHbr2Ao9gjwVbR1DOO5zwWNV0zZqmDev5MIKpPewOiuekUe1/glzB2jSDhmJybwxJ9hqBVR
hYtsiFQnfsoZo8D6ga0yMgkj66gm8knNkhRmuy099lbZ0S09h8txgJHuffLPYv11XPBEBjAocygQ
vBO9rAJb8ccGup3i5CYJWH4GDx56NMruiWuMkhNiOkXS1EgfdL8PQ/CXsF0y1B+hlCVGCRAKfX5P
AZfGXUUHKHBWMCJJEl38bNZshDsJ9XF7t/6kR3vH61clPtp9hNV63xgMwZAALpbzI98hL5BvdKkl
YXwzhhn2gmkT3qTv9Go6Uqi8kKuampdGISodjOfrxaVYGNg9Xdg6sR+5HVVCrPVQQ9+cuSBUbgOx
n49Bd25b/Dj1Fdy56IdJxkHTHPo145bKkVi1ssW9ul67jTme2OuGGxsPCzfJcBJn8x4n3zEP7Vql
xEK1/5Qlypbm6O+zGb95slr78rNaPXDc7ASRHtjRsX14ZGnvUebdMUxxCbyWHq43IpgSqqBGynTw
2axhMtMSxN2jmt9C4p64faOqxeGTRnw/CY2DAQ4zyh2zOgu6yxR1AG/IWpXx+qvc5pXwUs3l36L2
67zoDxms7e5G7vgWzI6re2qsHU+s1nZ6S1aE3uS1zdjWmjTaLSuIe8vuoQGZAoUm8J7q0kXZ/A2t
gVOTcFQ2FmJ+lZLI1UR8CD6MPNUBwnZ/w40aAQO218jTdeg1hyd3KhV70fPsEG3JqEzNOKBthJ3y
3005wK867g0fVHenGxnGDV7MqzES9d5wYXwSI+VHT3ZLBk/Iw7bluKCOnWZv1v7EAdFU3gMbV8kB
Dtd1gvGGQs/CIwDiPNfJg2+8eH7ewejK7SfLi6uNoZAePBU6XOh4IXLfyDK5ctgBDnxrcNwknC3Y
iASkUSZKX6e85oONgLK5OgwDbhnkhkbDcH9X0fEx/grasJIECwe7/bVQuBsqJsKsbu6FE0Aa03L1
ZR6eGyLAvJUK3LF4i33h2fKbx+TMZRhMZFZ/suNV5Fq1FeMt38p8/FmwRq4/qTpbpeIz54Ou08QL
a/m45W3Yw9/KVub5qFwwax17jgtQ/21X9U/FPvjUmHud1NWP0O9LMC0ij/vqge2RwhzWWDVlNBq4
fntAsaKifrYNCl1a+uEkv2qez1Cc4mnxViD+87qE4kL4aWVzUq12AkMP8crnN121lifhKnirFG7m
9l9lVvxJlzoM4k3hLcmowio87hPcpBZcaB+iZF9LUA3RmtE6bGduzRSDBXQ25HoKq/tyiPfybm/n
ImHBEVbhN2HCdYOXgxK6w5XfcYu8cY0ul+RUrPMw42sbxzz6aFZVy7e1bGBZsPINk2cdhWKFu5ML
TV+vaq+z+lQWxO7TbjPhQKoVYA2YiCJe8xfCiBl3PLYCC8lXEl1VfAQ3qSMHnWr28hNrByGTC6l6
VoC73xLo20ukpD9IyqiTB82SqYaJMZVTeF+zBdPTKa9K0jpJnA3kQToAQw9F0g6USyFUUTWw5z5m
ByhNPXCEQhShV932bDuK/1aBsJUcxnDvi3+FIEx36djHtetBjG0v55TBZYNqus4V+eqdXpz+wAIR
RZT1QO0BqIVAM3LRT3JxvSKw9buAI9c5V1MWp818CKcSwCslI6WRx5CeiQl1O8YDd8tMV7ePFWry
/p7MDULxyNizOoJV7G5xsiR+1x7YabK9hp/HJZ0MCY1LbyvBnMDdAf6w83zhd0EERI8ZHanVditP
gs0Mk+p12JlSuNONeyBLtcuDt/mOjwPFxM2AG6FCh39y6CBUokRJourfS7Mv/QvTi+C5WqBP1a9e
JuCuEnhniL3nllYu40lUS35lePS8r/51cbbMP5uAofrIbYwn+BxCqxIdp+AQGETuAGAS1gQWbdet
vYkwASo8uB8OgzqxCt7ZzuAeWel0HkUJJCj153lFYA3XrGqaFPUL8QOZWNjwuZwHzwzHcuVaCVkJ
B1V9nw/kCG5GpOk7H+QxdOOYiLqyD8jnwnsB48FS01gvUAyYSL/Lh64hkX2MCWFIkuu9HNGJ2N7q
jNlPJOP2ukAZgPEJOhglLvWDNZ/+X2yKBuoYnLoD4buq72+7QuiyYpPccZwTBtrqZuGPEhEIo9mz
14MkGcokx143LOVthNYtqadzrl0hG1YZ3018Tw2ndrrDefchdEY7QZ59k/DqCk6ykRvIHMW/FzKN
6MDMX8NME/puvb/Zzg9qTq9GBgctXGE0CE68TxZ9tizc8WgnLAvppqlcM95lOZbVn0uxZvnDIJJ6
JK4cZBStNoZNNeAZQ+H8UQedxuYk0YCoQyliE1L7UaCUFewmdt0+auEVTKC1kWhc58lO2/rdV6g+
cVo4S2vroSXJzrZ/wxb/PLg9Dn8JRAL3Ssw6B7XftCGolQHat/5Y3d66265OuLSdhJdM+y3z0NoV
x76uaSC96bC8u/cgYNV0EqJxNkntuhTxG5I37ooUMmXlYydromB/XDlAs3c4jrX9yMdmGG4bnxW0
I6bd2ezGXQ993LWzimhKkl4Y1CSyYHHP2YkH0neokYtHoXm7xQ2jmA1k+x0mf1R8IwHcNWcdwKbi
iORlXZ00plXMxrqx43SDnSBh2i56HEJRroDNxgWkCU5h+v1qewuVtA+/r1efwqkdy7i5ZWr1yttJ
7Dn06IQGIZJKvDMNx1C/k0d5HMoO0nVqpUHmxT6Q29++vLpMaByOAd5WbRRMZ5j4k1eky0gXDtWr
vHR5TnGoUuLMY6jmHqrtdVEGXTLYgu0Ru1FO+ysWJFIheHGG+6SQo/0+BsYrnni/tdsNdIWNpHe5
tfVTYEYVfG95KctfGQudHYRJErv7MMMU/dhMLpe/mz5ePOKB8+y9z4JQ+/V+HIXfl6ld1G++w6As
0s1ScweJGiMrsZnKEl4+eGpEJ0ztss7qPy6iiiM8CBAiJrkX9U+eGl4gqWKWB6XH98Esp6v/d5Ep
PpZqZu2sYv3Oq6So9ZGwxWaobmGDWGEsgJ3/Lkav1q87J2P1vsWy6sVpl3EVeyndCsPyb13cVH9x
9NfTt8xghb4pLTew9ljMdAEBYljGhiRaVeyLdz0whIQT0FZddxvgeLN/iKJs5HXoHQpMhDOwrvFS
LbshknKW3SqGF0wdOmlpaV0Xn+UHpmjCvZsQwfrUIIJigegYs0gBRSFz1OeWFM5/djYKTnvfBN/V
ZsvuQ/UlF0MMWUEHdd6JIGKN1MvEIM3NbATMsWXd9qOOiXrm8O/8vfmHhNzuf1QRK3aUpGpsurZG
eGeo6xgGWrKf668eLOOxK6mo8FzvvrEeXoMfg9hWB5NUvXhLk6x3fjwNBmB3neX/XS85NP04vAPH
nQWOZpfNDnBRx+266b1sYgiTS+5HtDKQTR8iHFLa0iIUGZbYf6FfJpqFRIPFlWuRoo4HAsawb9mt
9uaO0IliyxzcDU5G47fOy+EDA6i95pnaPZ+g8nFhUs8Ki/n+VWIg2dBoPLVS9VAsHZQBdmX0Br+M
Nc9rwySLb5juTuaVnkV+Y8333G/nz35K5O+aW0XxaPMgwViTz87bn8ZmQq49+oEvRiTTcKQfcii3
csiPFd9p6npN3Gfri7UmnoqzN3Otju6xQGd9fyTMr81b2JLpnVi2OGTvYzYIpJkjKXrCxIeGKozl
TzeyLj0EY1y9YIEtGZFbhr6kGf7yhegpI/MrRdljIVFnrnar3FM3y5BHIeWGdZmZv8lWCO8jJmux
/9jjOKNtvQk7Tlz2tbWPT7ibZnuLMj91X2O44ik7IubjSztL5LbxhW3vqtTnxAipvbcR+y2RcoyJ
Ps2uPdlMeobqEjpKf+KI6uTn7JXsZk6Z3Jb6X7yU3EfxiJfsVphwUFSuZoMObCX9P96QY2EMjPJv
oKpxp7nzgwSWwStwUWS4g4/To3n0/RbuAIZ3vXMCttFM7UWHhea+Yn4t9xsedvxQKUZMBQwvr+ni
CQ+Zs93YPGOLVcF/IpT8kuuvKPHFjj2I2OKx2RjayaBhd5+r50zpwQ3p7hrdvuihqojZBrhuiifW
ZaLGxIxroT9RHUfYIyVIAN2IV9QqEcyAuuYPHl8XoI8tJjKYoKy+uLKxHPB+JRTZjeVXrvYo224D
xfdMvG1TiDUthlG1PqoJS/T4MRN3SPTnHLAewPnfsJjqDoG3DFj+iVoG1XFK6MAgH52ZasK1DT3J
HstNEHS6xcNky/E+FhuV9ZruxmY9W7/s3Ynorcz4IeEFD9FFWu51pBxtRGzLhZ6YBc1KENv4v2q5
95/ckZ2YU88NhbpLdov96hiKTZu/PUtEUC8DTZ82JS0zxD9KEub7N7AKUEEOkauX2f4qgRCzoIsS
kA+0QmW56J8WFIfmScpClkcbRus4HSrPM9/HgsjPF2aFrH9oRK/Xf+PCwX7rm5g6liPHQVkAWpB9
+6dMON3idI5UvrxYCkj4KjRTl1my4FOet+II4j83/FEJSMm/nJ4ZWOwiw8c+pMnSefw7vCbvNqiz
ezPR+Zvu87Cs4cWzI3BLyHfCeOYbUY2qAAfTzLb4MeZsibq0Y2VQFQ8brYDLR5io0NRHL9GEBGqV
1ao7KsIKNUwvBKzK/Wm5RFEBvNGaBipuhQUBOLQdlBcfddVHsnjghZTxWsGU4yAiFSQNIuDBjk3j
H6+i45mofpMUf2XZszNOySEAAst8pKrXvbMT+BZGfAxkh2uykVctone9jBeHp7j5akAr0XOPw5Lm
1QcbIK3J/3F2XrtxK2m7viICRRZZRZ52UGg5KFq2Twhbsplz5tXvh+s/2BZb6IYGmMEsLGNcXcUK
X3gDCBTiiJ/oGBl29SWupWziyyFMPcAOOAcFVLDp0KeT8YQzafLkxmEa3temreWzMbTkYoTu8dAP
kJtCKvnVXUxrHsoKmBfa71vXpwUKA0BWWRuQGrk1V5pdKhX89cpQQTuAvDjYwSfaWakl9wLoMmz1
NDWaDsuFobfkdTgqDV5ZinG+o4QF8/TC8lLjt/AqB1swCor+Jxfh5WUWneLV7G1W9IfR15G1NxuK
eZBMQvJAxEhDy2pJCVRnjD+xZZDOLjPtAdc0vysCjnytzKm8ad0GCZ+N3XhFfzPmALaSHRE3D8p2
SrlFLbyfVNE92xGFItBxCJIVwQbtPoU2/DR0jbhqQjSTec4DKl9YipSF/jyVc2o+motc2V0SA3rB
EiXnZd2SI9ET21YJmwiKjEcvAy2W0I6k3CyUs2zrVFjKxQGG3ntk7LuEhnWF1+IPRDzr9nNRs3n3
Ydhb4xP3BIKFIOrG2ngasoXYUXTgqRbaT4RaDNC1FibpZFDM+TqFVjeU+xE6gvo54phn0ep1TGo/
n4wOWPCwQ93EjED51NRRix0FaSjo2zwpvehPovKSSzUsJ3umnEPuXVz3rpAjjGGF2duVrR2jIWR0
+N3ThYGRBOghtoDbYmzlRM6+gsXuPNh0cJzq0Jo9Mrb43zYh1iSUMzyg5G3hcpgpa3lzhoNoa9jt
JdYhvHhb5FDBRdC/VNRZh11j+oiF4SnSN8xVQbKK8clI3eBgLedWfK3siqLhoQuyLEgU3QY7thD4
bNoJKR40QEMFfAwP1pHmuuuXRYnnt2HObvw9wmzRwupQwBRsbgAzuCBwCJzccLiKMmNJBLtuRExj
F9g0NnwcpscZMJoxO7P4Q40U62Q8xcFe/hZJk5VYaxiU3L+JIqTDvPM8YLUEckRG49VM7bV7cDnR
6b4Pi6z5U1qg/fBzcUYreKzDMYoKWgpRAhCXd0dj5CmgF48KheXGmXd934yLYLWjDBwVzRH1gw3P
ba0A6VdG3KLYWAdIvKa25B1wg8ANhgv6agWRn1WP/vAI1boj8bHRUH4UPqhBvQlYz+w6IvEyw22g
itK+CYaCFs4WjY6GE4DlodfamyzPNAr4SIEi6YKM4pTyukyWT+2Z6n+dfYW4VZWfHEQK7GppXkUF
6LMir24oVRZ6ukKsSZq/kwbQ7IUyvCl6TtDGAuddAU6d9IM/+WZ41eJIUDwHGa3nv5mEyzw90PAC
HXtt2WFEjzwM4oASsMCpfAGtGE46DajEpaFv7GsI5wit5T3iEBsvQnkrvfd1aFbG62hWQxJfyzp1
Be99Cf4327QZ1TaAR7npjMNl7Sokddk9tQpei7pLxwP1aD3nz1E2yWK+TFok8vU9K+rPYh97rUuR
eSztfB4/t6iOdYcg6KBsEIxWsyruDMou+AzYQotfLaROIT9RCs4lhgegGWbKbvBFtnWQY0xqF0Va
XvrOXFhPfP+BHrfl1Eb900vBmkZ45IGIxLHXR3QUzukgG00bo8ik6AAGFY24BhFs5nojDG/God6d
IQ14iYnOS9RNFsZh8eRa1i+/TJB+vPFa+B97emcelaO+q2lcNjS5Lfei7FRCFKoqwqrxGrStKvAm
5R7nQ48ZXEoYRFjOJ+lLmlK6x6iEdNuDP0hOY/yoDQjxX8rZLFOSq8A0gImYRZRVD9IpmppHFapn
TuUqnjGTKLQ7OjRmXVAlXn9o6OyazsXUJGL2rqhvuM60UwjR4E2Dii8Sd84MvQTn8wrVNYiTLSRG
A85CCPkJ5g86pqJr4+lHbXlt8T3KPMvzNubESdQ0+wO8q76GIE30JxJfjX7FAOKwo6RUUbP6Eytb
wvHvG1iMNEv7KQZDlTnOiONUnprgG/HRwFlVX0ZGanJmatFo/9JL0YtqL50IMuVlLPD7wHs4VWEL
n2Xw06b95BDLOR1sS+5eAoOk5XhnNBYC78atDJPwXdXgBK7iJs0XtxzY2GP7UgB5ycfHsNZW3eyx
yzYm+7fMrRx2BTeIH+LZJ20ZIypW9BByvvgzQZsFK871/e0wcKZMoOs0K1DVCocsKLdmO2Tz+KUD
+WYNf2VBWbH4HNHsa9lKbRkZxrRJuoFQ/0ItKBqCa9tv6Dn5iPp32Nz0QR8Yt0Tksu5Q1zBIReU3
s7GAPXzxU8iZ8Q00oNzn8UuapoRGZLnoot4MsLFRQWXjzfJulIbPb7Iy32rr6xKWcuSyHgBWo8u+
rjsJabJ2qjmDvA/mt+SKc0uworyEINVugUNSIngKZiRUhpy/M6lVNy7QCh/J7w0A8tgt70fSakln
XSZWT5oITZcCPgxcrHV04MArwKt8TPClAWH9Nx7oJM2LkSAyn5i9chaGMFS/NAh23W4bp8vtn14v
kOK5KWYgDrC7ogH7kY2uySFvIgvxxH5nOgONxhhtw8TYt1JYRn4BOtWtS7WNqXiGud7T4FXIbcKX
RFQq57Lv+rK6TAC0xiLYAGc30B3Yxopz+xvVFL83vxqTyR0UQZylj/jHipKq/VPXdRil0cM/9Px3
hCEs6Pf/CEMo00ELQkrXEgojVuU6y5//IwzRdzYBBjdZsHHrjkwDaS5zpFvpUmmMfmQ2dkBL22+G
e7JDGDdL5y/FRKcPs4MBQbHgoilyJHmvyqFvovlewowwIzwQwEo2tNRcuOZXgPDa7HcUOVD3sZMA
vG58AXAKeo2920QQgL81Dc4T/f705JAmeDM3pRGtQPrCUmBe+aUr0QtS37gcMlH/gYWlvAfadVi5
0cJhFZ6UB/kdgRXifff/RCHeaEL8K7ax/LX/X2tDkfFJOtLSol9G1OC6K7WBMbcDR5R58meO4CR+
holpwhrPdWqXyZmh1sIGSlP88SRMAgv6m9CrGQ4jSsyYOqZ/UiuX9XMyAPvFryfsus+hh2HhmQV9
bziLp4vvZErLsZcF/2ez8MUw+3QUJaTJHoY7v63pqBZJ0VzjIoVa3OnPp9fr6DEr0yHEdZUDRWG1
jl0zuf4Q1vWroxzXCMFYEJ6l234YCV32U1W3FsXwhhztVxvUZHbb0+Ob67OhPOHSIzc923H5R9N9
O92RN9+I5yh9pZzk6O8N+Ui615OuK7wOqyDW5raNfC/9btHZoDBQ+VGSfqbabVt06ZPJJs06/ZOO
l8SyXP7/QBkd+CLrD0CYl1VJo/tXHXYChIJuArDTn7LetGMDHGgeO9WmEH0WGBdI1Znm99PjH21t
j+XQtrRNPopli/UnCSFFZ1jRv05lk5gPMy/78DppGnvmmcV/Z6aaqq9nuf99eme19kncEEmVcfqa
ecjkQTn1XUqYW7EUbIcdWVfyc6EfUGaobUg7F6fneXRz8MmFZKfTutac6NU8B3IcAuBJvQQOVd9L
woIAeqnI7EB/5eVO9Kc0H+355fSox3O2uQIFqCAYRooL+e1+W/BNphNN3ksufXj7l4gCKe9+4Qe7
VDvDwgOKbFcCn4iNQIVKfvzAwR3hmrQFEimmWt+XI4CfOYd6+Fo2kzcauxmpYA0hIDLhT4y0grS4
DGanzigVk4TVu9PTP95ctrK0ST1F8fSL9fR148KUQkPrNYaphP4XCLPwIurhqp3ZW0fXmOfwQtke
KrEEeLwOb9d5spEd6kSiXgyOT7y3vchG3zYaaRoiDz9Vl6fn9d5wtlK2KcHPLY/t2+GsPIFiFc3y
JU6zcSSpJtlINknUzJjkGCIBKXR6wON95CiuLO3wqrsu8Iu3AzqDH3ijWZQvIOUi9Uw4ZMcHKgBo
3CMIkQYg1gWKuPKQ6kSI6HB69OOz4yDuKCxLwiujWrk6O4EaPPAZYnpJEB1O9rSTbO9PV1gmtkG0
e4YCtTuIuM2Z3fPOKnMjoZvm2krycVeTFmhv8cfO8OKRSRQYWACH/wMTO9qRJtpBc2YPHc9SmdwL
PPS0VKS3niWJP15CWWW+TK4XFeYGASKnwE4Oesv3JLOS4hJi1tyUZz7t8SyVyYMIbpubAm2G1SzB
k1Hhls38oqMJFxSH2ABItBO2Fr0XF/Hlj35LLj9HS2AtLsOay5H958FvDBMEwzi3L+RsonrEpT6x
g51hyYgUDmpIj86Ni3Kb55wZ+HgLKyBMAqoXoSlxwOqI+pRxwnmu4YzPsec1qE8Xsrp0I9QekFyk
DwMxOSUsTl5Hwb87c2KPbyLl8FeYmuNqmiimvZ12gGWZ50dN8hrDDc9u8T7OqIT7MQnl7ekFfifG
UFCdTJ5UrYXLu/p2qH4kUbebyn9xvRyZm0ujisL6a1SbHuJCXh7YjfM5ANUNzTeLi1A/V3oWLflZ
7QhnRx3UB7J7+jet115DFlrujSXuInZe7zGLtl2WGNL+XUWlwFEWXDxwh7RMJx+L7zmoq3YDZL9x
411W5vbsfPAka3xYCcIV/zGlqY82XdyMsqVC/3vyEqoZG0Bf1fTbyOdkuG0c6pRfT8/36Bto7mUl
HEhFSIVxrFafGzyt4yzaOr9awyALd8A6ZUNkp7tGu8ZPQd/wL7BX9HgSmPg3AbggZ9O0Xnhu4su3
/idxsDRbnqffglIDQNjxVqetm/osDXs1PfuZ0X+pZ6HvYMZbP8NOmZ8A8VifKyPCFJpc+fvpJVhd
K8vIgCUAWWOzKRzESt7uwqCqxsYDnPWczYvahFmoT4kCUbFzUXsozpzt1dXJYLRiXZs7RbDu0l0t
t6zFbHZoo//IwbyWsNssHcAar+Hdlu6GYtRcXphAYrPfpye5OtUsLQJzLCyED+E5pGdvJwnFk53s
TcmPoTCx8B0qtx//orIj5tfTA6031H8BOnEFkbKGFCcXzbx/r806r+ORFCn4QS4ImmajZ7hhT4kq
bf3NQgR0okJY+zq+swJEpdpN6/JGXgCrafWnDkUxs7w//YsQz3u7s5RFRkpnl/uMeHp9pJGn4Blr
qhQLDKHxiwK0h4xb1Bhhem972ViY10i7F7O9Ayo2uQ9JC2cXCKo7t8E5Kcqjn0IzCXwZAgXkVrDj
3q6NHQsXI78CWIksgCQo9NGepaGcF+SUyi+np73eaS45qhZCaEDMDg/w6nLFt6DXVZ4mz6MJ5mZb
Lagh1LGaGrF24KXbsjdA654eU8rVBBmUU0SOx2ZTHKfVWbIGwQVi2dkzGCI8o2vIxD1VKRf9i3HL
Hs9APWeTK8RNQPpOYXeuc5QMkLGwaVEGGIEtv7QvYrltDczFfnhDE9LiADFXGT/QJPSdYtv1KI48
Rp0FuusCyK2hXwdQMKOz443kjvus0e5ruk2NmiHN7o6eJypdBNhe+wsaNe1DQD+gQ/FSJ+xHUWuq
pejd3QCqPgh/AsS2augrUedAaashilcVFXzlD+mZy8Ban0pCRI9AxvTQpefSW189kIfwwEor+W2S
wjDFLeSBpsUkgGp/LW+HKBPgGcHfVPKgu7aANIz7SN21N9rK2x8UyFyWFYX/uF94zCPwrEOZUAQt
P1nGFOXlgwYHGtYApzu625earG86gMnMarymlZ6HL0K1C/jexGFveBY2ii47v5fV1JFed+jFBWem
fHQ9cPcBy0XFC2UJeVzY8BPh5QA+nCeaSKN2L0uvtXBPoboWSYqJHRCSK45yAvorHSG3yru4gZOI
B0lXpIDgsSrtsXw5vW+Pzgohs1BaU1XQnnbXMY/HiWjGylNPNQjERGzxDy6LA+j/Hq80Iva2ALJB
6+5j2QLhFQvAk2viba6IOlanBXniGleEzr8XhdU310BSeZ82qIEY0CO6fGzDmz73TNnfnJ7u6sXj
BhKmRTGFEI8kyVpP1661MzeyKxEngHMDpwT4Cui61LksQOJd/A+DMU/mx8BynSxgAOYgERCVD/S4
wUfRfAFBVmKONRwkNmb27uPDAT1UChVVyifr4cI4qCEuhflDbYX+U4Qt0stcNvIxBIF5bjOvtg3T
WerHPHQEseAd12kXSqWqq+LZv5djNySb0PXTby2XOuqTdfiVLAb+zkdnR8kaaDMdIuJ8ua6BddwT
VmT63n1mTCFoJqyfgDaMwt1mpQqCM9f5e/NDIZWvJuFLH2VA8UDZfcEQ3rcz1ANcjIR5azU2L9dU
WMNF2Hj5mejhvRFdXi0HQpqD+scqxUNDKye6N4x7iZjk99yBKnW9sFbDy85eUneFQNWZCPj4MHDm
FWwgCiPvFAwyZFLQIB3t+w4uxLTpcOz9hnS+dWcm2j5z4FfZxbJhOK7E+JajBOjjZfr/pJRTTpvG
aS19z+OTXhRJ3zxq/rFHXXFQ1y4d872i+HTmM743qqasxVGnvKXXEVnnNtaYmp26r0OXjk6YQ3Ck
dexiJptmnxHdNRqaTqX94YV1SNQcKUlhiXnX3RULTAEyJcV838DkPdB01C2SMyaFAjpw4Zm87Xjj
MBhIAJSOl/qWs4qsoqr04d6H4j6zK/vOx+P8QS1KwKEJJHGCN30md31nPKJKygOQigh012lTWpZT
XwX+dN8NtXcdkpbuLdQWf4X5AuUEvu1efPTkL+E7EarNG0AHYhXOibhSXt/O8j5sBxfsGNHJ36Ar
IX4jRumc6628Mz3tcM1ownnXow2x2qgdpBQ7LOQ9uutYjKR18wxq27tC2M7cIwIRX5+e3fEWJV50
lYV0guIL6tW5LzLeqa4O5b1AE/LHUFXTbgLigBHmoLBzLAIk2LLizGlcRV+cRoc7jWrHUoBwvPWg
DrIg+dxr516jF2teuCbltY1JfKjPbM5ltf7Jbf8biOSD8i5FV3Lt1eYEEZhClxmcexlV021thN0l
hhPxF8Pxwi8iKDPUPd0I0/XkXInl/ZFdx7W4xOnIrdbVNALELoBC38vGzJBXysr+e+DL8KbJhPHT
THrrqwlE4cKs7ezMrXM0NCBzsmqIrkvH7OiE9DOsQbze9Z3dJl37WErC1T2CZLkVXmntFbSJZmzQ
3AsRyDqp90naoyhx5kccfWKuWYcfwPWzVIXXkQ641VpM+TzdtZ6OrWuZwjycafMnJriO01vYXeWZ
Eh9yti+fmVxT0bRbfeVhcmgDell9h2SZa4vnHnh1cZV0DiywvRgG5AQSrxicS7i5efGrLGt6QNDf
S4RvNzAyZ4C3IoGrvKFtiw7HpSsmSFKfgrSeIqgM6Geg1NjMRlY8o3UsFFWxfPJ8E4+KAf8DWEbw
k+ebAKNGBKzqKfaGa3RWQU0ighG4HWJyZjlLBHVrNQOjsYg0gfIiYI3MdJZmvS+3Lq3hER1lsJb2
3iubFgHNHoGRHsFo10icQ6cnGX9WLXK+eEZFsHd+Rh6CCwfLryq9ryYvNMoN4ugaE90Bolz+KWmd
hQ4wBOQX6DrX+Mce+DXgvRs3ChIY8IgcRI8BlmoeJ8O2Uru7dNMCufrLyZQZOiZWIwyYt54x/VBe
BnHQhaR4W4AAcQegpVYbvXZjvejvCT/0nFckO6rxi5LoctVYh2IUY6PjBkQCdYiya9KnLsdgCmUg
/Dka8EmViq6MJjSDq16DCMVUxYcaPG59X0hEoLo4zj/j16YacsAe8oOaN1Nv6fKlatH9brY0uxES
kWg6oRT6ijJ7lf0wMhVG1A5RlY+7XQ5UMcBaeIqM7FCXZdO/eI3lY1cGb7YJnWvRxFCmHvjGqR/t
Tu/NoxhHk3IREC9tH/LzdaHVS2BQWc3g3JaoaUBJbFEjQLah+Qa1qrn64Fjqv8TC5biZvMnrpyP1
qpECqp/fQQaCauKXGvu8AMYLCnKQVD59eDSPrhLJM9c4MdzqgsM3AKasttM7NrNhX0SJROqhC5Bh
vs4y0rbTox09i5qirKSQxL1kUV1Z/vyf+G2IKpVlOui/jkUXmj/SRVlmh6FK7/7xEBXMHuq01u3z
RwflHgUKQNiIishRHJV5IIgduzJuoTuPn40E4E4HMvUJFmQEQcZPsnNX9/F20dS/UToCN+JSGF3d
ZKDNggKcVnDn2aS+0ZdZGhaKFJHqu374EreK3uTpOR6PuHTUScFpexAErANjBZ6ThquD1AocgAer
rMWTFQTGp9INxO/TQx2FGuT3IGMISynw8yiudkxR+5VAckLdZn2kb1Pe8Z0SGRJ98O8QjC3zVw/B
9DPFuOP50VTH38OhqkLjbP0ODYBHMt30zm0Px999pQ2NsBU65TOcizEJyrL7+Il3qPMummf8XdQ0
3u5UaxxkPDiJuE26IH80Vd3QRU+pEsMBhTSTvnx0UZe+PVUUh7I2/fPVovZGokVQVFAu8sr8GYKm
usjrOdsXkUpvpwJYqINS9ZlNc/wllxI6CkbUHJeMf3Uak5GyIVJ31u2EIBgob61fR8R1n2I92BeJ
IExG4BE/6tNTPYprqBBpygscf5JUEClvVzZO8HbOvV7eBoF2fndDDkOqnewt18Awgc8rBuxAim7+
VfqW8fnDYyNdZhHM0aYHB7P6qp4dDspJZvO2wPrxwUIhJN8MvhM/UQ0BUVxp/8rMMCDxki4/s6GW
M/8mhqWhTaoD6MoV3H7rSLJXMfV8VCJv4bJFjybGY1iDWPDlzoRRRx/VlcpyAJpjdEtovh4HdhRs
ZmXMt4g6hb+H1gtwWbUo2JsLc2UT96W6KZEsfTi9skcHdBmWTpDg1SJ7XFfL3YYwDQ1scWuDs//W
xHVJqOXb3ZPsAuvn6bGOdpC71D85kzwg2FGti+Q6s8oULtJ0i0Fe9NcNYAtAKO7xy+gC/1OIEOYz
WF/vCxqv1tXpoZcj8eYrIiAK7oPyPDffkk++3bzkXr3jZ2Z/S0HEdmFA5v11CMDraXQXim6sw/ry
9IjvLCxIiAWFqIEfH3UEENDqJKK8/S30OghRlqrSbgMpsHkdl8fk9GDvrCxlON5miwPCFb+6hvw6
z8Bjq+6W4Ff/mMfI/lPXvfkb+GpGADrI8S9FneTaB5v+0Zoqs6MwR82KzcsCr44mbhGINeSEPajk
WvAU5tprx8vZk90AWybVZxum64Wlj8cOopHoUFflbK4e6Sb36wjTP/vWiXnCNyCQNWj4EafBvQ3q
O/3gd6TaqIhCSOh4vaC+rIbLeoE43eyI2w6FH8gbofoxynFCKwYRydNfcb1JGQrUBa1DghBSqnWU
pSJfYoAzTbc5TbS7GUKwtw2mDlaAkw7BLVJ/tXfm1jHN1cHgEYHrJJkZZR2KZatbXbQJ9uZB2dzO
/lT53h6cW2iFW91Us/yDQXE14Gcp7RTNmFJWYvaRVSiwarvop8Bof2kVd3a47SSyueeqzKsPTd0c
Jc+lEkOPiNLI+ikPVIwtTmdmB0OmDmpxyoSJRJQxeFtyUtRWT6/++qJnJUgT0MXhMadb7K02cgxG
H7B3nN1CWojkFn3kVJJhTo67Pz2QuZ4YtUEBfNUBaEIL5Kj9EeSg1mOjXnyrfOvCRuF7vzj10Wsr
jMcI3mGEBN1XnRnNne9U4qEVBhKjJO/qQmg0B2We9BdwRcWjEkF2JtS3VncJGbwUwBGks+T1hFLr
HdG1s5JhizXpbHVffYqAaOYA2MEYBu3sPG6xOcEfrb1UZh3vejkC/4/QbKL1jZwtEs5bTOqDJ1Sp
p2sRIf1dpd6h7HIBXcYvIIzN5Me5526QELhFwLmjkDf+TF3+chy6kLchAHjGjDLew/ArL06v/Xuz
s4CpgTWkG31c2h9mhfWZpxEoRiMv23gDJE6ocbZxYekaPX/EQaFbu7Ebgul1vIvQ9Hap0jWMckvs
u76FNTA5Rv21aCd5WcTa+oo+tB9tXN27F7WGGtk0iwoytJUNYqI4w4wEaaVBk6l0TBT2eOcvotGu
Lyfk4eG4lOe6F/8F1f88dssXJJegzyUoDC9zffvYGSnghAaW+Y0TNXWwH4IJwBYyfTsCq3DXLBQ6
8EQ4oqXQETaZjbqGJxfdbeFEe1Xg54YGrbxMZBBdVHSqQLWhrLcV6Pqit4qCWo527iVyWCHE9QkH
2hSmBAoZ7R7dpj8tpg1Q3Zz5zPlcBUggpiiQeoIAUNI5PioEO+wb+H9NSsEA1PdsYj87B0X6HCL9
j0RY/zsEsR2euR/XRxWVG5tRgehwIcujuAFycmWjgBUcPADQLXSpEWAQHSGI7EGzE53wkjMZxfGI
ALAEuIUFk8MBXL03EqWa0G2Vf42eITfQZjT4fVsvzhQS3BXEafv29JE4HpBMgt4aPSDuvqPYQbXI
Kyvbzg4Fkrp3jtuoe4QFxE/4LPmZavfqiv3vRqcqKTzwOEt3bTU3Y9aq8uayPMwhikAbuoXmH8us
kjMhibls8H8PAC8HhRFgOMBvNeWD1VWeI22V9HGcHSJCLR8pZzqhhrVzKyRZHyHxhJhSzEPvyl2V
88z+nQI59bekk2OTISleUOaP/X7oEsR6WkQ8Ty/46plfVoG6LOYrRIYkj+uquEONcQKmHx78tqDx
VpT+wm5rFiYwHNdJhNP+4wOCMkTKne97DD2YpqEtZ3ToD2gljd5L41RutsNvN05uKWz0CrmCWZ87
ru98a2epvdsmATWEptU3gKiAVmvQRweUSTEWtqymbT+hkDOc+djvrCbvFEU+/ktMeBQl4EIMurlD
6YmXKqG0YBc3RaMdVP9l9oU2yrnr9egeAqpuwh4EWLYwVdbv46RzSYwWY3eA/zSRSBL/hPnXPiO3
7F50UftQokO0O/0F3xuTjhSR0LJxjmKTtIc+iD1NdEhqEDqIIwjsjU1RbmyUstE8isVW1072eHrU
dz4hkD0gMOSI9KbXn7DHksAu8bs8eOjNtDwhlZluUnTazozz3idcemALAQFo9bpIpEuaA6QKyQHH
jeBRNRiYXzno8+j9YKK0ufWapv92emrvXHrcsvANTG5brttVwpQkAB9VFSYHZfWqQm2n7//yRJc/
09SDbnR6sDX2h5weEwmCPQ0gbUl9lwX4p3xaowEeyZkwiKu2q5HG131mPBe2Qjd/U2cop+6nUhXj
RT660UiN38tD/PHQDkvKnWp6uzsT5B1N3wMKA9h06QQuO3l1OJvGc+DhRxLNuCh/nHyBNx0XXnJL
OXY+x+o52kbguYVt0ub0KHUendB4tAeikXk+1BZKRNu8m9rDFNL+O/NWHx0SxiGmpsroIk56VOwX
RmfaJXJyBwvfzb3K+2EPkt1CkqiZtgMqLY8dkrcXp7/tOysJPeo/ELfgK683Ep4EFXaLsXPQiPGY
F0GA9+A2dhXCsLGPG+OZOb6zlgsPgNomUBgoh8vL989Okk2B61od2Yc2Ma07jHZQ0kNhPMvOjPPe
tJaaO/EPLTvaDG/HiTxU/GbwbAdP5aLcyghdWHi63eBvnXH0zlwA743G1U3iCymGOtRqNCHaNm5i
TKjMlvhvM4yi/OMjinYL3SE80zg5XkFAYGT0JigwDsG6CAVyoPawMHEP8PCb9FAnqEPQ2UrCj4ZV
AI6B1tCApWp6DHlRWIEyYVMdUicovkoNv3uDVkt50UZdfSZmPLpAGYuvxRJypR1jv5JC4y6YWvog
m8yNN4Fj/hxVpe4LcFrfQZqK3elN/94aAhyAjUi1jJ7v6j7zMYrus8LXBxSXUsS4CtS499ycgfof
BiKUW1aQixO4wtttiBe8aRD4K9SdyzzYM0Bm7EIUWi4/PCFKg6TkyuFtPyJP+SHy0+xCeUhkzaMg
pykzNoFlRsXV6YGOdzrPG9LwCwyers8aroP+99gWClhr2jvGnyKfEN5wh9BGPalF/+jDg4F94Kag
bK+46lePHErb6COA6ziYMbKOqTUlcPNTSXWuQdXjfxmMugudHsKxI4gXVi8p3geOfWhUGZJBhwiF
Xsrch/SPWFGSnFnId7YgxUbxH2cSePt6IcOkcytV1VyEzRg/FG7rdZsJ/aAPF6G43flgdARpQBwD
8+hQxThipfIwzHLQG3PAyWyHbDJaYHPuo1l4+pO9My1iZRqQ1KFpt64zF1R4s8UqLLmZew8Tozh3
wy+YBUTVmXHe2YcLEI8YAMogsfMqALCzHF0bjOdvUGJapISAWt8JexYvUsXTuTV853piT0hKA5RM
wBqvBgtQ3sUdY0huCOmwC0kGO/48uCMCyBHodbyWenxvP76OFPWX4JWo8qjv6CYon2mjiG/yuUC1
o9Gz0/+08jKezzAb3psbpEuHSgsM7aPOOHoIk0OpK0IBf7YQq84J16ov7qJwnQGVQCd8n4ae1Z7J
Id8JKakBE7ixpEC43fUVbA9hNGEKVNyEE+KBmtZ/AmJkQ4VkQrV+5oheYk42GDswGzH+pqmR/8pz
8vKvKKeNZ9oPx7t2YRJRejWJ3imWr65pAE/jiIp0elOag/mYlu78rUUs9O9HvymjcLVY5M80j9ad
hjlCp1AhtXLT5En2UuIFr7dT1ZS/Tw9zfDQAjKil3E8D+fjNKeuqLyDaJTe04BJ7i0WPiysCCQKy
1fKD3RMyA0m/j1o/YAPBGlpvH7gsmzKqvrZ/KDRSgFu05t1fYTtF8bZLF4zzR6fGuvFi2+9zzZph
wCIyyd2DMUbuNZZR5t+mpdG3aXF/UGcGO94U3MrMixHJko/DfirMI6Yt0wEpRVFt/bnG1ROhnv7M
CTz+XkuRkzY4p4FUZh0SI4g2unkqh0NelcVjHFviGxcovkp2Kx8+un4O1LWFw+FxbR41Sw3wTAgn
Fv2BwukMpbnvKtQJkjl5CocYF5TTo72zgIpAgYtzocscJf1GmdF8mg1Gm6oZqJXnlc9lK7ppd3qc
9xbQJsfnElnSinVDzaex4mABNRwinZu/U0wbvk1VObxahF5/Tg/13pQcCVwCigehyRpDkKODDg0Q
GJxdRflXbQMl3ogm8M+lgse3MpEc6ChIh0sNfB35eKKgcNd240HbTXgd1WVyhVmd/oqoj7ytkd2/
+B/mRQWD0tDy3qwrGPh4yhzxnvGQT5jQbWsfqCsGj0F4poC6Vu7hviBNUohFcKSWlvYqpEvg6OGw
MzcHBA0N7Ot8cHjp97qtvRDdSRfx6c8ChHaJlH7XcpWhedUES4vCCcqvGiqI2Ds+0nYPtVMjLq5q
rJr+1nPitK+4khLbbGIUG9Wf1izbNDx0CWXCbx5egbV5iYggRcuPLtwCkKe/ByaAdGi9cBK9PxyH
VXFwcSGpEdTtsgADAeRRz6zcO5vcXerBlD0kWea6uzcaZjfhpdkcmoYX+hDmubKbHem7jlCSRxE7
OwfoeGcPLjTQhYmI3sRRUuv5iN+FdFYPKgyRtAjnyzKy0dTQc+FtG6RGzt3uxwMS0lFdR/GAPvVR
KaJup8Cd7XA+mEWRAXNFJP6QSfqJl8FYwl522tI4k3geryoNTJJYKlu0T+FZvH2+BBGVSP1aHCTe
WMgie1mV7+vGRm8WDfs0PXNTHV8fSxpD4dyB4YQA0mo4ehcaREEsDsVMcrMRbWY+gTuU7Zno+J2V
pB+CCs2CBISzvBrHmnGPisupPAg3mN2dMeF0tMcaJqsOI13iXw4aV+eoeO8s5ZJhAG5aCmVcXG+X
ErepPsB4KD+MPv9zWcsxb3b1gBfqJ7+rR3t/+uAdD0dxhyAK3jnRK7noajjF3jQ7MR96kQNOHv1p
vDQ9BKQ3aEFZjx8ejDictxNqGhiDdbAaRXULenMQh3po8SdIrAhjHawSM9zP7Ab52Y8Nx/NC2LH0
zshugP2sPp80RY+0ey+RSsy97sLG7gCf3KDsD2NEaHlmtPVmWR6z/6uRw+I/LpWh1EpQWnr2NXim
qrhMmx5V5I1Xh0F1b5U5Skab0TTC6kzMfTysBeSecgWgXEiG6yavTRFrgX9b14EftO1eq7qbrwhb
A97xGLm7pxix0+ZMs2V9ALleKNBx9BDpWjTBVrsGryfc86Z+usbGs8Z5G3o5zhezASTg9Cd8ZyDe
OFYTwOHSCF2dBpB4DhmU7K+Ro4yCKwrmTd7uyPfRJzhzEt5ZyIX66i0fj9HWc+pQ8ddIaHfXkFTs
+afvtCPEgdEoh/oZf5PAvixRm/p/nJ3ZbuVIk6SfiGjuS2MwFzy7pJSUyk2ZN0RuxX0Prk/fX+gf
YEqkcAh1AVVAIQsVh2SEh7u5uVn57foDrkggaC4xx+gxMkHgpJEk38C/kFysdhSklvG3CDCINOpz
WDlx+BdmUB/WENXHRjX2OBkU4he8l7H5iYEUHs9+HVXG/A15JNGeUaKs4x+jFeVV/gFKkdYwBcZI
K4aQRqger//gZcCQv1eS6UHWXZ1O2+JQsQXJOzAiupTY9dxi3Yhn/NxnTzlI8dO7l0KTAsyFdZC2
XCY5HDcCezkEF2Vq8wtWCap9wgfMw10kmzxrIwVZf3+a0dQpoDzUsKumdNfhiCoGWDct8wjtPhbC
/FY0HXZVOIoV+bEUiV5sXDDLVoWkMZC+cXph0rIHFh8fUxrM7azeueR4bgh/9nSsrPs0P9tu0d00
c1QdQI3jDZTTY0v9uy0uVwXzIR15iZBLsnkWOhomm7lzKW0b/18f9DZPT4x6q1mMQxNmBRBiWkWp
HtCod+cvU4JbzicRMk+wkY2tKCovDTFiLR1ihF9WfYwkJa0ohnG4YAEwOo8R8yoZg7VZNeCAlPck
jDtMIOv8U4iYeGvvmdrK+wtOykVi4yxVa+M3oLnIOOqCK+63kfTx7OO8AOhzVJQZI8YupX75iVSx
qnweoU41Ns4P46Q+FCFKM996nGfMhyoJEEJFVtsz87va6/XvTYifxpNGE7Lc4DCv3j67jPoUpjh3
4Hq4IG3GVh2pH7GIQwZT7AKkT7s/dM6aed9yWWO93llazcRU3pZHeqKZcV+0SR+GG5tvHVtRzOK9
AwR4qJUsTzLsRS10jTy8sXTcJl7m7acThjGzvhEy3lhIiuzIyT9g4RWBL+8Y+bUrNbxBGQX38Mqq
LOXWEVxa+/cGDIY1ER1HF1Pa5CybcNGsFCYem94Fx1U6qp5o9Y+jVeWpbyq1uhG514GQ/QpsA55J
HbFCM4c2HWeyMvXSMC3yhD1KGd04lKLqcWKWI9h4h+vVbNn2R2VBThiwDRbXhKYHVg7x9pIIZBCf
sjgQyrPtIA/4OAaKmLYGYN9YT+ZOVGWoYEoi6mI9ZaRkwbfjwvhcYqNHDfU++2uKbrKQZG9EQE15
/eNp62BIxktNhhYTg++rJs+MK0kqNK+6xK2KuYfP8fSGoyjhIX4MMYOOTD9AnJ0BvrTLRNf6s66K
5Ac60VKB3HInDEtwq+5ogmKN5GISoY1m1F4CENvUPpHnAsViRpllP/Wa/9O7EzHyIQBg2vuwd1e3
VVH0U96ndXZphcJCDFjOzQHNYi07VxSGtc/1VRgbO15+htehXOKFzNQjiAB1YonZiNZ0egsb3UtX
4m+S7w1zmr1PGO1asCj1YJg+NIY9Od9Uayryz1hHp/Gw8RPWO4UtSQnBTyC1WJ3uKhejiixNd8mC
GdlxN0XDzI8jFbfpcDJHZ+PyeuOJ6WxCCZaot8une70x6WtqSt064wXf5vTYVypGUPrgnfEAsO41
EZ/VLL1ziGLv7Bd7tEmYrofwQ/ymJFwgLlElhGXGQXcpwwY/dD3LM+0w0bwYNs6BfIBXn5QrD1wR
yQl54lFKev2AXeI206hgROkhYPRYTGaNjDWVxfS/WAcEiWXYNyAGixMOtQmrR7wNLgqei/2O2dmE
BgEmF+fr53qVV8nXJRk9UPB4bcsJxYHBkizpu/GCxYR9MtrW/T21of21xovkY1O27UZcXr8/XiAd
AkAxGUiWCbWhzvBrhdZcGPPSn7XMmbtdr22DA6t9zz6QI+1yJZgfy550n6legKNnc0naxqh8hlW0
x6ROnXbfjwxivPeUyV1nMSEIlkkHfPm1Bm7qdKij5oKlJXYqo2Vlzg26Lt28Z5B6M0lZxWKZpDBG
gp4ViDof7/UmRLImCFo40Rfk8ENGHlBI8V0anZavt0X5MU8DaXHawW5+/3PS0ZGDT6RGiGkvdiX6
qC6ExCC/uONQd3jmdW50hNWgfwG0zrbarJqxOmw0+SXBljwcdsHyI5rZFCmwRLNLrraRWvsVM/hZ
fZzISXvrUuDu7X2OYDQUP5wBpS6xK/PQSTM6em1p9/u0tUsHg0JmXypm2Fs7aC6xFwzhRtBbnyEk
t2nwkcPKtsOysYaUCH5CqpFfUAArQA3xY47OVEyN/g8zUnDyGt0Mqo1E9Y1FWctmv0lFKMQwXu8B
PSIvT13SbV7REO5MJNU/0XYZY9yvSpwn7CLv242g9Maa1PpSBfFFvG2J7A19hZ+A5eJ1iruoau+d
PnWYdlDw9UGEP7NN7lSrMbt5awDmjdPM9c1pZobaQ8dn8bB0CtIJGdn6ohh19MOlHX6XZCL/iKml
896bBNkrCHDoTQI/Ayvqr99rz6YX5pg3l4FZYDxf3CHTsC2jNMnL9+I0mg40RI5q0W1ZX1rM4qAA
Z5fMguPV8EtUiYcxvTptTISuPxp7hN0mGQQSBV48EH4xzsAwgnfBaT59MurOe5Bkw6Ne2sZt2hub
/ct1iGcxBhUlQYILbLkzmyjogrrS3Yuqz9lPu8OifjfOUBk2KqT1pjD4nUQIViHqLrsSZjk0vTmZ
3sXIq+hH7hjTnYX/WXTyYrx2DtfvyTceSurMy1k2GsBrZUyjii0PP8RLpdTJrVOb0Q/IjdnG7bh+
JAjgTPWw+2BgrG7jPkrqBBTRvmAJklpSeSLoaSlC5MKjohH9u8M5FSbPIhEcQOZl1hTqZjVqc+tc
CiSvzTuHqdmo2CtWIPpzUcajVWwEkFV1Lb8YDshoIPFPyuzXhwsrl4hqM7HPcC7iHdqC9lM/iO7H
gHm7LxVQT00rQ4lnlc9CC8eNA7d6vXJ5/iadghC3UrpBmS9iwnS2z2nmBse61bLcV73W3XulkX+6
vmHeWkuSTXB/oGxaKb01NpZGaSWcs4Y7LfK1PZUZc+/lYVbKeOO5ZPh7lZTyDckF4IWAGcFnXLzW
OQp7oTMCdA513HnqvLbUI6hkpZ7Doeqw+wyVPvIVi/vpaKWdNm/cRW+sj+gT95+kDVHby8PzL5Q0
m+yGmddGP1fROH0Fj2K2/MJ7Vil9Jo2M6BC6Vl9/MQD6G4H9SzZnG/jg6nUTs8kSYBMhYWqu8GEn
xRWH6nU865WWBsfGwvH+Zkot9MN8s+qD4cv1z7uKqi/cE141jScJFck//9cjO3zQzrbC/pTY4fwY
mGl47kKz2IPpdqCCTr+Bxa1SPmiIXPPQzkDV4WkvbsC0EDj7DHF3svooOHVkBeR6VXUIGd7YMTms
YehXjYfrD6m98ZR8VDYWKS1aKcuNFbt4MSWBLU6Zpf10Zm0w8Ohun1LIkDc412jHWLjOh1izv6qa
KJ9Q4ugvmuCGSYu2MPe9rdYnOrl/jURrnp00nI7Xf+Bq46FXAUkKpUhJcl2RjSAm1Omkx+1pDAoH
ibqIsJL6YVJ0lb5Turw3mv0waGr3zcoUe947kzqYW1vvrR/ByLyJpD80kFW/M1RqfmOhNKd5xO97
nMy7TofNpRtjcDCE4e7MsXa+lrlpbHye1Z7n6ZkzQeOH2R3J13i9Bz2cygovz9pTrmCBMSZmf4z1
4Xc4z+VGhvvG7nt5NiIZ2PuqD4mPC9xbq21OJZwTzOX1+YTHrfNZwzLaOFfu6DoH2iS1c77+fVf7
T75WmJ0M5qNJvKq2w1iHA4WlzGXOQs3MkFcFR3rElXVyB9ovKKFXfjjwZbaE1levloU99AEZgIME
s2Lb9C7mg16VJBc8wFBl0lqkSIkjtnGuI1XdSDlfit5X8ZvxadoaPKfsLK/4Fa5ws1oJMQP2tCzc
iShnGA7Vl9OgRX9qBrj92GvVA0bHlV/MyV1meb+9pviOq2h+22u94k8My25c1cvxPITR5JwGgIp0
GUCebLG7zGHoaxwwkkfcoezxJ1KFrYCDNsDyCn2YafgG46aOG9kFSKTlJo27CKGayVGT9hZXB1Ta
d/g7BNanaLCbL9c3xvrXkfZx8tG8g45Hlb+4cjDu6JC0itQHO5gUxjp6bYehFf+IZut74JVJv2sH
N8e/1hzg/zalVt205pQ/AEBXz12L0MMGwrj6SaSi7DSkTEhU3ki0Rc3wMXejezcEWu01+77GCcLd
R9JuKN573WhWDBd0zRSdq7oPsuAeX4wwtX0taKr2IdD1PnPB5ox4UI/qCK6rbgSMZTyXoxRSdZY3
B3DAV13UAhFS0ygJG+mHINCxJ/5aaRrsuLMiFMXbOxgIxf1BURsUBfxc9LGX7KZUFH91c/SMr5ii
TcN9FEaT+CdA79Q4ZpC08DYvMRwy4x0IpNPe07JAE2BjMy6yb3430zSSrw6WSihYUj1ara7MGWjj
Dpm5SDtZWlNbJxSSso1ttTj2rOPJgXppLiFnPpdETxIXgUua0t5VuZtlftsV3a6qlPCn40Ri42Ms
ro2XtRyim0WHUSrYLnZwPhC9kbkXSANZQ3VXTW6O3bXdoQLxwaVdMd471hgk0W4y6kx9nnsX69uN
uP7G89pQ73hc2J8oky7OeK5VMQoZeX2Hd1B077klbpx4TTay9HC6LaHJ1Wp8Ow9qnMeMJ+n/cveh
SYA5URv1d3bYBUGya3As9C62qXSljQZgXgcbeel6QWRByJbgm0o1rWWF6BRu1xa4kd01Q6//1mdc
cg+RoeXfG6cJ9Pe+S5gCDgEPPztG3PBReH0bW7MXOZXt1XfgkX3od8Awv5ipi3+mDIhvscjWT0Zd
QUKr0uUH3V9e/YmlB3PVGNotILXxVCaz+gVjVvGEzof+9XqofWMpyZdkDBFG3xo/0KsmjlqzM277
Pg4+e5XrQpoMwuzengdto2h6OWD/ugkZpUcUQQ6yyk7hemYJln45Ja2Yb4NJw7zOx1omMTW/8ay4
+94Wkap/oa6xxIfYtev6W1/hcjL4KSSNFFOuJBfuLc6OGO/uSkLJ+GVwci1rEJ4RQ237OIcU5reS
F9oY597u2qo4MpRFd3qXhuVQWvvCwRsZg6tu7rVL4ipG/k5KF08IGehFOobO3dpkIRBt5JiDat6a
pBbxzkoF7NpQa3C+bWHRiI3Iuf56VPZytFvqVfN2Fyecoa10tsd+vnVTq6uQ6fT6Z4BivFvSOgy3
BjreWo1yV3acGNldaaa4o4aGpdpPt1ouNC6GsO5+o8yDGgcVfrMFRy7QBLlZGGV6yU1o/8B2en3i
bCcqPJn13nazmv5MLezgjDn+Wbei8pOw7D7kgx7fGqmNH7qabmEZi9z0ZXU08qUPEmjCKmkzE6/u
MLsf2aqNGfg0fhkZrlXnk4E7tOqHkKM2IszqFoRkTj4MWU4Chhz918879sjF9YyU3taJPj2Ps4Vq
FPNVW/SxNz4iKm4valFysy63DB6ViIaEk7gtbWF/4ZZqvhuJAYDQJFDDN/bnyxWzOPG8SkoK8hG6
eEu0kLaB51ZxJm5VPVOZ7i77cjyguRK0FxXOFBbyplFYJ80JTNorusjFMW9yR+S7Qokxl9y/N9qR
6XJZeCh0IZ+/zADs3rIDynr1tvDqtN81Hl50WEIXhR8lVbZR3qzftIlDGWeFkIdl2fKDlqnj4ms9
T7eoiEj3DM2FLyuGLH8qEdLrNl71ejVIbOj/Mk7PXyvp08GKQJzxcr3tKy1DNCOzJ8zdRdcd9SAB
Gbr+Ihcl40ucc+Dn0oMjjq96385g6VMdxcQ5C+WkHD9uYxeVrnewQyTIA4Lux7kp9T/XV33jGXGH
lIQZeqey8f76iAzcv2kbq9rt6KXGX/j+YenbXeU8Bd1Iyfj+xaAEIgToUCSuOGmMAQZE3lBlYk5R
v+LfbuU7unXtDXOp6Zbl6RtPJhv4GGEhTwAVY5FehBVaHXmFQv7cJya70agZYLO8FumiRtnSG1xH
Go4/bSWybjohq3x7xn2j1tPRvtMAna3daEdqe99PdmhvwFr/iSavzv/LUAvNTJAMmR3Kn/IvIK0M
ZxwAvFK7Y0i5Mn5JQRfrSTVz15opjLKQ6haKWO7gJxv1lfHXjU1XOfDkxfSjmAfXjPzOHWct8hPX
aroDJDNazL4RTbCIdyPCu84PmhTx8JWWWWt+o9Z2XT+IwsxAVhpRKHGxKzTQY3+co3Fg0bSb0l9J
Yjg2duo9gOdz3mAwceNZTdJ+B+CxsbXP8obOzQnn6LnLfDfs+8bdCc0Mp9KvKseZ8KLvB7hxftMy
0av4YGxOd7FSl03pi7gnNfVrN5qa9FAnaW1PB7IsVQTn1MiyGEUhrcXjb+92AQMqu2lk8AM38lk1
q86v9CFTKMKnOhk/0W/L1cxXgqmth7PeNnET+TiRj9F9BlUnQrucDWKq+yl/qWfqIDSSj3EVCvNP
gvHRGPlIJzFW8mHIwG1x8WVXW7qfgDxgAaYgAB3F+wFqTse0NVlikO28ATO0fF9GVjL9BLgAcUKo
Uc/HaRdZDt3ZS6O49fA5tnO9zncMyPalu6/nDs+nS9u6UxBc2FT0UvbQznOrOAxdgc70EdZqHH00
Q4TGi5t81MPkya5H1bvLNbfrnfusxtzV2BkwnAd9p1tYrWPYXuOo/NkQbYnjd6WV+PIFtIu7L6Ph
NdP3WG2hoO+cRODfBJRSq3iFI4eMtCXuJGwx7ZiSKeTqlwLZMRMV7DFGb+eQuOk8f81dCqRxZ0eZ
ow2H2RzDIj5OtqJk/4gimAZ17zZDW93N6uyU+i6wJr07Oin2nX+DIlEL5IJ5JY+1542IlVepTXfq
bDqiDD7jQZWbe9TJJuunBIbSR3xOC/o+nqcgT70rDSdyVfZFh2DAXhca0hWBiLA78QsvssuSPR8q
mB0fQic0zMb3HLDI8BjFOFE6e1o7WTzsXCZ5beP5naFPkl9IfmypHqSjx/f61BaKmkxx1jR3wu09
oJ86th4ByZC5aSprC/tesrDB4iT1TPbdwPg9JoVfr+ZEjkpZECf3nRqPUXpXFRNqTJmaiOqAyTLi
GAfmJTtn8OOYtOkSthRi0y0q0QNmIhOyyf1DPSAloR8aW4yK7s+JUUXdzrbG1M53cZnG5VbPepkf
giAAIKCFS3sAfsASsYcGnjsw8erbgBHu4FyVcZye50I1sttMTbUTNXlZbly6q7jNbDPK0Zxm2Jwg
DIsMcdDDKqOL1tzZeIXFuzBtQgCoNm62kt/1QlDagJ/JQ8mUVsDsMDs5wNwc3+M+ag67yppC/WR1
IdPw1zfa8i1KGJZuoUQnUARZMSv1TglQPPOUD72e1jgCK6IKBmfnyE5etgutZmp+6FEqLdSuL7wc
4nuZH6VnLulzdFNWlZMmeYKT6vUfGF3Ssmf6PUb2sepzg9ypqHNj+EF8b4Xld1HtWBnKPG7u6vu6
TxBnu+E/5jT6deJNVrUrSrNwjrURp4HwuzxTjCPO0fHQ7bQMNV/EO3NhJ7+geLfufFCmMVaNb15m
t3H9zvcJZCpnidD6kVDaiqmUNUVM06SKbvNKU/86eus9R406PFRxnqi+nuMGvNGmX51elpRq0KCO
0kVsVU9YAXRP1wiCGwtYXf88Rm3008pMLjA3iFAhjFJXzH4WaCrChRnTpjcox7sPLfay6jmatPG7
VdiNdcrsxpiQnQG89YfcTP65/sFXeBxjSFLVQVIXbR0C+Osgw7WIlGs5Nx8yN4qyf7jxG73ZC72s
4rsKNFsPsNDCKJIYP8d68iFrvVrZSIdeItmrbIiGDoAcmRcEPwq9Rf7KjDnMsbS17tFuLPL09+TM
eG/c9lZbeQ/IGnqGcujqWvTZDXV1Plz6VMXbYaejfln2+3IYszD0q7DOrYcSqZSkuYOMEavpOUPE
YU7+SfAS7MV+TmNadH5edsr8NJSiqXriadk0zomZPc15FEMTjP1jFXrhOJ28Tgmzbtek/Pu3cbAB
U54dC/22rTGfZdUALQBKB8x7oscbz2/1ZtwaddWcihjLsma2xH2jxOq9NGC/pDhDHjow9Y262paf
9t9vXa5KwcCoM9n8evKtn9KoavOqPs1mA0bSjNVNlU8zJ1WzD3Y6Zw9zFJE0zEHR3sxulDwCO0y3
VMaNPw3oKde0QD/pIvwruMduzBxCVmQU7Wfdi4pTaMbO15pc+4ByWv0tQyXnovdq/CdszeTkiDjf
eVnU/dJhR5R+OYbjUzLU5WUOVfHFIkE5tpC9Th22KY+alhX/ZDQSyFLEOHyE7+19QB/Uu8tiWoHH
QE2br+OMWaFdWuF3DBa53YbANXcABdahpG/t+DluwRe1M/rHrA6UQ5A5YoedkXVQmdwqdjH76hDA
tPtj9W3y0ZgDcR9M3XibBc4nOv3jH8cQzgaF4XV5IztN8F0ocPj4dN1Wt6WaDmNVek17X5S5Mk6+
3tdDPO7UurLjz62Wjvrv68f99YJ07wnw7DUQW1mgrjgLXmJXrWu34YeqGlF39SvNaIyfimAO+Fvu
0t7Yag8t4ws+S+jTM0YDa0/OW8ib7l+FTpcVhTqO7fQhaJMufracOkjc77nijFHzSdHz1DzWFoWX
87E2ExCK2G/jkj3pMEjuIBel94U5flD61AuiG6Sm23bYYV40tvGe4TJo9Pi0gUrX3S6jheOUd6h7
W0366CjTkKAbe/31vX6al+8lrdMkrR3pyBWVxnYFTeDGre8DxdCRlULBU/scG91E/hwpTivso4dl
s/E44udTinNI9TH/uv4blrkBc24etCVUgvkV0LJkkvKvNxpnBXIBc97clnExON+N2jEvIgMiukOv
uq4OBXjx0/Ull3mPXBLQluqYeTB6aYtLok+7GSJGjOwyupJGu6N06+xi53aYSjxeX2r9dGRxoArg
GAh0rrgXqHEw6hQb9W1eqxFpPGjtBbEMpzk0Vanf5IiEbHUV1k8HU5rBYQlnvJHyTAUXRd2DxXlh
0OQ+dtp6vetE3fy5/mhLYq9UEIK1wCg67DMUypa9klFTqygWanuLFkCunlsm3YYb5iNpt01Mx34z
B2Y9fS/OhkcAP0RotVIN0bYkNCt7tD27/lg3PMgRz+Jg48ctryCZt4Nf8/OkgM0qXQnxjsjcXBW3
danX3gE9D/dh7IEJzNHqyvNcDTExUh0id+NILSMSgAK7ih0GqC1JfosAQX2bNhhGjbdz5Gi4hngg
IHOp9afeLEF6r3+CJXYOCw7RZEyQsUOiL7sEyqKcBJEWFRrTgdeUH00045XRFzZNcw1N1qqtM18P
ATu8HRxfK6v3/OTY7HaGAcn5vUgaO10SOOkN8nvWY7auOaVIE2FoWbtMAZo+Oqd9ghVY6urD6FNF
A5dsvIDl25b4udRRgW1JfciI5+vgkQ3wEDOLTL2oG0ETu5tjz218041dL98Fk4vo+P76O39jSal0
wpwYx3lNjB2MGhpHha53aE2dHe3wNmZ4fJcmwBM9MWRksnkj+V5+ZpIpZHBkxHoBYZcF4TyJAndb
L701jF4Vx153p8G3UxoUOwwFwmmnuq2V301DkWj7RG9He6c7Svw+8R9ZCHPZ0l6GpsQtuIya2JcA
1GdTgLJAHSaPPXzd6BFPP1V4+K7x1MPGYy9jJwkdURO2AweYxtCqM8RAThw6eX3SGWc8OVXxZa5m
5wOD/sFxLiLzfP3DLngVUscUUimiQxBAIJaueGjuxNDTDCnvZDXD1xZTsb94wABMZoUX+zrB61ec
aWiMlYN9l4xN5fqYF8TfAhy0bX8E7rt4GUxw35u0/FTp+RzvbWHkxvH673y9G/iZss3AD6VkJ/Cu
i780G+Mg1vWT4sDbOg6YHX5JFa+5y0lC4r3mpMbTnEfZwxS5Jj28yN74Aa+/i5zc5rPIhhm7AJB+
Wd7Y0Vi24HzzmZF6ZfJTrQyMB7VRpxESmznjLuyrdhPHW+6Hr2O6XBeiMzN4nDxS/dVhb0PGkIM2
0M+O0ynf1Nzw7hnYAEYzg7rcgzNeurotD+9625I4aUJxpWVOUUeeKW/bf6UnuhCNjSiUczYixz57
Udn8xa24+WC4Lb2tpC4nX61sdqVDv8mf1FTf8mNePbY0ySDJpVkIe46O7OtfYCnDNDZx5Z2dODEO
I/z/fscMR4C9QYbAh+2kn127SLYy3ddxDj0WBESgQUn5LWTTaKe9XlYkc5iZhaFc4r7THMIKlje6
UtenHsvDC/pc7lcNKSTNj6op+igi7tMIPO7ZnXX949hXxS9mkDvgO6e8wWXR/XT9uyw3IT8PmQRo
tIyCQs5espXh0Zdj31vhjT637pPtlfZzUiuJQqPIQ1VRrQfvfV143oic8pBERjgUECmWcKnV2ROK
bmZ605gWjYiiF62fZqL9NeR5u4VcLdxi/t9qBCMADeDZleiIkmtIFVhGelPFqj2yyfsa3YSump+U
yBvPSZ+CWgXemB4Crw4zX2u64EFJDa3eRXZRbB2+RdSR4A/cA7INuG+ke8t+ct9rhlKILr23mdvp
P1u9Z58JgZM4D/hKZTByBhCJtIDW6NO15wdBsHM+X//oy6PANpTyVXBvkCMl01hc9yZkhz704vEc
CSPTk2MAxforHqMGDTQHQ7j6tkLvRsRYa3KdbuQa8qT/f3yBYok1qfoAEiEhQZLXXx+IFvSr7Ktg
PKdp07a7PKUxg4lpFG2cvMU6cntJHgRpHdkdmNoi4qROV3Y4ac93pTlhfWaM9CZTt6A3dv1lrtah
QkAoHTkWRLzRNF4ccDtHaHFm7Oyuo3Hm3rvFiACmz8ZHGHJ/falFLAEKoE6X74zUASx2uZQz66UV
6fZwNwt0TfwhM9s/VhBYo09T652C2si2ETBpQ/IzIYuteYYMSyuMt7Xlg2tMjv3JyJGfcHdum0fl
ZWK3Zltj9YttCdRhvMiLgDjS013l/CETKbHhTNHj3JcW3oAwL2axq0NEXJ476CWNcfBSlBJmf6jm
MN3SEViEQpYnqWZlScyTSgkLuHHM6I0kqMc95uWIQ19GvnyGeqCJz4FlNhg1KAx74hV0/ZsusANW
RbWLPIDvyiZaYQeeiCtHpKr+OAkNNysfNlJYNkcv7kMDaTusd5UANxDbKsuztGmNHiaXOdCtXbx+
90yyMm9lQW5mZy7jEulJoEsO+aPISl16v7mhe+idpu5hvc4tjdDMTOODHnp9d7r+BhYHSL4Bx4O6
BKsO6GIVEsGw8ziFK/QYKqXa7+kFhMTBrt0ax3/jEYEqJANSsmZXtWwFVNvSvPYeuZHLz/wnDDRm
oy16HzCpOjSB6TFVa8XOu2YOpb4iNAVCrZSdI/9ZBqIGXa/ZKAf3sWdGQfVTr6huW2z2opNZGogD
VEqlbcSkRaD4z5Ig5oBaPCfH6XWMFVE3RlrquY9zp2iGH8ZRql0cYQ/HISjtrabG6sVSzQBcyBFz
ycRaFhj8YdkrQ5t/pNddNPdNmllKeQznURR4Kmd9XH9Um9yoh1NapzXutNf3z+oEUUZKhos0g3uD
Jjnw9usBNcNHIzTak4KySrTLDTSF55Te+j4IC6s7ito8MDoZ/PpfrE3PF2UCjvFqsr5orU5B7YO1
NW28mFph/vGQvyMbVJ+dwnS+ZiT0J3VOpw0272JMgm+LJRGQmOwAS4rWqoysO6uiTDKfsjxsbqwu
diH3DIYDNmYZO6c0rCOzddFF1Al2JIln3+TzHN1PpQtEmKiMOSoN3AgnbMaN87zcDi+/jDkkuNw0
LviVrzefnSAP1Fal9RSawXRUU+tXpobqB8FM3gM2TYqf0VKKNzbBMnizKOUm0KAKaqKuJCISverx
ATGsp8Spoy/hgEk47VpxifH13k+B4W2MqZivXQhlLg8cR6+fPJZialVFZe0wMh8aJl/0WLQYBIue
2/QhVyxveqAo6ILfVq0U8TnBnMXel3ElUCRI2KbKLk5GMzsEKEtoh7oZ8akbAhCBvdeMXXiyvcZq
T7RWGzQoLFVJFdsvtKFQj3EWuLOf5KM2HUy1p/1BcthFQvh6G4EZ4gmnhTtkUO3yjL19pF6sIUMf
jPF/VdxUScwg8ABFbfo0B4HT32HjV9x0Lhzjo8s8jeHnXtkXsW+HQR/fjVEdJcmhgxnCMH8UxeWh
y20v6/aVlsTd3+sHaUF9hCmDdDVXARfLC6tzqS/Who1Th02FsvMQWz8bRjN8V+s+C5LRzmxuulr5
yMYK93bdPyFW+64ySK4us1FZqtFrxO1qcfcXvcXbRq8t9DGCT6Y9anZz7cPiiZXPrVU4zNEp1lBd
rj/06zBNLx/kQcKcUOa4dum6vT4pvdYasWcb3bMWRu4+TRLnzxwkxiUKy2Lrgl+uhYwaSRWAm0S/
4CIuTmVSeWOp1Jr1Z9aHYPpaJqThBkQpt7GfjXnyxJbC1etKh4Y6R0R2seT4DyPVy8J3qJloCMrJ
+eOFk3difiw4wEcpTX8cTPE3dkrHr4JKfBflbBzKsRUbL/d1RMCjTEZHmLSSLcMhXcIrEGnzHKOA
+G/QMsR9Ea6VVscOCkf7e+xQVPscKLnTf7v+RZeLIk4jmUCWzKHYzEsSa1bEgauJPvpVYC0b79Oh
FgS92qisU9IlZbHrJiV/n5b9C+WagU8SVtQv3pDHmSsHQcjEmv9Cys1ZIqma9pjSTy8O159u+Um5
dSSdVOpBwD8iy3i9X7MEt0URh/rfOkVvYp5hhHzUNea4dxA/6/EnAdfBCB7hpvxBRafOvB+pd4fn
679iuZPhBNDmou0EB4aHXlavDhToDIAr+sfokqB78Io6LY664iTGY6MZ1NDvXI6kRs4LeDDbIS8t
4QqbSsPBXjUN/Vit8StQOuSrzirkq4uYx3aLBLp6Ot4rtST66cDdfM3FO1YMbepre2a6EMMEE4+r
KUqKh8EYBuQWCqOdj+98PNLhl9bvC71nVVOCrDpN2ipN6DuTm5k3sNci67Ol2BEC5J3XvW8ySM7N
SK4NqjlySmAtiiUQJp5m8qPIt9UE56QcEol7J+jqhjsvdKqt53tdXbysBw0MsJ0inf273LO08Oxk
CNSAuVXP6YtbO9Vz7+tEbG6+X3+T+mopsgDEgBgpJB8k8Mk//xfGiYJD4mApr5BVRamqQJkI4bKS
+URTmD6POReQ9SFmpyXj/ex1sUO/WDjJDVxYfGMPTW133XRkqDgRzV2Nx5w3HKIxi3hXSDhVxld4
vLkp/IEOkRPuLUt0te1XNkaMh4aWaNH5c9UP44jz66RlBh4QwZzYe7DesD6VnjOqP64/8uvUm5cr
a2a6GVRwDjjLUuqvxW1IREbHE8eeVqjZCfVN1aEjyLSKkh8wJkI9vLOsyb6Hk9iKh2xMdCiS13/F
MujyK2g/A+qCshKgltjyYCpSo6moYt8MwtEQvhK3dgwzuAX3rw5mXXmptsOjtJyrjVx38QJkpgnO
xEAR7jfkgctYRM+9xcF1ViEZG/FU/DZn18k+uTTwrO+xKyZxr+e9m3k7LSGT/GGa1WT8R+zhv36P
/x3+LR//A521//f/8O+/y2r6H+q+rEduHM32rzTqXQVt1AJMD3C1xZYRuTq3FyHtTIsiKVIUtf/6
ORGu6Srbhfbtx7EBIRWKDEVKFPktZ+lqiFX8sPvfT9A9bT/e67f/Ov/av972/S/99za/y398w3fv
x8f+cdrsrX/7bieXfd0vt8NHt9x9GIgWXj4bX/D8zv/fg//4uHzKw9J+/PO3L2qQ/fnTqlrJ3/44
tHv/52+Igf9y/8+f/8fB01uD37sf3t9+fv/Hm+n/+ZsX/Y4iBjIxQCSB+byIME8f5yOu83uEmitQ
CiBJn6M9ZC1SdT3FIff3c4YOCUlkyuCDhJhyjRrOh6LfEZ4BEgPSt4fS8fnz/vfv/u7G/Hmj/iGH
5gYQi97887fv5wd4AGPRxClQakcPEgYg53H8l/nBq89ISeaSBN2/+DGAOtpjG5Vvf7kYf5z0ryf5
/mE4nwTlSIRe5+0Z+vrDSZZSWNEK691k6KYe9TJgt0Pez9kKiD4w6nx6/w/Ph8uJEA+NDYSyP6uy
R8BeR6EGcTsOq3W7hlLnfhCxL4Av9NkENvQvVv8fEgX8gec+EsSozkEA5FN/DJptqy/Hzq1DpK6t
zuTqHJEJ7XDbRyRTjclQS+MJ6G8kj3sf7qrc/RVN6/sl+ts3QPcQIwxlfKQLPy7RegG6O+Jholde
lBpscSU0zun+0pH2+1T6ciZoDgCQAJ32CO2rH1YUF0mm6htM8lEwAXHXxnFigNtuO+d6lkwlkla/
kI75afj4KAOibYsaPSLon8ZoVDpSwHGXJF3EN54/vKCNuKQ6YHPiMj3/Yub+6Yk4nw0VP4xTIC/w
XH7/RPDGXWCGW4UQ7BujLLLC4BHtEfErbuTf3DBApuE1GJ/F2n4SLveAw7JLwOCTeLbFvpVkOgCk
OL0IICl/ES3+zfVDFACrHdg1nsu556/yl2dcgfARc+kESdfpBLSPPQM2KhUuf4gs9SvYxt8Mj+9O
9sOzLr3JWgIGUZ+uBd/SNeYW0U0Bq/M7RUFeX4Ea/MUN+369uwxINFbQQYbID4o7P1advNZrR89C
T4hEyNRVPKqsHa1PyN5OZVDWKUTC80p0v7iofzNMLoHG+blHsfzHitLIGR5iuAkn0HSTR8VM8FB5
EeiQ/34q+9VpvO/vnQgkiPgODZKyF+TAUCl48407/0pJ/efRCNg5EM0EwAN04X+MGcpVg4KsG6A9
2tnIxPbGHsk/cJlWMruD+ZXo7fdJ2/mWYR3Ef/hN/Z3Rz6LWBZZvPknkwoc4kWhFQCEROUw+NwCO
p62eq11jGTeh1WC+6t6Nf9Hi+KFW+fNXOH/FvzwUKPxUMJSzg8RrF7iVL8NTUHLwkyfi70D6tAoo
2rwB3HScY7bpnfkBgCA3KTv/RQ2zSdq1+ZWB1A+EhvNXQqjoQtYQpeMz8PU80P/ylTT6otYI1b9k
YhAzZ8g1nwkMfxN0ufqNLLuugPjEULTw3z0gUUHta2740TQjzQBFHhJrZYARK6ffcws+OZx2XsoB
L0jPKeum56MBaday/rMW2f9+7eicjwLCgArm91+7roe2J/0MVlTArwjgYHBB6ZKR8g3tOANeur77
98/Ez4MVVwjtMMTYEB6C4N/3J5SenvsxRulygXbyTvChPWLFa66E3f9qMfj7U+Evu4h4Y7R+f6pF
L4GDBm0AxB08ylrul/cc9kd5ZA/1L1K1n5/0MxQDdVsgL/Fk/PhXKZcpVgIPkExxXaduH/Ld2TOz
+PfX7ufpGWHYuU0L+wcgKH+sQM0rBi+qNwQlA+u25N6XNpgbkDEBeFG6S9Gh/wVuHAVvXKM/m+uI
UhH+gTsZYEif19QfgyMJWUbbGbwHXUYEoMUeMHhoCitUpb33udYSZqOo+wXO++AZl+3CCgUyinm8
Hj2SxgvgAHAWrxVr39bOhww5XM960Z/WSSNsNQD4Lk8eLMCXKAkHojuRMEzZZQl/nI5Yt1is1r6D
XJMEHDgPsDjN3lb0QNOfJLxzwh0Fs9upspI1Ygn3tGs4ZGrbyllsfMdomcekm7WIzhaQvfA2bHEs
KCe0a9T53saUoV3l4EDNoX8n50A0dtZFMAOVG9cTzrpvVyHIfLcacF5rsDom++xLwjuGJxJo7BJK
PMPQRmC6AlpK3AxrZzQOGcSB6BIVAJjP0XYdex28IGdrI7+QPm0xTYGgGX20ftUZ1MbbNtZfpsAX
Ic0kSq2rLFDlG9ktJFj14MPaegkpzXq0sJdjEACxn9Ylr6AxwSabs0xOls8/TQBOW48okWjfSuqV
wwg5mnubvC+4qd4GTGRuhbnhkHRFmXQVfUwTUGCo9w5hgN6XqVM7GmYBeqpC+4Ou3spPCmW/+qnx
lOyeCEwqSNGvUQVBjSYamdkJVGPXdzW03GqSGe04+3kW0PMSmT1rDamtyG7luCQlmzoSJj2MnMjR
mi1P1GkwjlXzSolv9TsLmb7/Ba2K1cfnhCLGbAQCDYfoVTVVQIRjD44Dz44vCShKcGrX9RceeW38
ZokIrdbMqec4fJohDCh3y4IY9sFlIfcRzjJHyWnTL3QhfaJqi8s2CVv8STpxVtpFufKhWM2ScQKh
GfpbAFjqA75O2ctMzJjtQRmBYtR85O6MXCyBM+zkHqBRbbO7coYoDE88Hi7uAWhTaefIvrh8ss6I
iwMbbTFaOXJI7m0GNQuSo3gyWCyJmPXcixb80hj5eRE7Q6i21G2N3NumgzxLRTXprudxkCZKWV1W
ykm7ZaqqBzSFTFlUsFMF1Q2uhRgpuBt60u/xSiDQkswgV/CPiIKw2WFYski9xXRYqpcqqIPhLaq9
qG4TXrrOXGaGW2sLQmvX2yl1AP74vNqjnHazvejyauIsDA+ksvvwrUIjaIUSGjQq+tRlDvMyI6xu
TsZVDkeG+cBJqeWB4oQUopwmmqCeHngvhFK/reccPrRi8ZNoCVqYXyEPq9VrbaG52+zMCCdygJPm
0ltqmqK9BkMOEU6r1aRNAJ4gAT0Q4v3NpNMKZGBq35O21BPEjUqsU7iTI+pJZM95qz0rw51bKp3W
ptFTiyvg0e5DC+Bzn6BZYMhN0xISvvU2FRW0A30g+LDmQdaAnGCqVgEMT7FG2KndgHusS+MUw2JK
5yBDMKduKBzdmi8uBJp3Cly/ehspqvwbjDFoTYBQ5VejzBRwQtCS46FQUCqxgmWd7XMnrNNVbinT
wmVvrTp0T5IxXPT4OlM2KBhB+nEbYrWXDTBieIwcVohBuOjCVpOAGmDZM56iv+PZe9xQtys4nyjk
hYGuc9f3piTgwafgYHfRNRF9O7xaDhxNV+Av+4g9rJXuYFy/ggawiGyE0DRlW9U4FJoYHR2C+ZnD
wNx9CqvI7u5YvzSYi1sslPPJ145NnzG+XX+D/DH6gMYuMubEka69XKEJREr2bd35j0pQf1dc+q4W
tflQ5wKO+b9QgbL/fQXqXBz6x//72tVfUJz5VtO6FK7Ov/avQtS5/YR+NIKmMzwBwcy3QpQT/A4E
O5CoaDgifjujjP6oQ2Ge+R39z7O/ARJvVDnO6fAfhSjLD35HPIBClI0CKqJXfOB/UIlCBeH7aAtF
BQQPyIUR/5zx6AhPvo+2QC0EYHIEyrZ25mGPSX8jRVne901dFUvc3auK99cwoiZXeNgna772MUs9
zNAaOKwMTWCl3eV1wOvBpOetU2K2ta3BuVntudtDyO/1sochX259MfZpLYW11S3/GGhQwruncfdw
KksWZzxPFFDtTYU/9TtMMfZ9DyGR/SK4l0yXw7qa0tInqamc8GVUFjzhm3I9zWUM1pfE22wguD9Z
woWR0hAdsNY81ID33AvjUShPKLWBFkV9L23HutYoqldd+dxbkxhPXCF8rmJa7qJIVQ+86suNM1Er
hQKddT+4Ps9dCFRdKSPsZBq4fovmMAWTDGQ8uHmsNLizK0auB2hyZWxFdgOUs7xZuZQ3EeBkV0I0
WybXZd+NWJr5fIB/6XQY53A61Jar9yWYlP1A+JWqJn4lyaKLeAJafrW8lmfuItSBwJsP8hfkoaP9
k+4telrJQh5Y3QGVVbkh5CW64CHq569jOcJVzQ6aT3LlaWPZ5V3USflpstarUhNy6rpnoztz7VHX
XNsLwM89rlExxoPInIEERQ3D5btwgZcXUeGmk8JPIScZY+IkAmVL6J0lwjHyplmD50AzwAe0Itux
dt9iCHAcwvNmCqq2TdCs1AdKK5IHznhPbf/YDHN5f9mgpnTtgmp46iDVsPd9A13vUdxYU+dDm6av
ryfD3tv1nRLIlWHI1ftl1W0q8CfnHRikW2hy0w20f6OXQdw38djkIqzsfKxA5sgi1NATl9bTxoNP
3nFQ8bXFKL8O6z7OgLaqt8jp58dW2Z+iWd2ZMR+mBaACP6D3fHBI5tOjss14WmGVAGC4Yc8GbGzR
osbXVK5+rJ0lLtBMgdDCebfxcH7Imfqga9VHp4NAUuLi8u3988aETbiF2ROztq0z1bcS4BhchWCD
b7w8DZVpDm4FO1DXG94mUbsbqrQ8XDZLu8rD0lB5sDu3zKrVHZLz3JDHRAzJ6EDHOg9BDkuHaWzz
v+yb8743ceCCpuF+7efu5rKZNUnrcOKnSDfdjRjzyojg2FlBtO2d6W4p3ekAPds/NpT006Hl1Xy4
/HQ58OdrQ8uGvRV9DGNT78REt+g1lQd+3rRa6mQJo7UA3d1zM1D3N4KJGdInBKx22vg3neVMyQRn
jiMAJ29g/pRHJtw4iXx1q2pt3TTnDRFzc9PBafy8M/plecOMY90sQM2ZBvGba8cyIRCMuTLG++RQ
f97oNWivLi9dNtru9bddjEKxCdfuZY3YYhDaxBTKJJFAkw5E1G/PIGk9BcSSRV9rdOwwb00sc0Fp
zkLjN6eSDc2JheyPn4ioaD7Pjp1qI4mNuBmHo/NmgFNpIdG++/aa6Esvh2iOSNHvhOopI6WdQqtN
5gzCKUHmjaN39PW9mllCfDndEujG4a6tGhFF62c2eDAqBa85Cf91dP7X0QWJ01416j1olwVdNis+
uvVuquNbNAKegfeUOV2oOjVtCYmXVrj4MbTGdLBsmdthh915fVhrJKMwar7SjqAn8LN17nKJeT2c
NozQ6DO0fA7jSp0Xhfwn8RDdPuBqOQWDMf1+sJfqNNQyTLXzOqE3GiX2GomCAhKZWmLWm0CNZtv3
fMlL4rHMgSZslMA/qLmBjkVCNQtOUU2rbA1LltHSKwOoWnQMLOu1V6A6rs6mraxNHLN8Ds34UHcE
4PkY6iZWy28uL7WuhCSP59M9bE/qbdzg+q9rXB+HQTJQhbs+hby9m112/zwQce1sVTmeSmjwHBgQ
tuD6hArp2p8/Nmp1UkTWIvEFxGkZVeDIROFTVIo4A5nJOzlDfwpUL2+4Ddlfj0Bkd+Fxm/mLE6J+
NEPagpLcWpV5kWOcTc1afrZhEJgiUe6vx0jXVxoohKw3bf8WtalacgeRP0Mn1VmuaLjcNOBosxRE
PWfbAfUOV017zRbLD7HijOW+H/tQJlDDKpGyC4eklx8dy7uD4YXZtpV0j+jgOkc6V/VeOe6eorOw
ZJfXgnp2j6pEBwWzJrK98/suGy4XMAJiLEpsAm4laanvF5ZzFoCz3PbICVVXBogxH8v2tcdUgem9
v0Mm1d8h8LWLPoC7UE+Fg5XKol+nSYrD5aiJoVK9OOWUlbR7DR0RPNjQqrqbOYydGCEPl5ccbmOI
1nwjNNBCl5UL+Hdz7etQFp7Xq/TyWjQMPdb0ISxIiIJqDQXE+ykmC6B0vNl1Xt3c+ha1ktKsR0Th
9tEJtbj1oXGQUAGjyMvuZdPMCNoHVy+by269NnvaN/bV2HSPLVLC58aR0BVv22Fz2V0reWwgznlf
BRA5hCzECT6J7yD0i+fKxyIhZesUFh3FM+NgrRqX9tc1SrwP9lh/e91pdLWHPVibXX4rHrsp1dIH
4dasPOGytk6m49Azb/UjYIwMo8wySQVlzme05WgxiWHexH1cwyJifFndcLgBPGa+d7i1tUm37Cuo
92YAvesM/mPuCYqJYh9YVG1U1Ed30QSxdAhwjO+Du0eiMOxhyD1n0jLxaXDtHV9azD3OtC6pqlxr
cwmrlr6OTxOOzp6i9wSK71lVEZLVSPQyAVDzoalUcwM2ZZjM3hglkQjEoYqxiOIrD7ulmsuHoO7h
FMDst8C2W+BVF3XqwC841XyhaXQ+wNvhIa4mO6HSXk8ewqDcjDXddIGJH+DsegN19lcCDaFPAhcl
d8hsCmcM3E8NRyI/SYCgLnHhn7tngfZvb74c1WtP7jBPFFJbClUrl9z4EeJVHcZsW5ZddWfb+BPE
YMZ3HyMVOdZ2XFBMQn+kzSoylQfWe9XdAJnnJKyd9m0Rg5uAULReW2Xn7VzJrvhYiayOVvIMm6Cb
wen519nrchrU4rNBCp0ClcnvOjrpjVCQy5Nm2zVBuZ8CAjG20pv2Li/N3huAL67Wpj8EvbK3c1dN
V+7U+ptAx+txjcDlhLQuOaE+KArVrE9laJ0DILe+LktKEX6v5K2d2N06VypzNIt2xoIuGxsmc1uT
QRSzzdzjPFX2dgFqY19XZD4QI90N2BApA3Jv71EyHkCZWwoSNfUdInj4DcDyVxuzBzPde4RqEcJI
3TwLP0g94wHd4/vLM+BkTmYL1I+9qluemzWEVlHkf1KDSOsGslWYishL1D4SECzeIPsm897sOqm9
294OIELXLR4Ei5s8hJbIK/qFoL03c3cVgq5xqhcUFDFrwXHRVSsIG+t0GEoJtbtZ90cEizxD0yqH
7nn1BO0ys2uG9TN8WDE0y0F9ahfwSEKrsj4sFPBHV7+Ok3p1vPeV2eM9Pmi8b6OqT2OAeLaX3cXp
3ANU6SkeSrylBrhDRBDBm8JgLSgknAecgLsDyzzI1xx51JEr6Gd/5TbhSMLNeIsRMebcU+E19zFI
wZdsoenSms0QivBKcgHDmakZDxJGmkVdziptu/AapYLhdNms559sjscJA9FPxmB5hZBN+zHaGu4X
jqYoQdR5vdbdO6bBjwV0vqeqH5e0Hpi5g8RTmSOTWo5wqOa7aMTcIxkZkqivrB0efxSRBrQ0xnII
T+7C1nxWKzqKoAundu3Fn+KqcZIwHKtXAB6eoVo9vHtoFvtkVNANzGbCUCcdvAUG5rbzXlvekwiG
dmc8zA5YrWnG48U+cVKxgzcpsM8Eax+Bwng0PJjfTUmPI6vVM++mBlKZbIRTpsOPdCxJFmEOe5HT
tOt8Pb9rGEURKCB9Gu1yLuhqxj04bCNmCT1msLQcEujhqtdpwozCpBcfVTdOt6Ym72qm6tUVA0HS
qdRVOQbTvdN5t+D/qtfRDezM7oi7x8xtfzLVtL28rmEIn9N4ep9gWpmxvizPisp7IGn5G4nbNhuj
OsbU5+g74VTv3143UEqq0QU/+cyn12Lyw4QtZ1tP2/pYppDeTaHcUuMh9yvZq99J97FXTX1YIK6V
yiZwHru1tzc9ylH55agskcX4Fqaiy1EwWhA1B5Z7uOxSmzyUKC1fX/aCnie9HdJb4XRXKE/2WwRW
3qFr+wbDtAn3gmD1oQGx4NZGoz1GhdhpiIwcQuobYBy1C8Wk2tmg+u8cFUDtBQTu3JN5NOs4JMKW
9WEaZgRLo+7gayokgGjQjbpDIcPeUV1BDMiU/dVAfWT6boh8pBzsYl4c+albqi+TCad3r+Q74s76
RaENlSkpm2M5x/3VApfxnI+2fLYcdgRAmWRdGImrOW7GpKoMcoSqdw9V1ftZ6DGBh/p6ik356gNv
m5dLJfcYt/HdDJ3My3E/hoo9yKf1XUAdBK2Lm/pxbeWU2cOBSuYeLLBsCzscnVs9+kvKA1I+E2TT
ZaRMlYAZTuGph7ph/QQdpPWZgkmWwmWlu6WuouhP6OFQj8Y9KNzQ1G2rp84i3WmeIrYJKjEdG268
TW/3zhUEv2CGPurwzMWgO2v26gMEfzxYq/t6XytMwNQ/84N9KQ+R4vGWj2115S+N2pqOQd3GW02q
eC/uvY76G5T1/G+7l9fM4mZ09c0NawjgaCGdCkRcWKbf0CEq7+tQrqchnm46r5cPULZpHmDrVgDm
Ht0MkAx/8NYY1eMINDCnvJZdqTcTyAqHGS3TPSR5+dZaR3IaDObuznbBJ7BnkQZtxV8cMr5wXImP
BnpuMWS4aNKOOnO6MniXTfO5ktp5rk2MENc0zT1wL4DtrJgZuT+FGwki0caekRNDJ5fs62jRW3sZ
6xN0Xss8Nk1wW0LPPCNtfKpR58zdEGJVWYT0GhYo8yDyMG5oGvLG26ygTSeyj2JM+/SzmD3rmq10
enDiPr+8PPCK7MvZK6oZq3YAFvhrG9svxPjdncW8CEIQCNx7n/JXc9fWqtn7Jt7A3diwDa3dcYs8
7zaeIxShl2B4AIJh3bjg2IjM4LJeXTaVL26moON73Fy6dbpeJ/bIx+seDJFr9/wTrG/pBnRPgm4G
XvvzAOZTUUQL/OJ+OKC7WOe6DzEde1aCsL268Sa7uZNLp7IFX6y47F42S7tcBwJTqlKVvHNhA3qi
xN0YojCjn1/iDiKqqT3gjmN9MHq+E9KF5hZS2ETGpbW/vCatfjg1lre77A11vdx5LhaxEQ2J/PIL
l41izcGafH667Flul5TAAx8AWy+vTOJZXXwFH9fy20ZqtnQZ7ACsHPpqzcEYAisyodJ6tcOMQEgM
1Ih+JyT7AI3XAZStjPYWmJ/J3Ptdhm/Z78lsx5lZBngY83je87OCHuZSP5UxBD58y8KDDGlRO24K
PODwYIKYS2Ivw7i/bFxUEMW3fQgURFmv0MQal1XuR1PLvVNVforWWpz0NNT7sWkyCtGQLWjH3m5E
wb13aZkQxUVBznzcIODNpjO+s4/7OV/d6pECPnpQ+Ja39Tp0aARCaSCcGNTtg/dSTXI7GYijQa4q
iwMImC4+RzBhEwj/kAWFt/oBq5MpAOjfBxVBkWkxUJu1oG9rT8+uPUWJp3LbQ5OM6BKT8DTyPcpz
dYr4PtOzdJF7lV6KKSYB+WE+2Wj/qrV87FDxODapS1VeqvAtwqjsLd9NEbFfTyVc4BjmF7MUQDIe
/XG47Xupdqwr0Z1dYKmmDGoF5JYoSbbQBd+UcbOmZQuD1TMP+wogCZX69ml2UQR2ABPqNBZyK3R2
PkPlpoFekWpkcFiRQmc1ipTJfPTW1UPTxrX2c31vtKZ7RiUkbdvyIEz7Oa56VoSWyfCohlsIw9KN
J4JraGGyg89gJg3im58ABCM2yKdODkdRbw2g7lLOwy2Z29vLaMGz5EKeWLInxSQtBAyUsFv7SD9G
NaUjrEv3ocGfGaEMm9hE3kDJpNt/29hxt4dUAaB+S5XZagaYBQ322Vv4buY87V2/hgXsuW5i2q5g
qI/SrvDgyJXUIoizFWYz+1nXa9Kg3ZpBKKsqYCv8TOxh2YN38Bl1epNOUbmJRHsteJAiG3gzaGwX
zlxXkH3+apdVdQBJeoNqhdgFoGwlyzqNt16rtl49uFfLcHRQHM8hQvppYqj20C6EwkTlJroH3McX
0S3KkNWWNvMVmUGE99oeggemg6GiWpOSd4WFYRzBUvb2sqmdlRSkib+gtJNbtED1D8wz39dAILIV
JXBAJoAAm1B0QuM8OvdbT6QGfkjCFTrvw6EAAvdaRxpJFCSM7jtDvNyTYYQBAGdaJBtJKCJ729uD
yWBZ/dwR1P8chIgD+GkpIDa84L2Cqnc8NQeopCchmM8FfJjaW0eNXVaXy3jdDhTxoFPEEM9PYlhT
QjlmmbCq1Fc+QdlY+bObqwBrqDXs0S3UaYiMNRgr4NRRO055WX+2A+5sZYFRZgOAvUW7Fb11GlBU
d1BlXxeeEe2qK4tPyepUuijdpb+25/pKKPM1JuYe7cwoj7T7AmBonZUO4xirocpsLZ7R6kOtMUAF
2IIQMbNZvs5Y8WAcPxdKoZ0NFVfM8oG3CVAKhh7J6GTArBxDaz1O0cRRaxpAvx/YPpSmO0rcWOaF
iRN1cTZ61VYDg7+TaokP0ruRRpf7qH4uI2jrdi0B+l+PW8ywLVZubBpU84Gn64seCrwSM8ahhEew
hNb3Oi5WMflRk0Pha0obWV219jTB245OVxU4BlGtHxoT9mg4YLFY/DUoQG5GRX5+AlWQZzNyzMwY
XDmD6gMgCCIj8VqggeJeO07/VUZy57RizCDuRbcek7ixA4JbMEYroBuixMHc9xTOcTJE7Z0zEfiZ
zbN3gOfQi9ej+j4Ai3vfAHmbAWWxWVUTPdExrWC+S9l8YGbmN1EtAXhg6wNFwJOithxzgEDKQYef
AhMVvSHOBvgXLy0AeYgea8RRiRvqr0CLqY1shJ0RFnS513cY9N5j5FlzVhuIL5YO0gmn9vbQ7vMA
f4w+Jq/utmM31sloo7gz9J+kVvoo2J2mw1kirFoLgC0qAJiYSedyhwpigzpee4Q60o2j3aIJBcQ9
p2HLbQwOIbxnf7QhOuAFO4C3ofxlyvq9c9C2B2zijXWSZ2FYzfkE1es0BrsWQwSZjqrddGoRLsFa
b4d8q7vuVpG3slFIwxBLMTSAM2QGWdWbwxDA4EXZC7h/lXcrgFKBfLsbZbWOniaNpj+IiuCQ2WxP
UEmIrRn4ca8/tvH6qeum944EBASU9T423p6P/XpSbreB2Pn4wuBRU4zshlMWbYCFwENSjQ/anzZW
FW+xLpapp5AIAWEB6E1vYe1HsVE46q4fy9SJ5SZGVp+3zIVz/dz5IOwsDE2+ILpCl/04EPLFoN4f
IVXOjGzuACNocw2VkwL6BNV56koBWgle/LLOfUhBPkIENNjXbfTJHlfYysSdfja1+AhclHEw2I+L
5GiA1fZchOuQoRAkMb8cSNAO91jREnr+VKAn4V7EAlRGVR63k3jBGp0gTWuzGUCDXKK6M8732qAh
hY7nZ9hQK0j5MOe2xYJgixDgCLdaNxCKE7t6NVA8HtwU2FJehAzNnrjU99CPfFvbCuCDYVUZMFuJ
hCDtDSo4udOj+aWAvk8sEra7sIa+/uxP0MmaVFio1naRV2s091dfX4uoT6eQP1oxex3wr3DsGcCn
+IxACa9KPCYIx8/innrYw6U9B1yG5aOZ5wKubDkXvrh1KnKEKHeY2VPnZMqBYvvgdJvJJnt7iPw9
q+dj5HfDFnUv91DTp8kbUAJ2UXvmAL0mrVfWUDErwZelk5NAONVJtfabtPVoTtADyng/oWShxYuH
UuemBR0aMQ/yQ/gA6BcOSZec+4D2QHt0Bo+newni+DoELSbTuvo0arnuIVOB2KL8GpQxUiC4gXmc
XtUB7h4ZG/CfV47sARcH08PWpcG5nlzvqSwmgFR2nrXsMPr3jiYZVfEjfMawQgxKZr40LNU0rDfg
RT+6ogyScG6GbDqBY93tAjnnvuLuruvaLXPO8v++LVLfgz9aGz4jbTVbsp3ns1MDJpkMGrFpNXZr
EVfRFk26jwYZfN3YiMkEy1kDmbd5hDEegz6AGcJoo1o0nU2Tdb0ZE7gI5LBpqHDXJM2qtlpT3rR3
4Rwu+Vo6Oygjb7QN/KcZ0Olllo9nMPDu63H5jEKHKcLSgbmtFewWxTYoAiKWAjstZVyUh5K2hfgf
ks5rN1JlC8NPhEQOt4Smo1M73yCnAYocivT05+t9bix55HHoBmqtPxZTtV9QhVTrpEeGWElGQoxr
MpIE2wCXj4QrGq003TmDeg/yi/pEFedukzp9zw2Eez8e1LopfHZ4z4cveVYJjfYBYUQ0z9+FoUPb
GOkUjoYXGqkzh6krbYaq8k5zIIREHntTah3M+V4QRXPQuEMTYOOYAJaXDu77LqHViiAwmiQ6pz8p
1UQfXJZZYUv5zbn1nG5XjWh5DHU3AXoFUlsXFj/7mIztv2Qu2sdc885jW73VuWzuiOcXscjMy6YX
IeRuz3dt1Pc2Rwzn2A4gmpPc5waXj9SyM1798lIs6bOUvDxlY0apehTTWsMlal5Uq5SOuIPunpoB
psNE45WlLyhOqefYLIe4ulLERDNzpuKljxb6BYNpSh6ScY0Brr0DjYj0efB0cj+UqjFPUh3IPU45
0rX6g0h+/cAnoIdpZDeWS/4zui+c+x8zfmq/vG2/2GsZA2zYBEMeUs+qrmVV1CdJv4bvNrZzL0S3
S9GEP42ABr7WFUbYusuCOM/1wkUxUWGyrjqFfszLrjr992Gof6TCXa6jU4Jhc/ninCaM3H7pxDax
HpzXWrfCTXZ1pAj9fRyXNixKb9zlSvveaO52dBNn2M+Fkt/BmTtR3qfves9TPRs111eqIQs2aQ++
PQv9iLfw0MlmPZV1GbmjyO7aSZ47BNRMS3XEBd+esKx/aFMjd0JAKkv0f5E5NjIaE043Hb/ksbub
rDaiRJKKQsfuIuvcb+BSFeB+4w8IO3mEqnubR4+i2OopX591SC2llNW+EgNE2fXmhAnLdO7DTbfr
By4QXHooWbraDjf+KXAG+6QkEj2XU0iYBYOEPC8NXWFu7Ejuz6J8694so7qdnnL61i+jNe/Vrf7N
rZuElrzOx2V1Jfe5+rlV2hmNS36aPP2TCLCO6XdgjZ/k5o+rUMI84z6XpUGaitDuEnPl/F28U2IQ
ltdV2a6t3Tas8vWnXWzW86Uzj7NYfxgCl8feG5bHHLLo0CTFiGbbXB6bqopab0hJ4iBlrmQT8BOn
XnbtfZ9mO2gm9xHg130Uw9AT30/Ij6tVMM/DzszbPC7bvg8qz0tCG89HlOdNR37m9qp8M3II7kFo
KmSPXhMavKkh5zGvgyiL0BvyKVTmmZuydfbeYjANMiDkCbmiavbf7ySYM8CMCeUbL5pbkUbpbT6U
YRnayR45FI1eRVXtmy5HmTI/E36rHGzSpH0nkp1FR9TUKIFOaHsOUPrw34eGTE2/AlTg+5AhCcL2
KVnIwjHVRr9s7C8EF+5BsyUcdnPDVbfYscZ7AkOCpKrR+uaen5HP5jfDcK63p1UT8qlKkEsuIA9l
6eRHcrIf9HR+XLYRwmlM/EquX1IUxBJX4sl2NzNKZiUNJhpZAjpejgsB5qiqtx3U62c3G/Uuy9jq
RLt37PkBoZV3wEr/bgCSmKzejB1Iso38UdXlY828fYZy+c5ENx1yu9xVRXN2qKMk56QIJ93cV2qt
hAu9JMFa1iEg2+qj3YbWI6DdbwFiZeeKg/0u1xlaunTuUovBrky9g8IBlroINqzxkUIfqgHzxghh
LxERNXM4z0SBV5O4A+Wxg82Zo0kov4uCiLVJnnKBzHUs+3t0zz1nGU0+HY01/tCWsZpmVmDrteG7
7dAH0i0VHx3FK2E0B7Xs86jvExlxcZzn0p1PcBP7QSjzsdCyikmZaWyYOyea+4OxALbpCfNn4gWM
DqDMql3ScIJ+idAbvxAGV3ix+Z1UzBBWJkz1gUsV/4WC5CmqExnMVNvvKrxmQTqqbjBP5D4ZZaCM
VEPXYJiBOnwgCh6JhWcWsXud2RiiBXH5+mqvjXbgGtVg4LZkT5O97juEsBga8o1RaQMj4apvJ+Qs
CAFjbx2m0JuWs7G1rOc1ZCcUDekEhQ5Wo/B98h2p80Fd4pPciuHq6dudqqLMbYHHOcghG1wtjZOh
DttteAdxTI6Od5KyyU81+U2bqqdx2yWP2Ok0n/AhnqK5etes7YCeJo+L6aMp1jHMVZT8pjt/GUJq
kS6nc9pmO+G2d4rXjaey5FGgtii3E1GHiTWfmtXkL0sytNgrwGvGXeQpxSHply0w+TnnsVlR20mX
MJo+C5obFgI7I/Evece1aYtgIeMjUluWfYumKRaOrQwRbLymjpv5KKUmX5TbrZmzDgjVH4OUmFKG
KD64aPSiJodW0s3qhu4+1Br4O4slq1vSHBGloUFED6vMxa86jXNgdU5Aj+WpmVBhJat9hESOC+21
kUgjXLsFUCtUGnCSOLdsutYgD82tHSHOmxnR9cDKix9vX1jLb53ke1oN6oCghTXAZP5SJdTgJBPk
cpeEPP6WS10cYX/zgwIjwGTr1UFNaSAiOUTHkIsuKWmyb6+Jq15aVIK+CnLg2c5Hr6RxKtaJaPTV
DMs3d0OO7ypjv+9e3EH9lyhmrOc6dV6VwYXR53fNSA5PnzQPhjM8kP8Y4yLyzd6NpxSlIjLqV8UZ
6XyCtyUY2tn2uJZjycoGaNWugcw52jaZRWBw2c5QLzndj284eO6R+o8BwMlHK7bYy8fXWWNCHS26
g+jF2a1XeI68a+yoX613ehcoh8LAvd9WmHCFfah2gA2iFYwgRB/D62t5+7JIuEnL4jNrSgXMVZt2
tvWHyN/PkhUMsHfVeGFjZg/cpRa5rjodEmGpTFfAX6ZRt58iW03IZMBwgNLs4C7WENbQwOc20/az
kzyqSJuCKePRPK9vKXrqKFFIJB0QhAdcb+nDTTvY5S+L5XJwWWp3su3ms2+5GjH/sn51QYuuKZDG
ggK/Tvsds1QsQA4mGqWOVqE/6Up1KaWh7pFdfRZZXMlT5c1duJovWCBqf6bcy2qAsVsVpYuRpbu5
25oH6dwMiTzA3U4DsC3EcsiUEqnKCiwy9UN4xsmoBSSbsjio1d/kNN+zaszxooIeG+g+l9ZUdm0/
f1Ij/elttXvd2ibAVPJLGYJJQ5gWQFaSCyWwkI6AjEDYeujMgEVST3Ie9e3B6gCRSNq5F05pHUA/
7prN1DiOa16ktB2C1GGobSuv3M+qXd/cR2Uk0g/8lF90aHg72H37KPCQjbN6NPRbxDmmEeq2VI9h
bgq1sv0biGUKgEQCZPPJDoSVR30Wkisqn1SOYbyw64PZ3A9ojgJUHsx4tjKHlaWIIBv76zgX626p
+iEqtroNsBrW+9JtknCbcF8hHzm707b4bOuKXw9AInoyD+Ewvme5IiOrX18mqZyqppvOKE480Aui
HoqUNsO+qGFuSKUPR5CqJ2Q0B3J//EaUWpgZooiRr2Q+JPbT0C8GZgO32RH790KgXXG3jS0moaMp
9S9cGCQfK2gNqlK+S83XCF7cU1r1U813o2Z8j8qQxaUq38ZUrw5dLvtoYRqaGpZ1C2z9mG3r81bZ
zmHtZU43jHWc0sl7rNf1GYntqdK0M0OBHiy9fEUBvV871q7ceM4r/bvWHe9o5FrtJ0ofL1V6cCjA
bcX0JTgZAw57ECYdkN+ysl1Kr8MkoT1mZ3zHaMxzkHM9SiayIw1HJTSrygPyVYe482S663WET7bd
/fDSm7t0GLNwcPvnVNjm3SofTY/RWletvUUTUmAdNz7UVR8prvre9LQ99YE5zEroqJ0boT78IWBj
D8pthdRBUePFiVZuP2KZLnkhP2FiVBJ2m6e+WVGCjPlZB14JLSM/9yowI0/3F7dxit1iqO9arjeX
dKjjRJ9EgAyI6ZuD311PiHU5kuVFHdBWdFi6w7wY39WbWllnCMM/qked0rbEpi17pLytX5cFUIya
YF7b1jc8Fdd5UT8oQrTJy59ZyNL8oBefRWo6oOcLZ4+RwvT0hIQY1KgFRQEI35oMTvnyvlryEXk+
u0v/Oyz569CpLB7vttK6SEkwtHUcHwTcHc1NXFoUd+g2bHx1pndAsIqdUB3emlSD+xbt5zzYZKhZ
0KOFo34wSB7M3mpuEoXHUTvAZW6X2nCpEeLp3JFErNozcNSA9KG1UJh7dXUYqdnwXUD0YFDUt8xA
Nb7msjsWSRPQd5hGEuEVPx5BZUtHQ289G0vTHSwofV+ZMb1s00dqFXFn5l+uDdezuGTTeFnre5Py
lo2etW/M5sdS7rdy2Q090WOEjv64tHWxpC5oJyq+U8LX1ggEdovLaCI6dCTFVzpneGQmJ86Fdyk1
/R6/07Xr08dJHrW2IshYjL9y2ljk1y4PjW6nmij0esfLYpinB9w4WOpg40O73z49nbt51iFVmt9p
GKa9tk01srot6A4CndfOTI2/mWcZ27qWH0vTvXqr/lKY6Y8x8V9Va7wOSLC4JGFM2ixxQm1Iv0wx
mjD92ZeaJX1ARPhPMkZFlp3rdPqc7e4ZbmbitZt+vbG6Sgd5Qa3Ir5q/1u969VVacr3BbyNZRRJb
WxXnpf6MchuP5BYA2aQB5S4fimf9FFPxgCrdAAdRf8fGeq9T+e2M61Ous43Ppgy7yWF7S6jbk1qQ
p9t9PygnZBrbF0XJZCzMOp6q1bo3R43Vmm4q8oSCwSJ9aphr12/oP7Ka93ZSEV6L+pw+LNL+rAz9
HWnB/ZL3zOllC13eIVh15H1N66yfOemDW+mxk1m3s1SdInUzpG8PCEht7avMqIMWk45yMkPwrjb1
Az7/m1J3mGLCSZf9pDLn3To7o7VLQ6JonrUh2Yt8oso6BysSWX4wRPV2O7SwODpezvxLFyUk0bOb
GvtxIwYo27JniuJypATQMKt9FV1ZnW3xQqem63dKBVRUJ488qy4CNwn8hHGxcHs1XlYeWTY+qcb8
tXLtwZPURcxjfjTW9YMVBpVIXj+1jv1qduARmhwehcIts/YHPFDOHT6L/eS+8yNPa76bVvtZlQr0
TD6ELfvnTpAT5PeriXFxy1CCe0YfWmr2qeQTJx/II7HPR4ik77kcc+iwvAGnqYEg6vSN6nkj6C3x
rZDKnHdeFihW/iEADqTm8VwZi/emZcLy5rNROTIAEsujWe8HdCucxjcATadtKhhaks8Towu05h+S
TsQXWVU+pEbNAO7saIDu4mVWr5mLUgFpNaH1ZntXuMD1WwMa0ZRkTg1keGlai3I57W9xR+LazOoE
X0WhRzZC/RLOgntMXzx8ZyRWgjklPoDfp7BM2s+G5Bm/A4OGV1zUwvkaVhIs0Frzp5REmIKOHnpp
3FW6/dARQRmR+ne6PVtrkyLRxhoaH4uPDBHhJ/5U8G9K6+kRMkfSqZn9t8nh8Wm7SwDo5LfedKS4
2zkU5vSot59OavPwxRIY2+76D01UQPpkzkPKMSA5rwX5VyEh7VcVcrSeABcsRY2MJFs4qbm2FCyi
0SKlD591rnW4RW+sr4JlNzTbD/w8exarLlj15bSm5EOl5t42m5KFvQoUyb2iDgiMQV6UQJZ4YEXP
s83Ex0HC1YtEMAEHm+0gHl7KwdR3w/BIi8IU4/5m+cCw2CsA9Nrm10bxstloXrjuYn3gWQvLtaNO
gkfEYKPLo4Zqn3bPjoU6SZnmz5XihT2XzAlVVxcm+gJk7tQxoan9k7qO7b6qVFpz5XAa9biydPWH
eRFgppC+hTSZq6FdRj6MTVQWXlzgWI1B4CebRCq96F+IsfnA9x0k/SB92edxknRzwDndntBtkbVs
ZOeOahA6GdEQbfbRGS0wRW6uvCNunISbCkVUX5xabX2D8YvdMWP0uP38BAuxAxA1GnvUJP/aBXVb
TbnCUodIl9ni0S1i0tbu8sFR78xhuWBpYAbnjAzMkSG0tedoFM5d7TR/hVqcWbC1eM4K44jbEnAz
RzcE0uQzULPGd0ZINt6/Gn+wPg2UTxawOHoF86VZM2SbSAD667jVKkjRJd9J1ZZhTXtNZmPdVWkZ
SbOzgxQvdPdCKcURJoC3Pa3DtVW8mFbUZb9S/0tT3bkbR1AgqT/3opliYpbA4HpSabKuWU5F2QZJ
siIdJ88FXZKyzzk3/M5prwyvj9uAXJaUO8sn4qO/ZknjPejCwimKXDewhvVFqWGvS1Pbl7jzONPw
Lm+tUB/nKbZUJwDB2h63xXWPqUcrBnLxv3kUHfQm4pylLcVdyVxndGgss6586d331nLEztDbt0ZD
bl5sk0bkHMttUf+llV1faNpseJTyAc8S6F97YzG35ajoqsNuKWWgjlZc2GK4H9lP09lAW9dMD9aU
iL1ausziWfuepUUdr3Nn7+zJKQkLqTBBGUtgZb0MFcQ5L4lOm8qybt7/P0XEkKM00m5yK6gD9J6x
yY4iV0mFFTrYgAp2zj57TF5bhnYlwwW1yPmMsrWMufFGtAQYyXK0Gu/j+jlKZmFYFi9WNvIoFFXa
oeM0pxqRtTD4ZDXsaFTS295Zb0HlDPd6qcx3RTtgIu8q+0IEVhvnmZYEVQeJzW2JPgSFw8o6TE61
PUbr3D/lCMfjoXfrU9L0tm/OdhFu9rPoF8wA1sl2EyyCRf5UTjiLvPaBdS7d09/FhZZNxyFfz/NE
I2Gd2DhZOocWRAQ7xqCqZ2eRr9Xc3wxyD5uRmqG9sh+jR8gRye897ip/aV6tkrukklkdKgyHvUbO
gPT0hxI74LrAuzeo+7NkyblSObK2ur43s+S4lOpXKgm9JsX2o02rEYipeq+QzEWbcbsUIBVV79Ge
UloaUxfo8ab/XBwPA3RfRrcBIxvUr6R2HvphMf28suxAIVMEzMxwdnBynzzF/5Z0m/26wDRQVP10
XAb32e7LsNIn/PrpE5pt/tfifUtOFOQ4hC5u07YTSm3vFt0aIIryO2OZeX1R0TSdrH1TNInv0TjN
AbfCtRZZsZN5tqd8m0gxFOpzO17FMvLlkjfO7ft9u33Tkv2oZJzoWo2tLofIzmdsQpO3S7MqiXuI
9T092EYIutRtLuHnaRYaJpqBaXvU1ap5ItmnOBIN0vjJr+UtY0SlALENQ0AjyO+s43jifQZVIptK
A/8AMAwXjUU684JhG3seT73io9l4baC9DG18ml0ntnkusIHwm3fjeRq6J9vOcExWB/zkoSnALNqF
xV9VBIwoXE4oEnhwL9EeFFOxPzftexjz76x+r1XkDtQBfLuTN4EY9Sx/6tlA9OT3moUuKXmfND2k
zbSPZuHdIZSkrMVZ/1brAe9aXHjZJV3csMwQHDMp/upaBcJWvPHjn5RFPpU8pUhNr0Par84ZiGtg
GRUwPjZzw1Ip4xkKGklyopbtNGpSMfgycQ+JOWN2H+UBM9YAzC9wDWQmmzujgtYpfLYeijFhZFoH
hGJc0HpR7BTJYdTcd7LMzv3ovQ3T5gJfSwJsFNdvu/TC6XTulPkloVaCfCDj07QqtmHgCXS4RYAY
HhNJddvLJ5aBBPPsUKAUdIbUC6bx3JfdPTM1QqQnJa2jFVsKsUZAsvjnf9wJUtWe3oWFcY2s9LtU
dpfVArGxBLm17ogs6/by2u9KiZ+VYbHPiSLgTIMmWHO/Ij8uWdbP3rQe0lT7V5J3UWfub1q3vGia
dqU45X70bDJoIRFcAv6CoXfe8Jhq/tIpQeOlp8X2vhuIpAW/OM7YuYk0sBFqr57F4GHlrJWbX6KS
d7Oh/uPlCkDGsGR6BkAz3KG3ek7Ys3mS5zXmU4HO6nem8XFfac6VYWAOtProzMwtRHQctNJCopGu
9MdoO82cyLRmAR+MMk7Tf4j8Gc90HeXRokQ1zwlxy/EQBc7MvH8QnfGAKDKNtnckkP9aqV2LXAaD
1iwBMfqMlulpRpOOlt/PVEhzgrJ57fRTh2OBjZ/nnoXezBDKdwp1BWHipoHepKGwle+17ye80zB4
bv1YQJHsCYhZwrVMhrAj0WGrl/qY7Hp3wAHgkVu6Zj9C7Wq/ylCDJRy3fVU9uHL97dyU/dxKn3TE
H73+WBsAF3iqqTeAE7C08mFJA8rsr07TPpRuN5C2TtLVtB3H3v5tbgNiAiUa1iqvLsP1F8pRRk4b
P2N90Qd04nXrfNft/Yp5ali00zp673iDKXdvda7U6SlrVC/wKi1Ge7+Tm/WCVxcArE5CQ8GrmNeH
TE//raixmXXRWiBYQNOTsVEPTtz218IyUSw7UYE9C5sPQpgRh5frIODKlD+DUI0dCQKjbyUQustQ
HKdRPjRYasKpbVm5FtkgmW41qKZnomg4yepyY7RkLAAo/kNadhnlct4c/ZOkgVDwH5n38RtOVCSk
Oh7Q5OhlGu3x2HfbmhkdfMJPKzz0aatNe5TugJ1MYKkJWjQyCiJLo/QYWLdD9xej/39dXUT/N7KD
tJHENxTXJhHnamWLdZEehqkFT7RPZyNLivOxzFvU54jL2A8+ei97VmaMgxYeIQrh7di7fUbYzcuo
y6/K9F67JZmiUmlO+tDxsLzdJp0LsrxqxHMsU4pvpHXPzVRWxxm8G4eM8BcFuY3VwU85rvmbtOrH
gFggYGbp9il0m6IYZzY+liPLGMOaOEPybbxL22wsYFvnb+ZjavIbgVPlgaxWoE1tu2Y9Kv+k+Csm
XoC1TLn92iqCKD0kdj7v2htsmMrkT+9fcPJfq0V9rub8LQdHsHlkqln9incZPt/8JD9puF+VgrOh
mqEjkx+CCZ4a9AKEu/Q6vw5/xfjK919jlH2PCPKGFcU203yLrjdWhIsje8SOtHWIKHN4WqVbI4HW
BZVwXqFw0I/EWHeUX6vTvsNYjnZMvdqp1I6r+zO0yptBNB2qqAXc3LDA9wXAk3dbzzdu72y6pu38
RMAxfXDo3JEGiHt60DFmpwM9feocKhVQpNtOwLA1HKf9alB5r/Zz5JUYQbw8+ebw8rDvrinSS/cP
Rjhu3a2n/ENtw5Y66ylDTmyTxazabF11N34srPa6lSK9cZZkZxsZb307YfUSBTSE8mbeV3b/x+qK
OrzXYzWRD5mdPrYk1u3yFfRLZsJm07XDWVBEC90tOSocA/NxsbP6F69NP4054njKIycrX9BK3ulE
AQQpL0acdeAsFk6scYambJY428Sv1MD00L0U0SANYBsvrCaGqLRYjGDE+BLquqwOZBy9SNaaQPRI
g3liTpaHrTobnjvM6AK3t0qMHTcSWo91SYog5YpEOlL9c7I9rTP3kAyaiuh6yA9FN/+Y3TDuPBTJ
tonCcyUYhht/ecpGlV2MVTpMTJbR0bwqpMg6gPV6l/7WTvnEgKXpCGxMaUNP9GA5m7artEqEM8el
ryMlokgxJc7AfC5N8bGYaIMWiGa9zteTjTEZzRE1eHIujvSTwZaZMfl5SGwzZObQ64EJEwPEpju7
zqj2NhcO+5DB/T1bpwwF/myU7q5Yindy1FEyrae6sLkCEuW+VREaMee+qySBMEcQ3GiYc70DF04Q
X/4sCcnVeN8SLnI4D8SL1HIm0xS6KocXZbcnvSve1UF7Fqs4e4gB2sKWO5u4Gy7dmWGQYWkduNem
8So3Qrj02Xt3Q7Pn/jBsvCVJH220ksAqPZOJZB61yn1uZ2Yk09ICA7thi4tK7+R8WSd6KwteKGuZ
3obarHeVQZBIhXBhKp50NX3ShMkghhCxXs3kYil6iLX+g+p4AOXxZ26Ym8k+uhVGMKW0WbUjQ6gN
6FphYVOVS0EoXMR+7mtWdazKWT+SF8VyytCUFLMWmaLOEflPgvfD+pOiRt5SyWjJrUdAIunj8jw0
4G3blr6tS3WH3BO1pUCvLHgPGx0LSGOyAjeVjkxxdHZmO+N1dGS9m/SMaPCe3RgVDSoRBAACF1lu
hVBcdqDWc1SXtydJMyE/tzEtKSygK+Jcd+MZx9fIozHme5DK0K60CzKSARGZloSedKIFJjIkl8tB
67fGYtT2i9kboSOLMeqM7JgN3INioYOhzboApR4wd/FVpMo1M71HfB1jhAS3avnzkeSXZ4GZkYmv
tImrtJgATmzD0D669VznS5jpXDNNPpBP0tzQaePsmcoW6oDOMU30BDzo6cW2b63gZGiUgCgZVaSX
248qNzesbAZnSx0Rl1U0jSgu+9TSb1uQJp0dr6vH7EjXeyh7JQ+JMQi7cv7ZAPrOTtKQU7X0eThM
FNVm1R8JWkawOksawltNoWj5hSfNoFe0Kg5O1y8hmSUmNJVjhnqH0KvU2DqU2hM7q06/iHQnHqBG
lCAZBVIvH7gqF6QdWXoWzXVFdOrrRgJqLrhlJdG1HqjhoLSPPFnQuKZO1A6q6+s56vLB7q1oqHlG
ZUAJrPXnohLv9aDSZ29o51EFDLC+nE5V0YISA9pYz1nWvnJ/s1v1HLQVBKNAT9Xn63Jd7Nb0BdEb
0BoRZ1sXKp91Qe5Aoq2PpVMAenkenoMSFWpihGxNn+QQwJYUlNbb1uaeUmB/H8HtfRqV5QA62JAj
WGX6eFQ3sDbFLEPXerJxk8LLVn9arn5TNqfvtFUhu6K6Okl7AgH53jb3X7I5ZdBwIUdWZLi1dsQG
UgTuonsxsgT8U9OPI1V5RIL55o3e4lfWhBahLm9XthFuJuGLDnIdN3+Fx3/IOu1flvW4rhvE94Ag
Eubjfc3bfSKHzi+QB8hlkUD5+cVd351ScR4G7V/uye7OtTFomImrBwZxfv7QU9I61jqJv2Z+VWic
us9s1LuGtoF13RTUZX/lnZHhiCnINR8sbuXHmbLpx57O9KMpiqfBmtH3is63pcMLP321Vnky1nvg
oLhe5c+iI2wnfbc7dTA7gNviC985whuXqup1Usj/1QEqCy15VSvwKAO6Kspqh7wyfY8z6VMweO0q
gQNGSzp1r1nrW1fNDK8o27kQxn+Td11oOY81N/0ceiW594BJVXR02IkY3ib+jVTAc2OjT010ewx1
V/v12t+82qoAJFichoYDpVZvGQpVhXax917LGrl5rnQ/So/BwraCOW24JvXlwWA9zYh/gss2BxYx
VH+EvPHkmgeT8zzZL45iHnTHObZGHz8puYCd1ev/rDx7QuPYhPX2RyvQuWTeXpLaFHtlMkfkIyK8
zoUb4lixLUkUDesBPtgsxEgZdvks6FDayp2qv5u6gXlPhTui//nLWbSLLqrjSGDuRRh9hbUdF+M4
as9Y7ggLtXiH+wr+ctO8XcsOpcFhOQ6rk1HjWVttUD+QXRS+9k/XyadxbNVgUX85NIcoZ6pB7zaZ
gbJ5wIi2Bkg9Rqrp4I/WtViVRYNnxHV8nF27Aesd/AtQbm79y8zt32zq9nGpvYhpeTtVuoAFKzM3
FA6DWW3Y4JROcTbhxHDG9nqOiKGU3245gKlg2wwgrmDgJq97hC5HO6HMCYf8duEHaTcS9ClRsd8q
7TjuiMUG6SDQls1yA/nV47QAqdTIrfGhv2GklQpBPEJ9f63Gc27l98Ro2OHSuRe1U/8SCKjeZiJI
TSvowdNgNYtd7bXXpbX6kzBfVxxiSj1N987sFjt2Yd03tyM6gq/VIx+h6J9lstlBVnP+ryhox+5S
C4+rscHvgMZMNhs5vF4VNm657iAJCEbCNSTW6p+mNngGNO6jqeMhTqgQoiUWt4EeR2Xy7pKsCvXN
eYXQ3+JGAZSHXt2tlUCos5QHlelBLfJfY5yQLJQHKIG3kYLtULHtCDX5RQrQjNFBv4SX2o0Mwi5D
d8guOor8uEzWz5Q0qaAlaaxUOTI6G/tQZiCYmm8bZqUBTic+v8h4IN0eTJ/QHLtyfBIJt4O6NH8L
zTqqpeYHS9l2yi2/LEc71k1gaVW7vjUuTtc0b0PafTBsTu2/SnYDQfsora15vpRTeiHrwfGzKn8m
8JTUv5cSJ+lT3j+aiYX3Bv8Ms7H1g1wL8ZZ1J+bYsm4RbCCws7bvyH+E7ZR3aH+xYxf/Y+s8dxtX
tm77QpcAc/gricqSgxza/kM4dBdzKIYi+fTfoPc5dx9sbKAhWLbcViCLtdaac8wsJNswWbMy1Oup
epZdsSlmNGEGSzsX4IGNcKFbTBQTB6lAe1/E+GQHFT+XTr4PtIbZUCvsFd5iLCtinkOLQ21Cqw0G
j3bewNSlM0IalP5pxhUQZWE1LEggFT2U3Viyv+zP1WzeBzmZBijevydL++NoMafJPCyNFXs/9TAy
Sdu9MaQZtr23GbjArWcZvFeN99abmbsyDcu8SczMCdXtGnN9cmYUJ7ddH4+bmhmRkbx1nv6KIfzk
M6zDu7X2yvyIsCpd+zTLNhmpoKHskqWD0tEvWaYELPGqMXZRNj2yb9/7aXJJ2upqMU+Ys0ygZGqe
Bn2iIwXRjSthhMmLTz/3o99D4BGMMmjUnAKbInUdcUrr2en3pYjHsGzbV7tvplUw5/uWwnODOfhb
u0pwvKuJd66ajGONEuwA7DTK4ms0pcaeCTLzy2KW4VSyqig/WNVTg5M82vczFgYNyUohkWvb9TRs
Jke1q0AHXxlM/r6tnPtcxm+uNVyV/xIZCfMOVt+VzZQBK6757lbjI3Fa7HaQp5rjIusEuNGUzkMi
bVqZlvNbGMKC0nf0MbIhf0roI2pgxWZr08nxF2nCw8o4m8ARMbGPL61FkeyLjWiDTWbNd4SHkOVg
PetFwYwd4aOYh2uZNlfCwPFy8ZakPY3APA4tN2YD7THtkL2GiBDp+Kxbf1pS8FYzvfkYVFNu0BaY
RvO3Uu4T3TZIfPlWDa22zhVa8UyVX7nMzqhdsbjTEZmAbRitz7HobFDOuij/yrM5uO26ZXXfmC4V
GpI53pQSA5Vt51tirmHysO6n7XOKgH4Tl7NkcMlejRa/uxs76jCzaLBBanqzQgIYH/1q2nSj+CDB
qt8g3lBAigTIJSK+82GYdopxNqtxELro2FZ0P+/6BgFpkUWkNFfHZYLmVV/LP2tkbfSD99yj59Qg
TjdGGKXtVBB8k+mvud1/ojysoft0oC7Y0U8RQBkPY1dpzGE+6PHayXD9pwuuS8SwpRxpIzYxF3qI
Q4d3irZ+wifWKh3xguE85qptDiMF4lgfE4S095PUjZBBG5o5tc8HTAouALKVx1HoO+mfuefY6nnj
wqI1Hs2C+bSeoN2JccfPtQVgV1YJAxnOgkxDJ10upmvlUBeNbXO2C8DwJHhUx2KMXuKCJtrPz2LQ
mthOlof93AS/E7+PjzjKWNhyEz2MPyUAAI1i+R9FvuVcuMWLqZttSHlMl6/+vus1zaNpzY9ohPv1
38/i56HNcMqBQRwAZlfHOQ3u2lRMW7k8JZvc9GOW++Xx524b5YrJN0BmVV3ylm7R6ud/qKAarCaE
Ohs6MDjI2/w/NwIGhGUsQt9aLUZyzeUHuomp2GTl+fndn3fj5+bvp/WP7/31mv/tMT+v8u9H/9tD
fr4nUf7jRF3e+H885uc5/OMv/8+j//rT//j5z3/x95/+n4f/21/4t+8xV+D5uEbn7hoNAPc/nhge
42L/800UFcjq/v65SWrwzBrBC/l5UjZTxJll9L8v7OeroiCc469Xi3c2bUFw/vew+5/f/+tX//HS
fu7qP3/kr/9fjXOx//n9v17mZIWQRla5cAFpDGpPX+1OVwaA5Y7yvUiTZwH7aleYCNKdDvW7mWQD
qLt7X5v6Ha6FFybnOXWmv4dRrgFheu8xUa0liiFG1KgojD8ZHVAKeFRHs4zyY0ptNdt+u45pYMZG
gq18ZpKJwtmxhsXc6+MZx2TLhOXk6Y4DqNBDrqgjjaFW3Ft6xa6l2gRd7+8yu7P3VcnoAakyMoFx
RELH/9Qu/qgm+1Bj8geEOlPH1Psdd2N2ZYbwyob6asiELZaK5apTYiNV9pq17BqKTn1npmacPeUe
KrjgqNZTYyu+26mztnRr2o2Vt35o4mve2YEfBqXlvUKeovzX5ZGrjHWZvOjP2Kru+CEW1EweVLAG
jC/K1H5Qn6j/aMxN1Z0M7PYQD2W6CzAcYnGovgbmwVY/xXuAkoxghqG5OobaIoBxQsH5C2nsHkd1
DQ+UWVTmK7HFucVepWs/XclJ22HaXVtWryCydBdZA5zz5aF30UIO5SK7GESP/t3ZEwWEKiJWeIId
zw47AjhDw8EZxl9fSQDw2yZFTzu07rgY9/Exeuy7Mol+W83BK121CdCG+SmyHKRpxYQB5tkqMGm/
u2Oq1iJ/D2oGVL3JZIMxDZ1R9tVrA2/iZkjh9AJBk+BYiXC1fo+zvUk6r7rNfX7NY/WHeUDynCNP
2Uxg09j8GV+Rhaq/UwNuB/1FTncicLt1HGMFjQy1Dqz6vhljDHkZ7VjGo+k6Su57qGLrtPKGczLq
a/Y5cKwlo+PEY5rcY/4cDCrV8jxA0d7qevCOh/G7sbU/S7rfBsjcqfFQhDreyIiA2I+NFRk7G4cW
b8SgIcM3tw3ycL0XDN0atsMd/KFN71YWPSCOLMPUEbiMyZfOzPFYp8Bvs2yjeagtHYeGvMqYJCNo
N5BhjKtE0MTjuLqOWj1gbrQ/wcYdZj36hHg7hJD8t4w2P43KMfcy1QhnS2p+ve6p6+m6zj0t3MC/
abHvbxQKS0Dwi5qOUjDJAeI2M+hO/Cv+emqyRf/amJumo+SuUqntYelSX+aBedIy/tcule3amZfJ
S0+ZqGV7XRUvFMCvHSisgxe9Ms4EV4QyYxUpcW1rL9+UEYATXbMekpiNiz2XeO9GDXcyTrKTU+yK
mEF/NcK9qLs0OGt18RioLt5CcMO9A2NCyHc8YyOmsX5X9b1x57jJt9063R6LI7BcF6aJF0XYSSYG
OjFvLrSgL+Gy9nrKexIGMP6xmSGCWtXKLspgPYJ1r4zz7FL9NHSZwqKSLx4Mf+pb8wVPEO+8/MIF
C4ojQSei7cEGoCGM/GLtyWlfx7F2HAL7OLNXWROAFlY1unoNDtmrecgKhg8ThOIwQQfW9QgBmCv1
eyYGqyTjlB2F/cfwuz2qBLJXMrM88XHyfmjeNmrRBeQdbRTmFaln/Ortud14VO0b6o3LJHqg6hHW
jhwvWjojeTNtdWgDmiiaLJ6YQ79y+a5XEPaTFUJYfjdh8pt8BzTnChLL16k1n2WrdxuJMXI90etx
Mj/BDilqWnuKtq9dHQqkTGuDClnXx5Oo3sxKf+4RxXXNYpdF2GxGbMGzRNsBRb7L+vh7AIILvVaX
YdZP52kIeAdoquuu84ySPKQ93SDqirsVIRd3jSlf2zZg6D4BItCZfO9ghlfrFJFSYeo7axwOFIDj
xRknFvOQNSJaxzm44QBwjdoCmnV2c198aF1enSlIn13XeexVTYlAE3olQkQwObwFTnhHIHHy24xL
TuY8DG6NombcW3HGeEXH/8F0KDghnwwlfeOd49hyVX/oIjo6Ne35BVhqVTMMWi15krXawgJxwnqs
BMIhOkN5Pq9p3d+GIH8xo44cUBB3OxJlqYM71KG69zzQ4kDShRpO9cNH0phiPxryuczzs2ujfHWY
ic6j+rC9+9Q1Z8SgzGNmcIxuUeSrQXPwWfX0jvKlP5ZLIzR6i6iSOg3CWJdIA9ReaozxW52Od4lm
wSnGLeFx47FBYMOhjkrb0cLMsPHdlOq3Z7h3KMTJMUafnjDE5oN4qQ1wS3bqp2sOcxf5NhPd9oCN
kYhYKLEn6o+HKLDvOR4go9naTer93im2k2jHa+I2FUbrLln7jHcmQ9+SyrFogimVGx+vfEuk3qGy
tVDTfG+dlS+aSF6BNahd7HWrcuNN9ktpKoc+DaUBwBP6/lr6MLqOs4+kQwiYPYGJwwlGI2vTGBTa
j9LUy5MmulNRan+YYTmIuHgalWe9v8U9nh636Jnv+fW89gd7DgUWItPIDuizmysD3XuGjStH1m+9
zP2j1y8ca3YsnblouMfnwOMChqUd1kf5i17FN197G3/kQlogDqFmjGjS4xNheOsd6knclbS2m8pk
6JFDOMhLDQEO0wjT7aEgdhvBKJXxZbAmHou+xoF0LkrlBkEIqC/U5Cp2HxiQWY71rMyAcUE6O4ek
a/ydX9PpcAVT3BpTCr0/+rCEMjh3ZY5wVdf2SLQmmsH52jMd91AnikHVaPIU8kcYiV+uxTrvxt8j
A/29rYpnpJHjKp0bHfVz+zQZZhx2ezn5/skbFKxcDRyEHSGSsYvfXtyc5eQ+Yk00tvE0SfaDZ6Kh
gos9YTTW2yTbCgvdAdykVTvXNYOSVTM6qOBmJ0yR2jgCPUsNVtga2hXHFlsryzw6JQ4IpdO++CqY
aotyujFtYbCQuJ9zQktIznSBbcuIN40+PWRJfs7tp9hFOuNrW821yJlnZC4JKKF1S/KXPvkfhNLd
cUDeYCMsFxmqfDfBzmh1u2TEMq6N3ZmMl/zQO1XOKNZ4xbzoyIT5kN0aWHwYsWpaduwddYdUwVoF
EUPgUULLt1zQKfRTSh4VsbpnwR+oQe3KNiIIpYYlONK4fA45vbp6oP4E5+EzWUCUyXYk0yFKDSJM
nbLZTlx/OaAZL7V1sq9cG30I81bh9OY+MONfpv1Cyu+L2d2QYdNKU9V9bGcA/ByG+pXhvEUyPpsC
XbuY6AA5I1v1uQ9F8AmdUK7yIFGnNGAjLdD6JFPzFgfzWesteNnTHMNfQ8BXVBsnQpzUJDQcx5KE
AEV+h/LeO9N8a6rhTZ+xIblOjg460fZMv1FfNewwOcC3WUNjyq6x4eoLJsvcmNbEHtJBaAK220Hb
gh+z1F4Xs6w7chXW8wk0dpBvAQh2O88cH2g2OVTVORDzPHvJZ2ySrIe0TRl8E4QN7yWziDKoy4ub
oyk2WwezFBD7JJnLVfAwVJBHcn89R2ZE0gNuq+GzFIhipHAPpDHZR9cdaFuNfnOXwTJi7tvbTzPA
T0w3rXPs4yAO0YP8jo3WRb7gy3AIEoTy9liezKjALigYFCu2eFsO/GPW0O9dR/QUOHY75ygNUW/L
HoEesqGYhUdED70M/NNQ6cjFgqz9yLV2F/ix9lI4ald3joXKRQ23ljHJHXuQQ236ww3janLvW8nF
4HJbRQmb7GpQ6DP09ncNk5HpbPMmFgZaAXVm15o5eUMW7bWfG1og+h5YyVF3bXrgKcpngijMZzvB
E+TZncZSkFrPVV395y65LsMJdB/NduyvmM5S/aK59vDa+Bworv9aj6O4lO5I5Zcxoxe6Ph+QAdcP
fkxYpzl4GhZj7tJsqx8AJBEQxxXkr+/Vyw+QKphrjgyLYpe7Pzcd6r8NqiWa5v//e6AsJ+xqxsS0
77+Pk0XTYgDQ7w1OuO0An/fWZqmOxmX4NOhoYN5ypsMom+mO5CbnZrmJtzGT+EMag7FCNaeQzenq
7uerYCzf+Kj0wz++39fukYQFBLOOt53B6L1AXbDDibnHNgJj/CJ7wyaHVcR7Y/lpmyh/XTs6/Ubh
NRvcHlTGnhVfK0Qwp35xuC33xspjdhVpzyY9QK7mVJJ43b2HOm/eazuJ3hQydGCyln9kZyleStXh
n9ci8BhGuxVyzPY/DxuzUCWyeZsZEe8D0bgYBpNgy9+KqLOb7BzVNmAmtnFEjWIPNBrvImhfhhpY
j1tv62y7yCV4X2IRJF2CF2DQT46HWVxbPhQnCsghWG6SrrBDcrb2eo+zY1Bee3PIrrpF7V93XL3s
bjViL/wvWYFdclEVVZ59UlGUn5RA+NJntX5vaTEpYHH74BiJvW88o3kWjf3SApa7tsu9JMObRoCb
QQY4dwERAzyQNM+4Btn7rhAJHKCRgfqo+6dcjsOu1P3srhm0JvQG232UOWrkpGUSCC6IyjFhmpgl
5j3xqONjiX2N6tZz8fDXLiU/GViUNN8Sp00zzn9G1zvVHU4/i8oT+m7zTqe/Q9BqNfh7cNJOQOe4
ArLhmJs6eOhSmsoYGAcalZmHeKxEa2653Z6VsDhZboPKwfCaQ6SN2XnOqBU1EuapdZT3gNXEewCO
sLEdroIDeWEYrrzhpUpgxiS99wYO3dt6vjntfu6WBkpu1spjgYEHDZTZPvYZYwhSDdLjz110r8Gu
n4bvKpavIs+AT1sWo5FKo3YgIewpj/OaqgOBZxsxXcg4XoxSZwUp7kz69k86UlOecPsH32x0moU9
7SbPegSbG50S2fcb0WGzZrmSV2+5KdxYXmdfwXr3cLn8/MBVXBvRzPATSBQnO2ZWq4ZxNzj1tMnA
bISRsMbzMFjkw4xhB0blXBgz25ahfDBzHxtmXTQ2yB6+TFR8J2tcucQoXNOqqR/iePhdOVBJwZT7
bC0t7QRCcinA/AqYr/ncW8twuGnQgLP7utDjcg6VTO9zqHohtX19qggyuwaE7mwCfJnsaYOScVQS
hU1ll6HoE4wLXCcR20FCWeUJ1++CVKnHqhgKPrqg/qRS/jATo7s3rYCVMJ+4KjYQJPwis+794KGQ
Vfb4czNaqXOIfIaybYr8M0jq488NE4T6SFhQffQZBtD22FJ4u0v2UHxtJ6ukMZwMl0izKG6Yjp1T
Eny8TESHCWTgueUFAcb1Vy6oz4vp1xFimmKbwOuacMmVFHe0BzYaBsvniPk7YzDqiTgcsBzfjTkB
FY3FpNLtvlxEvi9GTqgQuynGDmxrdODOOyMQ1rMzlAZHp2OgfLUpD8Zu3pGNBuMqHc2zPda/sp9M
j6D1X/wRWX2FI/G+4NjOXSBzkEGQCCQT23ugSpdZC+I9rSnzpEhvpMUio4MLT+4U2dYyZ8GV1Lfz
zhCsg6WHPJkPsvo0Mhtdeh395sXfygQ8tmQ6bkVzfPdzA5XujTOeKrN3tQfkLM5qiAr3W73W0zji
pESc2QCMeZgq3Ahs9Nd0mr2DHTjdBU8f1ZEc3ZsObXBljZkBkK5rTvVyw6+futF89ZtaPNeBH2wd
bUIQFyvtCdvn1WNvuhqWRTmIk21t6fmLDGqbYEfjJKfyqx209IqTOjE3WMRHNgtsW8Q8XjW9Vg8s
kOY+azoLq6tQb0XePIzQyzcM2ICCJVp78mmIzljsLxjR9S2MZXWcB1NcuyC96aUhnto23zF17++g
DpUrdgvOy5RUB0rM6GTGMCnMGRMX82WKeNdDO1AwpIVNrR2LypVn1oJqC/xEe2QXhEs+QX7RDtlb
OtX9rUiY3uRpmp/sMlHE0LhwYDWpPZWa4ezx50EW023tqUahkrfiZoy8z0JhM/Y4UrVCLN0vyPxO
e5SBC0Nn1p0TDFNK+IKTqkN5ewWRaJNvYKhNe5OVPV7jtEPvudzoypquWOxvpVmOh6B+Lyi/CzRb
eVGDDYX6u2+VG8Ak4/RCy4JGlUP3kfeThsHQ4yUiWsnCErJCcehfpa0XD2javhWximscmwJfcEEJ
JrxjVmZY7JabCtGQr+vpw6QKUAg0UVvN4DCbRHJHP706VRYWl+VbPzcYrOHsF5mBVFu555+bfGbt
Swx3Dn/uxkIG2wK9OMrJTD+KqH7+CZCiGV7e/9xYMRINVQXjXkKaPjm6M4e3iJP8bpb09+gApLsK
3fnOxSm1ntL8IGTMhhxLDdEubnexwMvAO0lHvCQYkGxSckKfMCeUIiQJ/HxFV4cdr8ALrXxxGRtO
YDewgi1YY0pKF2dRaOWZHxLjOj96jCMnjWLRJFnwsWjq/tCPwOx+fjhlqCTcccCUy0TnZJozLfmf
L+dlNar6tINSb4PatnX3qjw7O7RjY+1d6WL6QuTXgj8NYA7Hwybz0zo04ATc5zPJlEhQ8JlataKN
XfrAHs7sHjl1M/IMgexHrwZZjBHkh2dvyCJa7iYxYULKWwoFgHDCSh2SqM5OE6r6Vd54BYlbjMm5
eIy/xs6pN8h4ASFav1jIYUP2r2NqalB4826d2c1VTOU+VZF1qYYMt3pDpgo4CPvSztV/brJWL9hY
mRPFwVxetK4AJoB16VBGlAMahUSCQmYvkR5tJjxaJzZD1MU9G/x5aJ+DwE9/a/MU9jT/kakzybUp
AFHNVucxS7yH0W7SbWIl2MYH9w4aRw1WFUCyBVj8XjXwX8zaJi/VnpSx8wbMesPStGDPSktSVlsu
R/DdWI8mpGjQC/SJotyymY+X2cHGUsnbVQdHZLLaTqEou4rM3LNN+lSiaGCRNnQx/x/pmpNwyCGC
ZUifXcVsblHMOFSA4sRx/F1YBvqiOd0zPf7grJIr2O7mRnYRvROMm1xNd97kykM6YZRXLXli4P8o
9LGV9VZ/mfX2YPmF3KpgclflgD6VvaSBYvJKe5eJRukyzOh3vsGZWc3tWY5UpxbyeIZjm1ay5NrC
IXYuSDfYB0B7WmNBh4sj1HKn59ac0zP161fJEH5r5/ZxnKrq4OuTd55MPCIl9OfdwvltXQKs2Kbe
RkMb1wqL5bqr2NW1FV8wTLJE6R4Np/7iwHwvquk102aw8kWbnqt+42afWS2jm+3bwamiCUvZK7e+
WnrFlqkfR5qTfVo/pXgf8ySg626jWpvJv0mCQ+l0/iqO/bMoijRkfoOauQy+4p4NXj45X33ZA3Ug
PmBIG/tUmcM1tvznNqlZwk6tusyWp504YfNwAOhpYSjsohRfi94Rexc3Ny2Lj7mOpAVkEhNwMpj6
bNhnHjB+NJ9bo4msHdku35nax5P12OQxSmJEwOtOuOBDWjpa85xpYep58aXzTH87juihUsN6nb0C
AWLfgS4m2lfGJrtf6T+Ypb3rBIShrvCZQnTpd9mpjyQ44xMFjJwx2yobGTaOu5MmmlJssPdYtrzY
+yVdw0PZFrDC2IjCaGWffUfQsPIogCqbgj8TEIQKI1vbdX210X3vcLB+Mx16zFykPhoou0oGB6/j
kwM59Al4Zq9U/eSKloDdBQKR0XcXJ83tn33HpyfaFqu+6D4Sxw95v13IcgmOBmyVtKnQFs26fWhI
/MK6eKcumYADh6RMrmlhDvfNuoVLe+c3VRVS9HXWhIXZpWU8uj6Hjx1Ph7Qcx0PJ8z+raj43rc5F
mE1rrNE2qWxsLuhFRgu5g8eQcRWk/Qlg9pa9d3nvV2yMUnSAnQcsuqY94xjF9GR7eX0x7fIz1ppz
p1R/QgBBm03LnhKVq3XpoutqE69aNQKQigpmbWf12jlI9XobjIUKkyyfL6mNtJs2Vx2m4DLsyrxo
gXkEKVFB0xF3Vg6bQ+gQYLwyrGKwToUW/G6I5VwB38YkkzpkI5kGmVtAVT3f2CEys+/HOP8cEK3P
gwtxF/0fKottOVXiYA7iV6A/4kpXBZsL0ckbq8zVK9ECdiZdg+wuMdoJ3L32VlXdF75J1NaJTSgb
HP/GWn4HcJHbes+oM6q12esXe0xdiAL9kbBjXAvhrGe7YZz+DGN6UbJ49xG/HnzZvaEfiplSJF/j
Lypuhh/mMO+ExVQqcnmPMjR2dLIZsxnMnQr900sgJjZOhuFcaq8j2pmVaEEMFvG7aU9PmCdo7Rpw
oOHDpf5nrdkgRGxaVlVHe9cbzVuv3aYo81ZBILle1yjv0xi18Ny2q7wed2iWSsPcK7ZMaglYdrrp
3k7MZEsGBi7YVDwbhfSYNvAuqaFZNQ3jJzLF7z0dtLndLdCdkisaZKdYb7otLcE3tm+Cc561fRnM
eB22gYBh/pY0vRR7ClaZYYCj1GJwH6IMGRcuYk2/HyLjWjjxe7pwp1uCADbMujbMPNmKTN91O80s
t/NDSWpbOXDZ1iI7CcfgMfcqEZKkjZ661gGe6/nVTHBOuezKfspgWh/eR0FKW5Cf7ax9mxEHk542
vrPJOPa4Y8jdCE2okEn9u+zbDDc7UDsu6Kdhgb4VQr1HRmHs3QGARoK6zCU/7YquxlwX1ac+TN/I
k79IRmed9fOPeDulNcASn/OIWPbTKAf/pOL+O02w69G2TjZO5xCgkdir2C7/BDoZU6waXwjuXjoz
NzBKsztm6ulB5TTKbMUlDR1N1rfrTsowl1hwGmZKegAzvNCpYBvtlWjJP6aOI6vq7lNF3dgtiRtG
Wb+LqnpgE/9qKhzBVgoioo3OQq/P5tJ9NPD+N43zO8a7DDm+v0TRdbRTNMj1flbUcUTjbqZYb0Mm
YYjvGeg6DeP3KftShfNh+nQitFZfEx6Ggy9Fnd5oza8u0e5pG108X1Kn+cfYS0lHeEiJhl/50nxk
P+Ls5dhsYbkdEc7FbAW7pzZIzz5NHvbxRiwuceM8TZE4djEE3zTAOkIawrEg8VrvO8DGcNh5Pcxb
2uQh8XyOE3DV3rbgSsbxn+L1mlq1iqcCKdhwpSaCspETnen90WKWjyYog42/Y4U6JB6K5QQHLPJ9
x8UEjJasXHgJF1IFHg20jr2PVN5zuBTFozaFiSk+hFTDvlZPGWwUCP023KMB5yK9ktKyTynZN00K
wipDlIyK89keGNZWXrWIn7GsAqbcM628+pxmjEDxJOqPAQpdImbU0SuCd/RLzdqNQBb7jK+Z2OGf
UtXZAnQGIhjauFl9552ZkQIcnUtb0FYfe87E2Mr3dto82G3wlvfNrUlxUBcdM5cSk+RQorcFFL2a
9XrfzvlHn1ise0mBpk64d0Ku22i51MqEcZ8H+8wLeuTEBOcJn+EfFadDBbdzpMHhDGJDB38me/sP
tm0j1LgoEWEbDkYeCh9bvdWBTCdScF2i8jkgw66FO6A3N9hpkQcm5xiBiJd/E2G8jj0zNCNYdLI7
OBaSVma8OxkXb7h2EXHI5pAn730dfeS1ssJJDB+VNqXr0tSQ2OVOSWgAwR19c8DFAfKqCb7bivxn
9pJ9Nz1Nbv5eO1m/kTU6xTSNTobxomXoVhwi1ZkQg2zqOEsnYNVcY+wxI85QoVyYdfnbnnSi3k0i
ExN7wIOdnmkCnHQBNVdj6luQh8hiqlVYwQgjqqziYFrAKtHz6Vy6DmImD1nRC+GyqoP7lUz4CN2p
wtrwfyOkrAEwmECoK7YpnUkmjG++EPAIklLMDprKIfTKwjqj8stcwoq8WIZmw+Ap+xwsW20zps3Y
4tBcjLV+0Kz0tUUrHkHP0tAOLHrtVsPi0WrV/VxbNpkBT5XCL2Ya6obJAlY3iME4wTCQNNrNJBh9
40zVLz24BZVWIwLy19bY48OBXbl1+LuFO9+SuQEE2fmgPEUegq7o4Yw4zAJHWp6GQaWo2yTs0DSP
86+hhm8dE828IvNBXKOmASjXZngXnv1Cu9RuazCQg3PK4SBE/tN8lMtmC7J/XF9zDl/tV2N6q6oq
A0jfp7k0wEEGDnSdNviQDctj7OKnDWrzTeIX2VQxgX5a+pUgoDlqviZokU1M32X5ObFFUDAFeE8/
g5hy2sk+2SEMdyh6uTyrEFgAImv611pHb7A6ICouCLHt+t0wZZeidastEop2ZZrWo67FLaEh8EZn
ZX3nF7chZcMhxmdd2shUVZtcuVis3IwPuWPTCJBnCP04T/YWnd01mLXiV0WEUlMPd0bvP3jD8Ftn
PWOmuezvOszPyJXsrn9xR1RJUertdIdqrAZ5k/iAT4uYiVzX4jeHsnDv1alkl+hrTHOmvaR9tbFw
YGxEP2xawrzvWyu4Z2IFt5veIpcN/Rs5yJYtNvkCJN13kT9uRBxj4U7o/Ppp/2BWxnj2bdAPBNt/
4rdYVL/ZocLuh8+r2FtzUm1kZrwqf3zAcoSQZ6S5NOfQITzvPC4b9662ux3uOGRTZrFuU3IPyGUB
CJCN+g7KKd56G0AWecUbxw9+u9RsLHHNcZ7tExF2J7Yt51ZoX1HanbBFhg6ZYFE1fKNpqA+2m7wj
4NGPBF5wkGTxGgNvfCA9l7b20OxnHXu4r/Kdw4QMqTAbTcRlF4KfXhHwICkmw6ue61VKLUNIAV3o
DlaUDASn7MynTFQwCgioGaWzHZ2byIoXF+9Drt9qBA+7Ji3etIRqqbH9PWD/YwckfD+SYtOWr6JA
OG5EkmAFC/xiH1s4zCVIOXuqd9CYW+IwsCxL8gmK7qskT4xCAEGRN5jPdNPkmqxNkjTAl/YlRoAM
+mwuJ2IKHHj0rXdVRkPAyPSEw+tmWAqFJjs2WsS5IGvwBW+gF3dHLzfjo6YZ73nmHfJ2YRqaHpIe
fyCDkonAOunml4l2Z6Hmx8akc5jNyI8dIFnlQuxU3ZJi6per3p1RupuLwiE30pAc82ejYTRs6N33
DC6Wwf5BT7q7Sc7uRvfEHmzldMKJ/sZyuG1B12baNLNeMTLwU/8S2D0WsQnvdJVVWzeYGES0oCrN
athas/VUZc6b23EgDclI3RkFwabxg6MwULuPEXDRkUbD2pr0NQRQY2dOTFZiMn1KiAQ5oSKE3WlQ
1CQnrtZeSwGh0fXA8c1zS91miK+goR8QRxGfKywu12QHIwEApLWiUJYMYYCxUHzrfzwyqBGQRYd6
cP9YmYbGGIGAn+MYqOjukblyhYP4qiJJdAmhWXpiZ7ytEy4QlyGoGlBuKM7+bMlzScwuRMp/Kkn/
WbuWz8Q4abGFAC6YI+u+Ia6P/zWmSJz1DtR7z1Mgn6orMKnrQCv/j73zWpIdybLrr7TVM1EDOOBw
YGy6H0LLjMiMVDdfYKkutNb4ei7cqiFZPTZNfgDNuq9V6hCA+/Fz9l47IKgAoohz6r3mONPKay/X
4Q+6HhArg57zpzLy4IyEmRv9eSAtkjzTj6ZwXZhTiCUHz3q3CjZ8OtKIZ2bLE2+yEd2llfQOLTqG
Lm6roxgBo4oG+1gINBt3XbsCYGavZC3XsZsgo9cjnQk6XX1sbUPOetDrTLlV6yF6hRA59jdKSwE1
hwGDtxb2hySDdkMkqr+sBrK10K3kO0SWC/xw/SoqHQQYMn+yGW3ua33G8nJf7wFirJNmEcRBsa04
nGL34kzn8o6vfbEK8+wlMJp2VznwbYIgASJtMSIcXzypwbJErsJYdGXCHO1S99714vQUgxtNDfs6
VLSGao55sm/j+xhzLWO+PZP9h47onKImB8/0rqOWz/Ch6iPwJ/9gk/gsCtWe6i4h+wfLdEdM18bk
KZIqlZsLQ5JZm+lvzGnAtAnCNNsOIaFRzDWCMOtVUBSczFTI2Hnaj4XHmKGrHlLSJhI4k7RbUOQa
AZJOatuShD3Bta8HMDtal4RehhdYsOxNnXnJDsflLTBdEuMSc6lr/HWRuQctDMk2gA66VD+YIxDc
kaFPFM3ed2g9cTnTWaonHIoN4CH0BjU7ggZFIewXlqZM7hE92xSZUpwBxnJZSutc+JDGsXU6OL3a
F8OF9FbF+y4awEMXcxMiZ0zU2tGl0jqi501x+vWH+5SCtrItzqcIQBj0FHvOLdyJuHAdRA8FMDkg
CSy+sMQfxiLSNplO0WKa1rsoiaVsqYpYEDyiDfeBjH7QFr6CwgDDKBoi4PWwWoRKQAiYoJ4i8eLb
I9pov/3t3/7xH5/Dv/vf+XUOB8uzv2Vtes3DrKn//puQv/2t+OPT+6+//+YYjqnrjuAYrVt4l4Sy
+frnO9Qpn+82/geKiT5W6CmWcVCWRxcgx10EkNSVtP4Z8Q7nAKCiB4xrHXTy5Gk03sRk0NQ1iVUz
K5qZLsDfsEcD2Vewo5HumnvS8B7UuBvaqLp0saOujW3xJKsMj705yyQ67/J/eR7qr8/D4uEbpjIs
aRq6hMnv/NPzcMY+KtIM1Dvwlo1edPUOW3e3EEHaXWHXRsBorXwlmMLfl1H8AkECmXFan12htLvS
8dzdYBYfZTxod4GzkVXunxI7vEWOMx6IM8jAROjlGuMb1hMMoI7RazdlZ96dMWYwEINGrf71U5Lu
f31KwnVNYQrOXsq0rb8+pZ79ACuIG64Bm0W8sEzaU04YzHDCo+8l+ovuW9ue8pU4oMBcwf6cOHHV
9zAkk++wL7dGp1ga0viOU4E5GNblf/9D6i9tgTB6KlVys5PGPf36ZwJDcaJdX+PSSwaru4A8pAmM
0v5xPjoty7yQkPmBNXUdCUR9isdsqId6lxf1sqrT5lrpo7+wqODnuyl5QqbKMUup6cAoL3kuFNcP
DQim0eGwb0Rb0GqOwrvWoHZKArKmfn2oMhb9SSYIQZL0IlPT2ae+9fjro0S2/v7XK/1vf7kL6l93
xWfOsw/9oPmnD/+xWz+s/2P+if/1HX/9/n9sv/O79/S7/pffdL5tHv/5G/7yS/mzfz6s1Xvz/pcP
wNKxa96339X48F0zBvnP23j+zv/XL/7t+9dveRyL77//9gkxvZl/m89O8dufX5pve8MS/8e1OP/+
P784P8O//3YKP76r8P2//MT3e938/TdN/W7a0tCJndSlbiid65az5vwVw/idMa7ks/CrTNe2uAsz
MvcCVprfmVorVxemwjmspOJLNQx4vmT9bkrbYgJtKw7SQrrOb//51P9cwf54s/6bFc0Sf71xuPv1
OfDXcQ0d/bxOQthfb5wkSw0RQu5q2eYeahUC9eWEeuxmg0kEhn1FBxyFFQhSdnXn05M2WK8ZCGQI
o11XU20vO7tAo9m9IWY584RAjE/4d8NM5GvY5g9DBzG7VWzAnIWBzceCaKO8OMnK/zZd492gzFt2
vrrZ0QSr26TEDkWy7W0IskWpbwvOOn5crp3rYhJDsWjC9i0yT35IE7H2Q4QdenjVTXLgXEgxCzD7
b768a0xTR6hStjCX/Jcw1E+RSl/aEDyjKI+KPnGItfZQN4h3ugJGv+gKTjveRg9Bt7AanCfk47ph
vYG0BT3ZBE+uaHfe5N7nrfY9uOWH0rVlqpeXwCELIc4RooX2XcuTp9/JWhLJ4Y5a5mREWrCstXCP
nSQ4kCjwjJl3XAVOlKwwS74Arej3jfFpWibwC5JE6ERvaXqSyvIkMuNJC/OKiRP29Yle2WSIW06K
ZaIFYtE21RtcSvRihnjvZmXT1BE34q194lJXpjH72F0291hBT0hMa1HU6Y5yHVD3QNaeMT77iKoL
nTCOdpyYuadfZg2qpA9hBXaoDBq4koyXepAjNZwjOFRMFccNRoEjXpAdBcI+0Ns3Ta3txufo6bKQ
JphlESBfav/easILfvBb4nLSrFD6L33VrvBhEzhELohR0uhwRAU3iXqxwn7IQH1DrmCy6hv3PSP/
ZFcDHTfj8WYqLqx4YPZUVTPRzi8zHPnTycgc+mbSPA69g5h6GPR1VplXAn3y4jGLCTWafxXTodfY
jQ6o1IcZfV+JOiNxazbbQ7lmKwShhgoocbNHy0n7pW5zvYToryF2kujoraKBOYnvg1eSHcc2eugr
y9De5rhbRgH3ZQ0N0/Vsbd9D0lWZvxboOIcmwVEagi+E5G5n+XdLVqVh7dOiwXQBIx9NxUoE9GR6
QJAi8u81AfiqgBS7IP1ygq85LIgfjyZYTLjJ4nWXZd+wE0GBqAISzQhHBNCkP7QXlWtXQF1cgwoN
b1qkdwbnLI2u8KpxnmhHvFXKcBeJA8OxGfvHs1dO9EQ1Tl/IMDtUIaKpEPZO6h2qzyUIoCe2ybcW
ZvCnjJQyNMvIMIi/BishfsyxfuZheSKo8Zmk9FcbsigoCnqPONTovxaOu+SA/NaVnKcCutRwFrUB
SLU3u+vQ9G7KrLtZaAIXvcZoN7KRwPYxXAjfnsW3w1pigyD8EKKRZT9OdATLCDJ7sa5Vvel7/yuF
SLck8oAId7Isod0cq7i6KJUwzk8EY4OaSHJmy4om92oGBwhfA6SMaqH2UdlBEae1lhuHykiIVU2u
3JJi4SbyOW5MfR3W8sZlf9DTYK+06kl3i0NP4HVZcCCQYTTDxjogxgIRQ+TTzHeODjEqSPFgOgon
QCi/LTiVySx7wsc+x6jET8jjbiB0rxSan22CHhyNCAWi/zB/satTPPnIi52uO469z2GmfkXodcmj
jOG155M5h/JVCNoHdtrdAFA46wrnhW+ml9Qixq82TNBMnNOVdHB7kX2IkmALCvpzpM1WReSN9s7c
iG5KXEoVQMjB2U5e8YM5EZ0szncNE73SsZp1qxxqJwcgwNhDE0YatGlJEDZNb9nGz3aiHau+1tdj
5LxMIw02p+/eULJgsB5bbVWa7kW5auvqRKgwLAD5FkAYBjaapVLfVD3iHTUOR1nvs6RPT1Gf/gCX
R8yI3z+0LVM2TTivmled65wADaFOaO1vlo/3odKwhLlaePN0As8qAVB6XBQ0FJd4N694ytA6N+Kb
hModVLJT5dMyTZot++gPJ4nuY0/noHIKqdxWaTqBs9diE/ag9ShSd+cH5nCovfHWjPgwg97dDlkD
cgDQ/aR2AVmgtbRuNSLhheaZG04w73reyF0jp88gpAs6Idd1qjei6q+pZ74qT6YcoaMdkcUQb7yh
Wtvez8qTh6JFwzCi2UWMsCmJ/VhM6O8R9EB5leUl8rixO4CCG0DQ9SbIEej5aLoInC8XoVNs7ZI4
yaEOrnn5WCX3Wtkf7e5S2mhN3NR7H8dug3uUbayHACrjku+FGxrm3o9mHOAK4s8KA9rKo0Ixa8MA
MWAbZhapm/64hh3bW+ZnoHkZQAyQcAosahSJRQT5aiMD49r5OZd80r65OZDHirGSCAX7a3frJnEO
tYKmUq32eZ4LdjHOMBp49SHoAP0UxHqyTNBsZW5OR/vdNVVws7N2H4OwiYfsC9eHQKyRvaVG9m2U
I2Om3nnMTVxov17QKjevwJ7elCBaA9IwARgDrW293oxOfldznS9tQwCv7UzE2134Nk3TUY9WTBAM
DDoOi43GbCDV0KtDkO3j8M6yfMDTHZYIMb67FdMGIc6UGc+9F50nu0La40BkGip5ozW0EoZ/MWR3
mzrvzPRaXzYZ3KV5v+m3qFJqbEc588ec84fQuOk0ecr99GJTaDMv0sqj4xvf4TR91zU42m4FKQRb
IkaVhSj12wRmF3A2r7CRWWDCaERbOm0fZVaHtkgZPEKGNfT4AnPr6s6+O3CiZFlDyar9n0loaRio
Mn2pwumhzRnXpdaL7SIH8nUS2M1swvYDYcIcnyeMabveTi6kitwqyRpvZAcCNnd27nmrctRRhUYH
bXCe66x/ZoigAWTXv7BWxXYMIqMFHWeHHLfma66dZmI9e6MnWQ8a/Rk5HSSH3CbcA+4zev49hxTg
nQSt6C294NTKiIeAf9Y7tA97wEIu4b+LvHPuWSEuQ+AxYsOPs+0KmwkRapvlgAdHsmDUNT+GfJbK
rcLzOEVkqY1MC7IBpEnhUyN69vDl+U64UVI8Ow6NBYLBssKkx0lWCErm/NWaDSVG4h4Ni6Bp+oGS
StH+KPKSPE8EsiVmCoaoHwnwiN7OiHGxeRFHEbEVQoKUjv6a2fEOMCllIq3a0DceGy1+gbhyVdzv
lYt/N+ytBw0UFeruZ72jhBAhgzCXOkBMnr4c8SNyJX7aUY8uog6BZ3gv877RJhMCZ2DS1vA8v0Nl
1VDIdvpOs+Cd0GV/zWDgIghBVaBHCxHRenEoFtqeZZwB6UPQSw2Gdfta9oiS4gbeK3qrRUPTN80S
kmMnqqbGviQ9PWov3mEoYqrulDtt4g6d35K8HRBfrEaDetB3oHIgI2HwYocvIqq/EtfdyiLDjMZq
6NFmuOuAOyNngemBOs4r5DFvPkQhvxWEMoo9O0WQd6wzO4MnAjo4oNk/pshhiXMkLQvPY2P+6Frw
6ZbfXppCbpEN/vBcdjAIawt7bwkfWCSJ5ma0ysOk2fcoPrYN8d8NNCi4chmW1PBA3s0x8fyHIEqw
lXrVsLQjsgJqc6kmK6JzqT0oXXlwe+WBK4DrxS0GtAknOWqHwgsQk4FIW7qq1lcNYNOkFuaJY8fS
7Ehi64ryoxrrt6EL211Ap4YS7ehUfrUN4Qpz4lnChFMrSAln8oVx5LGRyNJnuAh5Vp8agKbeORPG
KaQYn6flIRGN7SzYj02Tlyk6GAXVgh/RQ/KmxN40UYApHsW05JExe9poGUt/bLifvoqw4zfXQpg5
aAI6pcOAOt3gfc1SpFa1gTdXMfdr3CXGtV1qcff1nfuj0NhFmtgtwOiBGSd2pL/lUo74laajoQUX
wzJwWB2aije9YdwEhTH9KsUhw5Pd6cgihfhWoj1iWu9b7Tq1OWBpB3Ec3fSQCrlHo74AdrZiOPAQ
tk8qdAkpHbJlbTebNsMUmhQUfkHcbWqKg2QyCZ0YwhdZ7YEpo0CKgCIK87UbjReGLdso4dBi1/t4
+jR6igL2JHKVD7YnkRZ16UYb8ove4xjwtG5r2jsjrZ1Vq8rXXlvjW73m+F+WQZd+6Dk8VOxwC9ps
z2ai0k1ksYgkEwUJp7Cn+Q/hKX8lC/UJxRVidTx6snhqvPjj1xrcWeOVuehTa4EunVBJtmG6t03+
dCWg30iADh7SFI4o3jPqmisKgtP0Ix/Sy8SWTC7cNUndc83t65U4ErMcsCKMu4dyTF8nNYsHNEhT
/rl1qPISSoi0NNauOjRFERwQ0hP8l1k7jj7ZCpe8tfIT5ksYe4iCzEbyb7mHsYYzwSu39LHbVp7d
mLNEqMmtC/pfFvnPSgv2pWTVrLyCjISmohgJ2dvHq2+5n3VZPDl+dXOMHHTt8JNW5LQeDAxqERAC
lYTBqrPEbbLbnknUB3LMrxJEOs0A5zv19fMYTTt03DphyyN98NLf+Dnt+zizF5oiMpRcjSX6TI6S
idgOg80EitgeET3oJttQTJXms0hFw81Hawq5F55jEOG+IAILGwiPDFufftapa5ZdN71lMmdUoHxG
xwWrSEOdmzfFUxcFx6aCeBFhNliSuvlV2wGXu0/oJpiDZKW56g3zR1M/JO6qeneK9EMWpDbJ4TGK
LYj6nM30AVNZgcw0kPWyFfRstQDithQQIHxx1WV7awKyUyCnc2BBcNFbYc5M+kOTAAxd1sZe4wrl
RAdALfR3vv2oB7xBrdm/oSQDmJdqKGU36OeTORWVMSMt4n1UePmC1XKritQ7w++7I6wAf2PNC2Ag
jN2ag/Xcy6BEvzrJZaMHG1wceDgR961xCT0BvsmIG092MJTLgxXb26SBwzeR6jAzNpaNM7xz2KCj
2XRnX7rrRnxiFt90nqO9tq5/14f5VTh9dKkV20eDCIJQP6JZunMfzQKUhBnDoOOBkWSXnkW3j72Q
CAor1Vnhg68y9h/pfI4kkM82Qamvm7aX961ln7Mg6nZ5CoIoHTG3V37y5XYNIQi1s8CVqw5201Js
Wy1CobH0lkgNIQdrIV6K+aE65bkiCTBwr9TGE1HgvY2ne6mh+3XBfWpj8aTHBWG3cmUM1rvvkSAn
DIlXWbBPk+rShVNyxcLFqCoRz+RfHaeeQV2O0YW3BWVLh6RGaX2wD8wNf7xYdC0zIytqEVslB8se
31AQ1G8OyDBDjSstz9KzDct8pRnNRzX5+wF4rDvoN9KKwCu5Q03oEkGR4HkPvp3/NNxbW0RX3/ae
TR8Lbqmri+q8B+oeFUsmgjPGb4LJdR3Q0/Zd9cy8R2OQX8x8I87LhEQrjOBIXGgw6TaXe0+1wytz
EYKayCsppRiep8w58TB3R8+A25qMTsaYnMZ22KNMwv6prQRxcEcMmMcAw04v/Icxq34i9peFHpws
u2LkXq4DhTd7zDgn5U65zx3cWpb/XlvuozKKp7gMnyoM7G41p+vO+1mePlh96zGlyl+TWr/1KICh
wsLNUzS882Dl2dxL5De++4XBsNUTD3oMhqfSgLfikF7IxrjXy4J0Krul3vGcHCfEdUT5ucjGRq4q
PWFKVmMecTQKxtBXn5oxBitrYlF3avnFbFzXBoz4FmBR95YSQJA3+RWPIThpIOyTx8tVDZCDQQCN
BoqMYerHbelcST86Es+1rTUygseunGenrMFMYunHAICSon4MAPMupJgOhUE6XVq37aF12S6arIYD
Wm+melK4/4ej6WK6td49kWOviqN3B/N1zKY7Id8YIX3MKY2p4XpnEHUaLh1MsmYFf97SnhGTr4ia
pR3iuYKMNvE89ez4FfL7YfZqo8fKV8COVnruPNgK3SnL/MM0oZzLS3k2/f6146CMc/k769F2BkBF
Gwa4DLY+meReE7d4ZA44LqnTn5NOHGwcu7speRFG4+8ycLoA4wiOSx90iW+nJLdHSUTMoOkOTTOp
ZQSqV1nJ03zINGOSL/M2z7APt9Gu1aS/6hOGXU4OvSEEl5UGhrEYTVo0cT7sQF6SQESXeT3Z+YWJ
0M8hYpCHBbGfbOAxSINYegIWSfyDeOb1Z1+X8aIyT+Bk87UNGWRZD9aH3vagjIm2Dhujv5oAifZu
F26trP2o+uwlaYd4KVPs8KFUxgu0PEevIk5EZOgljrHE4e4+jbOgsgfKzCVADmBMC7jyQSKF6ZXo
yGOSAo8UqT0LVa+DREYVmPlusKEkVhatosgAhGRr7dYNsvvct78HwixIRKzKTYNJbjKSfU1/juAT
e1c1hKHQF1uFVABB4ULvL6YT2VUYrsSy2gPV2waQqncSNSP3OAoLv0iRB2oK4GX03MlzJAhXS4ZX
12i1jUfOsIeEgEmruNMxLC7JEdgS187W39Xc68YcvWN8FJkJ38IHuEcnhoReVql1aLwprbmJuv7R
1watGQuKCTmx3ba1Uac1HZZ0gqO4new5k0WV5/n/hsYpB1V5v7NLcwuzeQZ6tlfdZTjfNxcUa3em
NT2XXiLWMJV2UENfTNFviLrt1/HInZtCePHw/c1nlb3tBl/4Xx4NSOS4uNgKVQE5nlMu2s6alDve
K+8Hd9sTrPFNF9P27jdmBM8vnrsojVNQixjuNg8I9uqJCR+nh6i2EeR+D51trnt9XrOsq1Ei1oR6
wLnFGzZZjsog1+8tRmYLxxqOUQIDwHXuDI8bpSgFtcKUTAs4hIhmqSzOlaCdZ6BFoPxR04p5Z7Mg
YG2PHKouyBLxmE5IxJxeJD5TbT2Gw32QqmOfkNyb8V4iSQSYMLk/rKmjpR8C2S6b9ZCV+7rKn7l7
tP3oH/KUToXCgtL51b3WzctkTTCwHZ9kzTLvdVTxARdznah+UZWkV1oJrjO0bBF49aVVtjeUDMlR
kje3iyrGyMoskCB1rGaYoxU0n41PSI+Vkf3Vgs1ZtuPwoeNhqmZFO5Gvm6lMX7E34iqNsxcbClLU
jfU2lh9zht/SKwVsW3eNwJrsr7K66GxCi6kOnwMv/U4tA/qrqO/CgUxP8OBnb6T/gs4cUkGDBEHM
QRuZ3i4J+qj2fomopsEg5uiiYJoAgN1W7dmBRMARBrAssMK9TjnUWLC8En0Ua/yJpDoL60NTWFOs
9lLYyZPv4f5pHfnQmJLLXRjsGsy5FpLcxIUVJ8R6DfGxn9j7dIysdoFS0J1N0pUdhEcD8V/4ndfl
jfg6phc1+QFtXC8dmyGY+lIu0aH6VG90uAWdSA9tzlMgwTxo30ZajmFX763Q+PyCh/oki/7alMaV
pQMIeqI/IPdcdm1W0keS7dLQkjdEGOeylQVy5GEnEPZLk2Rj17V/oqUHUN6tkXsQ+xgxm4jJUM+i
12kwTYQGY7LGlAeoNp/MTZE7B4EOZQW4/VWM5VnraCGX0zDuDAgLy8wLzroARkNNfOgrvlGPk4MP
8QMGR04qAQdaDWmLjNqvpn2YvBaDDsuRPwH494b0Ocu8cW9D0VrYGiQIJ7mn8fWGpZuDuuZBeaTb
2LbVW4S2kFUjl9u+4WvYeU8k12NBGCd6cqzYvdqTVeSuepSpi1TvyfzMbAyDw1fUW3TjbYLC8fWu
BZvbikkTBZUcLkqW9XIqwzuZRF9aRao2/a90EY8jTmzYJ1q776RPJhrOBE5PZDz4Ytw3PN5l4yZH
2yLXI0BRpamo3IW2DSBcXs2a/6GcKxrEfjK7jEMucfTa59wodhFQjXU/wCPrEH0p2/yMegqVmETc
KebmKhV335imVEZj8ULLdh/SLdzSmP8Zs/fQYdb6U9NkNJa8tiN2vhf7xGh+OBEtx0k6Adyj/tLM
lGuZEUJekKu31MUwAWerKmPPxIbaHk65QxtqN45fpRG+BTLJYDirHZzROVLixEG6WDJLHWj75z/a
YrzxsrHi+12+kQrhndu+uyloeOKo2TxE9JJ1bMkoYEhrhtOLcAUrSfcM4dDbdimBXqFXX3R/Z+me
Ti8i/xlMZz3H9KWnjsYlVqwTuoQbb84tSD0uSofdsJ7pOdBd7GenL1GLSes1teNxK7BfuRoiqbLW
LohW2VGD6Sub00KkGW/dFvIY/ga1t+0SxWDqUxTOeE6QrGVC5ArZFYU1OguLicTWKujJNBXlX+WN
RLi2zWvBqMQlKAe924GJucW8K9P3lt7QzsxHjzqb8O8+Ih6n0UvKteYjtWV2ILmezSTXF5IxjhGs
50yKjd4JD1hQ/qMDnJLAZ34aCVfusmLDBbDFPD3cGRbn7KYZn3WC5rZKG7dTg1O3Bekjne+wxj7T
lzvfotBlToEPGd5RaNBXDtMOO8l8y5Nxztj/uSMOqgcQz83kWMTsGmplFA6pZiQLNJWNa1YJIiFk
wnhRgD93aE0Wlr7vsvZxqN1PHM3RuhjDG/5BG6XkumrzXR1BXZ37pjCbIKn4JmenMPmp21hrC9W9
VhGz26JMsM8Ej6nFyaWgCRvRjiJxaCW7eR/2xzvWjHSF4e5cmtxL3Nyvne3TsQGCZBgfSaBVgJBA
P5qFsYWQxRwJRZibmPV6zm6N236tjcZrlyswfwErWXEYJ1/feZqvbygbSfxgeU+WOKroBsLe05L2
wUxh4aAsWGPwZj4OhMZVpA0TY4IGrmqeUrN5pfO9q4hckimlpcsJi04SwhkPH5xjcecDo/D98VZ6
/Tu+lqVbF+22qVM6jlw3MBiPWOcRdQpOHiJSXxUAzJSkG+6QiVy8aT52G+ess254o9Fj10UNOSZ8
QrpB89IHu/WQkX3HiQBRAk6HLTRILhjWFB//UTf0u0nFFzQ+GVXtYxuWb535ltn6Tcu1TxMRz0gd
tIwtljDUfU42AZsQ/IbBrT/rmNt8QF/Pe2wva8SrHZ2G9TpI7G8zY1uu5k6f4dcQGTnimDWQHQAT
JvwIBy4ZqD8oZEX9amh47z05nii812hd6zuus1E1r7GKvTWWa9y7bUk7tNCfJ4LAcko1YjSYcPc/
Cdm7uVMNXVCqgxYfAYxBYzZ2bSebgzmsbBxVHE1CgrNzVg6Oexb6QTjMR92h0AoH/8ueiJYa/Jgh
4njWTFa1IgWQ2JHfDn/tgavmmMlxFsLxaUxqTJmzr4D5HA+E7BtgZds2ra5dJSs47aSc2SAij76W
HV0UsfDUyk1idifTmdpH8k0wcDDSH53pAAjglHaKemuq2fW4k59cVACTosOtk7fwzVjQRZ+uxV1L
gGal44u37y2jVydop8XanxFfmOHzTRvDwSlFiPaacGy90AcOGB0VQKGnT0gimX/bwa3yg+xJgWdm
XeEVD9hqDRSAjxw2Y/xI3fvEHUuMehw/EpSYr0tQYxuRuNge7RJaPkEEftx9qS6vbr/+yYvpR+00
0+nXR41WV7vGZQ6WIRytHN16YoHFcpL08dkwZ1N6zAvX8veLXAJcLLFQYbxEomeW0GUSHL+CnItD
LhBo1M1k0WaPMhrCZXDyXOQvbsYpopEa/A0oBKcW1lk64n2LxuZH32fNASyavYwYV+8EUCtWlAb4
m06WIgqB8ubXKDpmFgDzJIBcSb+tXFmC/QIE4buSWU6QjVtkS8gtmOedw8rbVXrNR/Onmvm/DBu8
iS/sU6vMPz9fFM2m1PHoTmoOQm214EEP8+DB9JzdVMXp3a+PqHlw4IRMdjzUEBtLktSQ6sZZ7+Ut
FAYC7pHt38k8d+unprey7b5+ZgHCMzsFsyp2TxllvEQlsXyedIcL+L53BDQmPG69BUkmTjnX83yX
C7TzehMcOqFS8tp0Ju72BFmnqOkcAQAR2HNXJfnmW7CZN7eJvTcZEBXRgNzdmA00ImSPjMqZtm/U
VHrMB++Skde0q+AEtnlYHZOAkxPZoS7jK7CZdQqvtjH8ZE/kNJlGnvkOkoIx9egUXIhAyQwrYPPX
oXwyTN96ll5t6qbBMWLUe1JH3G3nElDQ9QJTXdGJmZLXbGBbrEm2kz/H1D7iqqTnSoPqQi2lFkHh
9TRYi1PW4uwg0VK/jHaxx1tFnwU6yDNuMtxKiZGulD0AOaN6u2EmFYOs3uoUs643fA1uZF3H2q2u
yvEeU6ddDFFhvgRO/zTqFGtJnYAa0e1yXV+6avRoWU8hSo6XSDjaY+J1963Wp5c+efWQMjEBdKsz
kSTRAVXVEiWX4gBAkEo1H0u9UeNd6T6NoW34sSMa+4PjuBSKSbxu3JC+fTM5FzolpDnbA9nrQCdW
fqHGk+3UE7Bck+6DETU7JUmVy9sYTc6kGUuvI1ZA2pra8bpDu0uYMDpaDvYYSTWdcs56KkbR6dWA
3mNmauU892V5t24M93lgU/Dga8ghIicUO8Ot5oo6+uJo1iAEo8b2C3LaYiB8GbijhIa5zQx/LHXG
Y34xAIDVkd/0sloZdnBETWCcsoYYBNUEzELIRRmEJu7InHIx6aQEqAPxBAXku1ctLL39hI6eAgjE
bqykxnC+7h47zoI7C4W16OytFMS/DWGzNSASLXpBiCmSxwlmysxjeEdnXP+cQxnoLkBUQYJNteUH
d+3sAY0qj4gpFNmrVg+nYxC4e8t8z4Rvc1qbgnu7ZXkNCV7YO57/NIwVQYWTHK6yNdp9Wllwquz+
xpvkXmmJ+GckGxhFmjsQmMajq0XazbYPAc+xyJX/HvjkUpDZt/YLX1wyD5yPZuGCcMcm3sYNPdOu
yauFyTbVBdw7lhOaq5r+86XN42Ab6RA4oATdo2YPT105vSJbsC9eq7sLX/kAFkTFvjTz8wyPjMwR
6+sfD8SisxZ0ebFldL6MR18/0Xzx0crZ7mpwzGzTBuFbVTM8XAz2oCDNkJTa0j65a9qSjsv4wRxD
O3KroY2JmcLPr0EAPBmRvlzYmAjYR9viPqKJFSLzvJAtSnqUx7ijVtW+E4BsfeVizzQ4GUtQhqSM
PhRWzsG4ZYtS8bTx1rHfMoGn7CMd8Ec2RdqjTRCURI1gkQxB81bQSEm7j2KkhsF9xcwt/hHDTF7H
HowdZyofKauHa4yyf/XrITZG86cm/v/Lgf87OTAdn38lB36aPr7BjDbvf9EQ//qhPxTByvydPBOh
dMfAMe0Ix/jtT0WwlL9z4EcKLBD/0qlw0LD/KQi25O+2Lg0uFYWEmLMOKt76D0GwqX43HMtE/O7Y
/5Oy89iNHImy6BcRCLoguc1k+kx5vwmUpCp6z6D7+jns3cxuNo1Co1slpciIZ+49F/SdJeX/RxAs
kR//LyU90nnp2R6aZcvyA/4q//8IgiWi/2JRAxNJAjtgb43nzPcfACB5Oxs/0GYYgGIyeSds1GcW
WJoBMQoOWQ6xIeaTM5THKiPhNWKXjxcWRRmwRMaYIFGOqcTZlSd+dIdCj4yhiJCayAeMi/RlYAFM
xkm5M7IJPogstpY31zhgmneCc6fDEpl4cBXQXHzoAEhQQx56Fqgo4v40A2nScwrCrNQ5qauWvXOL
ykCaFz/kZT+gMaS9LBP70YY8WDJc3pgSDBkeCbHNGbRtA0WqZxFl6r5g4epnLmQXFjxZeez7T0u0
mNVTOgnaH+9QGiXc0QCFLl29XJNC/wbFGBFaHMyXvmKzDSwiaaf8KWqyDNOBNKgb4/rG5vnL59qn
4en1BQdQxAbr4uAJOFrjcE5S4UD1UMGeRvwd8zLrG0jWixBnvJnTmevULa6lzYoOa4F4MtxOniMf
z9YQfZe2sF9rpGT8ZElPsqUuti2xVgd4//6m8C1Yga392PeKjCfPvragZt885Dops1C65fjvYnr3
Lob/H7OfPzweXogYZn5XQ7afSMEDqwQ9tRDqKKceDcDiQ/Su6hgIMx5aP6g+4BKP517QReJRrD6s
lmG9x8l7qSt7HSzkHlf7o3Rb43nB/wkgw8kvNmOpNt/axPReFclZN5+A9h3pyoCoZ6u+Cqd/oqYn
mKdQ9Sm1JVqWNr6MX2MeaAgIRR8yspY7ShS2AR5CxbrmG4I9+oC7uHgZIcJddM863RLDZZFN/TBO
gBdKw/+qzKw+FstASvJsUbM81VhbLmnNdxSQ8pC1LjutYa45mVtUvtx9q2wNC2czP/t2/s+up29L
5Kc06iBopux4SS21a18coxYT2TAtD8TWhZ3vr6ZQ0j5BlD4zPQPXz6hoGsX4SA4fbrkMQ7aVLHt3
sPOtU4zmU98UIeGp5l6g+6N4YzLZaYbPpLiZDMhQGwUMsXQE1ieCmmLUzL/zwnzqquGMG8fdRy4r
ojSGNOdCdeqk7zyqEtmlyKmoi04cBmaxLI2V3PHJHtXYfrbCIIi2VBTmKIpqxCSW1Vp7gHlcp/Br
7ZnaSI5Ex7KiudeFPhFT5d5FbMG3c+zB5mlr983t/Z0GSrSUZfUzz/MtyX7KcbJ3/RR/D1MwgOJR
r2mKo3mwhqNO1cnUsKghkP3OMtmDPy2PZZYQ57o0BxtEwrslof30uMsiRSaND2N3Lyu7RAuVbBqb
1c9cLJexSRgjRTB46RPeKpz+OOEhbM/uS8Is/07LYiGIuS7+rINK2uD4UjYDA94iVDqo96OdyNDq
6pBtknPwPGiHNWDnYHD2pqeGa569Fm5wgtGfXuahxJLmOQ/Owaoa0GRmuayYjVdHNsGpS4gV2Ge9
lcA1fi9HSYp8tixnodwT5MVt5vn6a4DLApEJmZln/QgwcqHweTCkf52ayP1YVLeEyWtF4/AmOvmi
yCgeWaMfRvLet53bx+wz4z/QlZY9pkcZVqizYMuZzREI9x+HCoJ4DWCk0XLPCYJTumIqINzo0y7j
6qYqVunsPXGZQayqaUGxvs0HUPvgs0pBJ8I6cu/TKUwkJOF0R9ns96xC6uUCuwnR4lIBiHTS7mSC
o9ow10GvZqfWrs1huCxt/JFlDKa0q57T6hcWI1+WRJT/kquEZUDlRkaB/ZDhyWwWj2nk/W0l5kOr
6t8NN6CrDDiVwdBKreQldmVL1ho69cYXO7ekjY9jj/yJUtWEoyVdaFGdU//fOyPmh2ExTktuvgWE
kmydQG7LMTfODuFQfH1s92n2uICf2CRYe1+Lr17ODiZqm/YTEQPqOQMGV2J8RQlkDkZCT0zdnW1W
Gwx0EzLJeY3RzFFtNwkR35MLQISTgFVLg0yizvUpZqTJihZhZGVRzkpkhc+BcXFkp76xy4rMSzl2
UrIvsb8PrL/GOX9xe3HxUqO7Dnw8tV86u9GeTljZOarJe4x6iFY26DME8MjXdYMpOci7X+b7PoMr
0u3zZPnq+vqBLuQrWTEx6CO3UWPC88mL4k5Z+akv5IPqbfMlsjmsghjlSleXP1aWDR/cZ3rfD4xE
Sq9ensk/uQ6RdZiDSB409meGlmBtzBlpfox2Nm6PE0tVYqrGdkcoLZEIETvB2hhRxq+AgkZ+NKve
s5aoR+SqEusvcope1laQAWxBaLw98Ma1hIy76ODQ0u3QRPEK6IotT9lCFHI6kkLjtDs4DoDPwHLe
DGsk2gCjMZ4dKzhVmkQXb504o6eruY+lxfcQ71uXmWae5GekAtypINiUT0oZSa4Mxwl4deIxP09r
NawWqzxQhj9oOZ+zLCd+u8tf4LN7/D+FCBEMwECx0+f41QdBmnPJPWUxe5WEzx3dXw0+T72Ma9gF
mwQirh0sEFP6b85wVIhemI9rSLzX8O4b1VdGUualV9bvhGt5M80ktySIm8l4E6fUKH64OxpG7ShO
SShAz+WUZ41CTsqAjE9h08XytxapJQ+DQXy4ppW6IFQ8qB5YWCPklRTPHhL7QtQ6wQ3JuBJEFQaZ
WeX/8NhyQ3nzY+xayRFkJQBHqBFh4CbRtSqnKx7kAS+vefZavo20aA1KPDDvuZ2hBCVpLiGRCU/x
T+UKhrQMaEpGHE+d9rZsDCLwkNZyHZxaX+VXK3vzRrjlAX11deW7fay8YtpNXW6EazS0pd9rftGA
hljVkxt7Q5ysdyPz2N2SVleX6IuynR/MKQ7zLihOLWGSp1QVem9p7qLMKxkKrmSqykfaGWSOcy6M
+qOIfQ9QumucTcPpLkVL01vb47FPYM7Yk/Wns8cSno9zKquSzWSinZ03VWH1L89zHyIKZC8CyGjR
au+gtEb+137naXuX6MHb87n+2oV6b0d29aV+Bt1hImmv/onRtsJ80Aw+8XrlOgp2AyjoOWCF7gbB
ebbVFHq94WyZStg4QyFCAZJiEhw70DdkNJ6yrPnxm/IKTLaAa0H9Exv6mjXdLUOPufH2pq3d40hI
w8ZL4yN+whppTdPtNNlG24i889gz5K435o2VUwsxGE8YDuNDh6D2kngPXWmxcfQ4wJSrmiNhInob
sExlvs7XB4oyY89neAptYiMDgoWAYYdovU6W6K0PRBkkypfeJ5UN69IRjXokMxMtBNRzyBqAmyeu
C3ssIL/782HifcTaxfK4qBR3Ym6/FH+GJeH47jk2fEUKcokZZEGNhCA9OlhIRh5rjpiZwW8oBqjZ
nVcQlmFra6+l4qiy2VUxLYIK46HGj+FvpzP+n5nOgMhNyAlGRg6TM5uXAZmhoQnn8G1GJla+3E3m
91JjUOGC4GQYOTG8MUCXZ6Je74gUjtPS5NAyPjAr6Wg03jQZTlOmwrEs0ksrLBkOoMHxJtnZPZPY
ADV5zUjWZsTSOj+LTeqPSojNxdjL9siNpyNqCROsuPsxdGYMMpSc9pJpE3ughNRBV+IuohoSERFF
yiPEOcEARG0+bxtRsSpNZX1LY310Fn+4E5mF8BLpMnGxm6mdZuTI/ZORjVxYMpcQugjYCayZksPz
jO2UIYoyOd4NgZnbSJee/iooIM3q5ZJMzr5KU/PRjEk4XNlSnR+fR9uf75zY9K8ua5tKLPUj/IX7
GUAIpG+QLGOM/1uu1qkIyuKQFGpbOfGaf8Y50ZVIZ7mq+5fG9C5+P2isDz1J2hZOFqIMcSEI1z7o
8teaU/fuv3/0Y7o3ywk3hPIOVfWTDO10gzYXEb09vlRp8FhCK7v3MhQN//2pNc2YzWvPKs12txEE
6/uogiZOrOfQm8DApwjkFoiKeZWb8gGh3GLPtMyBC8GgSZH+knvq95YRVmbuHiZ0zNrL02uBc8uE
83zh9bcvS0GcRmoRDW12xWsTu82+clCHClace04gyOcYrZu2vBcNO35a4Tukh9YBkDnghIRkS4A4
KeYCskSjky8fESsSiO2MTPFyuZN1cD8l8shoeudOq5HSNk7+FPtEPwAO9Gi8Ci+oD5nfE9KQK9DQ
ctmLCeMGr/K7CaDghIHnsaqD3zxTzg4taU6zjJ4P3diubPx4a8hoX+YGeUYNMhWVVI+xX7mh0TSf
iljvXtdtWGlcU3jhkRZYURK6i/fh99K8F8TKC8sOU+21Oy9j7wxQE4HEWh63w0dWKH1FoCK2zZDd
1Qa6kixLCRnw24PnKPLkWX1IZRCBUfymGtlKGTHrVBpv0mAkd2aQdbxY+a5tIDcQXn2MsSDD4DYn
WFXElhgZ/MkJmyhRMD3RA1jN1Ml1jeGkKKyoISYkEsJ8UijNoxkmRjfRAqNqg9TfAXXfZAZD5N5c
nQTtQmRJrrKrnTn/wDUAPhTWOU8tsEJuEyBhno+s6LpNKlYERk/qYLGSTUA0hFbJC+/MmXFg78QP
4EGtbLawun9yGQ2HLLFL9BrS3PXYko5tqc4DG1hgFWPoD8mzcEiDIT9l35sD/sQCtDkYQqQ3XfGR
1pF7KVi4mJ4LGXkUtDBTfEml3C8ItneGkz5yt7yk6NzuVOSOd4lJA2BCXt8HLDXyFDlj0WZMlfO9
gsiuUWNntnXXUVvuI7LHGrJxuTgdDwgKO9FWfDhJ86p6Fb9r3BJGweQVoO1T6ZhpyKLtiT1pD9TM
lFutUCqqwH/xSyq1pkcXR6B5HzJ0/BPlC35w6v/axIIM2/jiRozJEwgIvYQdbrqInWODii9IsPbi
TJ5vrGNS3n5QfH1QI2RU1kNqA0Lxy7dekGUGdc3Y+0bLwyDqr35u333/fSAmiocs/izkR9XBDSH+
8IXYHU6m1Z4yAelWycCoZnj0Ftt/KdnN4Uy/a6OuvDf8g9Yj31ZTuIe6SF4Nqvtjr/MWLzZVNjoX
HXHWpjBw8DdPKGo+u/yZVWi0c6KuDUs9cYH2aGj6AkzQGtW0z4L+CRXP9FieEqA8275BzpiRlguw
srcZc3Uyb7ZBDV3XXKO0bJwfUSR/XTa/IetLM2zV+lR5jRH6zlK/foxDnZ1lZR79Kn9gD3SFwpNc
ArHm4xrzQ5oSpRiA8THN5oeJ9cxcinQQJifYOkx+HJ+5Vp/bex/VUVEDVE7uoli7MHcI4k5963m2
2WKM/snR2MwgD0abqPX+RZgh7DEi+2RkX2UNAeOfjNy5Bo2LY32OqTExQiPVcLYo7NyuS/aLHMZw
ir7RGWAwaM0kNCF41HEdXB0BPrIp7iO7Tg/YrXeaOyRUPt1mHyxY9uwaIk3gqSefO33bD9Ehner5
1FTxKZDKu+UxMvsuouVq1ijOeWbDQbCNJl0NxYuJFYE1cSfZU9ru1DxSFXpkDo0BVb3xnTCQOnfN
/Oin5p3XsRpNHWIXfJo8OyFAiunA/RIPzwlEbK9Pjsxwmp02VH9wJuekPYw5LfZZPZWXac079HCH
0tbwAV/lYoMqXrr7zHUwggxiWY/FgyfBmQzlXUYS0N6aF+5ahgZbJOwXnTgrcCTiGL3zouBDR9K4
sJHcq0z557Qy/fN/f1KCRnp2yAlrWO3iPfnOjb/t+muBZoeiv1TfWe81WytddQPT/OapfsFt6iHX
qHLy7fFwIZT7kZIqCLcypnpEMHFl1ztaxYPvwJuPou7NAlo4rnzUzmSpkMMG2soWGSSkutvQzS9A
H2aSSRnuDFZYqOXejOEaYSaR2yXIDxlxZ+M44uCE4Xvzziyi9UfOlsGoVcCkxJxOoFSd7bw+7Ytr
hqgfMeHHJNO57n4AiHfw4gLeP30GMixOolJLtNevi1P0G2YSGHctBzO3K1oaMhgLKFhqOoPxPVts
Z+9hH5Q9WWFj05U7mzqfs1NAzJrvDaRK4WxnaEbZOnpz6V6yYXgtnG7acZpa28HFDUmnVyMX4zlO
3kuXTXIw650XWHeBWAm/lKs7qPDcy8t+gDmwOwrvJQjib5IRADxLl61wBFSzfV4yxLNZwi02dNUL
iRMXYIT9tSEcqEzHXyiI7b7OWLc7QB1rwzZ2zlLMV8u+ryZ4VmZrSri8w8I+3x6Jaaw/qoGwY2sa
SNQwyLEk2sWyCbmgsPdh03pcYZ9Wh8zMDtYYQl+eIuV029zyEoCGCURqI7oX5Joe6kO1QKojITQ9
DxnqTEgW32hFiR6ljdDkS+2XPCX1znZvokuXfQ9rix3XBFHDACdYXKYeHINhMo+M42JPMuUIXLHq
r6pJtgFnZzk75EK5S7zLlfY3jTvqc2mMR9ji57ia5c5LO9yVcpge2Rlmh3omOhfAbcXp1xR3Ablv
SDUinEQIr1MZZRA/hd5wAFF4Ng6PatMv57GLukPjrmxLbhd8Jn+H3u1CObcE6okARBjUyk0W+4TQ
D8slE/DwdeneEpn8EJMiqS+st5rkx+ui2CIbVX1L/pRut6m8gQU1tK/Lysaf0uinXmgSKODj/VgU
T70VDyc8nDX4KZC10LQhKKBhIgsmJfYrZjFsIJDdujahbLUfHZOFijoJNIqW5W/j9hyfRn0iI4HR
Kctp4n6QIGAzM7puuCcM5F9tQVJJYkZRLKdprUwc9TYk/hUqac+4sIEAhZ3DHHK9g8N0PLkDKT3A
FLC+TBtZt/cgxsa92zJGhqr8z3Ltn5pak15S36gZgLMlGd91heVEpsMbgss6NpabZ5405UrotOBJ
YjNdHpUN3rFBq5C7iXuglD2gUOd77njBSky2BHwx1hmyW2XZ4q4QWegp7zsIXkf2033DRrXsm60d
kWRbAX3AUQEuv2rfk37CwCAKFhEXwDXpJspH84QPGEbLN+f+nyVY3zSX9PPIn/cm8Em0C0a5BcCq
CHJy+sDZ0K7pa+w+AsX+QBjIzCehiLTbz4sMpnEnJlIDeSCR8gBOxyjlCQr8PE+KdQabh3MWp/uZ
ydPYZvOmEZDi1hDvbYk+8sWeq3Gfes6rakh7zXP3yo5bbt0R98W0wNhowb6TFPSyjPGrU+/nnPl9
60qy1SeJBUVsW3Mp6Hithe77a57qP0tNK5eOxRRa5PKcko6n0kP+PVewmpqREAyVHDqnZRwQIV2N
xOtUZ8PRxJpmNUjJPPnkipJFPw19IkBLSKuwmNmOX7pkyGFMRFflKBJM2eUhBxG3TcDjE6Dg5bX+
m9YmQ5Lxl7yxCpHycRiSdwkVGbVxnO6Gssc5kzJRaQ1kmakoD0jzbboXtTHbwtzaqxIfXxBGoKD/
Tjgq2mW+mdPetXk7jJpLdJowKcfwr9cN39YqI2rBLgvR6zPP66ksLav+l+B8P3hQU5YaenKBF+cA
5ZJKsitQT7RIvrPmHxEtVtgxmdkEZQb4ZjUMkUB3UC14BT22X97QnpFzsYxixrvNrHYJDagEqSLO
3o9fXbdwCJBorjNx0wksLyWq547f2zGN9rkWzyj59vg1mdgbV8ViaiOQ/qFjMZ9tK/Yp7luu1Ylr
3FlN8kmfMlvBEuNnKIhQkNE8eN1RoEgOqAtPZo3IyVZwnxlOtKFTAV7EADkMq30lgbyNYjmKPquA
IOAlZuzQCvUJof4wJsYHr1hogwiqTOeA9qSJ22nv07yEGru3o/P0MxWhKid7b609FMA3sBsIymef
1K8++IKnOO7g2W2Kac0oq9N3NjLkb/boWtkM0dDnKcZt19w6/LJpwn/xOIVRmcvQSBRv3pCeMmdO
tlMFci0e332UeDprvhaNdBnTLs1wdiV27pwGMJ9X02nlI8iXDHkQ9dmrWHC6d+fQc7rnmCWEZYCJ
YRwXDT5D17lGCTvg2Pb5gTdRgj9vNLD3ezEJEqPRTVtj4Veo7Sy4muswM6/hh+g4fygxpkMTsffC
I4SAIO23ubMmUpQQKwr34KmgPNZyfHIagxIj6aD9RrBMgoEGBfkT13xb7qYUrHfU6lfT7xvQn651
WfppvqKcaYPub47Ib87RkwnuFVuU9hZgXHWYcD6iooX7EZHLLap7M4esifqaorNLYT4n2dkwoyo0
yBCTgW/emnXj66S6JrhnOvK3k5GQ8ZsF5081PBDIJfMP3YDSNmP4PpGT34CdA3qjsb90i3wdCFjm
JNIWQ8T028nOXuGTCeb/K3MX3EbvGJuSa7kqrfuhby3mLSdnYZs+lPJF2vO9FGO8j1aRkcIbIJSN
yMyxXGICmDMhRyecJLb/jivdPuVSPRhS/kwJP3BpNxBIrb9xG+OT8dw7w4q4BaFHS0aKqZsY+4Xv
Y28W/MKStP3Cajq8IFcL66JgSpXkww59Lc9Pa6BFExhdjVpfBkwQLWTtCputBsPDRDsujgErQdZS
r732qp3r89SIhU2G03+4gm5isgQW/MLF712wwS2R13FwPHLq4hcHeuwOUFBUZP1h7JseCjF/iRxB
e6+MN/ZWxAABanDKlqU1SnhooWQwE8RRxB3ZBZlxUb6a711Zf3o18XeTe3BWnSsrXMKsuw4WTtIy
I46jfldIzOv63gqco+UAiGwC5PcjIvdmRdkzCE13EQkeXlP9Bj1RNn47jptRxiejJd1tdfHyzC9b
CDidpfemG7wPpUO6KgVNzlyZpYB+8j2G7wkEjbm7zyW4KxycuzL3rK3GHediYFnG+i7oiAqQrThE
ZpfexVbNx5Lobj+MZL5onxCn8tOI/OXWU6vVCNduJ4EYYwfLccZylr2jHqnOCxOzU1H43+hsGQev
gTXSio+uWHaep91r7qjvyXSyXWsHKegN8nWpVv0gjEsipEGZPfelBpnSEFKYMjt04MtMdnFhRGc9
sFcIjNY8Rkt7871h2tmOz6ayrFC0fZQuBIPGem0dte/b1YRbBXuM1gKPAFDb7uygjsuH9lWua35c
VbbKmCLD+cA5Wu/NvFsJQ0sb1hNmYzFWjFBPNLD5UaMqNBDhUnLEj2kHR9mgYofGXiBcnvGBZzH+
1oRPqEr77agyHu+0ESiuGD5BM7i3veZdU176tXubY/T2omk8FOvOFhFgdg3YwAXrBelh/HtirwGZ
ktWtVTGuDURwLAAvP2YeE8ZoXuowLzqqGYqFrC5Q5ufRqlLuT8qzQWr7zjEfkpd0IYmRCfeSXBsW
7LembJ/nCd86512+RWCzoi7mo3hDEYlLgc8MJ/xQhg0b+8FynHtV71vILHs90FY57Uyt2/ImWHjs
NvaahuSX9WYqLUxR94Qypjs183r08ON7wbheC/mZtm59jtL2hsXAZ6VmJbsx6jV9YfqELtGmgCHs
Nu5tVAQ2dJQkYP/QqyUBk0UckAYIcfR0c/ZGErPSxvtCe+cc0LBvjGLdDfuGYhmKXZT5wT8eSCYC
w++EsoLanAVQES3iwZiNp9V+sbGd6LrQToZjAnVzXUp2+qXHXbc122y7RME+GQv3rll1qUR7omqG
ygzCm/47I9NgcvcNM/DeYExUI59iUtDCGTK8YlfZKEus6c3JQkLS7tNJ7nEVvkq9sHmENUomZzMd
tE8pLVzvUg1ocU1sdpZQd0gHaLSa7rPoPayDVRLCh8CiFIwP2JBvgWIXUSz8lh3FZexaZMJzBN+8
FWnE1XweXGiHeWfkbLgJdceHDLk6e+iaQnHoVRYGdFYtIyOxi+pqbHYKSU0sUgeSOCynwSTwuA8u
nvsS13+tof3uY6AfnSb2VNdXOB1tqKN09ZTV27xbE8RR72/VXJCahyfaYZ2H1QpJel4eR+H2FA1k
A2dyeJsz95CZzJfsCurP4JUfic+SAqioIXFvBdQDQQX1HHKPRvaE4ycuxMHD69mN9Sva3ZlE4ynY
ZK76Wiz+awP/zFY0T9Ke1KWxp3mT/aUQRLXPPGZjyd1QVf7e0Aq1iX82M/8T4U51ro3h1jhNRhYc
S7SmGJZw8DgLrDWAC8rJjrdgJkvLUYAIvHL+ZCR6wx6cb1xkeNvaGh7sfCTWKJBhGmQXBoHkJNQL
BIAZzp3PGlQa8t5txQNcFpCpHV4f9P2I0gN5rkkU5kLYxlOZvpsTQZONe0AIRdsD5qhRzm0KPApc
oLrBmIQEXpX7piofJ7d6SHIU1OgscTWHJR+6i10oX+TMBxTTEYjkYkOWA+vLHnqwGG/MF4yRcKyK
7G+GTsqogMel7VuQGn/8BKlOYjWINn3kK7PU/5oO8wSRCS/lgCmuGRntVTxfDIgh8dVA3g1v+JKR
u4MX8U22QcWojemOO7KFEgJ7n7LfB0YE17xz2RPE3ODFBgkZdifbRFpGQGDl9OtGPltJFPBTzOUz
D/yjm0jEV0VKedBiT5Lr4H26wYYpCCdfxVq1VyFehw0cAkbgiutgPa7ew9JIPubMezCT6A8AgXPk
DhNyJUdwfTEZ7dgZsJmheplVsylH/7XEbbTIAOXX0KOl6xxmObCD+5oxs1RZEKpiOLpkf9NH4Etf
eI8ductSrgWocBsLgRhoDD5JEiJ6lE2nbqYuW3ogOP60Fqeg+YPS+uoD84i3G9PBvWOo8VoInR3n
YXqLMTJdUi3eyW/5xH227KzPuEg6BPnmXx6vF8vRV0OgeG4b9nc+dUspus+hTKjl7ekBWdU2IKkh
5CUl2SWa/plj9kf0wauL6XyzmCz1oAaxHqgIAycpADujbd3cKtnMhvWQpbO560a3gLMGkkE4xd3s
F7/t8C/yCxARUx7vs7y6sxr8PJ4JBg3dr6vfkorxTxTj4TAkv7yYVe4KqniOBpW8tRpf2Yid9Iar
k4uuC2DyGRu+WIp02lh2ch0e4VNSDIUSjIxtfHAzRpiixAyQ9dkD9LKHWKH9rizny5cWj3V3XVAR
k41OdENgYCnDFFNtu9bHJYdkblKqO/uxRUecBwdZpGEvwMQkY9UfWHMc7Kje9VDCTnpYzJBApOcS
G9jB2ZldK59tx+K/qFgaiDvXR/VdQ/kgIB1mcY5KHrvovgSgyOjeHKnFPgLapVUvGCe4NGcng3IU
YM5IfR089P5XqhhfIcrOwoKGZNNHjriDrByEuUTTnRZjcyFlut6QEbOzUHw8eHZ36oklKQvvpgDI
3MEqIu/4n8gNa59H8yvdk95Bq+K4MZI9lfHZbxQtGiVosTrgarQC98iDLrqoMQO2OaskhUaJPwhz
aE5YoGdkT3ixGFqyR6YduPhsEgr2S2DCNCv0OCPV00FgaDOYBV/sXGaczwo0RZ2hd2zQcVVAfekP
TUJUcuexPy42A4LYnfuj+mT7lh4TNDt+CQlj3bLEQv/4LSTHfszfipasRs+hJ2EpNe1mgnC3jvoX
GCSFwT271FGf7bB1kn+QYogq5Egs62z+2tZUIsuizxqJmbDq6qxQ8TCdMy9qmf9N7cVoAD8ZyJuE
WIoL3vm9ZQVMqCbTpiNPCfGEj4KwqocBqn4W6NUQtC3eAiRAN2sQJ1Ke2wlizaAg1/kjhl0/Jmg0
GuGjixgRKHuBeMC3bouB1hjz1mKiw6tHbA7Q5c2k7I/5iCGSjufXCeZXYLQc68ijCEf6VHFiHgz/
tfCH9eRM2m8NSA17wJ6bPbmP8MazodrTllQruTs4E3lSP+czCaJxwOYNM7bRMejo6wVZDTMYQ9KL
GYgxvBS4ql1p8iVhu5Hw0aCukQ7hD9H0kwBp7TlHN0bbD4cgiW5t7/1KgWCpIi3z6D4vXq9fZmzD
WN6OUSKxDtJ9DcOEh8srmb0Qp8hLlN2nEKkYQOQ/lmbT4nITaaNNDtnoBYfRs5tQ6LXSJBN1NxPk
SRwrHUDR9YesA2LGLIcLR/NMDfj2N/kQ/fo6eqXY2WdyFasqrhWCLyCUorOuUQhNdaP26DUY+cdH
o1KHhDgYzG1Y3vN2vig7+GkJWdh1zjmR7XiNUmYmfQVcTQ+zDt00ul/8htKzUM9z40x7ovvYSUL/
Z/8w5yAzhFhFzYW+qDrgt8+/SAKWuEMvNpZnU58isNoMq5NMliQCJd5jPWP01379FpRDdqpDV7PM
THuKHGACZdim7dkU0eeS4AbuG69D1pt254AQii4r1oXT+KtpU7cqbfOvYSEiqBMEDCdGS5fFbGGO
UIQOIJ35k4q+J2Ff+Ao7383cu3kgWTh15NYjsoOU17dGFwKehPfeBbOHEnIjh+zVBkrNkmklS3FH
iGJHaY4YwDf4O1kzJ0b+EsXJgnqEMtGs0e1RW++ysfr0A7Tu3eIvmy54c3GzUO3MvKbpjBMnI9wP
HwCclVTvQI3aLHt1xbkhDsEc62tRVslWIXA7gGQT9A6MhfKeYsTVv+SylzjDZ/cEMSogLIR6MEif
S1npU5/YnwgNb0srs7NDnnZX3eNiib7cAS8vflcm+sYVnrR9ki55Lr5zjQIAWI7Djd5mOLix+Dyk
C/SYLuLUZyyOthDFOdN36+gF8C47LKwp1EGmdfPZwQM6gt15B8tZY4EEssFAupb1pciImV+aiJ5Z
/fNG98F6yQkHJNLzb0o4+6bWVNhV077WmFYPRsC70JviMvMO7DTqrVSZ2aWPpkfleuIwLzMJZTAb
wXiaP43hd7uaGDu2lLCZBYSeQkNS6ZObiDCAj33JtrfDa81lzJesvpi5ls+xpl2N/e7VuoiEJ6Fa
QDeUwWM9woBuWNQSQmRhuVo+ZVkgjcY0uHEHvGVq7o7Yqb5R1vwpl+V/yDqvJVeVLYt+ERH4hNeS
9yq7zQuxLSbxJJDw9T1Q3e5z4vaLQqpSIRVCsHKtOcd8ToGGAUP/k6U9uTgstLN4mazPRbIPq8JD
efaVfM33yaW9lyIClbFzHWL5mlQpE9+esFVydoP3IGK8EQztjjEcIJrJ22ZN/TJ0HDcCnRsc9X7V
YOuPywl+ggtFe5IB1wgfkahkGdtHP4LcurisaYlV0MG2Vc1fObnbAHXWm5w1dmqHcwt8GTtiwGBr
KMyRpS5ysF5HMARUoSErRgnVIhh9uovwsDUgZ+0SRaoRvBhB9Q4/bjjabb+vyXbdNyggCHmdWVaV
ydbH44hKVgIHz8X0nvtPsVX88erUP86G+kkuFNeISf9g6thtMOj64H+t76pGf9Oo/JhY4Y36Lz/n
9GgYsaKfliabd4N7BEngOVhuIn/YYFVjWjGjtF4y7wNM0qTjVhvbS8wtwLO3OIPKgeW2pfrEQpeh
spgKGqiYRL70jrGPp6R68ggzTWBBw24hLT7yDMI8zwPlzC4aRbFSs7jqOJ1XINjbD5vW8M63nXSD
LgNpmrSIudQG/NWmanazUf2RQXFBYYCItmDWVjAiaozyTghFt7ZSb03f7SfDzW4zdKj5Q4asT0ZD
RkPgRtRhLgGwnQBTlvnJKvCGj5Bz9Bqvz3Q2S8/h3UOhMu3ih530qMCpM57osnH25PpTCq42pmbE
i9ctIqSJpp02UWNRtJXE/TQ/MwaVp5wFqva7ZyNuCYr0Ur0fdRsvsIs17kns2zWGGRAIr8SJnt0B
B0OFEiXAEHLxEK9JvllWCf61G4r01CYjAIe+vmdG6WFlAbUwlIi0GAKgNE/wXuoPZGXY5U3ya5fi
Yg5S95tjTW/+sKDBO1iU0kCiG1PPtGkBRJ6MH1UieMZa9FL0FXjuGkh5bJHHPfNoTtS1Rfiyxqr9
ZLbWJQG0QQeyb9cFDRHw8KSEmsiR7Fz8HlWyyaLqnZTsGebRqo6T773TeTtDcW6ew58ORw7yGBNp
SYBBMba8v11nfZjhH4ILMef6xBKg5iDjhqnTZBY/+sm4JJFhHmLbv9uqSvdu7b1VDTN4ufQxpyTM
ICERXU1j59anZFy6BPrByIvIRWq49roTQgm0ngTZR1uMlv6uGFAt+/VrVYxr4dj10UDCAxc0w23O
P+nhjF3lcw3YtkzfUpD8Wz1wxW0ZmI12R7pq/Wp1jON5drUhaFBeOQW2TrrAY1MQ5KP4WxTyu2Wm
FiWX8hf6HfOCBB4TPEcAOIvUOaAbNM/COQZE76wGK0U8+xXdJEokixJfwA0d0vfBV7/TjLWKCwck
U2F39KDYEVaAOaL+BsodQkILa7mIWudAFAn2bhAHZbc1XDsB4VuAWE0QYxeRes0Ldx9NmuwlxqpB
IFgSxjZDzX4u+Xt0LHGJFK2RG9p9zbNfzR4F2lrZof8FpeQ7lnag6AlCq4aiDCcYPOAM9W9go5hn
jobURH1f7A6gm/WdT5WJTvuC9u+X00zJngFVckOCSrMzxREVjMe+EftCTN96AZqoKd1XID742ZX3
LeCETWzhtyiI/fU9FrN1ytG7oE4jHbmP8AFA3lo5i829k9ObMThy1eEEAX1I07pXX0jG5EQlgiWu
HMuDVN8i8oqZm9Eizw0058S0vuSIctFDhOIJkdZx1limu3j8KBJYuK0PemZSzlcbdz+xcjI9uAms
EHjVW9bw95JFHhOCnPjSsjgLGqWOJ+2b6ckvbdTzjcjI8xz9+ie5HulO+x4tdOCVwhkinHZBT/pF
wbOzFwscxVPuIxJxewdrD1NalRoNtDGywiFg+YrkMiLucD5ndJ4sj/mOgwiUadwXJ4urXcGwuU9Q
TtiMuZFxv6BjaS9O1/1ibA2wMJNgQqAyh39KTOWb2c6wGjHI+ebJALw17cXOcs1X3QBvXSBLEpIw
2mv0odqbHewTHp742v/dUKev/Hwk27gE2jb+Vujw75V3lmgH6Jj/kaAZAzM6SFqiRoK1UGBYaRO1
snq0JfhnvYuEbowiA1YQBSmNxXzrFHLaKpKoNx55Ak9u4SAoUtTMjTvvMxOVpdXgK4P5pUCngchL
A/peBaoGsMkBUrhjL7AjdkGMVHKuT1KLLzjCmFibbrioTzjIw+TNqEIkPRp3QZ5ar14Of2GKeI+e
ADGf9Ince7VOVoh/G0zT470dg+ASgJQKnYMx5AO4R2J79GLZqhhjoA06eiorXxFgFAfLYZ06olV6
dcuJFWBkzxTP/o9ETNF3kA4lZhB6I8wDWxZR69zLp0tsynId6aD+UTdqBU0pJ5xvsWgvvvXZWeJQ
w/ZqesNdGK57aMm+njDZ7ZnNDeybmEqjzNI162ZGHP3SiZw9ahdTEggvIPdZXHVtYbwj8gxumcsg
3kmGs08g3mrWebGeQ7EeQOkdaGSQvS287h1aL4uOst2QAMGoDXwEzr9aICfMofe5BLpIqxn3JBgi
GHaoGsmoWBeadjitD+vlIBCvp96flMhYvJoNzdP7GPZvaRvTX3flV1XZJvzS32lHLU4iAf4Aj0LX
C5Pqhmi5K9Q1SzC5FUl5KhOSbGxj+hJohWoF0FJbAMHriPi0euxtlERtcuikupKzcY6q+F0NYAFP
0nBS5nB88lVVPLH2utUdaSCLPXRIiRmmfwCcJfpKlMnGyOddbjC8ACJCR2+k35D8tXT60uIM2oRm
wSiSbm2dzLitWHifRaRfEJYFVgwoz/d/Snv6WwXDB2OdDUaTH+QHYQysBocxNm1dimuxSO7zoiLm
Y2qME7vpJ7NzmAYuHSsIRpj1BKU+YP20jyBRNMlfUec/WfUWOzMrjrXjYfaxz3xBfgQjsj5HZvGq
c+SLPYU0ncbDgLQhqOhW1/3wklYmAQyj/BsI3PFN1pnP5N5HyYgxKfCHi/FeekNziYr0S9f54hlF
IrwjDwPNrJHHZHZD+raaTziJwTAbgtJ3TIO9haUWb6V9pKlqHxOAss5yebSPJAntJyro3dwVFnHn
g0W56fzvveVnj4cBe2FbEptdzSF2WQ+GdqOQBXGiKLaVI9FlEQp3rhjwak+Rbb+ACXJCzJiNuyie
lEO7ZdbuF3NurW2hfR8EuxKnGhb1yWtLfy/LjohTFHGwaVuF37hr0Nd5UcJZzIpMKOBRm0EeH91t
XEbvAUF2JAsXJGWYXX+oUkGmcZidHjdQb+TnvcfDYLbeUoM1QVw1JRr0ghEspdQTiwwepopTyuMu
hF6UC3AP4Z+508E30NoSzLtVI7sR5Ja7oZKjUd2TqCPbs2eNp9EhWCYcA4rBgiGnm6WYDnoMOcqt
zrVoUvXUGqLZggBjVpAsUb0Tq4Oo5Lu13JQxEzXsATXLxurgJaKgSZ/UZ9xZNUq29I5GON93hk8U
TCSOxEfQLJyLdY1/Efu3yiZOIpJEpySS/rZFWXfirDUEUDTBrO8sQF2HsUeREMXg4ezS2Zcp8mNb
oAN+cjy8Gh1InzVaN+PkLHvzsV8f9wbgZMiaRoxyyyf1uEm0cwEf1yOWGpZBUMuhl+pNTOwHPysQ
awo73uN/WumxD08OLN+a6Lbt1B+gZUWnuggUxQaoM8MAu1v+gnpRYx+k5ENkT2c7M48mNoVjuK19
IA3Stp5B8EA263+5GZIyugK/XPS/u6AZL7ayLMwPZrEaZ/0cdjTkWDLE+JAc7COEhYDfMdCcZM9h
2htHCKrY0VA94g0jRqIaV25ZNBs5cGhm9BDNKmZMxyRzbBIyIkkx7hfuXAlIXGuVribbOo4RpX6Y
T802qdtxE3A4PodC93wRImOjJa0GHE3dHoF5E0UpVsne2U7a2rhSqb1ZyvFod7G79seRj7zqaMpE
pAIF9eKeCEYm3lD4IUb1uAhI1J6Xb99fYYhug4D7I09YKFaW3RxBgFeHmFENtL6QsW9zSVREtzcY
9PHz3vLQLu6JSfglqKzm6Cw3hJE1x9ZOxpVnEzsLfVcd63LujlQDiSlPSGY/0oXZ7hRJvhGWJTeY
hIZ05eKWXg1Gvx5n5vpTpxBXSBmigPMtdj2VlJ1yOhdmbz0rghYmvwuvVdi+CSQRJwFcGrkjNc/A
7BQIT90O7hvZpOCnEC8fc3GJox4GTYTusrPAas8eTMU5xKho0M6rwix4BfS7Aw5KK7CetnSKt6Ef
6wabU/JRT+4bRbPaG4N0XoUOkGFVzW/TpeUNfEdx2qMJlfS+c5/LbIso8cscz/oSVi4Xcy37behg
5KCGE2gPXTxmQkIrxU6brVE0cKQ4QbvPDGF8ncKPh8E4cBssiT4RPxAdIJjxBb+S1sh6/ZsK4mE/
o66hBRZDxG2nbF/iGDFTYj5kbtlbOADwXFktIdxtXjw5v5QRBMWocItXktoQB1CG7FLbjt8nPX9V
kaU3cOfSo5F19NNbmty8c1C/M1gsenIQ0o0SoHjkkqvjcPZ3xYVBbLsrChg1JmopvJsQZuUgcRUw
eo9YMA8lEvDZWhLavZsnlfENzbC3yyEZb+Wzoh9yMOUQrBnhHQqR1Ks6q4oNpydEn3RnAm2QbsHi
UkBMSdDBvUgfIJAdHP2s2dSq/mXZbsQlGqmB2ZbusZvneyn6bmdV1c9ElfPOt9JmG+kBcHbs0XJO
svjg5IZ49lrE1KSoAsrimCHs+Zo6vwUeN3Z6fu5KMezadCLKHp+NMTbThkTGbmWKDEyEl8wJBSyd
OIAv8pmkqegUZx1CY/JyUw6JVQLfaSIwlhAH0n/3TknvnoxRQYK1himXBrS5cQqiuoTqPTVrtG6Y
TKclWJe+mf0sbKc4Q7V5qYDTP/nBkB3hijuXACaOL4ZfbHWDc5R86N7+4aHmh+ZdnwS1B1/spKep
cjFCWR1ThqefN80URMc60X8DHOcrvHLQ2RJ73Tj9RDIexXlbV8yH3WSLk42A5vGap2SeDsXoHj9v
gsQj+o7BZYrCdyuyrxOz9YODFom8wdKmCP4eMaRYmQX+9treq8y1jiyjoCXmo8r3HOrH0sLuzQjC
YPiNkk1hm6TATLwnO65S5Pd2cqLlmZy6QPzi4s9REtUmoz/Oy7a3QPajmYs1ywF3Yw/e389rt53Q
oK0HDYeZquHkJ61zetxz/+9eEkfPkKnHXVjIbwwI3W3mO7itlhtl/jDG3D+2CX2MypxIvwItxZB4
bREndc5ZinBYgwDIa/xC3ggZMnTUNhA3Bz7ZCc6lPjtWMp0f93QXYfvnaFyZI5N81GvMXS2q6oJ4
G4yD5PHOWKzpnhdWtCmsAeuEzTAnivWPaqYgqxOJdaH2/c+bwdb2wcitfVrCYIahBF4iQww0DMTU
WTDunpie7gpldZesoLWHiLPcwn77z5+7y4aKoYm58ueXijXPyUMMENGTYeXSBIRHSWZmYEP/uWmj
oTpPBCxNZXJRyJ3SQmS7yOmfVUMJUDsBmD0ybc//3Kjci86uBgpjMa/07a/Eb50yYhjP2mf1mXvT
z7Am/mco4Zb0IUE+WAvZq2HZH6Wbw8iYUWXN0y/8RU+h0xnsUftCmzPa58SDn5NlUzFW3abUwZEw
1uiUYobp4lSeXeeljub4Ijk9ot6D/K+ZeAXLf8jkNL08HkZ76dIwSRL91c8XCKXtV7uU5jwyHgZ8
oQWjVzfFGdcuqHG8fB+s6+q16QAFxsRqbHOFcNl0VX8Mq6baE0TqXK1CkYQsc/81KqBcmjQTDZFP
32Y1f4QuAVf0qk8uM60GPmSMXdU9VCSC/6RbCZaqstN3U8P4aFrD2RDvN63sBJYcWQzWyaWNOcI5
g5cCHy8jJvyWuC6oUaNtzzUysifs1JxTkAEiQ/9RZBWS03BVzVb/OwNQjTxS/CoNvtKNUZs33XRf
w9ZCx9Wk2TNgvscX4D2Nqi3X8mKTzRMf6cg1zVvkZoPn7ltby1ugAlpmXr1HcVWcnOClFuJ72tvD
EwKVrDO+Bb28Nobh/Z1rTiHZYP4ylpN15+nprdDokWPCZ7jK8tE0VUAvUZoH2cXIOttuWiMNgOVA
ffhmNAS+I4vqfztUqmparA9J1V3g434H1CKYuNRoSUyW5F0VFLfa6lF14tMYvAIZMDE4K2EjXTZC
Qg9RJX3wcjDHXFZWIhXuh3To3A/sx40YwLqa6AyZ2pfB/vFb5Bi0tCMAiI+/NSO4ZRNAQzkp673I
7o8nAVlJ744zvzXL9q0oxy8ExXj12KAFhwzVl6PI+OPlGFnPa68V5v6xQd8pWGj0lnN+/O3s2qcK
BcJzmnGg2Xr3+OnEQP7OdOrlsQUfNAWOpox88WWDohHuropLPubl/aez6XIyYOj8+C1CWHo4dMfP
j5cTc31xCbDHHtyqDyZSjydBbXbuXmDd//MeWApT3AAmX7YfD0m8bxU458/nQllax7SB94+Xm4cA
NQ9iOtj6PHkUyc0PqwQDK3vi8SMRNulzBkP+8ahSc3FGFs8SbnkGVOBin40gHx+/9QRBkM04kZ2y
bI06hGjMNAxOj9fyhHdvhG1/7nTQHHkwdkuIhnoWWYGmiz8BdTCcpwGdzuOh9jFZP3bJ4yHD8WoD
IZXkwuXVbZdhfBoM2AaXv41apmV11X1u3yhx6zTxRw1G8dnic3k8x9aTe54czMCPLRRFZu3zEil1
X/UIIETnnC0799Y1ghsWafJ32iJSZB7dvJgZe2nW/cfjkWOKcx3Ac+uDnickw83rtNgSOQiPOS/t
d7+J76njhTczjJ13CC+HOPktVSpuj18TLvtctK37+ciPzeeUrufNSUz7nUn0i0NS6+fvOv4tSOn9
5yMxdK9QWbrPZxazeLW55nz+rhn1G0aJ4vNRNuXv1lBkn2/AAEHlmcBTP99c3X2k4xRe/QJdVOFU
9TaJk104OPqGGQGkZlQ3GDh56NKNB/Gidmal/xhSdfdMhs9o8Y85+OE1Z4D9rGyDRNOUKX1CDFrr
xerG1FWx7lisZWaASskqvI2O2+bW4/g/+QSnmO7CUeE0tGqbtrvNJvx0NzEOtkW4aW/dYHYT57cU
Xv7C7sj8qyiZlCs/SvdJgykaVNq5KsJ3Ul/Mp8CUITLQBsl47WX1MQrnF7caqk3A4pjTdHDAbKRv
zOPdg1OKD2/q3WteLukFRfbz8ehxk40+OYoNauHcdPTJrTSVRchayWVUH9fEeRuxd8R1YV7jTphX
JxvSS1HeihGRh4PJlaXvJgRqxYIgxLkz8s+TmIxDoBZ0MX1vGdKkwcp6WO3BNV4t5J+jNdnnsMrx
qMd+uRsYvs44eBlFcNVNQkUrkAbOU9u76S4mBek6J5O/c/CFEkfGw3b2nKsb3JgajZdEAh6SFWFN
JQYlChzsFADY/KstXf/aSmsXos08jVET7o3E/+4sb8VPe+/6uPe48dhFBd3Qg6KKpX9WQWIiTY40
BeYby65r/YHUDQpHc/kfHj+KFTPfzmyBnaa8OwmZ9qkrGBLmeo4Rd6fkvgRhjoMaC/tT5WIqqCYc
LaHtJ9t0Aps09CkhGJk5roa2G29SFNG2MzN07DHk/4x1yfIuH8fC454MaK15NOXXj4d2PP5ibmXv
tZWKK/NwMLJmv58pakM3RqaLyfxmRya+1n4+Zp6sDqOqmINmuNJCyB+hi5kdES6Fmx1dtU70qhDz
TuV2sCKeyaOaAXCg65Z8Uyp969mQlTo4QnwzhgZi04yuKplb5KCPm8V8QWEhtya+KaqZfsf8FRLa
UBdIUoM/JG3ofd+z2M0SjFl5iN57bJNzoaS1ThNjX+OXmJSRbGyrMhD3au/C2pal9Lmkgt2pEO2H
MGHPUPWxniHXVw85pCI4NnFrPLEYe81V82Mo3GsyZfk2LD6gTzwVvQ/tpYddG5vHrIiPdEVyQtaa
k5ifsWzA0s7ca0y/hYmcvs4FwxQkTwEn+ag4mlZRHs2EgEAuUf/7GGZXefznYez2embSXIag/TOt
//1Ue/n7zx8+NtXBGkQPuWwKbRgGuEHZSIA/n/Ff2338wWMDXHMpq/7r1/9+2c/7bpmzrX+e9u9X
IN7AaE//frV/Nv+4ZyHPaU///i8eL/343ePm8z3+9/v59yubj/30z188/s3Pl3z88F///Ofr/L/9
8Lm1/37y5xZNcCLTYCEGMkBeQYE4gC+Ld1AYnnu62ad/3ejwnprVMqb+M7bpRTcmBv25+E0ruj+2
Vi+xVmF2qxvrRDUUsXgNPqAjiuNk33xf1CdwpfWpr3esazArFYisRFVs1RzXp2G5qbRTnYo6/ktr
c9j69bLEzI2/6bIQ64pIEI5of4lE4Z6EHN1TiC3QGnrKtMnJjwiumDV8HxOuEnVXpLAx7DPr2nDV
Ndgix7jHk7jM3NFPn6AWIULNw3MAz/c0S5mcwhqoLy1cRLCmlW2qkNyLwLPy8+OmdCIS2XSTr3JU
EKdsdBj1UAOt/WW5aZYJdpYSV0gdpB9SdxAnUOJfzBbpCJqTrd21QPQ6N99kE5P5OdtNU59hA+Rd
0wg4NjWj4pLAYxopEdfK5hSJ+gsuY+TFWuqDERg0e6yfuWeI48h5/TZnmqwe/NXSk9vZNUlf5CKV
ZqSc945669LsYGvAyH4xYUVO0Srm6mvnOuZhqi9IAJw9BsaNVM0rFkuJcPHkoQJ9osWXfyTy1tIq
Xblz8AvCMz3KlhDSnjR4MjFzQgdT1FPZ8m6DSRowqd2P0kOrUPbmzrbtF1cEgOv97r0pymLnkQg7
GmGzEh25PtI0cLU34hzEIAUj6g7tJbuGdtW5t/0PzGPd0e7D34rxGtXBMtMhAnBqsnXdQkxwDSdY
Vc5lWNbzgYE0rRnOzOKDjC7JWJLmRXv6t5emzsa2ezhesNMwiOS3DMDUBsq8fKILhp+NqQYTv36F
mAB9/gCKfq7kNqRRvhBFLm2P5iz0fpnjMG4FztKABdBRcQFvlutkbuN207W6nLLESe7dgJRCWGF1
SJG/jE34PPqWfO0E8u4R+0zEymg9IMrB1eccckyIUdhtzNgz92QEc8XryIeN8z9T63YbqHvo/QjJ
oSp17jGRXEygaatFxg7U5GsclwKocRi/4+LGyGqsQO+Q7i6Q27ux+uYuPxqLeoul/OoWa4qjKp2H
D4CaIdrYxt+ZSxDtCHUHK8dwsaLxVOZtfLexS4ox6Xc2lVMQyDsCG70jLcHfuQYLuVazcxPvJV/A
QzhQv5dtxpALuf0+NePtP9/wqPDpj84ZneBMHw2MuLF7o5fdv4mKhTUzJaxezH2ceiExSu/gllA2
8x59uj/xwda0bSO/59RsF9lqztKAS7th8VVDIJrr8jBDzDng2MBnrvnmyy5cwnMZGjIxcLKCkNYO
UndXhnsZMxYxpsneBTr9Q4gmy3lg5HT38e9NsgrXpE+cDN89+4lFKjze6CyM02OXd691j9PFZ48h
qid7KAJVsEi+SSJn2WiALG9b+bVsa8wFIbPtQBHC4ABMVa77ksIo30W+vCeN8J46FXfg2+goojP0
Jmnv/H499HTyskgdShe6eYBafRStjxXYQ0/vqoOVeOlNLl1rnMlR4L+bDZWwwhROg84HIz/jBlQ4
ysd2GvgelBf88Og4c+utJU35VNY9hjAyUVa5k2ydIefArMw/Q5t9z5T1BfRWnlcgwWGGrCxodCbO
+50ynqMxvLcdWt7FCzdgVH+i4PipSl6pBTl0GGF5BEvvwGNnzdaEbN9ioZj49NXlWSY5LFmzekM8
iAzYjn+GcUSR5k+/mtSFStZYL6ACmrPu3Esa1+xTn5xbC2fYLidBEQtOe+3Sub2WopO7tqw5lSrb
RVHMKyn64xzei7gs80HFELuWEhKMEhkCgxXdkqz5Kh108sLzOanU5C8ULthD4YEroZ24GQL/I+zS
V+ljpneJs8R17b6UIlFwrmy6kBoxYtZh3kAoOQHjXsVl6J0Bmdk9Dn5OK84qSFoLax9xf13pPLWu
gFVVzz/t+vdcYTVW9d6bKrUqpd4OHc47TNniEtY01ppJkfKVDkcTQ8Em48uA7AzjiBbGuNU9acPM
288SoCT6BAGh0LLVprXae0u/Yc9YYAN1csVoU+xCpe2T4zEnGqfvJWmgdl0hLS+Efeo4rOksxwkd
XdjwXvQe5mBUpn4+A3zflnltnBRo3KdIGiyF81TtUq+8+O598IXmQuueNFzkwEGgwGh40ElzCYiU
EuXL7M84upJhE1Sg/+hbMf1zCZCVHvqJyCYeM0twk4whi3f92+xRCoeRMNhvX/q5bddpnFKmp7Sm
hZ2TC5VxFkQeOD63GXmWIazCOTNvAH53dlIMd1gLBVqEOdkGXXiQbTwdZp+rTusM3qaXIkMNsh98
qnFo+uXagADNhzq+VsTX7iUtu6cgEv6hc5yLGHDYy5G4OC6BZ6Cu2d7nNOc2lr0fZ5q0ogLJVLX7
PK7usa6JTvD6G2QWpvqmuR59n4ChKPrqt70GS2n+CIkYIVKL+IkK/JxMum5fE7UJcWVTxag+iDEk
VzthlejW9Nm06Dgh4zQJi5+IFqtVWmYOYW2/8CRz/eo7foMcLiair0o7ZnrpyxCXb4HU1S4YnDdd
QluNpbduyH3fEv9DtnH3vVRjdaLLn1AKqFXSZO3fWFBsOaZ5KDSKRdNFjpNWor5PLPcO3tx1TNot
BqWGkyMVLZCq1YG88tXlwIITUP5RyUL7dLWmS6S/90Ig22rowmauyijeRAwTtQJip3s02jkfACR8
f5OlJkHwEDUI/PzAsvAdRF68yxO+Rf14bJ0o25HK1wIc7/Fq5egoW8Nfhan/jsI7P8Uz3fN4Tog5
D3u+7D0tMWX7aJy9okdE+IwqZrGJzJjoM+yDmbS3NH0aUCesc8APwT11vTVp2ikJkOqSOYs+1mjc
JzCMhEoBsYoNsipM74LbNdKTsRFjGeLqBkHuxP4y64tf0Id+Nc0yflZD9cMkRfJJOu8NJgGaqgZE
K4Q+QSTjVZ8iGHSRF6yaEZ+t4xM1UDPp0ED43uo+e1fMmFdeXkuU8bg5Mc++Wl6X0jYF11N4+bgh
XAPAWl5u86XqyLyNUQKAq/Hi7iQVi0zJcmIVvapAMO8R9NAdJ8SKmEJHbN15+BGPTrfVkPpwUYfF
xsEx6GXpLprq57SB+SHc5q58pzxNpUbqSy+wG5jwa1qGQwEVfTbmvSLLD7nU76mdjL1d+LsZEgOY
zSAG2Y0HJpMZs8FiT7uPDldUb9ze7I9+Hdc7eDDPjMxI753zb/NS8/rOBxqil9nWyMQHATm25Qyh
Qv/qy+47qT4VylmMZT5TwQnzwAwv/FWf1aSnDelab6ZVtTsCvj2I6N0B2761J4eGnSsoJLA+/gkJ
88OS3V7l5PSvQxqsAc9vJd7Vb0Qt7SzorPY04H4YMXhWi9hyCqW1rdsuP3tvgddgTfSl/YRxuVnT
byjjftxptzLWLg3zNPeddWrIElUcMt5FqOoOGIUMZbzbY4jgHVXJSB8/GjmHe50NYI+kp9CtDZLC
xdWOi1/RMKOj84O3vCl/E9fzJ1t0S8JLDMbXXBHSggRnxVxXFvb4RND13UDVtR6tnoDhAJUw7Zrr
WGvkv7CFc7sMDno0jTVfddVxuWDwaTuM0GGwaTxZm6Bv5cmc1Mkx9a3qyKWHAUJNYKR7r/GOUTa9
LmvorZmNzXrq8OsVDYxs27OosOtqRY40CrAFw0ygBfjRc4JUZnJHfJLglqh/ZrkhvG3amA6UyCni
uwLDslkbJnod8MNMdq1umQ2Wi69u2qEaKDa1jsqdJOpjKAGz25aJ1Irgjkpskrx4tUKGKiZF0bmy
q5UDmFQnXEAEpopVUwbjxXGHe7NI+pMWr6/bu4e+npcUlnGTWElwGv2RZC9MnfQb/VNtMokGf/ma
Kqa5NqpqMxhejCLeNnkebVBk6wWVDxXQL47U7ZdB9ahlkx7v2kAUoe8RBD5EuLD6cGOXZfPOWRmQ
K3AT10XXYfrzPSrbCzxRZ42Q6RJmFABtvfjpXQzAaYuAXJS/GkUTCQM+fs+xuXEp6lrnhx9n6ZNS
k8fqDtONEvMWRdk3Jc3FQfAnQi65r+MY8HdWP/HeUaOOXAL73j1HY/JlkJ5xIS6CqWIRmuuhnlp4
Ux9zaXNmG3xm6E4krpUrvtdTRgpPBP+c0d5CV5rti4iAfgzvTUggDZCwYdP744EL9h/dsNSYInKi
6a5i311ob6Es6kMjrWQb6uKcFWjDvdk+1DPXb39ZKTUYDNoujlDOjubKNDEWz77zc7QEaS5zBNDD
Vlu+weopdRVHqEJ7JgaGkbX1AxNqCHAsRDPdhadR4ZyBQp2/lIA/8trMjukSwtPXwfCskCt1UTS+
IlThGOTKwyIxelHZTo8Zk80e61TBf06rwYRxZG9pYbVAb/hRFfd3BHZYy9rXQejqwNTS32ABcr77
XC+6IvDutLVfgqgvrm4X3RocmLExpW8lMoEnVyTRIQImh8rYhqyJTSH4oN9lbgafvgg6i/lMpfQl
M2E7pI5+l13pb10ce04WlAcfMcSpltsiEBPdDhsBbiTznU06E4o+dUx08Ty09DQsMdTH0oHj6QUv
9jDANYlkfx7ppzylwnE2ELfEEYtLsWcauTcidwBKUbK4L8V4XjfQHk8O2jQP/FGMaaeKMGvFjnFV
rZHjDu43wxBPe3sOtsrSe0fo5jA6sH1AsXnEKWRfdaQ1y5eBqYerWB7bRytz4B5QkSXpUaYRLYi0
veQiaLZQPhioSazRSCuGqga1k6IDzlj8avk/7J1Jj9xK2p3/SqPXZptDBIcPbi9ynjOrSlWl0obQ
UOJMBqfg8Ov9UJ9hdDfsNrz3RsCVdO/NykxGvMM5z0EwSNokwiOKwZrdrdfsWN0vk/wROadXYh/2
oPXw35spfHjeAPaloAQodMgnH8qBA9G24oNpvYoiDXcj8LtVezb8+ZthWoocAO8109WPcVGaNSHS
TB8e5QCmbe363TN5ve+yxOEpeaG4iW5VYX5mkOIMSGwbI4kwjE+gn8y5vjPIxN81OF/QOYFQWyaK
c56xpEzgFTMy34iYO4NCL9zCSgTCA7eVpk5ceTiCTTUJsA+gFsI02yjLAa+JdjfgxF8h2ANKVeK6
qGvuwm5TgpLZZZkig9Fuu2M9IZ9GZcXEoyV0Cc9oc7bjeccj0V0t2Mpk5zI0Isv55MwQA+0Z8i8b
+yiY623SdFcDLP3GkMln3WVqC/qKoPQCA0ypbPhKEXRq+Ha7ypDfC78+VHLstqndCIYvOtgXIUpP
a4Td3Ibu17SgZkSPs5mIw8bpkDrnViNqYF66NWtOXK/7wB38ID2j+9LVC1ZFhimVT8KVMljPJWGZ
E/FtRem3F2zwJC0S7rsufPc+9zbQZcRSWavx5aCNzaJvowTKjDS1xMC2Qe1hragWb52JdT6vlp15
Qd6FpQ12mAPWtGHA2tKOzCHz8BNtRnXgoXgqkvAV4q6zDef5S6WkRsQIU91xEA6ai6reqysI1JWD
Wt7NNgQ0ntGet+vIsL435CfNczAStEG2RGiDP+iy6MyNLkBjWcOGrh/qD4/gYBV7cIdJkz5hKUl2
a0RG08bv2/AJoTpPZt+xPC/qTamxvIQx+pI4K07Q5swzl/AhCaNw680VudFusZma8MlwnO91D+Bg
RuiNDwFOaPxJ60LMIhSldXrK0tlCgNwf+4bAbxuhdGRIvQN82iKVn+/DGKKZb5qFp2A4m87zoMm2
5rcI3fZuTtuPoCKbFrlROTszUv0hPyLFtjaUsAAPEFAQNl29UgGhxp/ab1yA6tHZPPWQOq6S3Jpd
ywrrYETwyR3JlLHhThVcvI8W0e6qgaO4aTvSlDv3EkCA3vaaRIJEVBT1nvuWZ+rqpG56U3zqpjta
ZxOrCVxsYsky32UzM7ARgLzYAUBdxy5wt8bD+Fiy29l4vTh15B2vvSALkQUvyIvQ3sUuygEdGzmn
tfPAbW3s4nGu0CWuCCkQu3CBZAkbIl870WlMZgjZa0zsByYTVqJohMSCEzu0S+aIa6cIlkIRbrRk
6JLZwt6GyIDglKF+15WLJMAn25Sw61DQ+1R9BBmvgIQjIFoNHrayStWvWcKayZJqOhUmTgd0wUTw
UmsXE0i2VNvoKjx04QxOkbSzJ1fqjRrroP3xBxAWSmJXHFK97HP72j+zm5rfvYLUgawYvqCOlo/G
gTjp6/mdZRVJMzmKij9/S6kiJv1RJScSYaZ300JuChXzWZE2/UKK6+HPvzTayN0CVtrrP3+rfZ9z
skCG2q25f+fhrfJwogecdSd7+UeNwGjVAzW8zkY0vjmGvHTC6S4Fq3mq1PRtZCEdRNl7NPvGzTbN
X8Rjp+/KQ+8T55wjf/6Q1WO67UInO/z5U5cMxVVbd/21Q8/86kxq1Qfcb4PBqLDXwWuYDKw+feMF
LEvwymWeR+YRvk31PEXuwIqMr/ZMJlTmzq9Fp/1jiBeTBpV0nAi75bZp4cniwgDtA8UL2C9uCIFI
EgmC+SMYPA6VNIU21nn3JJtfp7Cx31IL0WSb1iXDL+oMiqds7UcZvK2ce8vRnEuJqYkPKkirbCUQ
c7/s+SuKRy/34UFOdqZ+ihCjPjfYN8Z9JPTynTbYkLyZJrYAo1kBJv+e5Ig3ZT8Ak2eUncax81yY
xndu+IAkdXBLRu/eWldyNjDtpViq7b3i/iLW+dJrEg0ZV54jt262YyXMdyeg5alKjyOhAQ75pwbS
GbUHeHayWjK987tWvUBlPhF5ZR7dAhuqMwXxofRBl7VZbbyP6a2y+jc0mMajhWv4PLfc52HwaVJf
smemIuRrUePmxsQr6TmIvf5GWVZty3LwDpGf5TudVMGeQSR6sxbZb0/3OY+0VhTfCfeUHJHyeUrv
o4RNeunER0QH6JWWMbAyOBi74BYszlU3fJhBzd4hCVkdwCSMa0C7OmY8aw/hvcS09NUJY1gUAYNG
14E21XU2/sbeo3ABh0pK33Sv1BCvmtQeTw35tVvQKFBtK+xoYzLt9RAjx9U62Alqgfew7PeWPUQH
McHdiocMh4aZjlsDEcd761tfE+bsKU6XwzAJ90uLBm/XgHzbZkYzbvCxIQaTKGMDAuNtpP17bE/T
l17CFg/d2Sf3JcZYXHoJ4V1jcOQxVWtYHOzX+0uduOi9N4inv+dCh3d4t6waOBiPJBi9wW8g6oN+
HqaVOz/1vv6uPLYzZd2cEXyaF5RPJiMyusRGz2JfAITEuYDkComnPtTYD1IRFdeW55mvMDwkSx+c
RG4ll/nPObPkqtQo0pycaacxInoyjWnYuQxFXpOu+O0qy/ulGkrEoAy+2T5kd8/nyS9duDSZArAy
xD4oHz1/DKjFjNywfiBZ2PkNt203LIqjWPhf7OQ+kdM44PN8a4XRPVJTcPh2MHrJ9gIKUCT3sk5f
IxLdXpt57O4N6pNRTp8UINGVRKruS75u5v5skFB5nYKOkYWjzrIYrQs8jbpU1j2A4oZRrH78+UVn
pF5gkI0QWlTvbkE64mAzzRkUFqTUrojpWfxLkIo3o3DEFRM+tK4uLHfC9Qi5ywofMngAW8o1oUaP
D9uhpLZ8TUmWhNeq636UcJNH9RUzzzckRTDviWg/ju3JArK+brnuN1EOXzKuvKNM9lPPrC5extJj
6Dwa2bPmS+W7jhiljo1zN5ueVqgb+l2PamjoWaTLljYoY8JALZs82AnmxMSJLzrOlwfeH046EPiE
STGWrQ+ndqsoaNalqo71OFyZhKIQmghympBS2BzFGqsDNRfjEMUwq+OMGMVUXIKYDrDmW3lA0M7P
qmcfyD+Ut3AeJNMaEFlBYP9SKaWA9KGrZKF9x/TTg6YaADAOvXlaCk8rDiSzl3K8GqMmnK960kDQ
iaGQ49Gxdu3BRMqxdwegu6qglwgYTZKY5WwFcm53eB30kO9zcAgMyBGe+PmTKF3KOYoTGXQ8VMxn
igBBUmG1myzzfku2DFdh8Y56AvUHli6O+xlhEWtPGnn0wL5nIvtu5NVmS73GiYvEvG7WmjaxI0wc
hUT2I6qjQ9XM7aPGLxiHXIBjig85BRnn0F34T5Vftb9It6WDyYNwE7RTeSSZlshNSgU1FsuyB0tw
iGhmG0zBDxKvWVmbXGpGocUN2dTbkLKJu4E081/ZXjtkzWMIdJ5IvP0+Mnn3p1JBA+pYHSCP2Tlu
R38zg9UlDp17KLl6vbavrj7FCguITrwIaeQn4wpY1Aqh8VDJI7KJtZADX4rqxaxdiKwSDR3rpfxh
jf3WaCFBQ8OKiJmq6MfdYD8nBBmEsE9PQ66KI7Pj8lKMhbXPpC5uMuQRJwGa58mLdmwcKdNcPhtB
ZKnTG3rdFHRIZqDoiVpyFVzPO7tixqLToUkJS9Hc0LAiIfdqcDxI3T1kM6uiC7uryIxjkdnR2mPW
twqKXm1HPf1iRA+VWpOEhXL997zkNcGuC7d1uSjKU/yM0FR3LulSqxrhHd1f+k4dD38ZZ+aqyCDB
0ORyUWVs89W0aSwmwvQOVx50e2+E4B9auz0ES4RJDdZ0iYbZpT6YpmC2QW5z6cxSb9nevVlVUABu
YNCVKhlvqF6SQ0KlU8wkXtuV8Qt6rFIYGluTFSrC23vdWRW1x9gzxBymbQjWhiFZXd0bsSiykWgD
R4BK4xPisM7TwN/GqV5VzMVPBTPunK84bZgGltOa9l0wz2S1LdFBtYTjAUfKOndnTsCpAVrfscGx
SeL2APq9JVKkYxHSwxTx1G9aZny0ssAFaNI0oBl6dEVzzMrZRVFD4JEDLYRMnwQq7RZuyrbpsmc/
UAMZBTvHBKGYQZ9j70C0Ul0ASnQySCvZeI+XvQVuc/uApeQDXKnmMwfCLArsHWjnjf0/ZKQ+8CJF
VfmXsi8eFSif9u9/BVf517+o//z946+//9VzfKCjAg2yZUshLdv1+fOf35+TMlr++n9Rrp0FhVVy
gsMChQqyvKOIpjfgNq58iM9hYMuHMrOMc/7OBo8+MFU8gguNuAcq7/bGG1x6oqRH481MTqKuOJdL
694Bw10h1mKiYMgDkb4/8pCmnKXVhlzcJy9Mr2Akc84lXKY6JDMtMNpvDXPXuvvNp/G9q8Cq5rJ4
9frhXoyU81Zf3kufR6xIAbOF5nPYDOMuNQgoDfsP1PM9jDajPJWm+JLL0jznUfPudM4E27I9C4eR
rVXfmSHXfDxMej2wAmtZRBBTUdJeM/liWDSBCaOuTRPJD7N401Fr4TWgzHHK6RGUKbO8Rjpby2YE
Yyvx7LIgG3LW+cFQgForyq+10Z9QlpFogI1iiy/kearKrUd5UaeTSbnAlCDPH8VMbnwoZ/r+BVHe
QjfxSJ2BAiNvWVkyYx2B9mV4NNmHmAfoqutqSN6ccK62CXYzJB4V4dVlu/XTnmdBUTZItzjIxT4R
GfG3EM0eoYrtTxBU99zzRoA+jbnTpCWHRJOvypr7zJ2cJ0TsRxG1VP0Fshklg41TBA97ct81isdd
7kTH2MkkexMr21HEv5SZOAqzg80bZt88tjWATIHFLe5Y3C9MrCQIa9etfzPC0Vhkyk1XypusRnYw
Yrg0Y04CK4EQWSGz47hcRSDcV+xRovW//3oL81+/3T7aSUu4gbRM26SZ+edvN6LA0Cr9mMPOx2fJ
vo1X0UzP8Lf2Y9iqY59J71hz6uW4/fYNMZdQVvpd48VrVTQfGGaftRmcDQN7s6n0zTOjS48UiSWe
1a29IYT4AmyGkqVYCZaoa4sRJ9ZDkHwiQgXNNhg/HDOsac6TW/ZljCxro7R0N/1itXYNgdPT97im
QZNSA6UIcsIfNQ6V3b9/JyznX98JL3Asy0IpbklTWI79z+9EGy+nY1gy1quJ2Bs9diSduABnyjdM
UPwdYKZp3Wv/IAZM/AzTdhRMywweuEfj68ufl/P/06v/j+nVDqHS//W//7ef439En9Xme/f9L58l
Y/Pp9r34/Ptfv/RwFZLvf/2fv7kczfbyb/xndLVl/U0Gvu0GwrWlL4UghXr4bDvO779JW/jkWbtC
mlYAIOJ/RVeTTy2FiU7akva/Rlebf7MFKG6f5EaQIlJ4/y/R1Rav6x+vENtyuEUc27Io/lzp/Qm2
/ocrpJGGHycoyrgZ2nI/CH86m5b7NV6eh2gi1aaUdzfV0YkZ3nM1ZT1hThJ3kGG/ySRzjowRqs0/
vHv/u3vtXx58XpNrcjOZnu2avnCtf/m6U4nOZtw7nJJl92oZjnc1bPj8qOTzfVWb9d5X/biQLsen
eYzsfU/+8//l8FnOln+4WW1LCN4Pn/PH5GqBXv7PT9wcZ1Vodh7bjBhwjIPqwPQtcSbEMkAETpJR
m7UeVAbv17//2W1b/svDbtueB3+KfBI+F/pk6f7z/7qS7TT2wv0Ze7hVJiODc2sSIDX4/KAB+XGW
m10Ky5mehbDuITGpd7HvaNUQtBGdpxtYforN0cpxum+hGe5c2CtXs+uRQwHz2rS8b/uql+CAnXM+
+5S1KXAKrtMNgr35OPgK1ro3PImgPVRObGzx0xnnZM6emEAkG9vqfs2wN+00Nz6A5uyyPgWtGU3m
SRTE2PZxZG8GXZEANuG2ioR10LmXbdq81oRmHKI0P6gQrZRluqgRiZ085TR62C8JLYJr0ouPJLEp
Vxj179yEFJ0kHI+zKpwNjcBwpo54d6IeRbRprVKVDk/0ZnC7vb0KPfIe+kXtYE8vnc/eazSs+bs7
euvYR6adRfGHF0HBdWW4MzT/RRCUX4hcc7eietNO8gQ+Ax6aRz+J2n+TT3lwLHUwrWHfj/fAc18q
s/G3CC3VHsyIPnbzJDYWuKJn5hznIrCdbc5QNcZdsLLLMFnBs+hod2W2noYowgMHJ9EreJWjtY/9
YV1ghRyaBSPA3shn9XW0TKqpwjT13R7d31R/865t5u9l3wFnVukBpUzYWM9EmEBsZ5bRZKPBVIN8
mqb0H6RjGnkX7CJTJmsksx9+Wl2R3htH7POCiJ+uO6rJ3+Ltcwsp74GszQcBdPV1gUTIrEQ2mFms
uqp4Lel8nkTbby1v2Bfj00D26IW16cpK7UduDePNIQTg0JZiA0sbViqv9YsuZgLuhvm1xbzzpdPL
9CCtf9ghlUIg6lM9VBUfkIx2VVat1RQxAaqzpyFetnZehMIIXwYjnvqoFEAVfL98FEwNENpuWD6e
pSLYkiTnx6DTmr0mCg2mTmQ0lNfKmW+kXbLWGyKGPWBaWTShV59gzY7DuFeUUOtKEmWKM/dDO2z8
Wx0QSaStQx2C+RR2Fp9iYZ5BqxNE0M4/VKyr13YEEMYEQG/mKL/7JiI1E+yESONVj/TjDEi2hdfD
tjhfUrjdrHxXNc7nOYSjU/pjT8mYnZUBzj0JFHrw4NSgJ713wYziWDJMTZ+aubL2ZIsyoKtHM7/p
OZ0281DKTYEMGfZS+AEDjo2s6SMtyKk6MujnTtK8Tdokg1l84r8Wd1J1sAik/bHWIcYBCR2M6oxV
HiNqZWnGl8hB+04V+6iUeOGM4kZqxLxKnC+FaSNemwIWX1O4GUcWBEaS8a7l+NwdpU7Sc39V4iN3
wIuL1BzXbI7OvQWknRe8IwOyOzK8ORZxxFKXhjhS/T2zCURqeEoIhmMUOZP3ZA92cozDT42o7+RP
/oMzFVmphTtHpMzHUw8FWIc+NLNcvOBMybhZ84tqy9+G4bLqIaF4q+NyPrWNab6Idnpz5uink9ri
IdzhklgSldBkvLtEcpV1ieqrTNcjxManLJi/977v73WAO70BUHRhS/UOxewatQYgbt3zfJUoesci
IAMiRB4u05TkPf3mNs1LoYlmRiOcb3s5scGYgnlvde6L8ub6MkucwF59Gxx+nCpouxsaYcsSDVEA
/PyxcYodPh2FyOykbSiusmo3Q+gHW5J13soJCtbEp/McsAW8G2LkeWZJaS7syZTg9C4Ziwcy/OKx
sOJ3gSLSou5jdtTOr861u1tMY156bnJ0Q/fV0MM70iTWNAmj0H5AWxi43d5Q3W9Cfz1stPdqal3s
pdlG86Ptx5QEAz2+Fz3tcqvHM/haRp2OYe0VeuOdO0M4QxpcgU9ArdvlVn2uaaK/dvITiXfyOrQ/
y6gyr6rl69TVZfl1DOSH3aThxV82BKlCjAzzsSdqBrWpx9YTRRxJfOliP8+AM3FwV9xQK0erflu7
VkOklrMXOA9WjYYnnka+dXAyrPSlSaeTfyNwmYSxGd1jUVhf+zKE1hbD/HCVCi8LvbEpHTLQHDZa
pHN7h1KQjyhS+63kJEe9UqxkaTPXxPA7uVcbTWzrs40IiGpdJsoN0VxQlOHcAZKd4UTpkIfO7MDE
i/A4+o19tFMWnTZN4YNgZFjigePTSZHi5YJD3wW6G4mIi3fa575sYpjNog5HonqMGnURzh5GsKAS
bJ9ZF800o7Zi5SiuPyP4OkcU8V5l3WhIw5TMA7ejd+55keRbGdimIGQ3wGBBIqxzdXYnaR494Q9b
Lj3sSo8kxpg44T1DQ7TjNYFUINDojU37q+RIuvtoXECMzAoh055Yk/xbyIGIdMv1d8KYv/lTU1+1
1fo8Akm36evGvAYieJls5V3tyvxdl6nxmjTCvvgdIuzYes6MXj2K5ZdYm7/Gih2vnKRNXGmMkq/W
X/rA+Jh6L7ga1LcbwlA+cW3VG/iHxctgtT/mht2mnDWeE0m6aZQBemlAc+eINXByBsmxK3ZhNKid
V5O4Yo/hpkPWtA8z5z1yfIRuWXUrZlndKrK1WG4HzHGX/AjWMT8mNDY9BMVPZM1vc9b+rgbg6DPa
kvOfXyYImcZAGIeK3eTk9vXVQtx7oqMi/aj1ieSbk3UxuOSKIQhxE4GAc4xfIG1stHbKdZHHxGtO
wwBiEypoJiHPKQgq2Ry19z9GShYg+dWcSWi4ySZrdk1jmNu688tbNN38fvBZEOXBrqFewfvCqljY
jXtRHCcp0tMLX4IfMZ/OPGGuId0edYSYQeZgG0DzsqvD8oYiQx8w8qYroSCwZq0iV5CYD6p0U5+U
AE/LlRQKWx6m+Zs11d55ToAFj8Kcj13k/xraJH8qSqM9MdQi8gUyEvlN5Dx5Tf4WEMvdfSduuz3Y
Jjk380CCnNHmb2lN3nZhg0ttKSAbA+Znr5HgOwZVgOFuGj+jpXYrLnQ7m4YDPIynvMQQaVqwGXqJ
Mnvkpc2imLYljgB+1LzCFowtz1E1qxSPlrtr4p3lFktyAZbAIB30V/piJAQ8zOfCBROca2S08L/I
pEl7/Uo0g0m8gVIXsC/MNZz6Pe2T6SsDdYHCcSBTMxaa/wVudjc6TVYVfhoLjr5sY+sVagZJh3j8
ZVTPd79hzegIM/vFgQ0/yYQcUeK4LEmP4gl1WG7j/j7UCluu5ZevInaL5yaF4x9kBCtmfchKYKrw
N6rq2vcoyWIDQZGHjL5QzW9GDtNZWIotU2swRGaeoLuOVb7b/EwgPx+GOELpHPOG63jYmF3ImMfr
K37G/rus2IDmkfEywXZ4ErpBK4GGJRBgHV2BdFNO5XsaV6e8s9qrHaJXrTqIVi7ZxNMsnL3f1V+D
XCIxC5itnlF4w6Mm7O7dR+iXhqX1KmwI7rozzzbJFfjuohZ5J8AqxnjpE7q/jRXQEqo0hTjONiUN
rOSJJT/JqYl8cudrW41PRFzpgzaAmtuO766x+/5gPeodwzzG1Abf5LUsmp9RVKhf4wRfxztAWCpf
eMiXBSKG5oLH7GLLbjcOrn9wmdqca1GdoUtEgXEVqIdfRJevYVs84+eyj2GNZKIJWwBbpsEZ7CDg
NEh37caYY9aEjFuNqCDN2iGRbCHNZCH2WRqGDQ8nNgHPbTeFRSYiHfzD0WV49htYhnkBBBRrx6qc
XmxUWRdZUV+GPlZMM7fkPk1xSekCAhhjO+JwXFR3gonTMZ5ZsoX1mTFNQW20Tw3kGYYXEZOn42Jv
9PmPMK4yfLvmxRkAM0UhetiELzTzzI7NWm+0GCuWALOm7p/jKX9pCb2TMZHY9KszNgfpnGxi6kH1
DvkmqGGAoXjoL/T9WxH05Ue6iBNB1QLeG9jAGTZkTIb0ELi94s5WN3mdW4SacXwNNcgty8/Z0PVj
dCzt6OdgZvFxtvyG/3L86ejJfcaAtUdAjINpghjnZ1l0UIl2Tmgnn9FYBae6naYdqmuWVZ36AkfL
MOsbbL34WuTZG5AUOLjjLC4KAXYYO9CUwPCtB2kc6kEDpHac6+iLd18bzqXvTLJi6jzFvSayQ9Gb
/hY66016QxOtsvrVGCrjrG2Pvfdop4+R2JumCl98o3uTcSg2NScNCbdZsB8D9VHp0dxDF3NXo4YD
5s863el4yh5+Tr8o02HbVh0j4BpeW22OpPE4GBM7eAiZo/ybrYt+0SpAwiBz+OImCVxOcjkPqopH
0m/gwGYgndbokNWWVHB5jKL5hRguOH2BOJFjeQDhF91r3DzQzOevzSTzm20VPy2zLg+1582bgmXR
xmfnfJ8wxG+nkGg4Iqt+2m1Z/DCQVa/SNuZgLcQx0an/FDXdZfBEcWkC55WqD2lVSz2zmDEVzY7H
FOjSFrW9rX3MZlnWnP5cTrD+KU+cPDoR/H7yIjt/NFpMT5VtbGXm/sq9OH0qapARqoWe1xhMrPvZ
t/YwVtYOZyuh7Uxhuo7fJ94nhLtty40cpNyX7EJHGtIfKbcdyn+/6DW77irD2pCMl1F28HlE8pR3
kbeO0s+anIQtzG00nV2WnoPupgPbPrpMoMjrVCCh6Cg2Vps5DytV8THynY9krgjH8ImiWtEBrpra
Utcg69V9UTls3YqyEL8ib0wZ38wp7l4GMf9CEZVcUKebq1j06RW/9tfQKMKnNpQ7WzgFfjOArz3R
wgeVESkNmPxi9LVxipz+Iy+jkbBgTzIVuSpZp8dQQe2Ohmch2+zmErhazkVzqTTHZj8RE2cJTH16
ys2r2/afsxjZ8lb1YUpnEpoHSQmRTfOlmwnSiEuCUZeXUrTjk1XrnRFRxjVDb3B5zpD0TODdQdjq
U5WY5ftAX+OUqMT4Wg1nJ2Oh2JDJwizHlN89Qf55ax/xFqovBVEvWNGyhNhAob72pJN6X7m7zJ+2
EYPcK7R3E6Uvz54E+o+06pCnIrx1mZZHPYB1phr+qIDHvrUpaNKUtNJzDstqU5VGuHMeKiZCx8IQ
8sVlCAVa1Yixm8U4Y9DboflIz7Em6CbNpXsRnXYvVYp6wj2IyI5vionfmrABSLaAxv4MsHYDw3D2
Ocrcmm2Xb2eYhmTPdxsFG5kQTuNZ5Ta8e+TGJz8iorkrI2QHrQawGrN0yrLkHPNT7vjeKCCvM6sA
bB3nmg59F8vsahc2PgqBJxb/KJd9sqzkF7TWzMTH7gr7FlfwiU2nR8HcMRvtm2vb8SA5gVN8JYME
H63VstYGp8xuNJ7BFg0azdOSiuGCx276Eq818qEt7AL/OC86hUJCg+SQurgDCpaA6Cs2UFF1L5dN
qEYFow0g6OHcG3vduVfpK+OajulRpWIiMA1ZA1CtR2LYYm3XFmqAeiD1AwBCWwJwQGy7sQ3x5rsk
C1tjWD3m8VvUpM+aLS2bZvd1osG+pl7nXc04I9utZju12L67wjvqYnn0fXe6aLQTKwhINeC67A59
DGtJ6CbvbslYaaomH8UfaW15wHRIZ82jQGN3yJScvjQkaATBKmnz9JPuckb+WAD3sEhjE8J/N0li
MZxw6+QJ2QKMmfAahVePsmuHkLV+aUw4ko6PwC7GP7HK8sF7B93N0CxMslXeWCZZxajZgJVEO3Rs
ZHEF1mtrYRM1rWzRqWJfzprM2eHKo0+3SEqo7OWl9qO9aySAh2wsvhWW4T5X8dfCdcKLMvK3IhTc
De5zZ1ZQr9Jwa3oTErAmfo+86hU5AimSA7Q4OPrNacBRz3YPC24GxRzV3XMaISTu+rh+7tHHkQzF
zt21201Tq+h9CJonFBbqGPBwn6cx2JoTe8dyEb11w2/kC7cplvnGuyoouY9m+WVMqp/aCSGCGEZ8
sYoj2VnhNYndgAou68+jFe9FzTNajGjyalt9dXqg6k0q5cFj5ynltRapSxLSZ112xMFV80nymKOS
gj8vA2AxZh2cSfQsqRrQD5EW18wMAyqwhg3xpSvMgfbBy6LyXhPO5+WFc/xDky3s9r3WAo/vyGsm
Prt684x6j70QWxGj5DMn2fhcSfcBZS+5UYp+s0KUSL1onm3Wkc8eY+uKRuHeeOOrwC/xsOecQMYa
lNpYVi9ylj/F6NMdu0lw8WaSowerIkm7BxXWTqe+MZ+z3vMPTFV/U7AHz6xH72YGD9YlnXDdLIBA
TXLLDELNMQRId5JhzmSSrm1QGZaeGb0ZerxYM15ulr0cMssEXPhufEhBx6zapK6RQ9f1i2NTl6sg
eR7A6mROmtzwUsU3MT1S5vEk8sXevpCd+RhEeWw1Rk54MXifDAQOMjGxuIEMXvfL5K70mHSLqa3O
nVL92hpgjqahaK5m0AGmyfsE1bPpPbU9GrnWcjFySkdAl7JfshJHn0cgxN6kCmWJPHKhFOJLOU1g
Qj3NGJlETn+Axk63EiOj8M4Ne96diSyVAi6lgu6EeUlaYkFoBwoiTf3FKgWHqKs10Ij4jZQY9i1i
JNqMlm6lnHmieVmEej4W6PQoBj/k6TKZCpYDavxO7rUFzCGFRiZdEDhB1m4Wad+1mqFua0MeMXOG
5MjjiZ1rnBh2zK6+zsx1YPbhUbS635gAAYi2fY3igDF60ozkdoQfAx3PNmr6gHHLqivaEsOD2GqA
piDM1LMX2tAWreib7xvYfHIO5CTEhkNuujbMS4QvFLFYVRKIYpOPgpgY9Q7aWcYu5qpQ0X6ezWyn
BFjxiDECrOD4kwQNfrUjjUTW573IL+i78zV+rp9zNF2Cdh9FebnyMnXJ/eCOR28jAvNnnsXW1SjA
OGQOAyI5kFBrEu1XhmiKXVKLK5Xs+uhZhwH1OMXQRhHaVM+LyiGgPCh+hbgW2UkfCKgHsckKWXt5
tPedkkFokp8bebZ1Pq8niwAOd04oTOuEtZh8m5d1Sm5nrJ8rvNJyoP+I/LY4DmV1cs1BfFOuQ9hw
3B4cT6wybyj2iWDIaKRwukM1nOPqAS73iOh8PMA0HOpoep0bVEHaGppdt4RCVtgTE4gfOJHuHsuH
/cjXa806qbd5d8OqY7ipieUupHUMRqPZ1OhRDslApcdi5M5IA1xY1ZLeFLXkqCssXBqFsf8he+wn
jKj4eymccJLa/gd7Z7YcN7Jl2V/pH0AZHDMeOwIxkMExqDFeYKLyJuZ5xtfXOpG3rJlMNdVVz11l
lylRZABwuJ9xn71l1t1naHO6zRNeez0CZFJW+BVNkDvM+R+aquD8aaCZspg0TPMU6gQV5BqhO3bk
oWim8LSE1WbSAZLPSzndqGYJMv2ubX8M/gR8OkIODvSu2ucO5w93IlLMI8j6YZ+Qx+69sauPsdF9
KVUCazMMFpuuutfTyg7YldMJYGCtxYcMQ7uxdRD3g9GbjDjm1NIpnlYdpXUbLPcmpthuABHe5X1P
L85Vfza0IeLaUPd99LUY0blh3+zrtjc2TEk/1DqwC4JVhFccndChRqC7KnnXS/hYwDg4xEl1jrvl
cWIGx2u1+9kp6k9Rsrd6+2WI13PeNFjLsfxJeQuZjQayWhQ1vcpOEUuivpz2FNTWTWU3dAU944sF
2v5WK9zPo4l7LOA72NNW4LPRVdh3uSpZwOmyDMgEqNZ3D1rhBYs7Wndx+y+Ar+1t2nAENb8ygnQc
r0Op8Z2vX2D/N09ZAfchnb0EUarHJp6+22V7KE1Dh2wy+W6Awb0Nu+ihGjQhLmA2yI31o+nhPQbT
i/Yjs+5F2tRBpcfBajBWh5ITyKMZfack2cdt4p3AI8LeDn3hjjUPn/zKwxGNYMW6imaACYAUOl6a
AJTigz56gWK62IGavHfQdQlKmNUCFbowkmjwr881atjJoN8oNsSpidLAJiw5VtryLR6k4Ia8O1Ma
yUFvmX2gKu4BdWp4ee0JHunhQMtnA8/nvLNh3COCcnxMlrbeJIP1Z7p009Gs8ujzSOkXXP9Gwbdw
SCAqjRL7ZOsDonFl851xUPN2yUJvE0+2G9Rxk9+udfTk1xu9YEDYLs66CXkDigvGcyYiV2Z9DLOy
fxx7/06zWh19B4wuAkQUvAxUvFNPdGni+6GJy/2UhXcjTAvIYuc70oHAN+ChrojtnZLeXYcP35Wr
ghtIQXXRtJ8gVPCfJexXlauYHcs+D6b9yc5p9+POGBY3jYzppvaJkcXhxpsY64VN9BmZS/h1WwSx
q2hl7Gh58GsjvF86N3lJkFNbqVZ06XlKxmTvQAjUzRENiIj57EgP1MyhnH2zvoFA+icTnHdg53Js
XhSdm+YZViLgOaX30mfFt8LqX3DuOlzAiIHmoI8TWG0YAJ6+L+kAVDAnvoosoP7y1pHALpVz7OrJ
2+YWAzLIJgSriUz6inXcOpLTprtkTv7k9Jkg1u2HlnPBgV1gfOiLJ/j6og2s5NGeFqobKFcnoe8S
0GPgzdTkPFQt9AkjVXdGC9o0KCp0bpohMhFq7aNdYvf2bnamhIAl/mbZPaIEjj0fYBQlz2+ap0XR
iqjjfqejtsG4bHZbVWzUOTdogSStS4hcFkEU4xB9Dd8P3vqTD8dsn4MBW33yON3Snpm/ZZVRQNBb
vwXLFrdk/+WtEbsEQEDcKuWPOwz6tI+b/meG0iHMqdv0iwvF3VOlNX9MOS2EFGIezx8lOmBoFk0d
xw9vUOuA/4zxVKhl0KPtGA3yqsIIPF27ib+GofVlisz1Nlqa76sLtVmBOk1oNOkP2uFU9pytPurQ
DZbDIAPqTNGS4WSqv/DeZ05T1N93kb015mK+IyfDoIc9yqvkuNDspQbIV68B1jw/aHHPnLOfrTdu
CS5iwudttW5t7um90od89aIZ9s9+RN2oth/LrLBINA30L/KvSMmaT87Qq9t6Sl7NnGIn6ChonjOq
rNH6GjH7apvIv/m98cVTPePf4KD3CFW8TqHWn7Iwu03yULqzBux18kUHLbGtnKne9i4tWNRIIK2Y
FIJmc7NXTQe2NE7yOwAmyy4GphIkc/0SGTUlj8JYnx3I4dAjGeAkon1tARBwLf0m9vybJUTd2WmR
9V2yKLuLB/1B6eq5yUJUFVzbuJ2z/g98dL5rRlItX3c+G2auQKWZRGdiczKPlmc6MqtlpOnzvOgE
9l2KeKhd7isEuHe5m/4R5eC1PYMiT5bD4W1GwdgWTEEb6afE9OpAW2/9oXkptBTh2jC374al/glg
GUporU3vvIYAcP6Saui7Rva9p5j6HL1lxgcyU99VNFhg6NwDUXhxGVy7c33nk0HrsIAfBgSy3u99
7AxoZvioswr+HS8yb0eIrKj2WuGnCNYQIyl+NG7RPLs1s/hNhXt36rD5Ai/YzujcksDaLp8Gv0tv
VVZBiJSET05b6Z9bd/jWx1kOu/j8mFdEOciFiaxzSG0SJAKEwvzp+mVKITFfGDGiQT4VjJ7JZGcy
+P3JGVV7VCgw3+dNB+9N72sPi8PIvUklgHzSpyROgYR+RBHklRPf1FUR3o5IT8D1XMY3Q9Gvn/kJ
cr9qYV6fv01J/HnprZuIciiygIX+mct9RcvOeIgqK9oXlQHhSDExAA4uCpRnpWWw7inmlusKyDga
M1/yNL7XGZ1+rULHEpWl5sn1NaA8sP6iYOlt6UqNr5V8SUDEBNYKp01twABgNBC764YDJXKh0QYy
yseom9zPM2JgR0AQ6uCMWfyCEtWp7pLydhpbN6Mbwh9j5fHHvil2o0tqtQKdCuAPNrZrqRmBk6VM
N7pGaNwbNjRiYPFvNXAkt7MJu6JvTU9lB58wDFQ1eNkh/Ao43hZpT/M27mJiPBq+oBOc21Gmueij
2Y+Nbv+s8jz6ltYreK+uhdHOXKJvmBfa7IOiYtT7EJdVaXjLoJU3uPG3fpqtU+jhH69/ZfJbQYmZ
NDeO3jrnLHFOVkgK1rbpi+mk1pPmzACMtfSbhd73gYqKtpucOf2myTUSDedP/nTUevqcLoUrfUyL
b2GqwtvKi5BBdVX+DXnKKMhNRgGLNTD1suI78LK5xfR5dsueAXKXnAcs0bfE7b1dF3XMQ1RIVrjp
Mgf95D37utF+y7LwKfWUSKEu+bPq0y+k6sZtWhLUQ1rdn5hagEwwA/Bfw8LhfivB/wMmwmNE5DTQ
r0PD7Ro7dDPXLY1w+8nyYIVjXmINVjRSnmImFRp7MU7N4Nk0UCprA4uIvYlRXThk8/yAYtcTzM3d
AbTYveo6ug8J8k1WZTGhbckoOiSyoV5rD+6gt0++fIGjT8i7VvhtSvprI+WGZGpmOgpqfmRj0nZf
0c/t6HiiHQ3d0IQaGCN8j7Oa9RPq25vB1zVIf7MNBlV/HI12RlGqHrQbADNfNaPVH1sI0DZr3ceH
2Ejg9tSI/kZLJ0aizpwYWfn015fO9R4Xb9O2LaJhYIACgFwUYs3bJvWMI21VmhaF/xg3fnIyK/fO
tPAo7nnQHP2EAO+4BQ7AYNNEbcC0WggT9PW759CcJLFg0hbR5l0FSYdq8clR2417NzLV4/WL4cbG
o+Y0L8oyhxsYzTcTvmBbkvsdIFeaHhqf/iBcTGBp6Ddmvlnd5Tr4LkguA+UXxcNUOfYxBtJNwxU4
FjIIsIxw+IF+IWNoMMzAfFKoyHGX6kmHxKhPLfPx+mUdnM9TqheE8+mhjL6yDvmDjdIfPOJr9ZjX
qmXMmUGvKmNbZj+x0v3j9AkCiD/hOoyIG9P+Fp7Ws0lRb2OZcHK1hRMYVc8Jq2mOaMzAHkos7s3H
QEc8FDjGv0MsHZ+5BcuGD9iGUsTl398gTx1IOOoK2llhAGIKvepuUKkF3EW1CNEH+Lwc1DrzcCwY
JUONj26yiwVCQgriDnXbQXL/WYOrdhtWbrGzGhAcbQweDlmPZXiMsiIo5zq8n41ufhyy/KFjIHJf
xmiFLA1EG66vf4k7UlsrTy+ua6C2Zv2Rdb11zL053jcwlTOYFmYb16vNo+NB7JxFWs84i/5EkAdP
LE4C0QsIq/2pb47OiEBa2mKnXGELXzwzhLfWXW/Ulxbtz01hDsgZluBWS7evgrjWL2GZHIZYn5+w
ibjrdjzVDmN0jIMfC7UeSwOi2TC6oO2F3E39B1jO9AD/08mCauCceqZ3hIZoayxfyOvdWxROYMLW
0o1OF+TGe4T3lgmyAV3qPgb7Sasj2qzd+rOjJvrC/D3oOIx4SYvgvovH6N7QGOFOdf+pL2PUtYVm
v4DByJpGiKS00duBtGBt1zR+bkzoKzTqsNDuLvUnCBRQ6WP3b3y/iB4/3if+uxkXw6C779k8jQy6
AKQGPv12m+TwA1eLHYPITJzHetCrB1fz7tJGocNYgh3Sy7t+BE2qMS3ihcszZDrPqpWEPAFW4cJo
j2pMiHjdaPIP8PMTfmkXTYXJbd5BG+owZXEaO8K4rI47khHYEevRQd4kMtNA6/PqzmOoKci7AZa3
aLiLkgG2x7Rz6DkOKD5edQY8UDMpVW3HfGaG7WeeNmSM4ycvF1nBBSDoVbPKrYz4RiGKYEbmn/Oq
gZ9LYveWXterh2DrnVuO/QEeaHSlOwcOBxNVzXK297SswR5HlPGXZ8SpKBdBAOJAeHZyy8I7lmN3
X6inFWqu7y2vkPS9yo+aFF1MVd2gf0pLWFXTs15l3yslZFZZdxhIslc0JQ4WdDF6ROiX5aa3CwFC
bMoUfZW61J9LqLn2ZJomlfGBSQur9r4n2SACLGCpBsp2nklb2jk1S0kdP6pJLl8KCDf/woT//5mD
/9vMAWnBm4Pyj5mDY1VG/+skX17+9/nt5MH19/5r8sD6D8B8BuALatemISD26Tp5oJT5H55lOo6j
u/JFgTGHJ66PmVww/gODDPTasJTD0KrivHWkm3/9E+MINu15h89i+sz870wevEPYexYXIKOxPctn
+sHVBQb/xvxrWlsnMZx/9AtKKZltbfWakQb27avqzqjVbd6szy+mCsSdvHE3/7gey/v2elZJK4iO
FtezrE01mSAV8l1kWoeyhkMy/Pk/uJrDIJkuozu+/m52aYwGL14nns5PB9giq03KLAFA/F0P4Nda
jN883HUe4R9Px7SI7rlA3XUlVvTNajrKXfwRKqfTaBOnpxDxdQfY3mipUkKHpDQKc2h0iPryZmfR
LR69H1ikYzZYwWIVW3MxA8pM6EMC6vmSjQw/UXewUQkqmjuY5kCbUuWyN9nEOP690s8zPbxkpCYd
lluvJ52vtlTVISGDfcay9zCeUWEelzrwEML1bU0kW+EpYUILWqmEoekwvZiQiQ1RuqkxPQ72KDOD
dD4P+d0aQWVL12pcz+0KDb0iWJu5lRh6Yv4uH1F1375qCUaatG4qocWx5SMK6xJS8qv0IDLPci/2
eDGqCwx85H6Ugbh+zE1//KrFAX209O/mNSbGfZWZs/SwVCgfvT7zFZzaNvLPk6cQnkKMZbJ/c02l
3s3I/LWdXZInAJmeDWLq7y+8rPBYRrrqJ9UTxuNgEuRJIDGCMwpnU11kcSIwd9Tf0aPm9TnlnfbZ
WtSWwQcYMZl5zO6sls4Fwufh57GjASZcMxnZ76PFq3ZaRY31zsMjUZXcqPzS/ABbFXgReffKywFP
OTk57Hg0Yj3GDpgJn0OqHBqc2yUaXxACRQSQ6HQENVN7iD/KH6eWNJV/MnwqJQyXQO6wyyuAJlyy
4gU7ELqhfbChI7Rpi34D6R1cOzBTMM4cA4tdmbdnw8qvd/53epTbCYCwNup7NE43mXUBjB5AZ3XI
mNmJ54ts/uuGwV9xG078A3KNDbOxK20wwXbKzyG+sykQBx6S/Dgzt94iQTgUKbR9HI2qB7eO6g0/
a7VAqvlvaFwadisaKHQCuDpTMOn4Q9fPbgTLwHwBMQulYfKbQ27+0oS9eefvImbf9f3VyXT9pLvl
kZKePJuDHIhiMXxor6BBDUp5DEoB3KJLUcXdcSxcXpmiWMDcBLRm54ZJ0QJaBFM1u2itvtbIVxlN
hlAnEtFMk/clCiPGRVYf9QZQ8eFx9bWjFoQuYvaokWkps6LZp//JMfo/G/qdxXQsANXIy2CfI9jZ
Zir2C7QG1AnEcg4J/YZQ502Gu48v+y68/Pc5IrzUHcegE/buslqlmQAmmPlgkHITQwK29sm+Ls3D
x5exxL28txKMkSmdQU7PtRw5z28MdM8MUJNMtTqlPnJblsEZ7TfFco7SF5XAYJ5cKObtOiy3XoD5
5ZiyfyANg7TiBUrNFTmOlkq2spkEgvCVzlth6nQxrQ3qwFb5iKvdIrqxLQ0A1/pBJmZL5oRzSq1i
9mbMaY9mnw3tNaJUm3V8kUPeJ2hvj3mwYHGd8eLG3W+W9zqa+va5fd0ELqQzxGjoFmW9d+tL3QIs
/GhAc4NNZFM6dhnICZw5te7wl2maox+TgXwmT5tPNHD7q0sQ99LaF4A6Mf38nvvnRIopKJYLZKoe
9GIkh4GcT3yGleDgeOA2/6NyH6lk/sbivrfy1+fwLCWzyMomI/n7+2s7p0PFVp9PTAZuxN4BjIXl
7Uzxwo/IIq1XZ3n9eM9IFPa3PXO9ps8FUXL34dJ6N4QI3tJa8xqKoJKWHGuH961b7J+8LNaqaeDS
xLURwGzFRzb4RuiBNjPzFtrCYBbkpB/fkSPR3z9uyfN8m/83LVPp8u9vtnE+tMVoePp0Wmmkuh7A
EFS3dPp2vmp3C5tUvpdis8UlKQu1FAKPGltF59Ydv87wuk8wvYsV0blV2XtTmUNEobZX4woNI4Q2
gUX/xcW6ilXTCu2Yww8oj+6WMLuCXfzigiPInQJinI1ZgkLojoMGMjhm/mH4hhDxrVDeuxqwayT/
OrphcsWQvpcERBZbhshg9EAf2yXApGZXgVKonYcBbqsSYjd838RuG5Y/hhnhbBCEVct8xve2zwNx
HLLM8VqdZwPLS7dDntYl0mFrpg1vpygZNAM7O186PtGnQozGgK2tUAUYcJBwJoviOMbdgexuI+Yb
JOy2gH8j3gr4OwYvHjLGHjERYwabBjY/l45oalCAQnQjp+Ozohqx5jsfDpN2JweJ6EPPzaBEfi3L
bBiKaflorC4HSy6Yc8FVR7TXV6e1V5su9/ZwCJzkhsSNy7vT4QATQyGWocZfmrG7Z6YU/XbUImeG
eP69dt4ztHyBPfqBBB9dexfbuwpgnpo1cBtz4EAZ68Xw6+GH2poOIwjKFaKWZBQIVnWQ00mfC7ga
10XXvMGwRVa9W7P6S/XJTRukaO9cyrE6fLrQWe4XbsJwycFzuGAfZc3YFDuXuNO5jk6q7WzTgeOO
hSmQ41HNpNAostpwSxP/wF68k5ew6BfiGcKl/Wr/kCjZntXWrWhLOWdAlGjpHIBsA3hmngVtVui5
089N1183tQSQarQDuQ8nKQJ9uPBxptkep7E5pBQUJUiu0B4umelSjdrWXburYhhuQe3P6H5yXJMI
ugFeN4Qju4EVkJWBS2bbSl2ItyVHWyKkCJaFCmtW98UxnOuzpqC6iX9I3MHtyLtip8mBWdgLSmcJ
Ycax3TPihnTutvBJ8BTF9RAyyL0x7cvsfi8qK6i6C5NNJPn6tj8B5aKRp+95+q5gi7KeZhdC4Z5u
CvTUZZ8VyHbJp8mCymGVV4bw7LYkrFijF9rxG305j/wmSh7wWBRBgceBemkvr6GkoCyfylqJ+Zen
Ck3ELWciC4tQaj1LZMrl5Wxj9w8tEY1yYT9Ogo7wo9KYux70vaUw7hn/lNhbubuKZ4rRMWyc5mzp
wNdMFLkm/WtWEzjq4XGJ86CZYHSNQGzTp5FYlE7iNqH1ztXkVV4zHmAT8qI8OBSHTt/TeGOpjnrE
7BGDtKy2BID1PLOmCmEafgviENl6Q1QE1PrAmtmIdtC228hjazliZti/FrFFbPXQXyDW38VatBfX
bdp31+CsQkdb54cweSUB70qaQsvlklJ1bvm3MQYuOl4GxknkzIkFhAIeDW6mdwnSxa6NWEmrA2kB
nw/bmetMpDwamQ/LB4C5o00qZxYLe4jG4epNyeM07yzbRTKDCXc6JPZtZHCUMIETF3U8zCDWQyDw
zWfP0o61T6PCzBEigYaVPTcmoMnIZ3ziSTlWElc37FCIce/CBozUWp4zf4GfJT50Zfm0MuXlWOZt
j/3FDCsLiQQXGTjQRuJBF2VsUyXDdZws7Jq4DZvCm/h4hqy28vYlN0SrQ8Ri6PZDPK+RTunNTg7T
7Bj3DJRmwxr43te5AaxRb5ccHZFw+Voul4gBnTbrwXLwOfyuw8B3rfuPDcyyRcr71ZmpQRdRr7oD
7ZYAxNmjF677Wd1nMPqHtkXZHhOpmC8O5wekIJ9oRu1oATHFRShVoApXtpKlhjCk6F37WiAVK4GY
aNFe8zCcjrsSkPnfhv4YpnmgQ8Qp+woFPV5BNOkbzYS6HaNryJOtBOe4HbwMjAYMvWxNMbtDeGwH
xChGNLpxOC64HDI8jjKfJO9pTtnDeB95iDQXzFwGPP0oE2/y7Gj8XsP/tD1P7KC8IDliiSdEm9d6
3QzGLnWdGwiKAu49cMDWUAPERDFFVvwVPYpjWYkqXKPa9VgKzQeEhn2u9ejGQVD5LiUIBZ8NlI0s
z1z3bbleE6c5C3eRY94i/jF0EVtLu24xiW8B9gdpvO5QIJC9Q7Cx7eP2YHLUJ4oLOSj3oje2xXqB
vQLsOfsBFvG1anYmxKhVBbl+MkISWR1Q95g5p2UIiJTFBp0SSDLHBBuUCD9NrGTb/9vUyvA4FrrF
/BYzA0ArTTIxx/xKilFqZigwSjRkUcReYG+HjA9/SNE92erzz3bR96TiAapMkD5nDOcyGMA7il0D
NXgwzbxtWViJSHXJGNfvWXiRgFy8w8SZ/zgau+Ym72Nr39Q9g4IcYfb70jgzLZTwTHM6LQAx5URZ
4PK79UIkTy4Ktfm11CO2VZLWMiSuUpfIw7mP2g63LQm/mCEf8nNMtIwA20tILMRIJ661vqxMHxPj
ypaAmheGZh1KsbOBjySBlp8JSyILDNeAHZRQBaG97dIeG2ah5acM2f+w7ldwajGrWw9YTMz6x8tw
pQP5YBnMd6mVs8zzoI/2dK21EQbFc7mt9VfJHY35ZfBuluR1NaC1JU7XVnf/3748wHWYApnlVrCy
vGdQQZ7dQwXQn0/uslcC9MOkiX2AHoBJq434K6kx2A2Rn6IZ0f0uNfnFAnAHvvIsarIOpCnvgvIy
66FsRA2X3LIIstXYii0xOVC2fTdEJE7MevIdOc2aphNC2b95BZb5j7QAXhsqUZKpCEnRu2oUZRho
6qdhQUXcBoIGw8JY3JnxqW9fxb241u1kAfy+rbpygxtCTGcrKT65bUZsupRj0JHh68SlUfY69eBZ
y59+99pSC17pw6nXK/QAcjI+MO1f7WXn36BV1GM/p3m3LOeqOGnFa5cPAa1kQJkllrPYFuCyPn7b
kq7+fa/B1SM8PjrVcxPxg7/nP8igd3E5OOsJgP5mRpKKdZWqgVy5i8rNxLc/vuI/k0CuaDkW5Qmd
+XHjXQJd6hWBNkihk5rtow0XKOuXjdBcJ85vdrL7vhbi61wKlWyHhsEvSG8MGBnM2pmW0wDQoxte
C2wafPlLkX0uvGnfjveQO+zhY91CCFezzp6JsAgQbmA45EoOLBrWsckZaWqAbabcqmRXugWHBFRx
1kBqZx2WZgQFzYumA2lEziGFjaQFxoNo9xODVXvING9yWgL03JHugKaMeNu29rK4pHgBTfknVoDp
VxhlhkB+KmbcnXTmRiHhZtT5bmJaPDHzbTwQ2PDnNJ+hGb6TNyaVWGAze4nWrjeKRaqp/08oosqr
w9gV0U/ZQhmXLmcuUtoHM8Q99vbNUo0/yQc/fr/2+6qerLryeMWcYKzHtbT/JqWu5sRdBmueT1UH
XKJCjDZ2+8CebSiNX+V4MJKyrRqUxbgjH84SEFdqQaOkAi271C8mvcCFl8BPrxC9Wc2ppbOBenA2
xTvN7Z4azXiWj5Q3xovTGFaDpi+9B1I9MYQ1/aTPfyOZCLoAKHXgBang8uhoxBHcA7Ff4Rnnoja1
QWjTaV5aBxNJpUTBC+DlT4N6joiLNM86eMi7drH7EEfWs+ksiNHCfjDB/PHxmv1qyQxLsG4sGsgB
4++nMI8zuyWEWk4Kngz6Row5bG3UxrTB3ja/PfPX5sn7Q29YvB7PYVTWtt4deq+sphg9luXEQdyl
Xkq54RDjziWPYe7aohZTT+TmYtCibUh+YMZ/qvSP35v6q0v/x62I5SHQsDAH725FS/0GLbqYWwnR
2u49+HWRqjpL3C7JjeE4exgFr8eibplPaqJ96b/mk31kzHbvdsxk4xbn1DrqzP2bolWrzJvIIOAa
zsyNANK67TXSIIX6DBSes5v/piIofGf/MKEGlGOQmEGLpt6b0L7UonY00URrCR6k8SfWw2ZATP4r
dzdxSGWfYjyoRG3lJFgYFMhPQNUy+tGhmpDtrvYBO8+RzYhq5/WGP4HJDGi86BA4rnwaxTlA2rtF
Mf9FDhPqwJrM86xd01nUF8YMQFv1KiU9030FLrsxGaUDAI91LXZqgsMHL9Jo/BStHJMP/3gfG78y
7m/X4t1GtqMsHUAyzacGaNw8gPMzzxoTdDCfo0HW9892f0Ss65oMSw5pmSD4kAlqKf4jlyP5bZOD
XCC+kAK/uresVwLYvr+49YVH/fh2f3XskE+nmmvgi7z3kQ4yAxoIf1G2xAxN+g6gTdDq1laMg1MX
Tx9fzZKHf7/X317u3eKMkFEnc8lUq8SnUi8mp84UNKEKfBaYP+Fe1c8gSa+tyZFIXLIdyaNtAls5
EjnRuOT9cLESnto3Eo8alAulWiqVcMJzyZsyfkXyRnv90WqXajlLUIxc+GaZKJ4RzcftRXontrpc
Eye+S4b+/9Dged8kEFfAwXA96uU05a8NoDeuwNHmkF55M5+k0CQ5ugP5nHTf4nRgS9LGzaQMQyzv
EsZRgG7JhH3qLS44DMJxwntpkMrWcCEKir9KbK4Zl7Rbt5IBSwYqmXSEZ5Sim/SphuYgibHURJrC
PRhLuPn4PXrvW5XXp+LBpGZsEqW+K50zU+bVOqjok4HTzmeIbqgF4cPthTFjogRlpnux2kX1Lyqc
NEQkdBNTjsYlzzEACCaS53dl26EWvLGt1wgEltgLqZnONJxXqZh6TAe1TB/obEuFj8Ixrnx2zaHh
XK0DV0A9SSv2/osYlDBEX6Q/xV5BFZt53DqIhxhzyUUGFM00fyc25BrZ5a9LaW+7uroDlAr0ixYA
IRgHTDq92J0uxTez4cRM2KNDzYgn5e/ykxFzlD6BEpPfjFf+dVo8dluOm83gZMOe5exFAQaMNvS4
sX998I9fwq9yBBgldWGUpAEPs+A7lxlVANq1bjnZ9J5YDQp3RFk7nCeMeDuJvicXRsFXHi8ZXj6+
uPmrqNmmbnflwARZIvv+zb5eE7q3Q8vFSTobjxoAVT+p9kiVTUpSsUvZAPdVIcCksRlnyA+gqtvU
Rg5FHN9DCUZ62pQXr4UfynnyXwbjEZ5xoKFjuKj8MbJ7SH0FR6AJwfF6lmplqdH4pc4mRW3JzNEO
3AogQfb+x49pqF8+J1kg4To0L6R9f39OqxzbuOxJxCjMwFsNOoIaNu2CjspBR4qcrciWMa8h90Kb
oWU18LwGhcXe044tctcMecd0xNeQXBrOCCkM6RReCj075syodi30CPZZSsdiHuSwU/3L0Tastqn+
0x2fPGyl2yqGZejT4kkaWvX2J6mmAH/ZajUoDE8FUw0feYiM0IznpLwiN9Sx4LKHxeBBLR9IB0By
DZ3hHGokIIS3PTYWUDI8Kv6uYl1H1IFCssmwWm/khawl1MFGDRskH4OyDVPQVxiACa4YpjEn144D
ZPz9CmtKUu88uHGk+Cdx1PVqFSKV3Leazdu28m56/seJ2tqnFABvVWLIi7vrJqC+wEzttequ0WtJ
QLXIh8mD/7siWhtsI4QHtbTdJX12TPUQjh7sBbACa+vgRq69G6qrgoVI7Ryg3V2KwBewTbRrS3mF
UrVP4BWKHqUgZuoWAstMmkm3xEBlnTVafX0L39JdikEVzbj2rlwqJoLbA0QSTIhf5gEcJYgMQRjI
Lzvu2QBr49CwyXJ+H5JT2K82yoghqFJMJVKcoV7jr3RPKIHO2meVIHkGyL5j00tfSi/TTcSokQPN
NdfwjNcK1Hm3c/0HhOxCUIPXKkOVULKFxWs/ufw8hgo9uTw+9pQDpLYqdYABZSMp4LQJSI/uy6o9
lP5WGsZV4u8Qxgik+Mg8MyBRHdOk7+FRwkeSVvMzyA0J2mJQQFvtW861ZjuImW/z8DxivqUuZo3N
TpwXyw930nUuEt11M5Cubejk9Gz4twpoAlroH5/EXx9E2/LpoJqsv//O4BhxDZ3JQCarRlgRsgt9
IHHX163e3znlixTBpYaK3jExw8gh8bNsu1LYpowgCY8Eg7+5KYlX3sczNrxEjmEAetPfl+tA1IHu
Vv1y0uTtxuiXE3aAVrGgp2A0WmpGwAC05EVCFLFiH1/feo+4JrsUsDWkwdwERYz38VuqmKEdEtQ8
EX3YO9SjOne90/0H9I1k8vAKI0pbGp0UWaVXA932tbWIiWk0tGKIGJhLl4afZjJYwP3STJEiopQX
pYJPp/SUAfK5dqfnLXxVoAryYKCt0cI7L7/sGVCHe2QrNF3N6iJ/tRhaleNPNYioVcwfutpUU9rd
aGTiUv/q+czsf+zptX1Bu0IQAX4cbXvct9gnUrfN4JCGYvoN2jRiWaUBKqZtRSZ8/N436pbpo6AB
Ile0sLoTCUnPXNqUE2xWg9seGBoJpFIrnkLOiERKRkv9vTvLt5bZvBGn4riAN6gxSy9YPgZduo2w
cet0kybnslLel5bROAF8ozQtR9rKv8EcT5mEvjlF5KsLoD02oJksncgCVdWcJokTCpEvzQ6gIbRa
iC3kgTudSriQrod64MEeho9M8J1WDmpiJP43RPlAek7iaVoX2tE7aRL2oOvkdHU0YQ3qjsySB9Xw
vUs59w4hL9KW+U561x0wPv8sDUKBnWD6xPhwPqQfKUZVFhfNzY20wlWmXVuEcpiK6kahUuHBgour
KBZWhslmiVaBgwdyT9LYlnJkUh1kFfipCVcHeHxngO8Iv4srix2mlnP/mC+A3TG0qwnnW35EAO9F
0XmQrShP4GB6otgKQjoPEgTL1nKm7zHj92KlUgKICYIu+Ct4Wbl1w9zxLCVt9zzTZJbFnYTRCFva
1+7N0DhMXudHHQx9DnTR5Pt2wp7D6IOav7ZsRy87ylswB0H2HTMqu5lNt2mG4F9v0XkDLGVQG6q+
R+0zcbYYSgm+JR4Xf1jBxq5NtK2Zux7O0qBImKgvEiuo0WzBr1dQSsEWirir3WpH20+OTdTsZNUl
XM+ta7sa7BBYgQyGwYZuCd3oHJfI81esp1dfJsZMpNmfzj8m076RxpwHJEHZEMjGpI5jetQZRXHg
xuvAdPpfEZLfwZIYWGN3kP0vvyG3SLuQxELbSaGs2knPBznavY5iGDJFdxHDNJDjUew8qDVizg5X
yy8OFu97OEjgIOeoRKQA+btAq3lneKxrj5oT4NroryCMjornXlCEdmTsx1G/go9CWOCkRdiPLtgz
l8CN5UKZvc2IjYlZkhe5O+mhiFeR/0lMZ7bqNkbVpV4BuBmgKZgdgd1hA5caMSTiPUa5bfmfETPe
CyZDqoGCA1hooo0gzLj3nm5R+cUrPqH2OItOZvVNsG856yzBElHqdc+6oXaUvpP0e2LuXZpM/5VB
ie+EsftAWwTWiGA0jb3gF3KN1zxjhFhewgeCCNlGkI2hKKtvU8beQ7rwknNpVYo+O0sdXsTLS1Qn
VqtdCEqAW5jqS47eplO8pMU142S2cnbQLyTbW7thYwP/oxcjze5xwJRS9K8tfS8GEAaBm5nvaRAn
aFPxm2KxENr/05shMGuDOgTX5Uqx4E1Mb+ZIU3rjvCBQhSFi6JzUmbyCsBYjrrvfXQkUiBOd7GUG
d5IAT1URYhJYEQn/8SniDkZCtI6bT2jh1duWVZf+6TgaJ8nVBbgrZldMbMI4sAC8pBgg5lf+/rGD
dH/1SDhHGmnAal3vKsPw5pEypaBWXfGPYrOlBkB2hwIGABZ6aqQL0lIR/JpgGYwBnIwEOCRSVFzE
l5O5UniRvcaf5DYlkpY43FVn6fhj+7Dqbf4j7gnAsOopjyAvXNL2+V9jhVYuMazYdkwynCjHplIn
g3vIcskVMp2Yih6O2D102q4lC4HNSGIg8LfJf62bp4o2n5yVxNlVERaeg5XHGFXaoCRHZvfNqx7K
8Mw9ywqLtbquNN6KKoegWVO2v7THpSLcOfVvQrNfpUgOTJnKJdyxCEb+vm2cEFa8FjKC06qgcUak
YlZncXK1Rd4OhocM+OO3ek263oddjkN7CnQ8//deJCf2XNjJB0NnVug/STuv3TjS7Qq/yoHv67hy
AGxfdGaTTbVaTQXeFEgOWTnnenp/uzSGRxxBcgDOHI2G7FB/2HHttZxPKhaRypoVPn2VuprsTh7U
+8HdZoxSV+x5ZFzog9Dg5Iymd9Jrl/uOyOPOcNO7tv1dDfC9iM8SldkOdX+DQ2fTCPhxRdw0Emp2
JiJ74BQqOoCCiZDMzpPehVFv3TrYSXYsmZYAh6SyNbN3nCdJBgT0Iq5RoPBluU+zt1g45iG3B3Yn
50O6seJOoK2ibhVt1PoUAKoCJbZcLoH1jJW5Scmv5KPL2OVYPJoxHYSST2q5c3SCBA/gAZRpASf8
eod+diQcg5oi+6N7qvOuf6v0c9ZCBwtFExA2j/NNU0Z6gCMqtKIeTPvv//eB79L0Yo5UtQKmcAuK
ju2HuPpFDjtgWMFxyjzIrz/vZ3XTvz6g/uMOV/1I8ys1YU5FEjOLX2KSH4bdKAHkOHH7N0hV/Wf1
tr9+3LtST5C4Y6Q01nxrs4AS3UkuIfGl5MSSHkf1o3SlSaa9vllMgFJDXWlcSFgBDohllcRWWvWS
8v16Mf6GhJYsxGFQxeR/lqe/3+6eRgQnXZupRD1TRxujbcgUTgMFizmu5Jx/reBZtUu6WvCCXyhn
rQsiPikCcuJnFMblkEiLF5qftclhGeWijBcpqqHxzSRCspToGu8FPu4kfAYmsS5dY2939g7Sng2k
bLdLnmuYJKn2WgIeGTgKSGFivJn0/3790D/t2zi2ybQT9GY6//x4BELU02GfgIasxMhJ01hMX2k8
02W1tZs0e5Dnhfx2iwIZnjQhV+IS0J7Q/G7DrCf0EmhpB+56Hj8GxrekeKtrIPF0aMRqFsGmYA4Y
HPBSRSx+c180VUq0722o2CZdlfrh32C/qpb4vaJxYxYgnNlsxY2L3/HI5SWySnDvFohCB81onzyB
bRRYsjMAKgIRJ2BEKdzg/wCaCPxnIDUR9BlsMPBZYcFcV2aNRvUCExYekfoTr5dIIaqwulCJM8s+
vQrCrSWlkGOtDOGOoBvvKkmLeMDEpj5C7iU4CDno4ilbhcJFMe9cH+cNukVCMtuPDyMw5MIn55EZ
lPjQv9b+RBORKjjmUlwiWQRXwmU/cP9p8kTaK2ZSXGNLHrHUEkkvoM3bMY4Pw729vCziv8nPJODT
CiK47gLjIOVM0leMshd94kuG1PHE/gqoaoEN8e8l4bCAAc2AN+KEkM2BHw6IFQT4JP0cFeoN6whP
7m8M8E/rs/AV0PlnmT1zqeD/JfApgzRkZIErKYkcWBci411Iw0w3zE2Ee5HdDnkuwU2NLZh7KVCw
pRLVGNEmRDGsAxDqDuU2N3pyVxIJEm2BACmZuSCmiQtlDgHt9s1MLQE0EC0USZ9Vpl0xkN9BrR38
UwpTasaF8uz+13fwp27mLw/57gp2SGpkQ4sVTmFOMfn2mH0HEIlLh2GgF/j7yEPs+vtb44qSEb1O
QDH6u1jHtaBmgux6vtVLG1yZsYdvfDOn4W1TML7LhZfS+4yAmVgukC0w0K6M7DaPzL30Hs0GoAV4
Gsj5txU4SKVdRw40JfQWfr0yPy2XuaIf6BqMF7neO4/RWn3ipbU/37bWMnEnSbng4gwKQHLLZ/Y8
IwcziUUz5VvNOLTg2mXyaslhqIjIqY2i351M/SdLSERuYORN21L/Fi7qtu5N8zRiN8E0uLa1Fvso
Lnue6H6+Qsb2Z6J9Dsbr0gX3wD5gEj0j2VrlnQZdDY0p2LVp3zCFNgESTT/9Zvmw33/faVtlhMgz
DcPUUY760bwDxVDgEszZaYDBPqTkVr2yLdpQ/jMF7eMUNruaMemurnd0thMavj7gzA5IgYaecqw3
uwpBWIeSnKLWn8BtQLG+VcJhr/HKMm12VtMALiMjAW05arBP9hu45lY2Gsw+Y1x9BLEjZLgZyp9i
os0WEqls2FVWfDRSEiqmMxiZwOVWJ1ZvMiCTQZRyJkiQd/cqRrgRzkg17F29SmB3k7YXUIhD4qHu
zr9n+muJ+CiOe43+VFlPaJr68KzFK7d+qLt+A1HL2bdoKQQvHvVTea4BmdPIaDYN6vLyER1/yqtg
XIdwrEGDvNsPTITApWaE2vIrWZIfbXJq+fUkarc1Gt4D2E8Go8ChN1sbBg215WF5mx6u00YB7ABN
F6WVPkmOJiU7OC/A08NzTiLppvWuQfpHPiWnyhRDruUT2iQVGOQWyaW2GDZuPOzhgwbKMe0bXiRv
YvAw8k1ZHCgZhhC6rsY+aDQhQ7feITDCSrC9Y7MNKOiqrKf8u6P3e8jmji7kcB3UhwaUH14Phpvd
CPuNQcVwYKe6KDiqw0FWyzP6q+x1me2mydiVYbAv7uXBIY13LAhPwmu3dUgOVLXeyb7Izyo+CtI7
+tbLxrYQYybplW78SpqY8omNjqZBiDKP0e7irt0ZlkhaoIQRdLup8ECogxbG3ySxddBq91CTWsZD
u0uzZlvBeaq4HR21CbIRog8Y8JJhAmbrrfuvQ8q7OMAv2ldn3w2IIdBKkjWJ+SeK212itp9xkYkf
7zp4/s2TUgJDmjmXbFtdm18zOO6nPDyO3YhBhD65HC5FOu4TGGvkTTr2q4nHvYnSakfXZjQ9+lLQ
rpQoj7eUZPt7aPS2lfGSVRa1vnYHQ+sqa1kz8wEKUdYQ8Kl5oCa7TSib2dU9rI47eXQtl901sGuQ
eDBrHje7XielMY2DhUce6H1Dlrq3PS4eSJMcarGagzfzTZfr4plg8rVzhTYnwWs/QddphYfa/ORX
LwmyJ3yMr3grMqh7OURZXDNByVM0/WaCL7WHqWxy7o1YojcWP1Pul7NdGwc5tCVnXSsPmjUT1Tr3
JRbBgDSmYQ1UblP9Cj3kNgkeBz9aM1O3DzjMEF2ittsDneRhq6cB0m1iMi57nh71YjhbdnJE5Gwn
xqixx9tRZ6cIgW1QESDw9kH4Fkwt4iHVLiqarTXVOznYFqFeM0+7UotP8sRZnZ5qqA0NzgUx7mnS
TiGtM2RVxMK09cawk70csjgf9wqYJFlWCHbW5fw1m4gr9OeZmr2eNSuuk4PKOsyAqymK6MTtEBXc
Sc++YSuxjhnOZxyTY8hgk1zLuDvnWnLEFx0tvwZOPt06inHI82aXmsxOQAcqX7uyzvCY3c6Ocd9y
P4reo2qOOWrqjf9hbO8y0P5wo23M6CwvVTgdNeVAeVqYfbZyr8TAyD4HQBVb46zHPtxK2dHiV+TH
MS8rQ+swVyAWm9uhaneQ9voQzgY2mUsIBydPDdnPJkw57nq3FcNpdTVqC9jH2r8z8xaZ6ek2YzJI
roPFFe3UZI2yvZ+c6hFNODbB1upVyFUXYy7mUv6UJ2xoDXjUxxFfojaPOamrk6URUZRcVJX1DuOj
pVdrDJI8hRaah1Kf+I4LhmFG6trgVfLdrOZNJJGtaN7IUnZp/CFV2RMezvdfY/SeHa5AgOKZwC56
LmBld2jk3bZaxdBKu7OZH8qjq55mzJtU0PrzLeyZPgAnmTeas2GDH8gqpNqhJ2uHDdpkFU7CntqN
Z2BTo4FJoA4aJz4xmfbwKIhX77l87ZCd2pEroHob2HwhwG84eOTlcivVIj/JIqtzvUW/7iDLMwje
zalWsxYfO2vcGLAOewlq51hNp1ZhRap3qYxB4Hxjrhxs7dvUHkBXthudyljXt1e3DE51BSssVRFw
Ktw6Fdoon2/K3O7tzAEdPHx0YDAkHR/FCTrZhIwV0b3J+IV5EDPRmx3Th6DqHLrI49mreQgOrPR1
Ew6wnDQ/4rYgIWEgks3e3NZoGTEEchuX5oFHdPx5L7d3MUAYfJd/b6ePSAUQODc7uUkmlkC8fZRH
T5bXXqxwulRpdCzrYR9pnzN7YpCMIRUWN59hx59biN6aLVSLC/IWisD71olO8vDL0bens1wDlKNu
q54ziMJjPTzQUl0F8InL04pdSOJ+k3m8lRxHTT8otXPyLjiaCBbOxYWbNZpkXLuc0+8UJ3mgOvJW
aUvFo/7q1xXDmd1lVrtrUM/nwP7ctfXHqUbTsClBFlNNHXGy5M4Ak+hUgxaq9PSU4p+8lrpAa9ao
AjoMPobzvd0NG2c04UO1vzakwE4zMAwKXXyOi5Ank91AIXjT+/qhbawDojfbvOJMzs2lySFK7ayD
ZWE/HI5Iqmzzxl1P0GjnxSVFL0qWXwKBKtb44E0FraIsudwgWWYxMVaGs+RXGck6MOW2VbzwiEtI
OmKg8BT12KMCfmGKG6nCnbPi0+BFRxnUaWP1Xg6U7XdEd+ZBdqFmpyQwEAcv4UmTgs+sk5NKZCBH
FVog2OVWdviqRJCMwreqpEDgOeQVMkK+6h3KadxLsCL2w6OKLH+iq3bTD1ggeVIf+5Wkx3Hs6Weu
Axe3QTRSJ89m/aynYbQfK3cGPMfi8Igobd6rqF3Q7RAHK/hRMfRjlZ+QJEl97TmqEXWpq5l32xXT
MRi2LpBirObYIkPsDNg93EXJiYqtz2Oh3k4TdpvzLd9C7EWDka6b4ZqhEIO82+Lq7MY8yGnSo48T
t5ng/yCnLqzGs3hE3QtPsuiNi8nubxzFvh3j+Wxa5bEq05NdvsA+yNileptzDP/L4cN1tJ2yZiNn
2VUhSlSNewNoQO6ibOl+M8xo3arhyRgyQN8IPCcoIDY8PmvfAC4Sz5pFtwSMG9ke+c8CYY9irFZI
9sG9VIrvsa04iZ4YYdC6veIZh3CIjx7xNBoKJ3qYWlGvlSk9TpWytrNqjawr3x87j5ksVGU1YNjk
reW+jsZwldMxgbYMYwoSExrz30cLz2ZhHXqFs2iVt6i/iXsIx5NB2NOZBJLaNh0inMlzawxnsQNd
JlSDI1/XPMwKBrNvtmHUXSVJKYhkYy5ZVlcJVIPweYPP8VzcE78o8b+JfENn7TpObxagC5TU90lB
VZhlcD2a4AhzYHstfdiGY7usSphRJ1FX4tHFNEuiY1bwme/A522bQL+PJ+1Akege9ZMzs6s7ZHbu
cYPVqvWqrUMwLvlBmWanuE1PchqVBDfZ4Oa5KuIIJdJvJ1SLKNo6Fr5z52vqzsuhB1WJgQl1JFXq
O1Q88AXMl59sk8vF7sDuz+yh0t9KMJy546XrtENEDS7Wb1PHZXjHJVpMg8OMNkFljp/cMmvW3VBA
v9tStchslKtytAnQMbpGA5beSqtX6pdk57VRre3BZ/md/jASDBcV/P9ju58G61to6dBLWP2bD7Kr
zJxT4Ucq88bQhXsDyZQxUwuDgRwVJ73mn5zCX9VRG6pp4cwa7VgPUpRRrYGDUrQ8p753MyC6pSw0
/e1mjpJjis3VORsB1qaYrfsAdab8aTB7huChkOSJJdqUZAR6XAAY+b6OYdjBaiStexF9Z1juLl56
GNSA6gPEZ6HhfoLykGGOCGLsANfQELK1fYncPEpXrvpV14JvajBcuhaWgqF6g5fxUGTZy+A8w9td
0YxkJHIqtZeqHpghj7/m/vhZ0qjOgHaP2b+8nj6PzRSuYTZGcoQyWGvAmFZTDktOBndPLhiEA4xp
88lEsHbUX8T1Z4QhyMIclQFPFg2fA8X+qgUkJkn2pUYYoHXCW3eOToUJ3GMs7fs+A/NZOMGbRKEZ
Kbgcc4QEzXVUFQcVkzwxUTD63mexHJIH9xMhLpz8dUtLb5r2GaXGefAJrJ0bzVZQXLiZu4F6bhlC
u0mYvljbmEQNI7WkXIV73yXJ3fSlrTBn9XrKmCknzxJ3IpaslMiTP+mOwunW7+WTxX7pxElyr1XY
L8vxo7hf+XU4t1fNMH8enJmZv+5qRhAx5NGX9E5tcQyBH33o+ulqFvXKDy1Y7XBOWEIHjzbfi0ez
yUYkbdAnbhWxPHR+xEzTPqwqaKWHbY04mdXFbyX5GMwdhwAL5o4xKoib0TQ+qMOm7ZSNZAJF+C0S
5Sq+pCR1kqDIVfUkIMOOaV78JsEP+sYQP0+3Ec6mRTajafsPJf5jpSSY/r7dZlZ/0YeK4tYEk6JV
cEoU/I8OEUs5D2QL8VHBo1oEnJ3T0eimfsd7ktzeURdDEYUB67B6zBEgmc81NRbxL5Joy7nOdCEK
3xi8I2ux8p2Yqqq/DhRlk+uvYPgisz80hPNO7J2SmSAknNTzWNlwfjKeKjcwcdtl6cUPWVV+0SNc
N+zmcQt3jgmITQI/dlN+HmGvulp9HdQBziS4omFpXULR/ByU6UGjehrzdmLjRXZyyo3PphmOd1ND
Tbq09HtxepQpYTgqWC3MKV7cMPbObBQ0ctt+W/JpseNT2prSG7Qvb72xY1ihbK8pwb82XOGaZAgT
r8sWyZ+m2m5M55NXdAebxAvjmrN6Esnk2Geb84kI8UFC877v90U37a1Z/Vx301fxrKX5pqEKLyfE
mdGMjJKnWk5FMp07jiDk6Mcamw2Pm0tMhWyjt0oI/6MIF06q3Zr2fUXdYyZPr6jITOTXE0cYPlfq
4WQRXYnoLSUKKTlIliqxksRnUpVpE+veTdttiBCxNtqHjmRdSgJ5ox2VbwlM0uhWSMjz62Ke9fNS
HpVGIbkDsP6uFuo6jWVx4uZb4fUw4icTZChUHoZebDrACiHwNiFAEB6GpCTPrchzMd1qvMaDAkP1
+7Vqw2TAAFqM/CZUajbgKUHILWjn5tbWn6TpLzQ3etUx0rWTDq6MMUi9XGDR8ucCFgKTp9KhtgYd
Qwr8hbaDdKtVxbsadAiqVN3Rxy9olCBzeEN73yU1FPKRbgLIbn7UDOU37fu/8Y7RvbMha1WlXWs5
jvquWas7g4rIRz0vsI+CQr+M/jbKRbomivSsaAlIvwJs6K83Rv9JD8rWVFMaEbSgwA/8WGOF7zUy
/ZGKJd0BmWuSqR2rz7chfj/GXlZUfUXwVxpjwrwmnUGrDW4dCu1N2mwic2sG3tIZLNB2kyknBRit
F1ED0Elj6SX+rtG8HJZ3HYAfvrP0JP7SWPGCxPJNaW2TGzgtnSZ2DR0UxpMZMjCYMuTvNDWpScsf
0s9MmQhQE/CnRBqETcsYUyVT1gwlLSj99FmmEtCJ2Ev4swwYgFhonp3+WR146gl9svJSGM//t84y
XHa6bgBIALCgvdsCyBFcZyh7GucAdZKSKm9zkRGtxi4ZM6EhS3NWivTMIEIOvgxz2XRXrMGBqIUn
h/wAigu4w5jtoGn4+0778g3+tuAG59NaGlnWu9vrubnXTyEipW3lrnudaQzzObMJ22kZC6aAIoPM
IBtVu5GlA/grnIN/rqJiLzMdvz63Uvr/2zdC303XmHmzINb88Qg0lqEkgZj7IDeZPQX25z8FNTD8
37Zxftb4h7FJpc0M4S+jHu8evildO3Znc1qazE7nYoDNvQlnA7NaJXPwwkVocNYtxm/zjKCRRZFe
ic1gm5tDWMACyf7AuAu8jh47KM1fL4b2M+tKMcezDA4Q+J/3jRJEGfwyYTVU/EJdUFxKB6glAHvQ
w3dRtKz1bLswvRVEAP1FjnTdMZZ6u3yR/xWf7BeEhMrXP6Knf5OXvRQQIkSE8f/xbz/87fRpd/3l
L9w/9Tf5W/H+d354z+Y/lh8Hr8XmqX364S/bvI2o4XSv9XR5bbr0++f/+Zv/0x/+43V5l+tUvv77
v7wUXd7Ku1HAzf/KDevS8vzX5fH+fPs/X3b/lPGy3VNdvP7jpkmf8j+a9y/7ziir2P/E6kMVLcNp
uo0v4Ih9p5RVnH/CUeZ5nmugZajTZ8XW/ckpa+v/5EqCE/Qgc7YA1tHl+5NT1tbkRy7jrJ4Gk4UF
Uv+/vuD5+y1i6dgPvvCff/9H3mXnIsrb5t//xZYT/t+XzWKQ2qTNCsrdponp0Mn88bLZvZkABSOk
b6oZTLsMCs60h5Kg/aIUFsPqeuDBhwL03Gk/Esq5mz6HZtAET4rQGt7XN20Qu8FmJMCC4QUJWaZ/
dy7odLVO78KsPJcqnq4Lx6d4rACZBuU2MGnMV6QszliOO6A+tAVcYVUK7n1fWVXd62SWH6cmeQsH
946yJNgCLzspBi8znOpsFKELc5UMr3lXrx5h9J/QU4jG/qZS08dRT4+Zan7pvOJG13vGro09Q1QJ
7blhYswewhon/NaqVbDyg/wRJQyUvRnMkXeLphejqU9/ORY/WeUFDvDjKltMc8nEOk1ZnXLSj6ts
KkqLKwLU3yTxjTOMBDFB/uQBlUCc3ngYC/3OiexzEk67SVUP+oCNicehAz7ungs0cVbRHD85hkeU
XSsin0RihuTlqpi7W3UqLtaF8APQWpLcTO18FzrIeFkGAka9cZFGsJFogCq119bkI9XaPctvJU58
A4yM6TbRQomib5bnv2ReuB0YyqJIOU9r0Cofxppk2953YKH6YLzLWu2uK7OnUOkYsTRswDbKkRzy
KU+sAXTSK4phD3OqX/WQAkREfWFqqey1bq+slDEP4QQ7+BqPBJ3952oW4qUCSgKeb+Z7MX0UgKmO
0B/R7qQYoXTNH6Y8b+1oE/2T8Q/XrSqEhOXpscOrX2/Ve+SO3AhIzlC6YE5e1zj7ElX9JQJh2XSU
uJihCEr9weO5ZJmIfe5KH01Fx30YwvTQFdojvRSFzlW2qxBsWCXFdFLL8Sq/7c1s0mhgnL00vPEI
VJ1af4yGXFmljv4w40thTXxVnOTJdtytpphPQc6S9xEYtzFhtbRa3TqT8xEp1CejMB8o5OWrxJ7I
vPPnUWkdMM9I8xVPGurVBEXhJ8tJnxhEhqTeyZ5aw7lRa+cbpdCOLjGrN4YNQ9zgIAPUNIvAp+HJ
8Xd8FhDD40N7jA4eS6r7hEOarj80AGsKxuO0wTrrLk+6/GSOio9W3pxnQ4cIIQu3bRxolCkmqK3Q
bs48nplkJ1tl4OQCTmFeaGfKqpD7wodPWdUyGfxUQn6tG+wz0po3NpLibuLs54Y5P6i3kRlDHGXt
xw7MSg3Cs9UDU9tI980R6T2sg9ifaZ1b+rMziAGK0QSqVMZ8dc9PDnPIUILZddukTL7VaXL/6+Oh
vxsLXQwmVVTXgdAEK/w3fEVeQ5RRurmxZkSG4RQvvTPcIdn5pdpLsJJsPJ/w2Zla6OdQBXZm0vgq
J7U3YLQxvatYtZiS0iZy+PZekR/VSv+Se5INRGxwrDFG716dCsBUbZ1a9Jd3gTctQowPTZZxt3ld
F80pNpEBrCyElN6oqDS5H2jIDJshxJBb8H36mZ+tlm+JXutLipi671z7KnyLe//aRc6D5lJpk0F4
qrJz0X5F/PEBDXhCTngFibzTbWLlD4l17tSpB1Awp0jllGgWGMkmn8p55QW0eyzkiDShss5CDTRO
H4Hu8pX7uhyndRfoJ816rIsMwVtAkoHrPnmQAwRJ6K30lgeBgInBwi679ahn7Omzon9xCJGUTBhl
XSmee0UT+FFDGg+IQv5o5kgFDjQmRmrPN8ZoD4fGzb50HT07xJebVY0G2iqx6BTkABYMM32EfJNT
guavXxWX1uK70wb4NljuY1cEp0IvUF3MzxZrwxV5NXL3mneUj8fiCg6ClTTZmZkJA5IMvtGQsT4u
HA8mkyPyy42S3wczJ3xk4Xd94VwREeaER+fFP2ph9li54T5Wxpegyc+aHb+plY98B2mLXSvrzvOY
Uteh93GhiZnM4M3u2VvP5sNyjxBPae8MbwSPzCkTD5XXxVlPux5kC67ZJvFJB/h9yICnyHMp9WsH
qiFvdmOwEGrwNuXFoeuMh1qepkvw6Yg1R279pTFQ7HACZ2+XVPQTkH1N8hi5lYtkor+Gp31eKRrP
rRTR18nSTl7D0ppB9FZpyV1nKZsxiS69Gn5V/E+NnZG9Z+qbPIASecnGjKEaagP1ra9hMDXjcqv6
qrqamuCtKmeUGtruEyLoG2dK6zUD0MWuqePbNNJ1xtTHc5LR3kchENsGV0LXD6cqKD4tZ7/XWRqj
0gPK77vJKG/dUHtanm60kt/k0M6PGLjv3oDRZA8BADh+VPWdN1A7JQoUhhDpUXKt8+iustxzNrjn
ecYm2l3x7Br4MxXluzZAh7avkNUWJ1vgwwIuaskYqa1rDykOv0Bdc/khBMY6pPMYZ7t4aN1gC5Lr
Tk2KJ/lNNNTxAlP2hAw866TiE3RzH8QDhfgufSpb8yGa9Ido8M5G7ZwLK6TOHjbnWHOxnQnGsVOw
7fIFikl7oPsLsRQOyWlw2GOOjmNhKNCUAhoY+KS2f0ggwwQoD2uqkrtM/H3mdVSLqGnQxh8PglCk
XHrj6Dlv66mIsUzxzTA4N7neg1jF+7Ua/9f7/F+OwHVUK7vF6SsG+lV2h1SPe7YJcCaCHa3VHn5t
lL2fbZJDicOU+NphmvxHlz3lSsOTgMiObWRXFL9DWFm7b7X83Dv5U+MUT6WOX2kn6LDsOFhrJv4n
0kEVoFPI/uHGjfRJIjH5fW0ugcyq+S6r0mpvMLUD/7777OcqQEzsHExX6ibnBUE5o22iIAXypSm0
i+fTUBU3bGeRUC+xB4qPfEg1XmSvJMALwhQHbF1KBKfiRLuz++YAFeJOVrcAAkxEMzwknvXQSbTU
aua59XOajBOVdbrR7SmyEXljOKhqJIbsElDOw0YnQAgHAoRCjgZvm0uVbIgfXKIXwDH8BbxznlBg
KFNiNEAdr3mjoCyXgiayUMMucDy+wu7mUf+oQOwDgUB/ausmhPjULTaRmnwbEEQihYA+X3tocvss
ARow4QLoDVqxrvpQE9vSEOOIpLyk1XuUf62HOhiK9ceq5wD+etfR5WBb30fVFEvAxDN9hOLNO3wq
CxgMnqaAYDaRbW+LR7XKHpu5PJsZqk968IC8ERQRSoEPgCIcCj+7fLDM+dgbKCR35RkF57Phu6cY
DVMVWzPWITXCqn3woxvdS99KHTFRJ0LWs2s/YelAwEIaty/UaRuEx0Jtn+IKkQA7PRPXY7e9C839
GQtY2F6zSjG+VcU3gFr8La+DN3OM8b1UC8aeIAmiFBP9Ul+DfyOm8e+Y9TlxXYdB5wHUX6jEmzTL
CyiHIMzuiusUB9Hed6OD6vrj+rs118vPyejt9ab8oDjpxzYwE47GB6MlG0K0TonVbQ7twhI5mj40
0Wk+JNC1wphplsy5TN0j+nN3KCFtFz9neqxCOdT9qvdoDFktfWPokpE+Y+Q7FMV2kgjE4q5zhJMb
zRrMWfCgtMFLp3wZRZNLsQ4mTATcemLUqWOqrrApxiVEVADB0ebVYQ3I/Q6+aY9ibeUE22EUJ+Pk
d7aqPDAZKdxm5BU47Sq6Bol9t/hhvycGMZDIq8rxRcmVda8GxXZSYYIfeRTYk1EsqoM9LQsqhEar
gr2N3whdS5xFyLu1EjJVBe8dIlY/+1dHw58VbviGgBGslhKNlFkBY5yDljV/mUA8rYy0+KRQAVJn
CnYRCBeOjZykSnwTTZdHOXtumT/aI57V7QQAYYwgFRPkiggQYaLtQc1d+8A5xl1w0pT4kCjlXRYR
0k3xbeEmQrv6qGXZWztK7JJqxzoJv2jynceg+ZrZ1k0X5/t2il6UNoPhm0DKi0icokm785v4Mer5
IAlelkx7TiDomSYCRdvZT2/epKBxmdTuJrOJCKZt1EywbM43gxl+iOvszRZ+D2bGj3oeX4je0tWS
yqshpK4yDg1V8HwwFJumgnylIrSuY0P/V2HWKAe2FMPyiYMCYoEDZ7cBuA/2I+zZj7XtXE1EiyUm
8NnfAQ+GIN0pj/6oiAhtVk0x07tUKPJY0riLC3S73mBaeytkeVTta9xmX0LfvS7nIZqDnVVCld11
zGsF87lzs8dBooHIIRSSrQGT8LnSKRaifwUXLVRIbeskqF5zkREQDszgMWfHoyKw0auwLkMXf2lB
Z8Nnx2aDdYfjRfsqgdBy3iRgH+Pi0zglz7X8mkR8k1GB/LXWmUu/N4keEZW94nvBdrEyNP71/BKZ
KE4pLoNonBLLZ1vrCq1CpLfHqFHJb1nNWULvtvzsqJDQDkAF6F0+9432ZvjNIYh5IRB2jjLWxWn5
fYnagRCe8wlS9Eke2qPni0aj0YRMEbQ7xUg+F553LfzkriZRWEzE7CQzCtUIvsgDjsibTI5Ngo9T
Gw30bx2DhM0L3vIAXTnYn+4sjdB8CUGTKPnUonPEvnrXPkofRdULKQt+btA0L6aXsmk+a7AQKkKm
PDhfiuA2ypuv8nEMb50Hx9iO7tyvCbavgTAYIni7yhQuSs0eD7x10DFEUOizvvWc8RD7xLkKfS+F
Eo5Ab7liqnKOreGDXcpfWv5zyh3mYry5k3Ktg+io1TQlygwtaD92ceDKJ6kBVSQLlVsdgHc9LI/v
ccoddBzXVOJv4wSOVZqXWsYxQ/ROSPB4tnoO36QixGwO8xnRB8/MoZefLmj/Ys41Mi1EK5sKO2hO
kN5Gxbmrq7M1Hc0mOzdesE0Npv+9/Nz0lJ0qC0nvYCfHUqnzsxulb0rJZaS6d3BSAWGVfBLvwSlO
GBCHt/FBUr9Wg9YmzNUvPbwLG01Boo/sEaxs+jSWnYPAC1U4vVfeLHsChchX1Q2cf9A3fwD7km/X
SL4Gs+AhjDF3Ratv/xjNiOjfrwFvp+69PbPthULMbhhgXUIH5XUivlllkdxafSkc4zQ0yGVGGwO5
4UPvIwdp1vltC9OcXUquwZb6YqTlcBT2lkLfScgnF9sRacnj0EHd2gOw8HSWt4u8q5zJCR8hJ6bJ
AZZac4naJUle8qg/W0MZL+nPssm6Njcr3w5+06t81xL7Hs6jnkVyRtVTpx73Y6SYGyVDGyosyUJM
GITI/CYVOuhJsk0Y+ja8cre47olEQh2Sxyyr6ELakA0MswvRFpeyK5x95Xefa1hwoPhpo22JyJ8k
iUCAY8pVZD1zgpOv9lNIqfHXQc9CaPYu5mFuwnEdRl+ZIn9fr1WNISA5B4ssqeDijNJJX8O1+z0z
pU70Rz06Nzq+b6nf9uZwcnv7PtDVD26nf/elw5DBLYR6YkNsoEfp3bLmxZcIWTOw284x0S0gJRgM
GfaLxuSNWbE7Yxjhr1BXtZwu2cisHe8K3zXXrtEeRs98lIv2m+d1f+wGLTtGvUVlQsQz6KOq77pB
hdFnSYCoPGBd3EQS/9GjsWCKV7W4dI6YhaW0UIf+tedrNxMgXiN/jLvoTbywXEEJvuZAAy6xHfRP
vUtwIAFAxQWWhZpQqEVz7aZOKxr+2bkKggfhbJVqixd5u1ZZNAyQ9VRiZ51PR/FYsv6LQ7K2VtWd
vAC/lGb+1YhxDT2zisPMx6Bz9tkq1ZfASu8k6jTowq300GXgrrogx3EOLRQ3oH8Y5xqSQuKQyfWv
aFEbwbBCU4QKLETJK703wXZZH+wpBo+d4OwkuCxK/iV+RredaDXvv1ffUxsYS6zT4+aHikudpMyJ
+LiDMOfcyTeWx3JcI1yPdbovbFK4yuq56iPGoS5sqEihQhVTaEaMuNQJcIZgdDd+E8VrCzLIQGKJ
uqQ/DPorx5HoYHSjjMkVrv3iuIOOj2tSpMqdmFpxgWgqFQF/Jt7NEenOvPq4xHSZtELNUOYIYKX1
leitoYgHlBs4n5O61ChRK6lmBzpcYF/ieylRAa02qLWhskruWcKAM44nVKXdVafh1JUsWFtKeIza
4CaYKMfRqs7g0NFu5bKID5Xwwgt34VSedCxREPanInuWGy9xuqWP55xwavQwQEvAkwU4Hfluc8vb
/Sdz57UcOXKl4SeCAkAiYW7LWxbJItvdINoR3ns8/X6JVminKW1P6G5vFJqZbrIKSHPOf36jQKgY
WGOFX2byZHcz8QCAT/uoTo8e902qroogAewz1KsuHDx+7AxkNLfO1SzfYvuJrPYJIJOfSoTNQRWT
JiDRAtTZFh+WgNnPmZVd6FQo6yioJy9+okE9ACsw+qvUL1Ankbor9HlONtlIREz43VeQkd0H+8DX
YN9pL0s1vxSq3rOiPlqdOKgF4KbaeYqKV7/hYxZm/Maif4gbvFDjt8a3D2r1hiiOsbUZXrP+8L8/
xyAg3rbrz77rHgJPVda8EzGzntg2jiN/YmNmduPJKPsXOV7IRHwR7MtflTR/1KHkY5V8ojuaFVi1
QGR9VT7mQfqofpaqYhFHAloxea7smxCVgUnRQOCHD/GyDAYYg1iY2NoJYiRwH2u5pePr0vBW5Pk1
ncMvoF+Pqab6MZ6fup6wO052y63lOlxKrltYu9QTD2kKIKWL8Wrmzve4daix8NyCg4rnEDZysqj2
esA+nNQjX6opTe93s3B/qLJV/WpyvQjnU4+qS6oQnIc8FzVO0jNAllFMa9UTqZOitPmDpMY+2vRP
gdo0U918Uoyi5RLNOKCW6mqpNDRy24hNqUAq+pqzdlkay3Fsj2hnOfB5fLgVwZ8J95nq71QTEnPX
W1X74EcGbv7xt9755oHhu0F9UMV3znv2VVv0BETE30hz7DGCt4TiVT2jYRoOdD3kdwRvbUGJV3CG
RlV4M2ZI5VQpgYjeEg6sfMq/5WV2L0xDRy+CLaKM2Ix+tCS/wylJv1gsiOI8qCnFUmAZmfnZ6sLj
csuURn1G0XlVMKYqmzS3+OoQlb08ys53w61sezyu1XesKXTIy72aYrhDefsJP47twXfV5+bu5c9V
RPGzNF65kd5mMy12tRtc81ZSSjjlzlt2g1bW64ruRLU2y6uEq0RPFuMfMfmP6qArGEGMlrsuORr+
fH+ZS77T+wvbwnlY50h1TCHfMUBmpK65VzNO0s35YsdNsGqaHDGN/mq14FIpsxINTtaY1C/V+DQb
YIJyZlYTDC5k4wZTlFANAhV6VKBmqhDvKOTIz7xHX/9KgCVZKzrlXze2yVbM44sCgFI7RsIYJyvI
FJQiMD3hb7qbBechd7hYU1Q+itHd+93DrE/X2GNEZAyDt7ZsAJwFeMzBdxQKW8n2SVYgmmVuJWAZ
VD7MxAxQpWVSpeZdkcnX8hv+J46qjSU4h0ZTvCat8cFPuAWGrN7NJQhbBHImY8Am16BV7BEjTW11
193wHgxgTWZTHOXofMHupVABmVBSHpyWhZNEYP3gaXPcHftUfwtK455bpNSgVBGie0v36UjG8Gwz
3520+tOES85K2maM1xiRLEJ9/KHl/mJYjcvCY+jgezRq1qsa301+f9fEBzUVXWaqhoyjtdH9oJLm
W9n82gUidN2RECQHKaBCy4qWfz/CBix8gk9cuG6uU5y8PGVQEvFViip+zeXVxOUIfYx6SA56O5nZ
jz0ObbIOKdqzHwvC2CqhG8FakB4gR3YuGRTASJDDMVLxmOsE8qBg4ZaZ62RkO4X5qtWgjeI1CozX
qLsGU/4aFP7nyr01YBLKoB0ozyhR62gq7b711oMxXNGIvBSu0W0HW/thJy8VL1KaxVfsBveNk98U
oqeJ4FjAJGmqYqf+eRjdByhCK7YfY+IcYFohfH3yUMqPRSY/ppK1B5JDmmkuHz1R35HBb6qeB97E
6SUp6qdlrqgpdNGPWDVYhxEfW+qvQVDgTmwI0CkFhAuPLgGse4GSx/6lH0NOSZtnnXcY8BbpTyYg
BC3nnBuArMWC6CrYOZIGBlXWfsw4dFh2REo/hj1N4rIvYkseLQLB/7yv5X8qS1WChKe2NJP0d2Vp
xlxADzLoziFx0sC6j8ZMCRIZ9PTS0JixV9+dTlvn1ryO6jfbg+L/oggRNTpLW2GN9gIG+i+1Nger
tGu3HYxiUwXWUKYtcIcqQZd6R/2bwNWOkTY9lDqnmKV3ZzvtjlXuHOwqu6iLeynxWi++aIQLbSLT
nfE/jTZtbtzUjaTh2Vk71S01GacErnxRt+TS5zrq02SVs8dH9rg0MstNFAvnBPviyfO0n5nHL/3z
A7R+5zUtdb0D/wV2IpbmdGTvBiuRlQ5z13Abtqb1KuGV43hMc8UZoqYrvp9+8rLPrrQ5q2LaFrBl
Ww2rbTM/KGXwMkZRQ9IyaHe6OgAn8z7Z2r0P5letZq6RQcpHCpmBiiskXjEOFGhvM1JejjOF1KuR
C2tjTpMfCoKPOigPyGygR/r9oTLQB7eJ+crwHseQJLGwoZ2IKWIRuw3r8s9PRPxu884TUW4SAkKP
4aEIlYZacn8hHsxDV0eOho2g78NVFnIfzRpViFlcuoLqgWkA6mztBfUf4+a+u5fO+PQLGlUokzGR
cKpZF1VFcSx2a9cP6dkdtCn2QVel4hSlq9ItV/HMDBelBbyAB+q1ZVA3BBLDCutet/3DHMlw1akm
KUyp44cVwgpcAhW/xByhXjCI+ZvFsAxofrskMbhBcAnzAo4bvg/vBjgdpg2GFFw2es4GUg2K7UzP
zZjtFVo3D4IexTJe9fBAhgfGC0/BgLBwQnSAbmHBLBcATjUHqpips/jmB/NqdBCx1dewSN68LP2b
1vRdyMHyvhyd18RDVKY8ywr/y/uK9FoaxYT4zB3ib4ZWvcB5ANgpNmkH9Tin2ekdRi/Se2yQQ6d9
+JwEVIpIWCMy1cJdQOjUn5cQ1MX3IxEepGJh6wyhPMjG70ciHcWw28Fpjvrsi5cUl6V2VIi6K8Z1
j4/l0qAp2kJGiby0bwtOPdrBzQue+7L9VODq5CiYtZjsFzFVj1GEYelgXRQiosDO2bRvhXuZXU68
XAAGVRqOu1Hpb391wWn0ZvThJiDSKp7Doz4ug3JfrVL11ycXcp/9bWmulu5koUP0mnkCicXjVXtR
PREGV188BTiqE1P9C7eTcDz8lpCThkWytGU2DIi0oPKG6PzStgCLhttcPc15yAagLOyMv4xZfhnR
YKOcROhGrZzGw1cmF5RArCr1lVQftRyrUdQdW+aEFtjlArku7UmXq/MRFuh2+ZXLPEV1V01B5h3m
Y6o11A3ry9zHTHMgwfUKldaU5aCrf10IB6nWPs6F91kNG4h8U/N8YBQZP9H63HI1KzK84XPMDDyh
s2JaZ5wDjfJ1sA+xGX7qau1Y9v4698aDTBrKZncriBZRcIutXtQCXua0jGoAHk/pYxjqxyBHXaVg
NOS0wFaj+GLbB0agB6NFI5OH0WbBVE0of51vASWriQbjRAXx4kpMqV8M6ZsIijcpk0tIb9+K+dZp
PaljHXiFmjmowUMqwg/YdZwVnJ8k1GVNcg307C03h2dsfTfq7DEVzmrp6T5Pq4cSjFqNe5bOZRLJ
TyuyfoHVAxZVme8RZdNmPChrPYSgEAOHlKbHX8fcrDFU4ygs1CVY+f41LPExyoJqV85Uywswlc3m
l04HyJ8V5mGoqU41pRASj/hc/iLPOPT5oZoYYPV9gMPyN+NoS1c1/bvjjEm0YZjCxpXs31jfIKWp
ZQGKr9XhjVjwF1jHr1fdtwIdVHuvZi8yAawYTtjeHEzN5v8LZCn5ZUqTx5B1MhIJmPDPapLVtV+r
wHuSAM+jQu/VOV8ZjP/SclWrwZEaWig4We0VNZhS4Fep+7d5pcahasaEq9eKGWSNC5FpbVr9KfRr
lQYL5LxN4/KnWjkDc6puvivg1iaTRQ1O1SdwG/MFRqe6A5Z9m7NR2dvqx739wtPs8FtXB/E6tE1e
tWI7hbgHYV2dbKCX034R4LqF2Ps1wfZ3lTAe8hsVLDEiIG3nA2sixy99YTr1FIbL/wmmm4ZcbsJ+
zQLbQ7+iED/SOljFmQWtJwCcMqbmtEBiCoPwo4TxkKMtC71csC2qqARmg+dXz4Pk4FjevKnuGbu8
e4yoV1UK1vThJwgwBaeaEygcT21xV5CTxNk5pVAqJ/KhFcNoKGIy0vMvcL53ErbWckipt9blNFaR
sxXVtaq6F8OODumcPvXOZBJv479oLMBlRTjAPizqu6H0/Ybxog/lr6e6QEbLkThFJbzKRKwLL0X1
N1DQxfekUSeWGsKhRDv1eYITpc6sVbWtYfKQeOWxqd2HmK2qmuTlMM6YaApLXjJV91GJg0gkxwC1
tHdnXMekhcmEwr7MLP7qYoWhMDCPodYySjTUKNEJ0zsbL6cMXjsKUlFfnlg3bOFpr/gqvtNTWCiS
r61bN0twiik4znGDL7Ce+U/nRmtumsfR+GsYjRRFbYw8gILWdpht5pdYUwMJjjWek7p2FtqxMRm3
qGDk+U8mFV98GS8ogCiOtZ9GL2kZ8UOp1DyQdaGWcq/7z7V3V7W2+nBzy/gs51ANx/hMk/nBZTyj
toiAyGSPukrW+l4OfDdFHmgZ0pXTpbaC+0IYTpoMm1a6tVXa85VQFIKc8GcxxPwFXZlAglWQas/q
Qw+t81rXPZCt/IxlGJmVSDmFwwUpI8ZthfWs0EN9WIWZ/v1/KzfHRUzga99/YZsycFbeVX38FJ8s
dC9qspBuDVgWuwVNgQF6GQM2wCRfoFovNOtkRkluaftfE0PmKWrekrjpk1X324icWQbxdBoUhAT6
SEhxs6udSU3JFYi6rCiDYfpMraQGs2qC1apbb5lctg1u0Xp8LCtKLjUGVuCXYkf4negABTAIhtK4
YDW2aJ9cYGXnpMAxdSGoMZH68/gpv6k2ZOa+HeKX2sd6U9HIYtBuk1iPZRi6XAhqMavxosvLy3NS
lhRIPoBcM2Et7fKLQhsXLC5oYwKpsy+56vWnaD/HD0kzousNS2zlAKrUzmnyu5V116mfX6mWtnHW
3oyaUWkLyZAfqipN9YPjml/aFquIs1rdXWpybRNkCSt+XBnqrFAPzldLeEGQFmixE+ZJmPythfs5
muUnu7q71g/Q4a95keyC3jv/kJKkraXPymdx6B1vY2ZoEw3FpB/i/ts48oOxTMhi9vaY2y8lP7CY
2IAl8yXbBgBnbaRr9SnxEt/0g16uQCfXrYcDOdYfUCHBGGMnZO+4TyjrOB3UiLbswx9EEJclP1Ld
7A3FkXqWSgiWJdaLobmHpfr8rxQih+3z9r2u4zdxyP5nocQTzR//0H9SkPw/VIcoY9z/Wx1yrH8q
YchfdSHqL/xLF0K/wzyLQZ5jLtqef+lCDP0fFlR+ZSto01wIQSP4T12IlP8QtIYqslKncQba/Zcu
RBr/4I8ayJhMlCTQ4OR/owt5F1svLRvvTc8m2obfYWBb8A7fwL/WNb2mLde5q+X3YHJhcc/pfh6T
7hCUQp4LKjFAfEztDLMqEbGV0YPueUwAUsKFDHkanMnfBxpHcwDNjTCVQsA0yDBdqfd/ea7/QV7h
qa7mr/WW7eCNzDjXkHxzj6Ly984ZM0A9T8ykwtM0uWUZVjd9mJ50ojXPvZ55+7FLJnabsiVLHfbT
BMW1ogHw0sfRr8rPffvkO3jMt631ZflendbhK63DdNTwbpkDmHtlEzIsewwkG1fGYAGab4hzPGKv
72WkyKJl6/Z+pdzx5dmxBUhtZmwgv3n7zj64cZMfS9O4ecpcToxRie+VGnf1SDvM1liJeEBSYw4G
3kC+fsBsXayHOPtpm1pyrAHIDnA4SRq0cZcq4qPhpnAtQj9cW0b9MahyRQfWiyuCIu9Z1pp3gJE9
rJvWpAtEiC9C8dRrNsF1/BDAnuKhwtiTQeLeqwjTaKbBvnBKgETh1UTEPG2VTzrr1LliJWQpzzXO
4tjjZldoliFA3hSttcDNjkOI2Wx5mv3xoCWW86GhPtXxoupbT8LomZ1TldSI1QEj/vzSzffKJV46
hFzbU8iAIYz3wHqNOTXMAV66AWmG447U8q4q/E0VBc15+R+znJpzW+gwv+3y3PXdDUtJ0moGxckL
sTD1fdDzPKk/6WEgzy1fJZur8Djo8y0aJ/MyL0lLjn+R8fg3kMc7B0m1wfj4iA8pgbC3/Tf8C054
SPBsXHGyi+ZYYIX44AA8PwBwwQxm+sWC3E8xmuepf2qa2NuHblLuHM1+KLJSrGITKDUxsRztIOpX
BEFhGZX/HaDAefJ+Z7l8ULJbgTqQrykK5l8wjt5s6sksggpr6flRw8wmSCoBKI6+WkxmdBx1Beqb
p6RDmTJ2x9yo5dkv7fQBIspD2KAyToP2BXsbpm1Wdha+1R7+vBDkvy0E15YMRkFjTeJ80cT9/hmd
NApQzBGhi5XwWzWU4tXH/sDoHgyUkkWArdPUf+rxPvjQGiWLm2qlmBhoYyNF6PfU7yKjQS7eI8/K
XfunMddvUvQzhxi8OFsR1W8WovXlqw2m2t29163DhsFC3CKxaJzKIt++iB6iPLew9gtemK7tdXqg
PfgllHys23Axhewi/LS5ZWH2mCbdhN58eJ1H13ryEkQ2WX2OcOM5GJ1/Mtw36sDumehcRHVWLM+h
CcQJoqFR9P/5+S244m+np3p+7CEPxZO6id5NqJCXJQhIetTcU17tU9ewz25EybOchPrAgTF32WtH
wR/hvoHxDeEzie2eCivIDrrsPIzEBm9L4mwNQP03H+49KGq7NhHN3EUmEX+mLt8tQEeP3SrVUuQR
EzkpbtN9lV3m72qhJ5fWYcCTGGyGkfNWK5Jwl2hAlYlzSWOmYcs+mRId2Unor6M4bXEAfDIFNsc5
hjn//SelgebGNJV7re68vzE9zWrylIzevNTbg8hpgztuaiiuxcXNe66ccfxuh+6wCRmSlNlpaipw
wL5ejX5oHftg2FsNmRqRhpgnYGS1ISxMu/UxU80/f1TzPUrIQ+U1e0rdhmEDH/n3HTPC/Y7FSP1o
NMGPoeHt5r2FfYuZ5ymPcPzUNlm+sczU28dtr3/DR4/Wa7LaraUuIRjt2q4mV0Mk7sYDTwizXJwI
MlF5benHgLbnb274f1Nd8Ymlo8YElD6WBbby+ycWWq35Ev7Dusj7cM8dnB6tMECsatz63MAeRpf9
xdTNnTs5eC2RVXEy7aS9TglOkn/z9NRk4vf94hpQs4WDUbH4d2tvGyO1wKdLgKuqOZA064jRczId
tcn7sPwTTqbmWRvjg11O00NrwvDWpP5BJm21Ws6JTKZvwxT7m9hP8f+z0mg765W30qca1M/XujN2
Y8cggmjT2YazGyrtYOVl+DdPlcPx/RgL1a8Fhi1N0+MMxbzj9+cqA69BAp8ma1g6itOkoJ5UniZL
P5qhwD6Z4LpdNCv6aWvuZ/Jgz6YkqYbEAUa8nIWinT+lQYDrSAFvUwwgWpVOq9r7hYnb69qurOKU
TvU577rqFAfJudGN8nEos6NKsHJLzzz3RW8To1uVu6XuSlvuuahMph0+AO2xUZWHiKJX6SZYQ8XW
9yCLL/GQOp+HFEdWMebbysZs3I84c9HhhGPwjcg4ZriBc7TIevHm2b1ZmELt0iL+Wlrh9x6uwMF0
cyqcsLvgGiGAdYQ4RkkbPWClCvXI7zDGHSCeSC82d1qFZsppnavvMoFVm8B2tPJz4eWf4x5ZaOVm
ySppons1Og34kYR8LLe+Ms/yykEq76HowXXWfRKZVy3Brz31rwF7cxdobYmzQjYi+xOKgJXclwJ1
mILoAc3cDa6wvccX/WM4YfbmRcZHPSi1nRwhqwSepv96QNGc7Wu3L66JZ4AlQrnXdRD7Jhx3fZq7
zM2y4mHIk6/R1Jc7eKg3q8e0Mo8HsglDysDMeRLuhPm8V33nO4THeR73nj4G5dpPwteszT9lxlCA
gSTZfnnFrl1oVLrumkIHfKXIvy2vahjsq/Dsc8YrHiaGAl3qTbtK5t/ARMfHAq8CLCtBBIO84ffa
TrOJZ/nS+GZ39kcd1cFAphfvPItwLFKPelTmTolfvYg20zFL99p+1xaGiWWcg7fMnNRozrFfjM36
4IDxYMNWxFAM+PFhSLBxO/QNlnu81bia7npr4A3VZh8idL7bKqqMjTVKXE46bz/5jrh383hx0uHY
jP6048t2XQ26anqM0voWP56297ZAsKRb8SQDWe/w648e/ABnSvCiYFWHk3YNkKug63Ag6TQN9iVj
dfQmX9uVWSx3ykC4E4J5pzvyMjB1HseChqRsgk/DWwU5Ya2zM/aDal560rpCixSWDkR55wz+2aog
TtT2HK59V4YULVO5z2oUvMxU8Zb3Bc+W8XNviW49IE/C7GvdSOP7UkXGfbblbMNTrelwKMuHdoXr
dVbku0kr+TCz+81oGBAsi9z36+IOHxURroGrZ0k1rzb3lNgnSNP7xh2uRG8VKy5FXOHSgA1NU3mW
DhvKnttw5xYiOywtJIKWgxlkcj+400ez6vVjMhu3OoWsCuT/o++zCTFcV/H4YhsbYnq0SeT9rrM/
Met9Lcraw/HQfTbiybklCGAj4xLPdb5fnn5JcstcQjqYZU2UpKj9u1sVX5O5fyjsgHA4x6lJ7GWy
65W1CS/fabcOHo0B1pSnuAzECjALR9UaqmeevYjS+GDEUfTrvivn/MUbdAstFAqKvMDgLs0bDBgD
f8csajU3UXUa3OIMmFvexoAwoO5jlTgMGZxLbKT5Tomuc/QATcGR6PrSxos8oFBpQvv06+mMdr8r
vQBiycTBl1jmB3MMw1t6lMDouySMHpZtii91CsGxTkDWdcdZhYk3EJqHx4/3vYLh3Y6RouPM1jbw
4cK0xWapj1xBx45hINh4CLmjnIq7cN0tNjnieWrch0Drx0diNUdEFKS1mz5rOcTgcO+1MEDT7Nvy
+JeTbPZtVK6V8eyUPobd0n/skPDuRr8fVqlvF3wGH8drKAnDtY+KIWbGxh6O0267LCLb8y/4npa7
X5vZKObsoSmjDZES1lEG+i4P9wPMksOy0mrVz0LcXU7nin3vAQFsY0QvTVU3t5irFXzS2zdB9oBK
2YK3GXl7v0isY1UzcfLQDDWOtlE3riMxVTDN6cgMBS8Im8ubJrI7Fg4yp0QwrwOstv2oPkZA0qcK
dRQ54b2/kzM2VnQ3N49LcJ26It3NKJA2yxaJYm861Ez21xXyIEJHOEXURpIEsoXCyradFe4dONnr
0tFOsPmadJLnaDCYvxl1tK2Tetouf4361Fp5KIj3jdHPW+Vsh03mRHTpDt2nhRlN+jYxcLCSIdnT
Sy3373Jj2uUIo11CVJrI8bDmMT9FLogHjMZIwzmLOKt40/Dt/DH2d4Mri03lRndMqeZ/voZufPbi
ssfML52g3GHFRdGNVCjoX9y2zu7Z9B0z561fTPGHSM4vSUMDIBP8e/PWwxi7MaxzQGZDb2uXLoud
gzZmdKWRS/Gd9Bnm/bB84bUP6Jih3KX9cUY9g4+1d4ujDyY6vms/4gRcSd98cj5ZZpsy+gBhMgA8
cX3MyKNpomKn6cbGqTXudr/wTzQuzd7JtXHlORATnLQdH5sIM4VQ+XxVNvlL8TxeyUS3jkYBSOMJ
73ukl8MOw9q1GWHdHeLYI8TkbJazNrCigPwmuNR8PP8gp+BQpz6K3gk/RZn21MjLq+rFuEHuzqSj
yv09+V8b1+BMDPocXN7jYEdZy9yxHLItHMfymKot5GTmActed1dB64IqxDe1R5jfpeYTmDJTziQl
ZRBOqMiuPkqHlzxUGJfrdXCNdea1mosFZ7FnLvAVZZ+82zXz2YxAaPQiSa7321wBA0uHvqwIyQau
6zS98IQoZrzmGNt6cnLJbI0LQaNi9/G6zRzC0EQ3HTv83fCorr9HRZ/vut6ZtzPhp8e4nD5hc0/y
sDvfcLSzEYyz3hYQoJjAsmsLb4rCpzQsx2KvDwbO9C720tDGt7o2OVDLyS52Zv1z4eD0Sc4xptAj
DB04i89+giDKnUAVSs9GgZQWW4vTeS/d4xDF8doIOa+Xe7JMRXTuff+ejhLqU2NeUF1sQ8IIjmUS
h/cZrD5tFEUss8QxqQNGLR3c+ST52KXcWmlDdZ3YOVaFJlhk2M5PEvXlrk0lPv1kC2tVsRnjskDl
I+etRxjd2nQDjJG7+ji0sdglOXMc9F3JTao8nrszSXHk6Vccd/aH5crWjK+mB48ScHc304ByoVb5
ZqjIzumCOdpB03FWS62xbN/EDeatFU0HMx5HFQX6/AuMEEoeo6bcpfTCB1ma+tYhN8ZQGlABL2+j
5ap6ttnlfS71neZo845upUL0OdS3NAvO9hyQwDzfsIjRFUutwIVPchSpYiX0B4m/PzpUH33P9de5
XSkmrCfQORoOboetwyRrmpLtchDryA733tA94G7sbmgoxFGdqUt7KEPvTYS9di1IGxRx3OPppyBW
T2VtpKSu2l6JOsGOnpj2OTld5VKM2Yb70dOAh3OvO0uZ0jSgkBiLfNv0EIKhYAGa+MPjUgOKpsHk
OhPJermc5NRvTbczcA1xjqIsEGmYW9siF6OIHv1Uz7Cd4CP2aXKhvUI/q083BbgmRXE2fUa8XtPM
DE6b6jgOu2XvN5gx7rwY5uloKDOUpIUU/WSChz649gDZtcRgiINkAZGW5V7Undx0c7ClZwVsGMLL
4FjMSzn9s8SvH3LMVH11ZbRdcMvKxrnqr0thIwvMZ32z+KF7M2rAJILQOXIvdTBZ+hFmmRFOHvwg
qJxpEQjiEOprX84fNDetjjPBNqHoT4rlr2bpO4zJlFWonK6liyQjN/KS7CZeQBVPq6rHlNHQVZ6Z
0QP02mGwNeLysCzBoa64rcjfbnyY6CGE+4MCn9te2TsZNr4C4NBsApliDcdLOQ5NOJ8qIa4OQJXf
pMXVqMLvkC8MHQ54lO96wC1cndL8kzXLGyjsy9TXZyuo/NfRj67GZL1Yo/9FC5xwVwCiqUDcEDV0
3zMc9fr+YDZdQRGJbS8ojq+L8upk9a2VEzsp4JUNAPUra/DireW2pJ8OmNjYX8yKirWD9Xpj3lhV
SA1pPPamPYGlVhU0ixD9O/MYZEvzQRcEXcmC1ixsQhzsTWeNqTIud3jpznZ5pPthyj+HLilVGCVl
s7MTHf7kdWTAi3WnFfbjGExuY53AemF87loboL9Iuk3gdcZZy+u1jEuxjZRFRSzychNAW4fZQzix
+iupoWOdYc/3FD3ojLXJUfc1sXL18ePYBs3Gcs1PBSzt9SCsmFwbZCIBpSOWc+hefko6owlwgY0G
1cbqGSUW40qX3xg0Qrz1JxuPPm8dmRg9Jja20ratHFZEhY6WDJG+xBwh851tUDoC+jduJtKtT26j
MT2JL2b0s8DwO5/gQZr8ZSxpqrWE1UbQu0ubGEQV+SImCUeVV4JX9BLeCek75PmgJNeRuPcN1rUj
uFwhd+wJbzNF0MFrQ93PQnIDohQwcwP3oq6Id/jdYe8J8WNqJGHtqHTbINmEFj65piYgwtiguLTp
peEnxMZODEWq2trOM9E9RoxBYfIMcPEWFyo3bGoQXYIObjU72pQ0U2uP/LfYJvjdy4yvrjt1e6+j
srJ67TSX3ucQmcE6jaJpXdfyMIiaVVdHuzIRkJIHClYxQLTNXbE2E7w+aNRzF2GIFTefE5x9xxEZ
ujtC3xJe9JlR7QdHjXZorXyKFjD/Y5tnzt4kDUIvQnEo/QS7V55L0DIHrmeUc6gPPlZIp3QznYjJ
SHcBZi5R9MjcXlBkVga2AKzRPunGg2jslfrPeR77hwqDeDt0kHo0YfUo6mhcj8Ub3W5y9qnQ6zi/
2Wkrt60e/Qyhv8Dlgl+dkNOJm1q8HjMMbasUeAPL4dSUvA5j+qL1EBaqccRAJxzWAquMDWlasDD5
wJu+dc+5EV4hMuJZWe7HIM6PAMc088HHge8yxQwACkvReHGykC2NhvU8K75BN13rqDxFw5s/NXu7
rp96KPYZhcOqxbxiI/zkHF4DP74QKKtfQMHvNvKOyTuGM6dEl81vDoIwADcEwujh747nnySGFscO
B3K7SrpjXJFm44Q/2kq3DxKQyDTqecVmIQmjADSode8b9J/XiogTaCzux9LQ9hghbGX6WUpSO73c
+9ql/odAdKBWrn/0sxkT0cQ5Uiu92i3HcIu6QnfNR49Lyc/iJwrMK0ryb5NnDXt38E5Vl6xbvZw2
lTFUqK7J1oB1sJvdEEt0H8FC0REZIHP8/Y0YgkC36x3apjFJb35YvnF135IsICQqk8jKMBJemU70
0+p4V1kC8I7mPwmLp3AmBaXQPW2XjpAOvd7f2IkuP9Zm86H10MBIvmMBWWWTKQX50KpIcAzK02jA
X1xS3Odm9RXjB3vLcMPecG3cs7xs10lN/LpFjcphTlUWWu6HfvAPfulsEi0ajzYrJ/bdvVuFl9pH
FeohMZlj417H4Y4z+NhWNmq6yf3RKTq/39KZuX3+FiSkY8D063GTaGoY3xjRsJpR+vkmGKOuIbA3
T3E61yj0CRVsywbqe10/DMI8zkFqHyCLBzRQJWLL3MCJuzmnc4ZVhtVAV0w+CTT/W4nk8YDkn0uc
MiErpo/TiLUnQaKbcrbsQ5ljoDoaGIhZIItvtTrK3AFDuhCSudd2xQNvG0iW5pUSxcCnzJeYj0P5
GJdWsUy2ke+Wp2w4IftCbt66+kagCCfj45WJ/LhtqwjAKDW2RQsrLyQXOfdjQVFa8gJn+CGd1R0o
399M826i7+KAtM2tHu8Lp/5SDObJi+xyPSfVUW98Jk70yshNiwlHoXGfJ0O/EwHMxjoLbonpnCLs
4fH4dj9FfQi3pUOKDMHLq41jI8Qj9cYAFyfHDVmfTx40ro0ziSs481YsXtPdNGyZjDebMmXGXVSP
bseJ32ZuvXamJFqbIxd+TRyJ1YACYBTwZvXtLXd3bQlWg/EErsnGBjdx39xECCIO6ZisOKOHOykh
eJa4UwG7CjMF0R/pwYtLX4wFEcHgjmFfcry1xPQmFQprXSKBkVhpUw8dA4/A77nvv8X6MOAh15/6
4X/YO5PtuJFsy/5LzpELfTN4E3d4T7qzUUNpgiWJlKHvDQbg698GmKsiUhWKWDWvSWaEFKQ3AMyu
3XvOPsyYCpJbDOdaYzV2ugzbV8aRO3PNvS0GgPRJ+2LyrGaQtM5en2B59dyjVj+WljYfjbL86Q1G
WE31tymtP5DZAoOtcMI0Nvszyrhkix4DGLUJ6EkgUyfYzal3rf1GZzN5rEB0bgn39Vx6ZcnRrkHA
Z+dVG1ZbxEpkqfut8FnRVGU+6Qux2O9/oi742it4sQOCIwDXDBdtEtyKwGX1jbT+omQzncfyY5BE
6SWKbzrguC194nk34h/qNERafSFCB9Vt6Eaj3LokI5SGHEMeAY8KwpRbx41YPnAn6GSFZOC0J1QA
m9FQHLYd9cheKQhFdz51IEohag8UUuRhNn6woxhmdbGZl0+iv6t94iVjj3ft+HTRFQdksQCrpzc1
v5Dc4J8c3X+eovOMDmDnKEfjGaV07wv8XmacXyTNAYVQYJ/l6Jnqize5w11RB1SQQt5rNmWNW5r2
JiWr0mX9Y+SBUFo0LKCAKG0/OjdaCeg9S6EQQLHZAYHOKdnmnefmNV+YuTVwdWyUqllFpz7btAEY
T8t9HOybOxzbcviexf2bMO3HqRzIxKn8z3LmCEGaw7fKvZQu61uVSPJwVGEdzWlXJdDHxpaOk1/7
HWcUlxknhtACXM6tqqz6GmgEEelTHu/cLkKUTM28NZ8qg1QpmylGqGlGRrSbn+xSw8lD5xaz+zNi
jFmqiJi5j0lwmKBz7cH7kKZBfMoGUr5+ruP2VeJawIOsPRTwbC4Exj96cVIcVJt/zJT2lNUJwQ6N
/VNKCo4oE5eszFHke/M3yqZblJo5aI3ms60qJNNp74bTUL21XjdSsuv6TilEHPa09aSieNFysicG
j8DAVLmnHIpaqNrFPEi6jOY19/681UwnbHMWu7SiPVKAnaz9U2RItYt6QD6W0AlyyXa9BfWqwBbj
406b9SGhMxxNG+IwuiPDy6NhqR9zYz7bcU85E1EPCZoAnXBYrFivPdF9GjrafPFzOjZnmwKMpIw6
5PwPZKiJ8B3Hhg2OG8eBUw1d2OL13nBIJ6AxAEbGNGFC1riNimw4Sxc2aZ4CNeJBKKb0SxwnqBTF
tolj8egGD8xkPhrxWJ+rhKK4zqExmjMBcxJYpNV09Eb1aGQm4LYHw1fEfw+t92GuHYfswcTedMu/
MijVrrHfPK5/yRA8eO7TO6trOtznenny8ngG98F/2VZQxvvcJl/GnMdtQ2Hz0C3/02YDoQaV3R7T
IbAerGC2H1TKuK0x8LmPajyZee59KFWsQkwFilDQYw1YilZwyT60nmN1FIBJ4N0HnrVvgmbb+qk8
szirbTXM/t7NFp1IFEXgD9Bgz2O0U3NeHAafhEFhn8ypfom9BZyfchjoXNHs0tzDvg+4bpPWpKYu
p3o5+YesqNUtks4i2Lbo31uYvNOxLE64ttt+3BVUJQ/BoIjqzSe1ByrV3UrL37/rH9ASHMiN9yKW
JDJI21ORjsE2zXBSZ5qehFnXODvWHH9kW4J5wumzsdH3mgCohuUwms1Bv9P5o3e1U/EtsZL0QIlL
Iok1DwfVWGqP93Q7WIxjIKXuc7dHnaLGmKlvDxliiaHX3Azlb/HWt337kY1p1Z4tx/9itChlorwh
egsFk1+A9lDG/GVI+dS05hbUOMcosnppm9F9UHQxKuybA1wfaxLjwSe2aTBcduruVbSJSe3k9dd5
FFTw8XSae1viW6fIK6MhuTuaCb4DV8U0nofobTbJmaplu0RgUohXkuURkkV5F2slDl8tKs6dy9u3
Cz3eJTrOG3PJZVn1udP01OaOfxBY8Q5533+keEuGBRIKAAnZTXorofd88sfPHAiYgNnJzCArvS+r
6rWFV7HDNfWCbFw9Wj339tpWqjnbZ0J8yqDK3YPBt0I9Mc9iNj/WWR9c6yZuDm6QvvVTNoZaHnGe
8oCDzONnP6LNvXZN/M6xt2MsCGe0mdDEERScMpb3ax9+coVB4zX2Tms/Yu36lAm6GS8it862cTwi
kivCVNOvVWdxvHSAJsY2A8Clw2gUHbewGRk3wP0c1KcOTr5RHGtDjLwLVb/ftiLm7KDs7GgoLd2X
wMAmU76kMmg/9BkZWJrl3c9s4hSjCfX0PshgFxEsDVOiO2hEm29nq2ZLiH4GtNYvwDd8wZw7Eru4
FdP90PjcBdqQ7we3J1oLFd9dbnL+Fwql+JzF51qMYb7czAzmIFea/Qse7A+Ri3geQ+FMZor/k9b3
fm7H7LIO6mqLsUKOZqABurWnQmKfXFqg/sDjaU2UN6K1XhG+WKeWyhxNESPxtK8YHGTs6FHgnfKE
LnUuZRxW3chdHD8D0S2Aj2HOMWTHdqTTxlg/NXXzpvGZCqppIuu3dtNdH8z+xqk7HkL0frXjS769
ebO+jpOmM/9BxlEwySe6DnQztmnZVDibh7t3oSIZQXTekRk3SOKJP2JOWSvxKcLeR8AJfZlEPlFE
Bsd+UVIGfB/nxQBcKwzMGfF/W8vpzD29WLJyZ0qBqZuMnc8ySsRvC2+wIt8hBfxybCXdS80puQTw
wqM8p7KpkxT2GXNeS2+X3Zv5OuIClBM1R3ak3Pso8956Q8fmrQMhdAqapy5ZAkG33OKSbWiR49gB
kYoiC/bEmN852Tzufb3/3JUV7kgv5mwR6482s+ZTLs1pa9fNQ48K8aK39tXGS+rPKjj1gRaTswQf
cx6SkvyjzH1a2qJm3KanOKPZLU3dOySd9bPtff/gjnI6JsA2o5i017qt4zvkql+8mZBTAyxrbLwk
GC1vkxmlm0466l1/Qx+qwcbalpz26WFHInEOQVXDmprs5IBd7OgOE4m5GjmUHJeO0VTV+0ZjE005
9z84iTtc6zRkkszqG2TpPrU3a++PiS7srJkNfUEykLzx6JXmCKGA3QAbPqPaC4BcUIe+d9c2aOIy
xF+9cm2W8/LsLPpKr7NSKgfy5XoBYVOlF4y0mu8XF4723B6Bf4uS6pykMbFoM4G1TiF3g1U42AZc
qA40S/2mfe1cV2waV7v5Vvu63jRyBH7YiuYjvfvPYig+BWrwCBNengQMUAeMgs2ubQX5dXF9XtLu
4oQgk7K5lvFzB99j0Vh8tluy7uSyhmgC2KeF4PY40gTYNpb92fIFiSja1OyNsq/3PdFvkz+iYkrt
//TEg46CNKnHGMAVm61rk1uGiQhMlF/4Ye98N5lrXwJXHPWo6E45w8k8swOObpy5OXw7B2fIycIi
v8yZSHNv6+h7lfHIrU3tMkP8YMpO3Kx6fsQ59c2g9r16uAPOZRTL94tE09Q4WApjsMEopFymlaRQ
fTD6obx3y/bV6pJj4ucAOhl9w+58dhPZnKzJmffFSDxkm8Ne7GxTPCR99Qrob5UqTDPx5C1Cnzs/
xjo3zOrojT2p8kJ7S40mOs6++YjOZPIt+pOJQjNSLFQKmgMCtvM+79kmp0R69+tHEbaPH5IKRkC2
2ds+uG+zacxtNqXusaEZfHTa/oXI9OkRlxOBgCXBRBLpcZxoJ99imD9M9v2YdRpZtf63qnQf17sA
/ZYDrq14MSvng6Keb+wMsUVWfBeDgtrVnysH6DVxvD+KFt72kGJN6wKG2CM6T93SP/RcIb7NAca8
ZyO1kfEODhqLVoTKOYn1MtTIUgB5lGmkyhFp97EforvSQi7S+P3OMPXsYgZkarEG9UlCTllEhJwD
+jTMYg6mZjK+YWv5WbuxhUt50cNIxs4x0owdQ6oZEBCTiHVDK+q+3TEdOuVFc1uLkqrT2pNTpyBn
Kp8kL4G4ujBRnfpF2R+DnqmYz7oBOhkJdhLd68H0U6hIfNF5lFZF6loorcv8ul3Usvlp+P7woCZG
JTCmh8qPHgvbkLQmeWo0gtE6KZ1L1mYdTS96s0XX71yfvgIIgyR0opTyPhcOhltgRHldvZA2BxYV
dbTj2cGuduIvEnL08v2mvWL9HUhLXJb5wveJcJTiZNe+YiZcPK7L1bxIWWKrDEso+htGH5LmB1P9
0ilOgtEJseQNuCwz/bzuI+8CepRR2lcjga6rZfOXGYECBZ3GCroUBp7j1/TYlX0rA/MLefe0OAJ5
VAXghaFNtGPUBnf09sU51SaCBstKP0T4YRKJ7TaBgsYic41qP7tKN3jzXVI/U/uDZirUC7aJLpJ8
KZQijdR2upABU0Abk8BSn3o9OOe8ZcVVtmTGjCXNhhT5KclYcVeN8arac3TtKQ6MbuF5JAeVT+NN
potGmHa9JIwTtS0lKGfnlHZEGEVfcy16W+eTchna16p9HRNsZsqn76G1d6KWyT7xgIdg2zm8q4Yo
KCoDJJ/blbTWTWPc9tCCQqvU1KnSxTUQMSmmGn5dTvdIjxclFXuMOHh1cKvUZ3PqLLRjJn6AtglZ
kWuKZ6b/ZZ9XF2TajAAXMTcESCYeA9j1Ppu03XoRpEW/SQX2R9yimyZVJM7XhBnhbifImDe4bIHV
j64WNMCkbW7X6+pSmuxbL0p2qD9UqFl5fDXVJUsvqTAX20R1HAqNuzBmtV1H+bmkzEkT92aP3rkX
6LOtmfxbMHu39TcKxFCH0uTGkhHdmYQhT9UIuZtxnhxdIhL3hcZJHP3EWGXENASxFsZGbVNvshPQ
BGMsyh1Jvym/auN0UDMBrqg4rkiRP1oiD46i0shRLcxQOBnlHao4W+XxYb3QADz6O29kNGMtC90Y
10ezmchfMC2PRlZ7yipz2BFkrVFkooHkRlhPWWvpzbUhBFtV3xyf5LagX8CvcYPC0qGAbLCYUAn3
S6rqS1UVzxLPxbX0kKE1MNihyfSwcUaa+jqPacpyEOZO022RBLb72qmufWQRwsvXuFo35obSM9Zp
ceSNd9FYi695yp3IsazeqyI4JyITEDnZ0NarV1k9f1lEWKitJg9XdbI9P090Nx5K3qj02+QUdVoS
RuAgeBizNFzLSLFlFkSM6DRp12yAwTYYJz3pGdMsj06pOQ1CGVSL9cwsp5pfV322Qum5q+zkrmPJ
ZG+HXgDiSUb79Vs18hyY/jjcPNSlmeZvdQ+FHZFNOkm8pFI2hj2dHbvGmBQZR6QUjx2759ms68/p
YJMv2HyNk/HesLEhr/sUj3cccq5zdgjB8JXbRUMC2Dqu+tq0bnxY/6uAs6LWjP9RzqQ5TVxnYpBL
4bXQap6DzNbejzjFIozAvQqlTKjbegomqOsAuRNvZBPc0ccJbn766GQgcrwexqUMuiDs6I2uT+RU
9TxJHkh2J7pfd8ziNGupSzYxxb9IW8n5POjORetDfx6Li92AJB2D8nk9nY5sYHQYI3RCyo+20Iq/
KXJVoY+zHpPqoltZf1lXrnUfmWrXIRKcKTU1LS88k4GnLyne8RzsclDpFiJY2aiJPYIeu5WIo2mK
BJGQVPt1OVjFuSxfB73Rd7bhjLtmcH74hPoMGkCaNPG2Yx/1R2lPDBYqZW/oh9uoNDoFc0C9zHMn
2WhKn0PzYZzG6mRhZcOTwyA8LtA+pYIipKx8QMUCWImeCLSfQnx2Agv+os/JuHUR43KvWwc1xNfU
ah7XO1mvq6NZ8a5oYz0lc928H7WEhkXWaxG/tpf3wbZGD16a8n71Q60XwWbYSt96F1SeeUFDRW5o
1iwJPNoGFSF8vrYA++Tn7gEwTzh5UX0awHl4zXAtYiipUccs0k/Gr4YRW/tVBYsU23wSEUGZvcNA
wYpRx+XBBRnste696H1tzXUN0EVtPq7LS+pl/XbyPW079Yx+4jTnmS+RkrYA5TpZkt2uW/dFnob1
InBx8urVW1S9djJwe0rTJ+owrs46cH9SfdR9MJ2sgVb14kzJl4rZW07t65PqZmrcSptOH+5ksXEz
T1DWok0ElLUgUBGztU1yRB8B8CkZPwUC6X0uKTTTfsxQjlCOTKV6hb2BYJLsjG1r0IwT7nQAd1X8
pC/vXNZ/KqfggTkki2RA+Yvl/80hBF5ZzPYYhk0gBb5Xy6fp/PpjnPYTaFrsvBUnHkpHL5R99219
xNyl6F72FVg9W3KEv9WsQPctrGOaw039xUfjdtEfqIkRDjdVfSxTnBZDWhG+6s3BRvkZ+aERMfSs
BWcaxy9tAdnYEW/oc5n9jvxWOAl3BdLl0GrNMK44nGmGtdUG0d4DK9zXlfFDaOQZtZLpzrrjz/QT
NqOP0S+ZaIhqSuOwqpX3Y+S1F2vsUxjWQx5atfOI3PZDpixGuGMFeR8ZDHLdxU3f5g9zlv5gCJNf
q6aN9lUBtjCl9VcG9ceWJ3av2gqWJ1y/zLXOdq/VuwyA2lHniLoRlvEjdVMaRuigqfgW2nXh55yB
cSa6WupcVRQgvrKxcmbuzxI1UidUvutcYtznKqLnvMi/F0Xm+6Lh6MOx6MZ260bGi50zsqGd54am
x8irk7ERKprjnBfpjcUjc6lCN4KtmHtmjNz+yHyiRRY3bhTN1nBoM5aJwKKzs+iyFqvOItD0SXvu
BsYQcZapI6yYrHHh5iwaZtEXiPEjiAyD/aMgXPimmT3NGBSpvTQ2g0QIBwfCP9C3dUGDcT57Py5W
5D+8NyKC5NVpNPsBUAMSEBJF46w+OuVrA4eCuo0Mhq4StFIIWoTy2T+ShfVFszQ262BhcHnm1rFk
/Iwr267AK6x1GfTsvZUzxkwWBUHgYsWujOIpjwmHlVZPIgOu+kDh2Jj16NnGud+3TXUvZbWTWcHH
kmm8UahA6aTXh75w25001J01Tv55bqaXrqrie0qSbItSD6LNs33GT+OfCiMz4M+16NhUuu+QkF+K
yd1WMyHOmM8PpsXe1Iycr9q5PpCf+zjFGLVy73EiGgp5PiG180JiYUG+dgUfwkhO68XTUjFyokQ4
Q/exO1Rpz6kZaaoZEeidMFedspkQI6rFc3quJeigADsgixALK6vrXd3tpCtPMnbEA15P17kv65kI
X5RoZKxpwcawUBU4HghJzQnO73LfVfOPnArh4TDqwclpouRcMZTQCN0uE+uVzqO5a9lCObEyYmFm
hRxwwjWPVA9YSEbWROf1SIrM6azzNR7SyvDPEeqaMwEjZNXYKHc9v4RQUOHIocIBx/+sR71+4+us
mcyZzd5ExgFHX+HrGPyvSWDlp3hki+X2I7I28e9lxabtj+IczfF93wUwGrte7BK3PEV1CikBAR2e
g8UftRRRbdl2Z4ez+NaFFRyky2k5dr6NNDXuG5rR+85wd+QdoMouixR+Iz8T0LU4tQKB8HrXjPII
kti5NIX39b1B1kWvflQfEoRKl7UcJkHtjDyTFO0WXcWsightT4OUCQj9NqrFaxA9IBQsTquEsPSF
uuTDTGLNGD1m+jQeat0dj7kRveQmDoEUgRBs7u+GToIOUQLHyQNP6yfWZT1tjrN5a+vKeyi0Zt/q
Eo9FioAaVvyt/0RCa/Ow3kVWBzMbPih1e49+04vK9Jx79TZfmpXlJ8y1X5FKeM9DRudkHIoTLZTu
mHR0Fcb6TYPYVw4JGvisOFW0GW0fWbxn28gz0aXt26R3aHZAQ+Xqt+UkzyNy5gr0IRqhCgDScr+2
BRNhKwVYHtFBFearXIzO7VC9FIPVhAg+zFDK9EB2GXkLmfm4gkIZ3G7XtSjpo1D3hL2H/t1sB9P2
DznVF2UrVCQimBcx91qpSs+LjnkqPnZ2cy0cM7uuX3QsZYRXZPgSQHnkhk+aOyUFOV4sdk2cBJea
EmWrRclz1bg3ly6pbzNOcSAzrn3IZHTaAxOj59Xam+AcCnoOs+j2D2vrWofa02Tlya96+rmuBsZr
LacTlL8oYmkMrv2kAKkCwySipEkS8Id8vgiHea0BDn6tAPpmTjkPTEzuY1eerZwhgd4xS8hrVlUd
Sbhmp5g4jOm0TEqsGnWEg4v7FDkoz9Yldv24Wa+fR+aDu8nS9CNYjB1yL9KeLWc8imAo7mn7fWq0
YMtFAjlpFApFQlXt58JKr2VXEw3IXD6SR5u3e0Yp9Dkel5KeM9Suj0R8M61XtxjMc1LlP1Q+Z+iy
GFNExnfUbM37JS+8NN23ymIolNqgbUGqpAz7Qo1u3E7Kb2aBXH4t7zJpoIgwyFBDQzlhXgrEvSOq
86QC8kZwFW/nLr7DXugz+6gRq8z6LeqenIrvzlx6ggjxIBZjhqOeHqoehIffltv1bIJXcVv5jnaJ
F8FV1jKQWlrREbrIbY6w7TiQkcm+ssUE8WVdXPrlfqX1S3Ih+TrH9ahRZS/xFFdX/h8bx4dCzRWL
Og9LV+BnXe34ZuI5pyyrQuFF1rlO390YHTpB4C9lEDKsLEM9d6ZdYKHucDWLEX50t34BCAqS6/pP
7aCj2c047wyo7t0k95c4oudAetmZ9Os7L1L2xRWTe1nrAE4E1aVGewRClTObqobijGL3kmUZwvD1
fmgGK1wrUCSPoWHKif1XzqFIXLhzdnU18XodNDwxzJ15RgJvfm4l6AGjPBueSes4bbL9OjNZt1ji
wYbriCefYUpKRMTYv/JIDjx8hTpl8XBX+UiJYr5VznCo6HtKmqBG81N7cC6X9kCQs4p0DiwEB8O2
idYbA3a7JJLS7y9jh5iPpQxE+gDXvYsO40w0Vp8xUVxadB3KH2f+Wo1B6OEB/FKBPE1SfQJQJNKj
CqIOPOEp7Y3lXJYwOqENsB2lkZ98Z3zzBeDtxbFZBmTSROPsPdaLtN1gj0xVE1/Kim0kUvN0GW0L
onnSbed5HsMIXNgdkvdwLe+TqI6PlsesLvHm49orGOAM3rC/PTD1D2DeLndiZDI6HcA06gE7qZYm
+yFGSNMMk7EfbVldUCUk15ljG5IRFGVjadmnSFlva41FoBlQ9zFqwQu1HX7pPtsncfmwthHjQCVb
Z66nGw837GDPfD/RNL38xBCxOzJq+IqgpGZy49BHxHK9c5jPIdge0btWLCem7PV9HDsX0bforioE
RUsexsDnceVh9XW4lfhBn9P8mA05nWIYQ94Ma4n4QE5a+jzRf1f04ubu3EREECz2s0RLH9YGxSDh
6Y1iuNUQpUNy2JKdMWrkEmm2vHgzhfjq/ZsCCWgWKXtHCNMFRWMSznH/Zd1LC/piR5UmQxhNzB2S
Uu0qM06QNtG3ynL76lNFOXNPAmhxMIpdIz02rOWgwRJm7da/8YqfAYk3qQ6+uawwoCVdqp19iXs7
brdC6T7t4EcLWjyabbpi1djwB8xDzEAcuyhjOGSM+EBoIJSJ8C5JoqdPtlD+vlvmL13Rfgo01mXZ
qe/C0PDR9az2AiE5guqCiCah5aGtgELHy4y/7QwakpRae23MAamXr4wknU2vT0fP0U+94sJUoyop
tVC8p9VnDOLkR5ZacFfG32vRHlqPp4Z9V3+u2kJ/Fpz9Chpaet0FGxkIiq5OH6+RG3xwyKE4Zz3F
WaUjVGCqAhQloF2sLGxylOgt7Lr02+ocqCF0rXyRxoydcP0jgTUb2XqjX1pAX9eYVjrDVJbg5VAx
NOKpx+6NmA0L8VT71zjwONgtmvQBs9w5JW9h03bT107NH5Iov+/d4KtLsbpBrEUwAOjY0R9itFSD
QwEpvypR9ScxxGrvxN2NBut55ovYuIUrdtrMyc8cLRqCmgbLQXfzQ1+PLjcN/jI11/FWdxkgmqL1
76rlfTsFVDbXD8fSPzA1STk7TXkI9UZdkt7wEA2nj3GZBrfiu+Xr1SYzmFbazDYsu9tL6UaX5EPR
TvJUawkPRoYsws5NxsGqeIntutrjlvkZkWq8q3IdoRSXyPYvZjrooRuI8ifOF+dIv9i/wzQUKlE/
t6VSh8YjT9L0vGdLL5oTg/f7dV9tutq75CCvmUqJe9oI8CS8tufpDxiaueaxm/VzZyTO03rTlSQx
7LgKnwtmtsCKY/NMDnUNKrIzQlAsCYe4MmQRtzAIReSmIHqPc/oLeR4dcm+6IuzlExf62ZrcNDSo
5Ha2MOZdy3Tm0bm3Z3KWrTH7jHDzBwKQ7jag0a+FP5094my3M1xlzoOcPmNthzINU47BlLrWJU1c
xcq3rmsdfPMwTyc09kspbTSofK1y/jYvXrn1eOq4jPjGiokfAJCGCgS/ABmUZx/Vr1Pq1kc7N77m
U/2c4p444O1JdrStyJBKVXUQVm4gFjYxknb5J2M07wynYejUmD/0mGSn3uxHfku97zRXPjCXNh/b
wWRGaZQ7W3lfheafV9JHWtuXsqUVMrPCorBGz2hXaYupzRou8+yeqw7pFfTukkUVq7umFxieJt3b
migUeBJQ4S9kHixkTG1SJlIANubYErd0Nn4YvULJmCFuaCduZOGwHrm0rWKm3GslUrZIjj15rHQO
OJDrf2TOhJDXVs/+tLVs1NprAdrG3We/8dqztAeEf8g8+Ln2MbMqdWczwyUEfp9MRU75ZEZwNCT7
m9F73YUD0uNAmODBXdiObd6Mx8KKaQBilDh6M6JyA7P3DpN+dnFU32+N0e13gCDbu3SKnpKTvdRd
rVc0Z3YrXOVxVuFZUMiTTf/Rk99QIFUEHAzWLtWMi+szq8x6mCPLNGwFMZV5/bGOsJ+mbK5hHZsd
h1SWJsKD6fZkm4gkHJ0hI+Kx4gNBjuNplnAWbKQEnq+S3ZQ6uK6Gjus29LxTX7VHTWQoGBNb7FD5
YnSo6dTntT3ctKGOQuV439ZRoGWlbx5iz3PmDB/XgYCmeAyl0RHuRne36nnwdLzdoaWRIuW55in3
iujagauBYqrJndFw7SOcvHj0Kp5D8d32uuo4WyAE15K9TMBYp87wU+W8LaYJkN00sZ9Ky8AHvDch
Yp2DGZFO7cxwECyW/qYpbqVtegerLp9WF72BTXw9cLpNdHPpnj2lzPKX7ay16oNapoNWwuC0mHJr
j5fkjuYsnqKF+sVKid6BKavBRnKsswIyXabKc49ym4E16tU+fQnSPD+kLo7ssv+x/lhhTp8jQ+nn
ikZ0kXXRtbQgNA3CNPZuMwz36A/170Aj4k3fM39uSu4UfPZj7HKct1v5SeF82CZ5+RxNTGvRMLNw
5P7ezvUcU6D8z6l7NKnP3chuYOF5oV5biGUltuxs6p4J4rKvrszMnepnot7m6FKh4b+PYtrP5BiN
nF7DQ8RM/x57KxekqZ1L1/l3GcOQ+9ZW9jYm9T4sos45xPqIX3PZnTG5yUejOPilPHcJF9iplHVh
bHiZyKR/bjTtLiKjcAuAOt7ZUvawNfnobeSB83Ceog5uSUs8XdinA9MZdyTkIkem2VpAkdGnpN/f
9zkU1pj+GzUwG0BeAfHtfT8q5244jMuvZO+WzPMljAHGXgrpz26M5uA2g6S3FsWTzVNrZaJlNFqk
Rw3iSwg0Z96tIAhff1zJG8BS3BOCVbpWU29DoCAJ0x1RbJa5yBEjbrwGI1quI5BnopWd9Ax7Vxzg
yQiGtDliuSjc6nONNKj0Iv2Jy/au+BjG9GzYen02tP5DO/jYOdi08CRb59xnXDW9tH4/3Xy9fVor
5Yi+PUVtgBlQE/Uhi5S3l5Usd/GMaimLfwJwI4PWsaodmeTIDom3HLWvtpkAwcLWxIiT6dW//qD1
/QVV7i+YM6g5TQwdcPW4I1d2yp/YVwAtFHErGNiJ12QgUtjU401r3ZPCU+FzoXoJPJ/utkmvUvXk
HhKEmByIwzUu1Tvj6v+jFbmGfTs9vYmkKv9MSjQXOv7v2YofvrGbl8m3/+tH3umKNgRFm0ZSYJKR
tqDjwd6ot67/n3+Zwb+thWwYGJ6rw11cUIL/YStq+r+DIHAIkw34EdNkO4GE1RF5Fv/Pvzil/puf
cIBk+QYIRgqp/xe84gIk/AMhpPG8gn3k3f2C26HHYaZRxTk0dav2ONPlP6d9nfwDte2/oT5//PZf
sE5UiCzWLbiQmvxzDZDtJhFWCdgWQ4VR9x/+9I3/xfPxu8/wC4qJm5zzpbYUtXOdvqHh7z9I3zD/
CaL9m2/oF4qW1Y2ubw5jvRDXSURt0DXZSNCe//69/zdV7P98Q7/G/1Wa3TuDRvPXGdKnMlG73g4u
NtEaBHUepna8xHa2OD7/aSn5b2TUH6/3K5pOS6ZcuXwacxzebH/2dhRx7TJWGDa9iJu7GBMre0Dd
Q6qrzfmbpkosRBINU24iYifeWG3UMHoPHNTtfyCW/eY2cX/hveUz8qd4Iqua26Tao+p4EGVmhKNR
HeA6Pvz9N/27F1n+/E+LZxfoUvkaARplh6u47DznYalQHzwfU3Ok3Or096/zm7vRXb75P72OzL0O
19aQbXDFl7dJACKsI837h69q+Ur+4nl1l1f902+3qjlJxjEldDdwPngcesO0Hu8M3XmccCEWWaL/
w53yuxf6ZWGAaafrLlOvjXKg0KTus4fGN0wN+0cVqJ5ZifyHJ+B3L/TLGtEYVeNMM6UxjTGaokPw
2OXzc5Ykn7ueToIP/eDvL8zvXuiXZUK3KDbcCEzYoBMmms7yixGljAH1S47ENZy45w5//0q/bNh/
PGW/rBmJgyJPFgKR85BcXCLnESqlG0Ltm10QeV8MIsk4O249BfJfIPHRdaIFBlN9+fvX/80ndZbF
5k83yTyYrl3TZtxopnwkU1ViPkKyDiyjsHCPlmXyD1/psmr8xd3o/LKaxBLFMi0Ydg8xMkwsku8i
iEHKNdNXaS1KqkpgNij+4Wv9zRP8K18Vv/8wzY2dIhrDrS2sSO48kdj3ZV8VT2M9Gf/wBP/uU/2y
UszZaDrMMuiNZiaVbICjm7yOKqqObk+/waNJx4Vtzn9/sf6XvDPbjeRIs/SrFOa6vGBm7ubmDnQ3
MLFHcN+ZeeMgk0zf992fvr9QqRuqhFI5PRdzMxelkiCRTEZ4mP3LOd/5yYmsfzgvcrzxlizw40+J
a22COv+Mzn5OZkq/ODJ+iPP576dR/3BmJJV0VN801QoUUORvCl0XRyYg8xYgdHXkdhOHhjXXgNYU
Tn2eLueYoszuTmYpaPjpmKPbdFQw59M+t9+7NGUHIlA7oYOZ+QOzBY2bd5A4Ytf7gas2bpjJTz9g
P9nItsUUENfkBmVj7z6VYWpZq2jEf0ciVZAdySabNwR8tsfJm8S+dWTMXjdIwJhyM6rrpc/Gq7hi
BR/j7HjC5DsGm8HQSf6iRrHPJ9qfPcQ/nHQpPKIkMZwLo4oRt8zU/xm/KvCJ4BjNNOsbrsigpNGG
Z9YSRYWlP+G8ipfAqg6Z6hIGGhlxIHAjfPOcitZeLmYELf22zhAmbQLHstILQsuJl0aWWHWbwoKk
squ1qshRAUiGWSfVo7XSXtoSYp5D5r/uMzvJtkRDTvE66Y2cr+yWdIHJekiG9iQWLDoXVVYpffXX
z+FPPl0/Ijh7U/TjRIeJHXGkkfOjV1EW6qUdslNX/+qH/ORk+pGamXo4yzsRcNNLCkIfMmbSWFdk
XvTIZJvX1G5/lYn0r2TR/37of8SFE2DSp9MIYEQv2FKtAQ6NFoogQWBWFc96VE6b2ndPumfm7AT5
L86O8xH7Jw/Tb5/BPxy9PqOSGNMt9RWOQKYjzQemwYtaVDdxMZ2axrpmRmWvTBr+4tP9s8Pqh+sz
y6J0XiJ+IZk69+efdbaMFxYUSDXvSmfa9o78xY86n0h/8rvpHy7QsUDEGAKYXLGKXr7odMD1Epps
4GG0ol9gdn/yFOofb84wUlzEqK9V4gbAkMvDPJI4MDfhR2NnN3/9qJPa/Oe/ivPDDclqCWWfxOYD
hNP+tNxB32qqHbhUTk1EG+tjwcolm1ATp6PGZOu2d6Ky3mvCn7dBKHH/jRFjfSv0CWyt9Hvtz/kO
E1UEXjEIUNXgYyTRqR1m6CnWLSSZGagkzIwoAd2mREgglsqSHaS+eV3NEROXBdaeHVAn9FnrAuFh
9rESE5SEOPFINmJztcpQewF/KuPN0JUd/2JagIZlZ7EbMS/FiN/TD8twu/goUYcmmrakuqDnKBZk
x9YCinGGFoqBwll5epyJJosb2JxgEteNKl6Zq3sXfZjclM0ZfBPZ6XZYEvGKMKtajUk4nBBHXbOA
zNayd8cH5C4vwSy/k/Z0NoAOPOPh1TDU6TqwLEbnod0gp2NtVsT6whFJuvX11LDzH/on324VMrTs
0x4UnmrH71fsAmogOuFe5yBH57xb0Qw16wQuBO1KAJqDyDXAo87XuPLek2qpVqYs5K4pW3cH7SDB
6dI+pqGubqSXP7PojzDlLycRDM1Z4H6D/oiPnqpucYct5PIRckQ/On/xgvyjieovPlMXtCyme0gw
MF/lC7V7nwh5HXHX7ZwFZpE6v5GE/mKK8LpuH9ud3IOhgfubTGx6CDcE6jhBT8I1itz6wfYzhaXN
vjmzlqPGGdahYpvJAtvdJgteV1HB+26bfLjOQtMcnTkTLClwfdt1wc+NvT3LiWCXB7X4mkkma3iX
xn0+dP17PEDPwEWNvz6FGTrI0dlJNwDw6vcgE6tk+FbOfX5owvgdyVK5svtmfhsV2CLeIMGkruvf
ltYg7mNPdVadsw920vbOmqIOc6OXUyWz124qJ0Cy4CtmrO6jMyA6J3gMK9fIV1VIbVZJncMcAeVQ
etUVhzxyeTImkGxCuE27lglxAyAg94Ia7x4SB40K8Iji1blc8sjh72a99tMzDWpEDViDrruWcz+s
s6pKtljqoIDVd6JRIGkbj4mbhoYpOru8y84EyTBjJNj6Tr5G6SVgK2DdjkWPzIy4Atnb31xXJDt5
foKSnoE8yeAJRsX4q/Qka+o84zaI+JoqQQcxdjDX3NluWN6eYQFV/aUTLrbYpldHxwfOUUT4yxc/
QA5pV+D3FkDl1lQCQLGs4HVKlm5viSza1JlPUhBRTtFa0eDgV4lBIbo8grhQ8+08JWSmBIEm/pmq
Ug3xcCg7qEYqG77MEaAFOMj91eKyAh3ssOZQz9OTWyrvKFXybmxg0x2cQkT780IGZOAd29YGAqWt
dMcaJQdEbhbilPKTtpcCBmRGFIF25t3ZjbUqqra8ajxKmrAZThy0JW4J3zkrYc6oFsR8ALCjW6/2
kyvtRMEL4QCvXqwfZ583y4UxvKHbPEd4Dg9h7spVINyvTopUcW4pnT3dn0GYGM/8bFr42KAKyDye
l5RpB96O0N399Vl+LmL/5FJyfmhBpG7GpshVv8KHLY4Zg9qtSav/y+LcOdcxf7jO6zGZvQSIzkrW
fnjdIPc9kujA0o+MgV/ceD+5wJ0fuw0djrFHltIqpG7ct+cJvZveF/AVcVNYYGNq9l92Vv2i3ZA/
KXd/jDntyyhDXhmyAo/QzwJpvE2reGAtgN0FMyAk7bmIDiqNML+w3pxNZq+aFB5gB7LRG+LHv37f
flYJ/tCUAFia7Dw7J5uX9uW0eFf5hEk9MkRSL2G+glnyi4rsJ1WL80N5P7dTnheKkpNrz1xn3WjM
AR7beIbnsW1Y//Wvw774Z6XfD09iVpcluES0BZ4OcnMoud7bnYcHetmZeLa61zzlCmZdPaTgw5cY
6oQ3dfNmaaIFFXZuoZ/cVEK05SWYNaNfCIadJKFkudM/ui1d4ReVTyMxeE6StLfSX8xUkRljcjJ/
XVxFOG0L3zywoyN6woKzgb6xS3M8C81QFfmdQzBVfUxaQ3/ny2x4hkAq5amyE22uYGKP4bbHpM6B
mrcS+3STgLqwchCi66GnB3pJGjvtpxMCEmN3ZM4sIr4lGWTIH7jM42kFEd79bnTnvtrKRpbuSCUe
VKmWF/hWOz9nz2glfEpbmGbgTZLlNc0tB7UtKKW+43bbD7nEFmTlVlYzeJJMUIogr9kZj3PP6Y15
zMHZo+r0xKF/jj0zKcgAU0H93QaSA4sTfijsB4S1vbsWXck1tfSIIxA8UBRtmxGK5Frj6HLZAjPR
OjiYcOcLsqty9j2xl+NCqPgxmEckKsMExzOtSZ5zm2HYjts95QyYGTF4Nh1j3w2Qp1ZlA+3iMKRJ
ga3VoKHa2W0/YNZJ5jakiMtIejjv2XVLAdalyLoBfa9QYcP2aXBB4GMiaat7DObgw6k9drrQF9e6
9L8BXyXSDizDJqBgxRIVQJWLigMK4HnbKrs5icKPL2Z4GIgYBu/K+FGIvnbUT4C/ox1P0FtuE9qT
mU+AWx9LStEUjSmZRNZjNIZvTj5/UklRWsoQsENJ4YBV4jMIK1arhqUoMwlSLqNjM1sHHbqnoY+j
Q5UtrMo0T1QPmxH6ALBm8jJuLD3geJuSy2ziRULgfQXfvtzVI+gcK1o+UJPolWUplnIRqMFwQaWu
5wPqhpTQ3PFjxBy+YuXBmwC/bVUQa7KyypKYY8fZDboDWlY1e+rr6JA2msSjzrwGsWn2sUnSvdDW
rWfpO4L1zniL4pWBCsrziZI69/QD5dhjqOZDFORfFoznAMv1sBoJhiUDsXjFg91eRLFBn1t3lB5h
/ewPuJ6EwJAR1ZuyTIcbnZYDzSQGB3RLB7vhTkX2Kc6rzAKWE9qQbDgAIS+etTNU3K0lAIA4B96Z
PAL3hyVuuzchtjO/y7J1PqH3nyuLmxe9JML9kAWpc+WN7rZWzlW1yCdl+Y91q68abiGq3SpfJf50
Yvn/IViNrtputlYVQbYrq0rTnbCL8fxsovHpO57blkDMHDz3MkQLfYP66iaoiBXUhWHj2pZPQs8C
PWIdByTdEe+gWbuOoXU38Xn+bmqMiqtM2wjgnL6xRj4HYtRkCI+UWktR+MTpSFEf7By/KHsv7YAA
ZwC4wbLTPnatmc41PWNIXU6cvx6Ab7bGJZxq4uDam86JxT7xkbd4bZ2vu2S01qYJwfzZHlJ9+5Ks
AZxHkf6OTTjaJIUbre2x86861tgAwdjRt2DWsEySuK7kU+KCO3AKfdIxvhM/s6ZdPsYSpaHAf5p6
z1C2zUrX2cIoCRFwnQd3JmWxgaA6YurhXplo2OdOuR9boJjKsbZtAOZ50bS8OAixQYS85JZJoZyD
vsaIDa/JkMW15h3a2677XZrz66zlN13m8YapBjzJIIMBXiwnN6Uy90QPt2dh4SCj+4o9NPWhWFhl
o0aNYWDqMp2YjUzztil4LpABWdumaqOVkdSSSBGSI93xQK5l8TBUDm8P+16RZa82Y4y9MxbbhWDB
so1mBCgc/LLA+O3mPp3XYp2qyr5qlP1tTItPuHFyFxQcB36DEdAfq89IupeYLjswe/AyonRfgh8Y
6+oqd82zFZeQnOGxhzUPYZQUeF6wRCUB7pfF09cCXLw+qyQQsKD5nuqO/o+E48WO7vPaJ5Os07dg
zMEIxiOAnXbeTmgH8KBl7wWzLJ5Yc7FMM2w//dzxcV57RYti2S7faaZu9Wi2JE3faJt2B4swnbr+
Dj1/aw/2NzLGUtouqKNxmV/oZLhLgCeVk/1gDQZrj/NK3uYtOlDsHx1eEoCQdd1Hq2XyyTXgZS/H
9q5AsEujOtubyYCoqkg9hfoRvM5+/Bufns99bRizkPqAaugVBefeN81lEw/YGee3eAAgVOLlwChP
OiZg1GkTLmX6MvMCjKl75RcQu4rW3iBoI7DqHOFZ9+7F2ZroV0C+xuFCjVy1bTFe1nlk3wByuenS
6Naa+heRJVuD+iMO2msp5TdPymYTd8BWnTSkvBi/9HMGh5koBj8ngWvJvg5l+9jnEs/smB4XBbJs
oWs1JfBdkLlN1D+Mvptvwp45VWI8ENMhLSTayaLxs+tOsiNsz8qrGMQ4a5MeSk1JvDmv/RZ9E457
Y2fXtmU02KssfCx0gbjVlg4KN9OCO1XN+MLZY63onjbWyFFizdV9h/mRkeLX0SXFZUguvdAlsbO7
y3KgZHX80QTTdZLBfxiz9MuUeBekTmFkrByU8PVlb9wbrNr3jIPXJjRbfBPOKenDL1GnQfK0pzgv
H92I1OdgFy0WARXjjZqD3QBOMxT93vObq6Zv7qCOWyxHfFLr9d1CrK4V3QSVfcxsWW6KlFupdDCk
hAx5i/a2DKcbe9k1jt4bVNg5F39bsBlLw26doNVDFJrZ1wU2O0C32WnE7p6584YlzM7rzuwXue+E
tRH45pqsOUYRqdPRvKV2wSNL8qx/MfBkTsmDa2DnZamkRnzqSuuYttNxsuyrkXZclbdUOQRlZJBf
0gciYC4qc12KiZEPQOVJLXu/La5tIYAFwB/yLbg95vuZAeLm5LCC3lHLsV8U0nf/KGfiUyWk1HKG
8AR2Ab91BpCFsc2qaAaeqHrDXbdFwAN2Jt2GXHs8wAQnDzfOVCI+9W/dmGBdfCjPXV4su5BMxXW3
gB5xAFv4cXcxyZNM7auBdjEwuErD5prSZSUKTAK+3kXZsM+CBgU2sGDXXntu8YSDDs4gdVNZbmPr
xkfrd/bDm3oh+4uUUQGBryPWL1nXldmDDbpjEgd9K0Yb9T650evCbGUEFzHgUq7IeBxUtbcWmw8y
d2IUY/RM4hdZoa2cb+r8claXPZ6w86qsqg0RjCNw3/RBd2SsglOb64Gfh6fDv2iS9Bib654Tu5VM
CQxZU8NdxhbDE9nBBZGQuM/p0KtN4lsKs6eylwU16oT3TBt3Wlajm0/sGKyi06uSzFgcty32imA6
N9xZF4jl6DupI15kO9Vny4t3dOzsobI8ShYFiC5NYMBnQsyAdIr2ys+d8bbXmASjiFhL37/HkXBt
Ve57pMyby8e0QsKUO/EuhGt7hDz01LoWqIix3KFDhx9TpmYXN4gyrDYBcDWBXxMZAY5hWHvrrm7h
Cac0oKaFFx0w/wqK+hZN/CVStkd0RiAqQ7tFxyGCYz9iNTOqR0jVMU9yUbbxbjWX1dRuS6C60dTu
57NM3CxfI0u8UJfeQf2rN0SsHaxcHwuFLSh33PotqyVn19jv8qaIvvgq+3RsVT2bUcT4yhH0M2W1
v0eBQ0qOqM0Kchs2F+WvpbDeEw/3hYgDntTZXBib4twBNdhMBCKIJR2R0+ILwLblnSwyUq5E3sUz
jMqSB7ggj7aoxpchTJ5Hrz7znh97IEtyHJ46JzgFZb8B0fRNEcmXiuEFGCooYslUCbECQ8GUJM9E
jgjtcTSuPMAE122YmnUeATUGW0UHmnbNITKI15uoeh8YAWZYoVFh2sVtPaRi1/LRPggJ2L8KLbzG
EClWleWino5jHs8MTwAqO2ZXi7/2lLm1o4hKNIQIPR2KOnnwZx9bZscB1zgPTonpS9NzNP30ZuFQ
RLrGU+TnV9QczQYD67aBhb5aouJ9SLxkXVr1JYyCG8ZAD02anZwJ2Z3qP7reOmEvvVyK6LnKNSEH
xUNKOvPAq4cqJv2KYeTGOxe0vgzeQ5xraO70DeilZgv+gs/ulH/i39zAats3EZAD4Xq3lG3f+E5U
tTMr3YrY5Xhw+PO5Vb0L+vCpc8No03TkXPqCm1nEeXwSFuZah+jKmw468E2vDCVOU1skfGXyJPq2
fF+irFmPUfFF1fIhIWKc/mHtmuFu8aK7MeZ9grY25u4m8qpNH084MPJrZyYdPJw3MxWr5PKfy2hj
j9UGbx//79wQVLPJLMy95LnoQm1rSQXTw3PiFerm5GXiPvJ4cSlfudDTKx/zXuTjsBTWfqnT45R5
h9zKt6EHBqTJqCTIKi/z9zoZKJPSMF1Ld2SloIp3lDASdlf6ECSp3mSl/o616KLnzjmfyxXKQEDD
VKc5qwQ7JKY1tq+6oXvygd5yJPW7JSmYvvY72vARth/n9gD6MLCPHVdaZAFM7PnysvsIAcfAa79u
Un/dGWIyGpwwWB/rGN9c9uEGH2kir2DGb1BPb31rOhX19NLZNwSqYqlbu+FDF3LQkHrCbYqE9tqT
wIeGmpqOXx0/sSiYJw+sNvQNOz/KoWdTNWviBxkuN6sSNff5ahqU+KB1pcHCTkgmw84bDapoAp+m
ET89AQQe7Ti80sJqLhJo0joDimOK+35m3o0TrKGiH5GtJ1ZwXTe+w3WiVlLfabtbmepDnsEJKZVm
DVs8KlDoF+eMUvPcwfizkm2xfA+qkQYmX7njayQ+soHLGqjAQN51KNtD14PftZmoW+H1FH7NFncb
qK82Pd0mHWi6KGezsqN16woMlGTbVmH+pENbPzeJ9hDMi50fFeisk9/uIpsA0Ihh+qRziQ/XSoEy
EZ2hy/nWcuLHup7uO9cQwO3YvIHJ/BbOhv0M6/SDPyp9iQRLo/gnxjNDpQrvcTw0Li6KhjIQWFb8
wAD4MgUqjBBpwzDtYqjZCibeXRpX7wWhUqs4cp+tiNQUx8aoPB98rFNFO78jUrnsQ3WttHhPM3Us
C7GPhd4jGntD0b2r3RDbC2skLIdE0fTPU4/MO3PbQ+nJbWoH/BfOsSz7j0ZUt1XNLGyS4bBB2c7n
pWPmaC/61cr6VSrwiqYs33a86RM4UxWhihn5hEcVS5AhWK4ZTi2PrudFF9opmotKJxSeXlFsvNzp
bmB65XDysvSQhXTRGhbtE/p5cVfa/rDh6DnMGYE37NQILMgLchSm9DmgN+3IZsu0POEIOhlvujyv
LRbp70ZTHRggrSe+QIGy9H3MlxFO80FcIKXd60TGWwwVwzqH0wKPqry1pb1jp3wN0e0VWzlbHTcS
K+wj+J2F+lAFb+nXhnEq5GqenWQ7gf6wv5MbgoZOKVYU634Sar7hU04IbSvIzthIRuuatrmNEljA
C9N+b3ZCbDUDCw4kRKVmkqGauTtltaeSpwoAAkHRPjoSS4EAB8Fg7RwaCJ6MKsLX5UogLVu74DXh
x40ONLBGWpREdpTLx8aCB4UsM3EX+zQ5omsB9nRwsYH65fHSklAIYTmYvw6+6NgoB2ZqsWmT/doS
scHUYQSXRXKJm69U7QzLKnObiDChFrlrjFQak5swV4iW7bp5jiWX2S1vmCOfXAP7YBc2rXrPTYbf
ZxXqqOkfQLsWO8uZ7MPSSWeHjDw7MpBOS8KqF+c8n2jFuLXS6bGVylBFL6OqCB4Ypb/RJb/Zuu3D
Zrr0atF+SWLaEdqHpItvdDLL6FEQIOgec0xPFa+ZzzaUB96b6CSgy20ZZ8zgBDNBns3IHAujRsuY
ZTwIqxESaqtdxvfKS0tD18yHjy82dXTPNarbq9iCh/vkz6Bcviy5KZk6pQnMJNqjpt2UwUTScyNC
8kHoFBBn5zI729fLJo4ICnZVeuR/br2qKuFnT6JZLIIQSgDKx7Exev5ESM9cK/bJalkB5R5mOIRB
M+7ShZ+ymSDHziAZMHY4AUAQO5HXhEuVDmvMs73b1fbA2qvj00MaeuuxNF2lBuk6k6tIJbflEBFN
uppLz56+jfhTOQ4L42fiwHHoJxdtRZIlzQHJMT7s+BlJy3k4y5uyAiLb5veiXUDEr0QYDssjgZA5
LLwx8QE7BkD5k3ZdRBNv5sbtwArkSArpSZu1VCTbwXfUU8DwdipqFPQEu0qVvrR5F3gxs6LKjvaG
VTWlgAi5gsmcmoumuklsXuUTrVwMEC1ZziPVgb6VBkup7ZTBpFmLnN3Kqmqrot9MGbRtst+ymJ4R
pjK4UZtAoHvP7sbhIeqjyL4tITq5FMCwcq8KGnCNDYfd20FkVaofSPKgv2RYZU/ELEJQzC3l+hcl
JiTz3Y8tkvcquUBhWBEa0N06LsOrTTZ7Y7pOBb3Rt0oUekQ01ZXFJUPFaP5G3I7d7TNbJKQQNHFW
k09q8OnziaFyX0rZq9VA2s1lS2DHEZoQ12+bdPym5KZV8HlYmHdwPpcma48DooN9xPANloMAwTYx
Ij27wxket/Z1E0qQObWnX6pBOidZtuM2ctrUo0N1xW3fg4RI01btG7uuPpdozim4J4IL93VJNb1K
cY5sM2n58U2bWJg8CDOx+pe+EPMNxQeUV98EksM9btxk3ziRvxABAMjDS4bEpfj1Qjpsk5dfHNnO
eMyZx0AAm1xxCBulXqsYbw3UWR571Ri5paEMNsZv20PWYKklFEGy7K3ByF+caUFYmgNP3mamqDVD
UZ+ers75+ET1kLwEjm9BNhkUCTphQAoHZmSo77iAj4NrF/cBOJ/LJfCmr7avme9A7NdgRzDQm1Ve
L7y0naWuk96hxSdWzbX2vZ/6T0mFzxCHuU/ZWk85k+POtaqJPWxsxvcENcX4tW1jY+iuqg5fHSlA
pXen6hznSN1XrJBTz4keEuUOPi7uYQDyAbVl2i2WQHkCRQx1XCmLcDog8yXqxIbvSaCBYLew5QTh
8gaHSnqKbeC2rwvmEGgSghrBShCTRLaq/cmJLkZE8NmhyPV5OsD5lq//jr2QLcX5I4yzDU8alYMP
6STwuwsmRtH67yVr6IYDlEBVAYcz1a+upb5xRDIDkQ+yku9m6HZ/r9guMTLmGxdLdBy5yaqBvUSJ
WDLZllRJf8/YtOtOgOnpimyL2fTD6pj/EWlanTRjnb2pE7Y7YvneNck/paH/b2wp55/yraxwD4ZR
1/7Hv/3+Uzdv3du//AMJgnE33/WfZ58I/tTuP/6NrwTJef4v/0//5d8+f/suj3P1+e//69vPXCeS
5eLPTSfUTO34Vrz90XRy/op/ek5+c5Z4wvcdqGfKs1GG/dNyIn18JUZq4SiJ9FMbNpX/ZTmR5h/G
+I72MJ24uIw8vt1/OU6U+w8M9kS4aVvgFHFs73/iOLHPf4A/rOw9qTU/iqBP5RhbSDww/7pcj9hS
leOQV6teowxYu5Zvo5AME6t5CuYU+vfKCdPu7KTF4BHdqjwk5YEIMxtP5ZSeLc6jHqtrD6fvfGwT
rh/mUybAt55afXVps6rj2Il0EzyGeSOdC6QRfCzanh70kk0pk8o8TPruJWQnGKjJe4sdPkUr6pGB
oR8rBcFIuXEbFt88NcNzX/heedV58diuQZ2P2OnrXqQHjXiSvoYFRn+h6kFGG+z4AKXmiR5rlyyu
/33K3EmShFhkxYb72lPrdhyXjoE/vfsKnKJjrWYzRy+lH+rliFQckYkqAuoqMxbThz960QcCEPM6
EHANHnee0RvhUwfM0IDbE9dBq1yzVR7ToG2SC2/Z48vPke/iJJl2spYugX9qmGmlEwcfegepGdkJ
Nu5lWw4JgheWF4C+ZniMD1yvHfu+PKnINq0LGrNFOpKwEWlPz3YUDA6JuQShWMbVFhFoAQMUYjH6
75TA4wuOOSIcwbRlZlOi+vEOCOnU8mmZsnPezsUcsKa8cps3BF2dPGm87Mknw8HMgRnqzuwamPk1
gXqL487kl/Rz+I05cLzJvU+FIr5FgVDj3J0IiWphhgZNu1tEbXm3tdVOyRfQlEn5FbkKrVtoijHe
Tbb03X2V+2fQSzCG9g2BKmcHf1Wm7vjM1aDfTRAMEo4aLltwhDiQwStb6TOVynCASogrsyMGp1rh
mCY/KSFxtd/Urm2QKruNw6izcxMcrzq1CenpssdkyEq08e2onquhij9SJjHfCgVH5gAHyiu22nXt
iDxEinbCw3KY2gyf1I1SOTFgtoio98C9gK5ldiwAmLk5c0dkAu63qpCDuexkgRXZHtOB8tvPC3mN
XYelFJp/TWGIX/BLUKc8BNSaQbddKoq2T0XNoVbnyLHkaUgWVnvr0G/BaCdThQTDLoXuNz3a63Q3
tbJd9qOIwuqkFrtQz6F06UqTUiT5Re+W3bNd6uZyjNwZzWvYhnN0Csehdu8CRbrfYRh1kl+5oYgi
RLAsnnHYtjXkEiyvwxwfoUkK73OkdjJHJ+dXb52MZC+blzw5enWeIjPAxPAcWue8E0m7/kZpSmNd
sf/9HoBY0M+qh9PxIWLeqj1YIiu+TDICWfYdjU9/KPysai6WuhLLvvLU7EDCKToSGqyhSKY9EmCG
UqIPmJdavLDWde2TMfkgYs/r2csyHHmINTXVgV0cZRSzvqHtNpFBfbFl8TY37O2cIf7KRE+Nxyif
1Lgm90bqTTW29ldy+khj0xmkDnb/aDyPvi4Y8hLdHpxHWxWgqtvC59W7aJ0pa05LH+fqkcAGSMml
rZrqFMJXyK4cZKUGTmhFhPxUAAr5OjPqSJkxB9rxIbdMeZlf0mb540VTg4s/RF46IrLnuDTHerFQ
rNeEBqqN4ACrN67Xh/teE1YqV3mECSBaBQHIi4MNgRe4HpYvZ5f7TIZXpLBa7dZKTKaAiUi2VzH1
BWhqL3QqApvmpnpg9uz78PuD6Sq1yn659yefpp/UN8IhTVa58zcrdNS067NlCTaqyvM31CLE7WRJ
1S2bGNZxv014UOz1giiOj5Q1EvCJ7Gp69+JcmENcBJMvV2kDM3KY4iB8BTPQWYS25Fits4/ed1Om
pMSf8GAeiz4tsy/lxAMx7RPE16K773JqdyqiuuvC8Gq0VOR+adGdt5R3uJ7BAs0FFexF1IF5ghII
o7BAEEK60Cwfh8gLELAEfPKW57C3THRptGIaT5mWL7fSjpLXrOlks84XJwJAndSIGbgNDAgBPdTI
Y8aM5iYM42E+QwV+U/Yqcd/K0LzUcdkj7ZgdAW+vrFUKLMRhkCpzt8esFKes5mmLhi8BMU7EObZd
ncEDVFi8q865d0pXNWumUSDQB86EHoZ2NqQc+BrnfyJG1kYEmwzjPjQIZSEy9KzUQ/bj+uDx0i9k
KXa4Q1aRLACy+s1si60tQxEeFt+1hr0XB3qGobR4DOrOH+fNb4XL/7eFm0Z+9vPCbU3x17xlf/vf
35v421vxt/vPqn/P4m9/LOTO3+H3Qs78w3FtR5JUL7SR6lyT/V7JOf9wlKDEUxoHsPI0JdbvlRz2
YCGMdoHQUh7xV3SFvxdy6h9KYRzG3aN9LTD9/o+cw0Z4/yolNLaUSvFHIIbMlRRy9g8qyXFyaapq
tprQW5Kl2HaMkW9Tf+lWqTLjVqWwG1N3Z/J4fIZtsNz1UX6RJ3J4VjJFs2RgC1B4kQMUnCWQlno2
TrQecfocAatCDAqnF7T4HzQw3pF49tWi51fKBDjV2GYJTsjCZyvsYNpbYJjdcXlHLzxd55Nh373I
rWMvH+3ANyI8qHwGnEYGuvLJzjn/4zjX/roi4OD42z+KiHSpjP4SpE5aEVxi7uoSudMyN0+qeZ7G
UV+D/kxfvhJbOeJRSm86kc/HAZMua4jkg98Paotxj1PlZ7fQG56tpgGb4hMxCCh176WsK1N/Cthw
IABDf623WTUk2yp1gKsTCBCmyYn+Dhgs4bXAlibmxrBIgZpOnTB7pCDzRhICn7kLUBsdX/z2F8td
2h3QWrmqME9uJvKD8nIJT5UwYu93YNjiYqTAIKf8GGT5jZJKMm7P70lEWp4LQwhYwkG1pPd2sw8l
8bKejCqirtAQDVEybhbHuWdLCXRlSbxLxIHlumr+k6PzWm4V2cLwE1FFDrcCZcmSLctb9g3lSKaB
Jj/9fMzNzKmpOXtsCbrX+qPTHeww22QDla0NGTGrRgdlikJ1PyU9+ELaE93lKj4cF4E3CPfYaFNS
MZORCBWXgpEcl28gI3PJxckImi9Q17bUgJL/MO8t1ph9Riw2sABKqhYGLEABAj5aiMHPC5o6OdnM
I2PbuqjzaN9jDmh7LVqZiTfs1bZ9r43s06r5PfrE/KLtGxlF3jypGZEqDRo9v/triB8KmHZuTVPV
Pu4BjUBlg3nSsEl4oBC8aNzuSKnDWmE493lYyWlULARtJQVgrp2vOwW9fmWQ+lCUBYpdfQIEDwfS
UzvMv4TjThM9FKBJSkC2OF+rh0DdQeCrLV9Gpyy9kwQ8GU0MaSujJzJ/4MkJHwqldzl3KzdKZ3/y
+DMc7WaZRkFRBfo1w/YqvB1LDcfS11Pyh8F80dLrPDeyoX1vfBoVl5YYnUqBgcdEoIMK9TcUpeEq
mcJvt5cPsANeJX1lVqaNVi5KXtKh4NlibvWstwl0c6YlI0HT10/tfupg79PMUUEQqH2igA7xv2fi
YtPf4lTZY00TDEfFbra/0sTaYiZRdqNb2XTskXbGHBCtSqW/kPpyFdNwYDuw14CiF9SRBK6Zvb23
beUNxdK0z0YSmT0Rrl0PEiiMjNcmyldhbV1T0qRXdmr+0KvpM3z5CdYkIAvGZXOuafGxSD+d0HJQ
WWp2cDfhd02pz2qM68pvgTyNvLGfu4KSbqkUH3pvXQq9epWi+CBzkElMJslOFnRpRx4iKlL4xRoH
LQG7tnbhDyV77TSqbnwwtYHNMScDuoiPBcP5hnsaCCqD0ezDCQGahQ6Bb/nkOjFqnL0DfXvsXeJK
lyIALyaYxWvyzZIqBFBd8hGe4y2yF/qQBiC3amLMgtK/u3O8NYgeQD5PrGamJCkYT4yQoCKvz7U7
rIBkK8dMlKnJ40lt6ok4fNBYHeW/PXtfgMTuyk7Am63hgRDvZxhM/Ask0mrgN7p0PrSiYDdO5pIa
qg4meaaCh+x8rx9mv9EyfTV0DasAnUxl5awx+VxR5OmnhJ+bSaXc2Kl2UkV7JD/+WKJv2DhN8s7h
OGrrWXHnoNW8Zt0n/UOPnCcIhk2MfXLFzyyOxqDjlRMEQeoRldEp6c80iK/iXKDoJ8Q2IN+8ClS5
aVtgv7SO5aKoW4FPUeTqWkHhNSW4AbF9zUxFNhXPtlk7B9WMNmwbMLCQeeWUo3y6yjm7j5n2Fo1I
tE21zZa25X9q1OwGgZfCGZxpUy7F1jGddkpWRms2qv2suiXlsbNOPa1+It+XYGMRNEMnCWd3X0NZ
wRvrzZOuOfwQCm0pRhWiYiD6xm2nfNOqgNaD7F+Iz3M2jtdga23/QbcIJuQUIL6Ap6Ws4jrajXai
yrM1qJCxM7dcydl5i3usfUs/Ml5Yhj73F928Dtbf4E7KkytsRR7UGjopLbZ9d4juUTJrbDvJX2uL
DwqLJXwVzpXW9D6IEO02Iatwmc8Pqtt+nDwJt8QEqmWIN3jfm7wxcQefODkdRxllj14a976Z0AJP
xfYVJik/029m4ehoaXdjjxx5K+MnRKSXWtSvakYxgpW+VR0HKbKbMouRF5MuFdLPWk5IgJhkVKpN
uzeqLXaNQn6mIxkBcpPkoph6lL7RqNJ0+rU723u04gHXku3nfa0e4pL4r2p6i832lo0mjGn4qqoZ
/1BDHZxwv3DtEpOXVITlh4KY/xpdTZOiTcAcg+JYOSULzUbj3j4UOuYt9JLwHCrlaVFN1wNvyOic
S/KbEb6Y/R6atzt6WnIStIDli1gOZD5eZ2m8FGTYz2mFrDOZDTRglq85ESmIVJZ0+RHPwarvFc67
qlV3NCHGCJd68tYctd7PZXYBUX5tVZEFrNrXsOIdhodMVza2s41rz/2pJ12KrCHEVIW5obOAQ5eW
okAuZdaLi3bvzT+jt7QE9Hrq2yrQfd/ROgxEQCKuHXKwInTkiiZ9F1U/CMAfresbUyrTEbBI8rjq
Pg3Alh8nnNAyVOqdW6eXWJKVPU5Gvab/skQboOgQ3PlJSWbmNFGKHVvNbtaRySWavZu6jj4gtX1L
mvZ9sCS+qGamXgKCWsY9G3j/0JLJ3XshYqKI3Ek/ydr+6Fl3gokm2Nk4hlrvLF4APQ3EQLi/bkaH
6Z417niNtZBj8DcLo3btgSitIU+Xs6hjeZ6fa66CAK3zBeZIvlSWC+jfOejahpmfIvVIuhU6BsHu
hKEE8qdRmkBvO0HI1SsUmnYPa+/TcBxO6kk+Y3NaRVVEz6XT0IFI6UIhK1+30SepummvlXrYDzEU
cDpOEDW8DBHWK5taOJ/4aXQqPbEE8xI5rw8X3Ntt0Eq+ggJfn5E7P5GJ5zgfDg6hlYc2Tk7mUn6j
p9Zz6VTD1rOJ+8Rp8+R56muhtDbVxdRJImO7EE+RdxZJ/a754zJoXKIZWZpm/qbLQRCmsqcv6JNI
Kqw0Tfxb2JvcndAz1/HOqUH/CRosfVOn76AaKngOURI4E3UPmer9IUZUvcT/XEoEWchvnwymhovC
jI4fPSGLTcvODPBVr7r7nL4fKr86Mn0QYHZH8iRQEqgYxiSTHc9aYEvbWJWR/Iw+YyTdO6dPQj+z
0EW3SrYqLeA+I6eTI7eJFdUs2T1RgKPRVIS4u4UcGwYgUySsBmMHAxoLd9S12z7eWmZnHlU5vZkz
Y3kPOcWJhbplULS1s0iRKS7UNmql3uDhmk3PR7q2qXFZzbNod+lPNzPnx4WdB/DeJjDChNIt7vVt
LgnCS8r7QtpEeba25YBDt7GxventEx2zQdZy1CbW4uptN9rQJuvF/LlqovTeIPnhKO03qUFtGXpB
nJzpNlEMyiojWlXBk5JzQshbEGeDuktkBcGLMCechpBMP1JmpzBXffOZFPeEs455QlXPwqXoAzMF
z42HTlhJJXJr1Vhc/8hkp2qN3K9+bVFK5vF0K8oyZLt3inPk0itfYa20eX4NKeLNaL3g0+aEiB1/
SokQJF+inYAampRa5MzUnuf8kx5kHYY1/tG5Eeml5ReM93WC5DG2tC/cYbiMbWqWM8KvSakfA07g
ce24JkGZyZNVTsilbaq2+STzlQEXFJftsFXBCnBPaxuIIsoLkfytOssbAzr6NETgZncyaiw/tKc9
6gbyFvFSTQCt4e40dBpeaQI3U4VKVF4Wb20tVZZiq2zXbFrPGLeGm99ANe2gpwhzVY3NUzcnSKjM
Insp4uZ1HCICBsYd5/e4MSEbA1lO8qCT5hCmf5qkaoCq6paVDeFhRO3GKu+JJS5YT7aS9AsWgYul
xJRqhp63zdk+lIkieFoh0DcVmEjrUt0BXP4sXYXTYNDmJHMkOalp+nVnZCglMCV2izUnJvzUPihm
OR2USju2/Ejbjm+HBPD+FcJa7DwavhJVx+uahc9SrTCDUKLAF/dS2XMDBNogY1YeSVXWa93uJhzS
IEm5Jl7kgKwDaQNpiOhtQ0EDeaJqH4Yyfgn8v5EWl/7oLtRcxmKY8KEYkUc4OCobZ6jNJyM3vjzW
ptwlyX8RMvtdTf2zmSYvKvft2tM2cR0lCITNftfWWFatPvmNdXXrkD+4JekjIne9/EgrPhddtioW
mI7aH8ft4bkNphpI911rwwygl1z3eT6D6Q39zvX0lO/XUTa2iqg7S5G+YE7CGu/eORVWbU3uBQ5E
EqVDe8ZhHI4opnImsKp6sgv0cMpsK9DzzU54DqqjaKFGkWjOXLSdp4+8XQmtRihvZ0NLT7F1HXO0
mq07vBmJWvvFcU5Gj2XJLS9g3s/TrnAz9kmbhwIF7Mynld61tL4NjvrpmOjtWnOKnj3JXJ5ESPGX
aEpMHc8wvZsyswy/s8jmrYHi00zlS3FTdy2XcJ8++0OOxVY89I/Q04tTfNK0VV14FgD+UhXnsrCC
v9H5hJSxVMJjpxA8Mzvxb5MgrqJrc1ugviHyBnqaCiTU8QMu6FQyWo+o21xiGh26wQ+JQWzwOFo7
3WP5IUUEdWU02r5EwuG7It9MdT75tptdsV5d8TYypKkrrKbxqvH4SAuz5kmhgiEt2TVGgyRcoFMe
nI508boE9RsprWsU4xlXQEEdsSBoOozOEQ/5wcnF3qUwC4kFP6tlJSDwBoJh6G9pbsO5fqmPEMzH
tJHDhvDCt3Cgd4ZrhTRUHgG840SCKB3xcK5FiVdun2gy4rWMyNAutPpkzrM/mqLdCswjgczmlzal
KLAx/7lC+VZL5UcfTpFahFTDGoSRa/Uhney3KWM5sO0RsSOgHPOLxiFD/bBEdrk2kuwD0kvfDKzb
yDnvCtgrbc2ETtFl6hQmG6DY55YS+Umj3dyiu45zHa1BM2qf5w9nrvywMod0OBMFHg1sHHu8csky
06bZvAtrtgop1a9hzNTDhM+ioxjglHpyG5I3eiI59tOV9DbcZzW/DKX4yiqKqVp9vmQRBS0SWIP7
R2U/ykiuGup2ZxuXIoKLGzU0HoYwsl3ktCPNTDxUqsU011DbNs6s80VbWFuyD4ooWvqpIVooed11
JLX2deetZlINDoqY90X/yetb47jxhlOP1L9P0abO1T+toaN3tke0yjsDsTyB5BXZuurDnZU7jYH4
I3ABBHWpfAwAITwLrUcWFPXPKjqJGMUptp8p8AxKqIVF/HtVf2gqH1Lt9XBx/bxD8UgEF9UPKeLd
rZqLALiZgg16A7sI7in3UO8LQgQDAWdauMbORYzCTROvO+shsKZB3kZEbNO9pA/2QwBUb3pX/tph
2BxSe7jPGuZmO/kRXLQBYUv0obpFtPYknhsAmkBN5aMrid1Ji3o9Jr04dLQ+oGPVwFWYjnnXsL24
9DlV8HANrULLVdR0ZPIhGsPLOdHnrnA61QmUTUiGqkD9WVfc+JHfT/bskyJKijEsjOU17/hKzwru
KHTAHE0dKiIwLy1amyET5NzLrxLObJtl3pHSJIUrEmI2dRUX8u4jNkgWyhXvqKGG2hmp/RSjyvIr
lRnB1W3snvDpXAthwbdlHHU+6NEZH5OuqOuMkqChH/KN7U1vLa2n/ujEoV8U5i5v440ac7yGn6nK
Jq41iRcgmkMyTzSzX52cHhl/1S67RYPQnCAsY1LvZVxs3Kl3zrBpgdaa5Vq1ni1nB/HQrl0beGue
7DCgxGFHnkK5lwN3jpvvoriji3N8TgvU7TbZsSs7796SLv12tPCvnBLEYV3MvshffY6CkHDiZ21q
DhAa4dpMPY6BBBMr1CrSeoxj83Cq0sJez5lOAyWJrwS5T754aRPaKmlj1NYDLdeEv+Kik8iEEU1V
Jb6MuKHZAnj0l/iOZEjSlcumuxrpXWbjomHRyF8TQ/ntZOGwyOIRdHS49UFO28liLxJz+mUpOb2u
yaJLQ2Q9q48uDz/1oj92lbxBrjLDk7vCa/nsaMW7qEyLcx8eb6xg/esuf3OH8U92Jjkpkv82vead
P6qk8WYhxgmy3oOSWOlg6iIiHoYe4NQYkTGp3YZyxhP3EYu/rDkAmg0kFR9XncfrSWOHdhwkxIR/
FKzyvlJ4Cl8R6jtv7J7w7RQbVfTtDuBkyW6zzoTS3AltV+mk0LibbQDonpwaLBo9FzovpGa/aJkF
XI0Ae9fPxX3JRtcd6TsJL0JvBiDvy+Pc+M2ArGuk33hft8dMKR4sXgx4AlAqyeCO0KSFMx+fQZFG
15KzrE0/xOXNJKi4w177zhDF++DS5HGU0w2CFdFiQz1Qa3z2qoV4F5+4L5Lmz/A6dV1ZEQ8RqTBF
xoFd6aafaP2j5V8ObfVWYv7fOKP2NElmd3QcZ40YHZ++h4OLC4BTIcfityrEfnQSsUsrZHYthHpj
eS9AMChENbn26F7yexNOnONYUJmQJhFk3mhmQRzbr10Z/VVO+k/qVO6VJP9hlkWQ2Ck9dDC9XxF4
RtEhBnEra1v/iyK9WQPowsFxOCthNwV90um7kHVqJfTngXTvIDUiCjfLtebgAqnrlj5Kl871lAmK
bEHAbKRrRwFtWiiGWLELPxBcksHvjT861x+/dEX/5lHvUF8OGeeYwtZnIz6BHKQiHYt9WvRnNPnv
sS3pGQqT36SSLL8DAsTczddTW5372RZYSgUKb05GjdJif4rMgg5Q+0W1KfYkP6GhHyndg0o4iG/L
wDHN5ULugaENngiqmlhDfX7+P+6DCKcJt0KVKusond5VCM2UqoNCTHwg7sjYH8mTkzp4r0qR+ala
zPt+/Ie/JYUboNaHOpLB52rwqU8zDjgDqCQU4uI2bIwo2MB3uqfK61sutsRe5Q7hVyHnJO0Zfwjt
jKCpaD41JavoEoBkKtwjiko2dikbwERsaz4icxyl5svYEuKiapW3LM3KS098eYGId53QzuZTL7rN
4vkfel/1qrl3YxDsr3V3w1iAttoZtvxESLUnwi3EoGQBb+BL5MAuFxkv9Ji4Ebn6MtvrM09/NLNJ
GfbBpX/k1NkAHlZ3Q2R3alCC74B3cDpP17SLT+Y4nApBSYupNgB6SdHttPbg1kuhc2qGLBzvXjHm
e8sw8k2PewvQEC/cwZ53GZHpFgoaBPNaYPcjhsywxcqPJcVRkvMYN8chzz+tOb/hoswXWwjnJB1U
9F4y2zSoX9dlhqzVGG4piesBtrZqZWTWtnAT74mOsTvLU8WKFJMYor2aWKmMHOA2y7P4IIcMKVcW
/ZMSM58VihwEyNNw5bQDVVCE+BOPMKHrOrXptJkkfvzQcIKehG3fbOoXzwS3pgmYKhCp00HB5ovu
oIwN5VLXJPg4kB8JuVH3LMQwPLna+0SxBHS9X0+24idL9Rt/xCmSLlkN7fwqxxfTBvIlbfutXhj8
LjoLY8JJAjhHpap7rZLiGRJB+EpuzRguHcI1auU5tHiA6tq8Etp/DOGQdpXCh6Sm9rptOn43jpON
NJOLd3M78QYcZGg8zwQAvsVOw5s6x3jCmq3WVcnOwV7SWRT42I7kAiKHHcdQM5YEbyD8Xvz+SHIV
v0mRZpBowGvRbCKno3qQsbrp+0BjMV7RyPtZRdEEGuY+hjl8GBOWGLW2t9SDfokxv1oGZkhP6dWN
1pO+gAdtK1z8++BJatPfTCf7JenBDTD13uPIyO7gGOU2ivmwBvtjxGXu2zMJSC6vui9iktW1NDxy
ErRLFMXyQxo7g1QjiRAFpMnIg5bqjariBB+7fBtnOtKiVn6h0tGvOPaA8VNCsVDWpllF/3G2uL8i
tvuSylYj+bUbW3n2KCKk8z4R2cHQGIxIl4RCHhn3xLdOpSCBfZDMcGC1jvPENOg91Lyn1nO/x3q4
EnB0nWsHk0qD+RRmgqI3BLRV5wVaPpxC3X1SyAJwsGzF/MWv9WpYpQ38owfkuVVH602bKFbJOQXa
8qMf9W/d0C0YCZI/I4yrXqFcjgnnPEe2ojOvEqiWm69SHoe54cf1GDZShaVJysX64kzUphMK7Hux
fJ1QEUH5uZsIgXCkiTsLw85IEl+JjBMexYrdVx6MxvytKTsoQM10A3fTVAOxJUtUNK2S0sTzRqVG
4MTJn5d3j5EkrMAM8ZVRReYcp5fOrT+mfAq5KzpfCxM6GdBKmZlxIn0tD3SF9Vr2ZHXaIxEKbXHX
BLRKoh9IqMCOCv0yZM7Ab8VxYKseds6C//SAZnIga+4JxBRp07jJNMJe4GVXDLwbxcJ+61Tk0WVK
9McW9cF+Be/BXS1J/LbFvPO4ibd2LsIdtvQnTk6/MLos0F0IYMsk7aZWbjZ+ONQ03X4KnTe1sX8B
OA2/HEhG67S9ZeKzzlGQzW47YOOJ36cw0baNCvpNVINPJhZpDnm1H6L5LPTCJ2fmNEXxHyIifhU3
ywLKVnHc9a9N3ZzJ2AZkb+OXXGlhvfRbhCGWwLBH1d8Gc/4dBxen+vBBQtaPGXfKSTC2O0R2rucp
p++wM/RNkWC0DgtKHVWxl2X2yW+bbDSlNGiyQqXpTcVRx2dcseOjae2WSk97T4IFoHvjOhsMRCh9
eutOjSjUkwqzzpRD1oA6HFuiZ7EBYMW2+itM+kuptk8MuiFeIBpAzRZuVMuna2k3DPtk7bkOXMnc
w6coon/eUH107mvH25gFQKSnt+fUVkgUXZzuURS9kX3MBrY0UZE1FNe67tOle6tH4tRtL+f5k3s3
s3+ZHS99qXy3IqSPo/stwunUeiNPRDs8ICUviM33iaJeodTwMMHf13V9qS3mnL4EzvEq5TZzA6nN
SirKq66wYuHUG9Ica4zqDL4cre+ir7lijR0H70VR+RqbKfHOgHm08QRA8e5hGa35+5rML7DsEZt8
azHW9xprCj5y0TBEM8mtKihl8J8vNS4A13X6x2dWByEfhU0zpZlp59FRz5V0xKaQzUfaFdes1w69
HVdbS+oPp6ryVVIj2/TuaBBuRKm99GmO5oCVIkF8p3Q9LSQVlt1sfnfZJgCSCtwWyAhrJ3lpx3ne
Zuqd/JANBSNYNvFF0DuNbUDN/bYuNlrHV5hDuQq6RMkmosFqqWV26VkWSqZCokMUZ2q4WXpFGx7z
lXEHvyOWznHfejt81az8C13mR+wCWJEmtY3NE2N6y0pFz4ZZvsIKYMGJeDRM4xYJ/QkxJ01gA+3v
5WvMG4cGYb6h1sfwModfmOrz5cQqRFWi+c1ecXOvwjbfuJ5xbwpK8KhiwtBFooQ75GTK0dtCtJvf
sQRoaUa1jTleu541PGKsSDahKZqNlv0kclpFqlzb2DvWCG65zOzhh2F5q1F44Cu3/0d4K633mnTO
niDNpcxm2uS7TR7TAjtW//qo0vY4j26JMXArzm3OJhe2/jKJFHl4mGr7X1ngP86WinqWo1G1ryYW
30rSo4peaaUpy3W4LmD9kgJshv65hjaxol0nTPxbpBtPCH+OjUfg5+TrsbawlWChYJRtj4eEEzAl
4bLaYQ86z+RcT2TjgnfygLXXGGMTPTTTqynvXj7dJDfdoYJ60+Zbintq1bjz3y1qrGbV1cnfMKdP
mHSBsXtUskxGaucsgqFfNCBvBVQ3CYPGGnCH37JJYb90/lc3EASGJVXm8Bez9aYyiq7QKR5tWrL8
SMleHEt5rgEaGofXra4tjbkK+lkF7aktcZ8aONfI3UCIGfTGOVSUz9eowy9G8vOxLaMnr0vmXWGl
lZ/l/ypkVv7gAqa1SBKh5NW/2Yt/XMzLBkwl9WGTH1obN4X/QQ3v4mLN81quTJqvfN3KfgaoOIcq
NVKdCt3+NW1x76fGDur0VUuRuSJ8XpGQdhNu/8hyeKfae2Psu9VZnvpVGX4suA0w6I+D8XEV0wQ4
dvyo9YXg6mtMHoFfVQopT9XDwrGpRo+iXB4t3tEgS+pdLtzYj/twJ2vvjDhtZ9jVtmh1/m9igw3r
DYYCYKHT3kSi3oifh+cc6nPCScaaxHgN688UgMHmnGTcEMjRD0bX3fpO1iRzncdU2AFrzDUUw9sw
FNX2/69JK9I3qOUFCrjm2WneWLA+q1ZwGk91jaZtLAOzIK6JUJ93pyh3robccwUwZASlmE+RJRFP
/CEhx5OJQ4OU2fpfqGb3MPSeRcezMSFCcBo6sjPvTRvlrjG9goxAMGEuhX9GUgXuUB8cqz9h4+Dc
rZOvghtzrabKJ22fbBGgXEMFFkQ3bm1sh5IjOTWsB9Dw76RRcpewiKpMQrn7nVAuH9P76Cua+LB7
qOHlG+L6UGmvQj/9lo9kcZMALux+Amruj8tbRPWSjYr6oFjRTsu8cxfm98TRsRPEpDfY1YXgP0BN
QeNYwSOTpcp3hgvESXBVeaXfYFGVVrH32pY6sHd17o9uIw+VE/2YU8XWIvao+DmJJgnvCDxgEFDS
hhwXSvmYbArOwgJwanqMfTbgYNP+gVVPqIpB9rJEbkTk/FYuP8Tw0+SgnsC/2Fabj4guorHlIZpa
/THajDz2XMK7pBfTVBcSuuYs4YJVVHFpIu9ed+FGIUMFHaKzUicKxrCvJg0vRK1tEju92uFS5llV
/kT1uo3EHyUeBw9WA8S9cqOb8mPBw70KhrS2vbM7lYHSiz3j9beIuwPhG2aA2ysQr1MzfdAeXImD
3lAtMRR8oVF8N10TAXiqYe9dii0oDKSqF6VeBJyiCHnQlQo+ALel2hHssxxrxdQf674BIdkVKEao
pDkb/bGR0Qu+ek9+e1a7CGsm4ks1zlrysQKUTp+zEUZrJN5PMkTULIrhMbcloK3enNsSKsLWbgLN
sjCa08x9WlrZi4zVkwY1nOSMdn0sX8JE+XU8m0vSAbrrGt6yECtramGFF15QOJemIoeBCe2rSrYx
yUIrlVi0VBU7xVFPPVdL3Lp7w/QWToiPiSqzlS20tQt0w7nl5yiEjDDF387wgjL0Ctx9Zr7Iy7Ze
2ezUkBk5EjzK/0TJ+KNETOlq3uHtGNhaiT1T661ZjievAAwMlWLThyZzt3aVucJM6ahrq8t/EeC+
UX6XofkZaOxBYwUio1pLZwVr2LQsnNOVZOMfRIaLXyDHtmqgqiqjn0SPX1oLlZaRdMdaYbUOdbFT
B/dMAP1jqrxveyQkAq0sxeYXMUb3uuJyUEN2HPSGFr5P2jgiVKY4CjejPcHnWy+iUf8h8HiXOnal
ch8b9AEvDuqVBlFYnyMxvVtSe3OkdcZHBQsrRJCZ3Y721efBqg8oZ44ibLacR2Qmpt2lIES1rcNf
+nFVPupp1VN+Nn7LOiNRh3kvVHImAnRLPeiyY4tP5LNUFu9iyo4bSb4bvPaXHisvoyUu+L/Rl6jo
NrqHBoEctD3lP2Z3GyR5CUNnbntNvI6FSnaf2Jto61AyEjYXme91M0mwjeaA3P9OgMjLkI38g/GY
03XnG2K6QernXMOgwIDcR5pxY5MRhjCIG26YJ08MUCkJMrOK/Nkgjb6SRVNsMZwhueKT6HsyJRHj
E4rqY7OA+enGc4yhPhjN9mOylu9D++P5gTxCf1wrYbqm0XZnRMputqiooUvRI+hGv0fjZJ3RHaJH
xBTqegdLSO0U0avrGHl/HIr53Hc0iSs4KtZEYZv7RE+CkJnxKKIEI5pCiZwS/rHny5MOuUzyw9Ug
+VxT3OgyV3yb02Jx19up3bVpZPg8kwvzk2OydbDXNt2EVG1LOHRxgQnEL9MdFLX4bmT3Fw68dWGr
ftMVrvBOg/kusGfeTSWY5/yoJPAR/rmXTmsWZeiyL6exoEBdSfZKopBLbvTj2iw8GKyWSnOVebdp
xkvf8gh72mO5FkpUNivJAsUL8y4tg33W0v9BmPjSQakIUENaHAMLEDwmjXq+RIP6rKaDu2Xzmf1c
kqWEBf07zkkTGUb9HyKIaJP2pJ7IdHxPOy18c6iWVFzjDNuzqsgCKzNCWGha7C92J3c4LeKXqBw6
dkVlE6mPvHD4HHHq40RXtxi9sgBWi9muOkwhtOasjN55cFj9UZCvuwUV9PJXEgJIT2EWJbUtXsSV
t1SCNNDDOh5sGEHgJm9btzMRVZ1prqMJEKOMnE8s3ODkW2hFfE2We74IWO1DZcXb2slNdMPmOpst
8aSicMpi3dpMYqtNufsknxqtHdfD8gAKzv7CUMdlpHY3KTXhBuAM+Ut2vI5MK4MicIJs7MtNz+ZO
ksAlNii99kgx4IYbyblYjP2lNVfbSxOH2L/CEUHhVx7BXinGcCUIRFkvVmaNowvB6ENGBtcC4vS+
0m0f2kAGkYRAqBoFrYGXcfez9kXFJ3ELFoi4/YNxn5DuAd2Dg95ORVqC/jv/gIl8GQRBMg3jGcb+
iM+VC1Kmp8zVVD90vYyc7e5U2UaPUQvIz8ZAjU4MRN0pL2qknmaqFIGL25UIb6BNpCOiBKTH0d5p
KX5iJ8l++PtWxLh4lP9z6dAsy4LEM9iTIBTxebCfFIOpJNIRXhnhGK6ki9EuhsNzEPuQ7POsFoMC
7KGY20RzNpWndesoqS5ERCHDdoEbSTv1RPaR4YNfQUIeUqXj6ZDzg9ylnagyzpTMWzs53GAJnEw2
pEuKgmN96zI3qdy21gU6nZUS/p/RhyHQraer6B00fJgscwugXqD1QD36k5BZVzOiRbrA3uY2d2qb
cz+OXV+rTU7q9jLRAsvhq5mEq6l70SnP2thuY00vd0375HC6rvWJl+xF795dlNkcra4IqDj6DXPv
K65scSCK+7ON8hEOnlAKQTwbelaLo1a+67YxrMemOA4IywuO0Rx1H3pRHq9pKHzDTdYSQJVwxX/k
QOdoHNnSZ7SRuco7PaGHiyb13QD3Z7AjbElokZ8tGVFK6XJOoJ6LrQn2xNIRc2Lto5Td+gXIKVdu
K/ZeAa/TiFbZtFZ7mlKciKQT/84zcw/O0BVHwtWObcgx2C7fKPlkwiZadWn51eZJF7BBfVpEmgao
hl9RzHg+dS2kN0G5GHVP8M8hmVpqwFOHf+jxH22RdtZRJLF1EJ0f9d6ZtfFrsgJS7w8S0tCm9uUE
S0ch2JFf2F13MUtfksO81UgQ2RGIOAlrgoutBTBEiYiH3mrLYUMzLGNwM6EKHWrK0nJk5np5nCa2
XrLrCGqkqTdwqEn2zenixEg+mpD0HG/uyA6d2J8jwh+b/zg6r+VYkSyKfhERkPjXKso7qeT1Qlw5
vCeB5Ot70Q/TMR0901eqgsxj9l7bb64F+9Qb8Jy1JxFTYPCxVgrAlkgSugkKSFTXf6OpHYbMJWnd
WjY2mfG4MUUMX48Be9SR5VbmAo2GGtFhIAsBbbHuy2FncCxF2dzuB1F2QdHUxx6w6SZ8AGePcihl
4qAt7R/7LWY5/TpJUIpY9kvhaNU+gxC+bcwniAxA9hzvZ55r/QF2Mye9M4FN0UN5cIiQoLmZt6w8
US7qAfCdZnEAXFnY8vkmeHfR7j1PHldS2n2APISYOQJfbsPk0Wlnj6ExMZ9Uky+j5sGQHsb4qE3n
ELTDkqYBOwOJL/WE1QJeKNudU7DRKpzsUOIPX8nau1f+Kt7aQ/7q+MhTcyqpwovvjeIPUfyOuWF2
R2TJFocIz9NLh4qiZWjrpOJD5dELsT5I32caeCMbFaRi3VlPWfKnJp9qFe0tGb/cNcZZ1cO7a3hI
vQzvw8+p8+aKLUPmf1St+9mm9U1V2u8SRM3UWtyGJjnIkOGcFYUbQqCdU2P1jN5wSKV6uKtSJmc1
3vFIhL9z1Py0JQODpES3LXqHGY0pT9Gm93siIFzkWiTvfieVvc0HOJbjbNMQofonNYIOqs9fMAY4
ARjxdTtQqKrMONmNwaBVDvY2ic2nIWF4V1sVRJ3CofkMJbeQ9iZQaEiN1bQ7Lx3XCxoUIB09C7JG
Oler8t91fzqRDe2tvFki2jNQf2cMxUytrjjXqu6sK+u9pUdzuaQUJDUQvgajc2xBVowuc/DqdYgr
E4n8CHJOdwGTjQjreiZmXcrPPKLfn3lBVz5aiZMxszcsWBnlpW4Hc6XsbSdIlOQbfxCYIAGc2L9k
UyOv+p+1bc8PbjeP2xkndYAEbmNDhMEbvA1Jo1hhRECiNQMzdDG2RA6BSm0NmRR9hezi+likFVz4
1TBNJ3NK7LProESqy1+7p+IZFKEedtMiHs2w2pcumqLBTcVGH6MnfCN7ZsSPgxyeuXKYl8cGRpM2
3Su8CzXcrZWd6F+4w8xAFSXCoTknfajzNqSHMGgbnd+xevL17j2FGghwpvuJjYrsEIHwIFzmmh1+
7rXWRWhHUS+RuFDC0KFTb8Wq7rlEtaa5p/z/IKBswgpFO6u7z3B8dxa58cAeDSP8iwcgOzCrN4sE
Kob76AgcdSJM6xdUNVb5NlIb4b+7PfOMSmbrmBwSn2klUzkoxkVEI6tvXJLqAqeS1pq0dFYFJ9Lg
sZGgFMp9cDdFHQw5jTMrDSbTvyCPk22VMm2xJqJOnPosbITLA4+f1eBaqVPvY8HzWhjacShwrbRs
Bboq9YImLtEtZcwh56456r21jZBeEkXNTKEYC8Dk4yVzSMWijwdM/BsleOxF+1k7h2GI/7qlfjO1
/NNLESZr8qvhBFZiRMw+MIQt1YOV6w61CxT9DHkkKUZYBJP2NZ9RjIWcC9IiiyxB4iGgNO+gxP7Y
kMrLXO7cGFWZVmu/oAPtTSKaoBE44Nihh2XxJSvGuJnFEyHHR/pgRNGv4YDYl8klQbM9WqEZ0VH2
mNLIAoIqX6aJ+kbniK8aOlvyz9jX5l9gqqFjtOa0QFtYclbzu51ae+Uj17ey8Ldh2Lkq8HbjBRt3
syVuMXyZ+4Rryz5qA1OPyco/fYRzid3hL+h4YCntWsFpT/PLuE4DAUy9yWrSbHZM198rFjkbLSw/
He/dnOKcebOJKAugM5fvcpLkfEgFxqEo7HaWwbQAwRJ2RQ10wSXhhF7FHUnqbb5xjfIT+GLgeelP
aLfl1nMR9zWOzZD3rRsrbJyW3CrJWmvp8eFBYDyB/YDFuvnscVWtGpHeLd8NEsj1YTMG+eJB6abp
CdUrn37VffIiZXiTRdAo6zZ10R/AyK921s9VgT1cqYNTTa9u4r4TPg2CRoUdghxGvLae4Ks/95nZ
PpkEQsxauIzDvI2/ACdzC7RTBHC2bOQV1fymyMR9SMY8iCaBfqzLN2iVwdgavJa8VYFh2a9euryj
YYkcG/Y9kU7TBnwnWy+WhB5HGe7sLlp1fZ8jfkp3o1m69C/dWymT3QAxWjYYBrt5Pza4LjMs/0yK
xKrt9GJN21yuiiVl3AhPPTZVbFMOCLKGxYLTHcKYseq0PAkOhwNU7cCM5vcUwGYA62SN1b7cgijD
PhJaFy8uAhiwN7xNKJecpFzD1RwE9x+X1odltt5advrBtQhwgsd6Zwz75fgEgvB9ANDlVbDCjxrO
UdTmPwhh7kSaB/F0zRs94bzlNZddwkRRC/N9nnFKGTWuj6z8rihVz1TIfAOWuwbQsPIZVNYJEGnV
MmHWe7njUX8yOuZOkJ1gWrEdZbjt+crcePVLQv71NpHsxRJhM/oDrB20ioV8hI2zqpmvdVa9s2QB
wYVWZV2UjJna9DYvX6lToSblOkEzr5jJrJU1w993a+dkNh0hNfpwaOq0fsxL459ZWQOTbRuRubUT
Ga13hX3uCjht5XsRKEDB/VJ0/h5dBGzTimyDZVKHShHih60dzdq9dLQL8ViMuz5Wj67mHU0b6mQ2
w8jO2wQ7IQ9LppnhOS8k7sBBfen4ZAqMSIFXs+a2feYp1ti/oWOnYsTOum0iRsW1T+hBc8xpwUCo
Ab5bQNUAIqxbicBvMqvxaNVsVTL9jNiDf55z6tT+4jgo2JuyQOG3dhYWd1kHoxsxBbBoi7Uw2WSi
p1tm7R/oEcPTpjfXUPV+J4fgiXnJ7xkZNw8L462yF2iw73So0KzfMqm1rZZ4xOgJ6J14up40NABe
VjD/iLMrh/uObcKjn3HkK9DdGzdlKZlZNs0INw1eJtqAqmzYlubJV2wZpzw0v+MpPg4Db0A+ZY9x
GcbAqMHRa9oh1qFqW1r8Cw5lARpwNZlaeMGD9iNqdNix3j4lUXQ1Wj990j31ZyZmsW7RJwfAbo7m
RIgGSKpxozjDVo1Gf6FbLDE7serqAocRdrXZsq8KddLU2OPVThceQ61pe3bZpw5bwNpsK7EmUKmT
1XQA9AiYDxp1mYXFxskcSuvEY0w6m5tq9CYonJx89G7JtickBqnGvRlGE6K6DJEBs8ouW3Ob9JhY
a+PqdpV1s6NT6ib6FqHMWzoDZ5ksBzlNrfa1mNtjP7N+PYzEg/xwmvXlk9mhKiKq9EUy84yy5sj8
uK6ol420FCxhImNj5/NjSZ1xYNDu7dhRbWfFFNFU42Gw1UEgCS2gfmK4SRGL5ctmiAtnjXny2So8
tAsQny1RoQRaQOJTj8wSlG/TwSHsGF9gloluGHHk6rNMvH81iS27hOjFwRCfkc14FgAPaYy2SRcA
Pacyu2mTOg4jSbzxjhF09Xwo/RAIvcv/Ll8+Ur7Mi+aRdlckaK5JcL770n/LhYt2L4xZPAlvGS1m
61lv/0hO0K55BlE0McnVc/Unv8rZ75HXgPDqq6nc5sEvDp2Mbbjj3k6VC5a51uPAqDe92UyPUwfY
w1y8enDRKj4SvWV7ryKj2Gj9lJ8Z1LPtdB6VwleNKLJNtU9A/ZxCbuJsrDj5IhYHAXWCo0ToZR80
fSAFTkoXTdWu4ko0vfAywI2kloOKnrSJwNE0frnjrO8Mnam/hgWR9RUce//c6v/A1PUnlO3R2mi1
cGsSvfqcxg5z5AFzocAD63slkjKO1XXpRzqSFDo+g+yJAi3ITrNQWWVWueP36Ne+DSudaMX90PQi
qE0DJDfhdhhzpdjS2FhbfTBOqZnMO8WOIdGcu9lS3IXod8KhfpSjOPa5+GKl6aO3ygTmCyuYxsIn
OU088WFnrEBMFO618egXVXhSrnORCQF90XAGgv0goirdSWl+8Ha+6qFZH2Q7L8MXalWHnhOOE+ug
2M+DdvIOjVfre1eqh8aC5DhI297F5qHsTAguZiFeEQ5evQyCpxFb6cX4Q6+3qRt32skGtt00EOQI
G2oU6Vs9wXGOYDKuJjd/8Uej3y6Mu1mUt8m3UETXFEHLYoPtVYXJ22Vaw9KX4EkKJ29GwC9FtYXx
yy3sshogrDXe8F1R0toTmhz90DBQOdWZCsbce22Z5O2Gins7ZfvVo0toLbYMHjAAoxpVgC0Ti7ar
C6CulPQWKi6/9LdzMTr7auzvHYYMvsUKZ4aI9Y1u7EAEonAizG+FugnZVdKGt3hOP90BnahjhHeG
67gVgRatupwCDz+zEWjuvteVfdIK/TUiV64b+HAnFhqz9l4L/aM3kei07fb//5vtXIg7mO5kVTd9
t1FDxcQ4Q49BosWDxeR537YfchDasWLOYPXNXthutraFrA9Z111yHN6ddPpDIdUL+U7Lc2x4QMop
Zoay+GNiycPB5NzHsI4CiiIr1584ZA5Dc+yzPHww51+9Sk5u22vH0ShdPhe9CGp+jragcdahfbQZ
JDMhjtFcfuXIPNa15GeFl0+AcRforRdukTfIoDUY1SBU4LopbW6hYi90IsVSlbAuheAPW825R616
qZ/pRu0Xlqe8DRaZowlHtzf6Z4kA+/z/f0uGiQY11w///53uFSY5ybrjn+3lL9zw3ODUaYCv0B6i
qvnAIdz3ifVKFQRrgMA4JSEbZXkuPriMH/HL1/e0OWYEUl4TBI9LJysf07h942UnccpMClhbnvc+
oNNrvexdA8x/UrBQ17PbWGszA11pzfYd+dE2G+YngZNy3/qeexfl+Aj7SH64DorE0g6nPWIwsZfC
5TDNtQsK+YfU6Jrn2K+MI7p/SEwe++M4khPu8e6rqdXPMFjP9SSMxwRx0wPs73+tQ6ueJGpau/CY
135PUE/MxNyup2zfpSFlMWKJDoH1GUl/6mTqmsYkcimv3JlsfW9pAQme6C/SUxh8Qlpl8ERkS9d2
KYRPY0OChHaUYXYyBIa/ymIPVeV1ANYhpUhRxrlR3RnL0DseUhDjWq3fnDjsmPjeMxXV5yEaUVuq
nxqN+AJ5pRjxjhLt5tnDqsvV3BCsUfbedspmJqTxyKAXRwbzTHOaaEeoOKN+iA6pSDsa0lm797BV
PJsdASK/M5nPhA34TRuwotoya4hOhmxehN/Qv/TWu9QmLlq6yzV6peRWakZ4rMHrbZXfyvNAYUVj
w3ojapMvf9FVuiba4Mmh8sCKhuLf9Z9Y8icrp/MA5DJVU10+Xxh6HnuXOxyCWUuzjN1H+haCfN8j
C8B/p4bJd23GulwH64pQo0yvjWhWYVcxI2og/bmKjg1M/NkKdY+Hxb6bpH1sYpKtndBxFq1Yui2Z
5bHAZ0dKREezsgzSI83N1MmOX46ouChv4kOoaxBWJq5O7pqAueKgY/k3GicYjfbZ4Fs4jr13RwlL
QwgnGpfEOSmby4T0TfqgmUPt2rdg99XIQGluCx+QSbKmyxLrOhxwvZII2kaM9CZKzF3jI9cDiZK3
br8p4gKdptxaycQmpE0fvEKAWrGooE3sz4IZ1GrQWIymDKRK9K+0DGLBzn5WSLVYEGQPNGIRGzMO
cCBGizktx1Q564GIub0clff7CnpJ1Fy0SjCXTusH9uzGus3UB2nnPKQJWs0YJ4moPfPA0nLE8y9Y
gOvJd5tziKN3eB02jvKXGBZMOCB54nU2IYdOKveR2GsGTLYRSGfOjrrhPHQ6OelVUpLG1b0PGMh7
wFrS6O4x+st9Wmr/KlXdhT4RYDFXf1N11AkUpL/E2xXXEyFRy9+1JbPLAeNwG13qLMJ+VIIUYmt7
KKJhq6fswiNStsjA0B4Zeiuj2k+d9a3hr18+qLvXc6AWY3NlkkTIXu+wP++40eKSBYSo77IvWugz
5mHQy20GK5a6otu5Pjm9iaCaRpoBw/Nved4cCWxOYhSwvKTcWVXPCFkAPhZDszWQlYqmfO7GvNiH
bbnQz06hr11Kac/7f7HH7z7r4AaLRS6IWX1TRDghI++1WlabWPaqwM00LLgjrliJvALmS+nRew69
H3QFjATSA5mu+Pp71rJ9rD4bEBaBGhzilyvzAZU91IEx90EIVi9TkSO81FBdRP4ec1a6thvrbTC9
pwEnAR6giylpr0Wj/pDPkIvq/lqmDYZqqNq1Prrf1YCsIiOFAMH5t+XxMKEdwiNbea/aHWLuj255
445b6GKa8bW0DG0fyvC14lTfVhYhJdioHanXQUwMg5wc3rY403kqA+EYdJtdw1sX4+Xm4A7cQX5Z
UefsZB0RX1mJvSHSf66bBnAE/ScU4FV0c7D67cmBSwO7cT+m/BqW4lvL1E4iCV+PpvlY6H6gL59H
irsZ736ZbdrQ3U5JepBuauHDbMwj+gqIwCrfk9wY0vuYF74x/IMA4NdTN+5jj1ScpHC3WmFedd6A
XZurbezy4Vp00aQdUosP849HngFKNdr96CJnOlAwdH9p3w979N/fqnsHRf3cLe8+Wl8GAU79Soj5
P0YsT2gST2EDf71NjQcFcLKe/vlMttZSUUc16U82x28l/Preii5YKSVqLNw8mNWWfzi14fvgp4fB
d8SWkGFYjO180N2CbyFkd0wK0vItKVJzUiJyj/5MWgOLgICI7QAvXU8wFyotwdAd4N1rRIwYQ3qx
r90CuyDTJ3v0rtnAXewP06dlEFiibIWn0SXco0yOMQTNpwKMUPOb6d1Na7D7M9LCg13lPs6YZFs3
/cOI4KOLcE9qMz59A6U/I4FHKYd7TDQwPbi7d+cKB7Lr4aHDyduFLpI02/pOaiLT3Ny/4DQ42TnB
CYubJRqGDWSw9WLjl2aLSOzHM4eXxiQ3ynYZGWTkGLjase0lNHHD/jdFFMaZ2yzAxsPymWXY7zZO
c5mXgpRy+WE2R8wpbrsxB/vkQFGII/T+CBMFGX8FiuyyW2cjEIb/qc5mf8fRdiN7oWe7Ufw0gshu
Sp4zvpSfUfNoX0fqJnfIXzpUWzZASFw3/lfT1Lce1HdMUTgBf8S5ayFNJZbSE9NOdfi7dO23N6NH
2sWvMhpehvAUWg911DyYvTktywK2WrwU1HQpBJG2+IqIVA+G4awv3tcOPaxv9GeRwcZGtP3md163
rvl5Bf7LVdODEp2dFLCO9w8YIlUOaTaYjs2h+GxbGGgJxeMkKbSnxwEVYSlR1FemlmLqjA992LBL
TfTr5Lm44McvVBeA8GsuDE185LgjbjX5Gitjnn9amvLl8MVRXLgn3QLsyx6COqcmjNuZl2RIjdlx
4mM1dEn5qz7UzNDBgRdm+hpx2MMhVdljzwfLV3psjdrayU6+p9qywpnvyi/0YJQljvtkfpAqveZK
vebuzIQyNq5h7ZCR5cdnV8lDXuaPkYnKl+kiaxj68Cn8Dv3Ew7nR8qw398m1TLLISWb3k78aaxd6
2SnaW516NCvBFDklKUVaapfM8LxHqwsykD1dMzx0vvgUIvsiUg5dogMgKUY8MUd/VuaxTPORHYeM
GY7et6Wq26C0a4H5u078vQf/jGCa7k/F8ydtuJ85n07SYKuaefFh8ijvFU/0s2c0a791XwwK6SgW
7xSXlIpFeOBwBIAmq6ORprc0k89jzVrIS2a589N3Z4p+2zm/s0A8NnK0gkTX6h34HmBxWnNhGkDD
NsWY5XL2bmFefnSm/0ve+41MGtT2Jtx8gUKTKzywhH+dpuSjs5qjFeMASkYMcE1+lcXi96UGXSWt
vDaLXcRb4tpn92YkGmM5Jvn6fbSyH9kx5U3ys95c+Ldh3+nHamEXkNLeTS+NU/7lA68MZzNzifAQ
me0b/7F5lTtwA4m8V+hxV3EdC2Kiwn1vMLSxLdCCQnO8tWM7/RKgASAkKrEFGV990egBD8vSg4ZE
spB8FLFVlJUosEDLduUTE7/Knuey+JwkDy1KqecW8rubaNuKQY+JEHjdieFOss0QpOxLdIjZMeEk
4KanswI7b6XL5tl2/U0JvRTDUPk3t1iAyFZh/I1YfQVJEWmeqRiph96vrHrsyizXFxEguRXZWxW+
jOH4lmvVffLJg9P8a5F3nzJBkYkoioqneHEJ7j1q8OkLhiwsT0SNnxJOGuDdjnzEVTL129nIX4qi
3w5OB3MjvDD9RxOQskqzgKl50/uMWHXfFMlftBzsPLt1zGpdNM1H1LHIzcQ8b1rGvLj1dxOrMGbG
+EZa7VNrsACWCgt4otfvfFpUynxzCao3WeKDrk3Q/Un4Eau1GmfvGSyzGSyjL7QJVJ7NkFDwRoQq
oIxSlIE68BcPY/WkDUGFjl1r+g8NutpGAiKzRcMMlEjdsnX3wHahnqijIRy5dbBTqoyZfglw6Ygg
5ncG2ttVHaVT+qxZy6arQs1BO1CSbLtNwn3cTsWxVYcitrBjFhOUZUQfbsNOLqa/yVGMYRYyGdih
ezEE9tbRYgttGuWK5XtydtLz2EG4MzIG3qbA70xtwerCeGhRsfPz1H+u4bMwAuO+cmdxaxwU5kR2
4WpADsO+g2vAaH7jbY1ndLDjnDwfRiYkd2yw/vI85SiTSuxmrZwNhDn1dkJ1Wsfz6wxnRfOeWptA
Vd/1vycMN4WkplOQvwhefAVwcGLV9dCEW71iN+Qj71654XAUxugcQ5sgqjju1dFE9VH0ci1qPp2p
9eJd1nuf0ELtFevxfRz2Xz4ITNr5/KnTonLVuN7ZjI13Eh+m64jXx3aGelvNIGwUEnsl0HHqA1xM
OoK0oEkwnIVhwgVBoHIfeItjrbOnjc4N7JcoZfRzmYNTTzz7wrfGZjUeb3ODq24YWBRZZf7tM2EE
fEQ5iQ6PpOinvMD7G2FT81r72beqK/kmHw7PFEILrPdlPO8JOfaJko2fRvwloFnUHUICoYaiZQKd
QsSWQuxNr39OEnNVlKw0OKOtRTbFkeUW29QJpzXLX6p9f4o2WVWdnHSsTj7TZcR0sCaM3zuz8edy
rH4IX1k6MweuN1lbMNZX9mx2hOVyz5sQMiOihQJLmv90PbtzFgNFCh8jBBYZ0JosNt5YxR/HtFgZ
ZoSZV7mvVjTts+XY0mIm5HxJvs0SoMNpZavm3TPngQ2wA1qtF0BKyuTX861P3dL3hrym40s362Jt
QVlLfXXXY3W059ZcjS2WOFvcZAG5zRnpZHIDXXuY3zMrq3dyQcn92u74xKzPOujpQJDkJI/AGFy8
b8OK0eLFc+JfghyPBYnx7LSS7VTRnfSJ/jZ3J5dDd+2O7Y3YWjcwyoQoAvnHN0ABNqYtFstrrqVA
aZ0PjTEYL8+GeYPakjIabkQir0iZKZP8eFOI9tmVWgRJf4Ii50PyQVYP1+eYGjjYEjs7+3Z9tjgL
0Knq9E7DQ5sldxM/MF3Os+7ah25izAScayV8ZomI1Pcglwj9np5no4a84WxjRx0pyLCiu/T+lbvH
+kLAKxbdXeSoPxfRBWQbkPG1gYpJ5+4cFS9P4we8p+9RysE1zf9SB7l8GqGa1IalG4tP0pNF4Er6
IXIMvpiV8FoMVNLu+DVq8Wu/AafLWTSm7MeL57E1f2Tt3xk9HE2N367qgSuyPPhBtmcKACpqmAOI
WQ0r4QGxVXtyBzaqwnvl8yLBvDtMnPZsNM6gdF8qSS9Md606BH0AhwCi0gl2rniwpH50C/kD9fZZ
j4fXtFX8tlZ0ADnJtw/OLR72MuPH9dvsyhai6q5pq29LK+YhWPxv8N1Xeum9qdLb8F0/xnOjo8Ua
nv24xUxt2HhgHNy5teVcWSU9dQbM+IIsFqn7b0gXDeb4BRTabNPkwM7CFLJ4drEBvXi2P++Vg4nN
zcyFK7EXPWwDOZfpIRt+TZdcJ6OZjpOIMQ1xxAJIeK4ovbgpY/e8VLW9gq0xqRIB0DLBg9pdeqnc
0NpjYU+/IvZiwBnmco8b4Boa0Rmx/TtkrYc0Zf/q11bIJ4/smTkBmo1VL6ebixDc1v1v04oveBo5
FuL8LzeQAIffU/MA8fWOuwgVZ0+5U4/ZWyp4WtPxr2rhLrFU30vV/81Gca4cBtc22yMDRwuhePjD
bT1kjZLywKfYpXKLf49hKhTNVsms1qihnCBvlXSOc4izJ9ezXzV2uyYBU1+rfzHLTHYWqPl8Z+95
fGteVR1j4MnkZp+L9n9rzPwRE4QES0E9RnV5gnpByVHYz1gVlNmyA8rRqlk9RjqWRo7W/NjiUaBO
PhPgCk/fuquM0wzOF3YBtnl+BMW63WtV/V1RVEN1O+G//ZI5bZaVvM2xOPGIrs1xDGKGsYnUFX/c
IlHAu2iirNQnbMgWR4P+G+sfhD9BZO3Ek0FFTsMSWysZM8ksGRfRTyvCcLW2OdoKh7pePkY24qWp
2ccMP9d5VR/KkueFaKCHaHTerOSfogfDNHgouT2aIjs3rGBjflYim/KtXffXkbNNNWiFintE9Q6A
I+HVxKnnITaBcXLm5EPbXS3e207dHcHPAwBPdjjde0Eubha2a8UKDwUb0Q0FjGO+ACl507xebGZ9
oHOisSLwlsO1AJAwhG8qB94wGqzGWyH1tRe/+H4u9kV+F2bOsNoOGC5pAK9p+xFB9wUgPFzBgFs7
FrQojukSSjdH36I96lECw4fZvqQVBbpAcGBTmhQK0Af4WO4y9J850JzdxNWFZopYenLMHbsn93iR
jKGU0IRZYjSHnwLqFw1crO3RDn1koBGZih3ygQ4dyezixECyTuVdTU8cdwgXS+tbaUwdxyVikk99
jP06cKwQaBEcDhKSk52R5s9Th1PTX4AeTMtY8Y2fljbHG4BTv3jpGFqK+UhdENbqLEBVM+ODquZj
mgTyf0sHIBTgwN0a2UUIOEMqnVrczdonR4POGU76M8oLAEemxCqt5XzR9QhCCxaJE7vfQlsQvbP1
ptlIAcPINTeDZrG8E0qdSp1ey9ctaLJVhXiIG5AUwi9TJtlJ9O3dILVxi58DLlVh60dpde2SboT4
MoMYW4D9C6AA0VqLx1lX+8HNDKBU/OR8lr1Zv1sNu5Ta0oCBN8Q5yhm3ahW/uJaLj2vZzJBcqOOc
qBwNK734TF0/5Fod12YK8ILKEIZojakKE6kZgUxhVU7D48H69PE/+vO5162gL8OL0UZvcrAu/ogE
uJuScyhLVLv0Xe1gvvQj8hHmrTfigEDTwC3Xoo9BERtTlC9FjN7LtuEvIkvuAzZML7rO+H9aooRc
AYAe//AQS/RU3oGBVLJGygqL3NGwXsVcJN6vZ3l7wQU0+rG1A6yX7ZzpSU/jU0s+mWC5Ni9ZK0zI
wm4+NyE1Tq1DzxvHF8TID4hpXmfAluus1978mNKaKhEToN2eFd9KiX7bF84+jJKN4cpXl6FU12uH
dvaNq06UZM6YyImRbRjwA89E0+Mk7MynLEVYqdvlizSaxxqEy9CmoLB5R01Pe3YmjOYETPCXlL1D
lolznNAF6RcZwOG+ccsWQFvHki+TyOOTIB5mVXP3+LP2m9jTuU5qwPHze6Gld/yXDSo8YI8EnGBc
3zbwO2orDgaz/dTd5NOc8gslxcr1T04LS2gAZ1a0a83FPJyb1kNLuPPawntYG1BL7dD/8tobg0Bm
szYSnSRtul3agsxBx21ckbfcYbuQoUkHxMazq+wPPEhIB7ACQAB/aVEs4CNP/irmXdwtS6mHGrcx
vpXHRZbywHjL0n/ITCyyX0mon+a6ODDAultgTXIR+5t81J5B9fyUmiLkF7rA2PJ6Nt1XPXdTMHvc
KGH13LUKBYhBPvyyem0Q6XrgwQh0uc46holMcMz3oqOWSocXYVY3p+mZIVsW8mX1MOriN2WodezD
t76rmh2MAw6JpNjDuXU2kxPvsyhGVliHr3j5f1twfmImO0rbKDAUe4386Zx8w5RJf5npCx+VcGfL
Fxe5QKTt+qspXO4RrX9UmjjMin1oHB+izLgsgFutuLmyeRdVEUOV5c5mt+LAYwe2YbIBIBJ1ipG+
GlNyI9oU/QIOkkE6l0GP72GYXjChGGx54jutpoLDQtCKXfVg6XsMTD6YIwJfNkViH2Bz2CsDTUY7
jdl+crfF4HzUw1DtQi8+5FVzQ3MFScXVTuBEAWVjg4Bk7AXLH02O70vdcet1Q3SlGryRYXHqe/9f
1xcPlWVNRJW0n7FTwNyoEEwbATXrVcNo5tbVSRs0BJfx9IS3/EHk8S03j5WBm6/U09+R385NWkR2
PQ7F2n3C03zR2i+rXdyR2hiBk8tuZuK+NOGFjQss0HnG4BL+yxGfT6Vp8qyoo68hZ2sGJptJDWlH
ur+OnOs14kNgCWd/UZ4K4d0EG1nDi/qtquerPTkMeNAxE8ba7ySDO6a3lbMtEu21HQCCDRkjCK5k
M3XfWWSRsODXX2PSfCqdWVuZg43uzPQP/NxL74GRiyMcXiIFPY65OEowWKJDp0SO0bLqPjxeojAY
ovcxo6uaBOWOGR0VHhRKWz81U31gWNRs+aMPuo061h4bTprhFimCfBle9sxqCns75tNBQ2a80vuF
7R9dndEegsKPX0yTDt/R4YWWNHKkSWKOziCuDezYibtaT6l9dXWYQ2lJTZnAW//fm57AIx2d7IXQ
rN8UzzD66/GNKhU6kJu82Y7+qozpFZnGexaVRKRyVjMFdLayQOYrUv3UNfmxnELCyjxGagvrCy0J
7VWPVjQzE3gkErGAnWKJTr9SRlj/8XYmy5EjWZb9lZJcN1KgABRQlFTmwubZOJPuGwhJd2KeZ3x9
HzAqqyOY0R696kWGJCNoJA0GqD59795zcQ5V19BgqjkAzQoKRhVFXy7iYrq1eQaJqAQAMSntJzmT
Gw0OqT2GH6qg1KD9sTRsvzyyLRzzyML4rL0mzNsWLYIuFTVblzxcxmboTwQ+ZNemXO3Y2UNYTg94
3NelVNR+dHfjKjj6hrMHZpNOY7bsM+PGz2OSGqED6EX03bOyfVqyf2F77uXAGxKxTzywvh7I3zBo
3C2y0Lgqr8WVQcoYk0T/HUT6LWBMhCpvCSkOmqKNV+XhsBjDt6Qk51pVXJCx/+HG/XFq8q02G0Ra
Gfzo03QHKITkX0DvyYeKNblXqZJbMktIk+dx7PC2z/lPSxPJD7skAREePFx6R/KloD29lj2A9344
xKIlhZx257Zm1Bn7DPLrvt05mXOHeSueTxyoigd7HRYJw/OJvAdYBOOGg1HBKK9D0b1WQZ2uWeD6
kDZJXVjuUhb9rkt765CGQKbcLNwlFlFuYYw8s+U0UZNqVH2eDtC7uAQEMoCyEVEXEjRef21i+T7N
E9aheSmBwUJ8pd9m5nRAMp0ZHORMFmKAtEwKdrkEcq+g8sBSODcQ/diQsffEcLnh6oEVe0bt5p5m
j1LdC7U9GfSrVyHj8aCQ4uogHfPCuLqgUkozXW1BXZ6pR0D3Dsc+Mn9Wsr8BGvNktO5DB3E4MHCS
ByHtAldLVxjIQ4JeB4wYDmqUGdgD+HeD8WVaGAS44KRC1vBp0Xz3ovK7hgisTVBcB1haoRnt9UQ3
CHII132I9xLw77DsSiaYtCE8u56Bj950aOaijnDuV5cWzcoonQM66AfNwYKpGqTpXbTDn+NSVR8U
KPPjaOvRDlH3IZzQPHbKA/gsnRuCU7v7oGKVMcmNqwzRbaYWHHGP+Ump5mjYGC8FE8j5AvoqpxHy
rY0Jnm6xuLv9bCJX7Umfvc5K0S/Q1q1hZ0Sp2DBiwuLW9+KF5T46Ff7iWmDvj52YlhlPObdVCwEZ
4cWNGxc3M79oEanS5WBv01VrrQ+wUScr7wvssyTNJ086qakbx6YP5UBhUpz9vbktwKij2KG1JncV
8nT+E83Ee2KFYLnVG7JY8gkLg7o5BDNlKrUvkpFJThbdoD7YGSZ8ERtWEKrTZEMMD5QBOItxveMc
pB+7xDhS4HJmmcqzN0XnruxfqnE6VY64iqEAB1YXJFU42Y206XDkiKe7IkZaklw5i2NyUQysQpxP
sFBKkSZbQiKxHHgEWhD4MmtTvB3HZwTlC9MhXKa14vEK2lDbNuNE1743yO/F4ZQ27iUy1NZnnOTK
9GqwwhDjjCBsQHWKyHc3cnpN6zxZDzLaylg9ecyWSAT55rDcM4lD6+TBBG8qVOfKLB+Fkd8UPcFJ
kMHPieiDU05SBi/2j4NeXs0p2pdcoLDRgOaGBC8JeMuu5OJXNhgWAEPPRFDSBQ74ZGmWlytnToKw
c47r7hg/uXFyGykOXQyUzWVJLBQMxLtRN+vzqGV3VnRH3bgSdhKwX5HCIjHqaDi1Nw32phXo2jTX
rpWBcI4ARGi8grLdYmMa6+j7REL9Os+HXZ7LBENiQPtK+Pe864khd/swuPrepCxjfM6sM4VpGRuq
Qj02npBmEmVkEwXlTxxiB0hKG1Pr0U6TSGIaySPYopl55t/3bZQ+9vSGKbRP3pi4B2RZ7b2vG9q6
K8BtsFXZ68JENqil0T1UiRZcIpto6jMWY3oGxmg6dhP4dcb6G0bkeNaE5hMxOhunazAXYUCbnTQo
pAbRjIHpEXp6k0FN0cSED0ioCEx/eelGtukLAjf0JjEYE7r816kqbqzcKzdlpWW7UdbBd05qcDFu
eEzgN9A4KJGPrjqXc6Tr6OLA00q/sEE1bxTx1oMBdGfLIb3DILfPQ209+wt2TQYVcH5oarfRN46Q
zU0YnTjUgP9kSpOY5QuRMsiISvrIcelQOlZrO5On0SyaZVDwrove3kYo/p1kowmcb2XQP5WWfd+o
+rYxA7BMkfYckbwMD82YDzBBnH73Yh76Hmw5dgYMqRGHGN9AKaRgKSnVbtKBEAxR2/jGCbFAMS7b
bXMHa+WSFhx/aqrD3VzJZ254HMiDL2h/oFM0qMhz2PiScHBNfxEDGgBOC/W2b4nI82ffEV3Fk5UC
RkHmT1XE7ktOMzg1QEgDHVrkJDh0CSk3cqxYnNPvRIg+FLIunVHfP+LYSo6o2JApS9pBVuNe5/91
OfNejh1woq2aKgqqYVFzWB+yAXoN0aQwXW9CDMaHjP7TYp73IIoNCW+SD/Swho03nVrHa661o78j
H8WWSQfjIKhl6SNip450ix4xmBMS2OHSh0x4FUsycpNim5UV+tqS+lunWjUdZluN6rbWhGHFEaBB
Q0jYvQ5Uf4DLxfQg2etTfQ2z2YcsWMNCzEFZM4Us0fptVA6P6aRSTjFg77K3wIijrYcYYBt3KReh
BqMTOt6pZHbuz7LW2YfTFuaLpkfb7CNQLJcWI/4C+a+FawXHwW2iq2SbyvSNNYMUOKyuboYb0dJ/
DroGy4ST3lCFXFK8uBWG0xnRtKepsyhSdcMBHWYRUH90fJS/rUvU9CiJGzGzeFFJDuIqCSFSIYov
6W2QXHstBX0inmGYHuM9EqOQmzc++glJTyPLY6H6mzqEMGZkTI5teowdc+Yyou1IiXiTOgX54zbI
Qy0d7soUg94EtVUjKo1N0iuXxhleVraJdHrzVZDfoO97QxJKvRXZr7pMnnv1MLappHeFAcPK+leN
h35cTIWD+j61FXIpTANmHDJgB3TuizfNgsmkZK0jUkbTlYXOeJh0yOul88bR99Hv2nRDxxo1H92Z
IHzpaFBH6nuU0TVI/PQ6imAz+mj49Uby2SNYXrXMxTEQIeAgt93Kh5ewvhU2VbmFnMAvtxyI8GvG
1ve+BXQmB1D6/vMkIXVQKGJ9tZk9Qmne68p+BVxh7IGUtgGEthLukWHRZgFkexz18GVo82c/Ksx9
hYgpRWaYav1wsXiw2ImCXa1KVtP+Rauo3wJlbvvSi5YB8Qo0MjDDsOqb4Giu2BB8OgivQ3lxYu9t
mOT3pq3XA0PPhfD5LtudRxhRew6LYZcGngvaon5xrF6uo8n7GQQHfNHcDyFAYcetnwyfctmkhkK3
9+gU9SEpeXwCIqNH36ZoynRtW9zqMtC2aWy/t+JO9/l7eIKYLyUAlKf0uwkbLDLHGT/yHm4sEcPz
xjtBOnW2yV3Cs+Kav0wbotkG1Z9r9LBgNviKXkMKmcVeCjT2SLnBs2LlWtGEwQPtFe84olBDs84N
qHEXei7NVQR4xcVQZAQNsn0oWe2YXctCkh/MDDWQV79sGYu7/T1DVYg7EfxfeHsHlnKyR1QP5LxB
mtQq/yO0kUHQ8lj4fcNtlOBW9UtKtjouF+WMilJBzjxKdTdDXL93HiYZq32xbA4EfUSr1D1j9539
4sON4u0auf5ipQaJIVp/bwfuBg7eG/rE7hD4yF3E+BZxcmCN06d9NLvNbcV8iorTrb2zLp2z6ZGK
lnnGhtewIibvHPYQwEMpMoOBUa2zUrCZiiyEFMkvXdicVRLctx7ZqwsCZcXG67S3PDRmgErG5NQB
nNiyNMeSp7ZdgXWeJB5XNz8UAI8pCYBnjDQKx3WlMcaI87vA2HsYNbXwpZ5jYtU7NKuI44cT2B+9
PZw4DePVNoPH2v3+WbwmM3UKBao+aO8sNhvDNq5Vk+1qAQdSj+K7JOzuywmtZ9Qb8FvSbM/bXXac
3QlMOrk+4dv1XCdLqf1Mu2Av0+ExmzSQM3Thssb+4MkMtmYh7hztAwsyDONI/EhhuqNsutMw6+PR
kag9DXtjGz39GPBdWFgpiTV3o1UoPK15GINqy06g7oTpqkbbCOICt1b9RNM3Zaz7SIjQpJnPfg5j
B4EwvtjCuMtp5MKqf9DE1tSTai4icWAGaXmYzO5MZgFtSYtbMJwgNcjh2vp3VOrWmrPVhGrcX45Z
TpGSYKUPkVQ2k7+GIefDTbo16JgA88ya7VDbaoX7/mkS2Q8HLsk1VVO4Kro50qPNkdlYdIViJwk2
xlSoldSroxxpxk9a8T1x7CdISo8VYdQ76BQwsLdx5D5FJPjcID5JF9it7KuZJPFtWZRv+oQZFw9b
cXGYB3Y9K6oVRGKFFfLRj/P4mxu9e+O7ZZn6hfP2KeoMwocnThpjY34PiorF08saAumTa+LAl2FN
hn7q0hFjMjWT21xsOPU9KszuNktnpEZstWc7s9xdrws6MQ0W4kBLwKwTa0MnPN+jpcaik2OXn8xg
nIFcd5ZwQoblEJm0UdlHdu9jNByqWC83U6xVl6iwbqsYjZ+jkJW1Qb42IDws4c7KeTvg+I5/68MM
cPXGlPWn2uoPpaY1r7rZOhQplcEDOlrrTB9Mwj4df92lRB61JD6u8kAyS2QisdVw9a3jKj0nCZu6
ZLSoMDkiQiRlb+xWnjG2H3neXWPDBa/pO2enqACUgy8VON/GZ1fVLclAYX9o7cRaJ7qpDqKQpBp5
2IL6+L0yNFiaUavTOOfVdX7j9N+oIN5KRJk70c37Vr6UWQcpF6UTmhtGoDRFunLoWdmmepFw/wEq
lj91JpvSsziTIG73TQM5aXDAAoA2fPBZuR/6nEduJi+KOGYWnhrYkOJ61TMZqw0uW5iaNoCAZGcz
7bsj6uk2zDteBRend7dmo5GnGqS4VjBlNh1ftSyldgRfsGektiKmoncRGaZglxXt/N7Bb2gbHTqD
a4WSaTFIHVe3i9OhsMw1/bY9kAMo1zeGZxAXmQF3ksK/huyXi3HQdpkVPZap9pbg/2Bsj3c9bIC6
V3jQN7C+doMNTCfTmE+PotnntYFXp4X0XAlrK80M++HIhxl60Ub43hUfVbTn11p44l23IOGFUIPR
g43bJhuD0Ms17jhOljWkCrKV7gcT1z0jsNbByx3Mso0MODE8tNw072oTly9AvhwKgEyLt3BC9uRP
Fuef4rEnScTy6HRVai2JjPS1I+eKPUrv1ziFOuKmd8zZ4p6HyAnSfhWWYjmO8Y+xc87IWYmB9+5b
2Aor36lOKeCshdGOap0W4d4hO4FUB6CqjpPssxKiOfuysWkHwPh6iKJCzy6GpzloeXFLknLOXARG
TcQmBXw42CZp8hxLjTCyZRAXnK6IN1kaAz6XEXoLegVk58WKULgPe/ZNCfltHEawnROVX2IAgrGc
Z7Dnb3WYKjQ/4TfiEOKcBZTooBXpL+YpcX1B+aW9eoT4aiOkpN7qftgN7SlNRavEMupbmC63itjd
FvDoDSsBpLgYPAPHpRUxBu9C1zexkSG9MrqHfICPEdT6Bt0L3OFkIPtVn54dgEvkxG9bMUnoVq0J
PyXSF31vYaATrLlDf/yMqv7/E9X9Pvzne16MVegHzT/P95uH/5p/7//5V3/8sv7n59f+z3z12rz+
4Yt5EtmMt+3Parz7WbdJ88//4gf993f+v/7H//j5+VMexuLnP/72nreA3Phpfphnv0/iFi7Z2f/3
MO8teYs/X9H71fVr+2+v+y3CWxPm3+kUSeFapqGjJnDEvzK8NWH/3dGlayslbSWwnxCv/a8Qb+Pv
MHAd5bqWg/ACWc7/hHgL/e/u/NNI9kZQKZWr/vavK3CTJ6PPGf7L1/+RQTHGUtLU//ib9ccIb+mY
tjIsSLjYX4RLO4Ug8eL99S7MfL5b/C9cmq6HXwcJCDCZIPphxtF4rZD0TLnxoxsiJrql6R1U+12N
xsWz4/KU8GxuayPAxuAjbO9K0EEtg+1tEfnfGuHAUmxrRIlTaJ/zojskbWtjjm4VmHy85dZQRdjX
lUm3f0Ru3+UFPl6Cd61yNK+BsFdTN+j7wPMlEhZ3V6TWXTquda0VN2X76lWquzr4AHAWMRqTg79S
ZZbuf/dJ/vd1+v11kYr3/dvl2//4x98+rws7rDIkVwfTg7L+eF3iSmaaWwfXWiE9JKmMgUtKWS6q
+k0TcmsY53Kgs4xFNd8pWppdplhpMmuFNKbZoIed4CswZs8zO1337ihWpm5Fe0sNG6eY2pMs9B9F
qWWnYvRe845Tkoef/aAp9G8u6prS66IT4lX0i5QE+3RbjeQaRKMxrhACJdtiHHexA9AAWNlw4ylY
DWwPNsd0Do4g4do+XBggvlehUSvOcqa+wbyEArMurq5HjWG63QkZOEt7UCEYcn9qmJYOUcUYW3fK
ZxLnOkBUZrghquXX19bS/+TaGlTzlg7xRRkGsfa/v+cIA1dTZ2sXb/LzbV/d1SrNLyS0bpHywXkf
zGmNZpXee/lUt+ZaqyPzWbP1B4eALAYe8f2AebvoB6JtkoB1TxLMkUUABVyH1kNEOiDtP+Qixth0
m7CKzpZuVjtRYDaokHFjeTawyFVhhp5a0eCN0nw5mm1ARqc8WMMwp0njI3N5Pm88allSvBMINfWT
xcOy/PXFMOYb6euNZgnlOLptGo5ufbnRXMccx9DCwd4zzCrJTZrsEm9v/GGBIqYyZcotezEShH7r
j9Zj0UNspGlIePu4YvBL2sjaINt3E4aJyzksfdOCEdeUgQRlMpKPMiKYGwwX18WjHfTrP178yeph
WQ6YN9sQmI7ML6sHfUxNBCNd6LT0rlgjN+7QUCuMxSZNBiIWYXK2HObbBr9aXNtHK3Ddhcs3Ieus
33/9x3wuVV+upDR0dC2WzWJmf31k7bKqastB5FAaYOZk6iNUzCMYZe6nk6ldk38u1oOb5PdzzVsP
bX0tk/J1iFAd2ahuH9kQbpCxb0mojpCQO2d2bebW9YS9VjHwqzUbPaZ2uVmMaigfsFq+hMoIQQIW
jCpNqS0ABQ8gPxgyUVfVyAbPIMa9PQE+ITUBavwBS0GaqGJfDnQGPKmqpYTnAsQpU5u+HG/S3phW
I8G5l6VASrYTOj3HGCTEqU0eZBAeiTLd/frKmewmX+9BcHKOSa+AuTC39R8fyBhcWWdV1qVmrrIp
U/weEfStrlJyp3rA9oyudBo/ZBu1Bn4wG+gAWBQ0a1sZwGCxeyCShHbEMQjOCRXddopIJcIZuCrq
k80DONmGc9CQM0eOYx4cHx2jQbb8bjTmqpgkA0QCalla0FgkJyj93p6VS7IiKYVFtaRlwj396zct
2Hi/vmlH122dLdQUSlhf3nSNrWS0BGc8DB1bQbztEsN9ZA4VYwNovARsFJsRgY6DRuGadbr9F8ug
mB+OL/cr2y7VgQ2R2zTk/HD9buutByNEsWdeWFnQSLfRh5lz8rBSHEWEF+hdTw2rLeEaP3DlDnIW
wLFw/9V1MP9kAWLtEbppSUGN8nlz/O7P0P0EX1mvX4Ia03aDHKmxfnqMK25DKKSAcauzUZfxuS/s
Oz33XhISQZn9Ig0ha8HBeKrYd6pO7lpHx9MGJz5TXswd8BzVIP1lROfWqYCX06+Yw94TRIAOIZfT
aC3dFrWty8mcx89/Lb1mF3q+dWl9sA22RDIVNgQq/fpzd/7s/QrDdaTpUl+Zc433+8tOepAxaYlO
Pi/SPoGogPYuPTx/WzDGvyQm9jBKDAYDmbotDz0usSXjyI7pZ7yVVcIhuhwuKa4p2iB8GoXOsjfQ
BCf3mkbemFxcIB0rPflRNzX52BXdVOzsy2GEdl7GhGQjq1k3uW8dbNz2S48QSpSf1drC5kGWIxme
gfUdlt5dlAbjWjDRKfTSJjsi1BYMQNMVzWx1BGXGwXp2DWa+O6xbG4o+4xtz2scOCoimPAY5EUle
2zcrQqsk72cC0E/INUoGppItzDQya0hfNVwT3rVb3YbObR/o4ZlYSufBVVfbx9xdeLC/GyvfVGlX
7PH1jzmPcUIyOYUcc/9ffzhzyftvz4ThWnPxa/Lw2XPp8LubEfFI5Idae6lNrd7ps2ywgUCfOcAi
dINVY5oGuWG4s6jQ4i8LYCxOJA8qY+ygUNe1ZYFJw0bzHSYp3nXOXklHO5Z23DY3zFWimSzjisNg
7SbnX//tn5vd1+dZzgvoXFILirQ//u0QjYn6TZqLNIJXKo/q1E36Gno5bC6nZ+oiRyxsc+RKvHLr
lo4IfG2aok4Tb4MK/mOZc2PkFgDkNt6VQ5lu7YponsIbEFJF0QXAbL6oKrFDR6hIiUtnaauNBKsa
8lWNyHJn9Ggv3LgmCwBNAa8M+sOv3+Sf7BQcOiyTegVvqyO+PDwWUe3IlYvL2LMTWEMDDQ4tx1SP
r0UZ3/36d/3Zg8rpSJiC+loINZfov7sXikR5fVlllzgdio2nhR+aS53z69/xb0WDNZ++eGBYDAyO
1V8X4TQ39N41jEtcMZipDCSgAvTSdrDCA0YZmroEv6w63L4jzqq8mTGv1A5xPdEKNU5MP4urNbva
8DEwPCHVWpNb3Q2Kpd8DbPcBH8ZmQEpxdLScNaF/zIUn8kib1rrXKvu7R5MaZlx4AwQXeq8oZxgD
hKnP+q3iRlvo7pX+NXC8MaeiS/mGoS4eA45HC9vBWIaAEqjTPO4yS50S0kxP1Szu7uRwh0lwmZ0B
EHKokHn3FyupdL48rFw7xdaJuUtaluSo9McPCKI23Ii0vLha9VD7lg9PEkDnKCq8qLW2ZUiprVxL
Y5JmMm6wHOryLJueCIh7Gu1EnBJMe0rH8Vnkxj6oeUalIiCiT3N9U5KUAJ51ZRac/aZoIIMwQ/1j
8dnQVkNDYeKn8231XDgwDVGX62vUB9om5Cn3ZaPhGWi2iT7yeTaGfpR5cZvXBEOLwiOwWSttGCvM
woipIJN4SsCZ6BF7XAev3mnguFI3ej6clzgj8IlFJQxWdvSNU7RzBAX4oyuAbY4T4E207L/1WX7r
Utz8tmL8/uzJZvQnF9ai8nd1oTibfK3HcnIJJ8eoaFBD1QiJc0FjhSM8LXZVqsRNb2NHCZjUfe7F
pqxBE8dCLLs6u+10ibKL4zQ++iTE4WlhlJCeg/QPrBbHSb9HT1U6RbsH8LglbSs6V7VCQdr3FOW0
Qn0LzWtmJ+WahObwEsnubJglqv8pfq5dS+zpchJkbJH9FVrfScJ0z8R6Ego6VaQVJEjPak7+K5TE
lJAIEnHiRx0z+zcsZGSFmOQCI327xOPBqHtkMi5DqxZY4gl0g9hgm6VJiDA6buyfCv8oJUVKanUH
+pqfRXwx8gk2KTFp7tJv6oS4ldlZoCi9N4VT+VgGRsHjzNvxUZAUWIZasDz7KkbBpAcDz54MoXb6
9AmlCk+Ygt7H+cgVquwydjyKMg/v8BK6PMvZoewZEmIim5UwzrsCr95GOX3oCX2vOASZbR7ArL7Q
rllyqPhpMd9ayQYdxMjWWqG+OpQIGG2hTnXAU4zG6cHjKl/wZ4OC1RmJsCjtzSzqtoAozGVeehNi
sHTYSKDOS8eW7j7L9ZXppOmVTutHYdAYJnX2XKTwy31HHse62Wb9wLiwqC92h3PTFsvPSnGWMvxF
2Sy/7gDzQ+9aHFZ1pdN8+rpDk0hgTapIL1oc9Tu6+4yzx3DYkhcGoEd6CYo0SW4STsKFqgKMFqZ8
QFsB67KyxkVhq3Y1DDzFhc9ostAveYRa2+1Kgv/ms26D0GLpJs1VIY3cjBrNTsf+wanXOfTQMTRN
epcgRVEoGpcLZdJk5tqSQb0OiKUDXxkd0hR0DqPQuRkMedzlWLju5xtxjJx7D5I/7eTpJtY4f4Sk
Z7gjvGKcqZjbLUIIm+YcQP9YlGlWbNQQnVu6vNAYIBRrGmEIID5yPg2SSn69E4mvXREurGsZkkJc
CHwgX88jYQuFlv76uWkFzht0Rkh1OmZdYwTnx4m3tNLM5YS3oDnLOPiLwkt87XfNv13S8HIsS5j0
I+fN+HebLZYG09OghA/VyAi5erRFchQ2WCAjYKdvI9QWeWRvobauzcA291HKR1oLPVu54U/GHgrA
rnltJ6AEPWJsEVd/9Rf+yW7j0vF0DLqf4On1L+c1B45CCFHozHxNLAfzh4pnsWE+vPYNf0qe6rdg
mKEW2t9GtK8IzekWwVevF5JlZ/RdufGhYHgXiOfZX+yEHBb/bcl2cWxb0qaMsFxauV8KI9vBM+g5
ORMsd0ON6C1KIDkPUuuuuu5N3NZEnaJhjA9e4I37IK1uiJ/npCHYWyqtQr4TTWwoYA1ztagm+CkZ
/sineHgNFYpCLcDLGs0hV0TMrhJXnYqpZ3wDNBaSRGU/tcIdtm4vWywOlg0BXSesFbk0bGrEgBBD
5QGVtCJ7oWqPTDPSpyTiAVRIw+E1sS3q5l3QQNhpi6b67UuLZM2drlFEIwleTXIybgGV9Q8umQm6
+wi9uLiHEiv3oNciHhUlvynAJaI0i7epaw9hQq5AjARu4+L1480lzbJNiuEgUuSDMnUxptLtzSaG
TAjuyZsYnINozhQz3lGQnbhVY3hpp2Zn8IpjoFkju1i1rkboK3pp9odaC7JNbdu7tkHdbbsXp3U3
w6TOLoktN3Vf9Ctl2f2uxVNKyHUEZsVgo6ojcbCtoHhC2IFbrR2Dc2e3xVPR9A9aF50HyvuXRsIM
GFW8c7sw3QBLHbeAXoLtmFjp1itw1inxs6sYOccINGrXWwk1bSeCMuGQkhYCXhb5dr5i3FYt635O
P8WaX+HlwXBxF0N7pKk+HUQAxKIzJyDMmdbvrCEVW6DE28yOJCK54bsS0U8z72HtlnN0qBffjvbR
RTJ1w1Z6VAAx0EJ13O89eZKa7h1gjWDqjHbmYNwQIrVOQgnNBY6/ysIacZxcO1MMyMEs7lHoxjsg
pxDHoa4Dn1tSGDCNlsa1scB8F1Cql0VofdiOVV0xjO+0vv2A2eAtGie/spZBiKya20RVd27N3WVO
6XM5RY+Uqka7LTMOwpb9npvOverHH/nUXLWJF/cjHTqLw8kQuCi8CWFZsgXf6XiidK07DEn3nVTq
76S8sP4Qn+JP/bvdl4sOaw+5QOohTisaM+1VU45L+qlz8hIT3ZP3rZP2IZtQ3vcUyqJF+t5gZyAF
ZO8VRHhFTXJ2ZfQMIPaNTf2ZZO0TquAD2Iq1X9kkCIGFosNFPCLNeOlXbwMcOExChY+YX/s+6Ba1
kRN6Fzsdn0JupGU4ckh1JwxJHaQdkA7tLtWIJjRJxqtaBexOq+5RbNarCKUUypu8XQNOasB3u9Pe
D2iVVlV2tqp02hpa+0w+q75gBZzWcaj6tQ3mH9EVIxMI8EQ0zLrdMfB2DrmZF3dT4VJZGDnXKTKd
k47R7kiAcHopuh+9JrtLI7mSndqrOVG4yQn0SMxVaMGgVfnkbzBvYwSr3BYqfX2fkxogAvMjC8jw
Y2KLn9tDc+WIw9iZzSnO4Y0Lik8Smq8CkuRpoNxPBiwqPYEfcLxtIrDiS0la27EEUpJrMl3FgKeJ
UieQJ0Xp53Lc8eldI4HFkjr4INBaHShJ8M2hL7s0yvRKaNeMdEA9IsycPhKUAZdaP0PQ1uQ2oMSy
cJBAJXgcFfPSanK6NUCKDbi2n5hcSGFKMj6yAS1KNTzZNd6Q0iodpMOQRsY9ISG4A+DYQQ3WSoXd
w2jPbcTJodfftGRkxu8/Kx8/TZKiE/SRqAQYdaEdTqfeI5S3HCF5I80/ambzKpuWGCb3xYjvUptB
VhgymdaEvoF0B5m/0j/6wPrmTkTg2IEmOJpQ/bbxYzgVLQEDyQQi2ODM50W02sC69rU7Eksm70k+
jXYe0KFSNxMUsfm7q3nOsi0wMTbJ8MxK/+yhdITdyq3kY9b13PobobI/IjQZOHWInEr19US4Bn6H
6aDlDyiLv+lW6K9d3FVhHD+brT7ngA8rZBZMFWzyl2zxYgsE721QsQuQUZbVhgJ1jkUthYF+FVVA
TJdbbyIPwzAUeb7Kc5AbjW0Bo9izfGl3Wl2+0VBicGIF71NYGFgysHebvv8tbPx+M1rFR06LeJ8S
yFCbHoAVrfthmdV5qMHNAxDl2aW0JT50IOdDaMQXp9FB2FconsE5RFkyeSV2WrCWj1iW5GaSoNTq
V8Mui13p+ek2jpGh9CI9oCdrpnXTD1g1o/KeUSi8DAf2TZaSmY4Ho2THYEF2U7EbtQpXFLQYRKF1
umxEf+vC95tXh2M8ld/oGFskV0SbiNieQ/I//6AAJ2LQJ9sh5aSx/HT+uiEfsvM6wiil38/Aw+xJ
v17IAKt4HCfp6vNFdaEwvnz+388fFzfDM+1JZx0Rj3T4/IdeJfW0xMu/GfoA62bo4a7//C9WorJD
nbxWON3XejUHYtLnpmHsUzDOXBCU4wbvp107pGuU9n0wVh+NDWQELJSI72PqIdrKcwS7OezTjnuU
PEvCUpvROGS4oQ5EHDzpcdVsBsP41soGLQdq5Y48hFOdFeirxbMxBLtywr9rptbl84q7KbgZG2Jk
b/CCMpcPiHbpfk0ba8TERsQbjteQuGdjfsjHAIFZxdq5mlRofQuFvawzRQSXhvppKI9UWtPdiCl4
648lcbcuvNKcwHBmUkwr6XQS2UFvLXL0MxUBjGi6nCjVKQsQiieOh6LKgvwF6pfWW8GY1ek76yKQ
VZn6+FA6bbUHrx8XT27TwvEISd+xcXMpGGPSsR9tTp0LatHsVGoOuWKzmNop7lqSfJcq8j60Ksse
mW1P1wHVWqf11YZ+7A00OLEExAkC2pQv0tGp3HXjKQUNdhPVJ8cinBSu1qoLwmbFaQS0sGWm6wmy
9AKjTnKm2gWYANN17SaI+ur6DSwS79PSAC8Ll6lvcQuP5yk0fe+kN0ojdqXchGlHZZOTCqVI1QL2
5/fHMpUXTbQ9GHlzy9z8G6Eu+l7XvOCW7hqxAlLcoCcJbovRP1XwXFZOJ9/K8CbyI+tEtxI5FHt4
V3nwe+vWI8KtedQzN91a76JLHlDxxButgREIq26PE/1ZtyfOfiNa6N78IW1vWvkY83aJjNxdMzIj
I/ljOTAgfuzS+th6oMva6DS2Dkfg+OCHDs0w079rsv7S8pmTH9eeK9Ii/jd757HdOLKt6XfpOc6C
N4OeiKIRSZES5TXBIgUJ3psA8PT9BavqdlX26ZPrzu8glZkUJQKBiNg79v7NBnkAnZ1fHGwp/Z00
SNJNjb9oaKlNzN5dJPJsd/2X06EvMqO/eMsch2TsEqjK2X9zC21ntSlAtHIeqWGsHcdChnVIz7EB
BxE2lEUcj5SbYq7fZwCGbgJMzwDYAImg3KBbM28L9MPuOiO/w3qzWofGiHt4scmnEs9ijv83My3r
EobaovCN7yRSs53NehrZb47I+H4bA55wQ4ikZmrY0z7SqBUCbQXlLl4qFykGw4rLn642q/u6T7dt
2bCDT/WTWiDcr03JgKpXfIrLMdtCQvCW1gwlstCgUAi1wdA5jfdh0fi3qVPrQMUzd5fCt5nc7k1Q
79hGRn6fq7m9hh1cN9alUc44Wie4IIsD/8eSAN65M6ofSdyL+7xyaMzr1RbxxZOoU7Q5KUAdTKr/
tqegO+dEOMqW9QCSrgNEF1ZHo8tVjBiQ+1vPnQNNRdlieA4rp4djj7CVdec03K9ipd6pc+IvOqLV
CpxjSDm5yvbaSBfIcG6jqXZXPtoSB54iygR3hG1zkfh4SM52+9pHE1xesIV5LNoNBcPxNpuNrS4S
56AP+jHjfLAvClzNcwSkNy5ZNu1YDZMpVT20Fa9bbRsucdaFlUcsW6i2crQ7BKUVi3XW+Gp/S2py
BBhZLllo6V3rigsInx0RrFskBrki2US3LDWUszQ3PmS5h1Vj3jtrGLJgkXtluAMYcmujEf8y6BCh
E5saQ4qkj1JRv6OUvE9VIyF0xk+FaFDnC6Hbxx0beAk+JGwR+Sik0qZpviNGXW8TNf+sPXzpnN4B
FDotW9RBT5HS72LbfcDezz/GJihnB1oxbIb0MNWkZWyTRl15+4J9tLNsjsxtZm1SsBkLjN7Muu7R
O/YRvGoG4MD4tKIrE1U3s0692Oh1bVmmVfNgIxFbOXRiZ9uq33MMHUZf6XaFOSi3A83FBa3Wjl0J
59GsOGFgFL+kQiDlB/wtqbX6NmHeIG+BmVei1Om6H3u8S7w4IQC4EYqWAyIVhIFHGKjqg4e1GEIV
7pmSA2wJHk/sG/0hGuA6UUE6VZwsN0bevjVaGMvTsGTGsN8rgx/C0iDG9I9q7TfnWX1IRNGjpYYy
X9inP2lCQcBj+e0KpZoWalQHGne/Vg2dDRsrKHzHnK+4yeGFTuOuTcNxBzj8ZeBRsnwbcBggNK0S
lSVO+xtTK/W3sLs3ayveDSD8uopTk12MOzKZaaWgDK3n2nQ3p+x7TUQ+FVMWZFu37k2lcZaRXWzU
Qu0OVP7XccqxCRni98kGeOSU8B5CuzzmDhKdql54+xIA/0Jr1c/Y/dQms9mDXY63mTMuldnbUqVX
15kVQWxQSrQMWshkEBkQwJ7MdF1xNOaI55e7CASxPfbhurOKp5Qj7rKiTFBmsJ5ioffLrm38jSlr
JVMoil0HB9eyTPGcyeKwMVoDAiaEa7zEcmQ7PYbe0RA/FuGHa+BEgJbvIVPLd8MZ1E1oO8+6Xtcr
ZinaZxQDDjoYl0VbKd6RCvc+qYpDa83xm9ua2g20uXed2s/alJsC7YLYVKMnuJJwsuk1+cPYcMKI
im2GflX7k5L6PY1NsXNt3I3Jj4EGm37ymHjpXW9WSHN3Lh3UPDS2civKu4y7dzt7HZvaQ9l3875K
gKY6CZ7QBQQsBPK26YjiRm20N2neNjet5ad7NkLK5nlarDy1R+IBmjJkjEln4iM0lnShfZtmWrFE
OK1D7WNWNo4yT7u0pxhSZNEHxelsD8X4LRSJWFoVln9iUNK9O6PbA7VimZqNt7Y6LBTztPUPPSVd
BzsDNfIeRYfYNVvWNOvRnSn2mlXHB6U0rN2Y+rBIVG/HWC4HvFiWXoWwtTl4W2+GeKkoyXc+JkjC
pIhP2qBjnvWpWEL1RIsNfs8O77t3Z4piSJHKsCvRCmzi9LEF242gzoSffB0lt3aebDq77I9p3bv4
KAEmmkn3bk0TSmBe+MptGznlTYJnGloJg1hPYjwhIHMI3RAb0QF9VAqWcLcgV6iu1dxpmvFoxmCq
3dGK1xUeSOaEWwTthFPqOG8o6e+ArlECU/hWZyN8k6ALoGXhLkZZXNAIXSIOSFyJrIfKqc4cGPIl
QVZdz44CTc+9DPDN1+FdX6XxAYOOY2uFVG2j0Nr51mVA8PU2zPRigaZLWkVk2pVN7SOxPz3m2brv
kje1b4xdgcAam3G0t4rXpJy8PTWaQ9hyDAZ+5CzDCCdguEa4myiztZGDj3SmkjjK0ms42RmqcU8j
lkMf9T2HEhyccezgbCRn4zhs78zMeLdtQd3SaoE5eiIG6oXc2ojQj1dXYH3n2zrzNVQtiqXW52hh
eXr+GcIoQtYoUnLtHsu6ZziAaLwXedB5GhTA4Z283turwDekkCNY9L4SHC/Snx7vyEbaXodaurWs
Rl+LcqwWolQxKoLZPpoeHOjcv7WKCR5QuQ17eBaD7QVhT04TEq3XGUYfJEboZVBXxy8+fR+1Doai
XzR3Df6JTkR3lJQuvU/hdGvZ9Ark8WY0e/zALf3Z7OZswylp5DTbeGx9zSrRHaRn9fmgVuGXhunW
bRYRK0Lqnw8aMKdeo60sqiNsGW/S8wdOFBtLlPozpSik6Kxy6099vqgySfEChHWnkhWoYlTvEwzQ
lxTZ0MbReT2OwuyWbtveqbX+JW1eNGyUDKXetUVhbnIVDxSEOFGasgbnGEI9vpmlUa03l966tawB
wWZ0gUwBWQ9tiQTWrP7k+xr1xNbce8NOJZI/JncKVSfMqFSxUwqeZINh8C1VAgJtLGDANU/UDjsA
rRSkhWF3S62rUWRt4F7qetYc4r55dWzc5UNbwfa1tR6nNI6fxVTu9X0GSvIelmGDvGsPYaEYHpSh
FXca/jMognTjgiaJu7Z75HZ09MpLY7zMnK5uk4ZobXfqUvRJjyNi/NDmSrdsRQSDLE/qha8KbWds
O6Qxb/2qrVZ2KU59T21P6UFSRi4WPJP5rKCFhQ0JNhfNML4iWENre+DD0GqKAXMd9MI4w0KvNoWn
vAjTwDjdyP2ncBA3eTOn0BqIj1HjYMjRoTyodObJhlR2kwh12kJ/wig9pcna5LQRMtjhUG5Otae0
T27rcD7yO/UIg+gLRUsXORT9hdUNCmWb6g20SnQGsDFldzaJDK6RTEt75uQ2+HF0nIj5LJ9dlhbY
t7dFTVXEXhFHqmU8TCOKFBGicq2FPaUngrkwMM4Iy/igkn4toPN3q3wC0VcIDlEe3JVFTdBKK8fY
QYNnSGy12sAXvvPbHpVGBX8w2q86gm1tfSvAdwMSjg/+GG2B+mYL/L1QlmTPnNLIvWtrIB2K6a50
hYJY2LgoUSOJhqoU+n4cRFGxT7MlFSfAuBaMu8K1wVUm9s4lEX/sLeO+TlC1omf9PCM63I0RUpVN
lC+orZHSucqK8KAtcP9E6KpF2tV1a6DTqBR5dAfWbkjWNE8euLy42Beax0DndXjb2aS2ZqiIo5YP
J3Py3mORsv9FT0kx2ndhGNNtli21WbGMbV7wObo1vEV9uhpQW9khH7CD/lgjmBBG6G2Jm7rrLXoR
KGsZ4B9uAAToC6Wl9SfJyLE2ruOGZuCkzgoZjlTBZctf2K0FYafCW7BDrSe1JgMDtBg8jZgfVW2I
15mpYU3toZPhejgFDMVJ66QdtL9r1Zd2sK0DkFukjpx+C+Y4WTS0DN2OPgWK30oOQVQHvtCzTBad
AkWtsciBQr1+xOGjXTRl8zoKOr5qDh4+jH0dyUHYbyOOBDeJ04WrNvfJhjhP7nuoctM8I37p4oaB
f+I+rbIHAT1giUtFsgxTLCg6TlIP+VC8gR2CoKfa0Os6bC+FF92WGAyhHpWg3N8uPb+2dh3+gkA3
5psxp02guBYAW2Plu1W51zx8uP1mH6GCD3bhEd0A/dYYF/04DKtCQYlw9rtXRXZdzS79InLmmNXL
Am8NgSv3fjx4VEtdKfwNXaTFMIsX8EbJH12x/+GL/P/4InT+/tbzlcyVP3kmh3MOz+T1u/ie++/s
/HeuyPVn/uSKWN6/gLs4nLFUqh/gcP8vV8Qx/kVFywA0r1/5ILIt/xdXxPoXZsN0RnVwSoBGbDB1
iGV10f/+X+q/bBu2KZ1JxyMB8EBs/XfIIvovvX/LhigCMo8Wt2ubFsjVfzaJ1TjthSl5UiEb7t50
dkjC5/hWl4h1++mx76FE5kl1KtRLB4Lg3odyhZADp0sjQR3HqpEDThNkAycVAroZv8cTxa3Uz551
nzqorw3GBgJRwIouj1cEk9Pfyxbn34b93wBsfukkA/gF8aVBoeEv3aCj/M/b8OsQZqAbzrcGxjFr
pMQmhI8B0pUtnm0J5+ebAUTbb3rEvwL9LQlMt1TD8zzVBbVx/f7fOuyu1rXg3NTpdhbEg9G3iRoz
Lg4oyWICUOX6MQVIFtvIcwJw6oEsGO8NijqPbYIYGXr1cImj75pqF77fifsS6TQjXLo8pNKcm+VB
Th/p03IZuKmL4jSWxu8wCnIu/R2fKW8CKJ5lOqoLKg+U/T+Hrg7bojEjLFlt+7ado3voHcnh+qWu
RbOxLUzmoTPoW7PEkdyzEcPX0wJZWC+/V7w5v5/Zhvdh9WXrkvOBxBhac1rzHfrUbacc1iSlg3wj
JkCSc1EXK0u4/u76Janh+xQA3bYDrgwHL4GC32CWc4nGb6HkScB2hnkLefrKEw02WFWT7q9futzg
qGySeEQ4waCDqLwqSYRA96TX91OXBjNwSUwRi2k9TE7FgU1fksy7NZqRtSlOGMJj5XAC3DB8DSlS
lAnT/Vg4SCAzd45hg+S1NlZnTIWp/sNofY4H86eOtPmojqjUxz3kbNEJ/0AFjTIZFlor224+Br9w
3t0OurBWobUdDqm/jVM/Xc7x5B5C1XWxc6ELF/p9j97JVG5C1NNvVFC8tz2CMTu3hBupGvKwmXnj
Uz+4pyI3d4TaFIJRba5I87S82RdTkb6JqNqo2P5Fc7QDlYqwIg1k1Knkl6ykQ5FPtJLCvGp31y9W
NbU7JUl5Y5TKr1ZtHNIaqqMDiGqqMCczEIFdUEJPd9cv8aD++a/rfxXFOIGwmtZARPM9eUO2ryhn
Qupy7+GiC8R28GvObY3Ji2s9Gl3OjdGN5Z1pF/MTBdAdxPnvrt/HKkJrGXBZJdcRKkZMIWkT1NY7
W7yifZ4Di1a7O9PP2mM7+Ri+6t4Gqwn/KaVWfZ/E4ZtVI0s5OGIfaiif644dHgZ67a3z4QuOCOXY
vKGmkm1DkJ5j/ZLVpYISEe3OxLKK7wKxbxdV4t/g/IxfGAhyMWFwaTu6q1kWPL9fAK5Tyc6nqEgo
dxVSb4nSr4VfGB8tEiyGmfnbrsw+Ui8Ot1bmrJAhwnYVW62VA3EUywtiN2Z1oMVDRNKrOKKk7nRr
gYjqHsSgsfCl2o8mgIvoTUH2EbUQwKcYuQe8gR6VqHcWkWvmJ9+Fjl8mzRHZNMB9Esz1n7fb/3fn
AwfgGbaJWCAgW1iG/9w0GhWHB0iC9a1eDN7SnCd7e/2CSsXK8xvE59IufMhTj+Mj5M9TXvTdCT2y
xv1QR9d8ZB8HWBN3DvKtHAxgNscvWVfjU2P4aIW1qDhFurHB6BUHy4yyXtyYxm9ihvZr0PA0Dbiz
pgHJNP4NURJTgAijN49e5dBEd/McU2yyZkxikO6+GUT2bUgRgb7J3imc2DeWMS6jQXH2oqACHrZ+
uQqRS8GbqEINERXsvUbp4jd8rF8Q05a8Rt3TIJS4pkUi8MtA42yDIIqGblloYzoiHCBwsln3m6H4
BSp2/RTQf8jfOppJKPjlU9qkG02WEOpoifVOBy2mukKpjk3J5KZRzVvPXkkS9F/M2n8Tss1fhp+M
iHWi6gQd1wJubMu19LfoSQlKVPjLgZWhY7otqL8cEyygOkflaEXdmznVd43E+0fKUljGRTcnCvPO
LF7DGqck9Bu8duhPzYCGtZGLVw01wa2HpA+285gLtU0RrUew1BDWyrU6RsbJBAR+7CoYG7GH8Ww9
qPAzzPCeCPWehDXVfkATa0QN1U2shvPeaKd+O6cZEnXaVphFe7CoXmLf3d9d/2c7yg24//yITaB5
GMrptpO0i2Eun//zYP1KbWKwHCyodFd3WXiuq//ComAGhzhM1TmcNLzAiyg272kaLTo7MW+KxGpA
TxvWYoyAD+QOfYrGQj/A9PrfpDz/7jrIs1gtrmECGTV/YUQUiIjEBM38Vrhqve3LRVN5zTE03eRV
Yf1A87UeVd1762bzaM5OdSxFJH4DWL2mJH+jZdgAyEG7uQwJ+EYyrF9wgwMu4Ci+4fQKrZXa06hV
W5FJlTHEpQ7RXLR7KisAbCt0UlrYqIJot7RQFVgUel5s0PSuVkOZPlsDxpyUL4fNb57WrxzsP66Q
RrDlXvP+XyG1ntOM9YhY5W2RNJTzCU5gX+Hyx1w2tdpndzCiIyLuNLWHbF7CFBT31y9GkY/3DuQ6
pErdaj35cXcvXsVkmmtKTtFamEm3HPBGvsm9Sdkq2YDNfG4o2zTUHvqom1cUnKdtmakjgniiXNDf
/bRwTXlgxzWfbG7fxQHmXc85lvb0DRyRZatm7EzUxOoIWAWlyqoHslImnboY1Mp98Vq6bI7jRscQ
VcZV4zbtynXK+qSYNNdxF+i3lEGklqymPDhWeZiAha1HAeKebQMMVFEs0npkoQvhbPIhBeaN/Pd9
1NKWBUABK+kAgpYvkYZ3Np4hFaynGzILLJk0DVQ+TlQbaDTfPvXwhU43d9HaxgNU9YIKDzShm6kR
2nZs0q1o8BsKS5+Gipt8Izu0QM7tIGq62T2ortigSHGdrVh3DWDvyFlEZqJNp37EmePsrl9MG33f
LPG2CJzEB1Gk09KKQw7m5vQc9rE0wzaoLOLA6oL9KFz1xmZ5PjQ0+Gjug2oDg4kSoANPbhox5blu
Crh0G2vg1Mh/KWvVaRgm+SVPXaovKPwbuJ3ee02sbdRJPA0FGKaiaKytHfanKUbajfNAj4w9iXqa
r8fJuud600PshNqLC3evcdxgVKr2wck0fUsDAombLH6oaxOz5SLxjpaafoa+Z7JV9G9jjinrf571
VzbUL8vSs3Tb5CzkUov+FXDctVBgCq/LbkPW1DmbrOeBOlRoMx+LHvSFOtOS8SYBdo3e0tqDQ4Va
lJ0eraRRsTRQfhLtJcKtzGmK+QXFQAvXUoGzY9/g9j7UryF1mRW6kRfkzto7ZyyCnGX/uy1ObmH/
vA1Nsz0Wri5PRvCU/hmX6tZI+xj5dTgNq7QZ/WdvAJ2SVBiVNnAINpU2N7s518wgROFSWrnp6FrN
UtIacKpoV15hWTse2H8eXpej+a9X5pKtaAbQTAs9dFv/JbsEV0enz9CRYmnLC8D8i29YK3vy7pI5
/55i65wJFPTq/qkavedEPMm3ICp38WrKzZjFVrEeqH1yiamgta33GDol3HLJL+ePN/2ULoXR/IcZ
s6C+G1iDfjbq/GLPKMYO8w9C2wuKeIes0gNoE7cwYe/lj9qt+MGK43OwQczh5eWXF/kH3tQq9uy7
Gcf3Gw8V4jy9zFEUdK4e6A1qRAgKVrVNpXc+O6MeTBP8fi86zdP805n5pQqNs6uvY2MOtF4P5K9E
Z+Eni/znwrsDlLDJCuVOXiDGkIG8T0fVzyh6B0oe7fBtCCtvAZTwRb4F34pA/l3G6jntqgcF56sa
b5Ukw9Q3fdf4VqzQY5Hfb/Ontpzfeg6gUcHrBa2XunoKwxy2RxsGhpVdOOjtbOCWrst32zG9lL7/
RU5ySvwRNYIMpc9pOpu1GnhT9NSE8ow4/iB8TDnScT4wabrxcuVo4oYlD7x+llzYOO6qeKDFDACe
u8l17wK7AJS1sZeXjvwl4eajSjlMINYeuDh4z3QKXcR6QA8H8jHNbhjQ1ce5RW2/Z7RbJ+0ubYzX
vvmmRH87HUC6HGwFW08jCQSFZxpID3LA5YNxq/l5cAF5ZmpABAp0U/w4xafQnRf5FkiCF/pBTxY1
cZNvabMeyOfmOc7RcEDL8nCqiXFSnkxmhJwl1wnm42Vb10c5snLygWL34uLchfw0Ewym/sU25n08
FTivqUFURoFpTYHjM1Q144eVYID41XZEjsRJi0uj9T9YW156nAkRr1Kd4kOO6PXp5UMCV0YP6hkN
CXV+lKMgZ6c605Br3pDdwtUav+A0fhHTsfC0wCu9FzfZmHES9KK8yBWiZfmloN01aOapQRvf+pGj
a1bisyzEDxCwy1AwCbR2NYAMrpgMtpjPckmOdbUAnnNsk/g0DMV3w1JU3Htbm97kZzmTd+Mb9kmO
jJyPAu0Bk+O2/D/G6he1+aor48PHuEE+bzknBSAdaHOLwhwpzFh4FJUX+XZ5nei8fCUTTdbiJ6ma
S1SM58iyL3KM6tBBQMg8xHZ6ybwokH/H+vhDPneJxGNtGvfR/A5QMES7tLjIP4Xb/+SGuPcx7I7E
GPT5+ANz+2JKsq1m3xnzGCimfZEz1gDFN6Ik+9feAY7gLP+d57e91W5dKDpyGcqLlC/LhXQd1BEQ
fMxNYBdBPSICUM+stv9cdXqvv+Qly6X+iFTMMsAH2iMrg5WguupKs6O72igvRTae5WD2cl9D1xNU
IyqjImidAam4fC0/sEySYMAs1q/FCgvFbzmSSs2oIUuZNB84N+H5y1Tp5vxiyPgcWvfy36ba3g8Q
MqyWKeRZRzwAMNxlP+FnC7YgZw6D0KMYigaVfC3ycqwirX3NvJAPUH62fBRjDv/LbDbmI6nDuxwd
vTIvWRMGbRmRpUnLtTCIfB4WKwAkX6AzbHm3hwK+kGvEZjoWovv06KLeKFp9aKmQXHdyOW24c52y
phVOoNBz8OzoTsfDo3zdSpgzcmTcjK2uWSNJcaN9Dfgi600MdsdaYzOHFCcXK6c7nZEt3czldV9K
WX0VZACjxgmVVhTxMfBz5csUEZ8NzJqOifGij0joiuGrzOzL5FkHjaIr/tuBCMcAubhAV6yPkV3b
EUHJIrKYB52ORwmaw0hmfHVD8mHZu35msk5zMLpzoLL1eC0y4kl3aCbnw/OLywy/FYDaXaOrKyOa
z3aRXVpFDQqd7+FMrQ40/yIc56ryQc7e6w3IcKcY4bEL84UcmEKEwf3IdckdMhTix2DHsnJ/gdrX
Qa7pPzdIoKusg6K4t+Zx5fGMr/OFkZa/xLN4BJyZb6jM4IZg4HbJuHEninwUDSbGVnnpLf8kH8kg
aWXiy0ud64fLRSCH2s3Mr4QZPT7Vw1lelXxEc+9/yMBFXxBfdu/xr9Wi4bOGKCbMOmEQ5mj4hN38
pmkP1w+WMUpeOmDuV6fbyr1AriK5nWgDKv2V9Ujb7bv05jN+BRuwJWu5UjS/fkxnBdIRq4PvDXbD
HjOex7l70tuLXGi9N77o/Vmub3lpTTpQdMVKiGkif8rF+FZ+WlGH972p38qttkZbrxDvKW7N8jYB
qJ07HT6CHshN1+zFZ1p2G3gvG4AsPwiyL0NkAzO5klhh8jZ6w/3Q/DWSvD/yIdkF0dRXm0+kGGTI
EYL/RwnA7ylcZYW10IX2gPLMh9R3MZT41LvOW5Ydxya7eEyRunM+VM9+jdWtgQ0D1HqerF+r50IV
WOWqm9zTX/zwPXXMa8iUm4BRHadJ+1R79Rw2fNykqWeRb1qyEqvP0HzNLpwlqNoVl6zTAnlZhnuK
x+wNquf1JTrSEH+idc3klXHVlHeho/+HVOtjKJ+YM/aHAWVGd4redVQqyVM6y93P6B0lKWEyxACG
PaQv3A+OVHdKP67l0/GZdtWkPGbR/KMTfyZWtFLNd3klVi5IeLnXyElPOh6YXbwquh4YIP58pU4I
JgPzMRC3NJ5Tf9dV0UrumzJWyphlFMpxMEnoSEtkynhdQZ36M4w+4oXRH0nNgOuRBS66LSgyQm7+
dgQh0/XQAmxwgLGvkU/+Rsv/xBkDp5XuU/7yZCg54tIYJnZ3MpALzf+q035Ny/JOJkW1V35PFuta
QU/DNNYVd5HmcyCTBMXxHzI8P130sPC12ciZJxeZXDgah6uUUpxrHOXi0rv4Fi3DvYXMYu5cQnaU
629gBsoxk/MWpZ1inZXNSywDjVwL8h0D2YeBBufQY9LMdch3itwDhhMe5YzPmh6b7XklF2rOepEj
LO+zxV7dxAYH5m+g+dmH6uIxnJMQ5JfW7r+hE2fq+ZqKJLn1EudvMimTC1c+zmaaPiPs3LhXOUhC
/eNzi6JFzctZxoAxen6vHAv5t7wmZcbZ2jZREHc+DEMLXNydS3+nt85nM/w5to2vP2VlAdZy/mmL
6ER1hhb8HFxng44KPpuMvCes5C5Tj0F4vag7yNHGcC9vXTfjQD43H+8QuGwAH9UgbdWgb/sz9sQq
D6YqrxebOcNp0k1UCcbrgF33TdBO95StOFTOP7ViBEXYfSYlkpXdfLwu3yqLAi3Xnk0ce9Hz/5GB
Vm4BctfIVJNK430Xn12EMHTtXkbbPqouSVnBLoF+qFTxdmAD6UMmBiHXjOdnB+m2MiQYYLkypg7E
NuUrw6fXQNhZrVEtrm/k6oW4d8lZokAdIRBFe/lvedYYlfk1zndIKwaJyWKWGwXGGWWmvMvFLbNf
1U+2iJXfyE+SW9fYkqjIcGXqZ3T/Nmk53ImZ7Anc2sc4k7WqQAn1cJ+bxXectF+C7M/OW9RO27tm
8r8KlS2hj/CmcdEdw7mttpuvIk4uA5ov3Rg+1j5a4SEplyV2sucE6uOUNOCAYvLhCUV622yfaQKx
DMH39KV7BCO7becSE98x4BfZZfKGqArqe2IBTjPoOJMM5HDIKT+VNUoB5MnyAyweLwj5m35sT+yI
QSt/59wOd0pabv56k2dOLzAxcK7540qvb7KdV8SnX23BvJP7QcR9e7zJjdNn+aJJhthl9In7VedN
AdDzjz4mIYja4yAUoCvWB6giQlXC8TCiJGDREBVnLTVRhhXncMRfzjUf5TXUWf4dk89a0wbk25v8
kTIle1LrL6O3UIIMX2HIfHSVuwOxv8Qdgo043oV1svTt5kbMxYtfu7DovFPD/eI9FTTd+CPKleul
7/LC5fCAa0PCCxebWdMxJiXb0cdAjlmcF8xndY/67n6keYcx1I/8Ppbxd7THV/IXlCM/rCnDGU+i
b999zWTRk18q3+cO/U9dnBJqYo2C01PITJlt/2tgr61qLH/cxy6egzDmoMdRQomxI1WBXdGTpBno
QP3rteFkRiE2byE46zkwpvEOSS8gh/2Px8GHBOSmrOunrtPOLT7b0VdJZlSa8SVuFMy61LVNMNJy
Mqs6/cTD5xqTTHsOZNwex+a1ND8U9E6poD1mggSCWR6Rs41ZHsTGFoHIdwC2F0VmSUJ9ifHklPEa
RIs7Np9y/cozuUyqhINJBaJs8OcCbJMf6WRA0+Q47zmvs/ulAEDyk/rUy9gqA2ip+Z/pcurDT2Db
aRbI/aHvsk2noRiyKHvrGmJlHMWmR2+CiRTRnpIgSV0qEjdyycrVPaRaoKvtaxbuOxLDGK+CFsrt
dVWa+s62/Rf5uoywA47jJAgyObBV9RMf5ZHTrcaGpXQcaCYLzdrkXg6gnk6BYeQgcZOVL9wvw7ff
ZwhL2LY5Mckl2bD8W741OSq4QHnIJkxDfEk5ZP31HbDir5p6yhxsNBxW9PjcD9qpLSfSxfHUwnDo
/PazbOdzRQ5dJ+6TmSa0LIgIVnFpO86+fAbMqnXYDHQ9bzSt+GzDONCU9BL2zCX5+eNGbcuzvKJs
eJjCCYJjHGS8Q95DjTy64dSnLK8vSTcE0AcKvmXzljmyL+KF6u2j+MZ76CZUOEo78cW1vXcICSXZ
AuMkX5VXMqU7ulOvc6Tc4lG1lx+c139coFfP66jNb+dcnNvZCHL8M5BQAso2BZCevhAmCxJNbEZM
SMZI+WqpruoRUF2h/sjrlAPSQm5Cb2IpbwOHxAsOIKzOvbz/uYsf5U7eyxRQxg1HJ2SjqYT3C+Tk
vSxOyHxeViAyt1sYZvIgp53GaWJkG2dH9wuYdDIDlDs/8r3LVIx3vhg+5Rbvj9mPtpeTb+rjAHJb
UKeUGeME10L7InNMGlFfSHf1zoeMa9UgzmBUP1jbS+yTRVFt6Q4GMuuMcgJ6O5waNQY2Lc7y7XKa
2kV451EPlLUUGYx0p/k0u5Wsf1kDOqkyAhnWS+TPrwO/Arvbi1o5H6mCRx9ZKcUeTg48Me7GKVSY
Xugvs3rlHctyjank21hR1jJmytevNSyClEdClB4saBwyY8La6FpckIdwWSbMm2Rvk2kSE/eAeytD
P1/Pw/+VuIZ4u6HJ86TP6ll+dFXYH3a+hb12MSoyiHI+t0O1p3cGPC8KVE5qPie22GbGjLLy/Qnc
6WPGxwBVFvr7yhfWWZ/lQDA02zs5h2E1BBBPFn3aPqjKGAh8zfJsIp7jmu6Gh5JSBK4/C2S5jrBr
z6PJ+pbzPqGMMatIbGnnsQfUX+RAUaYg4+VRrjSCsZFXS31q93KW+gkNMrU4ytkpV7NcDc34TeB8
lluDnIRdgu1Yal9nnD1pL2l1lu+00vq6jnTPJU/Bo664pJTzckUjYBgGVsLg730PnoR+l8piX0X1
T+7+pZ08SkeAYhh/3Apn07n/ka+j7QrzI3qSUUCZgDRWH/JHYt9/dogS4HMu8v9RzxGcv9U0vPU6
82DLCg1iQ29puXc743qnpeIhXDfu5foBbBPEtXFpdB97rG5Xa9OZdkQAlMv1q3e5BOFDfJUjW9tw
7/TFO6fWd/QA/g9T57EcOdMz6ytiBL3ZtjeSuuXNhiFL7z2v/n/Aifc7ZzEa2TZkFQpIJDJlINJh
SEXCCsbSX0bR/+Rlupus8BxG4asefymt+jOoTFRzByVoaBiWeK4DQfrPZ+anHu17WZ2qYyzxSomY
QfEwtiFElKH2I5tC9nFmOrty9g8canLBnenffYpBo+S++or+ne0LVOmG5F2ebginH43XLdfcMC8s
y1dZI/K7uMwOhQxmTz9JPL5HCdyeBiva8U+uhc7wsta8yANbPG8eBI/drxW9a73yPbZnM/nOi+7a
W967vBN4bL86wEIQMRvvMc8KpBtNywNpYXcYmgRi8HTVqnwtUXM0mo9lzVTKzUQDVt6ZPxnom0df
GkYGZYNjRp+/M4niEBEkzVzCiNZy1ZO1arnfSHF8LU8zVS9TBeoMIMijyKOSzF7rBtMnMyQycFFC
LBoN79EFyoPNuVLd+r4B9pS8Q/IYv3Jeu3gvX0IV+aEt8ANj6Bj11R7G/63O+IpEYGa6vsKGyMvV
CQwmAjJ9L6FQXhmrDgysuSIG+W56w5+UudqMpF7THJeQOzkU9WaOKPlyAgusUZUk50n9YbFNqS6l
fiHD+vbtlGn7ebNUjUtxR8oF2y0qlZ/YD+ENhj8FSRKNTp6xecSnl7N4/AvS/sdV6z3S5mtsb8ja
WLi87JQcWtD0FD0plZ8LvrNAlYJiziN8EPV1qrVPuF0V8x8ZdzNjzc+ETqfYtQpNDNNGts21GXLc
WEbznXAU19xFwa4aG7Wp0Vq3nG6FlWyKxL1xWMfU2u+4sxUm1HOdF8Y66bhFQIy3VWise8ddnklA
KJQhpzH6aIzy3Tc+/4eiOmR9ETMmONNiNEgFHffeL1Ni+ERba0QAfvpY/5Tiz8bW00BNVS5grGpL
PyHGqqg0OEPIhA2kJBwgoLocd3WuvljVUQq0yf5XqMVhffI5RzCWXSr5mKS6kZHw1jjbpbfcl6UI
p9Vcejre59qPX8Vf8j89tWNjONvOrT4EGeCh5RnmDi3/ytyOpfsrAPxIXq7iYJk0X3JDBQe2e2Xv
FOMONX5EwBTn26O2x5bJm9Qt7KNtTBkCoR/YsvvDVYxM12g0kn1eY6vv48LfC9KwoAyxOj3mCibD
LG/Xt3/Jj39VXCeZOgF9IQpKRM0r4wd+16ORZTiFj2S941KWKlFy7fBGs9VnJvPfMsv/HogN1Fbf
bv+CqcCLQbaPI87yFwEWbMFQPQx59ZuwfHrLP/m418Mh/xmjem02453cfViHP5jgPnjBI8metKvI
ilgCA3EBVQ6Yva/o332nYy9z9huNyFHo3jv5Wmg2zw5rSXX//TbrC8Pw4RyOpEkchst4hYFOmFKY
myy1RnyqvPc0z7Z1MtyMnX/HUllT9HwJoirLq4/nz7yMYI9Ntwn5mLyGVLbtsB3M5s3I+DGJvt1V
4GVvRh+/4G0gzqZXv0h/x8D/RdPuS+F6UdbtoRWfsDx+Llh7FGnSqjLsAhZlul9ubec9yto0lX6d
axrtZOAhKbUc/YlRzFWLPkKSzrfSpKor/VPABAEcMx3DCts+SYGQm8Z5xCiCkRIWX/stMCGawe+z
+M2BvZGFzI2/t3VlP1LudCz7eiMPKKiKIBPSulCQsynG6VACe0t/ReDQMcxvjZ5N4Pory5kvgoxM
gBFwN5BIsXXIQNqthAq7DI8oEh4TTpiZ08LvzD1802PDaSNRQ35HQhAt+Y3iJnhXoMibUGKqrLHh
WWdINOjnT1nnzAGfy95gyAezri44CQDiajOSVN4Xoi3IO/lXQWLkNRuh8zXSC5k7cys7LtD/YWsZ
evFeoB/Rs/+WCyqPgWaS5YFJUyQL0G51zs4zrGNXd89LsJB+i16fy8R8k/X8v6A3lv5dFARrp3X3
SCofYDr8Czk2h4fHEZQNM0XQUdD6TJikzYfGASkRUf63zf41KA/SBKq85Ctpz9jAg3NQQJjdH2OR
dKGSX/fOm5xdy3yW7CebI+gf4meOZzuZd6X1lRZgnrxueSu6CpvKeI2oSwVTkjDmtv7GcZQdwvYr
weskJ5VSUirOsbWOSevupJBLSusfPDpF+Qk/GCI1CPgcHWwQF0lB7c7dKc14ls8lP14wJluHwVD/
a/HpTfGej2DyaH08jG6ykvAnr6wVIAPNb/iu481MnSxvQ86ZJDt6Y/0uvcSlvUFQqYUYxE7ISNMs
opBagWfYxqFFs6XX08ty/IRYmsov6T6qRAp6rAJ6mFWydNOWqI/U0T4zKRF6bIvGH8eePqED/UC1
/imb6CtUipshQEdrsC9zNq7lgCs44OTn6VB8Tgc5YXQl+EwucjeXQEQoWRoeY3DuB+QASaPkZ/Ac
fhoXMNOzL51fHitn2C/f58bKfZb1Iusmd7dKnzwp5msc9x9E1d//rSTZHB6dmKl71zMEpwJ/I+0d
+StEFD7lHfTFDrUgcvnkC1sKuZzRFpE5kRQB67prvRK/4+o3GmgJybP7envnhrCGKIyUlt+x1Yc+
xbSen02D9okqgJpWX9XMlbPk6mg5/jkRuWeTXOVJ/VzbFCXT1lwSixO6bI3lD1H5oLjMN67xLK/R
C4CLeS9wJJd3GTUMkLrWsujdcuvE1gdSYp8pSb90iCQl6IPj6Dln9B3Wyz7gFcmekFclwT53QBea
4d6otDMqJVuENjfUcmcbNZ2VPnjvjN+eFGZ3/stWRt+hz5XfOWT1EZ4oK0lr5NrO+OdAmXxIBU1i
NLNP/t0Mbra3qfTyW267Vf1bjyr2pojUP8jaXI65vinfPO1V8HGJHhIfoSw8+GC4EgUFwV9Wu4DB
09C9xqh6AzaP3R6o90NCq0RbwZ/lf59xohFSRBpHJxXoV7DdBX/3mNFENPWgzW9yPP4HPY87w7G/
MelBmSmB3VV8CScCGeK/JrB+kmA61jKSJY/MUQ9V7e5/bXb621fpj0pftO4AkDgI4GNx8ax6Z47u
ycuHZ7J12eBSRuoFrlkN1YU0X+UbC+0je/b95GXBiRsAq7jzgN1z5t1oUMTVe8rx15nGYY69Haom
n7gncPotmXUabhX57dwmCnIyk+Kp5nTr+DU9aDrgLANH7mXOMZ1qNGiMaZuhRwS7kjYeWIzgCpgI
7dHwOeJPjIDQV9IZZCmMGgNRNOyDIs1wav6Q/DmnpBEIQMqd3ax554kcMtHZrB0ZQkkyXVBNV/P0
3HjJc+78i3JSlrcGtrwZfngtfQJmWJlR+FevO80x8q03r25+ezO8wcR1K6U9acCupuU1mfm7FAme
lqwAQ57Uob+rRRjVuR1+i2Z8icbxwa94FwZ9Vngsbqi9qSwAK0NOlNMzp8ccqOaP0gGjZw1i1POt
dPDTqnqvNftLrx9mJ3uV00jStLpFjSuNN3H4MAbWi2T40pExUnq8ohnnA79wePmCIRubvgXolvOA
b4UjKeDIwhzGha0RjtEx7eI1861LpriEEqFrJIRbyPlNZN/3lHmSLqYEatNHvzNNTrKapSsgF0hy
CTfDjib7lsbgZKKNZb4vC4mp+UJ/iZhwLRGS6xXzHV/HLyiKcrUCa36VVTPowWs2/GsoygO0HUKY
qOZJMycIhw9r7N9R/ZMzTFgDwh6QE1z+TT7qXWX72GCZaoUYaXOCqym4Cj0jpsUf3AKtY0IVvyq7
Uu5vkHlXLbIWoAgF2Jdx0nC3Lx7MzPrUUYfiWSRbl2pp7gJQgGdp1rgh61POfTiaHGM1MoD+98Id
kvBgeWhiZcm1qOKzPlEjk8MEhJIoVm8ZDdNWErhnVV1+MLv+i+b/yt/J/sbA/K8s2x0in6gZIOLH
9yT7W0LOOIJkqCvJh+Qx5WEUh7/J/XumEOFLao9d9SpVmF7yMOTzarjDFPNtiSRI+//jNs1ajEjT
eCdH7H/P6/hM9lgMtgRb+dbyXuRNabpy1RG1kUR++aYsmynK7gqv3GAA9idXQcojG3UnL1Iucs1l
BcpFnuMPzTCfpTEtnAhpjQVJ+dzgKIaoTOR8+Zn7/q+7B8YlTaPSRd9VQwfP+bYZu3TcdFlTS8ce
Ao20Woug3g91dViyBln+kgRbF6SFI01/kQ6XEJQkCU3L9q1/k+KJCuCDsmy56XUK5IwPsVFfdYs9
KFeylEuDcxOc6P5Orp9Us8v1MuPkO9y3ubWLI++wHB9SZmE5/pmJ3y1ZKnupp1tSGM1pwtNkKuOv
AR5+33Z3cgjIYdAUL7raPpg5rBipyGzz3leLhU8mW0eX6CsJNzS0U1Zpe4ukuyZ9lnRVLqQQUex0
+BjgrNIdFbywGkQZ717JCcpk2e8C6C8hHieNJyd60Hb/HS//HTXyv3T4x8TFlu44IuEwkfNXrfkl
z9PlyWd8U9Hykq/kNjZN8gwAJ3l9oEVAVmD3XNooN3GKDDeGcafTZZIVKt3icQrPHTaBgc6bkSwu
qspXwz4ITSyVloscubLk6ig9+6m9lVpn8EyQVwHokvYFn+r/dutCc5E1QZ5uipt1mD5KsSlbQRI1
JY0/qXwlyZO8Vrqh0iA2CDy9B+mGlSZt5dI9En8+Z6d6l3fuNM0m8UMGp0hXk/4Tjph0ef93AGZq
/BP5zVa3s5ul6yFwtHQ6PEbEoiVGSKPGivKnPr3I4aVT3UngwvrqpM9w0yvpsxC1pCszK9rNPGNY
X/broQuvQ6PtlQGLYmKPZaQ/UpF5VnVfpWhTwONoRvdchf2mGul3V8IASJuN6RRnufqyxOSmjAFq
nbKW2GPy1vMx+QCok00rEfkfGaBFmbG0bpdqS+LV6DeXlNFzrfmXzGAgSUJv7mtF28j6krgq1Ks8
t0d0CIJXPdTPC2jERbXr5lYLho1Z2h/Fi8Ag/38VFafuMUcDRED+uS02U5+eBTKXfkQYA3jO4Wke
8xPa/nuBEQXZFOBT0D6tVV8LbIy/4hCLs+q5MR8FMYRC+z7ZA1feWQhhg6RUmXLvlWjpZc3tsj5J
ubzAWHlKfmVS9HlA0kZOJsntctU7BW2xFHZyydqY1Zexd2JjWPI3ydnkgnnqGVdTABL1R/4tUSBp
kfkP9fuaLCJJzac4V5YQYSkgmSBEzGuE5QZCjkuFulxt+dM8Dr7dD8kD5cUtJKHZuEz1rkOKq7Df
zCh8aumONu3zwvQTqpw1H9I02i8lJq8y4iZLsh6YxXOWcL7IiV9l5fuQHeUpMglWch61JH5vUnzL
nQupoRjbe/TCj1n7V8dGUssyvhWFOnI1zWkBpthH8KAptewVPLmL7o5H1UQpDYKD0DEkaVzYGj46
Jcl8rxcwZs32Bi+SF+FVye/J4W6kH9nYvS44At9KWc1JWp6lfdMY+Nnb/V3W4LQpuVXiVRdEiDbe
TIjSrX/tDxPdiSj1Hsd2/hN+8Ozpn34cP0Zdu9LIXjtcgMsg28kLEgJY3OWfhk7rCdYqT/K/rVoV
5TkeIcaYhTjkreXF2R4dDAp3uQ2WvaViXSpc2SmyY9wuWwkQIgdCqFrvhnfxTeMVUwPienWQUCOt
FtmdcpmjXjmNc7kV2qIQ/tzSZU4h3MnNVY3glBk+hN/sSzdMCL3et/yfTMbRrxNkuuYfiUmAdDNd
8BLkYTD6lewdOZzkIYRHqHvFXYVG1H9ss8Fl0ljRYXj+Y0P39JdNG+GiuPn12vEz88yfYb70Vf4q
71cinO2usQ19k1NB2GNG66ID1TGRAi0LQktj6c86BA1JZy1teErG5yXV/+9+LieGzy8miLXYQ7It
c3UrN1wYG3KAyAXvk5BrnK2XX14OHDpNWx2VLQmkshbydquYw5fcIeESy6NHvEAT6faQLnKEUaEQ
xSRJlvYaDajIM9+kVSlB1KyH+yT6A9Bvq/pJ+nICrce69slQ6kuM5ROltXRYTbA2c4q+usLaarpz
TMcI9B0JnKL/IHD+SQcD58XdgG24tLOkPyjJHXKfa99NbqWJbfjluzxeq0Qbp7bPwei8Fv6LND4C
n0KUqkSbx+0QTWcPGDGo+j9zTN/iipaCRwlIfSOvO9AJYfRUtLYGNlF36RAeIXssjWGbehkC3lfZ
IxtC7pyzq0N8ABkbuArJQPpE8n/huIcJn+QgNxaiQ5xRYwc1nFDUlA3beNJsiJRqg8pFgcZyhgjZ
1TCZPcf01XubcvW+qaLhL7TrdYti4rfXYq87YnX+iG9xjGfBkN+MDH2dvdwZd1AuwkfTRXw3x8rn
C0GD7fLnzTzdouvNydIp89rLEv/aRoa9N/NWOea6EdwxMhtsGbjMXhLQ2ZXjzdXffGi7qf+LVPM3
1oP+BU8uF8mkDiOHPrGPCdJE+wmPOlFWRz6mMsd3wvpdJS/YpQ1joUUKHEX90Gtp9ej05LyVm1hn
LQ7RedKUfJdRZTyqgw43srGzb5ulvvw5HfBrlbfZe6MliPCOSnPN4iw7MAY5HYNxQJISa6FNMT5V
FpIH9gD4AmnBWmFVsEm7/MHSmGfVQqRbo8rdMje4A8hF7ggIuS1t/NJFKz0f0MZWakN5qWdvhwDR
wana6UaH4oiaoPjFt+q+hkYMteWv7sZk4zT2sDFwqWaEFsFLPRk2zhSBLuRHu8KL2KmfNLCMUcme
UZ1y0MDsuhWigFXufeW1yrE+e99hFkUbWrx1PGwwETY2KOBoK0trnn0tfe6V4YwgC9LZ4XumTi9+
qfyaFlLFUdCe+nG6jk1hrOqs20Dw3XUW71xBVoEXlDPtqFpbr0B1daLHuYrzaI8gFoonqocctvsZ
JBaKRAiPrnjuB406yJ/Jkysxt0+NCjqVNGGb7Dq6OQpkiLL3OmpfpvgbMvdlwFxBQhhXsRnJybpI
Lo0W48WOv3fJ0khy9zBgMKemebjSKtgATtNdKzY0Mw3d6tcuvGzt+/qwxvLuHutJ9WgP951eGtgK
oHSIUQJuKZ571Caw0rFzG6zOnU4GyZnLqMJ207vzi47K4Gw6K83H1RuJpZ8KOSVcnqcTug1oSZnU
PVgBMbT8iB3xzVjVh9o172YN2BiCYMLoAZqDinLIwnlGBHeHUOg1CPODH/R4/aXDUY9uacANa3Wo
0pXaZszHAS/FzELR90PcH+Oc36FGFNntxwsN3Rc/mgKG6Q4MKb8YQBN7r0AZAZm+F81OIRhmBmfY
X6XlrHI3eUYI7zUN7HejJw91q3rPpd8FWqBtsPLT1ml1qDIekGHWeF9yV7Nu/goN2PQQYo+jEny1
tPT5HTTlQz8mV8lQfhjRuIoN5DX0/GqMb5m5R+4X7G/Ok62th3vXZzB9mAacyEJSoWp4tOfoDFT7
jWhtc9L0uzhQ7EPv2DuKdmvLScoir9A7YFhc35reeK2q2UMMjr7DjEBsmiLi4+nhBk+KIxjTobFM
DYWt4qL3yi/yiYzS1bjYWA9VrsJ+jexgU0fKnxm2X26FFkXJaP3ywUrjQ5Ps05nYVONru1HXmmXE
+NjI47HFskplC5VMnatFACNgLFnywcdgtCddH05qm4zrup2VjZlbUD7jaZcg2ZtWOIFNYaghPfe9
6RKiwzDitT00YbEerXZLJ7HlLTTOJnBUsGCmxTNzfipVB/EpVL2B1PTq0PXDbeFNQpaYTpHRvQQI
+Gqm8pr4+oNqRWsvmN8ad4Y9jvPmxMSIEqE7jx9Lvo70uoG+V9kr20IQDbagsQlRxaLdNONMrmYu
VldzzpfBWseUliCA3h7G4zRecoT3ZivYRKpjXcpYR0ijQrE9INl01P5lEBdHa27MQ4VhHsPHSE5W
4OBpfmkz9+Aa3bTu5mjeImBzNnMsWWozKnYFUy1MggabqrfGC8u6n3O09DDRqOEZ7cakfJyG8C7W
jY806cGFkwKBI8RcWyZqHL30j2jurVGO49UoeER1WHZZia+ivxrtVTdDo3B+YurRvmmU8A3CzryJ
NOvsYS2GcBfuSk6FZJvZIOvUN8PKwVCrVxHOw93ooy21/jC6WYxyaHXpw88ck459WWDyO+reDjED
OvvqzlWHrWrBwMGxRbnMNmKbWr8KJFusGu86Qr5B7ILp2EK/cUucuFJcbIGpkfndoGD41SaY9s7J
AG63CloV1Ysw3rUzYbLsNZxC7GHVcDnxS4CvlMfHvvI3IVtrZfR3Y+B+MNk4Yl+LZOVstyvTmeK9
NcmJjXa/GxuUJzk+NzrzfSFtQqdZxxaBJjKJ0TB4V4Xqv8ziaeNO9h2yk1hRqu4Fs+h10vf2zrHK
L3D4t6F76ueewOvr2iHT1HfmHgfGG1A50NxHB90jsIvyEGWWtsY4F+OPbHhos8w6UGlmTqiu2znG
HCxD2MfD7pSpbIhaRcUwSmsjttpUa9V012HIjhkCITbqo7PTcltZezGZBQoht07uRZumTHYpw8B4
fpXmpkYFL46wOvHlGUP3YBT1U2Wj3dcwEc0kVL4uY9NDUYt7rYwpaziLkBHHVyi3BnNvaawVcg2O
7iI+zfg8rUaD+6LED7aDdJmiEdXxIt04Hup4Kgchh0WG/2Xzh9jZjH7uYCNTSfHbKp6zKZEDbAAj
1vBxjqCe6Yp3gPCXNvcrP7cuaM8Mm8YJ4beF32amrOZa/WqaBsujut3bMcZpNkeTJwxKG6OLTZrh
IEvuhg7pNhmLcK2NM3wy3JwbZIPVGe38mnqeNznIQUNWBs1qrXXIxZX+NraHJ4SW8SwY2PigLhRC
0fwtVsNxZ1yFKAkbbqtp8W0/dR8oPiHXpMGuSFC9ViN8OVOLJN1Lo7/MwYfKKttVXKq4jWUQk/0h
WWeTZDpmtY2qKN2RyeMyAXG2aTgnTYYa5h4aqOLfj+mUrNE6SVaie6AnjJXiaDsAQiPx/ArmOx5i
hCVW5bVGx+4wZ4bHFPUDr+VaBX21NiZyFJdTvtDbC/kzYkGOywhl+1DRzUxPDQQBo76pOgTai9LL
d4b31fYVHQcMdja5vmlq5bcYvYwUqHjvDceHuQTXtUuQepzCbYp19Bqc4FR2b0mEyIhTUishoYA4
frW1rKa88Sp0XUt9q+TIINujdXUzMzsWjMjHGG40vftXNfWfTxFAwyq+HSCsrYqcDxisf1Ig0TRu
hk3ckVszIgekqjQ1GGq7DQ5WztwcLF6y7jAZd2ijv7giNDiH7dtcEL2bsvJWjnYzKSrNZzc+2VF9
QfyVndP1j3qn/qZUn9OEhlsX8QGM+1SOCCCWlskuYJLRKHPSGjyTVlqDCmjcalvuT7lK6wYfCX/F
VMl905NLWZnVb7TG/Zkehlh9zOg4oP/T72q7LDZ6oJ/nndU1uB+2XrD1BybNi35gTGHkDjj6oWzZ
QqE+WRfHHlP0yFFI9AdnZpiHuGdNw2spKn6Zd+N17PncKMg3KQpWfVm6qKBXGCBDmUm6LFsHGhO9
tavdFY6K/naW3QYYQG1d/dQiGU9n7JKZ5sbSaJOFARr6fl+vu6E541R6LbXIu22UZAejdR3o8THu
ETh2ESPScgoTbD1CL3f3nY08Z/rDJDWCOW1AeW0paEkX5j7WCxxvaNOMidHh5OgceF0g75py2/Pt
bVTU461WjbtUEyUAvMOQma8BWDWD3dzPaDUiQ8zYJWG2i06x4ZSHgqmvtARsjQENK02tt5ZOk0rX
T5noNgbVXTZHv7iNc9a2iCw4LXuZrfDRe7GxGTpFxU25G/ah5MZjaDWbEEGRdwxfT0OrhL+JXzy1
aZVivVvXEN3r8SaTD8uXjeMmJAnFU5hZNHbjzDi5Sk7pPquAPFO/xwwJ0a3YUPemV9n3Xm2r6xy5
g3046vb98j01R8C+ACiybdTYtTzEBQK3hfLsNjOfVibOL4wP+hjfnaIm0s3tkDmXXMOmFm11myVb
2hdD9REljY/4HY2PpXwokK70KFjO05Tc4C870G/GumD5gDZTcrahNmuG8poyfunX+ptmsgisQAmR
UOHLsEqiNWunwKalaGiIdcZzzhXrUNx8Y9Ig2ilRnK99xa/WQ8KgNyzL/jw6en9ePnMqxS1Xfheg
49sP2G9PvntMuhwKvTccqW/0G21qdViUfJZ0s7JzSd82GmSKuQisnWFNHVY+GFL5xvziTXZ4UHq1
3UPgNF6D0dhlbqVtXLi6FDjWeNU7I97VJY4YKpK7MyfzS5fAwlb9YfyNoJgpDpZlTl5cfLwT90a2
r+LRfhi9Cua81mkHq88uUefGW65VfCwVq72NSzPZDV3gr8raevdqmu21pnrHGRWypqrajRLM2t2M
tSunQZUdgOnWtR4lJGSstKhojRsnzji53AlxaaLzNhyd4rXJxnvSMieoD27V9RynFsd0P2Zn1x2R
rOvVx1EZ74bC9e/rKL8OCLQ9ljG6KYqrPpld+VnnZo1aZ9wwmZavLpggWdoKlbS/eGSnoCzmZyvP
SeM9N2HaUDB3mzLt3ZPeI1Zm1mN6OzVET7N4QIbC3CXWjAMu0hTPrVvdBA4W6ZAo1X0TZcbGDDzz
oNhN8crciz0V6kUvqcq80bs23iVt0Quvix+3EeVVNVcZE/fnfx/82rxF/vN9URyPEVLDX6K4DUxR
8MnS4uiGMz1DjeaWplvWlh2B4Yg6ZCs7qLWXyGVQtJrDaxqk9YvfPbjIx7/G2ccQgBzEelXemEYA
5crqbgEm7tU0GG4bWsXUW1r+FM2BJmTC9kunxgJOkNaQgjFp2rzbRuqdRy72pYin8YKjw0lttJpp
d2s6WXUVMX7Ratg56M19jNIFqZUaHeiO9Ju5a+Zbs5ndLZvTopbV59uqH8xzE1GW86IewogZhTBI
PisXzNkJa+MOui7GQ3WlHKcqp9EcDSjHxrNyV7Nsztak6lscDdxXOy5PhbstCjv79bHRwsex/el1
+wKPTf1OiuyxHkOXmRD3pbaZYeLM/XCGov4k6PyCCc8fduFGSCwb7vs4/KZOCyQAoralyKuitTni
0VBE8acPMqb7Tvlc1gZtjFJ7R9OcUURs9PLbYIq7e32mvh/NxvhAmTBZh20d3oWJNVzHKqGqaX39
I0bfcTWgbUnCiLqCYo7hTdu3iFxkQ7ubRt/c6obVn0p1Vu/VMmxXtQ0gH3sxolCzdVXyOHkxoRLs
4Uz6tJIVsNqj1WnhIQ/i2l2lzeDeULHs/zmI1mdDq/VzDm0Nu9XxMSa7fHBzsol0mN7Q6mh3tMjr
/ZxPA+/SbQ6jONxTDjh3BvjXCU927ETKSH3wY0NsBZrgEY3uxzhOOIMqC0suxKmfLa9wSJ5777B8
2QyjT2XJZAsKw+W20TFaRxsG2W9MjdqzJR90RWnOehK6bAu8rjJTvbWLSLtNAwZ/aoDkZm7rW8sx
unEV9tVwmKfyCWrcKpmt/r0ARNyEo6KL9Ke+plEOMOB0xtrVh+AYeb17CRocGIzkftIj+8XH5ebq
VvEzoMwLYvPVHSrQ/j0GSNsx98PnAKvNZ3844Ox4a5tx9C3EWw1ByC7Ct8uJawcEo2s2Bo+xD0qb
KZqosMxtHjJ9P2P1t098xu4IQc19n4b20fGpAAfc31+tebDWAR5XJweI7TWvKekT2haEH5LKZMP4
8Hs6jvNfgl4a3tt/CC+HoEht8sJ0zHaY3I92hAgzYAHA9UrutKbG3CzFTLiqFBT41G3R5hnC3Ea+
sVBGOoNMmozIaMrZyEvGBiPjqdCUZz/OKe48217pM/WKqqr9bT7Gu7HLh2tSuf11GIOT0kzzTVpi
r+BEVrlrnYbwFGgPRRTaF5OYfqEjbV2w/qy2HZYTIX2BooCQUOfGszFfNUjvD1Yz9+RHjr3VxxIr
hyCbmT9DV1HF3woroNTZcldwfFA658FiLiFycf4pkEKKZl1H60qbt340zk9pYJHZBSU6/t58q3F2
3KSzX0OkHdKHhGZHPYXZ2RjovE1VFB39wt8oiyfbBDdUNZHaKOf8/P8+lLWbn/UYYxrEHFjQdVXc
etXIbGY+JPsGQw3SqpYNokEAdqjjzZXConPmmhKqSJ+TEbsZpQovjeR9FoOkKHLU2wGTjDnJ86uF
WCJ+YUG5swJv5+Qkey018V2R4L9lZvZlChoVI534BKGrwNButm68cdvLEztRUdK45DN07YtbHQLR
sUn9fYCY+JlJJOWkQRf899nyPYzarU0iMtDLD2b5qYquAaTI8l13jHxXqBXkwC6PbyNFtTqsjvHk
HQdiXFfiKbv8ZFbM1eB66qlwnEY75uhPQeOaoy19yfjGV2wNNnsNJlrP8Z0HsORGNTJW1R1Wi/Wb
WsfpIXEtdasaaNdyYyasKg0QwKAcN/o0AEeX0XTxwSVt7HbQMzP19pyYymM3jkw42Wm710s424pW
gGoU7Q3wc3OT2COfIS+MSVGobnrbcc/LB8cwYS7qCW50VuXeI0hLylz5ys5KFedele+1av9oA0Tg
uzUfK9NzL7WdYqWLf+jRKBzrKlY+FdDhxcMxBj7ljVd7FyOJtN04kZYFiZrcZ2EV3dhhfq3RPr9v
KwxeqNIvfZzt89g92fWc38TYnGzHMJtYJAxDMjg77qpWoQTIPXLkvqdyN+J0m6tFfZvpfsVhSyii
datQ72U4Tqde9ZlORvBe5YDyOGXh7GMZzgttT7HPTlmSTKvOhe2cfNR2T7rZ/GZ4v61RFKpoDxie
fztOuEJZ1Z2l6NQLURutukYNGQnjHuZ6eRzUxPqxSnCB2Cvaq4lEFYLgHPx22B/jREMXJGdmHnXT
6Bw5833HFDFDzQFWuzoKGCaQ8zlw9eB2iELEiQBXt/1Qe6fJwmk0xfgO7REXe2uDfpSlDh4aRq6B
RoDmIw1m4eFnQQbS+ukwjyAMkdEeGsD0vRbkuOrBocKWwd7PhRHe+UZZHpIGl3ZXc45zjSJAZ04P
rkHPwG5QJ4N79qJYzsX2E0jF5v8RdWbLjSpbGn4iIiCT8VZC82TLs2+I2nWqmCFJZp6+P3l397ko
QpIVtkpA5lr/+ocBn9l8vEsSFXoCyqhpgDUHrEp3bif/9mI64Oxc7Czu6xVEk+JWON7nyBVQ7dG4
TkeP2m8l50SS1ke/RhF0kj/2rd1TTEDuscOt/ZQn0goXMWwTG2Mvcjjnz7JgqymnwT9wTawgATpv
runtI1/MYbs4zVabEcE1TkkwSfxwDBNdGZ2CPK5ujdtUN7bxeVvk8Iay9h74rXHWUMVBOKruLXjE
BFSNmk7/PfyEALm+EW90BaqfZnZ/Lms9nH8e2SPCisTFRivgE2JknC76aqBbGbXLWcF/1wPZv9WS
bKk0Hfak/rYYRDIJGSR2fGPk6OtoJ+sYPuUHdc5LlNiwkQlaQK4bia0VLQVLDEOxtUs9EFp1Ylx/
DtzyJ9+2I9ySeWkA8DpOqbj36VQ+sdycozwJTmYryzBKrW6XutOvwEvHPb4ualUxpdt5cV2ckyjd
GUagdyAHJtbTuf+OrykhLJgPmoQsbRRhqXcnZu4Q9JkGkyPfJHeRhDQls8LenHEZJYrrZem7szOp
P0KO1s0lxWGc1cYGjHnSXhGKonDOpVdGV4OWIckIDKUCWjdEq3N9p+bq5zbtLBsMENuAbV12WFlk
mbE3puxPb5oKnMR/imPfxZjhtzZUQGKUGsDjklME4Hoza4NLKZ3/6Lh/J5Gmf5sC/qcx5++9Ylq3
GtwC+MjKr0Vg5NeRHpl6dhgujXcwrfgPjoqYCuOvvrK5Ydh2Rl9f6MsU7LSk31X4ZZy6SBIT8Qhx
z13shUqqD9p1Dm0NJSGZN27XiNWYJ+4nQCNpzYMd7RwY3b2qSMfzQFR9mRKoIWBhKBH99Xx5tCVT
AArlj8eD2DTqbV+UM51lTZyM/bB3LGfMKa2pZfsoKTOT+JrOCTP8QtT/PrIenIRaVtGKxQA7bXJR
ho0zWcu6eVx4rJRgEoG+/jz7ObRp6+1gAc9ASkX89N8fKCqbFbkK3b7xu3STRwrpg2OJl0RPoTvJ
4Onnmay7LjRVl+9+ngaTp85qNv+Df2v0bKbyIZPH1wqLwTxK1WfhxoI7YYq26eOpShAtkZTyZLVu
fUEZcR3L7D0LrPG3Hvsvp5fRa1s7087IGrkHSEle2Nah4zQq3s0xsAVjBWXPCz1S3j8lyyi+B4/+
xg3ExpeuOA9qqK9kkHGJGXl5DpbK3mL7mM0ebaJyvGsJs3Ydp218zSbC/KacpdvGBiysCyjm2JUg
JS0ptrTLvjIP1LODhSjGZWQJFuqshEymU1wl276zzbMB5g7S2bIzOnP9nrsdjLBkIomss/YRqaLG
vIOd/6fI6wWAPPHXP/09bt/5awz9qA76o5XOVKvsbSWJDCh9CLR9chhlAD5hEDkuFuGGc7DBIyxh
2aP0mojIPdmP+uvn0c9ry6COUQzHLpO5u00ahktuhr21Fdes6cspZYhDAjqnPBiogYxZx7eEvYFL
xp92TN2yQs/jniC94BrltXxxYBMtZaKfGIOJlxF/73CMK8KXZmN6iptUxOusw6+zKOvlPLsTHrie
l27KhzY3GTxqxscPbGkH28ESX5HpDccAJdPReBx+nv48KuoRQj2NHwEdjrxOrDBnzvSaAvnglYt7
xIIEMv3DMv7nUTwDuaneZgzMS2kMws041dw6c6XOYMfyUNLl1ePJ8q/5Erc3SB7t7efRnBBLNvQ2
Ey2Sb2aSVCo7sy5lkEO9dfB/Bc8rcgbA0XCvFT6hGVDXCqfq4T5l5dWNfPfWOEQitQzQasSxjE28
TZHVy60J5u40NiYu4lNyYXw6LE1J6kxd7oYEfYSAPPbmW0CpS5/d4xSKmeFjtCgtlT4lJVGAvmEi
sEznKQzypgoHPQrCfpkBDriHsgNQstiCANS+HS5dnoqrbyPEMpFOiLJ5yR4HakecxuAz0I/lGG6b
QWg1KOAnOaNd6MUtw1Xs3EDVwwGBhZE00NDxRf+tyRuA+acxKEsnxv/ZkFyQMhk73B2IOrMb/41z
2+2suiAiVkgfdoD2IN8by+bnp7mFQWwFqhu6c7OLLaE/SZhn7mEZ6dXrrPktGjAdNmr9iRV9cRw9
qHsoDHPcsJ88benngPqY0gfQp6AWdPt0a/cm2mm79i5+PVSgVG+z6U/hqBd1hpuf33LrASJX2v6q
43oDogegVLDbEiJ9zzOZnJSt/+oi/w3MqO8A5tO6niZ1U5aU69rskSaz49+yEp4NKEaGWVAQ7NQ4
w6/uh9XoZgiq5jjY9Ghp3tkgsR+P2wxWVuO9F/rFt4qDnHX5W2R4L6g+JyFnzn8jUkf8NWnnJSgl
WWRzVZMN/Aj+lJHeEIRgdKsGJNZkEjflOL8u+UQfEE3Hn8TBnwKkeJQi5APNODyRkmHcSd0h1Acg
8hqZw/wNgYSJ93zOBxuU/OEJXLD8h47wvDW+y/N1GeV8VcJ5KlKm4rDfLql0kt2w8Aaz6N1djTRn
5So1f1p0eRBeUx26tuesBzGa71lsbXVZBHdnwr0vl0QkZLAzXiWtleiaaVeKgcF1XDYDSt04ANuo
3RD/VST+uiGh3Mr+iSsbV2Ny7r6WCEk5zvM3Re4U1aqvX40q+Sg9a6bsH5p9PPrzlmZXXv99ZA8U
hpG48vm44lvH+NBFSqyhiscDuRLGR6AQdLh+dJ9j2Ciwkapjt0Ce9GxcOt0muTeNcp986zMfRXL/
eaXyv2HOWmetkOxFpXoiEqBGn+/VT4MfMMxODbn9+UHS2XgkRV1xcJcsfo6OyRDnWOqTI+u0ZQN4
r09FZOBB1NnTc7YQF+5A4z14DCuf0QJwYw1LBFJGtHoH3en3LE5jqgKIukl66Myept+NiWrwFnQg
Ph6dprZv+Nnr50Gn34Aa1cozgL2biYak1ZN9MOOqeSuNg5P280m56b6t0KABPke9e+3aoDlpGGKb
nJP0Po1vsK6eU79a/oxM+/KlxlGhhXq7JK241LkQl8i2xaru3ZTkbzw8InJZjMDZDVIx6dN1EC5u
Nr/bafRaj6Z3a4WY3msXW9vMql8xd4AVb9iHpk//1k6Sf1tl9bismIEPJdNuARJXomLZl66ZsKZ9
Me6+uG3jPEMAonCKxZ+4yLt9HxXzNjFxaDNh4TCgociCj+itWqsx7VUJTC7nT/UuXYIA+f6yWPnn
scg/g8iJnwU0zLa32peuxsu8SQzvILzldXItecV2pluZGRJ34gdECMPfxszZBQPXbE9OIvU2kjz9
ee3n0ONUtDUWr0V1O6yVWIIgrJyh302eLrbBRGELdac6/WDEhUV2/JRlzfYxx2GoszwzD8mP/bIf
MueT5OJg1UNxgLETZPtpIindrA+msqO3JvVJi8MKQyvxSnDpeM/t+K/2BSpJn0iK2t08/jW25V1w
E0peuEnSrW/3RvjzVE8iC/tyjLfUWdatgpWV1Qww+ggX05+D/zJJTZxFlhCOkTv2CyOYbtM4JiE7
iwOHZl6QGS0M/H+Sn3NmJhgkrpwC6KKwKYlqkHRCusaVOaAO81nDtwsUkusY4/wjM+iREyLT0bgE
hLZgcrbgQuKX8jRnxku3rCO7rW6BpmDLaSi2C7cCviZMVXNMmEQ0RRsY/Xw/nlG/pC1xtm1AqTlg
GvuCz5APaB3kL4Nj19eg7z5a8Y9puiMxGF1wJpTNPNBD1Su3LGBGB4mzN/DRXXNj2RdMrU4YgBLO
+//FgkctdYHQVlS03kbxZ6gJ/h3npDsMuYTfR7P2Pc/23e4e80DpQMvVJOv0tg8eDCB6q/N200MB
e3LxHsek2COgZWb6biTm+ZF6azdVcxePg59hD4TQudixyTy0rZ19rvos2iNUNdbGRPM5JomH8CqS
+9bf99kEhzBIx2cqLZ8GxPLu8yyegkfqvALCwWKAQFwQ/v6R+qYI73385Oe1cdSr1MEYvZyT6Ppz
SG2G4SwYGDCBFfUOceb/dxizjEViokRtdFi4Vn1wxhl53yLCNCq7N3TO1oVVnd758XrWMK8qM2X9
+7YmJ0HdbpJ3W9TFRYnM/9+3kYUcWo4ghNZwpn1s+k0I7wAERXrjoYdNc+8Hkhr6BkH/4xnhzuKe
4ysXNkoEm/bnHY9DneAUF2PEu6CE2jSmORE+//ff8vffY5mhxYOcG4PMfBGuZvN/dr9gRJuXyqmt
i5OB45pQFpCgJjvWJ/+9dAe6dZP/WFHVOEVioggNwNlJXDZWnX1rItf/rKo0OkjVLmH9eDp4OdU+
ve/VSBrxYizlybNRJlqmGnakqjOPtaN9DA93p8hke0o4X+tEMYUtZ0VWL4Yni5+GZuMXvydfvi1O
dTO6sT/hsiTfpgVOYauqnm5ykG+lDwxizg5PS4HXZOP8708ty6Jcn+o/kVmJcxzU1VnJzc+TqZnE
2Rgrm+zrCC6gU4hkK0fzMeGysQBMiRBI6+hQLIneUNyzj5BodSDP6r+4TQRqmqcB7ZxQ9Ub3rGRV
31u3ZQneFfvSMVaOdfNwm7z9PFrao1mRTPvzSkNUd4Ch9lngSHVRjt9sZ9bKldMN7mWyvOJArf9E
6k5+4a7OL83PwfaDU2Kh5+JlHWE3VI+9uIzVBm44uUau8jeIYf1T1AqHGSeOZQgCUWcO+XIrPKvf
u+jfNq1rn4hkTtbj0PQ7xer+YhRpw3Uh7roiRd2TOSxE39jE0U0NgYbXUEEk9uqrRlm7iWjYV7Lo
kUV1ZmjKHNUZcnyIbBEhJRw+tPOJbTXVdiuNdTaoZmuiMDrPggRzE8Evae+jluuiw4eBinm+TfEy
noa2PHtkcpzqlNbJoi2VZhUWEQ2WbT1aqnKBpQrukVh5+rxkU3/UjMtU1va3kRJpzgXrLvElhmMZ
YdAbzoYwVrk2CpKBCVkfV4GfWNu+fTRWnUvNqMR5HqzyBsvEOpsdIZNLY+D0AQnHf3EfSQTORRZd
+8Q1++LQWByYKaPHKP5m+OQZY3EVJPVc0lhf55bhSZxgbTAH/5gkLmwfiSFbmOrp00ICqDEzYjYd
/eHRdh06jSBsgJwyMEp8D/yu2CQmnygz9HbUWPXZhNSQP0gEaQkv71gPnnNn8HlIbegOo8f0qi7v
nueNb0H50lfWoxpM4RhbT1r5BSrkKKEc7u8mRqo4Z9m4ScXjl7SobUZtzuwtVrHtS/zizTKot7gg
RzgJeM4z3HYaZxrenCR1fBJLhjhOqjf+bKWhyB4AF8VOIcYnpuofpVie8oWeX02AHtBzV9WcdnCf
TbnGwyUje9pO16Mi12KqKGJn3hVndMC23TYrTAS7sMlK3AttnI7Va7MU+lxOVkhk6XgMMDhaFfTu
W5UR7WxFePS1kCEC2Dhea6PCyYxr03vdWnkmbWg8vjq2sdNl99x2+ckfSZQ0l3E7Y/xldkMLbTX+
rDwukLmiWc0VPK+losQZHq1Ddqum+wC4BPFGWTCW3AViSPxmF+Mbg/n0gEHyN31V7NbFtmw5wToG
wya5JkUrVY3rPIVCSEgYJtYLDiO/sqYcv2woqcGQWoxPOGt6htOXSDAok4yqUJOeuclgGtl9nZN4
bq88ifw/smHXWYa6t6VkPXL1pnDyXyA+zDi6F4VbApHDoxnOSazCoHQVBm3WBSm2v26xPFp50YhQ
W7/gxyTC2oRmBBuelWBC8UBk8m4RMUz05AHt+eSl6jqDcIOfd8XKtC641yHx+Gs/7aowxwVOVs0H
cUYOICesXezutwzILx3ZHlQrUNHImdg2c9BBT89eLYe7CPHRwcplDtKygOJo56TGX+B9/C07nW4O
QW5kXcM3UuVOwLZYk1IoYJ+JXyNc3I0X++CNjf34kl4FMwqCQMCFRzmtLJ+p9hIxxep665u4nHHN
AO4gYdauDeV5W4aDm67q9qnxK0qGM4Tl7OjYxz4BHmq2E79p5QWj2md9QrCL/OM9clRro06YOa90
T8HeeZJs18j11oMuM4hqpIIOA2UXDKXrYHRv81S5m5ZRw2pWXb3O7BQ5ZoTGOsJqjwH4uxJFexCB
80KY8htc0WdygmgCkz7sfUyPArW3H3/CpeutZyjDBUEbnO82g9L31Qp3PGWMcWjaeZMexC6NVl4J
RRGwkM51nXrWRzty01ZIcWYog6En6R6tSLwR69TuDJ/IdE98Ue5YO3X10sbetS7VVpZs4UlAfjFU
tyELswuJONtX5ajX1sImWBXw+sn2Y2zC2hwTEVvm5cOFO+Drxl54BCAMWSmG1d/Y6sU2KHRBaoXa
OWP6TxM1B6Zex1kZ+163aB+j5qpapA6eyTKHLBGSc3uGdbyVUyx209zcMgSTK9N2knORdUdZB5AE
046BGgRi2BKPGiB+zoRt7+D8WG6rdraVuqu27LKDJ7nsh8ze1VIzsEKLDa26U9F8amB3rSzTg9tq
jtvInpCTd/KSpxK6q2++2fqzKwnHtXOHMcjQXCGcMVGcGERmSxyaXnyTTMxJ6JTHigtjkMOMTCJn
J/MGj0EYFFaNNKuCarLVem0+Pm5VBwFLEMz6MUoJYlCXWAbbaSHit2/yz3xo0d7Z8ODSZiD5FzNY
2MxEWxS4/y/lXc/Gt7Ldi5nP7sVvYf/VDJ9WozO+onfodsnwDx1Iu2/LpV4lRZU+F8w68QQHBGXH
aYg999uo2QbWcCKP51BRLEKE4INLYZvwIlhJ6csYsTDos/+jK6bHwYAGeEY2sgiXr1fkzX5Q6mrA
Vl3Dc49DyL+/LHveWEt+F179FpOeeGx896xbfWHOd7GZbB2syfpytSSagVq6qxgOzGV1blntsyjG
bYc56tBBxy06F/eHeHK2A4zlMMjGOCTfhaS9Xzq4x03kh/QDhCyVrrGdA+M1chScw2BPzlfOvUje
e5HiO16OeLZSSkfeArYh+49hhNvpMSRWsqhOtgvntRjTdcMWZSw50/au3nm4bBVze6OO3XWihrbx
kLPPhDTjJAO3qcY2xfU1CMJCWwMV0+xaxAFd+6exH2bs+lgF0wlqFTMsfB0U3Z+3BK/J7L00udti
X5IfBuR8Rrm8JL3vkH2qD32chYqVd3FXqV6evAm903I3lkWgTwoui+v+zUQEZ0kgiukMR681PGFv
BzoBByObGX4nhY0PkzlQJjXxvs6DOrQqIDIotCfnz7yAXCqvARaznL003Tt5fn9Gz6uPkLmeEEiV
mz4ioZA3p8YpC8bkhROfLz2mKV3/NdkSYhmmK3FQrRyZvVl6YhrNSgihX20iyVApc17nCaO/wBtC
LHkAA7hHMp/tebKTNOxIzfTHM4qlHezqBU4gtWHQBa9xOfxnZAyz8rv/EFE9Hw1iTmKRp/vaxaop
WwhGwj2/KL7SoD2KDAxN9O8CJuZqmrO3toUh3Sv7PcdXex3/9UWymfGdoa45J+CHQzVcctHtZaD9
sBfoRsoczKOhM8DP8h9D6203KjLQl0cm135pzTCf/E+I2tNqorpmkL5u8UkFcKrsS0FFXCeBwGYE
PNlEcLJXAetclTfdtXb2gY7Smz7GjfE10NGurdrrV+lC7ojqv3Mj8RiBKePqJIU+jCr6aKbYW3eD
LjaF0LSMMmZcMhmUOTqB49XvUynlqfo37rdbwizrVGgnRoUqJpCraDLOi1nXZEq3xZZQX/I0s8Db
deS3Q9mOz2b54AjPpNVP5o1sCbth23qbe+uvjEAcvPzuOMF36uD41hbltSAgk2WK7ALTOzItrw9l
Z+pTkGGMkBndzk7HYDdj+3XlaifSTQIUw50fRmBhErWYtM4RGSIL/NDaT+z3gY0uyMfnICgQcZEB
UtXHqbJInK3Fs9bx5+BPhB9olYZQsdH4mpm7SXuMHWNr3KtJ/9PbDwdjEXMZJsXKzad/Fg0v3+9I
Es7o3yy0fXOuX2hH5TZOPdLVkKEYjTVvEqbSHaDkRvXBk/kIUDNymnEfPDVvnVU/I1TmG7gELsPA
SnBFLzWwdD5d4Ps2K8yRh91kj8GWU4dSxFiNAmslxG9qZcfVTptQtcsMNUll4P3Aj2wosmfN74Hg
wsg2+xxc9+6RaNhIUjdVBOSQupBWuuVkeA2fQo1PkCA/Bvto+lzOclk+felDj3fSY4UDnvbr++jn
R6eyceSQIHeO3W+difyqKGdWDWeV/dm3D1yo9wAjcPIYyB9Nih0RSO7RJIBvsBdr69P5sKI2J8Ok
Te/MZjU5CIS6IwQcNyRZKgPOya+sDz1LmW2shzKF8o1TgG86e1XoXcpYkJHbyiyXEkKK+9vxMuYp
iXUwq+Ede/1tMEWfDYVjFeCHVrOO+NabG3EpyslbwzhG9p6Ym7muP+fCv8CT3pSOj81ELJJjbNNs
xf568sz96GU3kj9fO6ec0BQ6H1IN+7mxronsPlJaF/ZUcz9n3bYodqVRvFuW3cGLXKyVQMaoILmO
lVzWloptWkK/XmW+okOAfQUwqbekOP0Z/PI4J4C2xjRvZlwwS/1XBfHBTYd8I3V2m4LuyyzNAl7x
PwzFkTFQ8JEqD6CXmij6MY3I/AeHuypuvcCUOlupxND7LDI2iPiAs2IyroogejNlEhwwM4/XtTVt
5GyTESo6ass2WJu+HB9s/UcblH0FZvSLUJzb1Ab+rpqS19hFp10j7uuWIrTF70I3DABnXEX4OqoN
RL0Vm9GEPrcozGEzRvG4z47VNJunSlY9p3SAMkSxEqDGbX3jc/aQq0EX3HWRnW6syRvWE1JI3Fiq
j0rYb20c4X0OKJT4qHds63XxcE32NNEgOsdvpXwxopjytawOcRSfLXMB35qYHdpqyz1bgVUvOHeR
4cvKnGzQYjRd/0ED9OGPYgpjZR9cz3qeLPnU5Y7/UBHtAgNVRl29Qrzx0VDVJ3OoGXXMu7hoQEhn
mj+v8u/zEuxg2u7ThKQhzXcX+92TXxhnw0tuKQ67bhx90E2gFO8ePH2sG13FgpWjnE5FwySoUOde
JvUGmpVe16g1x/mhM/BbGI7x1WqI3JNKqw198DqYLPgLLvBTp7YFSNK+ix46Ick6RBTyyhdZ8prG
OIgs/c0rUK+2UdcdLIDMTYtfegjTKTgKs8SNqSpvXvLHcgy5SS2z3Qtnmg7kc7shBhjHBmzwJQr8
d/jRRzE34wXzI/tBkBohy1mnbMCZJ1YRUIWc1/5kHkoWfbAJFD//8UbbX9FR/K6a7iBqeSbGWi1F
siq12UFF2QONwm/OAVutEYEu0efrtK3yE9c6wPRbx185Tkt8MS3sTHyq2XL+lEB8ONWwUQh8tfhj
wzc33EOeFtwqo3hhe/kUar7Tv2wkBmTYujzFXFxdJZ8DhC6UHCUNEvM1yxKQN6T5u4icCz6CV9O5
FP4+JTOL3JcSG/yEraj9a7UzBir5B1sv61CXn1MYAG1vbJPBxvkdewOra0J+45eKf6Gwf1WpeiUh
8tUQAi8jP4Pu1BM3RHHNni4spqEmje8UHIIU/3koWyqaEFn5Vbeq3sokCXbC91lGJCnZhrnKaWbh
clgsW9arH0jGIh0GmqjDKAb1CukB1Acnm+iEvov0IZupMaP1mpF8y4hyeTaQrciMhJBYzPzhvNuK
ViqqhnFnmEOLEslv4e7S1XJxUdAn6o8PHrg2an8n4E6x3pOMUXgNy1jLuLVCAGcJ176a9XtcZF+d
6f9WsAsh384bsUCxhyvzVOWjj6Khi1lIzady3gRNOHVOH0aRnyGJwfbMCZYDLvgLcAhi73n+rYYH
t6hbPvsCJVTqHGOGBid8EtSQDZBGxLjqp28xwENTvUg3jWaaSuB42MksCQOBlSkVK4Lz1RwI98x8
qVw3oGCr0o1l2Jn5OpMDa1pHbupkwgcr9YRerLhbWnt7vMFX8GGTTSPzD3jar/zmavWQ2ME2WcDI
y26Ltvml6YOPpEHB5vTmQE+AvDA37Xibj39Sj7EPpBH6JwrQbrQ3WY2074e3gVS89nJ8B1BcDdhx
hqDQ86PXyIvkQy3aWWeZHa9z+UblJVZB4j07SZmsAwegv4WAS2jRvIdnCmtJYK7kUSGNs9wirbfC
qYje/YLWDTlR6cXPkBk/Sc8E//PAbTyWqUTY7iqPvtGgnWfU8avBS2fU8OaFxO83z8k2Y+LtHwmk
8KLtYxzoIRRM4LVXpevchOq1PJCrBQat1sAlhnTp1YeXKmW8ibNSs9pvR6nQtI3NVqZo4JOFlKqZ
IXXhOgcDUc42ayKUOWmnN4n2Bzop9W2OYtiUY3m3I7lJajE9B4u42hSgmEbGOSNDxF/cSsZX5LXe
Nm3FuwB923hQ1iOD6pWumhhj6WkUUW7Ysr3bwzKHXWKcAnNi0sqAuU2nbhdXDlUiTFboaOO6qHE6
UXW6cSNxtDsL8xc47CifkG/LenkR7fBKscNaQyo7uA4Q0OSuDbugT9a6JTkYnXbmEvXTZX+bBYJJ
MKu9itS3JTovLHJoe8JvPsw6O+V8JWuzjw+q806Mtm5Vj37LB7wq8C/7WR36yQVn9WqY4cG9bIv3
6avu/npF4UKOrt5xVdF8yQR7uW6pICbxKSO+lxiiCONJa1q7uFkEI6hm8ND1tuOATOIJ0wI8MYLm
u3DUDhbE2SYXqbPy4Ggk7O1jWdFGEXrChrY1qAK3bYV4L00/eiZf4aNBcGvENlBgrrXxyC6JPuJa
bnAkwtnXV5g8LPLDNIp5tTTQGex7j0591cPfWTPwvvg6AVtytn45jphmaxPKd7vCD+QQTTM4lyX5
VGkJfDleUnhWl9ymtdUWqiX/kWgvnOfG1tnGrPeWkv/EQXZTRHFfW7Gc4gWBU6cXGC8BQqKO1SU3
JobBSfrMZUb+DGZNrBZzjhnHCArxnJQlGX4wyC6sjRXcWezFBrr9crna8PReFn/67YMG/rIiIpfd
9IpzIs4xfSK2YxDThY3BHmLhZciHKjRns3xuRnTXQYydBLv6MWrlGOq2rbZNsCwH0SfpaZy4sMze
fq1gpIeSS/CcpPR5C5oYhPRrdBmMQY36FSYXFURpvCcNKYeGmPswwTrhLB1jo+l/PrDE2eWGE226
fCMGX2x93/md1bZzS74biaCyTamDvMEOpceenFUZN2AC89gP3O1SRX96JzCukqAIam6rvZsGAUG4
0p1FlVpvNhL+kCbx21KZ3Gono6DT8bsuxLqK3JY497G85gA3IcOX4pwrnNIKdEqhYaLPwoF6ZT5a
+jEW+ryk/tNSFeNa1qV3cM2MchGUIIKrE0rLFe+Jno8QkNJ/DGU16yKHZ9N5+uoUzWZBvi+hhKxq
q3JWFuTxqh5f41S9IcQoD0zWjrW5lAdDljiCzZtJDm+FryzKZjgDVf2FTQNu8F5KyztWf2v43UVi
36M5f56w74pkGBnYKmR8Sx19EjUt5l94526D1v3raDCKKS83UCipjo33Ca3uFe7HaYmDfTcW057T
u44z5yUScb22zYepif0tNAxv7gYMSqphDckq3hskFO0cT+2isbnNTfk9pZ1F5BKgvJf2iO/SX16q
0n3s4WMxgahupnR5QoJa0iVnj3W9xQfE4Jz3aRWtHQEYPHZ4DqXJyRqxGEgRXLptLqB2+iY52txx
nFXIUlVCBCfGtWZE/GtcpMjfYzza+5cx4D/ud+rSZXCopntau5d4tLbc9nRKo/eSJXgGdg9OUBER
C2Vm0VYaPWEg4IRLUQdUTofZVNmuX3DLklW1M5Ppacj70KKiGtXsMrFABK4R9qrpNcCa60HgINkw
c9+hg3FLgupCcqt2noGINprnNJTuxO2vzJP122W0sfY0sWywl+hFSbbZmJHcmhPaldjmu2aS8YS6
IPRGmICWxTtV9NfQiToQ2PrU4olDEOF6yWoDoi4eoSZOmyKbQmOR3+4Y/IaybjC3c+8qqv7mjXMc
C2dc21pxm89ogO16fvUdOWxlieapwpUGdj9DkeiovTR6q9ppNwQzoouOXAp7uTnUIKdsBD5jO4eH
N4l1MaQHMVvtGu8va2V5/0PdmSw5bmZZ+lVkWjeyMA9llbnAxMnpJN09fNrA6BPmecbT94dIZZUU
UkndVr3pRVpGiB5OEAR+3P/ec75T88TqxhuCltfRQ7NHX31bxIXst2X/EkuwNAdTFT3MLcw51Ua0
q1WIWE2wQXDUu2TKbRFmN4Z60rm1v/sq124PoennGX2JrffARypiJnygZzejJM03VBQ5lKVDPVLa
C52bCPoFMP1Haw6vPENjwNRhRD+DlUeRqMKSiKZ0WQoIuimJWqMbdniAjyV0PpwojLN5aDpiiNMM
CjeoFKGkvVeA9EkshjFUVrZZcgatCQGRTm8NrbAT1ZiUEVwCZhe1nCZ41p/S9ClHgHrsA2m/BEQO
omALvSIR0UDXXm6WwquszYdJfycgWgL1jBd7ARnr5QPDbqth4zdWi2eNATPGdmut+lO9EK5iAP7E
kATZAYZuOZF5kuuRsKdqGu1ckL+iMXqnfdFvNTF/V4waOUAG6whN7trwqLm0unPdQgTpCHN0DAuR
Iu1QHmMYyRvsj24RK5TvI5byicmtayDYngrSiqyS+wx/0VYJlHQLbjZyw0F7Z/jSoRk0fNWStobV
08WRg8E3Pao7zOczJ5qH6OKqSf4kCNPgqmU5+zOaIshIqcDSpOmWE+c5K6KBjb7X7iR1DLd4o4dN
Xu3VNtyCXQI9YeQb2ohPlpzh+DAMXAkAo7K5utVHieVR03xNj14Z/kDDi45Iuuh0P6Hf43MX7LWS
oXuqivC11IQrthcFFC2aIk2EpQLNCmBYcxZquDWd0Iwe5KEesFRc1uGmlvPU6bsUOaPUuLUhXFiP
bxJcxejGXvMlALsf9bBc+03X9NwZQlDtlZVGkCjnPB8spxrV5NbY9FNyZzA34Y6Xl83IGdBBoLYS
TYFuGW8Egcu3hMUqz6J6VLvkIS/og6d186jQTt3VRXY/6sUOoR/D8yda79Ie8RjAg76R3QkrEwtC
jHtenVGDyZB0JBX/vT0t80scJOGpwFWaSErO9ihmRoURvtO7DWk4TDiB4NhAlWhirL3yyboEWEed
sNZax+vUUvQqs4KDOuzyHI5FXKavc7qSoBZzJwRW5I4Z4dU5DQqpKmbGdK2nk+fUt7KIf7Nifzpx
nKs/A3spxHdt26Em6QCTGtJOUGssRwKm9mZoUArQkFFbanHi3Qu4BjCD8uSU62nqCaapA+B+WFph
r+AEsxVIgQ4WhNYjFWaj0qrbGqw+VEKWrzDubJAqnBsVcd0wZg8zfdmdOaBTarpUsYuGqWNekfRE
sG89jtNlpNvWtrW866KE/VtssPR0gGxzYW+JxkMlIfnhWbTskT09LSC/4lzPnAB5DlYMUI96x5oX
sz9nX6uwWuG8NFuLz5Z/SlX21FqUoSlqNZcK6mlRtbtEKGU/lwoWxsSKt1LdXoZksgDQzTM4IurU
LvhkyVZ26OwpCBp+dcKejjDZESWg4YoBHACpUmmLt/0NRUp2QjWLlFyuXYAF2LZpns4aF2Gj1htL
kvA4xHtrpiOdpsVdOMOrgrH3hJw14K4MHvuguVG40Ck2yH7HQMfjDaGHKvUuZmmZqBYNoXe/V9JW
ABUzyg4SoWTTLOWn1cf3hkKvN8gsmi5DeFOWkZsaQnMsmJfoQvEqzZj36iRwcK3JN0A4KB5Qk5XV
QB54ErKRgYrlD6AUbWnU9soi6s6Af9PNhs6COJHc0yTVtlRzKbtQX42zyF2muGIdHKitZM1WWFrp
ONNK0cduTyPp1erKehc3GFXT2TTZYO1xikLaN3Hia2rm6FN/1ivahK0ZH6uBQimP6WmVE6E1pnVO
0lHZpTV7mAobtNobME30FXUBmEdO6hdRMW/Vae59Gb2ClM3bQSShxIgu8fiYLP1zaWDKDTqu/6pF
aNBKWHfWONvhWPbIB0uJ0p9L9qAxgyqj4i6YYtFd2n5HD9sK2G12HXn00tifZIhOBNbPigpFah50
UDc6zPk2UZxFnCEgN1h4Vba0LRtP10IcSd1iZwK/AwIhZi2TYKdQujHC4T4JzGBHZ1ymKm4b6GDj
JRLIlJoG00G5Z8dVcAmzatNYGAunkqAeZRJhH7C+Nw08cQP+wjxnqQueibZj1NyS7OxlirJCEigz
U/M1NzTyNEk3m7k6Y70h8jyOUDEZzDWL+jBkdDQipK1lph1hD65tC4ThUX1kuUTHBSi91rcogC9m
UgSnSSdIt+q7h5IttihPN8j7tG0bhoRUE32wxIOLOoxFfUG90+pU4QaTCVVVvqrQoFMrqO/1ybIE
TBGBX4vAlDqFe09gFEewUb8hnBYiV5UzbohBXEfDoWw7xZ6k6Y2Oz0g2DouI0UY3UyovuzRk8cEw
ka0jxG+9ELwi69pEEj5nUxcCf8KnTx7IN0uPDmOiPlrKpG/1St9HstC47UpsKgqR7TyjMpnsAb+1
gszXdQPXCDJV9nBeHXT7pZd1FAI8LwFMgQazNFB86XTnZAVbFTZBjOqXW8vUhCMWGgLAC8aH5lrl
48smcCgWN3Gq7CMG0rumbs9Eh50Fzqab6PBWGiVxBWstDfkYU1c5LG0PzTQS8R2/i3SX2X63WGj6
9H0QCLu31JrvSK22hRIKtmq1rwyeR+S9bF0yGW0Wna7RbGHjYZMRDNqa06Ikp2EkakEtNK+tB9Ef
O48pN4LDpeup3Q0bsi4FmVY8JBMP9r6KLVfngk5yGvo5YW4W05qCGtnrhuReLwN20jnVtfG4QLvp
sYPs6nD6XMau48vnMfstNXChGfDkw9IiYpptib1gcKKoQ63DDrTYLvRAjK2uFV8K0XOMH3MYQPqI
+Cz3BM16pzC4DLUACihi/UOL8knbi4ZVWMgXLV3oi5m6clPyDOABHthpjhQ+J2ijIeJE1ZFayxQC
tm40d01MOBQzt+WgB9kH6XIHbArIvSGjPpE6/45FaNh1sq5slGq2zUJ7zM1MdyAe7AxwwUYs3CZF
tZtl2pUp6fUz8rsx7/Q3hk1faqicyfIpwRHkj5Je5q5Ymv05q8Z2I6HatjWZpzocrJzbillOxwic
y/RkIMGltacT+aGPdiKwrwoBuLkmB7wY+jEd2ZAYoobuH11W3EjVJiFNfEbgDtr0KRakvR51L9GM
4pVOe+aZpS5QZAU0MFk25dAXR6Xl5k4xrqEoXWvrQZZRIhbnGVYOCoX4LtUIwCQE12lH8CGMSgsp
oZsZsDOouvFBwSLVzrtMSb4Q5TnGKBxkmXvZjN7nhmBZFldJnd6iTTD09MJM/RPBVbwVS+FDI73E
UzpsqBh42rB/0tPolUh3Nij4NWzSjogsyvFAjIelKO6svP1A9kwXDC8Gkswip90pM0YXFyz8KrEA
DP+4pO3CkGAR1vpO4EtJcPovgYmAsXjVCvFVnB6HokqcqGBXLQ/iSgBbtmFdHyKdPXG/ds7I5EhR
HuXjxPBSHHYROTqDaOLCYdgKEIL1EepimGCungYqZra59kIYefmlKOlNCvAPa2yaMKH2dEJpDWuA
8kG7Ql/TjyURTwYFHhleSIIUAk/rFqp3wMAihoSRxzX7VaiXUc6bpdjBlxxYa1HV97pYUhcuASAF
IfAwrZ8oHAZfSm7h7+ytlmydWqem0POZYqDly8IgAaEN5Uebp7twxAcrKKLXzNJdhi6TczVnftPS
kEoYxscFzXW2okSIRQmOCEBFsYaHcijWfgcROAguD3nBoMTExUL9q9p9YbB9nupNPMc63DiIqFEa
PsCEYwbaqJ1rmSR/9q3AYDoF4gcQaow1MklrJByaRBHQg6HT9CpDMILMg7Y9OpFFfalkY58HY0Lq
mszTtcICFeios/CYrA7UO/S0eFxo8KuF+oiez4QvckZfjzI5KolASK2dti6vui7yzIw00KZld0G5
aaGqyln7VQZ5cNPGCJWQ0qA7jhPazvT4b4Nl2bBQwYmsM80RgWiQWLz4RP+htUAnDXL2nepWdU1h
aeDYvMa9/JnA93CFVn5JqGuxhKOJXUJAR0FpV9I83ISjz+YNd+zCiQ7lYU10MXUvicZzH1svcblf
lGyvtDNC2hXsSHeSjivqiYL1mrvhJh5zSD4lffqY1kU29KBta13bqIJbc5maUsvWMuv2EnJjRPjZ
xshY5Hscl3aM4842MaZpVOzMBQx0D1H/mCs6Q7H11PVJiJNaKU4g6cKTMCkffdYdKnSkGyNRsm1u
vE4i81N11JSdVpW3BmTKHe+05ny/zENf3SPgttIu2tSxAmkPJiqhtN0RDisFYZrGXquIT0lvGqhw
2/eoYZ7AOoNmTmsfk4nNQ55rFo9dbqygOC2CRb+5yi8h4YZxNjsjBeeeCHHsWupsMB5FYToa+B3k
+k1AGYPSAddxDPkhjt/yUgE5awWtOwsYCfmSC9iTcKEIo0Fc2XljQTqjmBvPKY9qhJUjyrh5I6pC
epfgDppRRm8kHerPkJZOyxrt0+p/ibvKpKNh3KawBBtt5EkM0UVhC9AZ2rSrxUQCIoxKIuj5k4QM
YTGiii+cvOEAoquu3S3Qj3Z9xG0l55G/yAbN8ki7zXkibeaWZ57K9iJLM9xy2UmpyvqQZOGlnQE0
yhGphlVO9dMXH8Zcb1oKq6iXmb4Gk3pAin4KispwpoYZMK0CTERaa9mCwfy1avrxHDOIEKkvpbGK
LqTGDmR7giVtWsGrsUvwbbLI1P2tKMUw+Sd8YIepzU3fEgFNApdB9aJH5a6Iqj2QdsMr1axy1EoS
dqEifU6iMD5EMnA1UpsU2BB7WjSVL4ysabMjxeM5UyZSo4qQrAJUGEEj2EIOFKwZUXQI60FHIz6z
VMw3KI4SVzf1BGsHfDidBsRiQN5npRyYrTKAWvuyY7QfmHB7kzDZBIwMLgA66zZKxJ0moZuNtOJM
++YTBb7qzCWrNVP63k8VJH1SIJyDEBNWMC+HplDS/br/pqM+PEhUADeiosC2EJBWpXNaebpMwSuk
bzUJHT2JP6H1IDKEcROSTU1zjR7Q+g8tRq68pvAtwzWC5GBTKz/D6pJ0xG3TlREVwP7ymbkPMTv5
MjNywiBo/jOgQ6V3LgCpiA3jRSElYc0lWPj2OO1nXZyfOpJZWMnvgJfYeU/y7hrKsoaGJBbph7XE
ZxNcHUXC+vc1p+x7ONn6A+v/RH06WyG9r/WwlAYCWNndhjLJoshO8vYuK6d9SKbSivavlVWMRwhH
dZTT9NEQ5euaF7MGXixDxPc5MjCTPyrVseTpukLu179G5XiSguA7S59N+Nsa7IIUxJaD7vQ9W3Mi
EbTsk5MZg4IkFcYYyVEJp1fg1GtyUyHNX1MmPaHAUsP2mBM4Kg31C9fZ94OZpns1C/FXCZveArbM
Jba+tEYSpGLytgYiKGrERkbzEba4qmW9L5rBiQAmn7efZi7C0FkNxv8MFNOBDWdpcVyPvA/F61ip
23aMt2sOSkESjFqNryw5kDhHHTAW70Tvd5PK83bNDoAfdi9M9+sPrgeSES+w/hhQOVs0urtIVk4Z
4klhCF7WE7lmh7Rx9TkMya2KllUmC2HNPxhklDl05YHAQanWmQYoF4E4pX8FpA1Bd5QsEk/IoNFj
TjO/a81h6GZ5U6rt90ZjKH//zz0RC+tL65c1DoHLDcOYqHtvW389yjU9ZwBVBe8PUlPvrhfXmqxh
ZuWbGV+iEdcCITUNdCC7QBWWDcl2jUBcwyzXHI1GsvZGX3mLRAbwGuiIo9fOsOLgxl5zkNYY0iBj
5BeO9poGsUY5rNfLGg6FIwiBj3K//pxMvMl6OZaddq+EPLzXSI+OUJIoLw8VCpP1BwKIwxS56ZI9
xsSgRLUCmm2+yghrsMTfrUF4Pdy2+/UPEJK+/0KagHQzn9e/rtmD6/W/ZplGXtAJvpDAFSFwpSX8
fI0vLfXdSGtyJoclMKWrGquHbJa8siLya81h4KRQn9tCPN6DgnJFsP0BQQ+4Zt+rmrYTzlK9Nd4j
gT2mamovJokQjVU9MdquZSjZUXQCh3bFOv+mK+NHQ4JIwHW1qOT+0TCU+P/alN5k4s2ytP8A5PSm
VJzQJWcSKWW3RhG85wMkphkxPSkghDBfdDTicie/DWu8W7aIpDmoNzU5v+sHEwNkCqQ64zn6Hu47
b4MBZ7epvZnERbDvfVtjZAddoKNt7XQtY8tSntewzPVn1oin72tYB0FymASGsxzMzz/92z/+49/e
p38PP0sMR3Bvi/Yf/8Hf38tqJicw6n746z+23p33/V/850/89uf/cbz3H378gfUd/vPn+Y2/vKN7
7a6/+YtXdHE3X/rPZr77JNKm+/67Obb1J/9PX/zp8/tveZirz7///F72BQ6hu88wLouff3lp9/H3
nzVJ/P7h//nZ19//y4u315x/d39lWP2TfaVZ+Qmifv7dP/28tt3ffxZ0+W+GyYDTkBREf6aiWT//
NH7+6yXsA4pioJOSRKQj8s8/kTjRRX//WTL+ZqkatZVpKJbIls/4+SfGMb+8ZBqizmuaRlNJN3/+
1zn4zffzX9/XT2R2nUuOtv37z+bPP1X//Ba/f0TqTvABqqJBspYV0ZLW19+vdxCQ+GHpf62RF9jy
eFCSW3Ab7IpteZO60fFXJ+aXN/31m0ii8kdvY8KZFTVFky1d/+3bALZThk6WZFdH/R9dcY+hB2IH
UuR+aTLhOvUzQBOKffDwTpu5QsFWhu0p+jc6o7Z6GV7IraliW3NBBb4x1ppe6PVYyExhux57/HYU
7F+rnM6Ah8WsB/GW032YZ+Fb/ADErQRlcWJWAdaXfhx63ILsA3s4BYJNa7G9IVUv95Wv/AYcnOyR
bv/EZjFlolQ7S73+IbrWF/FMgcGfqSuNVxpBaATU+/jC/IpRuVj6qCmVzLUqusGr0NJst91XrzvZ
Y/YKBZ+ebla4aw0hO7NI0IYXzZv46S9O9R9+oaZqKLrG16mo6m/PtKAnRQpZhTPn9xvhVvXSvZQ4
ZuLOfrWpNhidfNlN9oZgh8hG/3n7/+bu/80Xvf72311Ov3p37bfvDjUFVoxCVJEGgMHW6UHag0Nx
7gY24HEHTvoRO8b/8CP/cHFpE5NuAJmyixKi+BDXvbw9vMXQ3NlccWPY2mXJ7fxm3k1H1KCBeqzL
/Z8fg86d+sMH5xaW4DRK3K0qCrrffvBZpnuotqLsBq8IZFBjqV8GSo97fTM9CLeIow/iRd/kl2bX
fnYf6SZ5zExb3Wl7GnPiR42XXYScwZGC2ZX9ZmO9SMfUF/zimHiSZ3jBC6E/Z+qGjbFXvoVu6Ftn
wqpemWXdWycN1K89nehMhH5eunXp/vnHk/7q462v/2qZUJUuLiG2Yc1+nPcDN47sMTh5zrbWJwUV
EYd/9Z2K5nrGfnsp/faMrkvKr97SDEUwYNmIJORdvTKHfBhguRJU4cDOj2eXtnfTuAZcT5aHY3gv
H1kBrPA8Z7twuKvOZI9ftZeGVsIdcBkAnNmmG30jc8Bq1/lXF+wzdj2I7cCzglxJDyCgiVEQBq+k
bVA6RbwlZJntcz/486V7Z8RMU2gtyrmFHurEHwe/wNn7jRE2bUwj96eH/M14xsTPdlAjHsA8JNGt
OHvVqnaBYrJjq1pNKGRp5G5Gy23eiTCxzA+pe7CUmxy4zg5BXr4gdbxTc6w1xrfBr/QbQoA0YNPq
FqPPUPk1vSMs2qZt3oGyo/E0oN45dcZWTXaBSJ8fVavt0MIrlCPV8AzS9b68ErmLHoOdBLEA0d44
t19jZ4+X+Y0BYXyiXUXrn4CsyS1u5rcZGrrD/CEK0NCjqnCa3mmQ5d4Fr9Jgd0RUz3Z9qxDtMNrF
qVtLDdskvGNx+nFnosVoNyeEC1q3m+S7Ltix3OfX8M0K8VbSYLEZ+Z4hODM1HPLjrFw6EqDEY5Yi
jLBuEaQqBGghJsFUK6AmHs37UtnLhHl0GTgP2jx2X7/jAZp1N3tW14wXNwDZ0t6ViSOF24YDVuRD
S7f0i1aF/qTmjnHt2aoC9NiQTPJcvpWDzzPEhImEfp0Q1pxcB1tNPSaFgK5o8t33GaCIzaqmCGi+
OASYZtEmXDyCGfj9cusDRoja4yAcyYbCVxG198SnFeFZG2ieA/WFT+f08iaRPiC7VohkSqZ+ttZs
CPzQX0rZRqvT93QgNtkVijuST6Vlz6C/w8ClrSltaNdl6KfoI81IHGyqEJgMzC+cRnNHBiWZ3SyI
wfyERWTaF/NND+93hIfpWtpHsBmaB6s9gvVNslNVPhPNQUsKvceFfVmDI/lGpf+4nNkR84ATAOsp
vpn4JM5U6c6QNgsDZTPjHrOj0oU6YuDZSU4IUi2m/70rf9NiVIFHbPsIBudX682qgSdw27gFBuAX
qXMnLtQnC+UeH05zdaaRkodNTUXdmzvaNxn1PdIi2tO9I23wreqFIxNbA18+xnrrho0rSRuj4D5w
yvAQppirHSjTiDI5Ijw4PG2NwqVXHjWbUT70mttUXN8bxChlssth2+m+Ap9t+MYRYZ1nIzvOTrp4
6mTn3YleLll9PLVNAnmzLUJ2BB/i1wzL1FF5fmf8G8/6XOHSE/tJxOWbsnNHwW/mHFajv+LdElep
N7RdkTtSWDAKZ6cwyXbzUeH9Rc+8UgGwRGz4/EsHvdo3y01HVo26BSQOcCqNetsMr9QljOmM3NVz
H/6P/X3tAUqyWYznmqCh0K0wCw2EwTTvi+lk2X7tXPfvsnQu6keiIfJmtyzbqHaSr/AmuIeuOtDf
zIAnH6TZ1UoPaXNHb1axs0OfuJq+N4fjTjU9rnrMxHwYXO6Q4GvbKrdcn/AjNWKukp1l3Qe9o4m7
5Y57PXpkDjkqjzeL7jP+UlvsEuCNPbXdZqVnmZ5RXvvFTU/Vvr1Jz5B+cVVUeBf1Q9NfE67rjs2v
3eyynbwPGRM6MtIn+IBXYkKaZYdlqwoObXG3TtzGT1HYhhO6i01evHXjuRD9pgMyy3XgmeKW5N3E
2IfEQip+TO9Evm2Kw7SvpCOgkKiFS7KRU2J6MPy0T4XwkJRHifS51idIFSTe0yza8is6G5a6ucW0
6KTTtoLAQHuP/LgnEEUQ6OSE12lQuILqC+Z9gf8iYRwCTvgJxbsInsLF2LGs8Y4HWXPl7Jwwm1F8
neexwQXGfJe8UUpTLNeGy3eU4rVJt1b/LbjBQtPe8T0x50uVM53X8/JFCTAsu9XOPyrvqXhIlVsr
Ypzhxq8dEeUO8Yng+1nAy11j+VCbVZwW9xajOnp8ol98K17Ll/A6HGVgNEg7KbYSwYPlONqUYgnQ
NE5p5kqCw5NTo9AFriP6leBysIPJQJPGhrfGqasbtM3FKTlJN/peOcVPyz1d0ExxWX219/B2ZJN+
RLXb3hkBbWYbXDre63dMjmxgeSvYP9zM9TEFpMEjz9FBIfMoORfgCu1gZ72lmLvgLFROKrld7nEV
NJXTx2uhzn9kepQKNLCQVJAYdMM1VN0hEeQjiefGY5aMn120x5Mi2ExmYUDIl5Vc8Fl9JpIfXIA1
xTAACKFtyLEi55yHMJqStZSQHNZ3FHodrqcuPqr9s7jcQhkb9RuCPLC6peamASn1ykmtcs8QnRqZ
IBqCAM+UA+eDxJcUUa/l50/mU/E1sCqQHbA+Iql4hcP4hC8C7SuW4JEBGY4um0HPartsHYgO2spE
chKWW801YdZMLuA+zAMlHlwel8Zth3+cUUZ8QiHFcABnWvEuMdXnmSNvTWVXWuh43WZvPkMrElbU
NExyBPKeiYKBUd0nrWXiRo1HZjCohoN6g7uV+owkoHfjgZ+OPpdz+WKg2OGhUSLLdUC+PtRPE+Y9
ZNW1Xce+XnnJ69r6+RQO0JLDwnYP8z4CN1s7tGeyZ4UKBsnnI11d+bZ6LqW9IrPAuotxw2fbpgnq
+yOMxanyE2ItTT8L77V+K5o+YsKlvDMlB6lRLzsSvHsPEhGPP4BNmuDQxZdYaCy+7+dc2xHkV7N0
TwkX7A7e2UQ4pxO7Qje7GW0flWHbO+IXGA7rMNCsL8xzhD3uWCwSd7IGRqOky+5E1zn8ksRzIeH+
RyKAYe9YhnupcSDPGcJNOx30xZ+hXLX3IuVmtZOS84hgDNMxmQY8twXkVbsy9hHrkauesNTPNnJA
rjTxS3lvL/q+e6GXLU3QvAltdOvao2m+iFvxuTwJl/KBcR4QjPrE5RffWPvhm/aQS868o+R76jZQ
fxgApV54QrrKGCNtNh34ouXGGna1cjXCfSVsiaOrjvMTjTYBE+Y7rELjJrrAnMvd8JQ9152dXjG2
ccM9BIf5gAJm3x2R+kmP1o5E1Dt1q39j41fdKtcavo8jH3nI8+GS9Cz2t0ttDyoaEl+jyqnBLdr5
Ka/s5MgKabyUV/kW4AdHXdV2/xCRPIga0MaPRx6jrb1Q+B1aZtfe0LnKPdMmWAx/vgmRf7+1/e2O
4IetrZRIi0VHWXbRKVwBSvvDPTksZ+mp8OEcHTWPhYProN4V+/BcuhjeNsGt6Qe3xad2Buj/9ufH
s7aDfr9DoVOpKiYySkn9YVOEuzQoIKdAtPCH3fAUfmIy9SKe9055+PO3UtZf9bvNkKypNH1kYBfK
eii/3gzFiQ6skS2u9VSn76TdSNYFXZauPXFxs2TK3LyFq8An/da/hOR7I7dcsCs7IrpXE/mfr/VA
n9y+3PfCobmYMD4fU4Anw0NJw+WXNuB/2weQ//jU/Nfx/rAdHlDxCK1IvwfvEEISin31m8Q4Z7Bl
UBcYba/TnfZa3JlPjM/wiNGVuczCQc3/4pqRft+Q4Jr51Yn74TsqhbmZZNxT64FEDwWxdltpk26g
uB8Cgqdt0weH3P7F1yWtHYc/+7p+2LtmKSyOcWDvSnOLXVGM8PURnlJueCCC4zNQLO5RMBE4aa/5
C9SI/+Hl8sOdMsfhEtQybZj8ygCNele/VmflbXhQPfPGLMnGcqI37cgWYvhKAbrOdnc1tzqca6az
b+pBG3E/O9ozT4o3KusnaffnB6j+4a2sWaZiQWZR6Jn8cD2LPeMGkVuZeJ675mTyDH9L7peH4kZ7
rm+Jl65s0et85UH28k2waY/hN/XUeJYXnCSv2c4uscebwZMu4RmZtfKFEIe9kbXHv75F+vkk7Jha
wGEQDuKh/otv1/rDa8qgzWPQNDXl76//6mZUDUzZ2iRzdgN66B4odnyeQNPnDQ9+VLfloyA+prNH
lOAUnLqH/osb1jxiKwQkF18ZXyNKYKtdaw9rQKO1WW2iyK5iT6Hkx4uPRMPyEVQgxZjZBbG3tTbM
7zSvPmbvtPI6glQyVHSezA6ZxxCIWsSpdCERgDAKeUCnwf5yLWC2bInSY/lMp3L6RnAF9Tu2lP7c
0gN9Z6Sf944C+ttwgweWBHHY49WajRPT7ui2OkR36HERkoVIOtAg137/NO+pqiaJjsSlj/w/vyqU
P7wqMLTRtzRMyfixS5wtMPvT9bbp4RfZ2UfIZUFwhelTcxCvWBPG+FDn7lQdx8CB75Yhx6+2OWGX
6UYR3Im0ShQqb4S26+yJjvk3SlANlWO4mZKd2cAr3YjgfxBdxS4q8+rbnx+/RCf/97c9DXvZoMlN
0359/VcXxgB+usffI7vmUd+PR9KJwXXdqg9EXpzEG/kQnxi3ed1+duN7Ght/8e5/eFn+17urP9xT
bRqMUTpwT03v0nTo4MeScsn002m+cErAbS5Kj3JK7OxfnoT/b6c+T3HK7PMjvv5/MPpZ1yPGXv/N
5GcTvzXXrLs2vx75rP/kl4mP9jdGOjpZIjLiN6ZIBt/ULxMfXkKFJFqGJMuSJSsmT4ZfJj6K/jdJ
47IRLeDWhJlqvPTLxGd9SYRRAUYKLhapJur/1cjHWh96v3o86fwGRZR1TZJYviTD/OFKGVSRw6jK
rxrc/r18lb3R63Mvzr3iHQJAbYuOeQUI53ILXSQfQ+598iwex9t8q+4THBRsBHfNLr9jWdM3hU/z
0CZM2Vlu+sfy1rwwWrjVCTp1hG2waXZR7kx+sAFjbIdbY1vdm3vJbS8EPlA2dbt1QqG9pV7yQoby
vn809yRjbGikCKfwkJ1p+Mn4fGS7ojdkQY605y/jILOUKU7xgPdWuTH3yhYAqo+9G6DXLj0m93jA
HcEpN3g09/M3/Zrt5td59Gb0J2/qZ/dA82p6Hh/VS3BRbtRHCid9126AAul2dcYClr6KVx5Kw43y
rDxPO164Ax/gmZv0rn+sb8Pt/LjINk6DLfxnX/aSB1Q9nuaPx2UnegKDJf2RXuNWO+j75oVoPD5t
fmZfrDvA2O/GPYQ2D52am26rh2bX3cgb/NOuzqrFwIlP03sxh5753W55i8iDfRk31Rl4hl+c4mN0
P+ykJ3kXnMMDHSQ6b4DxCEnmpFmMui5KvQUpjRpIRSJ5NC4dJJfexuQG8QnoK8awwTU/6TiDLhva
LRUKO45S8ijkKfBPrKOtiklxZ0Q+LepgctV9e8v+Xv8CWhPRh72fLvOt8I4vfIvByg+ZjEGEX8cV
N5ZPGCSjJ3k/PS+HyWXk4REV4MNQ2fS37aUmi+eDcIP5Mb+g8dOexrvkI+QJdsfkrjtNnIt6z85n
ctLLsAv2iZ/u2of4GwJ6rPUpvLz5IHVexS78Kl+sG8Edd2TlIpIA/OOFbwEOlQfjHpEJk0OuFuof
uhYaDd5hL0eXrsda7VZ+uA+2eL291A1I9TQ8JHaZCyLnXdVIyvWZCcIuWgRQNxhO6ObuaevGOn1X
J3vQvd4ZXjhZsseBfqNFIJ/nb92p+UjWf+ZozZGtcv1av/KdsP4z+cJTPW56j5bgVrnNNZ7ddqXY
s07LzWnOuFLMb/o+3it3/UV4lr/oBOyaD+EJYSKfi3Qp6mYjggzGaJEmvq7dBN0DPIT7GmYIk0A7
rUByP4n0XydMUXZ9rzyGDxNONCtwwk/xeZbtCQKLRMSwTQ9D6UCDjY7+0lWYhZzpwaAx19ngzEjh
i3bN4iyP4Xt7EjPfwBqZf9ASYjhK0qvxYdwvWXIrYFzdSpKbiV+gnx2gYkBGxtdyPipMh+zCg0hO
JoSSXMzPpjyq9gDImIrIlbR9ueHHOrujwb8JCMb639Sdx27syNpln4gX9EFO01tlyqTchJB0dOhN
RNA/fa88/99AowcNNNCTnpxbt0qlkphk8DN7r70n8dZbIxRfMbOww49p+m7blS1eqnXwBmyPqnmX
H5mS7YLfnqUZwfOG2OSIMlfG1l9BBWqrXdIuPhCagYVgPOs+ZGzQDkB9UT0yOmCgnh3idtnfDiWA
+HYx/n3sSGzf5JuPEX4ic4W/f5lWXurn6rF4FNtx155IVir3TI7f/X5NHhGKqxejWCYXvgPm4JJe
/RAs4ueYam3aGh+EQwhIH+vcPsrMWXTuNWtguImN5iCpqNg4KBOswzypcsPfJsBsJ83XIFw35muT
pVvH33vzY03Ido1LeC/rx7Z+tDGUhAhpDfLszgOo8ogQpiuYfTt9hPgR/Vr9510IHS7pIui6i1/3
Tb/g+PoHCF1pZuqkAfDhSD4TjybIsjbGi0p/XJYRc/Raxqcsw1ANoWNZ6/WY/bGYu10NnHbvwM5x
smId3E75FgxRfp9SD4yFxNk0eAT+uscJIbmHrcUGvzM2j6zUq+4L3fdltJJl6eKEZAYHdmdNGuhJ
f2GqW04HuW3VgoH/6P6Y8LoglEYulhJ4vZx7/I8NBaid5DozVpG5jcCEUi/LG+gm+1cdo2N5pXFj
rEEalgjWdC0JPPD2mL6GFIRAfarpxXvWpSA54attPzVBIFsZnnqxD4qXOxw1sx5lpFYQUxcOx5kd
PrKJuMf1BtDoR1TbzNKHs+Sv1Ii/YmH2O+lmmCVPQW7vxttAgAt+e7J0x+Ns9CiMg/olOqWnAH/B
OyEq3/Y04ydwL2X0AVe7YJXCUUe41h/BQAknAdSFNQcvcyWUEG/Mgpb6cvf3XKrHm38EibFAgP7k
HrNbsczWauus9TdWVBZL5vLbXpvAcQEWPJryIFfdytf7ESpH/dU8tcU38WfXfjvs9BHW0Y1R15Yz
YWXvAJ7/Yjg5M6/fMopdJItgaeyTLULcXbKGLPXuXKtz8dsdk097R0/4zxC95gaIjtZrf+i/+wM8
UrTX8pvJ0c0OFuARaAsWjsaE+1icvSuEGP19t6gwFP7tLtZrg8vpzAqeBi2w8eUui3TpvQ4neepv
LfDhHbJZgVVlOf72Dyn22WHjYNpk3fWUxGT4sQM62uNPhG8gtB/+VW3/b8vW7W991/vo/w+q1oB+
4/9QtSZf1df/WrHev/y/KlbrP7ZJyxqGAlKeZ/s+45r/Llid/5Ad61ph6IeeFwjLo2f7nxIl6z8W
vQ7/Fgoim3/Gv/XfBav7H0FsAf8I3RNITISO/zcFqx386/z+l4pV+NSr97L4XrK6NIf/W8Wqg7Z3
exzCo1QvphUfJDyoUx+AmEuk5R0JjjqjOE/3sd+N2wTNh4HYI3bqpWWzYJXgTWkuYV5AldlbdhWe
ADZsDYVWfoRahCwAG3njmEQ9B+1l0AGUf/B3brke7Hi6plbNmiVJ9Qn06kaEpr3tgvDsN9PEgqku
lkCCm5UBeYZevA1A9prNlk5227CU/JcFiaObN0YgT122K1hJWQaduIWycF2ATDjYVOKp/vn3k9mx
G2N5ZV0PpnFe+E1PFF9ZymUT7AQijFUlquowzNLe9LLU7P6QRUCW81cqmXCcpcXZmeL8AGxM7x3D
/679rtoYqiX3pg70nxod+yaz2nJhybRg446fngzFkaV6lW/E/deZRNPvh5hXUWyDKs5t7a06KiQz
5StSX3/ouZ4BHguoGXjRjKMIOuOumt1qlbVrDCre40D5KS0HtWNm9oRhOC3eYBZFKq8PeRaVD4mC
c52p5xIQ5KLwjOHBmRyi5lN7tg74+oiR6sP8mLXFB+o43CwevLLI845ESDzl4TT3CxPpK+fTGJ9U
e0fxZs1DN1f5exX31MB629dJeTEiC/auAC9lCM3CORvcDXMYYSlCGnr9qDMfvbtBMeDYJk6SVL0a
DQKuUWKdcomZunDFPgiieSAC0F4NPQOThDWeXZFJ5YcT7JshZwvQUGJz4dMLmSbJpXBKh6oIKHls
myxUU7s+D3ZwLL2CrbRFPM79RmmyvnlVui9WBQtrPq8wXo8hU/9AIGlLcAgv83aYX6yUBmWOujUY
OG81Vsl4bpoCPoM2+40vUutgjOWNfEn4LaEic3xinfXvjwKgoIyy5BClCjYWyxyG1v2z2VqQSjUy
u6Q2LqY1GwdTFJT+YXyEyCPxDwF2mLvqhZ+B/TspbKdWhg9EBU6roO6Stc1cb9WpDhxSih0vt4I3
s4Cghllb/8mgbthsrZMZa94sqHEN40yS5o3IdP3uU1PGiGMre+zO5VCAzsjZJ+Tx0J/x1C+Safxy
ZdOdfYG5Rhemuwsv5Vj/Maog2/579Cvocqu278oTFA9IvJoSx5LeNdfthBuFERtxNNUZKYA9tWhx
sn78r4viNL4PYPW+TnKZuR1NYeujwJROtgH2+5nQWYZk+XSMmjLZJ8GI7Zn/N+SEKPaOG6wsv9xB
J2v2RROqU+zO6lQbLnJG17IB3sKELOMRrrAz9t5Gm/XNxSFBf2weeqca1n4AIbKOWlyzxubfB4kT
GKQ3VxSIfPTolQqGVlMvVDrJF2XCgZ4BexsRHukRIA00wnACBB/iGG8xT8dzD3ocDxjcAybdMFqH
98Cy9UqLPD+SkJStwqnLzkapfsSQU6g6AzVqEMWvUZ8lbE8VMZlYHo7lqMndmthI+swgWGDG9u0Y
N8m7J0nYCN38xIRixoWWQvYXZratoibH8ew3z2Xl7ONJksreM/X0Qip+0F55xKYLd0CGYxCy8rQT
ESBRIyDBJkShN2gYm7UAiDrolqllqohl1ZbL5gyXbJW3+F6sDhyUqV8Lmb4USJ3BkOYbzHXTcnLZ
Ovcvzsz3dmS11gB0cQl6aDxUO6/bKlmRLevTbvrTEYgctZ0mwSP1fBRhsozhq8E3Lhrb3BGU/Utg
4HnK0Bnc81jJP2q76gr89IBGnURV36kPd0IWqCnSuiZFi+fG4ypI3XEr8/bXlN6ymuk7YgkdsQNz
AKYziJbgRPD79pg4UuCWvcHGkrxgYCcdgg/go1oK91qOHYqD+mgU+T7IjtKUztIcBGL6ySf0LDeN
tUdwD7Dncot3ExGpIh5Ul/7d4mozljWpUPtu7bnsIgefCETdyJUsOfUmLKMYPrvVaOLDtcQIz+7W
U4l5ELsr4G9Vgkqx8FZxxnM1+z70kg6/dUSDNIwVeWAQw71dcAdEAZbC6JjdeTqVj4qVKlpFz0ml
qmUiBgRec7okOw6a5ljf7DR8Kwp4e3ZM8+HkS4IQ0YPNHezHe+Co6rydduLrnPNTsavyRElWJTQ2
r2TOm47dUanpxWiQO5RlrTfkUDxZiX5v+3nA8A9P1g5BAkYkx9bvVWiturZ7MghMw8j6DB/lybX9
p3Act2ZdYACJypv05XaQAk9VG5y9BkvE1Ee7kpcqErm0CnEAaxsWH5L9iBe+2XwadnMo5uEdOwpz
cglryUyceuNKWPpQAUhytBlBi8z97Ar/F0rqiUfO2GUpgJRB1Kt6kg5DFU2zzShf9PGOxCMA8H7Y
onpijCXoInFiE3tUIPlSYboYMvXpFkiqirj6chwUHl7CpnfOka61SWdi08deVwmdrYllJVUAzxYs
ywsfwHemJr2yh/GJtIboBOrpeay5MSzPTrbpPYOhcJNxjcGiXAiWC7UxnhQGJrbr0aGsGJbULSoL
yJDhEhA8XvoGjm84augefrjpFPhMSwo6Ig/pUB6qTZ0n3oHgU+/Qu9kaeiKvlmD0DkEhJxQ/xbhw
xd26lGt7BzPnq/JbokSj4S+EzmxpqjBbVzWBkgB/WjjZmqiKqV0FwBbXzVEMwXzuegQlReZzKmOw
7rOlAwpj5XW9tdY9/H9Rn3Rjc/IjFeXnKlHxAFeHXsCoJm2+4sx+5RRx8MkhH0vqR0Mw4xjgSf6a
7J9434CbSaP8UwyoMvI+OKSu5Dbkzat8HjEz4j1VCxk8SOQbvhH8jM1ww8QKLwLL4APaevy9Hd40
opsWnen5q0jPalt6qKoqgibGIvk2Jel8wFtiHw1dIC1QetN8lQ27oqhr0JawxY1Fiu7O9g/ZxBgn
EJW3DXIgO1NfHsBgcbP7lckPAM/db0nL1NHZFTBZyJ36mlCPTll9EwF9WjnlwQpqrgtrtVtTxfAa
wqaXgZ1GKjIi5YDdix/hJySNFzV9/xJb1HgYKpeeI799u/bW8GNWbiyRT6Hfq0gbRJcWkkJgdO8F
D31gR/YZYOSXJI+kMgYkfYD6l2aKRTcB6w+F/55wqcPwPKlrG0QIvucU2yq4TBsO45a8ezp+m0lT
HSFj0k9eKN19rerb7Pd/pKXBwLjxrrfQ/5fNXZ0R48Hnbbwthvkvpu4ehlKF9EU5186n2w/vuXg5
A4oxsR9NDx6t0b+N5Nsb/vAy1MXbYLEGwfgVbfOMUiOqqNh0ht28YhzSG48mcYh1iwqRlCZUfoG3
xJh8TIC9bYRCnQNjHgHXmB5DruxKVSVPVeaTO9r2KCbAVRFnLrF7Q85IeKTFc58L5hu5V259DsU0
LeR+ct1HuCJ8Zi1ZhmAJIL+7LC7bmdA9dWjy8T0g3YnzG+GWaniUpcT8Onvpi2Mle9uLXhNjXI5N
f5zDwD3BTn2fXANaj8ehLl38BIC2YziJMkyY4ev+7GOk3XZT9mowbQHH2RLyiOIIBHO0mq1oHzcG
k7pKD6t+yhdxKLpLGmdfE0eTZ9z97EO/Klws5yLR8qCL+kHnEtzFkxMg/oqT+Tkly4ZAhpEyqfmA
BPoYXXQzews1gGGIsYf7+WtdxzHqUv+CPXop5vxPWLfhUhTJ19iwfm7biR1EF8LEHsWAvDP9HGhX
+LjmRdXO1mvgGopwxHw/1eJjLssv0g/YaHFB1nDFdhkh8TQ/yt6lMPPgwdn7vAiR2RDU46oOdaEM
TdJE2VTkpXwngfddhtl338bFcuWk3TGq9SHKiMgxL3Z0fwEKfLOz4gNMa+cF1/+6hPcE/giVsc+Q
raaWkwPyRNopgDFMLiSxgvBjvg2TGpaoO4SMWUul0B/9KbiGxiOFIDfoJF7vSNeUO3/ihcpJOwAS
v5f6Q9kceTzmdeYEJyfM936k023dT0/CleBSm+pZjFjYbRdVLgEuM9zorFJscOfy01L2M2kTz+Bz
rPQW04HOIeDOFFaHLJidm6xOMeGCfeu3rjefrfJcz4gzfY03enL+FHhrG7/56MIpvhqV+oIIH6xU
SLxFMfDeqjt+PWNKR3RdoBssuEaVx1C5npytU/dAtub0i8XnfOJciPpm3ma8KFJej4U1b1rn1Rz9
pypB9DTYlHVY+d0HSshlMXivZpvL9WBYR5KwySV8znxd7jvnALJBUKRhm7DcbpvGBLqk+ahOHmpM
7Zob6cZiF3QJLwaDsFo/ZgsUGvqe/XKQMF5WtXyYGu0s8ra4Vkk3IOY2vzxW4WPiDyB4pmI3ThyO
pKnwQTV/awdVikDtLLiGHUXMwhqHnBKcox7ixso01Xxq++HSCI/6M8+2EeS6LZUbUj4subxE3htw
0mTOQ2yGoh2KEXR8SS4zPefOHguDeBvxJw9YTbcG0cy2n99M333vO+u5VvkZtD5fMpH2p5BZ8uuH
ZXaMHYNEHnC0K+XcI/+alb8X9T14JFDoLAdgnll08gFfdx6hKxo1kCt3Rar00gOLaZuc9kPFGNsR
FbkClJRDS80d9QipG4NnF6zmzmysaGMb7aFP0QrNUAUSWW1KiXK0qgvF6j28pdbwwmabWkzAXiBQ
dBFH97eDqjO01cFGAPlAqTD8IZsEZ3AYnKuiu3a1852RcQmdot5JbT4ngffMdT20BsjbvJOEp8nZ
3Pg8nMoWP+TSvnum/z3ZBi1JG1/HNqqXRD/zLastS0vEoQo//jj4zxaACEaJ2dVxeRB7z70h8yYK
6+DYtO7aKj+jHCi351ybGCLqYHSfSVqvRhTTZqS8HZFcTkcpUEY9I/Xou7dHKJ0h/CEXbjyDBYDd
Kn6jB9uZZnzr4fsxTW4/pzw52N18KAIm0+3g3hS+Xj3r5FrmxcaS7Kdq0CnQtPNVPBKsO5Tmd1iE
4uwapzhPijWwcuTkHjkD3I+pEf6k/Xi1Ut5hie0BMpY/cUlSUmdHt7qtPrzSucz5h5iD99hixN/F
/W/WWkxYw+UcqIuoeQXjqMWhWpqfLrBJaJV1MBGcYrAla5NXKyk0DzS7n3h6iQ1kvZKUVqiL2O16
chXthMgAr1lFQXzAoSz3hVHsumH6YzX+NWvtZ9eNXwxzxPBS7qd+PplI7qFNkapFZNAyMbO1Y0U8
MuHNsUrNf4WsO2gI4k5nxggReg9W9TgIJHnt5JNqMVfk2MQnArWykzl843yd704TI0e+N2UwwNS9
VGJlFt05PwFK4szPNoWszjUFDLceY7kmkSiRQQ80LuAoU+q151F8+JaFi2fkPHGjGnFiCa1051sY
KIK03uV+/tb55rM1lrT1KI7pBu0NYJFiISfu6YS5tnHfaUwQU0AP12pbgf4aaPs3tuwKgBN4Nu7v
a9fUfwytcfzNYgM0AVk0RMNVN8VkxNSg2RmLXnJeqIiTk3kWYDWhN1dXe2r8fW10bwWP1tItYGTE
ZgpjkE/fIj80yOqBTAmYxj59CzOFEpgnZjZ7JVnZEgl2v0yVtWYuJIoJDX2qJrio1WPDlDNxsB7A
GvyJ8SJEQnaocZtbhbjdrwdGYNp+KqApjRi1N33aOTtt9BsogevUpQmnxr44AxUNRAS97PIaifSI
38vJALc8Vm8QOk/Yvom84HIRhgV3CSH2rB7N0r3eHw3COMHzcBoATHyngtyFubHCp08omXF3ChHU
ZU2fJoIdNWPL0g0dVRImb0FyXwmX88XlJltUcQCVI5vJLkzeWqcvT70LZ01hXch6okvFlGKutpfD
IOy767KSyLOdVu743h2jDeZl+Pkr89YpQdOaOH8AGn8ZLW67gbCHpTb+RhG8M0Nvi97CiZE8eJna
1gnqV9cCaDlhl6mi4KNEgmZYwfOcye/ajJMdrFceMnhc8fjSdBYZUUOKMrkqf1Rj7rBpv5v1wIiW
5Acyb1DanDO74FFPwldII+/z4LF6VfO4VTlPZgQwbO0XDFXzs2sDbO295tut9S3lZNmMI2aewedk
4byewXisiqkNIJs2F10BCQzHTD5lFEtuNMJvH5nJzZm3BkhAEU4Yz3A/lav4rpjAImsrTAllgrHB
i17SMCY1sKSSq/mOfeawGjLGb9K3ce5k9q8xcZbMRvVuZVBuHRpU8Bb+vsqFuydsBq+OBwlHtvUN
osXS9TbF0Dz3Pip+ow2R3I3PZufRgNR3C4aH6sgdUtJeIsAaTjQsuc0PZBK+69AmOJ1mE2/yO5Pj
t8ocf2vB3VwFOek9TKxn7tN7Gq2V32YN9jIoYtILei5jGTdPdUEwdu7LC8tzYq96hnLySVRG9dAE
PwLJV9VHsJdYvFaUxBCDKqgCwUjkrcXi2+gLEl8gYZk5wbot+SWEtNqvQYSobRbRMwY326+vbRi+
OggBFzWsGD8dTiQlgYZgZR4Myj1E9z8UGmmLxKxVXEsyBXD90xX2RAVOOOJ8GCZmFHgLKIaHlrqI
USXLzQ4yqweaTkz1tBrGksAQJ3lVczEcCsi1ccrB6kIIX5JK85QOvPls33E3Hig2leu/lWmtCTB4
FCXZctbYHKeYuVRo+O+pE5Am6qo/Kc6ONvPKg6X0c+D4yAF7GE9+53Y78CMMu0mwW9JekIAFjJb2
bwFir6Ci4tzNR6okWdK/TU/M8JHwkgGK+YI4nSFBMtAkbBCJgp+GLaOxE/RQMs6CL2bliOcpXzza
J6X/wJNihhDzK3oWDTyhItfK7w+dgEmrcnSczvwgMmad+QRwsIQ2hvmJjE6F6CZQzwNcG1Kp1tPA
4UzszcaF/1qVzc1lTWto7xoKn/AmWKlx+aXr2djGSIkr+uSF4boUjwNFycAqPqL8pMu1gH53H8YY
AV5T9jZMolMiiwdLF+IkdZKf24h5agf5Z2JUt7Y66zHnQvWkvmKLmDY0usPart99K0DJpA4tafTk
UMYbAoUIJeuTHyHVvG3JboepT8+qSc4BK1QS8NktZhdepifoJeBloo3gxmBa8tFJuDmoTYRAZVLj
O3Ua69NKODxcj4lpPl6RfTvr0gZ26KtqK5VkVNbVGOpE/ZnUk7VN0vhVir9uAXWTDUoNDpiRsNcm
w9Hogudolj8OYdFHm4ZxIRrQjCSVbuNoeuiMYOcW2HDMYF0XzcEc3TvuYz66AUdxoOd9ZzHeztDQ
jBoO0Hw3t9oaxXnCDO0O72d0Sw+3tjv1mRfBi8RpI4H/Lgw9ftoAsk2TI7kogG4Mxy5wrrPDzj2x
+0sgOYqbNz/EOttm8TqULXquESNdccf3J0lB9RLrzVjMLWY2LqDVqEtfHTJLjYfC3rmGB4LD897i
gTFOrZ2tlfjutuqAS7sdND815hWC3OYw6+xg58MThZl9ME3nsVbJL4UWwH5OuiAC3oq8fzHP+OR9
B4mU8lGIjg62G7Q2jk1MTD6Ma5n51tLrymBX9Q0UWEY5xZDJdRpID8nCEO8s/wO9M9ns/XwQLDmO
na5+Ozjh64nmgVdyTTi4Hiay7Cm+zLb+y67vABtC7Bs6EHCAXrouxAvJOET9EXluuAjDvBLSlaBW
Kqvo1pASDGc+6w4d7e2hDjl8hib7G/IzE3mkTmZdTlvvnipUoPUIkmLlz48pRGmgIGkf/9rmoIDs
V+G6b3p5Mnyv5ziqPrXDvGXKO3J12OotA6uLOGLEDyEOSIJitBdSeG8WN90qr72zchtJtThJUlT1
pZqm1ymevoiAcMz27k8mFDfJum9dOyCIiApZlX31Aj34D1EYCXqB2tzyNeCRRbLqPawLavLaa+a6
V9eKoU/2CaiALNkKnv19UjRvIFazhfQ8vhy6vIyb9qByxi5JxAiomWiLO8V39ozyvdBVvMm6Qh4C
L2gOacyq0/QQNhsqH8CuoXjK+2MFEGqZJ5x0LC/cljzpDPT9wfYG5IRyOBGwiMI5479ApHSetcNB
R7gFXbu8o/Pt+hCf/v3dsXEeemfSu76V2amtrl6GRNIqwmHNxgELYkKNF0I4J7Clj+qObZz6IoF8
k7K3XTl58ZImI1VxYi8VMXk0PoN5cIfo6oLD3oDrpdoSITwvXL+dj484MJk2IkdhlcoWdmUJM1qP
iXjtGvmB/NdYs762Dv/+8AA4i6hfF6p8qSFSysh4a1myb+Im3nqtfqiyhDjMqGGM4ZvjOkMsjb5H
YQe1bxlZEuyI4wDQm6eucVQ62KGtSx1Wy5bUXsbQ8aqaXSJ+AWKDQtcbtrzsyXHuo1fiU5pd+ZYm
mbNtqpQAM/M4zR3HP5yNRH7ds/noFZLfpDZPOjLfWhDR0Eqz5w6a4WoaASVRi9HMVcmtLyFnuGB9
S1V+uC4NdGMl5sEGQ5Cy+A1hqqwcC8+UBQucJuCF9SGjXit7ChlnYocACxnj5UKns6w7nx1dzfux
tp0VwAqYYmNGLszwVHQ5MWmK2VHHambb1YrlRWb/tbJu40BevgjlkX5VFofMJwkitPIvyAh0kvQp
jdXxEjCNEy3IW5vRbI/xeAuc+yArCX7qMiJQoiw+sgFJ5RQ370GOEsnvXXr9BFmVOZ5TkSWP9eiP
BDnuDFXsiiB/nfFrLoRiLIqZzXS7/F25Of17DrtZJvikqaj9zWjToMXRC+sTfZgUHgJlf5SdgvhM
5C4bLAKOJpa+rGgavSrIfAwbivsh/FtR0m6SqGd6rCqStTUZKhmwQyjSeOuy2lilPVY30IkTSbvN
dzuZ6RaF8QtNNv4huzz5yoblFHoACNiMdExg64l+sGhbRHDGPvKtM6la3+SizgsFMTaJmJQDqx8c
LNg8Ym+pOyUPQ4L+Cqgo7IEKz7HxXPXtzgsmc9PHvNsafwevv2Z87wRklzfWmkv8G3cp5UcHkz5t
9Mb0K7GahoRzOef8CTBczONZm066HEmWRlEYPPXcVbPh/ZGEVk/9vYmsQArmdJu5L/ZxPYbbrAHw
HXT5VlnokPXwQeItM9vaP2uGBO0wDse2IABmYIzlRYrQHWCtqN+MY81yE4EDilKroBYkfCVdmD3R
JrXlLr38tcv9Ys/CnSZyVt4DQVdgB6Inn7jEc9xHPfum+dxS07opF8Py+4fEd77TqHj1gvrL6YW9
7szkTWDCmIdwZxYi2CQUfqM3bsuWsUxxHxGo7jv37tZRlvkLSzXlLu0ZAQ8OIisv4eZ6wnkzPfTN
MRV1dMwNbLztPVSBZAxs7B1D6iLxFxnQoEVppS+DpCKPBFoZX3AH1QTfdIwqVFztiNvrj+h1dmNm
eUvhVH8kIVRbu2oB2vXJTTBovhKdcM++AaAbu5JKsdVvUTTgf9eswq2QfJZWMSnq4NcqXvrhSNp4
jzwG1DGuFkF5kga0ua5DUIWTp9+Wq/+otBsBBtFUzBARA/Bv+7ntz43p70TXyiXpPz3yBaStCWoh
p8t/DSHpm41XVXrRo8k5iQlnJjgDhQGhAVshc55h0nC4VeG2WDW/RMDag7zTLZSunGXuiApYtrxw
XR45jClkCchUcmwL6wa+bZNljJqDvoP2wB4K1a4bLFnCb6hM30UwMVrW+/xfZGXBmjq1JKOZZhNy
ii81e+97WcSH8yqNkN1FZg4raH/jtu/TpTsTMxHTpS9VyB7Fj9I7yb17KF3uGVfS5yii6JOEieDU
jDsO0OwMBbhkswcIe11allj70r7ep+aw3hHh0TAxVeH7DZoJSMpsgvCihW8W/S5MjD/KDrauUOTY
VkTxQG5ezVHl8lx5T64WdN8tzmO+iPu8Tw5F39DVclwIaElMF/+YftCCAxCIEOiXDUkbQJuO4tBA
l4N3SJqfpNscKEM/etv9ye5jEpm5w6Z2sQqbln7Pshhki9EcbV98ir7NjmYKtCnsGG04ZgY50+nI
cfWzvVFHzmHMBENC2A9UveFisqOdN+fXtESazcDsiSiXEKjteDOpiJZlNQQ0sCaSd+MciaHk/dT8
EnLLsSxRagY5U+Geobf5PDg88T4T5IVf1dguSfnMkvinN5NLO4K2lwyZ3CoDDzAJOnFtVc1mqHh4
quKYJka0cOISdEZgbmvtJfys5XpKG4XRmGGP099Dh1xF/sh9GJSnDAnvf1SNFudaJ68VDW1MZVMo
4oZTBL3K6YMVaSA7U4r2rOaDRYN6JtMIKyFJtCvVjfuZgg1SMUDadqjJnmB/bJiEvbeC4EUDV/Jc
x/1JF0ZHnCj8Cr+BvBfNsKyKZZqZ4YH3t8CIzdqGaONH38ydlZ0FT0Ub18d07q5GaMOA0foYeUyT
eE0tJ6t6UoKwVDope6W8CrxCfalPfoiWjAFdCr67vbhNa4M4sfY+F9dCz0mG7nJGubeEH18c4mb4
IaaJEJzg13eB09gdfBeIigzhQS74rCeqFm4+Z9Y1t7CblOjzRl5wQc6AWMtLVGKga/N7WEnDYC7/
hBZ6s1vwLbzVQSllxq8XtdkVzOommxtJkphtrOa/k8Z3kuvhIR6qY9bBoe7u++DUTOad58ruabqP
mHWoGObjqjymnTnsVNevp8L217YyP9ngVCisbfoRC3mer+VmSGOTxmymTzXJUQk8dLFFWJ/ILqzX
FQ/2ghTkhQ0VftejS1llqvn1UgyqZAARC8BGQKTzgbacXPaarXvpnng28sUE4gasbXJRbNFm0j+2
RsqN10/dW6hz71F26g5wLDd8diwzG3wakeDNh/CRWRzMh2hIHXqHueBSpUwUwt55GfOo2zmyBbjr
fZHyYBx13RvHf3/luT3LOdMtvwPhRnukXE1HnWZPz7lbhFuh/vZoLQ62wb5gJLZn53Ws/03y2Na2
mQf7IG3ePY3WXMWANUHBy9Nsec0pH8Nmlw3zg9kBAh3JA/Xzmm1QwkfCpuih9gexELno9rFmUxO7
4+8Y2fmXAQaoCB3rickAjsgh9ijnffe518WVIyY9zPkImM3J1tnMRUtyyVadgnyEEr0xbT1eQn/F
hHLcFq1gnwAMaWpRVDlR0715vanWRg1DSKBu2Jn3KCy0fRuv/huZ4meus/roZqikizA5TsbddNqk
zjtF57Tm9dThWjHt90RM22Cs+xePCGUUYuKnSFi+NujFaXwaSLSsQ+Q9LKJ+LjvPfAZEvxrc+891
Tcy+W2YpDtKRCQIB0rtRi1dRx7wEsfTYDiMqYwNfz9nmXd9v7CISx+B5dBncihE3kiAFSbTwxFwT
zweBefMyQqcm8+TbsOvrYJZnXfuPIVujdUzgzWrIggutdHzsxBgf4fvb0EiQ1VtzKbeBgsvXpFF5
Sdy6vKTtXF7sgFEWYqf/Qd2ZLDeubFn2i/AMjaObin1PUVKomcAipBD6Hg7A8fW5QN18+SwHZVaT
MqsJr8iIq5BIwN3POXuv/ZTOz+4vGWS7IcFxqCxH8YAgnt6/DROjrax9QQXY9jOCpk+/GEfTbVOz
OEuXnFBqOKURKXAPhBzqK9GIAmRsvUdPhELExCU0WA6Jcj7KJotshbQzHwdlyJeko4zrh9if87yx
lRup82soYSAQe7qnPJA07pGeDvQGTg5jZIKhMLjZLmG+CHopzJAk2WVsnMIg7bZ1pzFPAaGaoNu5
ktiFsVh0ZCQrZ90SAr2aerfE+2CeXVZLJUZCldn9T4nX/S7Svny2WARARuNJ0epiH7XfeWOCmE9O
Q0nrEd01uHCzHA9m2iICiiP6upixCPJu9uSS3jSTH6f0rF/4tgLJOloLs150drxpPJq1pakavBCM
X+3eCHcENGenMTSyU+uTSI6km9UPF4UGC8V1oZIh433q0oPd0dG1IpYmq2SIkYAJclnqej8BVJ9a
75lNyosZ7dBUP6QD8oeUcdC+qE5thSvfj18TSB73VK2xKFs4i0JfBnCuV2OajnsshiAoJNCoqu9A
o+hM48Z3esGLqsYK3Sru04itgF6MR3wS1beRkornDPW+8GtkR8TPh5n2Oy13/kg5otVNCRpsbLfK
H38DlwfZSiKPjKJjY4Zvul8XO2Tqw17L5trclidyBuWJtEVwK6RQL9iRyB9ENBhGI9os1w1XcSgw
VtPtLsy30YrwCKvYXzFh+G4QuCh0sGDUEhQ5g3Uu3AHlDBJeiKonk6YNta6OSPRDC3Ag1SC0U7fi
98yo1yLC21cOHBEjmqmV4bQbUeYg9hknQhNaFb/4+gAToy0P4MUhChWc7CWfl6w5CNtkRhZNu4o7
YJOkdDo9GWsitciioP03jCa8aq4HtxV4HEHThhGLMx4PJIekJLSbJAxOGjQ+mGfmtdTSSxj6ZHNQ
eac2uQK5p5ayd391Eo9m32mrtFmFYctY+iQiCZE7ffXQay4bLi7/Ftv0F3Qtpiknm0PY9IdKmMd7
XYly7mlk5Gfp0S0ZrJMoJFAuQfvMQrDiFFtPFSfklTAHB3V0I0KQvLxhrNkZqA8hb5cQT4w6utUl
g2UdnS9NTzC23qk0vd+KjtwMTkb4IX+NYfJmj5fWfSHzuVmEqLkxgGd/3J5o1BixQc1hDRYs9sSE
zpWWQScpuJd0phbcHjSgq7+dH9CsojPg2GO6IJjlF0MJYsJQTiSy12hywVLx66csodaTQXdw66Be
ebBzWGq1dW+i1CWcbVGVr2XIND3pbORqDZHUKcKPFaN9vKP0+zmgONj2NAhfRDlvp3B46+terjET
YXuz8wczEfLgD1rLcRDB9NRtarkZUtu/oFRlUaoN9vAkIh52tMnDCYZjUoxs2PnYne8Prh1EcG+s
XzYb6s9LuUy0h6mbPFSepXtKfDUe/BDK5vys9ZV7un8Vxf4/XwkfjR1iZHo6ioY9HP9uYyeacJd5
WsDd8dxj6gbWORMhSvKe69Mxp3MeOSMMqIhR+Pz0fx7iujuL2Az3flrr5NFLRcJBVJ6F1zIrrKpi
NUjbOt0fetTvbkZLu3NofdmN7T4GxpRcbdZ0J55uGoviI7ubuZ3MQAOEvI7YeliSEgtJLw23PLG7
JXWhOCUdoQRD8loOqnlsVUipH+W73sP25EefwRQVV2TD5FBGKzsOvdPkj9V7JNPnelLdubp7RDTH
2gGPx1s0tBfHFNv/hx4i/OWf/01R/v+Fioxf/P/kMnqqwCL/p8vo/vd/bEbiX5ZpgMrBF48zSBcO
BqR/bEaGh5dIn18Eaewb5uwl+sdmJKx/oTfXbRz18390FwfSPzYj0/2XowuqSReKiI7V3vm/sRlx
Lp25LP9hM6JtJSzDFWK251OVmf+L21IpvY3TrP9mOEDUihkFGzRu5C6SDHQr/N+SA8VTbK9VVxQv
CE+bQnBdxpjiSiumdaGN05nWy4SLMM4/WydQeyWZB0ubzvj9hol0neSUktpK5e2mypjlxpUB/au4
p88NB9Prup3m2sUq6xlwMNMj7DFi9ifpYz/IZuQG7+P6xcAKYDMCfZUavgPXGtNl6owE2MdInUyq
oLYZives17R1S9hDiA6W7dUzXwSn71Wf2Ommb7z6RNeS8qF2YZOMIn1WmjBw1HyOTa2uQWsbl7A8
y1wbr32X/0o9r9130+Rf6hBcKs6NgdrQjPeIM25ZEU5oEKsGo4C+91BUrtrBTa9T41mrzoVRRbef
XCbWXmvfSQSDNg7v1JpOpAuhlCnD4Kufv7djlP4liikHpTvs2tZHFUAH65DXgPupROSKEVuyY8cm
4KTVMV6VRr+Nkj5B4aaDmpv/f68ovxBpyd39x62S9NBGzUisHT4K3YLvJasuPeupWa5CLb5Uk6YI
lAjNLSF8AD+V9HdhPJbpOqmEBK/mavvcVxohrHyFLPWfr+6vWW1HZk8DmGXSNMY4rTYHMxbqfDeI
dZanzjpHlsOIRVi0GuDLWl7TzlnHMlZvwxRnmySfrA2nDv3Ggmx1uT6rC5VF1923n1Qsu8UoKdBs
MjSfcm0YT0SoXDOEQJtWVlxvTE2wM00iONwfugSbkAoEjNtHVMLUKYSIvXrJ0NGIUJDfvedEy50j
OSBik7jm2xC/C8DXWBs+O2OcyXPzj2n58lh7HMo13SmPulD+OkqbeGWjGiHyuoZ5YCTtI3n1xAPH
pr8KcwaADGCJpJs/SYuJyuXnt/F87DSZ0RbXrplX+3pi44hj49jOD24QbP1aals8I3Qk54cqsRmv
3n8MqlWYxuxe+2RUtPPZbm+D2BVOiYk6jCEqadW6IGnzT01X3iJ45RKNgqGN0PaBYJiX2rCnClJJ
7QcXap4pM65DT6DcG+NE7bmkkiXULTTwxWBcbSg7KhJfTUu93I2HYKiTF6ceIt6p0VoWIHEjistP
UWyqEjGw3rjR4e7yA/tR4EoSTKBxY+Bp8XLj6Be+fjS+bL2Oj6EF+rRpHbn/eVcAV6966rPHqazd
deMwaGWC+z7YmfdL64H2YBP8ZOTtnX+eicTYor4NiC2nMS8CJzwVpUQjTY/ZHApyHQkVIoe7x4Xn
mk0MEXCii4VYBjnBzxN/frkn+WWp5ZIYkvbBq33j2SjtZ2mkgCRNxGys4tW7J50PQhzKRy/OEO2T
bNzPz+zUo5FE/uL25zdFlvGLzAAaZX7lXt1GPUH30fec1JzHIJNfdMfdRc7gkhGR2zxmVYekZaml
GiK0vCa5pU0EFRYNCg2V2gbvVL+4/01NC+xlHCKQN9O6PPeBg2CGgBfX7f56xXdE6A2qXgQ8Ud2T
4kE27qIl/wq2Pbct/gPrOBjVK59OtvEDUAC6U5V/WFnsov+TRUzQ3brABM4IGoVMYb1onfsVJcQA
x5XCONo75ovMgi8nh2VbCTVeXVEfEIj555gz3EFlur1i7DG8ym44w965OvhET6Mx2k9Y2b5VElK/
mj2RhVnKuNWY3Assfm/F0GIpzbBa3e1fejXAZr1fM10P+7hl28AR3US7gR5ZqHPGQRRx5l2DpoEM
XEvC5EkLyTsrR2Pf4DBbBhD859xU56kMsjfKs3T1YwWlg326f3V/0CsPTqDtbBM6OkkhcPBng3oj
AgDzKYHfW3u+c6ZqUiSw6YeqQ+OQpd23Pt/j2D60/c8CTjJFC4SAcdCQ51dZR8VznNCHadJLrsx4
o6SK10LE1avfg8AiFKDdQmiDoes1x/uD6QTextfR/CylcM6qxW24sOwg2Ze9tWH9AMhbtZdBDziy
OQi93NJu1hLl5CmtYMXVKfPoPhzLMyFkgE0U6qChDZ2nvKle7Lzr9xURM/RBVL24//Qh2SOMxJUA
06mX52p+yKyh3rnj9FjQe8CqZbVLD1X1qfNnlZEoL/eL0CNHqmRVNsL2Tyol+b7YgoSv2Yt8iOlS
hhaSBZ/SzM+07mYN+sFLG4uFkZWRUNky/0iy4uSIUnzLrln6zmfuElI3msgF6fMC5W/QKqTC7VZI
d7R1PVTWS+U1/EJkqsskRoSDvHLBJFu9lUI9k/xCYyhLwUshrNqmRo8MmJtXuKSotXXTXmwrhSpp
hO8AGUrdkOf7ijj2iJDtwEHTSLrvA0FA42MiqJ8aj/DDB3vSsqOy1KabOusXOozfRjXVb7qgInQB
UFhIpPZp5RqHdLRQZY4pgif6N09DpJ9/3LhWopovHYkFE911ZObmho4kiVdTsm/VanCt6JUxVnLI
A2ZWmhd4rG5tf8TtGCzdwbe2KEOLbeDk9fsoe5MYNcamcQU5/D+/CMNw5JM1QeTbGlnTeIbMhhxV
PyrzBUFOrPE9l8bRIPAwVYrECYJqNokVyWMzUmIgahx+D+XvwsgPIUO9N39OlerN1rqZBLttYkQd
O6vpCb1xGQdxlo04040Wl3dTv9s+/wpyeFSS8HHqOLFejGwWljtqR6i2uTHpKNzuD/NLCWGMO61q
Hv2mmNYidN48WV4J+0KmF/fPOEL65wZahuUH/jkICIZoMrfaF3pycDutIwppAomTo8FDnhnvoXgM
uNAq0OcwinuSUm5mIX5zT/nOPpzKdleahbHlyOpz3BH6VkhQcSknCZLZBxOfZyCW0eC6J4LLxYE2
9zNKhmh5X+uiJiyXBPpt7quyMS/NwIdaeUroIb1qeioXkzKnR99U8YaOuPDSdBfRmnuJcc8KDVlD
IItg0WPlP04B0dmBCVCEWhq+HIFkpI5OGOu0D8KlSKDUAueL6eFCtxD4WmjgTpilnVPZmcRxUFK+
ekby3gtuBJvJJdGtqn5PRv0Qe5V9cHLYlWFe/a3d3nqNmdJtjCEwMCXX4E8sYK26zwimtdFhOo23
Qr9p3DSvNW5VlywHy0uvFqKATSwVKfQKqHdbc8aIhR49TYM0TpGW7mY7OeZE+5dH/tlDLWkVkKjV
3ZwCBZRIaUYHwtpVEWKh1m1/j2MNblyARxnMZi2cnp5zZnz1vFyiZ3kcgoTcbLDq+BtQcKRj3j7G
QR1sunDsV0N5sGKKdkDUjLoidRJB5a15Yt9f7bX9fStxpZmvkhFIYC7JlzCKBDpv1djH2vVQJ/Yh
7tKinYD9FP0JQy9e+1kaNZa8hbU3vqt/bwk6VsJ9EZbH+95Az9Y5ulXqQJ3lCkpl11/YEuplSwwb
7HbCt1HHo6IoKrVFLjVtCt8fr6Nfg4vOaVg9uA6U/36YrS65YdPF8+Spswd++XZCqchOsMxGWb7I
jq2iDht56CLdpPwXJJpOzv5+Vr4/qA47vYujeT0iTso6zNRMZOYsBl9f210hzrDTqnVneNgXyxD5
QjgQ4MIu8DV/McoEi7mtPTXC+hVEibMTQdZerCQpF3Gjt0uXbHUOHEl67Axrnxpd8jW13XcaVd0z
kyfoQRERkUk+OifPnH1n//5q/mCHyYsO99f/52+A2xOoRnaNZcgbzsyIg+RYnTnnVctBh7rHQgkt
XOWrlLSqhWXpoJDvJ2ezJ0sx4U1zCwtwZBWRJipVVXJc6MEhDeTatGAn7Kjc/5wR6j4sPzhjPNBq
Vp+tj4/hXi3Y5J4zLYPKkuRspslYfBuTl0fLyOKEgCdwXSdT/0wJ0z+butroTmZe6ekuOsfUjhrl
wRlzPage5Ld34FDcRcfWJqRv13VONdur3qIKXrLgmtsPWrNznbo8oeTGLSucY98a6TFTPgGfI5+c
rk0h+QphEq10fE5RVgOBU32P2DwPraWWsDGB5OjwcY/hHlexdQoQapwwQtP2mZ9G3DyrmsazbvqI
NSsY8yLyw+c48D/JJnXJnBgbRFTRB+KK9Lmpuvlgk5K8rTf5K5FH+zqsjT+6NxsPh+B3lUbxpfeh
XLZRBu9rpiCoLJkuttlsOV7KLjbgO6n8ho1u/XMgnJ+5KQkBbeRuygrrni1ld5VjGB+bXB2ZO8jr
/aX7Q1aaKxVVu4aB+AELlfY4lF7w2DdbjFLlYxr08RYtcET/zWrP6WivioK3ZFE0SLHmp/cuQp4H
5UZzUueASc1YWtIKb2GYf/Rj98EnNByJZm+eAsvvthyNGKG6JUZSj9xmhpf0cdO4vOm4etBv0tcc
fdBQnuCfJ+iJeso1nitXGpz19WU+9vLYk6H24IxDu6kzLb+hZUWexPlycW+muVmqLnUL73/AjbSR
LjzwvsBxMcaIsSxrF2im89T7aBOxqpdYyEpyNhMXbwcFbN9wyjIWOpqzzyBDEuWnbvdSFDQ7Qu07
8X1F73TaSNMnPwMZ3M4Lil/lpDOMMiTXLlyAFN1yFa2iOC/ehEbHcWbGgl9cikK5jFA4HltZbFF7
GMMPTyGqiWoJZas/FEFfb7CI6XssRX9VGGYb3e6LtTJaiuHZzk9z8ZL0nbdvZlVwMZlq2VoTSqpx
xLedDBRybeQTWD/U2UZatVwjZYidsH1kmtFftARQd06SKfyEZaVuqJt/O2byyJiccAuDE6jvkhVQ
ZQWCyidPK5/a0HjhAEdzlPPxg/3tghFITX/Ol37Kk+QF/cMfO7BWlkMI1jTVx9qfmMvnlPGivYVz
hDiBNaZwyZZhPOLpwA6j5taismO2gtwYcLuWnrt4AimHTGEl5CpCqtl2+kY1CW0jEB2x1TjbfPI+
EmBbfuK96KV9w1KmLWLaF+R1Ppd9bB60AFOfS6+9GZhJuTXjxBl5gf6wXep+i2hoTDaaATe+4J05
wDlYdX0ZvGcOO0YxfWdxRx5WAG6uMciZyR1UoK1JCP3cpZ4GytTOQurZoXy0wj4+ZfUnnJP8pCNQ
UUJ9uAB1jo5OMNKQHGXECGCqzr4ZMcLx0LAp29zQWIYlnVrigbnJowU+P3ZmD0QWqGUl10VOq6nI
Ub1Z43Dxq6Rd+iGhHeiFCDrr6rOTIKpz4FpszRpTYCyrOSl+usmy4uoInNcoA2BGCHC3c4tBe2pF
+hFPETx5BSDPi1laIOIErhbupQfZXi8gKQb6xQ8r49Jr+u/Wzon+RKAn0x6clSLFXS8TefJCeDk1
bmh8EkefHeNY00Yba6PaDdyAFQMiOvWgUGh8rcRnBsFinbQxPyzbWafas+U8t41XoMQyV6WrFy8j
TshJ+o9+3vpfbXnJJsaBSCguuJwR71pqOjqjsxAm+mQtEbusoDnCUH6RGBI2vDU+ZomFy7UbkS8Z
0ATJQvImE1I/stqiJ2laVuNO2JSNnPLyJS7gfc9UbhWUPvzBDC1X3HuPWYyM30NgvFW5jbJoupUp
/cc8mE22zc5mToTfJAOxMZqvPknAz6k32QAeQAXUvigXTZSh8qBNd0Jd5zPODYm53k+VReLuSAyO
3RjRlp4U5wyreNTU+E0B8Z0kY7yafPiIZoVbwBNkpQesQZhs175WgzIOQ7B8UBfjYGWFDAUtAwOY
X1eUGYqQ4wKMwSwqzAKK1SrYcN6NH7N03xY+fh5dEhpAXwHURaNIr7Yw0XWD2DQV7KWu1MuTMo56
z+dR59W093DVp5M0AC6ZqDhd9CImtpVUjiTb+Jg6VaLKHcOvje6531ZIqy1OjGTjGjpM5zF6q7zu
23wJpvLaxDppCSpZZNjJ6wGGXCGmYJnQwHOtX3JAPVRBWwELI/ejTYKuMwFDcWnhmToOL4PIy6E7
+J0GqbGeZQ4c41kX6BMXxtMYQ9hDuEvEZvxRornfIS9DysKfvTZNuEVSsjfBA0BiqC56qF/jycYx
7Ky1Oj8r1Q2gPRCCFUV+6/HGreU8/p7CBrOZhjKVZhqt4dnCb+X9ntn0OeyyI3Ide4cVHd6hOez9
MNpMyZzf5/WfbFEt9k7zYo+YVobYOBRJBVnb7baFy4RdpzycSmNxi0u118FnfeRDy/sLhHCM8JSZ
rU4bQjnuvteHN7r0cJW84l3T3fpQ2Q/wOzI0IMRw1aIGAjWUKd98307muWymNz/rXoI0/p7fg6Xv
pq/KVN+1bkXrOnJT4pi6S6i0b7NRyUkHrPNQ0bU69SGII2oLGhxMZeOVkRX+uWJRPqYpmuVWI+vG
g8FY1ugh4KhtJmtgQ++88CauqmWaAKsi2lSd60HshsAUEc5U2LrGuRO3oRu0FegnZRMuffFa09+P
UfvUVNW0xlgWGaTeTBQCuRstRsN9tq3kK7CtB6tMiHE3uQyaFkl0RuY6N2yxoep3iXXi0nRb1BOM
ZkneMF+ZRr42nRcTqORjOwaT3yT59yRRMDYl3eauJs9KmBMq+5SAH7dGJdIqb85Qy7R9ibePybdc
pYP6NuZ1hcPUSrkFQdDaOSFjezOOQ3Lw4pXOyGQfs2ZpE+LbqZ7Qy9W4T8yg+rAa0VKK5rcsaWnS
BvAFiVjgNEhSS1nW6k3l/UMkyHsbvAbMb53iqomra9bVajMV4tiDGcA2IfeGvTMbl31SGjVnX3SM
XQ0EH/3/F314iIQJGKFq8jgyoX+7xkV/5oz7J596MntJum99zJsci2ItMxZ12xPeZw/jesLfvram
Ysm2DtBVz+hjN7DDolLAkEnnnoe7bIwB+ye2nkvvPg8TuTMWYnq+3WuRFQ3WeBS46Thi2sWK8hBX
Dr18TswLs8P4rezMX8ZugeOw/F2T/M2pq1x6aD0XGgsKoTX9X1T1fweXi90qsbWhNOca7jZma5Yf
9eQfAyoy0/XTyyVrUs6W2JKJI+jxYXWPU8YIIW9aLn3vg8kauqpY/A3HwoHTaZCx49jX0MP5qWLz
3WETo3EDFUcLPUj6ufealL61qauXuirtX3rV/bVoeq0bMmYs3CgXNPVizXv2t0ZTj7T4TR8Mf8dN
8uIYJC5WU0y14tTtgtO1twiYW6UOGtUah5QlK5wnFoYcuyDsVvRth4c9NdaweAOHe8010nRpmUQe
1jS+LfOvYxuf0oRPgywXhDSii6TCEFuyNENC15nC9O9RSaBTHiKXN4fmpKjv6hoBWG516zrI1FLJ
9IOl6ctzKVakk97acmxWKOUrZKZF6EI3UNJaGrGcXtqw24yV8zgULoVOrtFKBWiDXCSM1zlmFwOA
ztCscMd6e9tDU8OeQWtSVvEOCxxGzLK/xdHfpKIRItytxDiwiiFJTXhN+4jWQDXSyWNZxiLORJ57
I1gGhRPtpkbTd9iV6Pf02QbTyMVIB/JcYnPtNZHc0DYI4XgA0/QrNaz5qfCOuO1GwEbYMMha+pHD
yS6AvjZgh5+9Q0VlA8w1WoZjSbDW/DZZhEa/UHgMP4SDGTgOrc/ETRHzpPo5ztfBgPpbtDMNg1kh
/kbQHTKvPxwOnkQUDRBkY37lyoaGYnuttq7GUaxTQ98IWe7iyJ0oTuhoC2xlXV5cFEMoxDWVhg5I
QrXjTug1yz/OFYRdgshqA0/bTfIvJBXA0VFZrHppHyPFp+v0A/HJsjgmenkc82znzOMhyuVT4gR/
rITuZIbl51GPs31kN9ZDBZdwCPN+i1+JBdVsqlNgM7eJq+EdeQZGWAOzSIgc78GtCWNLXJYSRNkB
zsBjb0DMt3HWZfDgUOIifm6qqdtXiYCo2/jvYxn0F3QTR78BmsN6yCQMfg/qub0zBhg/S4wieurv
lAtmOEBfFuI97fXyYtljfRYgKLQgs7i1USFm0LfCIvnykra+xoQnVany6AWgTc61BKWtrTBjsnUE
0IjMUIeXW9BDyzjyuAFG6FHrHnH406zMnXKRtARLBY1P3Kxtjw+mrfEHxGc/VFC8GFqot/mshGUE
jfaAUJuJ2LXwkPm6vgIGbSKU0RGuOnyWmzr0V75J161CX8Q5VexcCuumV942TP9EztTgN25px6Yw
l2PrjFPFxWsL34kaV+fmSt6tiVyKtOOOpUTMLcT9HjUlUhodQ72J1F/lGPUiekmeiXnNbnDmTiag
uSlPmfo5r41ufWcJs/NGXPusJIUvSM5RrD1IEjdFVeXMUeBtdUaJaIpnejbt8D+8ajOOzgoSsdw5
hvYdKdBmZnu3l0TR0rTbL0NBEIjzIN7rjVgRyKyOzIjpyqA5PYxWPx4HUwPXwsYIiokiqVDhcMDW
tZ0ECjZklq/NZFtn4CMCYF//Eve+dbUa1RG1QtYV4mzren+t9DZOhbn/IUJ/uNL0zj7EPkJ8HXKu
MhP3xPyes8oUUbPyrNIjMkZTLPBxadP4nlL5rpfC2+ihWW1Kj8inUAr9ljui3Ts1sKf7U5fIm6vF
3KqMh+uUeearM7nFiuYFrSkdqgYu+x4KIEr1zCwZkhcx02SoRFWZyn3gUV/n6PrWo8ZKIxLkBCT7
5odpGhicRroXHvJ5ZNNXY3pE+yl3lQF6OQIHcKzsxOCpt5YJiEfDxgY+dLDjp6mcLQo+ZpMKxNfP
t/I7VALpiIZHTWOPsQVLZsLw2IjI5Ey8/CrSglRXzcL9PXjhyQiBUTYxjqg4+JvP0+Ro7gAIMX2Y
Obwk37fVioGevR6Dunqnh00QTGENJ6sl3ACw6nsxxLc09/tDPRD9Xvt2cqNn+eg0jXV0pyy9eVM3
i+UHgS+/T9Q1a+Q7vnf7yZ8wmJvB31lq4XTEYVazKinUtk7iGGv2cVDmAx68RqmdXUKaC6P7FAcT
ysBwCeKMGV45SK8GCr9TFUzhSWn+wcFA14P6u9wfIukdQuQh7awsCU0n3OsW7qNSdW+hHuZ/BrSV
emaKl6CTq2r0iBXy0MyPhdj99EMLOW9Tbbgqoxku4GF0P+CW3NZj5R7MCSe5l9riSZu1F0McbKvG
gxfvhwJeD5alZIjp0yK/ZyYK7gtoPvVOyAV4RrQi+dRw0A895zfbb1yUvDZSXmXjTQ44msCR8WvY
rQbl84OGH/EQ9TyIUWbLtkYfv0H64S6jSRT+2sAKg2shd+irMPYu06TY5uhDzkU3BmdVmw71YsXa
NosBlMLkojnyy4q1Yc16uIwpIo85wwvOUJifbMUSHdljt5VdF0Mt6v3l/bvdH7QhZoQbNByjaiCb
zPkYyfsaguysSA7QE5LctE+iM5HxOTm2xIo028gzyANA37z4+e4dcUK13RqA7wLjKQwCKn/dnQSW
G64Yp/Jn3AA/q68HBPnce0eZIDqtub/D7VoqayK+uDqUesupe1ZyTLQVHVcnh89F9sHJn00pC9aD
KupLBZeWoX0xd5XTdslYBLyYvY2VGp4wr+0rf8Dz4Bv4eNJQrBFVjygO+zxd5sPw6ScMp5XucD+G
rc9HwAjPhp6yZ8jzGcqm2tpmXp7HfO72osJeF3bbPMog3AZdYZPqioHv59fOYmSvERX9AXPV2/2a
T5EmrzqG4IvQl8bBSoXBWshXVTSqtfQlzLTWjU6p+Lz/K7i+BuS6O63vSuBMfXP7WQI7XT9ynCNF
GczwQ1IayUFTk37M05QjR4i+f5RheWobGs0/XyUh5gU3W93f7ftFcX/LS0QNCz1xlLHUU+qxmgZb
kc7Xm0OHye898H1F7K3vd1Vn2xP7qtGZlybKv3+uob7mIOR4mGqrwH40I3PY5k4KHgxsZTaZ1qsH
DOthtKQ45a3ARY3jjjZ+vJUJ/rXSTLUTZ+7oQSAzRnfpaBuaseoNOubRs7QMe4LnQPstHYQJLuFN
yCNbFC3gE7gM6MgxesdTWv2RWetcMPw/OB0jl3DAihR1mNqMqh7XRQJRrnOL38VMMx4RVuFNogWp
MpWukaSVe08DQHlvvnKkPHZ4FyB8sIyWTpjuf/7Aa8a/qRYBIM3Dbpl1Gfoi0T5EfimuLZuGzbC/
76G0IGbzufvSbBGWuTxWBlgslDD61sgLXMhceg++C8zP6LlQK6Rou96MidJF+Q1Zp5D+oiXOseta
PCoi9l7QRNzQLuSf1VSufharPqjfBkNQRlnErrZ3EcTPxtCKmnTGmpxO7CXi0JQSgIWNEqxBPgZe
+Clqg247GETXGrpR7vSSCrnDVs1hae4cIyKv3ke7AowiHEy1u9rRUYsr1Rz9OlY/GrO7RqnqR1Cy
DdHaAyouo+thVFd4qhdDyhLLqPBvaI3a688N7Y3FKsKTBBsblI0D+2kKKDF+RjC+ic0YrQ1KmN6y
rmnUH3U+xIRc61fzPqRxouJLc6u17erZzfRDNCc8C+GSArex0cMwEXsJ8F+jOC45ZU8jLfDxZDua
s86KwiPj2Fj2ojdfBse93Hc8tCXYqfnfQFaDOx1p6BWuYQ/LOqdxmmpmB1mPuCsxWuaH78Bw8KzN
z3uM/1bnxCswChkYZtkriBbP9Gg+GWPJQuar8mUvWfG7WaM1Cqkfa8DmkxEZL6OZ38K06j9Du7yF
yPaBoRLeFomFNHBb4UblH57XlMnPNcpDrgmjHdJNIEroUfNZSaHWnv1aahOawx/RMoDQUTYZWQL8
oBHNr8GFXJoyuJvb8DBsrqxCdGOnoDGeaDOe7ht7FDrDFqvY75+VybDVjg2uwDXOBtplkg1BMBMV
AWBar8rey7h/nJQcPilv15aQ/0XYmSxFjrTb9lWu3fGVmVqXNLiT6FsiIIAEJjKyQX3jcvVPf5aC
M6iqc6z+SVRBZSUQSC73b++99vByt/bAZAEV0KBy/QK8PD8kGe7MHJdxn4+5v++VII9YBl9GmDWv
jquxuchRf516xPrXsVv3/E7x+EThwhxC0hRD30lg5jj5Kh9ZWrrxYFgcZDGbx8+x1W8bDrlrg7Yj
1ONT2xTTIsjq290Th8PCOI36fB/B9tkAuIy2JFkSHjOJFm3cBge+ZiQckQeOWLLO0pN0elxHodwY
82UVD3h6EtffG7lFmD2y/ENj9+U2SLGmQDPV1iEiOeETr7ikvTYtiadPG0/q+lbpwDBl+fMu/7R9
0K2cUFsPcZmdKtMMHvJU8eIl1c6Dc3mrreSn0mp5SzMS9UNtbfrZAOX01WcaC+tkGd3NzKgmdvSu
fkzHiD4LW6s3OZAoGBX9rmDejJr0lvcN5ZlcOztIQPFbFvW3kYnJt6c7FdRqjCI9Fp54vyvPtuFV
Z6sbEb3L+JPY9mNvutGTDp11DV7+8y6vCvbXq67y2P0z/7n2de/iwGE4EEtXonfSAYLGgE4QGs5D
hwcA94zHrHtBcRCT5tJRFzW06mKgIjKCMndaPv7kBG1hDGubvWX1rI31cPa6qcPRp/ubyRE9v6f2
p5jrXTRnive1tLx1ZdkZLyFLUxCORADnB37sZQNocggpDYkLHBsVDd/+w/ciGWG57bNnJglMv+ad
ZllMag7HYMyDZLXpq658AFy3UcZhVFEHJa4orklCdXmKQrNNmDSd/STHPQckaq25UXgRpf3LYGIB
BY1zSt3Tu2tWHo2geOQ5rLz2tvdkTG0CMyt8qQKRveZF0W4gIxISMdzsZJmkzhOYSt83JYTt+qqP
P4I+id8c9B1jNuqZhkkb6WjuvxHrGrx9pn44//SILKybswPuDYoZ4+zh7oC7v8Tz+8hff6iDOFgZ
ZXYV5JcOdhOw1sfjSzTl06eOKYZEK700I86DDUPD4km0/TOYrOrdqLIHlbA593qm6Mbs6BvgTfdF
6izobohvdjChO0ZNuGWGSPTbE2rpuW51rfv3+3EBQ3J7LUxbv3rhREkjexHyNJr+q78bl/2cPrEc
+t/CbEz3TASXbUVrgitrwVoMLoC4drgUNWdXK0AIZ8tLqUI+mxTDhASpZ1xI0S/dMfgKQ9AatuaZ
1zbIsAhQ3FWXDUoGXphAzylVcaNXZRvmjuMwM1y/fbRmeQlABABtrcUISdEzddO6LB66sOIIETj0
jsm9FbrZ1QmfBAGKpwwtJvD6qyHa6TZkG2cGzVmNWpXw2C8qY33F1bLpGbCtc1Uye2BcQvpQbdUI
ldtDeuxth0Mxyja+yyxeZULGqz7wP3EoD4vBF8c8z2gOjcIfwXTWExooG3c/+r3J/AmsZawvHDG8
sdfQNymVGVxh1jZ0QUPkDn52jG6siKLc2QXzEj+6gnTUgTXgqOJs+dmE9MhEtvlHtfWXLFt/qwO8
DIdwpWF5g/0ClYpJ/08xaeTkXXeXqI7zQOS9t2xK90OcHk1g0AXmzQWu1WpXQOGLQpcJYlMBCq5a
WK8C4wVC1yoO4pvMogN74svomocOQ6A+xSSq60+Vx4B6fHDjmae2ATH5RcOkmALX/JSxDcOF98cO
pIdbfRJL6VfdmmxRnfzxDMhFoWFAEhsf3J4zu2Nr3ZbkIpQvjGu2PKubbZrDnt/Vu3SMYGF3dbL3
KgqYOkd7qmD8ChX/yEnvnJzK2PlFE14gW8VmNy3RYPZu0H7mA6PxToAkUrKv9zXOd0bT3rxEM7Wo
pj8k18elbuYz2TTdqSyrVzVcntXMiI1EbexNoG5BaNxGwCNMlIpMBXvNUr/qLgl3CWxjerSYG3RG
+lD2Pa1YswZf4aXqLX2D7RLwMHGBzeBq9hpjDzqLjLmfYT7MyImxp9Oz052tjRmkY75y7Nrhc5L6
MpZgyDjbU3/O1b3QvZEiBtcmG5g6y6RiTMf6yXSQVTjhfV8MOvPCwKqu3VRn/GoIJejzRTvxFkWy
XJoEjMfIv4nClsui1cAC8cvIoumjEfl56I0ZYKfdTE1sLTa5gyuvo75l7jTSDFo1c1pwxpz5qA4P
nC2iHc0rILLtl54gAgxFvlbp1diGLSQArxHnt6rjAkrS9gOnCek/AgJku2HGasLbF0F0gGrsSYAE
VYziZVOoKBOKCkDHd2kxrsEVBKzzm7RPsboIPOhT7LzGIzGbYHYXIIs2Sv3OQnFCWAhwf6eMlhvZ
H+Isv/qNT2VXCECPuBd29S/syY9NgdAXhi3itMZawAON3VDyUzry7Th14j3hv0TwMBeWm/hrk8g5
oKpHopINXQkMBKDuWc527AR23gCdp29fOjiEKx3rhDGx3vkyheRC9AG+i/OnZ+dEMCV7clwn3PYu
0dU+b380MFnbRHKXzY+LNMfzGgq5w/IJNoEzWusBr+5xa5qRjv/YEZ8eWDRGM6gjRr+gJwT0Uh8K
Slw+e7Bqg2czvQxBAKZpZi8Kb1wn9ZTuAmNc8fuvIGQwua0XowekIaSx1i6MbVPX2mEsnT/TREtj
iQ7MojNFYEbsCfC078R00uEmQNLOnn3meWu7AtPChbSWGLddh+pAruhXu2J5guQGyLPQuR9sd6u1
yUM2BNVacwIKhCJc7TWo4PtH+KIvUqKIm9Cleb7bCI4mM3Kn3bHF2Bej+tR1tLkCWi4CIxmTBTzl
50k9ixDBqZDehklyM9tcy+U4if1A2+hmpE7+vQ+bc4Dp4GiI5uz39VPZ6cWBne4UX5Gdb1UUsJ+S
0YltTL1AKv6pAyRJDB+6RV+TYu1CIH4NA8UajLhVcFL2AIusAY+/0jezaqehxxzmMctvO56WF02l
H0jJXOx5L1e1Nmz8PPvAicrSqchEJmN7i6e6XmBjudq18aeqw3QDSffK9Z2u3ap8iyLsd0iCB/wF
PJ44zb33VGTIOP/i2gGUXDMfTEixUAcwcGclB+7Xa2nkYjPJS5kpAGgcwhaomBOqUHMkfEkfqNna
SwIDfNI+TTUMc54HYu+12smOEwwGnG+W3gBHJGYON5aBtkage+fHyldZgPICyOo2Bnq5ESb1a73v
rvPEhITFNXMUxSueSXct2e6S6Aw3QmoTfMzGXRfRsePvUS2OSpAaVpc+DRUkUMtkPKNMuugDnfky
LdErN5i8RfOQYGeFncOjSVpwhKXl7Kpco8AyotwvYd0E5FTNh+CGQXmdveAcSNgChU8ZzyWekfQH
lSwRAhJOKVW/lAbFlC5DcLDgC5hhwQbTFhS0Cd+I0lY56EbYENQYhtnn0OmfVl/PFXsnR4baSscD
vHd97cA6avEl15qnMwg1EA1gVSRsjUvIYhVOBdOAB9CN7yh58MxkvlUdT2Ev3lQD1B9ITqiaX42D
djkYSPVJ52ELh68SDOmBUyYto/H0G95gelGA73TW6wUlEfLY+DFJtuChNMPnKh/SzZCLB93cNbrz
pXp4J6Pdr/1yyvFumTfVzXTGCcMSZ8sEwvuMiJ1RPdwOTUxbTCK8tQdaeEF51NL18HlUE1sh+zp1
XbFuElTSALoaizXZgkDTFuxRLS4TMPImg2Pgi57amPg1F8Y1SouGqI2+KVS9L+yh2MO/w31jzg08
azs3N5aZ/Ek9MybghNeZtf+Bzpv3guoScEu4YlopN+NQ98u6SahzjOlVYsK+ap4w2T8Hev+jyUnp
6dzBKxt/Adlz/oQ9MRSNnqWm9/vcpQmpNW/oM7TkKvaD+MYWom9PIAQIK4/5G8G033kNdNPFzAXm
GbunmAs+OJ0sVZDgkfiRGWWNMIc3K7fQYOgA3uZtcGgqaBb0SLCdZyfAdzl0+aHBR9G08LFQIbkZ
fQY7YU1ng2kan6WTv9YFJvKZGlRTL+URSt7nLc5gv8mWekkCHlezssY9ZmPqYuVZDM6O3zOGjyo4
Yd6lLSs0rpPy0J3ibtWrYvodcFTBtvmSCotFWoGYhGhswfzAF8dlIiRMcm02XBevKsAflqQ/wtq+
eACdV0y/d8JyXrSR8RLptI/Or1ZKi94Nz3kkKgmTF5B0S1i9y+ClSiPueA7zbXguEURPi3eZjylu
CvFQs32KEv2Thb0+Tf2Lb/m49Yf+SVAchnmHH06kBPN6pEL6HnPrCfkjHbVHYwiQf4NHlxWioFGl
HAraB4wM3MvwooQKr56wLq3aNYMTvZJvWWYWtCQ99vDhoNJvxhD1SpW/W/PUJwZ9RTH/OZb0OxZd
NgJ80s6E0jxWJGfDohQfdZoCFJT6HBz5Wuvbz4AZe+16gv9LwxZWphd/fM98+5KZPkUoph4Duevi
rRvLD1Y7VEytz2Am6h8oDu2qpPYpCSlHCcZ42iAWrIdOvTR2tvecrjlBA9aWRVXbK/yBgneTyYyX
i8es808DmnKduu+SkSqtmRO6E3XKDh54FiVIJ7WvIOHBxqlKdQ48/BRC62m9j44Mmo0FJ05vNm6u
EXT6fWLJixVq4yEdu8deRw3F8Cwh0BGfCealKLc1uZbVqtXltcpMvlAKoL2PO+o9qWUxBmmeaR6H
GGhAe6KK6wEkc38CUZDwUJoi6gAGl+owj993kTlqk4YMl1MlDnnXJmscfcPKUO4MXi0/bSegUA8f
A6Z662nQCZkHYBhY0Se2ikbOCGhf2VjgKObgd0rsFUgVhbdlV374BsRtzAHOkjqoLUsW+VebpJ+d
azvK0CiUsCtU+dnMPGkPBUea3b3j1PwxAr8ml9QvbOXHHMmscZXlMWjDOEDn9HfQ+U7xJH/UJQ61
fDYTgsPhCMyah+J2tUbvaBvg+WPNunhDlWxEN2Iadb8GHywMtGwqhHpBczMRK8qnjE03uXiMoC9j
YYq1tcF6tfMflawwJ/J/lonFDTITFwaamyyaJswwLjcSiRK4hru3ObD5g4iO2vzSs0+CsEkkax//
pvgBmZG/cKV0ccTeYW9Gf2TNzvG9Y3PBvpf0W4HTAI+Jj+rnr9hbsvUc5bBqWPkkwJkSb8Qmnilu
PtjucVrZWfeSJeOe8xpsXyRe1UJZHqZDr3v13jdblkSeDjkLTlT0v3Krnna6tU+awqCXCmWbRObJ
I3EnOAt0BoGyzhiyleVq64AyCUKG/tcw+Ot+4E6tFFltA5uuRfHC2MTPzki5q7K3jBp3mSLQWDQL
T4/2g+MeBxx5mEumfqOh1ls4F+I+uIQiXwx1+DFxYm4rKr0j/kBczskTidMoeONBABa3qqk51aqD
UdoQGoPuOqMaYrxvGHF4BHI9bxlZZSt4GWJXv7accbxCo3grDYJVVnSYTbERr4sA6H3IhAW5thUk
NiiDahHnzYl+aasK1ubseqf2puGr3VwA1ctxiJL1oF01zpjwxUP9QPsWMURVh9gEmmknDPaz7qfB
8QzwayaObXvwrJLFPhFvtW8wepTEpHEVoMIsrNGv4EYQSefkEFJOwkoYxlQaCiyYJNo/iqZ5cXN3
nu319aazuregat7cWCA9egxUrI7OWO2zM0WLkwsZzF3KEZtxMmJwlx0J7IrZ5MYeuRZtPQT7Y+F9
NhUCvfdlsnGAUW7nxyjt8uOQR8Wxrm7RfDhvCIVLM5yuhjVkp17XdubY6scW0+n3SzWYRwxC2CBy
01wG+WcATIftn30sRO8sgjEL1l1UeLt0ElfCFz9DS8DPC+tL3cPJgDwj1lHH5V8P265mXmd4T74N
xdHuo73ThLDrkVN3jTeClgekeWZPsy6WXcRTsutSOH4JobSySIOFGwWbMs6paooYLGZDx8OFcN58
/jOx8SkmneqXn6LxS8Z6C2V2O6SeX928l6aH6y3wQVDGLhX2oc90yYYNbjpFgzYTrrq57xgFc2ko
Ra47GGlkNrU1E87p3AHqsy1OpU6pXmN06aVv3ZLRphmzeHEpq1nk0Azc1HQ20zi8dAkJzK6B3ms7
1I9WAOCMRrQbE6qyVcQUIJg4PXEZPCJLZUxRfeajrnVGaBkZBEx8iaJ9VkG4puUMdrA//Ey7zN16
sNFobul+oXYOnlds2jaGCWVAQQiNEkdOnO9DIkQLcj9yH8W/5y6aJor1LRVx8A2LXcqTYV2quRBA
S9NzlKziUTeYRmWPcYdhS7clzvT6WTXSu/jWwFOIE41fQ0AGKGYggGMI2OTItOnYMBvkPmMkgMm7
MYejE4Rcm9wVxO9jXAIxFkXD5rxcPadDjYqaiZZflf3Hd4d0EYgBGhWuR7ZwNWnYNPvTmpPalkky
gfqntLOxT34V3+ad9kpWxvOYb6RqH7XkAelbslGVT36avSTqSrtHfq1afqdcJWvNoODU0Rgt2XSx
VznJCX+kygVsLya+TK5L6kjnR7eBHl5Swjb2P7RRTRsnz/gdkENC5qFwIy6sdRw50MtH8eVEtyY+
61r+xzZpeMbaRe7Bc5jr1S9TmOnzXcojmFa3JZvBDbvtZh8o7418NE8UrJwwKTet0deHhFqUBPbN
2Bjg0NLi05o6dtaj354rs9zSUcOEBVhjGEztI+eUWAK4UJK/hk41GNlO8TVlxKmT2DuZXfkGggLD
aKjh6uMPTwxD/dbeObLWzh5T5HMfGq8Vh9dNMDrTsrHLfZ0HH5o1cZOmzC8L5ubBresL89BbiNrW
UjrjuAM/KZZCsmb67VMQBNO2dopibSRs33kqECv6E4v1VBukoukRWwDYgL1qY9HqCL73ERS/dp8d
xkpc4yp7dS1H7lK/+MhaKnt7X9MpuyTb77bhhojPUW+pKmQ0/9NS3S4ATrqihOmRRLu7HnNJ/JQ1
bw1yzsbukf6e6hDjZk+U1my5J1BB6yd0+3DJuXY3DcX4kpfwI1t9+BKxZpxTj5YuGkJDpJqSnvaI
Y9yQ9P7KSSeD+gT/c0CkY3vCVFWHXpCNMdlbs9Yv2SEoO/exG0ANZDh4oGaX7+3wR6uMQ9RzwtI1
1XJmf4+H9peyPkqk3pbISpCP8yDe21qOeG9gSi2jl97wxgOYvUue+5dBzvsRZWNJeE1mfGZj7AaE
OINnmDuND1NhfWYQRRpaqmjpIKxkzX1KBN+Qcq5gZM7IoIu57bP1U47LExOCMcdJCBOuZiiEgfHn
UNwMZQZX/ILz0BcDRwXXKo515zir0YjW0aUyPTiV9hfXpHyOygYYEzj/VdAZZyTV0u9Xket81rB5
kxoY6jTQIWZluz7J1hnfzUKObbGTFMht0hTnkpLMD/WacyVv7SsHOIPsc72QEu+urTCzpTb7FxTl
a2OS7zEt6yCKAoz+4MOlIofnVVATqIFTLlQo/XkasifWYUm6RkQb34KRjeT4NWDyNF3sATWyt2ay
3kYT87peaYKSsJgTdBGeWhv/bh7MD/Wp29KRFUr2s3fvTe40+N3C6EBn9okD8NYU5HpapaEw286y
ikP6HRwX9PfIjxNrmIds9jHUUFI0MKwp23Bf8O8HGB9XUfDAjauvfcYKi9nA+YABHgfxNaJbZG9W
wtqMWZlsqD7YJ4PyyJ4sGDf9VIrsp4eWxVDA3I0R35uTu1wUnbmRNjm9mrY0Z/SWyiG+4NB6udPD
ZNy5gsIaNCAqXkt+nZrMfmCz3HKE0RYxpNiN7Su251CkkJGgX/sMA32r2eoac0ZtrB4p8zxnEfuJ
NnuZGYhGN91kQvvZtNGIvi2tfIDdU2YzQIBcPZiSPmKq0AmuRAy3hGjaH1WN7c4y5UeM/EEgk+4T
R8ib1J4BJbxpdvAKq4H0hsNaWKa3TEqDZTWkcAgIMwDYmHD+BGm6kI92QG25Rd1My0TZtHIDG8eU
0VuTNkvSaCTMpcezX1pbVdGkFlg7KsNwLmfXqIDWK6MHr6HM0AmmD2oCeu9SZTUk3Yyb2StDBluU
HvRWRru16QFN7KiIYDO1BMX52YbYuJyyJwZjlaDlrOglTMePHmMw1yifaTiOKc37av7UOef7wfLf
0EDfiS7ngAMZT4oPfL1rz2cMUfPE3RXpgxbyrmCuW+ix/C186CtOWT2TcH1FEWJ8wdiWi3JYegHg
ZDXanN08fnMVNol7rtNlEFUkvj133v531PP+edkO0S5N3Fd9SJujXY3qiL0z3UW9OBiNq4DTBfnh
GxWk8TzOywiyMVFeUhUjatz9pUaZ8Imk7UqcWFANR3GUTqu9Mko/s9onj1jcOCXg9s5x7zBknbHo
bl2CSPCdw0iGQOMEeXOchMfGkD5YjuXw8Oh1artI5fU9s9SyZ6sRRna6bzrpLRlfmy/3D+lvnmck
qXYL6UxqTY24g9Lys1Hqw1HlYP9cxwxZu7mkarzae1RJbkEc4blV2R/lBOUvNo3ujA4cbpOASN1k
qqepYU0XRcU4yQtAvhHVZgoD3jAN7GQWnKAJtuPjoOKfGObia5s09dIvcvc0BPTQOIC0m3o8eLAW
Lt/ysV0lDwH7qWNs8XhJpn78aM3mQVnFJqWbhQQzSZF5/ZJ3wbpx+IopZM2tVtNpczcG0FDzCi4J
i/YUXawIQx7rUrVmTQPUArMyLii/NrOTzLrxo7QrgoAxrYhdTOW0BMy6sqwUkmafP9/3qWWlTMBS
kcexwul2Ok1XK5D19sYbGSGJ/JcZIA3oIZKfD3Sw9Zz9/CZxldf7O7QoOhhJDh53zn4XgaSLxyYK
P/+bVtIlNSgGv3n8TtqUBghfx+ybTpfAC8aPAGPXSvRfjsidk4ObdB+1Q76XQ+ieXdcmpaiYWpkS
b+rkJaxNVPq2+28SCntbHfQiwhAtT/FFzuGpLuGUO2lB+TR23Bw15rPPTGdvaCfeeJ3CQzer7QzO
nS5pz1TJoPjNttHW4FJ2K0ys3383reAJc8VTbJgfbTeKq6934hBEENirgh/gL5C26zfi7P8ULU6v
uGjU//+/pvhfyGeO7TiOIEFruALIW/Xr84l+bv608f9kaQOIsPw/hm+zUoJlxcWFhFs4xz6xxb6b
aC4AolWZkfWc4OFZO1ipxomQumS5nS2295ecoDqxQdoiPaQ0V1nJXsoyeuSOh11sY8ciD100/dqb
Wf1x6+T7//CDAIr7B8JNeL5pCcc3hO56IOH+9oN4ouMhXVI3zCMVWkBNBUcunyJAmBWIuTXjLLmf
rfZ6GT57sg1nNNfX4LCFHmNILGwMOXBieigctspBx4YffACPN2FetFg7DlGoLf79W3btf37LwrUt
auYo6sZv4Or/oM71RJHDSMbQ1rMuR7TJ7XybSjoPVcZsPyW+81435t4bNYskeBrui8lIz2WvmJlO
FZjSntHNthTVgE0yCw6hS6S+cIybcpNDbtvjG1Y/HJCeCZcSF/X9paqilQhCKPFeEBx4BHYPOP6Z
kBqw0lOX+UAiTXy20yRWnpveIn0y174tUtIDuFHsBB1G9+H/NDb9HfPL/d9EY31YECgA4tgMoEB5
nRlLt0vVlMN2DCBOFWygJ2bVV9RVEg1gpbehM+FlsF3vrWipX9W06CJdrf4xr0GRqspbo7RjMFeH
gkwnEKRnPlMLZT+kUT/shoE9bVVhEMNUw51ovjLh1o6YdpKnTpjNtWQ7RIV2/R/uGf9/3DOeS9uE
b9oW/7DBE/79UmPnGDEBgx0MmneMaU5sqim8jXCQz3FFbB6mvxlpIt+aWhUvLZqblpWO4HaHusFw
cG4hJfGYq+nrjKdq288opQay6RJn7LC/f9iKimRfNQMY9OaJEsJ0r0UaoRZmo08yNtIl+DZg/V49
00CNHr4vM2BOkgvOFdFN1dNNjG56rmMHR+vEWXbGJtHAVu0tH0Ev9gvnRAkGQh4GoftyPbpDR2uQ
kR1t+DQLVMv46FACuR4Dn+mvp/IjBo1dmunuqwcmbld7GZdt3pHpiTKNCS8o4B0AEtAG948daZ0S
SbPaSGTtVotY7qbO+zHk/uPdf3p/wUD8CA4N544duPQI0nYesGt8KTU865bQh5emNq6BtDjCDzkO
DttkPjMGQNGdGSKfkog4hcnkQJl1qg+UnVVV+M4vb3budS1wMNERIesEzPqSVDnBh8w/T3Hxk611
uvvvz5WhOP/73S3+x4JEDRliH93KbKkdwBN/v0q0iL6w0YAgQ67U3yhc1KcxE2qjOT3AFDvSd82E
gSd0dUYOvfLPvpW2N2tkMRq5wqwFVjfQiV1FctbD/OfGxsrQrJeujZvHVhujy+S8ucQan2TCgC4M
YnZhNcefxHjUVZNDtdGyr6rPvvxqOmPV1I5Oy5F2qFFH6BHR9lViqXUV4au+k1ImhbWzN6wtVfbZ
ug+z8TLz6+PaK2/3l7JtwXxA6Ho2K/Ys4zBQocIUF+rubOmc14K7gzGdknzfO8afOIvVO+R2XNll
8yMEugc/AX5/kejZK7hGKgBG3d7++xtvm/9cVn2Wf193LN/nkcZ7//c33rLG1iEVRXuO55MaEVWF
0Twv851rrcERfyR6OgG4i/RlUpTiFFQB+ItCfdKvUz/UOu6uBJMdZq4SCQffBfNONzwrx72GaTI8
JYmRslZzvrVrgpozxY/F1T1QBPF+N13fX4K2ZJxghD+9EVY74TXffAHTs0GM15e6aodlALGRoUZe
40yKjFNv99PJ4LTLXpjZDJDd0NLz1b+/N4Y1r01/JZ1iPOJSdHhQmo5um7r+9zcHuuIExJ66C/Jj
9vYOjZQljYk47yaQpMpDH3D7Y+m0DKltmmg/087+FZbRBwWM9WNEoJ8cfANAKmeGbzU437j1qQGp
9fY4NJ17mMAZ7io6HzyjsR970aTg9mVI556VM0/HIzu1XolG8n7/jMt9esQ1Wy7uH45xUl/o9tB/
+mm76mlu3yi76k/xYBj0esUGMG9HzU8fpuoGkVZPCKp7+mYPMryABC2e7Mp9YM2djneYS6e7rEyQ
k4+T7KedH3QAUTUAdymkcqYcBySF6mdsM7KImIe8kkMtF7E+XXDIBye785+/QwsaDrSWuAAYAAND
lE8kHL5ZkdLjyMDyoBeyuOnC+AnUOPo5wUyJx2GL/DO+MXgv1hRgiB2KzSpTLjpapPfmOuM/LKO2
gWJOaaSxGFQCXEMSF8yARiHyaN7D9xobl3jzpGvIi4/vb3b29/h7lqMEdkFmQV3uN3CvWnVkyztD
M4YrU2dI+1kLQnb+sJthrqkjHy0vP939mtZs2tRXJfi1s1VUPu+gTWAo9ptLrtS4IlBYvvqOgS4D
BJEc51zIqzQKFjg4KCnoqdVGyELZqksG3lFTQ0Vmof6RMKLEYeYHW6hTcw9Hoqstasq0nFQ/vWfZ
cBFWb3+BNFrSgPyf9lWG/s8VwDMsB0HNc7jabeF788brL5taBRexCmQKxMWNoq02hvoOHBJnyqja
3ZlnHoFWwXyJ2TadJ4VuvbCAqZSN1fcmvDIotEFsuuVW3HNcdOrj1A7ByXL7H3QmoCYCITPg+t8B
QuIP0wIDXK46mLmhXrRCbw4DabqF7ob7RAXj2khLC9pJn28oeOmQS+I3InoRrDGzXTFTz89m7yEY
2WV+jtuAwf6EAOSPfrRXURGi+nj5WmMT/soh2wddFqwGPe3PXUYPWSh98YjQjn2MZYOtgkm8pl98
X61TF0wrB7P06n6hZA5IVDIw5BMKwFhpZTDq7wx9Oe+ELQByl3gqq2WayX5jzB/eP+chdO40GQMX
JT0UygQIsSOmdTv3PRmD/VO3Bep0SYXsYDhrpNZwGcjBGI9SaERBvag/jAkzEKcR9nNt1Q8sNaBb
W/cD89VXESTVI+goQKwp3vc7HVeD0IB9g+CumK5EfdOnag7tYfL9DRo0Pt4/Cqs2/g+PD8Oel8C/
L5G2y7PZ1n2Xvapw/rG9o3iNuZ+kapsxRAoIUGarhK/2OkDYpMxxDH8DnCGc3LohxQvNGl1dzUW3
8tEUxmUwjeSlHS8NhL1LpSe7Alx5ibJPE6oM5/4O1Fx6t/IAQDMAkSBNMErSt0RfgzZFaxDq5rGh
p1xOOhE/1+0gwMQxO02Ei8RUzrVz3PalKsuFmnF5meE756Zn0bJwCiXFc4VM++QOxvd62tCKcP0+
LdS+RsNsT9pZt+xDK63oJowY10pRH4y+If8i4iQ/Fe9uE0Xn+8sdjOk07JJYkHWmZ+sJtzvFf231
Y2S2vsldViDbDasfaSOehU/gK7KB6XWYNBZaLKIZDYfZrfGKB76vauVYGlmU2S1/f6HHxWULlFrf
nwtxqWKXx4bn0OZxQMHJVrq0/LMiHb2oLS89YIQn0jaHCnwmuoum7mDoOOivM5rXbciIj0XnPmjx
iHYE/wtt9vF7PGGM3ZlO6GEuWHXoqMHVbwaXOhfuMvNkRAMC3ojSMLKtBz8SRkGiLvUcA3CLW9z2
Ougkq9z27LbZyyJuqFn+5lqtD2zW7ScLshYmNfPFtNzwoRaY4dL6O72Jje7NG4bsGATAzfRRf4/h
vD10s/czHg0wpEXvtzsvTzmbCW5mvNXofI7ctoE5GVuTIX6Hyx2/3QPmcO2bZQ9lPvxT/m9DAEjq
f7niXVMXJvqksOeNgW4Dm/n7ehn1xjjSp47LiDRIZjo7N8WBUE5PEbdjBT91VzEjZspJ1HXw9oZd
JrsmvFpzY0AQvUa4qBMh1/RBHd2+tZ6DrHjwQ2/9vYoYeK8MBVlh0LFLobkny4o9Z8ssdy+aYvPv
Wxz/7yx3fhjuWuGwu7F84fBmzT/sXxb/CYWVMZJKFn6sTdsUH8oPu0Iku0dBzIqHbTiDvGJLTlAm
2q3dSzKP86FJryQGR9Uf/ouyM2uOFMuy9V+5Vu9UAwcOYNZVDw6OT3INrlkvmKZgnmd+fX8o8lpn
1jWr7vuQkaEIyaXA4Zx99l7rWxrjX1wGnLCJ8UKf8EMcxGsbHxaIs8gN5+fBgntABE1VCvmFY4FJ
dFK//f5MOXQKwz4FoZrW+5kWEFWy1DrYwWHZ/jgO5oknp6cQiVfpU4zLStQZ8rAfK6OF8vHUmNrO
VJ0ETjZY3CpA0aXHAB5DJp8PdFSsbTelxpU93WczQ50EP65UOvMeS8t41n5A13X2C18mBq8xL0EE
1LgweNRZVefliKKmvFbG3RB1EGdLuBNa6LW6k57nFp0A581uW4ymvo0M2uNd8BWlAUPiahz2imMe
FlDc7pRU4tkBI+ei7C6OaxjWz9KdPIZmMO4n4hp43PE51pn6CTLNOQ1tEIMgTW9FAJmRrBziUZvQ
3P98WME++x9ubPuvJ3VLByAhNNvWGBYLNFFiLRT+dC+YkYRXL7uvcoVWzsvqYtd/rk0lVgQ0y8um
UkPlNuGIheBOP1vYpS9GphEOSADf5scFpMx0cVdiWmFNSMJ7TBuTUAIXt2d6FhGU67FnvkQ/0E8K
ClEMC4GbJc2APt4gQVNrh9u5rxGsMp3SKM0P7ISgcYJeHMvUMH7fEh1G9dU3166WGRI5w90w42HQ
baN6XUV7ROBu9FEdSdwQy1F3yA6Ht4mCxoK2qloS0YSu16sR6WoRc8FRH2R5NRF3P+XtXbJAN06X
Gvjwjx1aVjeSMTNw0RpSczwCySH3FbL/XTDPLtF6pH2svRp0+/NVrOcPIy6YozKUzD7X34WjNDzZ
9+VlsdlyiitdtjZophBqS7icuoCk9LiqrzLtV0SUEoeChGY8ii8neI+z5uHfP/OCAIm/LGC8z7bK
kcaCdqyZtv0vpxowaVZmltnXpD+Nwhp+F3kcviuPPXXYkxXV3OQLNVefRk+WHu1BNc5vGvkgCEVv
f98SY4zPJOkGTh4zbSlDch0GUb/WAW2CPGvwy8xW9YpMkgDyuya3sne0OJ+LtNN7JRvSYzWZBHaL
0A1ZpD7CcJzcVFA0crKr3KHwlEWE559f7HWDhQb+768Cten/cxlscPWaQGSswbuz/qUHSssv5mhM
/3JschR0GueOZNCXdzMDkx6Eb0WhLn6eZM9zw3uDIczwLR33KwDnao9ysoQ/QOmiChRiMTPx97rY
gdE7C7ttXs2I3SnLDKihUfVSRWzIcx7Ptz+/2KhCj0a0ANUKXrS8xBzIb9SW01snw5f1g+X//iln
hRar9PNYNCkaGxBVOCpr96cgidf6RBrKA0O68hrMSM6kbkHARb/QX8JwxxNlM8oDUlwgrUT5AwiL
xGnUi2A0y/c5R2yCH7I5h9LZGOsYpxvil34yU0wg1edYF/2NJZQLQ/v0qpiCl2EhxiPj/T0bsdKT
DsfOjpG03fx0p+LcKU9tKr6ETpAwBZJJNnVMLz4p91hwjec6IIUwl7iXmqYBPx/05uMQGUD7SDyj
6h72unym4fDVrM91JbqKPaTAUR038JBQGh4HgVGEh9yp3J8+2dAJUg7XPzHmTt9na8sOAcDvTzLx
gR/DfjWIJcVtN//BLibyARETzM29NiEkmcbge+py/D64VJsGbAaO6PYk1l84uLQn3DjmqKYnWq/6
/vf5Vg9Ki3gzOT/GMveCZPB/e/3Chgj1H2/nMpk3ziSugzgtzkNDHBXpHvQhM4bVv18jnawbNU8a
YPXPFbr3Z7QzZ6SDio/YtNpCw4g+oFZUTkuTea5RR4UFBVj/oNOvfcyjCEt9b+8rA+OyI4rhtirl
DIAtMwiekv1BN0bmLKuvXV0yIt+j0FUa66Eo5/JOiKzzS+b0+7zU7/O5VO7MzkJ4VHfndUYFmjd1
jopQmdxMorsuLeSJy9J3WzCihmfOcFUh9GRe1/QWOvC4PGp6REEorRA+JvQcxVTUc1XU6tMCFmNv
Dlb2KQvk5D+TsUD97AFjwjckWS6vl70uzPkcLHNAwCTsTsMMxa5ojeVokEG7hEP52bFsYVKYnwzq
4+sWLtke6cuuCEmzcojJfs4AjW/rtmauKWFhzJwqtOl5noMGOiL1hxiUBJwgHahaNL8KncuhFAYp
AcKAxVj6aE0/wiW5hmPbAfVVu12Kd9cP+nDct2bS7YdZRQNUt4dQptN5RNerdlp2EdD5QGtZl8Yg
Hu0HtpqY+Xz8jSI2bJWFwR7PRaBewiR2/kAR62bmYiktH8oAVmQ6ZttwdJanls4+7WiYhBoHJtwt
QTbB+wIeeK8ORnf3swj+x1+K2faf//nnCKV/+fCf++1l+5/rV/x3yNJfPv+fu+/y+j3/bv/tJ53v
/Yd//YS/vCjf9o8fy3vv3v/yAbG5cTff9d/NfMGkmHU/PzDV+PqZ/9u//D/fP6/yMFff//jbZ9kX
jGsv3yhu/5KzJGhv/sefX/6PL1v/gf/4G2KH8L2J3/+czLR+xe9gJt0mR8lWqZAsk+Qjlf1k/G47
xoT634VF1WSTUWizSK7TtGINxfzH3wzj7+uckM62qZMmpgsOC3/EMhna33VaipLJCKMRjs7/X7FM
a5v2v4/hFq/kqKqwDNNR1w3NWPvrf6rd8rHqC33oTbeQ4o0Z2iWNUbLaVnf1pwty+/sV/zwCFfyL
/vVbCf5FKI1Ug+pLcML667eqwWtVPQQHd0Y+KxSfadRXyG5AGpnBwlF9xvn0q5/RiGdq8U3+9yZP
E7o4CToZ8pNvlSY5RzGBSoisLVfLtWes9rtoapgnx4cViTA3Ew9nhW1Mu5nlgrEnIXd3hqdGg/oi
WzZciXxqDBek0hAMIei9EEmFFkNimkmC4hiQkFYPDeg/a8Kj0Ihn2M4LpmEcxPbnEhPwOyH7yNWH
VKh3M3ypStGusxbFnhQ49fK0/yJPaFMPtuFDJsaHYMcPrRSfYK40pJ9ErBQgAM1KkftQM7A0IQzL
K4jQeiAfSfjFt9aTTZFJ7YEwzflQi/GFLvIutjVrMwbmKa3N3O2yiXmY3FNqvVY4e9LAvGlJtkW9
DH3PDF4KG00X6hTwlpi08BAph4LJsitLRonJfCnb6h39wXFUTq1NQDTaGpzUMr5RtfQxthhFW19j
dT0s4wdxY3TVcCmTBOrRO4u8OaPw+fmKqZnP2ag9YeOExSNgUsVa/BaVxHLT0sTXiwabFreuNjfL
3BxkKN5HqD6MSw8g10j3Edkbp15lIwkoAJ4bZ7D6tDL/doy2XuFlt92AaXGKVwPu9MIZK9yF8fLa
MPch+LLEQZs/tUDTHAFJf2hiGo0S46sEpXiWK5vXSiGg1COm5jFlOJXKFEXciMh3hbxUWMEqQoQk
ujIYLQBVlOC5wU4uclO4Zd91LvJXl29CwrWZjt48PypO99LkC4a5gX4RcrzR19EOVsmxatjsSHtG
Rb2MvzSOpwx75DZF8dMn1eI1AbKnGOUErqKPBrZlmZNVIUpBOCZuCsGQQtdG/lisaeAzSVIF/epy
DLDpIuF12uWxTnAzdkrVud1yLen8uHUAxSqqEYX0VuzGrWjQDFRHbC/EEYOr8Ob4qMvUchP4nK2q
tptbIy/QevCh3lIHmuZjBZHRQ3Yeu/BvrngXqakzC1m4eYNOnKKxgCMxK5NKjFl8ACO7SqQ2uDzu
laZ4GZwQV870Qhr0QaGthpfAzUlxNSMNHXXagdjs1V9WY19rdfvLtFrIuLh+lxkUcVIhZ4GyZNRV
s3GiidhSossN/lA3VkuTUd4b68ly4sFOC84+Lb/Rc5pdU7yrdEIPg2IdfSiIL0fzqatbmIBKSi+q
vmlntcL33H3pXXtdDPVpqrP4jC8Fag8CtYQmGXPuGDOBYnptSP55V2U7hURkoufcOrJtQMCcuMeL
2VGnEWteOJbpDqvCcG7Gd4R6FXUMUiPMUvF2tKpHkai/NEYGmZPme5W8lA19x8KVQfCtp9gJxVhB
T1doTsVY0OJziNllxH66pmRasMEL18k1Ji7thz1oj2WCbCIZm11vFXeseXflwFzZUE/C+cz1BEhq
yum5jOCM4YcaTbnTlnvMD28OyTYb0S5345jdDv2ub5w74RgwOkcAoygNQ2WKGaqTbc2JUmVtgzNZ
mRh7jV0L6jnIa4jMkuTgsXA+kSkLty8l3eiwvtdGq/P1BMNkPXOX4oWgXi/cKge+nWnNtC0UnCYE
BxneOFWnTnFImaTtFpALz1k2Eh60sbOqnfNSAqicECoSQVDsl+AMrWFrh46bBG90NLBgm7coC2U0
3fVT/Yzi/qoyhsciArpRdTvaadsKT7E6AJJSBxIrtq0FzwuVqexCzCDSI7H1Fj72e2xVR8xb/qwb
2HeDV7NWt5NJdaRKHy3AR90VA5QynHVTclLJanJs57mOYq8zsIRzq9gr2QFrr57bZJ2azMzN0CHA
1sLdtNSsNrLb0efG4FzXNwVrP0tvdOqj/DTabHjJYPlCNnhoFyQXVnZUEvFRKCP4qXkXOQhH+4JA
34S0+abAzwm7tQuOQPU6qlkicM/AxXYyiAHG92gtlgeKiF1ZEimn4lMrO44ea/cH+53XpRo6gbaG
+v7VKnMGVEr5soGqc4yUNzhgGK5dKzTM8Qps1FaYmK00/AQx+atV86UP9jFKnbe8e2dYdoJdqdvj
Hu/nTV8AMNQLzI1m8Q53ag8yA6gpQRwyKL76McIC59y2ZfUqG/2pVqZLPTYvYBSewwrsOi4hYb0O
HUFEPxtJtWsh11f6s34N3A57rVVgeI8RpVBxm+34NdLuhBPqSUt/pCW9ZWg7WMuhGxMMacqq27sp
Ku1D0/q7LHqcGnGMnf6mccyrorTvIqc5dhH/YWlTc9SeRn3GPUxVTIJMohOgZmRfEUewpS7OqQwu
zXLNCOK6NRyiFuXWms2nqFkIPffKaiJqG5C0FZ/kr3isjiYyGY6WzqvWd/eDfp1YtZ+WBmKOsnvR
F/M0THiiCwIoZHiKCBVeVNBaZrUz+viqssL3GlU0rVXednWL9n2HZQINb+K30vab1nko9Pq8pEi0
TWN86u2BCbL+3vYhui9SKiIWkmnRnorlpSz0N2UqoCYCSM8Bb9b0xLrmYjaYpBMQafTG0J5UqW/D
fAQ1+Ri18qHDj9ZoF9G3t6hdHkajurOt61KEDxwlPuyEPETQX9BEMTkTIpbXxiEolpOh0BxTC+2O
7XKXtSC+DesKSsynCfsRj6TzodXO1ZcDhSESisRKJPZJArIYOoSunqU+Mn5AoJMNiJUbtIH2/BUF
0ZVqKt9EZhNAQOpVYBt3OkUQVgrbQ0+7gmKM3eqgpDfxGBcSvFBb0qFNDkBI9/SG9mEWMe97gEaM
e1E1PBV6Fg5DeS608AX24ruhVHdLM+zmkTwYQiS9TCkeGZ69BirL4OQUp0yr/CktjjXB8XHYni07
umkj/PoqXNToLg/fhgIeK2/fMAf3jhWe4tauMAYz4qBLM1vY16bXMe2v4iYoPOq9F4Omt7WWIwL+
eQzEZcqSDRmeO8kakzpr1UdKT5Omd7Z4DOvxsR3trdQEKHFaJWkdv3Gb4xcr1Gc6PQzocj2kwT96
cEfZw/C32WdDt161RUAHG/eJpp0MdYACvDyVDSNCvQG1OBrQaGyv6PvL1M/nEl0ALPkjQhrEzOGR
Ng/y2HGXVDF+GRwwq72E1Cqb6HZEpwssFHPlljf2RUcTq+TvRh/QIJiIQWv90RZ0i9rj+ngWEjQa
oWT0wt2K8A5LH9kOVHInCR7P5CO8V5dmxvVQTK+WCsmiUj4DTGTsPQb9z2rXm0CP+S+lorCdtRyZ
z3MNeliaO6TreJDNu6idz9WSIkcOt830Mlc7nYupmwSrp86LNqEP1cXtSHyRGhJqFY9eOqe3PW4/
Yxpcy9EfNEvh6NG7wAg9HMJopZVDqFpAisc75bToi7donxDMfEfbTtCIY32+JrB6G+BsQOSfEeye
s5dZxDYyyTOi2HcWzHJvBprRDAhNIwiMWMqnHktzFgy4YoSXpQhiW7lThblOuvYIHq8ynHdW2Fzr
I7YLQqcqYrY79VhKchZg6zbm9TJaW6bpW2zEeGZxQJnRtnfmY8MCGOjICNRzm447/Bhg35FQALgX
U3dc/6/L+WacCg/5Eb4I3cdx5McsiEOpnnM45/NMc9wur+zGOq8/XMP925vdrsBi2GPWU9oc5Ua7
xaEyM9Ge8uyYx9qtXZqnRqBM5l0gac5V0mhHjrRX1SPxBy3HDmdvGV9YkR9akuvtYfCCknhxHd0K
dOAoK/1RzPvAsK6DSG6iKb6blDUyIHD1kCqiwoYzbsnm2dVPcYuU1+iQlVtPmaLcckv6NZVJKDHU
Voj5zOboIKC0mcgisfHsKf5iedo7XtY7Wy1rPQmicX2VNmtpy4a/uKX0ythldb+HtOANwtpHMcHy
du5nKE2ykPmU7VQf0Jnd2sh80chzRrnX1O+pH+qjPy8HCHoXG9ox6k7YcsUWJCH2hvE0qo2rSMdr
uOiQjOnv4royat/o4ms9RWA/cyNhYQdIgYXv53sCDAZqwHvsjFAVW8kSyQGsDYkGgboexxiGs2UX
Iass8KWn44KBAbcut40gzrwYhFdThRrttjTKu7pieIwjYupgShakJzUaG1JwYKJkTeXBFNGpQKqw
cJjgGopYuPZtx9cHoiTFD50MQSPzNPp9Z7kBOzxkGbcu7WsGdE+RRRh6j7Qjmq/oE8A8zvyxJeEX
y3GmTgjIpy1nwzOQd48QqCc1bLeKUh3UybjpdXnWndnTDMMvsvigyWa7Zof0Yjqt1OFpGYiQCDdR
Z+4aFeytEu3YGa5UeIJt7Ve17kedQ7XZnkuHnU3R3WxGdM6DT2TRVuPOyRl7ogM6mPGTsayG9ZfO
0X2tey0sngv8wpWno3jMMfn3YNnhSbuqpdyajN8cjds+c0hKG6/W+9nq863KT+j0pFiV4V6UMSI9
B5+a6RU4SRp0ZTi5BGJrXYesM8xnhzltTmzZgJ8nU3zajWTsjucVGWsz4rJneZYsmB38IL2xcLSM
axz7DQhXcJteHaeHVnHu1simTYbJ3kKp2BMzArvljljYwwB7k7brcc5Smpom9EZxoGEEvdXaMdc6
SFBJHCW8ttddYnC4j0wAV9N2wf+vc2+t65nGEXfE3tQGmq8ljR80HwnAFFKajimAhfVC0K3xdcIL
dJRwuWP7hLJgRlKz56rUzvPyJsFYFFG0j8DZri8VWVj82IPnqGWdtHYiVXcVtkjmgHspqksmnrJI
3a1rYW3Ep0brjnOHVdlkmmfEZzopd6JaXmxpcRRuT0FKMgimK2/MrceJmXUb4uVplUunwDkTO1Fm
NsZTiKs2hSJ64eEQAdcaJ3x281ztZdGcssZ4Q5B6CSr5VNDI2ahz+d2QNo32V7tCkflljI3bV/VD
aYCazXKdDIB5rWgDXOxt4hzQM2Cl4O8sbcb3A1TVLUcYn9MDT5furv4Rd2BHqMc09iUJLKAG7WdT
QyFij+KJxK1KB1Gb2UBPck3lACsKtMU57qK4US4F1txMBfumQ/rEVHOhQfNrkTsMp1d410E027aJ
gc/qNuRRhatcniBfftJmZ9LeLUqMw6XW7bQ6brdILp8TU2k2YaQACCaAIHfo2tVdr9NQ5nWmYbhp
FPLmDCdGiNIUezkOO9URbwtAL79vNRBTKga/8pehrN98wQVX4sZDZKp/405H+xuLZdOTSkKwB0mC
dcvSphKtErEytdqvas6/F/p0bgXp2ZvKiW3FEoda6d4bxZtpCWGtAA5UZDobKYlGdjiEeABJ9IG3
Ceh90K4tuCml1AfWEug6YrnKMdiGGgtZACjhhqjZ0/qeMklkLxPZd6Tz/pujddFk9l0mCs/gQs8o
k/kvevQ+EyqSPBsuVFZGh2aYftV1fzOkvCGlghe+ivhy1ouYb+489oNyQw2YbIhbfApDAPxdHb9Y
NSiOWuFHHTvxZEQBPzznt1G8OfNwgyjiYhnpd+9MN+hlsCH1jLAYcYBySnal2r13DhdSob9CYyh4
CEE4bnBPO2G/RnF23I1aDOPzWhVqdZpSQlQVslKD9lKZHZPjJPzsVtZ/o+aXIrmRFExMwlFT11zt
Vun2qpp+Og6bgEziIx3dYj9JTHfzyM/SzHa8m5iRS3QlID7YchKkzZwQqomznsU/ji7hZhwYOqv9
U0zDjAtlhFDHOJGZRGmgLYt8yeCDsdVLM/Cua7IoQYrMocvEmkZGU2Xttk7CX2NoCE9lPcdbWdwN
yuOcKs6h7dKnRjGLo1KfcXrFu1KQrbQMTOLSYNJxmssXHG4ZjS+nPi294iXR+7yOjcgdNDcVxFSk
X9VJYY4/dc2HHS+fTLPIC1o1wGAdt8lOI1HTH9P83El+bERqDI/06aGUtwTA1icVEFXMiO7USOhP
aVcQNAY+QczxrxlApeisOyWnxiEs6GBYDs8CAB8GaPFOJcEHkUbyBcF4tS+aj3kABILsOgBjYbKl
NfyB3goQnW9rfOoSMYCx10uqFsolRp5Dl47SnhRv9FJiIGmG2D2ierBRzbROgK8EAfx3shVA2GmA
B9Wo99ZsVOvSmXycqch5l54vH0MY0OE471ffOQxFjWipnAwH26pfpF5ZR+2mmIAZRtM4ewtZY95c
IQCsRMKeapuDNxQUUjV9tVwJDz9vLQm1uWeqBDtGnGvquvpWquK70ocbUuq7jUYowqZLwtdY9Bq0
UoUMWTUNThgWfbnM6kZOtCrDZDyCCv5U04OVU+dMIevluirlOkJDHqZvkmpY9G3jJTU16zrX6eWz
Mk/6sFWA1yDJBizctQPYreOQNZjE8sTChz1dSjN5zwuNREFwq15odyRaDrqKmknTMV8uVE13UWS8
mSZN18ZOT4LnODRijkoZDNf1u/QdK0I5y7dk9U/UFcobfkaDAssVROxhRjhLp7qqIkHZACluG/xC
ETlt0GoNXlsm91D3dbfqHPLCnOEmy3Ei1p+dtqRMzbVTnlFKxLwYQ7rvZWTcUKzbhdNYgzcbfY+L
sHnDCECsh8ZCpIfcXIa23h4l0kOlo+W4FCwsxHDRgZTFLgefxmm93w9D9hk2rFBaitV4mE6DrR6V
pcqIWIIrEeXfvVp9B8bIlUAM4qbLNit4imcM9jryYZeMNLePyYAvu2bCmU9XUAb3tDnYyDpORZBa
d6Nj36jYAq6tNhM7sxN35ZJgPrK7S7mOTYg+aUYSvZfUMTyr5CpbznqntuUx6YlPxnnni2L6jmyL
LC5V3ffOwJIlwhaHMv2wLiECRsg90RwTDXO+tbTjq7k2v7Way1RrkniALtkZw3A/ZDYrHo+PsajX
U5aeu3C8sUr7YqbYSWJstq6U/JKTm8f7kfpLbCHNNELsq2wqc8F7H8yJBqUnrK71AgjFHO36TtfQ
ww7PMb39A9ntRFm5JswqX8WyDXHc+nYCnVoNnrtsJgJU0uljHXstFe1SxAXOvjEx1jtTXHgFUtvA
MujMCs4qIfv8xp4bX2Uq1caJ8eoM4wOBNy+jsJGYhjPFK+ERcRk9OKFaeUM0xMfcIhe9N+E1DDAJ
06DCDto8aAYvb42SAoR0KrtePoGdMk6RxXdbNcSvz2I3G9woEl/AsZ6t5yVn/jMxhfYri5KlpP1l
GXlJSK39jKXGTzSY3iOL9HqbGNNM6Cq6IQxAVEuCt7/r8HaGVXTdK+kDfiW0HwzHewccXzc38XZA
vxSm+g3KQeSXSX5ZlA9s4wKz0ATmwDCmo2mu4clxXm6RuhP7PmJN7GBDGkuW7Mf+gUD05sqOymej
SwnuW7QXBdc0zEBJpPYSorMd+pfMDiZXNqW8Dpv2I9AnZacxMt33inUHMVa94hKpV3FsPRuhuB9H
uqupk8dggckQd0Seb5Fe42sMaeolUWv76XCYaY5sIaXQSh2phKsZqIEZ19OdM+bOtmUw561YsK7S
9Otej/s7ItAqshdpAxSUmmgP6IhAF/GUkOBkVBJuuDAsUeb0K4t6je4IXsA+e1GXQdwW+YO1QHgN
M6XxitghK5XTEtoF49ion6YV91cEx3LbGTM1fNQiRcbpPtkdYe4KBJIxiDkj9Jx5WnLVB3hk9C03
eVckd0YcnbqJWEhkugulcj95Rj8+OOAx9tRj73k6I51hSIAmk6FPjeuAkxkYRTbPCHnuntSoSzRz
TFbId2FnADbHRlahMot87h3g5uF4hxUH7ueCB7GzMG/hR0CcEXNmgIA00G1CnaKxIU1uOQ2Gm+aQ
MmqQIqkyDf4iDblXx/BWN40bWRsvU4obLXGwdGqNeBgLBO0jxVKz4ItO68CCkbWv5iA+DQaDM+K8
jiwDbbJcIYt8C3UR+CTlkfhcwWxJF94ijmJj9tihticjrDvkGewvzKTdTnTvACyRbxIUqRvK4gcx
fkqUkVvMfoDfCo6cGcyOBSz1U+P4ER1IeMr7Ia2M/dSyYeimclKeUFMhzn4sJxF7l3AptJUfRbXM
DurqnBXKAI4Qfon1SdiG+vRKHYS05U3J4tu5ghjkVGQgrNy/oeweTWfUDtHwaJfkzaWK+ixaEKCc
HlmFUgIPJ036ojfw6Y8xZ9epg5ateoqZvSMuJko4IHPSsN4Dc9HdHse6C3/jRTRYViJac0OA43oh
4X4jEajA6eWGaIPcV+u+cQeHxlPacGIcSTEcG2TtepiW29wAtbLGSyUBRelCHxW4aw66LD1SYNZk
ILEW0QJ3u5aEaNy8HsYdRp8T/oifEJchcK1CF15TANZGmhuRNT29gPa2vFFBw2b0yVlhll6umTuh
Vr+qkRSnnO/GWIC7V6nCwLc5mC1p45yT9opQkuWKxinsjo7TRZ+antZ/QSZMQQUksKG5BbmZmn0r
o3eTKyuNNN2XiI83tpm/D0lng+CfsM4AMKjyQ49qxtfkgExzQugp8mE7kT/vjUlruG2sHyp1KU8K
gEzfKpn/zXgb4OJ1e2lNL6Qn0RkOV8dO0jEnICt7rqgGKtqoalITQAaJNXC+cWeyxaYrxLr+QK4E
vL9c51yhchD6SAiDpFqSw0nHrLtv1e6U6e0dk5fyMOW/SA54ZToNPoHdzdUL/b7qUWwyQ+SQ3pUf
s3NuRiY2k6OJbV0nt1pCUHR4SFs7OkLmQItM6UoItoMmI952SGf9QDGfgblqqE+PIzA7H+A9SJKe
lHUJWmKAW4darOFst7XIMdBmwLvUPV6UUivAID44RnRpQDTQqKNKiPLuDpLdR7GgW1bmGqEdloky
BNZnEaBJRBXnjkk2m0bQb7dGPoGcUmjGWgG6FnMXXurlOZ7vA2QMXl3mi1vUluGOEBGZh14IKp3I
M8uIMk332IxZYSyo8fOMWjapVWaUqOALIzxaJtp8/i0A6QJEiDEnGz0KXJkRp9TLYWux821Z6qmC
2hhlRw3mwiy8QIQGoq/kElrixrHw1PRt12wFcVpmbT1EK2F4TCeII45yFVer/svgWbCJH0R0UHkB
aa0uyoujOmWAPHUTOHT4maSQTRNJorJTPrGNyi3W30mtbRoS6Het5BnsknMgI8l6qtXxWQ9zDVQ/
WPC6ICklHIeRtXxefAnAdugBE84Li7qdQvNkTXTTluVyKKFP9SFetMk4O5Bee7RdG5js8FIjdSvV
9IoH0DxwZr5GgZvsW5jOHlQS8oZVjpWZbi17FBBXMLD4dgSNubmNz7yT9kNNoCEmJJR0adTdBDIf
9zWeQs68MaOIBkxGAp9bIyq1sZghMlC40iI/IdP4yphaWu0VvX4gF+RJJURY5Ko3WlgM6GFsC3qs
RqI+6q2MN3HHEUNt+F0dNY+KSMOdRbMAQeTkMWLh+tmR4lU9r5bWbFlGAy5sUgzfCdJtA+jyOC1k
kKYNEw36Sa2fJROOYZMNHtgc6qNQxTwILM9kkrPTVyPg3Jo4jh129Ak0td3UjJUMfbOUIPubFetM
1NlRBuwVPOdrnwuyvbXC4XsVmC28ubrRd0NemCS4B6MXTLeM1eZtaI2HwiI3XunA69Qh6CK81nZH
vkDTUfJNafVqatNtZgLTremmlW0Gli7QcRDJYhONKIWaRZCAqovzmnTmhMShppaaXOl6tQ+g3TGW
JBJ3StxurY7LhGyioItsXA1O75Ngzzy1kwpt2OotVYIZEkzyEdBLBmzUEhqjf5Howl5eOJy/qNg5
dDkth56JNEu9NGlTgJUmDbKIjfFsOuWj04qrUQuHaxNe+2iU4t6sQNSkoR+u517yFDuy41XLnatz
rC/TZXCUB11aAZ0jxqmGP5noIsMSn0SW7s2kwL/ePlA0C998sxrJErRc20TaYmFNnzP8rFOmV1eG
VhIeIxEfwbXxqqr/BiuGeD6Z3gekRoOh1X5ocrLLFQjuKRIgwaLoMP8CMhSDWZwvzUB8m2jNz0ho
t0jpd1TmZvZiWe3km72OSGaFeHCWeZ1wZG6sitRcnGGpCzabGiC8CCRUqJxJ7ZOSZw7VlofhhBE+
PvuJYh2Rvh3T/p3vdYdiRxuQmg3gAQIyl44kcSmrXDf3irK4qULFwX2aoqGiaoeAB0eLgza4cNoL
BkWQ1ZzScDrkqunchD1lVjpgPx+MFeaWfBp9a+Er1G/iPH3oyRjdzooKLS6z0GPRWdvE5LlthG2e
CqPCQO+c1ALiv1BS8mSQDbiGbRN3WN8MkLVcNTQPdWZ9lUld75uCqU40pM1uEfFnraPVrahqLK4m
yycdplJHRiTi+b/IO6/liJUry34RFIkEkABeyztWsUgWWeQLghbee3z9LNzumY5WTPQP9INCoSuJ
ZBlkHrP32rwTQJQKl6EJGQVz5oW3NxsbQVZdsYDyvK86ce8+cXEraXdXkHAlNOXm13dI1XUD0oKb
ZtwzPTm3U/3kO3wny25f2222nrDmCAI5Kh3vBJKbFj9Vf1QWlGiRUik6yaOp2d5qztAte0a/qQrW
TlPYGx2woYuwY68SHrEUd4g0+XOJPJr6YMvcwVtpCUFUncp/azfo9g0pigeMU8zM167RletuDq4c
feOa4BCxLcbRlIAG2DeTQ6CmeJomd4ecL1qrKvvryTwhx/G7HqJ7h/lDn5UtnF6IavONkyjEAKNf
gX9Id4Hm90SpvBZhxfay7ffk7e4nwEfbPh8fNLF2LNb05hxeO+FxYR+QeNuu1IjwJL0XrLazH2eQ
v+baZDANp16RMAxRxqL3T2IGOI69NEYyJ8pmHeewGw3H2STDmG1QWkiGxJDKaVY/hjTqVnipXpMu
OCaNtE59Gv+SGo4/dfQsoir9m9GEchk72LZdRz3L8hflZXbg8NzBBdsVUf9UwzWkp/f+SdRaBqZJ
BomNZIimcJVwPi90RGZrIvQIayN6sIrdm2UqUi0BfomKCxny2j5Lm473Ou22VSNujQMUzhYkEAqx
ttiGKvuvjciMUpnFPnoK9qKxwlmpPu4MHbs52zFDsVUCDkA8FBWfnWdwZEsfeuAUXIMEW5ZegXXq
S2iSfgCcxyIZtnBXpsN1xKat21T+ewp9WlAGJkFhnpSpq/m9VsCwm00kP5kPjuvKxrzTJJV+HCP3
XpAEwh00krnhVO8dxA/DQyAnFQnCCn32MnDfY/rTrcJJRUQ7REknbJcZN95Ch424DA3rj4Xpo7JY
VqH1gzyHD8uI9wxB1iXEW2sIHzRC7sAq8qsmrGXQeAKTJ4YhD5OLeYYxUPtxj4dOvJtyVCfEks2i
fG0Zi2QtgCwtzTbDowWHVMkfF9fysm4t9j3Flfkv6Y3kAmyMksZDe/cSEGTYEwAKuMOLQgNIu3rR
GcUZvvMa+eHFqr1fMHSTzN8HfKQr4RfPmgpnHhTLUJ3gyxx2t1tRhFJ5MAHw8w35ik+cSN0em9rW
AuRt8EO8pGfcMa0rMXIb0HtN9tl2SQuhDUEFSj8r2nwF7s7YdWU8r+y0o9R1d52ZPP/a6E4cc224
0TuNLS181TE6jKI8C5cgB/RT3aJ32K0H7j+/bezs77RSAzGAs7yCOtJvvi0Hh77RGIuJsqDxJNmR
PhsdF1+ZpnMNSq5Ewy1aei3EfD7Ly9Qy2T5lNj1x6S5tj1/JN3UtNBAM8HLvGC42Wjk+dVnIha0V
8KinaRHVfCxhPYDpFsg7WDFss2hAbZqD5/YoDRdG1bx5nUcCB8P8CHhs7ePV9AEmLgqf8SxUY9/V
Px3DYuwWdbgHWm5wfw7hjqunpCE1oyp5tXGEF8VDP0bsCNrX3NnBTEaUoLurSSOGE07VF1t3GGj0
uZuinuN8KC308DvVLHMFMfCJGcWJvoNRp44GrM/eOK52aMH+KDTxSEp1hinKyqoBNc7HLgJ2wBm2
Bi2DCkXGizOdDB8Rldub9HiFhzs6ITh+CFato6OcCX1s1z5Kvt6YOOBRHfLVOsJJSBcGGNF14nGS
2WOy7RKA10bP1DHySZ/NEjiWHApolxYA0Pj/e+FOdMmNQvM5du0PEEMkB0TlvVEIQ1VXHlihraYm
sJZhxhXuUV91JWWz0e5jh01F0uX6siVge+HXXbzQIw9ejkfY2nATjfYdsXTBO1TzHrcJEFQP+bbF
qyxpBcnpvDIdalYCVtDCRvPs/1SK+UvRmARU+OF7bTH1GSceXZrF7VDMObu+81gnur2285LUkkh7
tdBbplZMssucutNa4yVXxmvRjpRi1zFlLJp6xKpUfa6WdNMY9I2/ZnLvbQRxWPQcjQ5zwiaDSmPo
1UKDWUjNZUg6UXvX9Q5HZtGeJFAlflCMtDjKfswRQSJanRez9o8A2fraAPMcpwWiCRcVeszwRDHr
ZfqgYQ3nUwnMa2cSymnH4yf0nRsCo6XscHZX5UPm2O3Kaqa7jFHakVu4sJTzGWjURt6k770WdjUD
PlzZD3Ey/Fj6g5a8qdT90ALkdhCh0dX9jAk7T4ZEb+iYAhTp6OcivkLLJn2zO8aN9E0DzcCULkv3
q5+IZkgNZ+V2rloAIWMH9VcgMV2Lwnsfe5YOsGBUGz3JKmcfpOvmunfKIyj3qw8tZckW+Qyzfg3b
IVoYeMA9TT9JQbRqqpwTLWGzkKX+Fvf5nTiaey+cEi3Ul1VYV4gli0JRY4zzPyzobKeqefWBmK3Z
rx+9EtWZLHg6nKJcOnNML48xt62IgUcY1Y+j9D2xO1cPWWpQhAM7Df4GEQVHQvIOHe7CsIrqjQkN
uRKM631KAIfJXVOi26jIdh9aVuqIPwBkiZZLj54wzbM3tk0v5O8crciiBdCMHW0qFWVAkp5GGY4h
AQGLeiTgDhw/a0Fbkw+AUvae6X+TLDgCQVBwiBZtEL+kdSTYuI8b8r+/bJgkLGj8114A16zN8RwO
w1vm8w2oLWY8oyv3puyCVa0bOJMf1SywiTteVIkbnyNTPiuRr+oOfoGCXa+M8K3Syrs9ZWqx50L8
Suf8l9FHy+6VFvzz7l32wbh0DRYd2uTkXETpMq3CV/zLpD2TltWGNk6J+kRqVoc8/KBnmGGtadwl
lth7vMwghIufGjQlNMJ60bxXavwu8uITNrrtovCHB7Ovx/Yxq429LPvPrKV+BMG48jIggeLoNWhG
2b+iZOm8j8ZnW1jWBP6yoWaKJJ0QCbr2HTshtT3hVnQBxZf+blEUF5X/lCfy7mNKX8SCbr4vrX1n
jy+NUA+OlchV1eADkQlUMS85Ba6/D5P8KZ1iCPzF2hUvJipDdl8PvV3RVXtbpRffmlk/mYg5Bgbk
QX9lMvtG/i6H3DBsaXz0sbyYlnOqHHlTWX8JmuiLAVGp20hy7OdSb86Z3hHMiTAwBkUZRbD3685d
AMLEdhxQgXZ/kOv3vj2gLAB5PPfMzyNybE1PLyhKKCIzdWdtekaDebXD/lS72hlIPjRbBzasbyFg
QiqqSvXZtS3KWp89KzmBlQ5UwfIepPXAMzMngPFfRngT2G7ROuwoj14RsYKzzjjpIxB4y9pP1mFD
JnsS/k6a+YGr/tSFf22mnzudtLYw4isNJvpdi6NtC5ErT7kwWU+fS6tBNh7tw4qqkSighVMPnwWp
Vet/XnLfRyugzEhBwn2KMW5hJ9qNhIZd3v1p5vgg/GaTZpCvxcNILPRyakPk/znWBeDQzynRU5P9
GdKW8En7TM1DczlvCJKZANKTS7PQyYpbGodykGRGRelXUBUbWYJgtQtEj0Pj7owigCanGFT5dDOU
DPxY4wNBLbJlzg1H8o2dW7Kx4RJEl8A8xOP9MuUfqyzmACI65NxGiyLjS4RU5MNjeEi2QvDpWD7z
Vaf5EU1w9ODXOMMr8BG6Fry9MOvNfdZaT67NDZGnFZaXeQTpDvlTl2x1Y5MGzocV+Wu7apmYBdOv
0WB2b/E31mH6NgbqhxxDdg1ArkqbofIU+HwdE27KolrDsRegn5l+5SMxG9rwxWYE5AWqyp5RAd0I
fYfpuy9JqPY9Adek/lxwXr+MElZTFfO0MuQQjf8HC/WSOuZ7wx6I7PEVBmYsIhh3OISsh6D1Hw3/
uSbq1qvCikwyGLqkw3n4brKL4cX3MSoLBpxExelaty7amO2gLJ9SWZ4aX+cbSZE1xx8jljQhqto0
DBS7MHhV8ge0fCFT5kWl9SDDEH/HNHYLXt+lHQIifGurXCZt9GeGgMTD176MfwpEuakZPbfu9M1a
btOLgqmNGuhim5+C2yQr0o2bCTrmCek56i1csxiYiCDV7zZjXEeftgWYN6dRe9PtDvoUINkU6VLF
DLHjUgJrzd/cFAM08QAqURChCRcg8JLgLimpXKPmEjktUmA8dQt74EkyhI0YMd52qlK43f4B9rB5
D9+8wL7RK10Nfmxi2ghx7OAlQ5jvgXRlRwRU9GAH00sXGK8Nuaf6dOvRRCO/f3Cc9CmtqCmdVP42
3fCKnwX/FKAKlH72tdcugTM9WHDB8Iuo5fxTfAjVULsca/hobYEhjFTPWSV6EeS2lbkNdU0EMFbp
4lDM5tmiqFHqJRaDBpO6LAuTIxpanfmJ5jo/Lhvb/eAWfHdYkYc1zDsFN7oZWV60iflgGw6JJ34d
b3rTPLs6x44FTl3Pm5fQNIA14mlypfUZONYaVMKsSyN8AYBeAZEImE1H3p+ee5SWhMNN5GSaBn+z
lQOBYQi0zOz6p61jFq9Buwvq4dWp5jMHueaiCZJbH+R7MwYyGpm4XABJYKqHQe6Xp7QJNuA0UFxV
gG68yOY7mEU/jpm9EMqxatgOV6XrLmk6eCvrgLoRj2397kbRMcvbF6ZQb4UBdzLP8w+TZLN5H73W
YusRT9k98y+kl/8ytgEl9F3bw2eW2SeKqFNtmEyVUWenZXwil+Mcl7G2qJR3s2Birao2oVznfod6
uPQoOAnWnC4Mpg82g4dF3iXPlMM1kTko7unOQduDcxLNPWm9jqufoUqhPfZ58G5bnr4ySu2lbXlH
Bi+tloPlwdV3N4YKEIa4/SFlPtRU/XbgckJjcS3hqC2bYeQNnsg2iEhbMglSSBCgbOBfvAYKkYDF
Pol3OWewQzuqj7Vkeh3u1dT9zH/eUPi3Eca9ThwvW7z2HM6FW9tSeswueSNoGaoCLKjKD1RI+dGU
XEJVg71FENHDyQgytZu0vZPuc5vlMeIBouN1cDIl9gZ/dimBgTinAu0YwTXeQTCc20esPDtlZEc/
scu1NzjMU9Rw8x20746BHYCRrbMRbQTuJb5lQ4uDok3RdSisIUF87gxTLTVjGQiH57tq0YMMF6kN
5jIPl5han3wcfWCPg6e6y786m/GpqpkWdPRVLD5X5dyluaZFZotCMvAe41uG9cI2zQyqT62KHyvG
/ZFqr6hpLS8aNggk3LU4oDci6qYmttEMenspiHAGoTO1VHD9uNS12lr7JhnhAUosIBpfBC2n6773
vgZyaRdMjzSAY7Ad9EZMa5sdokN2wzyAdnls+NsLqkdR9MeIN9ftHJ0pi3dyYwymU6yIPnbEqfBI
DvAyLdvgd5znYVwVRfSEgukSz3D8GiMUaQi9Wk09OWK6aV+NiJbYUMNJuidEgGKpZx6xfdSHYiRR
mzUoQwLGJJgHEMLYyZ+VtcxxDbU0Y+uucl4QTbizLG3yNXRTQkRIT5Di7gNqHQqd5i8w7Mv8r0nn
9J/A3yz8XGQgo+gOaSOyWTNSyVNiuzG6PeeJe+WBnoQO1WE1V6NGlIP6IKdNcG8X7aoj0xlQ4kY1
vU7E3VzYSOwWRg2vetpGkkW/HElFClETS874slD7KhrPbH8OfS3uJl1aYHUnFLOijX/GYk6IKIJ0
1aQ+CiI6b3qlVcwufUj1gYAwPgVrMII1ABG69eI79TCsSECVnvnjp/JAS/WtGJknRfSSQlsgYgGB
jG/di+GYa+zUc306tbF9ioIOSFJynX8tOu2vvKF1S5sLJjPUUTWkmpTPp2fzYcFLr3WizFsCCiMi
8PIRpmTGpKpIvvLwgA4vWZoVpZpMxL3xCeGhaq7kH0C0G0Fm367PRi1i74tedP4bK03+hkWssSq7
Fgywd010s032rEyYdqFFBh2Efby96K+kEeOQC5uLxnQdXwJAbmI/liaIbl/coEJ/+8X4EkT1tyzb
bZTJVZI7TGB0XIMlsRNIgxo2hvI0DcZjieKu1vMvHmEQt8ne7cUD69PLTF7W6uJZpnOVVaGXb4fp
YWCiRMRTVHRXL6UNC/g6EEtNV+10K0NWWK+c8lz4+V+f96d2jjdDcp+xdCC4L9lMetYhoBo/MFh8
sYlcN63+SnW0gdr57DIQqBrGBwVXa6rjnmrv879XsjrzdO/qnLnh5KHUbv0VVHy+fxP59qNR3/vC
XQgUL4tJB1nPthXJt73NawiYPlbApTBDvkZOCiZ6fMrsdECNX4GLhmTln+fXUFUPlqDfzat7baML
GpP20tjdq+lwFFmkmxP4903lidk2MfHKEdhrumm/oOxoGcJaT3QoX2WqnmTO5UdpR34bISY+0ZiN
H1xE6hwi6o+c6x7NMzQyB65+LjhJK5fMpAm16fw+u+2gFkmLG7uHeUlc4BPw3FPoyBcUOzcDy6qm
V+e2rOZAHhoJL7rOr6hTgJl6wjyD6Ztsnq1n3Ug2P7H++aoj9YzqH4au9tB1VzI99p2jvdfjdymq
S6OZd9IM64VVmo95QMqyRK3JoH9Rjw4yJhcNduu9m24ylxJ4zD2g2UkbPymOTGYf3UdUu9ux9R8S
hR4Pdf5iZFYzzuDt2mhWpaIn8lsuEydXD6EoNq1BWrH3SVb5NsjHk8VOEKgWMnctexuqdOc2wXqy
1aNOLlca1eROuoeOxB14IyTqDB9K1Bf2LfuiSVDusfexhzN7dR0fXDyzRuH3v/TslBqG902QP/oq
5PYMuWHnVj00gnoN+BudLL7KgLopLbWTPqBLAYwUUzwZl5R/1aW0qfHFKXPYsMb0mSsvlI9Fox+S
KXrr6nKrNAufZCgewx4REpst+vb0wXIoAFz08FzbUUnFUNw50fZD/AQnlD139N6j3jH5qLuS3LfI
wl92dZBHIhZ6kR6RMdYFUG/E0TrM0YFATcTQIxNRr1GZfxYU7BCpFWce0YrCcHeSjfKiYN25cVA4
4gD/w3X1Bbq1WpZVla7GrxBRCZDE7hs0CaWldXMTRlhevpVeIxa5G4hVKMu3lLFla0G6T2y07HDQ
EmIrscazZ2feRQh0+wqvVmdsyUBar5kyGhqhm7F8yVKrPBbjAfQr3ipsC5mkrgZQpZEth3vdMH4j
GnSg/NWa4fe0dNF8tbGPx4TkUM20lu3giEVf1JQFIVodA3tBjysiM7Lr1MXzcQLAyCQj3Ne5GfJK
I+/xkBpIkow2Yfekqm18cbTUP4Q5Jw1QDYSObD5t48uLAwb1hrYTTQwBzZlDZgy2v2Fsbmi6brmr
/weh7T+5KP9J3/g3Psu//cf/ZbgWcIT/E66larOf8L/RWvg//AetxRD/AqpiS8fGdg5kx/wvXIvz
L7T1hukqaSrDwGTx/3AtGiQXvmlgyE1XV8qxBRyVmnoJlItm/gtSIhWXckCnudIFfPJ/STL/7aP7
/2MkdcOZmSz/xWyBsyeIJOQP4UdhkbCtfwOQ8Qcg+GqL18z5dOLoSxhwTTLDfLCq6prXbgzx379P
TfIsx9jbddba9usn1u3jLWFsCKrvqajZNXMcYdkgEKDPiapOccfMIFaN7dU45F9uzsJ98vEh59qK
rv4rpyRPMWiW3QAgIY0ZhBfbTELLt1IHBEM+CWbS+PUnNXJW268kPF38hhsZNfplSsGfjujTI7K+
FkWdHV3XQ/mBQQtro24ubXqvdW2ML7o7XSjDrYXBnODo70Stcjxc3ZbkUXNFzsmxIfKAZG+f1Chs
cR1ia+SdyaZlDLUEIbXVjLY8ZKH+KgdjEyv7xfLiLbwWhqwJqqoomx4zhZNWtGg/HYUBbLp2Qn8W
fX00QRgvEbLsEhutwRAwJW7Knzg2XvW+3TWz9d80KX5rY2VxMaz6jBLZC9hDNSlqDAXToI4deyFk
f0JA2gOvnvjHBOegC3wzdFriPGFmH/gF/s0ObHSfWZeOJXgsCq7WjqIG3YRMML4o26LzzkW6SNRo
HJAqIne1/yI0JFu+Iu/0xWQF+OZaJcltrPzTFPm8YJQn1BpGAFmgA2gWDD/FT1V41pb5F2s85yng
Re9aJuurOCuZAKexs7EK8mVbkohAKjJjFv5embLYF9I4TIESK3Muc7XQP9Rls+OUHtYJi154KIug
GM9W1w5rrdP2OruNoPf6JUFh01KkQb0yLbEMshlxV7/Yuv2j2/Kxr1l/Jcb4V48MNdNsuGPZ5H8R
1QhK1xNgNZVoB3cXkWOH4a4+hSq5aWHwFfjRGcUoGhokbp7iRE0mnylLm3zwTaoPk58n52gaDnHb
nCZlX4MharduwcBIy6KtS8u4mNm6ntfcaGIvhnvwWH5C4wYySnz3XxoXtzCI30mFWmUjrBbPo85E
M8jiYM5HlfTLfYDXH2rBgVHpfZQEDvvdk9uOah/3aNXt8LGPdDQrtf88ucwLRnPcWFrzwPCq3tvT
udfSAhYYezzNdplxOO841p4CQeieRI1pKyxTEVmUkg7Q7JnD4r3KJujmg82OmDZ35w3Rlxt1iyqM
HsMY+AShHv0CM6iLTmEAm7OrU+8hDpJrFdHZ9vWkL53C/UZcBJPNZMYttPrHI54yiMVTqWaVn5f9
geUT67iYXhKH8Io8hQFgVfVHnOcMDJy6pTULW/TO/bBOGT6g2cuX9lDHe7czCcUjBXMp67lyiLU3
Ej958quGtFG8k1rMeq0MGTMo8usZR7wVDMWY4vqMdqpz3YIgkh31WqRd4z9noHaJEzhKhkX/FFTE
w1AMUNXhKaJAIa/ZeJ+8Q+VY7c31AyALSBDjHOKHi2RlqsOHSKuWZvQH2oXHk8VVPvhvdeiG61x7
9ojKXaFOzJZ+bG4zBYG4wR5eMPh2I5OyRVbHBn8CQ+tzmBrAeVtsuKVYZBLidmncm1pBTApDWEOI
uAqCC9ZOVq7NOj86wq5ug3pAb3csHfGICAQfUoTGzyPV0MVlRUPqqtlGqB+UFRdIylj2hzLnBCiK
W0d+4brqskMR4RkzW1tHHks1PE0YxHpGI0u/W+MNRE+gB6R4VgZDRQ+dyXAsBcKWUlDozF5cVCRi
Z9Inj9J/EAMAad10/iJPQ9zFXtgaskuSxYfQ0M/uFPbbNu/cJTDzFZLqVxd6JBC/x3jyt26V/Koo
//UyglgzL3lrzfgjHGuUp/VjoGc8jxKzCJE1i2ygtpaMrBgJMSvh1UJXjMTSsBjP+ZVN8qMZPMBN
pcLXMG0YK5u3YEESn0ovFsY/eop204jyL0i14hl7GZGShyBt8QmWnLx15FwxBDUb8t/eM/MzSqnY
GhkxCmrVGbc1W9Gjh/BFsv1fIO5El1ieMiM6+XX+0naqYUgIHGxw/2IcvkutRElQoB0Yelx7nnVI
NHGOKi6ULg3vaedUJBaxejFQ5Sj9ykmzbySWwSTdTD0faWmZ2rlNCbvs0uSiJZCKiS34hF0Dg+pu
iOo1KEEZGVHF8gEMzYjeoCisGHgZlX2sfCg95insuo8hAFYQjd2ImhYpQ9XKnSv/ZEUMsA7vdTGo
YsvIgdofotiELX1CEKPG9MkOtMtYyng9Nj3+iOpVamzZIhU6+xKeDruA+g3M3ItMpL+zLHcpi+LA
0pkvk74SKDpZoFeopHGme2a6Q8QE0My9CfeiO8xeFZFeOwTqR/wbq6a3rO3U6xtN8OzAZskApC61
Do1lMmXMQuUFxjy5zOTXS4ntpWgnpgIofxFXd8+lyOTOhggzu0bGzeTFw17HNMPc01BZ8pgG3Rpj
nbr6jbPp4sFf6aPdrKASvE2j4ZykFSOp1TA8IB987nIg0WVTZydGsDhBfW8tTCe5q+SzJ7uOyTAT
nBItrGQ7qqUsSESWbJMoAIkztVemSTSFw7hm6LzVXXYxrOtRRfUe4gX01aMcV2Psv7hTijcE8dNg
aoDHs0usiGJAWukI55KPHQYjk/FLrb32jjORMkoijDPdLbykmRX+ALz0F6Y2/kFpxwxrMgwi4zaY
UAPDjnCQWOzEFPx1EiEdOox2GfPYb6WToU3w7/gOpqUV/wqqDaQjIwFU1h1LVQXKRO7iivJi8pkY
gJDa8u7g09cSWn/oRvnU6ky0jeRUE2Kz0EsPxIt4cJNij5N+EbvhWzPo2dbP/K0h2hfZo4rQWg91
p4DmYIlVYfX5NlaK6PeBj1PvnY3H92zRIqjPai9/dDO+aE0pb3pBz+oARdYjxr9bFG31KQ2HV+L4
ksdp17V6gM8Ffq9u8ocrh7pSE/Y2TRqcsmp8YBC7mSa85LLJmZGhvyI8RxyDLz9ngDZR1e5bf2SB
Tu/oBcRfRAM5d2YU7mM34M7VokU4iJsXwog2oKZCCx8BVeT7rrLSNY3tp8NSOdIRuKDxBRxFWuZS
n4Z0VZcZcoDY5JMR2tog1YiU0OCjDSooMDSWhOOhUEMtFoQQzYj/gRfKs6jDp0d6OuqEt7qkKJN3
XSEl4X0JhaAZRMmIMRlhOQZqcEZHtOvPCWsFxDKDzujGCA4lBZRl+iy+OwI/dEv8ijjc50l1dRCM
ULfFKKImaOO+EVObctk2XAOryNablVV52gMpUOz2HEwJuXG1mErUleku84JdupDNs5a7X41BHrsu
ta0wq6dmKLFgOkeQrlw+BfdI3CDfaREmeZjoeFFIapE9fHeGt/ZnGIbO0tqpf3054kCK2pfC0I9W
XD0T0/EMOuWmGxAFeA0Almz1DMmu2OjUNfqARJiie1VENXvLEthEkW6bVrFqkkzkStGBuvYOwAC8
ok/epc4FYRWOCWS2Q6RGdBPn2SkaSX4V0i+3mmp/OIa0TVc239jqjvyUdTBF9dk3sUrBObRQ/1Ko
E6W8i91h7QsffrSJSbqVJ0mg6SLwUzSerQEBwKkevcDMNhTaaCWIha2FSeaHWyCKz99w6jK+B2ex
j00d2pjzTK4gwu4e7A69Rmy3io1Pk60LQ+iYMb84Is6jQlSQzkg5Iui+MyiDej/cU9dytqTQQNCy
Smp6CHImRx8y2mufJ/if4rOnk6yK2YNj1gsuXvLVWiEaAxeMBTnqD/LgY+t0XSzs5ZFK413rymFt
hs2TdFJzaXlNtzamEothfAwpp5ZNHJBv17UXWLKsWbRgJGyQ8IZweM6c8tNp9WKl5DnIuxff5igi
/XXJSf5oVGAaUfTZFFj1j9swPBpVoDbYdn9bxiRa3hswTuxj3kn5WFn0kB0aZR5Xf5Wm9lrVIPPY
PR2lghqk9wyqRNawRp+cl1i0fI6Ksf70pxutt4G9ecxTZMjS1na5lpLhTWrCivtj1cA43tTzvKd9
Snu8uLHxm2uYxzHgBRgHw5skOGKR2WiDouASt3w03exGHS0GOGT+SH2dpGO4DqJ+h8LG35RecxAF
R36XP4UDYxcKyIQtUnbWB2NYGNJYx3Wzhj02LLMKz49CXA0ZmCINoG+VVwx4iqFZOSm6K6il01Si
BO3S/VhpV9Ruh0Tnli4Q4+bqyakgt8CCeiktnjECJjE9lTylWoxHC34UgAzb/K3gIC8A5SM5DdqT
TWRfFN36lnCTzDJfNQO/RGZLlGN2e5zwg541DjGrTa79yNJlaHJyPiSyOTRvEZKJZRqbDdaMco8o
0V5NobnvI4SgY8uGXmt1aIzdsxWVH2YHd7Gf2KoEe88gyj0eBbuhBNuH5SFP67z91ChJKAprb2aX
SxUUciH18O7UR6ObCSbK69dD7jwGzLXYMIhHlnAH01RyWcVmjt79oFqMth4fDIrc3FjVo4vq52yX
fb0CqQWdkttxwocmFLE7bntsjeYOFJmcvIRDiQmtIhucRiBsdyPuE7+H9EGeUt892kFXocO4zfPc
KJJ/qVyPbf6seLBZNu81fLHIg9hoZXxDKjJAh9LfOCNfxcxqMMTOLCMQEKAlSCVFwfjPby+o5VoR
3vD//mg+QdoRPNyFj/h8gdhKGvbVh6Kaa92+KDsk4AVaOyiBScfilQXeAm0suQK2/I6ZUVPoHuIi
p1JUPu8OyK7SIoorif1lXXY33y3mEJvyQdTOZ8gcfaPSu0ALtopupWEX6y4KL3rSbiKLcY5Elcfz
afiP5QBqtMRY6CFApZHK9k6pvql7drqevedu3W1ya2Sfh3kXegCe/2RyxWFyU8JkvbDm28QWBUWf
TOFDzjIXxLkiWPItedJt/aSbXN8zr1rpYFT6Zha94uLqjWxNKA9dXVFlG5Ks7mDIrxFR3fwZDwYR
KaWs9+i2z1ETX+uIwtCsf6oOAy2R9zs31y/YDK4g5zJkrMlH2VQ/FnW2+GRcPqCeVRgw1ZrIjZc0
M07++ANX56dNgbhNg4/Np/zyAv2kSbhZ3fRH9N3FR2K47JLiaDq4xR2qvwpZXEKoWwOHxqxvDODv
PQyIroqvSSX+qqb+CdG/2R6iPQGI5J+fEHzUsbw7KGeNUG3QIqbox8iZA7KeiX4DlYITAG6qKP1z
WLPfAULR4NVHGRWcM2Ft5j9BEy4OswicWfLBDhzRRAZ6r3yutegDtfQGczrjB8CB4JWoR8J1rSIG
/3N6M+JHQ0/vVsovboAu2Rq6v+ElVCgddWk+Z5117azkXFikwcXILPOoYTmE+c8m9Ur3i2NHgERk
8UsN5Tcro1WUI1vUNY/pVEIbG180Dt+g+jPd6OwAZuwQ4Bodk5Si+7BgJvUWjBQimZ9k2b3Mr0Lz
kB/NxV2NZApS3kPdpFfgvbNQ65D9A7RzXjGqm7TbmJRvbuOwUk94VA0+ChnHF3Tnez+zEEh76CH8
kifb2yknuLYJem3d//Ri8EQTbysr7af59Va1xo5wpqHEH7TASGYkHXZQuJ9JCGDHP/0f9r6kSVJe
WfYXcQwhQLCtTJKah66unjZYT5+YJwFC/Prr9LlDtk4J7OX67crSyjSEFCGh8HDn3ozS0MTBGkFU
rGpxO2e4U1ypCUy7iQeHA3Axtewn8D587rxPquzuXB84oQQfMqDQQFDrPFTXApI/1vwxn8C+y0PU
9sKz0jR9TEGFiLe88dAL8ok7YNNRNvgqVIXk40xfIFjjXw2y/VSWWCjWQ7hF+HeFXf1w0jQCn9Rj
wlDp63NAlMPm3nbme6GmH2IGM0MgoV2wqP7ORkgGb7kCCZ9XHIckjbh151bVYxeWL1MoflUhNhgN
WlQ8g9d9mRHd2YzQE+BmmrYgm2jnaJYAFdltMcfgZT0CcBPbdAbNLDsV8/TRrYFN85Dd/a58nMzO
uDw1oDyabPufual/In0IUpyA+0fpgLmMy+yxdmHojuavQ748dkj6hSEsMbUpPg4RizuJl74ED8UQ
8ntqoFp0GFV66zYWCN7K7yFoCtblY2H9Q1JYG+Ujt24Yxr3ATQByPcBlUtRnc6CH+PBpBBcH6K1R
G53jcxWvA0s7P2Erop5/cj5IJ4FW6XIPZVdy7ZcF5KIBQPGASbzqgcO6hxYYCDJQMtWoCkUE1V03
BuxbCOal4n4MifMEVwO1wDrOcYwrG/g5p0KHHR0fQd8BfIT8py1nXMxQI3yw6tfAU186N//QEeBc
USAHAkEhUZttgRIATzDAMbs+XoZwAWpBJNVNwOJZPrQAPOR1/mQc/n9KxsSgTwgkpMw5mRskZP7i
z//z//9OyYTsXzRkkJDzAIpB0iNAsubfDPp+8C/CQqgE4z3bJxT6Wv+bkqHev/DvNrGpC+Xt4I88
4X9nZPx/IWeCVzYGlK2DJ3fX+39JyKyyXf+XjbEcAF5cSCEyTcAugEQumxnoF6fa5iVCRYoc/0QJ
HOrMEP+dATqnzjd1oKV5Bl8gAUylF1VcJb9HBziCGqIwr5e1vrL1nxH/o8h/mTMAfKI6yIP5QUxL
ze9R7sD/nXuE7sP7+SrT6Nffz9ofRzJAGM5jkUAaBAfdQA985W+7bPSrPNlZ631XO7VFULMxtlSC
cQAU/eFhZunwabv9vzUL/m9xNUkrdwI2zQFVStQAMHQaBmrHirZ4EIFCzXG7C5OB1izf2RSqwrHH
DvyWUT4PHYBuYzGFUYpqb+9CG2lyTSpLA2oLpP/8nIoPvc3dr+BVQYXO9vgNJkJW86/xh3468MqV
bgQZe2ALph+u+zxj/Jftfl1gjns5TSvEY1T1W/NrltMJUqigkmE75l+H+Y77+pr7Jp4IuGu1bsTz
1vq1Yle+ZGzOXhfh0jgPu+4DGRZUMsE5QOHUrURv23YzrLuvuTWeWVXp+pgYxJQaeuKKkhVLDWzi
v48Yo+eRvyU2/3fzuppzzCNqGQYUwsWtKoFK9YnH8ebTi7A+Scupgk9e0Fl4My9YRfFqTZLlHrId
PvvSQ9Zv3pmmaXusv59t78YKKpSr52vhmI9arEaBYeywdCXeHNqRqmJnGdflem8ZVyufddMiWT7P
2exF1kA+A4UZgSQC7FEDNLQliq1QBXu3vWym+WhG5SWkTWZof6FEz/8GzRT7ACQcRKw9qXYsZtoY
zt9TkSPe2oEGdsH6jpKEyR1TpNdBdH/Z+LVw0w8LnseDyY3aqvgy40aHN3F11QzT58va16KN44BQ
dnRaL6IdSh9mQikIIe361Ge4ZW13YVhrT4s4RUZKBDHfjdKxQ/6/RJIBAE1A8J/zbk/e2LAIHq4a
5/uJI2mriERtGm75jzZERgDevexE9NZpnW1VBrw5HxOVxCCkKFF37da+c6QkzZzTtn1MY9ciSxnM
FRcywTOewqsBMhVLrq54n83LzgwMPuBpPm3RBZQ2RR3EnrTUAxiT5nsL5fLXwG97T5fNQfPnmsxc
oByFxYWk6ZvHKvLoVBM9brdumoDmxJIJxvEJl57GTgLZCh2f1P6YzBVU1etKBt7rdjerwd8JSp7m
yTMSe0kqaggdOhYgsKTyJ1DUSEd8rINliMCVdtjuyDQfzaknAVbJUnlhnLAkPJLOFexWQr4l+8BB
iLV32TL5nebatkxFCcrnIOaAkUANxrFCoCe5C3x5qSoPBdGD3QjAaidoN2xPzLCVXc3V8XjVud6a
1momfOUjY+3cZBD8jC5rXXPyzsqGQSorPVll1X1TKLnHVqCD/7DdvGH5VwTZuaPbuTPikzllMRlR
6YRgmAdS3Xa56CzMYrLAbLxMfnGz3ZvJVJrX20MrRZmv2GLiQIpSAIoMFsmqSfodrzcsP76W/ppO
1VhO241IsheAj4B4yBrt+RbAFLyteqhDvZmoDzbbkbfBdFkQcLUgkFDpr8c6x+ucgu6tBB50qnm3
Mx+TwTTvXOzST0CFgwwkSNF/Dq73q7MscPhsL4dp8TWXHP3aZuWCN7lwqoC1oJAfQmL4Bp+iEg+q
Lt1ZdYPn/5FXPztMnJIpK7AHFtcqR7nRHExO8lqXYEu54VbthN+3Z2Ow1R9J2LNuhN+mUMllYSyg
cluAvB2kUDl3U/u03b5hb1HNE0PCy57XfRCPSyBCpC6KUH4kXWtjGl2K2AlMS8+RYvGq9LjdpcFy
jra5ij5MmybF23PZoUbeSpPyWqTI1oY9cO2XdaEdM+BqWghwEl7Uz0hgy+Za5uwEnMDO2psWRYsv
IH/I5hL6BHG3tPkbBP6qj3UPvNr24E2ta/FkmVWSzOnAohpAxRsggvDS3TfNztgN1qdaMLEt3qDY
AR/WHZBnK3lHAsmqAECP41z41eP2FAw+SLUlXipeZUPSQkADBFgfUjWlD52wrUNde+2dM6vqsjhF
tXVuQODk1u2wxEFRAOdfreoh46/tOZiWQYtSgJXzPOXNEteB80tmi/pDobPjdiYDaUGK5m7ogRkR
Ra4gzAe8HpUrh3Ky69cwzPIPflOhzHp7GqaetLtDjc8jEMzDFdLGenJL65M1cDA2ohzXVjveZogh
Tvj3+VQPOSsh7YaS+6DMwN3B81sXVSQvgzUgBauqAAxYi+3vTMiwLo4WsXyh2gRMNADMsR6yN+E8
QZeagth/216m5jXfdtkIgFSH5ouiu5Wdc9NDemq7aYPrOesSncfyXFUS8HCJ2uXylocQBIH49Afo
j+/sWFP7mmtnYL1Phc1k3PeJBEDXuwUQ65EPwNhtT8C00JpLqHRU5TQrL1Jl0916Kwc2Fh4peuJ8
LAK8zoWNPV9oLN1DBqSDqwqfsyFwjPlXN3gDSff2NExLrLkEhOiSgMnBi1yqmnvQTKw0tEG/E/sM
q0A0b8ja1hIVKb2oFF8gSpH0L4AEbA/c1LS29QclQRuRFl4UAMUajo8D+ChJtrN7DFYh2sbHx2sL
HerUi7xwVWUDVqvcadkQgoi27yuQHS59O7oRkPRRWL0Vy7MNWRdnfL7MLNq+bxxId3Rhh5ehPrsG
ZevDpFB0lPELrb4a7MxtU7vFrTFo3GgRkVOoG+SHb6uvlw1dO8CmcGoKnk80wvcCCJFQFACFl/Z2
u3HTimru6kDYQdSADkV9m59q1KcDLLMT8k1Na95pt4MAhWjrRJkT3IlMxd4875jb1LTmnZBvCdyx
m4cTAJ7L49wuEExCLXR0kU3s8O/FlAvIQh0HMC5/5OOxGgSqtquRxZe1rjmoEn3aZX01A+EsgzsJ
5sWHxHebnbEb/GjVsT7fiEMPInVS2DJq2PQKIvyTO02fJhRQKhR/XjYBzVUB0phbCIVCKFDwryAL
9G4dkLfsfJYbVtbW/LRDCaywJMCDucif+0Z8ayn7vD3u1QTvPPjYa5dnPorSRgvlBNgl6Qhy8rV+
P8vEJ1T+3dZKRkn7P+lj49u+aQ6aw7aMlNUiIKfReKgmCLLrwvV3bL+a4b05aO46A1GeL24xoYyB
/VOV/rXg9QMl04V7U3NZlVZscIQ9RmPiX6+wFnvIj9vWN21M3WWlcKwAdPpRh3qBHpU308JvwxkS
P3zn5vG+bSB4/ff6+kXmZCWQlSCYe8w6UHuCMRIlA9vDN+RrnFBz28FxQbQ/J0ME4tvH2elOYHs7
jCg1qXqgjjowQkCLPJBeXHlyJzYb+9ScuVMeKVI2jBGfvoOaKC6qH7T4TFskIttfLtQngMk5MnFZ
Ng85/L8NmKRFYI1eMMbCdVF7AL5ElM1iOlN1UXByQs25+95BSTZLxniGNvErqCPsU9ONUOLhHSjX
LWu86HhwQs3TUX1uD2DjHFEHEfSvAZXlDcGj8sv2VjDtM829Ga/qOi9daFpl1utCgwcl5t9s8r5t
N/++owBL8fcqWDODyKmVDHGRyttAJo+qULfhOLx0LXnd7mLds/8ZRZxQc/NswJcw6uTGOOAoNgcl
etzOyx3n9bMzZ29Vq55RkrPj9yZraX6vVEqoSyFc6VM2o2wDXBJWn6WxBIx5Z1uR9wOus9b8nkd2
HhRAx4pExYBlfVzarojBM5VGGQUcleX0JaxHBj3D4D4ETVY3FaANBqEnyt+h1JxCyxIyUeSiDCRe
Df8eSpChPh8M7pDzFt2XxXL+kR0wcdOU7xxiht0R6CEhLARFqdIQl3Qmj6jhq+4XAFS/4cWsiWwQ
pu0sm6kfLRagpJl2Lm+GeAZx2AGluxMUma/b+sZHscTOabOO+Z1tGGjhAHVcZSixNmDbmsGFC05/
viDrUtXjqoIFDjxwo1wWEQItIviKDyhXge5aBmFAJA+PICbZubGYLKWFAzl7wSRAAxXnKrgHDyGk
LEj7RFvuXZWQEN45f0xbXIsKvIZsxFBUQzwC3NpP4macf24HA1PLWjAAIQcDXRQKcOfGeoZa1TUq
o6+3mzb4fqD5PpgqhB9SPkCzo/+MqrEnpKZAXwaO3e32DUNnmt9nIIyVqGkc4xS8KeDri8p6PlzW
tObHFl4xRhtSRHjzhhxTOZ3aLn/bbtqwYXRMGmkAf3S7RKACgsfLqvNTVABRg/h8AiTkQtNo/hu0
IJAvkhCdyDoCLdmXKWy+bo/fsKpMc9tAQq20Y2gaCborUaoYgkAH19tLl5rMo7lqyXg3Wj4ODK8X
E3jpWq8ejmoA1fexFaX7RNZq6MtmorlulkIvMqntIRbJJJ+UQFnH3Lfkzk4hRLzdhWk2mt+C4KEG
/xdm01byowJfE5HWr3pMvoOMdieMmrrQHBiUai5PmlrEScberKU8hZP3msnxESIUv7ZnYXI0zZEJ
yhrAh0J6MOtC+42hPF4M9U78NJwCOkStHgN4rgTLnWOpSLjjR69wP2Vjd6pm9gPlezteZ5iCDlWz
ZRcEZQ/GbF6lQJvPM0mfoChQfd62kGOaxvr72dclgFMjgz61iKcv9ifnt/jWvUEQ+Y3+yL7N1+lT
fZc/to/pdX3LbqBweZO+lLftt+Fb81S8NjtjMDimDlqDOtkCuH8rYjW41+kcBpBeUF+nML1sF/ia
41vhYNVZ3ojYyt+I/1BYP7ZtZzLdumRnputRV4xCKYw7H7ybZIKEMqhFK6jzQlAXdFDP272YNoDm
7FMBfII/YvRNpW7gMY+DBAHtZW1rXj6UILC0g1zEggwoAwXGNfjo4ZZ9uqx5zcNRT84rtCbitviQ
cggxvm63u56T71zAfM2tq8nLXAVtjzgQ03XH2+P8YrXQvb3xJ3FVSrBXgqVuuyuD9XVYmNPMTsOU
08chrT8SL4vsLt25ZZia1o5qmUM7dphSgatRJ5JoBFVxeqQDVKeP22M37E89/20HgsjKkh1K0OVh
CT4M9KYuwKawCn7E210Y5kDXrs9cIGe5nxYTunBaECOzTz1kErZbNgQFup4aZy077kAyEUxdDEm6
49hD9xpkG7Osd2xjOHx0vFyeAJBVWhDAhgrlkyNUrMgqhAeqNsef/9mewrqQ72xTnUqpljnEfLKq
j5kaIU6kksdutsAJQF7UUoAOQoCosbd3XNlgLx0+h4xrRlALB0Vvnz7RYX5F4Ri462zxc3sypvbX
HXC2HhBbWFAIivZtfFLZqFQX2Y85YzujN+wjj/7dOiogAl5AnR6qHsUb95NPYYMStO2Rm9rWghwd
GpRSzHkfjxzcm+xn3n/fbtjgX54W3nLqgdqhV32c2OAWebQK1BeBZ9UnP2m2k3Bz1pD23h7SQt1M
SmiIQHwmdr2pAxeofLCE+AKJefDZhg5B1SuET0pxjSJJ0EXQ5MfSyJcEZMSyHu/tZvlKVQ/iSGAQ
XbGADGBqHgKuQPvM9iAdf4AP7wxRR13kk+hBugpPhd71YTktx+kG4j9HEZfH8lifiqg7ZFERNS/J
V/BB3Dqn4dAcwe8RNac+TqPyBcyHxzRqH/YwWIatqiM0snZOg05BCy8AQUwHHmuoa0Eusqv7XwVY
NXbCt6EXHUUoaSVQH89xMqT02QHSCLob+Ysc3Z00lOGQc7XjoZsJGFAbtN84kMvMLdVDRZOCETOB
onRH62PVk2M5sLdaLDsb2uApOrYwhfzpiHwapsQtSJEuYElgOQR5tt3FZDAtotd+taBw2OpihPZr
l6tb8HseC/B9bzdviOg6krDtVC/b1V6gqUWR7qEewQM/vAqyF6NMHaxWO4uAZT5WqpzDLua0zGOo
mDtXTlh8TX3WovZbXHai6vUVde52VV54XTyGLBpGF5ov7mVHqqsFQlf6PZQSMIF++jKDNmBgj+Xy
Zdv6pq2jxcK09t02hRRT3EPXAyw4Mzh/rxIWJDtjN3mDFgd56oOchZIOkEQ3QiHZMVHyRKy7tPkF
wqDYBg1zX+9hkg07VQcmjqpXAWQMu9heHnywrlAbOijL3qXb1Lp21kFO3HLKaYQfgHOBr/zX+Qc2
7EFETa1riwztv5Zx1EvEIu0gEc2uZPqtAoPo9jKbWteWecFHKK7EaH3xfxX1d4+/9CDr327bcF2i
2hIz0lG7FGUXV+P8grMVFcsMkl0wPagFgcG6HqDdvN2VYbfqqC4/EykensFqm4HM83Phgu2Jtq28
KNnp6CiukqJOOkh6TAR01oK+Ohws/KCi3B67YQn+fMifhSHe1qG15G0HmibvBeGihcpY8QFV4TTa
7sBkHC1OD2U6+CmqwWMnpyXYnjm3f8sBymCXRThnndjZBErf7ySTaH9x5SEAnVYe7t3qTUNffz9r
Oq27BpuobuOyJhJHQE1ReT/kHtTWtm1jMr7muw4nPT4CvTYG/cwNWFQ+AIL4VhDvebt50/g1502D
vAHltARXNIPWUJM6UQGho520rGnsmu8mIDRyPWAg4jGv4jR3voDD7hbqwhcuq+a+CXSkBgugYdAF
FhPYOVlwqCH6u2N4g2V05Jnbg3J1TJw29pzgsc5AwQoxrm2jm9LVRL9pFUgpZ2JqY+5DQzmevZvi
W+dcddCczo4V2GD3HrcNK6DD0DiE6vBlNmL3BDce+xYMX/Jg57Zo+BbRcWhWmYI2yQV362Q9FCB2
IxCy8qbsCDFzVLhcBiB1iOa6fHDHBomXNm5S3/0CoUxoU6ZJXtKd2GZa5fX3M/8lY5VlY4BZgOsl
yWMB3hR5cBofnDnba23qQPNfWo/1AC2/FtyNINNOaFSOe98DhuOLaL67WHNmJQxNB4tAkW9nXzui
/iE6ENKMPv0tG/IgPOvXZfPQfHmxbS8o1dDGHQ1AAbgmp9ke3shwz/3jJmeLwGQ2ASqAiZTdCyqv
LdVcBxXkIOrLykugsvf3Kru2LVjpWBi8CnyQoZcxBAHuxAh6oG3rGPzM1hx6duaBQFK0jaEi+VCV
YBtGcgFlytutG/aQDlVTi2KKB24Tg/j2GsrP9zTdu3j+eTd751va1s5e1FXnuRyhT+hVeV+9AmQn
5J2VLot1xS1WlOudMSfXXtdLdhdmKPzBe0+eyjs+lYp8g2D36N97ob2qjRMw1t/IPufOoW2zpThM
AeUgps5Zwa7J5BRzJHhTlR/QKfdOKHaum08gLB6dZ/CtJu33rhrt8JG4NHFfqCz4DbAP0y0I9Jrk
9zQw2X+lVtrT+w5cbe5XYMd49qCI3YAoLbchuJuDhIk840uvmr82iiz1Rack0QFTGcoimgmMtzGr
lpeU9rduDiKmSxaX6HApl4Hgb+QgYRyYn30gHkkeWK6sHZTF+1uHhGv0PnMtkFhKDrI2EVfDDB1V
LxPenVBVvfNa9H4IIjoQKvNmJQMfnKOlgl54kR3d8gcleEAoIwYFmfL3ZTbSToGqBfZE4V0gdlvn
zsUWRN7gervp9z2X6AiosRMDRHmmJrYtf6Uqpu2voGuXCHntPSz4++GNhNoRkPacLq3PWyB5rsG4
HqdQUwgEOOQgzbg9CdMqaydBubprOHTYQyD2vRINex7T6ed226bRa4Ff2gNUgoMQbbtTdura+ke/
lB9FM38Gl9CyE+FMq6Bd5bgFeg+g5HGZ6OXkR1AYLL/VM9TUBIVkxnF7Ju934uiI2QEEYk7Zgea/
7/JnD1zuWWvfkfmyghRHR816TVFMnIF+3epDPJVB960AVZ3fRZeNXttFdd2CeqDDISAh3QG1ly7y
sgJHcW2dtjt4fxM5traJwNjVCn8MeTQGQcXiwMrtAMJ51VzdXNaBtpP6dgDpNmTvYqei4uhbJapV
8Yh5WePaDgpCB4LbOa7rjgXSy6wYxsMQTC+XNA5tnb+jqMcd2voV/Gvyu6k+QiWeP4YOlNF3dqbB
x3QsHNiEQtZXAYKQyvgPuxxXVU0BvCebKu+fyqsh27c9E1NP2nmAjw4uUqi8xwAZZyUEgHj6j+0V
5EsDJlPQdIa82IOnvO9uJFiHcHb0kFZQpuZyDRy/UwYl4k829HO2p/H+XiU6IG4uU7fL8hRc17b3
0V5I+VCCbe51u3HTwNdOzwbeFNCY94MantZ/ghJcASZYd+ehxjRuzYnzYpYMJAMN8tP34Ms5tPZl
jzQk0Lw3s0RQg3e+ibuSPFsoi+MTlAp9lu8YxTRyzXlLuwg5RGpRlZbQ4J8i8zuQeHuoLzleZnTN
f1HMlCVdgd2ClOIxUw9QAK3B2LrduGHwOvyt522VV2EB/wKJta0eXW/n4DVsFabd+10JhZ3JyhDz
3Z9h/eDKWLB0Z9B/XgP+82pOdPiblSyWtfC8iZsINKkxxAUP0FCPsgdxWg5zlFxBDfmQRtYxOGyb
yRAcmOaxPkg+FrfGGlsZmM7aaRyuuJtDMaz4mNQQftnuxbQYqy3P3IvWQQoWYtCxJ0iSqd6+Yy3d
eREyLcfa5XnTQxBOxMY6j2ntXCFKv6LmFHI3bMd9Te1r7guEcteUCz6CwYv32Fr+sXP9qLfFZXdR
pvmwaMp58NZnIc/CqxbksqFPyaDwUKh5783gz9v2e5tK8+NUoTgjDVQdQ+Xv6MbDsb8BpDhKbunJ
iezIPdAjuCdjeZwjqDfcgG4df4kb90Si4QAm4Ci8zOGZ5vDLIAuUBMx1bFXTldWwowupp9kWl+0y
HSyXtGUhfQ9Hai4WD1S0fen9yBUkTy5sX/N8m460nV18tlluW9+ium5+CDoRfrnIR3Q6N0nLOQ8Z
7sNqFs5yw3Jwt/EOqM7LPgt1ABwQGyyFmHGNz8L2BLXuA0+nHcO8/y5IdOxbWQSkmAc07ZOKQKuv
hj5MEqkcybrYIzmlJzezi+rUlk0W7oRhQ0jxNb/M8UIAbUJcvd0KcmaHvh98PKJCzG6vftrQgf7p
0Ktk8FkwWEcxZQUkPDOSVicF0PpettHQgb/+fha5WBiEQz9iu7pqtCAs2SlmHVlVWN5ObDHEdl+L
LciRtkwIWsdZYr2lZDzROv/KSwfaDuVOF4bo6GuhBeL0GeibWBXXQCiOQf4mfOf7ysm57ROmjaUF
jIZPbts4Qx0vNjmCuw40uF9mH1JOYGD3i52bvmEOOvoOoqdzENotzJTb9+lw08g2sub+uD0Fwyrr
dGx1n7AmbLCNwIQBNe6pAhW7h7eS7dYNBtIRZmNvyQG053Vs5234FBDoNQsQ0GPFex/8bEt1xHXF
3unszyvzOweJjjWz3QaJfb+p4xwCZZBnDh4nWfdXHp79gqL7DsG/EXo7UDXxcIok4c0CQWop07ft
uRq2sw4+E31CfJd7VVwm34ekgjo7h/QsFDHA5bXdg2mtNI9Mm64D7TtF4srj860Dan7nyrehNLHT
vmkGWswqKgheoJi/AjWG/b32x/TQuewE2hgF7e+m2YnGpv2suT00k3pHLuu3TGcPFhRzIPFxGv1u
6KMRhH3k97axyOrj7+0GzfdRG+9Dt7SD5hwkRg6qYaUE47YtULbY+LGaLChbQcX5Q9r60+2EU+0z
RJQkhI4Y9H125mpaMS1AuIMXQB2d45XWkQkoFenQqYOAitfeZ7ohb0d0BJbqQtDXcPQAuZXnqrQO
IPzHo2ptHS0KIlDfPrkWf8rDtLhCTclx27aGaemwLDtvEugEgnpphJTrLehj86gbFb/MkXQEVta3
c5bnooo5V8GxwjO+4t7b6IGpx+7lzl43TUH7sHBB3GuPCYGZRPoExZUXSq3LUpxER2EpuQAAHw4Q
w2JPnVy32XfLU5dtKZ26LRsJVETSvozHlsQJRKDHpd9Jjptsovk/gLpllTCIeEl8BklAaOepvHDH
aE4/5ZBUmcF3FfdhWB9C5UOSdyE74zbELVfzdIiZNGFRwt7QLw1v3ckN4oqq5Zr2DDIu7hSeLtv2
mjeHad60vQPTeyNHLjAIb8DHeFmRINHxVrQgU97zrIR2eyr7A5XUOY7zjCProsHrcB93ISqE5FgR
J/3wtRzIP02mdm4ohlNex/qknuztEex1qEJUh7BCCjP1ulPO/W+1Ul/FhfVYREf9eANhdsYIpGYt
D+qybTgp636aXbrcu5VQj2074ka/ba71o+md00OvG3CbkaKYTZRxIunJs5t7KIYcHPqhUda1o8Ir
K88u21V6+YBbhlY/51UJPTpogC+1H3XFvIf7Nhy2egUB6k4nutRwaaRJwek7Stv63nuzHfcJkNDb
pjL1sf5+9qFgBUi74g4JLchJig9FXUJ/VIYE13kSvm53YfBwHc0Mvq48hGIvbMQ8CEmhZHd1P6iL
VPw3S4Lv270Y4p/ONuc7TVuCtzuPOUkh0o7CFHc6+KrJ2U66wWQpLQpmVdsuoEYsY2tq5amAkPk9
yMEpmBHTbMcX/yDI3tu4WjCsfJC0dWREMKS+ZE+FFzjkOhSyC6+hQFsdXX9S7DrtpYOzVfTeAFNS
5A1eSTV04hck6Jn/VkCnKT1WLlRGgDzsQSbOSVs/T0ua31Z5u2q9cyh8QMW1DMPqVmbulJ7aIOvs
m1JlmXM982CUDyV2hnXARaQufl+2RFoIbsPA7grXgz7M4C/XnJLhBnn27Md264ZtphO42U4SLmXm
FTELQ/8lS4f81Ldu98nr/ApiyDS87LNUR/9JABhAxjUVsVOk9Fgl0Je8goQAtKMg91juXBQMm02n
4YT+RFLNsuRRO7YVhMCXoT9YM/cjy6cNi7YtZgr92pXBmkNJhrwqYhmUyNUU5Dur3afQw6tzkXwE
VGKPht40G811JlU0LSAPq8mg5luD0QUiTwvkkwvr0/ZUDN7vaI6jytpP+QoFJFb24kN3LMA752VN
a7sWpy2UqR3fOg6MyK+tV8rb2geD3HbrBtPosMDQmSEU7NLw6ElmkafJCeZrfxoadTPk4EXd2bMG
8+gAwRbg2ok5Io9VOLSRRyAuCunMvcIFU+vr/jo7Q8Y0bcEf4aRxQsMZYnDWALX5Ye9937BLdWAg
7gwUsLQyOYri80i/TE51F3oelJVQcyP2vp5Ny7D+fjYFCJoADjStnZAax/gX7v0q1O/tJTYEpj/k
KWdthzTjc+5mUI/NB3JlgeAsggoz9H+hVw0VyHEn/hkuPaug0PkUQLUZQNvCCo8Z5EhLSugVpCOf
IO13Lerstq+5czUl5c6t3bTkmkfPdcBAY8PzeBz98Ep2Fr8umwuhA+TPq8CZxUbgx9zJacIjm0qU
h9kN9lZug97ruL0iptXWXHr22p57SR0e7SY71lKcvLb5yea9tyzDSujwwKSD0DyoB9Koke78zcrs
p65Qp7Fxi98qT1+hsdhDRlU5l81GBwsCy9SSuvTCY5dLF2kqXstT3VOUc3Gn2fNx01uFDhqcmga3
iI5DdcNH2didjxOV3eHCJeV96DdL80Jtu2GfcTOpxbECHKT/gWcGbp9GmVrlDmWBYeF0dGEC2QkS
1DM7lvOSv9qQUWqvAPVhkG5LCrHTiSHg6MAbYOfyxJmRQSI1JFRpNh+IDQBy6xefJ97JY+YUl6VN
bM1l07EOWrWk7Fin5FMJadnDUkOybXuTG1xUx98Ix6cdmFOTI6Ut+5CEIWQmJ+F/2G7dtBLagTvW
CeS3RjFGszPctXI5WYH6pOz523bzpsFrHsqr0LZCtx6jEMLOvx2rANhQOWP9dknztg7AnADnSbhN
B7yBLXS57kfeF3eNy8AhdFkHa2g4i2Au8K2clT06SMsX5vDvovJ/Xta0dtpaXVCgxD4fUEQWjAJ1
leH0bUjtveP2fcvbOgQzBaqqqzxPgMwv72K60PZpCvO9vNT7ZyGopP62ixiSBnxw3hgloMoYjgUe
xLzfbthz64kBlhTgGpqyOrjo2mPrkCEWlm7HqiE8efkYzoeAeiy7rybm+8/ba/G+F0DA+u/plIXd
DI3di2isykfl0Vegnn8WbIkua16LD03BcjsE1dlpoFbgXos5C5w4LaCfcW1Ngyh2ULemJdcOczxA
kx6g6T6SbdeDSrH5IugenZnJQlqcqNiSLrby+6i0QisOHBBQUI92N0sN5fFtK71/3NqhFiugkF6W
0g/GyLJ6yOXKQwr4bROqa2FVb3XfR2q6jMzY1oF7qqoc1c+yj/A2ll8RUX/zuIKCqt3uOPeft53/
fAGw/wO6B7YFfLKnwakc0/tM3YjitbUhIm+F0VKCFFItx3l6dqpXfyEQnPgtoZ0T4GvBaZ9XJXVL
vDg5u+rV53QsDtAKOlTImSPxdJVkxVWWkwegPq+zpT7kvXOnRoi38fRUcoikokRUlQF49CWkP+iJ
7j0wGgh6bJ05r4fCYUbh9qda1ODrz08+ElNdkB6hJx4BU3Gr0u5zN4cPPupvTw1wT2XTH6ZMPTmg
SLtCNTHKcT3/4NZPuBVeTRAXo/zn4ISRPRLQUoBO3W+gRQoVjGsylFFV7BV8G8gLbB0X6I5Zhfx8
4x6XAutd4DP8a5oTGkObMH9bOgtQl7FJ8FiWNYem7uzbOmdDPJDhg+e35TVAKelVm85fuxKBGjxa
dZjwK5lDGpiE/deqtJOd+7ghruo0e3U6t2OdNuxEHakiC/LwV266Vg36Sv0Xc1+yHLmxLfkr17QP
PUQAMZk93QWQSObEscgiqzYwToUZAQSAwLDq3+jf6y9pz5L69S2apOp3V20yKzGNmQkwEMM5x/24
p59mMkCT9e9X218saPVhTyIO/d2EJQLUbQlbbMc99O7wFLbEp7Lyyc/cus5U2D9bBx/2pGUqqy7r
+ypORvjT28c+/9wEt2R4Vx3EQTBd/Z+BSRR2qX9xsQ+blOJo/3CqrWKYq/b9EvldSeE5LpH2o1jZ
E9eoT5T5UEeEJHiV7ruqCdK3XulE1ZEmvpMyyospx+YpsrkT8QgKrC4jnnlefZ1TkcgrG2Aes31X
0JlkIRjpripCVKlqfaS1S6co9zNOGCLbYWx3ZcmoeSYjK9avIEpa9bVB93v6OFNX6YgSN86fCk8U
lYEffDDRPAx8Kpo6hKFxVZR71zcLNlgJOZuyxf+4571pG1QwIEegHPB9A5s15UJlq2X9kvpFP87R
0mStuvSMRs8N6C6TJq8W5w6ZQ/S0ZXMe8SWvqisBRQ61mUhP7O00TURfrhQJzq3ry4reQeqZq6+F
8piPmLnKWngTp7JnGykttB6g8C27sB5WPd51+dyakFKTDyF0m+nL2DvPZ+FMNPcswB94qB3bRS3r
4+omYu8W1AHax7EoOm2vTAunlBd/HvM8zJH/DCFax+HULZ3Sz8VYLOJa5cbz43QM5hbaPilTcF+f
rbvIazZCkUIJUWySvLE5urPRw3voUpjo0QgwfTGRLTxaWXPeZHNSVTHNS0OhydCvULxBRaKgdrsW
MLBqI1+ACHbQi+8v+cnnLssPXkPRtxT64zLrNLJNkq5wICNJENi4S9yam73fpA7DkiYN9FlDMieF
2XuJpLkJG1ReQfanbslhSy5LxkI8cnYHiEx9Ya3rYkuNBVGTr9NtBs3dIioWw+405gU/uNbTrYs0
LKjavbJW7muiFIBYf2izXRJ0jm4UfLero1cs6KfCXCzuYKiBjbfLea3joVynNSJ0TvoeDtO1G2Ch
XjWDClnJmmkFoaAtslcQjKB913d1R+Ml6FYT57CLJ1uW1pPtNn3CO1JHXPLUf8S4lxDRbwCMjUfM
2vUNztg1iCuBHIA/97Uujn7pCrUZpxX9UQA7EP1HytnliWtLYBDn1etrtwA+jfy6SpJt2ufKhsE4
q5PPEvY+LLLpNnDHmrsNDRoY1kOErceKSEhKo4EsFQzUx86pGzsGXhMPRbvOG7kUSRG3i5snaJGM
mkV8IKbaKyPqFGLfXkNCrH8KVWYqZz8GPMz5Ng1apyKyJivwBh8ittuZUtLcgILKYSNaSP9TNmX1
+QSe2jbKSvA9NpNdebFPK48/ajZW7T51XmI3nXQggTgNmtsGJWyHjJm7BhMTnl71vkl7N1xm8Gs+
0FJZ/Yk7Z+17oKCOtEdws1ZxKhhm8MRayo9ibfpiR7JJPiVtja0T6Ncy3RqTmHexyjmI1BRUy0Mi
7LgeKFo/lkfY7OoFW58PlDFEjzXU1EjB5/Kl9kFVUeHSlnlyJ/MmSeBqWEMUEs9rxc4jaZ1A0J0s
SflQg6yxbAZNVfEii7kYdpAQyHYTpOtA/9UkfRFD6gFQNLOfqVD4vCqfdWNEcAn18JydZh80ByR5
UClNvkmvm6odFuY87xo9qHE3mbqmjxWH0d5rETQTjmMCT7rkRJuVTft86M1W0fUKiu8s2FbCG0lM
+0RhTFlauk9tUubTVbIUIjk62kz5CRQjT0BZAgwSTOxptbC7GojIFRpFgU1eT9pz/cs8Td38JNhQ
t9e0UrmYNkHDBhWrxCT6GpIdtoCEBEYiBtU2Gy/LcgGmGUk7FoMOR0N6Bg8G6q0PIOe3RQSlbwpT
lgwGu48Z7W91LVZ+oXXQSgChwUOvoJAfZgvCWqyXZCLjFDbDMDR7o+qUxGWy0vwwijnxtly2Izng
RCmrLZumZLzM0NcMEacsI2MRadksYQtwj700tcaZBCUB4Zd1CCipKnZ94Fp13xXoz0EMyUcfuz7q
0XNFT4YFHoSb8+4BA96+cp3WK6iX3jLXD7AMCji0dUZS3OgK1BgosdeJq6dttYg2eTI1dESnsFWp
0yeNOF9nYVqQDAwNOGpMJghZDv+YoxKFIVtfkL7czUGWqtNYrGB8KXiZr1E6qcI/tWtT72eYkJWf
UVE2c3Mmhi3BBTARNb2w2ZfJgZz3lM3QNIRHIyW+2E4wIUo3da67czBYKOlB6ysBtBaKacjz13ql
Or+CZ7Ize4CG63zTjgpkwNBwBeEpkrSUPbTGU/79nGG6XjWgapbH1oPsyRVxtnIweGn6AdywtJyT
7LK3bhJPedOO3SldO3jx+bOTwxEcT9hpxYRXpoorTKfhrRosQ8AqnbawgzTTSuwuwZg0XhnKHGcf
5GEgwrhCSWF9hvRt9mUEs9K9IOqVnossCPRBWOE4nsKsSodqA634pI+GzjlYOlXNWIQ+ptRJ+hjR
uDairL6NS1Gmt9QqwnboQ2QQJjO9x4P7pck9dADD2irfpKou/bdCQKvpwaxoD+7DgWBSfMuybCbf
8BUtEG7bEzlf2EasyzOxK1Tg4M0sqjsgoQm9EkXte3vOVsjmD34+el9tCWdqPLXcJmoIbcHVsGJD
GcasiHqiPX3pIHNURDNBkzyL1iGd+7vUC9r0K7x0SgG0qPaaoI/lkgesDFkdpDgvWr+q9xIh2fpK
GurSb5DMaLsvcoS69IUlDL2+YbsU1jzmnfbUIVBjYCsIaed+YyPq+/W8K3xF0h6s/qTKnoYMSeka
jqNuQZhrOR7VDWIaL3jx0GJjPlWu4QrahrVBBjKhaC8P8Gxmcmu7dJr6yIKeONaQKSsyksOpAK43
z2k3j/0B7m1OnOagpP0lhxJW+dIIpZE55JPf22NJrAO2tyKATr8GFNIZ98oU6XAiVVGTh5KpIClB
tCxKP1Ki5uwRIaaSsZLDnKHEDyRdXSw1qdM2HNPEa+uQ93Imu7xzntmhvgML7YgkIp1iCvBK3ENK
NEv9MIFAYXWRzkaQY1ujPSzZwcShXre0SlYv4kWVJTfj7PtNdZIlGt5ZSNaasS9DmXb+HVrgaTBu
nBn8emdBBcbpOjTw3Lj3ywGU5mGBIYQN9WTa+YuqZI/JM+bLBHJ+lRQz3UyeP6fx+VgWrxIy0tD9
G3PPPyLDTYIN8xKw+ebF1xqJXTWnzeWYg7regqJi6fpiXAHtA4UmNx43I2f5+6RmleDMr/vcxw37
SXXMENPQ3arL5UGAzAc/JpdnIn+A47vHsJa0P0HeY538EWx4CdkwWErIbLh1QeD1D5b6CX1SJGct
UPZVBZhTdBLZhIWBgz/dVsj92cXqlF2+NIqifhL4pZf6sUB0brGbOLFIdNXMcsGrfhxnaiNW6F5i
jwMLwosIn4eeonzgLQHUrJJlFo8mwZQ9JGAaeFcUMwRWO9NoShOC9k6CT2UzGEzK3tipDrFZt82b
Yr0rwMvKUuSiodG9HrIoS2RPv9qCwuwY836GcEo4De1Zia31/aTbA7Gr2UtRGJYMIcxqsYpDozJj
XTjUBZs2rGUr20zQ13W3LSnkpELHwQ/ajOej7y7BJFanvFE4EdtOsuUgUs9r3otmLO01N2IZ/biD
yJzrkB/Ptfg0lpD9RT7cgef+WAqIboZlMa7rXT6BgHi1Fumi72EoLfUXwWdy0QSIBL+kORPT59Uh
8YxrqwpyzwaTTFFawd5RhK6HJVyEeLOSn7uysOLzorJsfepQ/+jyTZEEgs4hwkufHBnUBdhrvzjI
pFCDzT7KZlhdCthoJsRkYYLhIvEaeFAohlme6E669lyy46DhoNqSecuE9hKmRHBfNB4ci0O7MsRC
MGwxRbFjA0CJS536EKbfUbiMNjs/L1J3TS0Ta6Qaads+9IvWtvcJSjKsudAznQZMq0D36QG6aZ4L
+9pr1XZNtezgUoZqb39sx6EwT9lcD+lVO4slv83RgwSvGKLpBHvhJNdHdJun9rJFmbmNbGJXirht
4szAJDrzxs+5wpFeh+eCRLKha9e5Leq7zUbohjdtNPTwbb9ch3zwdhoRe1dv9dzXHGy5lLI8CAXA
hBXbdFsA2QktjiSyKzscpDsc/EV1LUjt6ftBLnUOlpU8T8A0sP02p1CX2qCnf3Cx4ol7ru1QFddp
BtprrIiuUhfD8S0NoPfS83VbuJbrMNGdqq7mdEmLB7F6Pj0F+NL1ZmoQnkYuq8lV0QUMJFMPGlhX
wYzkhIeZl2o8azMij61CxHCcP5So/dUX2KmLo3KpzZ5F7tSyr/Ge5KmfxLRe5CMZxyuPzKv5EiD4
1JssgePjV2QQZR95qkv0FQdhdrwk6GZLHmxD1mGbBeuYb4nQvXrElICshAZhIqvDgHVQkyUZVHIw
XgzUvWsrwQzBsSGI7x9lQJfpW0la5T/YoKjZru9ND7dg1MV19tjC/mp9ySXkQ7/ofDb8oJSy6A4x
Rd8OKnLcmOm40Fw1V7ycRgqRk6bJIA2aF9CXBTukQ4cEhRfdnCMZyub+phRjUMRLIzPwiIuyyDXk
W2HoveFrtYDrTkwA/56YBGsz3ZPUN+xK+9lUFsC9ODQUIxCGs2Rf+9gVPveGzHCUh64jEjHPUjTy
RVo0k3htlAeJSkjqByz4GoCMnd8FPnHkS8erpbtBWFyXMd7EqxuZQn0B2q4rYq/PaBOfkm1uSOaK
qNINXY89BDuIFy686GU0LYtzqOHWpv2cgJtP79O6axCkoPdsvik94QSUk4u8jdOsTHeTl5qyijNW
yRzxT1WOUPgPxHroEQRM167svGk7yRrsUtZplVyUFD6ofpj5JR+fnJtn9UnBbFXtsxxIy6HrKG43
lBNK/Wu4cjePhxZZCILGPJeJCJtiYN2+nL2kvEFDSVnlMU1M7t94i6kLDwEMnc0WdU+RH2qIYfV7
b/Iav4OCf+m6yxw9gHJLuZLiZGqYcVRhMmpu2UZnHu83aE2WLQlNKfr8Is+Ml6JLUK4tHB4T10f5
JJsiIjVNVlRBSA0/LaEzFXe6Nw6Vs9RH21KIZnbHQWwgVY7jKx1zRBIb7HkNCc5W5Q1qRH1GMg/i
nMasNd1b06mk2khBC4TkBQgjLIgQ+5T8FhNQ08feLlCNuVX+gscQBUCDh4OvC46Ipq5afC00xVIP
ha5c5FJs0NelSQdE2uk83bTZij974yHwHRL4w9RKvTeuzuCGV82sWQ8YJUPuIRA0s9ukL2b/elHQ
GnlVa9BlT4Zrza+lxX91WLUtFaeFCU8jQTNDBklCtioP0JUrExdyVEAldGVMg/Jcr2FEdsfbikHd
JXOIwO5Tn6TBPdoKmLttSOv5t0vddSu6hQXrcA6XOfYmi1IGtukZR9593yQIeDNT1AscjNN5RQ8j
DMH0yZyZgEsEBycOEglxTvpy4y3oloFEysCmE69RRztNJUQvPgVeqs6lmjNLG7rH1jZRtaKz8Gpe
IVERGdIl6X3bqtrC6nn2aBOViZeKrRsJ8w/oCmYtHBt9f31sCByPT7ZXcwLYPzXY8kXbmzzMZm8u
MLFZL5PHcRiy+45Wa+0if0BSZMPaBTl7XrLGlbfoOR6rCCxjL/diNPQ7JtB6Ma0jokpFKVrLWV47
e5Gv2QyXRehNZ/xzWtTnOkXLHL/Plj6xF9gyR3nfobZQ2bjkJIBaDygp9rLpe1ffwIoU3hWUXou2
Mfdn0Ea9jItS8dpN6XrKxNp6Wzshlr4WXe30ngZL+Q0xozg3ISWBuUZuOelPVao97zDxlA+HUnar
veRopUlhBDMjAO3KkugDEYrJS2xTQSUiNTSMInOfSTf0G4ae9jHfdMJ36xr15cLzdjM5ivBya7zS
rSyakVt1AyQxBiaHfT8WrcFRl0K4sIFExsR7FsLM2CveRRlI7xtUa5hOsMx8Sl+bFrcaObhbj8cq
yBryqJ1165takP3EYm6K5dT7k8LYwi+rtw8leJ/FA5wwmvwThows987Vi60BdeBM+7K2fum/ZvXQ
ywZrvEGoUfZNnR07B9He2Phjg3xb5iMDCJLrCSJ2IbBQ5DigGHHqvZpK+/xgBC/ItUKGhtoJJJoW
aGXArWlU1yY1Mwp1ygC7SBBGeO9qgi7vPiFULnfO5v1htL54VwuExw4VYu4+btYkuaCrcfXbhL0L
tji5y6F46RUwxG5lMWxwfnqHTlifvc6BWJI3nDVT/YUtsJkIA9kMwX5c3QxVUkRPBJMPvS/rxiOV
Fq9egRwDdylmTt9ar+nLr0HlqQUb+tiby1xOGnAWH1IK8GHK08CPk7LBOhapgesTzhu1PA0pl4kE
6LU6+A3ApyoABqzBXGBjGKAYw56KBWWW8w4g3qWeatTGfHekOepKSKKda/fCFJN74xR8nlOG7tPq
Sz2gkasJzyefjEoaDPplCVLGP3VBPtgASquD13Yh1Lpbi3oLhxsVR5mfLwThdaCNekN3Q8W3sy7W
WkcQx5awrxsLQ3PIPXtY9R7awuqiR/17HCuLLq5eCNQvq7Eqq2jshIZdU4ecx73MsO5GmTOZ3JAg
u7Iw3ZtDVXExLaHpkqywoaMAi8u4hcwVGGd8FgBgw27FUEHmDQWMzg8bFPbEFLVDg8Qqoowmi9mI
MtP8qxnHrPuZct13vtufQTofcNpRDC3o00pu+VTMuw6Fpisk3wziMygKXnK7qp1CaI9ySO+H6dqD
p0+HHlFXj5QchNjkyFuI9OfrObv/ezDru+7fn9zTRyUHsspqHB2wyREAQhsy9GG/azQxVaGftzX8
pYlmMl6hTvHUVZDhDvumgmUo4UgADm1JUEzTU1C0EWTU5evcojvxLGv9b7adex8FIfzRIwF6PuQ2
ceWcbjiCzzEcicGt/f0I/AWcJz+wSVCvrWGbxsVWelQi2uYox8GE0uvIYcAB3/5bHdXeRymIVbKg
a0zAt0GS0Qi89nVD9PgzLaM/Z2x5H42RKpNUul4Svq2DQ2XuOPYgKe4r8w2yVdHfj9NfcCTkB6YH
lAozCka92M72zDNIQumzn5FP/+q7P0CqmVlYI6TE7cPiOURWwkKp2qd/78Y/AKkOQVhVkBIPuJpR
NpkejCz+vW5QT37ATRPfQro9x242oaLkvfU+/IqOs5Rlf+V5NPiZ0dtfjc+HjUPMhHRpCqd3nVXr
54nbCZJ2488ac/8K5P8o7ZC3getABwu2bqinl4L3to1yOqMg2w6wSEhDYHjr5ZQE+aP1Og+y4Ij2
YFwLzKiMfdKhhl+MyVXa5PwT2tfa16rXkFYxaZXcdAUR5lA20gdjefXgiRgK+OFMv8/K//jB8bb/
53/i9atpF5un2fDh5T8v3s3Vc/3e/+f5U//1rh8/889dfBd/fMMP78e3/nHVzfPw/MOLuEH+v9yO
73a5e+8BEH7/7vTdnN/5//rLf7x//5b7pX3/7ZdXA7XS87eluWl++eNX+7fffpHn+CQAueE//vUa
f7zh/Ff+9svlc/W8PP/jONq8+l//43/25fnVXf6Wvv/pF70/98Nvv9BA/BqAxsF8zlHHQOXgl39M
77//hv+Kwg0kB6WUPjT/sEE2xg7Zb78E/q+Ce5xJzQPqUX7WOujN+MevfOHhGyXiO45Sa/DL/7nh
m9+Pl9+fEgbpj9f/gHPPjcmbof/tlx/pB1JDpZcCyNNSMAHrC+/DPF90aSuGNtkHkXQXvPOOdSBg
vSY2xhs3+PC2hNhcYZafqM/83tP6f0+/3y+sNRUoJgfaVx97AIWmrBsGf3jIyGHKpghV0FAtdjt3
2TbXZUyqvgg9CiRjQoZPGggjV/0GOIcLc+cjsOknpBM+jwLNL6am3PRBfwhmsWVZ/bVYlzjL213D
3F1hPUhrjhvY+QLQ9UMYXWCnXjeTeaE1Rx27iUTKb+uqvDftS6b6LfIAFH/WGIWt+2Jxl452JyLp
hecvcTmbvWiQqOga5SYc2YX4MvX2q8zveKDvEYnJ0O/AJEj0tEmb4pQh6vH66kqvABqD/NmBmxYy
Q1+70b92VqGyADjVtl/ydDiiLQOa+dm5qW8TYBdo6kfhbmove8yaJERLS7yUwUbY+c4JFDOgN6tB
qlJXUyXvW07RJztfnC/YD3aPWmcBHsm0L60CsOhwfCxZtukHsw+QaYEXsKmLEyj1ESl79NPzzXwG
9liwGZgI4hmRtfa9qPGS17qdZNicqy/zum+mZteQ4s1r5ABtH+8mqXqwpip/I6f2SSdJDIjmaxXN
C+pj0JMBdl7N0E0DSL+6WM70AboLN+A1yJYCvfAhs49ayRWv1bG1p5wMh8aWGwoEQvqahnknNvaB
NGjyaMWmCeoTVSQWpo6q5KrUFxIl9kqMm39Z13+yLOgHTYjv8/MMbwkOATAsjo+Klx04BiieE/sw
TcD41Mab+THj/VZ3SwzKwm0wld/EHKNn7poV+b0T6THTVQzN7ais5FXuHLTFYOVSNhewnt3mCG5M
sDyuef+UYjyqAeNsoFkOdRRUwzfNisa59D2DTQl8unayZrdQz0FlD0r1UJ5YOr8OUVm6yuR+7KfT
2nL8+FL3SYhOGCSq4lT102HhGUZu3PgTShzpfESZLiJwyArnoYxXLCZjio3h7rrvhn0zIOek452H
GmKU+vxElB9bkLdt3t1UiGKqisOXGDMxq75KlYGLxk9dPzmYtqIYWZnd5OqoHnkdUjluxqX9UnF7
QAnkSjK+G2ChU62Q3hL1Tc3kqajma9Spr9uu+6TTZFNV5JjQ/GZ111ludr5mD86mW7DpImRtNxJL
eM6Cq5LZrQzmS5e+BhJzv65v0rbY2AzFC11uOprELR22Z3BONeMBq+GUrT+juP35dECPNfZoxFi+
+Oi15EprQfMUgGhQc26FvgcDNJYAk5Y2Xkb7tNLqzThsZXS+zmce4xi/HCZ4nFhzl7gLEzRRwudr
yPycpTtPuQKT0KTbtgCZqmWXQMnCqWlvgLfcQz5nk1cSQHS3H30Mv9dsVIA0nc5H23V7PvOLQLrL
em72CwyM0EUUVx38r9EJDOgBJBhsTX5w0WCFF3I5JjAMVtetgFpZZQ/JXGyAur+wbTB7R2S2u3ke
n7ys2HTN9Blgx6YdfdzfHJu8jkU/bsph2OrFXPiIRNmcRovHUBJyUTfU6A88P472xrlmVyzTZQ4V
+7kVJ0DLWOpmb4YmGtr+MvXddQ013QL+5bWcj8yucQHak8puCjpd1ppBcSdbo4HWUWcZypGYp0Zf
Zd1n9J9eJ1O7M+WbVhLVUNS5Zolqw6tl+FMYOeDZHMa+3YHldmlTSFsa4ElG7FsfR1dCbv5+aziH
BP9CD/x9Z6AcVRWclxqA7zmt+ReefSFFLVC96R9EWu2MeBoHbFcpv0gXHvUBABjSbwFhggzFd6TA
s+jh6iSTm1bqmBTQ1yZgfcwY1/MMmk3MeLlvLfZDt/WGw0zWq8Cy+Ly+2lVsV99ubRDsEhFEUgc7
atERctueG5rN+AjFxD3z/YcuyV/PC4xhM0hxhFnhomTR+xF0LOk/QkThJ9nrj2nP74PgewhblBcw
XyAI+WEQgoqh7bdchwd0Vj6c90MfV55AioChUBmCWPazDflPLxhw7mMJBlx+7LV2xPqknRAvBGY4
8NpsZSgBjreRTI9Dxx8SCYjC8ZO1JppxJszlIziFWzHyK6gIgaKXNPHfT4TvKd6/hjA+x06gAkU1
5V7gf2Rm+7xMpQ9D9YcJUvtrAY0gzcIcm88qgl3XiJODUnsLgd66Ci6sDHYF45u+gUA5j1owumos
RZRFwHl4tGBzFio/w1PHJolhJxKm6Rt2gTgb5clk3dPcNDdFkx477ODMgZmjx0vmzI3qKxwkKs65
fQzW9Og6HjU5ewgKi5MZZk5Av5tlfKzH4qrm+pDxOrKVf7Kd2KJX6q2Gp4hL+UYt46VX8c3KIzAm
nntEJjD1u+4LXBLhIDCN2ACQLBeAtV2KbjLd1AWoIyigJMtniveGXdJ+SWv/NsCbQlLhtGHkvvfA
RPCzY1sB/fn7B3CeYz+OP3hVygc900M5WH7s0mwp0qMMFfUHgFw7OwUXfvWHUNd/K8m5zF9RqDLf
ho9JzA85z59lOT+84fLT9v7jN/x/mAadJbf+OgOKntv3f3x+t28/ZDznz/ye7KCT9FchhOQ6AJEG
P5zV2n/Pdgjjv8KASOFXAlEVQ8bzX+kOlb8yT1DtUfSW8O/B1h/ZDg1+VehxgfYx96jygf79d7Id
JDQ/zBmkXygMoysQbIoAiRn96FLeBGSAFwAYCUrPJKxc2JJq3U5jryLYZ2ftbhQMAA8bnxRPv0GB
cQxRM9o3s+k3E138kJBbllgNmiioUY0YdLR0cj8MMwuhx322C/iKmBaqUMOcHIwPGmvZ3o5z+TnQ
rggHz/jhqho/VAQQIoLvRfaIoiGOijIzCoD9meVsQbLhJTgfJ5N7z0iT0Oq2IO7qm+JtMscJIRFY
gTKiHY5/0GzQdinpcbD6nidQoGBrswvadQotip9bZW5yIr/kiTkinoc9+5l5qbxlRxdkWDIQB9Be
HVBwtN93yRuUUoJImDRkMMVCSTSwe8vZEGsPVD1QNtCSUI868ht1j5irD2vcRQ+8tslfzNQ/GLUy
5HF+H6JOUZEZ5C98rhXN3mbeNZLL+9ZT+xmYVraIHnFpe8mU3pq69cNywT/tVAD7e/ZaCFK0gx/S
QSHWIs9uwTu1u4FiG9IaNoA3uHhpNIE3hI6MF4nh9BE9n+HvPsRk6sPJ7txaImJYxyEOuHuowA6B
BmLMevzhLcIwhNZpHeZyCZMAwzsqCesH2oMbgSdQaxX7CJG9cfh6vsL3C5/fgnsuAOQ96IrGDUjc
YY+B/35ZWkqQ3OXnGRBJv1Qv6Lx98ZnII/iaA7/CVccON/797rqOX32/6pV561J/hx0UlPApW7f5
gHtJFwzy6MyGyXGB3i8+G8zpi+zF/nwz52+nGe5DnofacfyUdOoSzsoPksp7yKq/tG2PfDI5QYPz
3C106roaO3v+MgXBVbAWYUPTJFzBgowwOSuIioLfmEdekj5kvT6XXl6qeQa6YmCKozIwFDw8e7O6
fgO62ctQgQKTGiQ7NcCGsg0+11pfnEcC5+ReD0sPxobdIqYFQQDUxygN8LgtZVsi1W7x1+Nqmy/L
qu4nOvY/ORhw/H5c5kohGFKUU4qaDlUfqoRwbEodOoC+pe2r6DhBQPK/qTuz5kqRZUv/Io4xD6/A
nre25vEFSyklCOYZgl/fH7uOWZ/Kbrt1b7/1S1ZlSkJsiPBwX77Wch6gqouUDeocrC/PzZCqszjM
dc3oQ/Y5Fwz4NMZ7aTbs9HULlkawDNnCGnWh0BRcwF7iMINm3PP04Zdd7LldyNm4Am5xIli3ECbN
oVUX75nJWr7+Q8Vj0/Lk3VMGDOnty/VWRMSX1z2kwYzI7en+uhzzgmfkpe5zBe+9gSLPpDtebyW7
oCrmg2IWbBJe4TWKmBkrSc327czqu348z7kkNbstnh0oXbTQr1ul693w+l7yzPDh5x+8qLvLYdSr
CpukScTnMlOz29lnFtUf42cRb0fL2rvwbNYbrCbr4oJn1K11ksD2PqyffrOuw+syXq9cr3eKe1NQ
CAP2X/x5/Yd1R15/YKE5iWJaEi7X3XL9XGNkXuKEWocme/LX1sCP+7Ie4KVtdTSAnQPd/EMjrXMP
HNArXGPdMustXZd7Myqb9Vf01IyLYxwif0zlwZrYRetV8kV8rhdRqubXmPbECetbybbrCxhUVoJR
04TizUxGtFmH6PnFem/upD0KK7pV0g+zARdP17e4LlLBkr9+f5bwDtareDU/pDEv1RTmOXGip6oQ
d45SbjzLvihV/U9r+mpG+b+zHU4uSDcOSB1KNd0EqfxjSdOc1Ash6x891+nPu9k+nhxUdxPPfr27
5cue6zhI9XSrltYv+szEOELtst59SUTRmjm0h1Vxh2TCV2rnyXaSTxQWTwsH2DVkq6ygUZf9X2Ht
kNjKr5kFE2fxsVDTABFo6l/XaG7wsMzWhGRQPcSDfRHrOm0M74kx4wezmbFBMpxb9sfgJ1N0Vgq4
t0yOWg0oHqRwLwVM6ADS4cnx6DyUiHFU6CKBiAhB1+ccrcfGurj+I1v5v+E6a3H2x1P0NMd0qOQ9
E0R2LTP+o3hj6I5a1Wb8E428vjRBklMwSsld/yYcnSMXm2Jf6NVWN+JPhdFjGHfxh9kWd4qF0qdf
n7ecOPH+4cbWX/z3G1vBUA3MSaO3ajl/9Ez6JZ46bXC+2967lLp1Wda9lqfR0zy611Ufl0bnL4I4
I8vJC6aZg+p6b+sy7zN2aZz9dkpjX7Ol/+HmrhrpP+6O3Auw2XANx+RO//7YlBjtG2ZU35GXXOJ0
OqopQVulT+zbiC96hQipa8sNVFd0EMjk1n73NWQ2M41VtUOcwMlyjZDXlRk1IBDrUT8IdruGRshp
2nsiQsdRzMR1SBB+7lqXIefHrTKjqBa+Y7MmeuEerplL2RSfbFxID/I8dMmdV0/WqVhTBjWf3FAb
lB+NcZLNMPxqRH7Jhb61WI61I9k1NtFoNPnDiR76gf8ikvKCCIVC2lrbFkFboKbuJVKUX+vm6mrx
YSQOkKXT+aZpH4S9bgWlOqpGd/grC0w6KP+TgLLvHlqVS9rSPlxXSqGc21xAjFrW97YeLa6efmYJ
ZpVKzdGYePAxIVbsrnsLns3nGpUxySt93qvvErevT5jR6CKI1riTQ00PoVbZ4ZoMVBEhfg2Mlpz7
jTE7l87uXg03JcbFnCgp4qUAhpDf5yNf5xsVe/jdu/lNKdlv17QLHPKriIbH67U6Jd3oWfm7kSp4
gxyvJ1WtMUm0rF+nNHsSa1xcf3U8wQKYyCE6BQuOa3zPp6+8QVVzTXy8KYVYGD3lLiLAPrtkaxKx
fro12qfrbu9V8TBODKwrlJfrZ7vmdvAIWBv8gmsOuMalWmEM/NhNzCQbHpQajiIcBF4+CHgNo6av
nZvrr9eyVUXQu5Wf9eqpRrbH2cndRkpJn7b+VbtlmLRaHo7KevIXxgn27Hk1W9oYU7+N3FL4o5J5
oSznCx5DZN0D8pZG0QBAR+2gaIDB65oY0+rVQHjh08Ybg8xe+g0SkX6j9N3GIyu9Zj1S+4zH6nES
hrWRiX6Xr9nAmj9xpKa+BY0NdzJ0czXFxD/s2avly9/2rKdaHi1h23NdHUbQ2vr5j1AHWQS8f4HA
5tZPmRaHSV5elJ7NORusF0QxT15cfg0eKEFheNbGS8GjbP1jqo3qhATzuVhLJOF5+oY2Y+CZy7S3
HIfJWM72Wgi0a2rhdKUSMN9wQyQ3QV0mAbtx2vSe0W7SVTFLl+scSftFlN2xMGUcCCcOh2z0NnB9
fxgm9dM7lUu/aYUTgbzh/WMBVw9knUVWBEKpyE6tdxROh8piarGBt6KiGs9RNN16ESQeF/O9vW6N
24T43KCyGKAXBG3Vcieg14vwXL9ORbtXa/EjkTAORTaGqQGgAVTpj0xLjOOsv8hM3c65zUNw5eQb
9dDutdzLg1JPfxxorGXZPRtOLXZGVX0VWNSFfQJTLIGPVuonpVrOemXtvTr9Wnosx65XQTH3Y2eR
5afT4+S8u5Ex+1ZUhWNJ28Mxem9jeBDo21R/mfnW0huTjdFMO3MeHwotLgIdA/2+a2DW1XRaJh0V
t5Wre7QhoDr9eGMP3fYfFs7VHPHvC0fTvWvvg7YlwpQ/jiIXAW01qsOnsJczEjwGNK2funUbJVi8
uX630DicLZkyLWCUgdokD7NLEV3ECP1djcNqNPx2VN+RMTzS63AISeBV8OTQorvGwdR2RfsFXkde
Ws7ehmjb+6BStUWxHdN481t0N0hW6bugkwtzaHR+14yMXa2+aYzcFSZdEjmeFyZXqCN0GBITb4OF
5Inm4erY/orbB2aFGT/ciPJ9gc6eNWVQZ+YEqdXNgzZN70dXE+FS1GyFcqhOuaKMAUzXSz2xGu3a
RymERk9Gx0TDJblLFiNwOJ+CRUm0w7KZysTazD9e0YgdmQGfBTb5ZpB33borlhTdmDDiG6sbBNZ2
4+g7M9Xa6OQbWbC84kmLKfKKZ0VRENtRiVzXy3VdJHyUjSWH20TlmM8fkyH/WVdH3xmfqvoANBdB
oGaXULNMfj63QazgCHBdQPkeueEcWlL9Vqvlx8hk5EdV+1J7qcJMUySl3lhS5TUeFap7w6mc01dK
fly7VoKxGsOZnMNnThS07qVB5JDQaFP0C4Pih8BT2WGm593J9bElmXg3rISF2FIwmur8oME1DWMJ
QXnW45v5O1JcJ4Bx7OJjN/+jdv7/SOUgCjmWtSJGwMIMRfh7fIMJkTcRAt1kLZVL97M24CaPFqnI
mvNeD4Nrqa5rI0b1vXbT1KOvLtuOqDI5g59a/9ga+DsiSY7uXbFgnca8Cbv4T0SYD+lJrem/rhkI
le9iq0+RmSg+3G1BKtK/93b1VqgVox1VTEIqwheHUaCqsQiaIuc4KOYX6HlfWS53LSNQA80rwjVQ
Ql0KHFHcq3H/MAsU0xB4XhG8bf9ab5OWB5EifiB/tvtlTYAoaJRA6ABKy3r1PNcD2+W1GbwolOJ2
KHGOvMaYdH1DVqsC9+TLc/cPyePVsOLv4UTXHNgMKiM5bFP901K2tW2s6GbvM4LVDMk03dNbpJho
k3gzllLsNFSaFOLaAFaVs/IThqgIZWBivYNFJDoV42DU49lQcij56xNr7c49ofrYKgZnj2PqC7XF
bOHbnw67foY8Xic6alC7VP1YdndxVhG0+8Smt969u+N4iRZzII12sqDq7Z/1ucnYzPzM1C+T5zXw
BsyWDpNG+zlewRBRECXUjKsk+hHxC9L86nINGw7Koo2o68cWFVEw1LgUrEpPP29eItjqFNn8VFOx
3SrIuh0GJFljbZ20BnFTuo3d5IQPTwgSqMyP6u41mk22pNurNzM6vbCopbKZmA2CWjYWu8IulI2e
W76Zjk+TOd9dN1YxjGJ3facwQQLFZBfOc2OFXtQEVhGbh3ndxtO6av7prPizaln3IJmMbVqqASll
3RD/kWPY5YJHRDp/aSu45c7UnLCcd9KQEJd1BsXXP2sNZ1Ej6Dqg51p1rgCMAND7hzu50ib/vswM
3WWJ6dySBsj8B5NFWBbHlHR/FQvIp7se4e0SB9x2FFyzjT7mGazpxkCqGVyfSJM+5fXYb3sYVrsm
4uemWp18zCo08GGomZV2X+nyoXBZliMTwANjJExq6x/XCxAwQXMVERrzeo6siZOqpK/IVu1dGsbz
RNvS9B6yZR5pEQ7nbGQlukvzKFEosNAHDr6BM73J0P3LJDtEqvHV99biR70DPVlLb3VNocCvzWEv
e9V3h4FzLJ+ss4fGbohNJCNmuW0xGdj22rRf9KLethGjA5jkyCrImTJdzhlnGGNTpM3RZzUSJoFe
IvQWTy4S9FBh2PBGdqLw29y5wSiB/NY790Xh0vEnbOd10e7BeH8lto44aZb6xnHs4Po85tH+DacY
qEGKu+s3emmjXeps+oUYhnHgoJJhJwskiU08BI1AmJuaxV87CrUwisXpNBm/hOtWNG4NPUAq0wem
wj5qurhBBiF3cqo86pGU3zIat4qpNGG88s6v3zWu+auWlY+tlOhrcTUwZXXqB/I9d6hcEpFzrXZr
RcqnvJ6xg7J+nnh+1ayFzFDy86PZSXa/NQAas0rqSH9B2ab2w/H6E/P64PJ1po0Zvc+5YAmYr4Zd
yt2ijGcUyK6fDkqM8kz6a8aXNW0S4sF4r6Ty95QPSniNs9drrYe5gksYyQSmHswU8uOGPM/DS3rX
JcMdNgMDrJFLPa7ZS1pVYZJ+WUNLW66BUp5YrIuybm/A42145mx8mFOfk2GSK1rmSrROflZknOyj
u79uA7Talj/O2rutsLhRXypBOfFe3ZVVnOpQkP/rrXgFV//YiXDXOAltcCpD/ZM6k2CqP9qa+mt+
K3p6CIuHxjw3RRGUOIj5nenhNYCEYVMo4lGP1Luk8tKw88gPWUGfesaUl0IVqNfmYfWrAbMJrqUG
q3JJsbNo9EIN4sJ8vW7pJufYrNORgK/yYitdhwAyvE9u8x6b3hRYKJCCaK79pMuysMjnILeir6Up
231terelgvHT9QSIEvNAcwQJRJI7frSeLWtCfz1sr6/uepiinztWw/QFyYmvIxwJ1/NmXUTi+mQ9
LHAyiyIyW1j616uMG4ZRS9xvta/+WvckZIi57IwApjXdHxKZU3J0EuML5ePy1xI0Y/tzaARc/JZo
VZIUl52dhNd6Qm0GMuN6qwjGyUf5zepq8v9A7vzHjuZ/i/35/0nbc4VT/4u2Z/Lr939SPNfv/qvh
qZv/UlUdeyEXw2SPniJf+Te70/iXSY8TqgRpocGGoP7+N7tT50scPEiNXLSoMMyA0/7d73T+ZUL4
tD1bhVxpG6t/4P+A3Qkv9O8OdfQ6bdBOUi+u6kKe+LMTUi0oMRvNPmpaf/KYGABRYTgWNOanyX0h
Vt5VrvWtmtCExmrTds1NhCJgl7Sh3g8tQHa0wwdAv5UIfKIIJP4ti1y+jrHOpOTRuale7UGFdzUd
B2exg1nNKWez8sZBue9XZX3Iag12V5uP4bKaRbXMBmfMsF8moiE9RbUXReObUnqb2na+ZCtvJRZx
4eLaPp7R3VZHbx8u9Gpo1dhcuTqLrrdPiRndmf0o9iuwNhSTeTTrad9lHghbgUCljvZO0hWbNu4x
9DTX1C+A0L1ACPFol67udLHmbGyxdADi+NbZpfPQddOwT+P6qBbajkEIzo6bH7cywbamSS9enKib
VnHeikTGoBNN5KfMqwrxegowaxvQH7ZM9Vr4nyW1d+pcAhQq+U95mIDZKeXKfW8lv51KAQzXEMNk
nH318nu2B8JFU/+O6s/RzGe/LTKUspX1gjHBZz4GapHfu3n61WkpSJPBY14U41avZo3mRPaQRxJy
HynEbBHm8OeMcizfogInJiv/0Bv1MakyI5xL/Q6aYRmY4jsB1nc9ccoc98R8rSUYmJYpYit7SnWm
cbg8buRExwIek++uzwh11a7PoAZXTKWMgUXLFP6oo59wr2jwVRFjgGT4QXT5TzyPe09is6KJHyuK
RGDPPdZMjXbfyqXxK3d0ts6cbxo728ZOf1uaoPClkn9WPbijqY9Ht4RZ0tuDT30A/1GDwIhkT/jp
jP+UXRwjQ8OzoemCTkpYLIO9JnwlI1e7t1mbX/pJvixT/Kp2NafmPLwaE3qnrii/TSmeLVHZQdxP
J1SFW0jTSWCTH4RTal1MDC+UhtHUk5XZG6DnQxqvaSDb7gLLyo+y7FnYERTNKb4wa3gXdZgkjPl8
cMwCRQIGGXDT3BY39fHWnJoXt0vsw6jA3/SSZstpfkANeYKbNgXYk7X007ddYq0WbvVL305hVpGk
xF2T+K2Xl+RGH8zJYAyUnp6HBAeBeuFuDfu5NdIfZjfBclKrEoeJ5oPX8Entl/hYMb7JOd4zufuN
Htnik668dHgjbPtU0vTEEwdAafIQJtq/53q51I3dbbFEfdB0FwsC0sqaI7TsPqwB6wuVlkRSL2Re
Xh9grMZ0NFRIU2kY2D0Uz4mNydKshiMNAZqgF6f1ngezuI1jiIJmpC+A9p95ot3QFn8ssr5ix7W3
JOp+2hXfcW7hnMls4iSFGTncoWB/jCcl8t26OsWx2OAifhGGHibyhH3PuNOK4aM2zRmAt7gbeu9X
5o6ndqlu2zG+VF3bHA2nfLb67HaWXqjn7Me+IKtj9NS51fUqgFVxi4/iwZuZtJiPcLexhZwn3ICK
Yj8OoO36bB8wVAGXMyI/S5Z04/FWp7hqjzZJULDo6QPMZfTNen5z/QuOzUasI98Q9mb91X3V8fGm
lf4q7S/Zk7f2Xjf7WOAYVUGROzRvilPd8v5jT7+pkuQgJaQ1RT90Ss8kgUjzbav+7C002ibfAZXE
LzI1wSBFz/2sOi5R8my7MtrnxVYfRYhnH7QO/dtVWfSIqcn0aajoqb0ZRbFHqA7mPI3NLunWX6we
q976njT1Djsa05fj+Mj4qVtSqOdB72xoGOw3A1SFTB2Tgrg5ykjZYQ44+LmXPLdM9wjyqHqSLsy0
pZtDCCCfsVDPOaJpEMIl7Mfku5iUp0JPALJM0HlRPYxGeUgi9RR/Loa98GgpeI2YfYTEE2LAVyUN
bJAGem2dC4UED6HOoIgrq/KZ+Wo+bc+aFB0ii/SZ/Si3TZUcor55QJF8GTZjERHC5243OZju0NGU
odPe0lX7wq8C7yF3OTclVTRA/51Tq/kWaWUbiPFitdaN7Z2aGaJIXd5ojvhIq+GjKT2yrToYhLvV
psOQrf5wntkEQ1I8NCpmH6I+4ljGgEXx46lUbksNblZPp7GE0YNb0k5Ld22X3XJvEZdVbpCfnOc0
hpiyNrOxYcHaKBPPkwTBRC+KEYGyLfTuHobrM1k6vIzOADSmSaaapTxbiYFiEttxNa4PmH/ql86L
j2NMD8oZXjx2i5W6+8VwNxI6ojn25zJty3DGas13reRt9EiGI11/WaRxt0yIsui8UOngK9Ut5zSS
gbQmOIn6SzkyJFQXJxE9phwJO5OO6a4ghDqmu2/dbw1fndJWzLDpcXw38S8LqvzoOLO9kmZQGOfo
tGcLtJh6o5uyZ6QafZjHa4doBWbUoX6msDkjcX6nzUnPxYa+59xa0wShezSeZ8uJoV2Vn+0szu5U
Mkipsm9w3HlNkhi1uhXWqsYte/B5UPFPmErqMXoFhPGB1GuImAtDl1LDJi2h3eAhyYew+oHUTdk6
0oTN4A50acYCYWM8PA+TE22RS0Blmmo09SVlYYdZwBtdgpiXmeqjdmvE6j4RD6pZ6H4xqEsYjzNI
o8STbtBku7GBhY9LYanHOU717TD1D86Aw3er5p/NXHOoejjyRKZnHiHv+2weecLyKvOLIjE3zjJa
W5wGXjVl0gjx3hf+NYlvt3I6RXBzKtxVaE/S4I9M/clSND0Y6/6xKMux9QmEY5A6tRsMgRLr1KCy
gGYfo3cxpbrRcvPE/LHzSHXrRKQyVYMcYfhGQZxsUuWjKLA8tfB+8vs5GxG8lk8EYrFDbb2xZaHu
YTY0tMvk3dQW1JX5tB3RSw91o4ZtNT/KZx2P66CO4wafH8Q6phYfVVXsdU2+202i7HulOGVZjMPa
yosu4F4oaBkCuUw/RtV9d2hpaPFQu7WLDUk9fs579cHt2PAYjcCFUwcwbNHBQJ+70J3So1kkD/i+
YVsBLu8vY1OFTEpatonQoiDRPFq4WHHR319NIELNyB+j6YERTfpeHZ5HRHFB5Va1j2dBFqTdm5XO
3ZopotpRsV5c+FEVXwjANmunYdFBHssedTBWEmSRk+gCvbcVnLuSh8FqMjac743qAzZCOHyangwi
UaCmmGEF4x+Wt7iFJhzJvV08OAuWTe6jWfcXvY3ybVzVX7WbBaR80HyrQLOiw/rmqvnX5LqvLU+d
lyw4k5uDaCAC5V6LcdS0adXy3pTLU8ShJ5p+Dzfo0qwGI5F2W+s5jndxAoo1m48dpTBZwEcdG9+0
7ENtvjONadP1hPm6kEE6qJK3Gm3NaQoHMQWKZpz0NH8dGa0be+WnXKzTlGh3EfeKI8m+8uI70eT3
tlx8Id0BQZb90PTKxyBb6DriQer9b68w+VTJ9NxWOEJjz/C5jLhBOU9Rlq5JYHUqPPW+zxcsi5fl
nbmyHJqRc84jmjpWfcykweCSGlej9QX0ZnPqa/lL1syCtfpdpmbfitcrdCqIRSubK1esOtCnCjzd
9JhExWmrUsoAAq6liqVGG7dUnq2W9oAmgA+8Ut2UbXUuuulH6RJtH9c0Pzz5o0w2hMzi1Ys0J1Sc
EY88rXzQtLvUin/PjPCzy5+Irh+mETgvNfFvHBhPGG3hBMJBlozbmpQyqs0oyFLTwYs0vVMq8aZo
8VmNlwvZdLlPYkcPzPTTMONqU7npsBG2tcN9YlVUyHIb9TIKSTsyK0EHgjsOi3KB96TdST0BbrDG
o+m0uB+O3+NSpgejt9rQ1ZP9yhWgzCKmW96yt9X8VvQZOndxoiuzzVbfUzM72HOnHUfVewUaDHuN
3nwSdbgJQFyyQSOVgsMgmQawTW98Egun76Cl90vpbjLHem2Q38L2YJMUZoL4Qt26fXOBmdBmlzFb
KKzEuB8TewMgAiVbHIxWjwMtGV8WvXsyvOn3FOtHhJF3c2lCprEmbmrdaWsNOMwMhVqe51g7Ywrg
K7I/tFP8rbkv9oidgde0J4ipoHlLs+f9LmEbMUZQD6M0/R1rccVGcgCasvzY1x4+EsZvzLKe5jg/
JrjF+vM2rrMXzHA/pVh6TCl1nxL0cxQ1nzECeHLjFK9YEysVHBNLZobBx9N/0ckMWGRvehOFZuYe
M3zA/KIzc58O6DudQM4RVftp8izBUIHUt0oPM5b/LGBKWK1Vj7K2t1KrL7jdPdVZ+W0sbrXXPG+r
tnhbzdOwWRzrMI9PesF8mCYTDx5k1yrSTsY4AmOP7VkOxdlAfBL0eGPYShPMo3GMwRcCXJCTUHf7
p9RLNjqOD6QqZDaxG22S3pRbsxOM/6l9S7HfMyU9KDOhAlPCsaHn4+QDVobiImfphPbU3tq9lgay
w0FUfZ2qtN7AdtgSiEl5l+Xo2Mk3IwhuID34xUTfMmnsAUfGaTsUlnkwnenxd58AL2dOW++8/CED
mPCFzQkY0VoNTR3Vo9qEHge9vyTyKDz5YOAB1lWWHijuszrAfVL30Lc+8lJ8pzP6MtnZq0uZgZFf
3L9l3UxBMhgnSzo0OJRkmzIxHQh3j87lpRY4WMRIC3GjO3a98Wpl5DhKDRZ9r6YpMISaPRiD8auK
8YNfSKvdGX8AjHa6TYZDCuyvlcfg3tBIsn2naH/3Xfl0P2na91xOiu86vpXCwiaDOXWLEW+uagjK
wpluGmEBL6KLnZRmkJczTjiCXng6PY1kWvsyFdictsaGcydDIaE+TK2T75o6fcTvEqf9ZKEIkU0o
aXBAGrXe0YBdssV50ipljWzNtrSzR8waNbBRloVr35tu+bV0heePpCLYZs23ZVIU28S1boq8h5bl
qGelbd7V4kR9PW8y6Aa1m/ehbgKTJPR4cUFCzYHzDgS++WHGLHm2NB/LL42jS6+3o6FvkdbNl2U0
3qSMzl2aUZvq5aNlc7x58/SZG/oe8Q/O/lH00Tep2JEykYQu8wDnC8BVk8fIbRAK4mZ4BH0+1sY0
QZ+UJYDQ1tPLO3OhkmvEq9QrvEYXl/3m/YCz/FZybZ2q96QsKOwStPgR/jNevW2GRduqk1sHXR1v
S/yKIFilm6hsZJjKMl/j6iHeTlrzrZeOGmh49BFG6abU9nJnL/otJMHeN5y1wy04LimzITURY+dp
iZgrput+ptd5OE1i2/Tngnz5XLrUAdXY/1Z1M4N8ZTS+BzEg66IB+v+ihaaDzZ2eao8LjN1wcOwf
wz7E7Vwck2jfkmdsrdHClKr126oEQSnyJ62r8LbhQ1nVd4vk7Ij3khoKzAHrhuOkHSjY4nZHb9bZ
tzQWHMx2jsANaTVlm9Qe303dfc0dIKMq6jaQP9XVcFneeYOMdnZaUpq2CJNaJaF66TqD6BJ7T7hG
pSJ612tj3o+YWKdMgM4nrQrVssB2sH4rZKpAHTPWlCP5hVkoumD4cySbO8WctznBgEdczb5ude84
R1L9OOp2smlqKNmPdOJxrzbqm1m+UPNQUMbMgMRv8bK0A34+PdEwf07mftuKiCMZQCRupJ9reEzl
OizVdHHe8P2Pjt1SPTMjdoU59Dc04B+Z4l2kVz4XSvUwNcsr7AZUtq8MzEN5O9oU5hOhyVC+rcEU
G6yxyOZK+iymMUBx6LR818nmB4KZBdFERBsjpYsHD/4kihlrZ5bXMru/RKb5ZmyMYWfND2nioYRu
i8AWypZI+JhO0ZOnYHWsGNVH94LJMgheP2N+U+lFCLJIIi6BLdIpNLqe83UZVUyczU+MGN4kwxp8
y7L7fWQpLvpNA6txLXX80Yj2nl7ggDnFoF359OCO+P5V00jDVwyvUxcdeie9tzzCob00P2Y3P6sM
dvPnmTcXo6D0VfVGNYqzvgoETSST6gPqWb+OFDx7vFvGdU07m9Bt59NF71uB8SY+kV5WXiT9Jprf
yNFMKv5ZvE9SuVAxLWGjL+fcsF49kz7eKgprDe8bfOodvRjJSF5ooCJLAcUf55yMXYZeo4a9MFEh
RvXRIH2Sdfrtpm+OWIYd9qwYBjcTZUx2Wyn1EX+jKkiL6JDhjB0mif6Gw/0DafxzN7QIDPKnQrov
TePcJNDxLdE81rr7gXUPVkofFBA/cM3wJxLevlTt23ZIbquxuVV/IrPLj0KPYQZkLiKK+MdLhEXp
2q24J81cPfvsPf2jq/H0Y+3ak9mFtp3vel2Ru3SWbybR2rc6eS9xXds3FmBbJH4qzYX/46yENKd5
6PJ273mCpukcfen1vFGiEd4BvTUke/fI6g5i8JKzUtsBk8Qu63Qaf3bVlwFTgIqsOvZaVCu4foYS
W1KF7mvfDW+UOuZO69rj3NaEdngfcjzonnIRDpmtaPMg1t9lxNiFyGaonNLHwZASjWLRBy0Dv4PO
pZNl2u6pdz0zhBzQ7K1G/62NlfTnritv05wPbqJAhBr1INvlE6M5UC/t0kWYTUG/5tOthvadjnOA
6PbKtNzL4SONiz3e0y3jmuuPYmXcyQ86qhO1ZvSrW2wadqbzUrTjjCx/fKgtihlnFq+I5BVacOPZ
MT2agBMNcutszjhGTlH1yfK14OiQ6HIujDu9N+awips7z7wbolMRj8+wnz9nQ9z34C1i1DZTFs27
mClXojSfJoa+BTHW+p2jbeqmvnXiVS6e40tKyWSP+XOusGViXPNp4Sffql2c8YCj+2xUv0sDaHOq
y1uN++2b9kh4EIE+tl0QdfU3Zrt6qLV1j4f0itg4J9UlzBqkAvk03hl6h4EEmw72Cdz/+N2so8OI
QxwABrkrnszoEvhYfXLKvaPt1J5Pw7gPuhhH/O8hwpGtEOYOljf0LEwn+yFf2J0XOxcnN/du0hrJ
dD06X2oNOdowzYoyndO+wBgKlAmkHV41cuyHTlT3ejOQbWjl2Y175tM10Q38hruR+TewxGjyU0oG
6UKJ7k7D7Wh/D+oHC0J9rIz0OA9JuZGN9hG7TuW74/yBfIW0anIvOQTYyimI7Mv/IurMlhNXmi38
RIooqTTeGhAzxjbGdt8o3O7dmmeVpqc/n9j7xH9DAMYGC6kqc+UadGMX9iZ2pda9N/j2gwEKb22w
j5okldgATpE3b4lbIoIjGjdu6d4nrUUmZgZnF9JMaou9M4NEKYj/vvKAYjlmMsz/QBxY22V7SF0C
QxRGPqUm19kcfSw/VDmoX0VSwuDM33byIWN5xVdPR+A+H5tieqP0/l5QdAsmJ7YhkeQDV7fa/hRh
8LNkpe+MWf9rTDBU8jQGi8tPgtZR5sYfcl9AAUwo/bGDCjCbfD2e6XwLeYFo5KObwOy3HXbZTFs0
Znmz1hPrPIwOxJLBzkA3yEmoZnkgwM9cTXGybwPHd8Mi3aQtRPLUIaUgmIN1aFkvPbUFPsLT1vDM
n4mvuXa+akyA107e5buqDJ9jPNuE9+Y66HyN5LsqB2OXJ/EFK1DIr8n4O9DdtdlrPagEvHGc6/H3
sdawRwRTfluSiNH9qWerWmsu5Vll/q5m4rwCK/wAm9B285hccE04z6Y7bDPP/RO8Lt8SfENgvAAD
zlR4P8IS2LkhkxR58FPZbbOyEFM8mfVfOMvlStbTX1PZTMmT6DwnnZ94wVsm7Q/cdRP+vb2wi2A1
YVEJh6Z8TwZipFJbuisckK/xcjxgrKi1MH4JW35VjfyMMlrBtCCg14iJLWm0+ZUdRWSj7ic5VvXs
7BvA6XJdODgwa85duezmChs0xNIIkTUz8z0VE0j5BHQqdgYW+qliqtky1RyyfIeFwG0UfEmi8Sdb
pCtZAqtLNy62XV5vLDUgTyvDNWa3f7V8PMZztXYXu7DMbHER8BjzicJ3Qrk3DHqZymqoCnClMYJ2
XNmd7efJDOhStxfa/tHHce8Vu3N209j5sXKv3LUbs4heNRkLyqBkAbQHJvjG3nBq4l9S7IiL+uwM
TbzHmBOEBKg/rEaGgUGN4/fycCgPcsZgbMTjtEB4g/fqd9hIe9fp7WvrkmNC+oeyP4esIfMhDiWc
VPeKrC+FeG2Q3FK7G7vyXkSWY3svMIyqwB3RjqZiO4Onhx89GwN2rNlPRKv+1Ct6AgWhfq9XxkZr
aBPchB1DzuLL0AAkx7i5NsTr7UNxxr//UFcdNU3AEqe3lqBezNdpS+npkvkB4I9cEw7G1cQRliHD
L5fCbwvhHE0ex0Rp1K1KotVz26Urx0xUYE2GdDK7kocp1qHyITeVT1YVqQ0Gs0zDvL9D3wZbOTBd
SWd73+FYsKhB5cpEKYGbpfeGohLybpNjoxFol87z1sOUkyHanMNEnBJ39nFZmp/KMXgdhR0eQrro
qHb4smt8UeGCGejrGYoRlyG0jZlN0T6uQL2HFuK1rM2N1P02bGqqio5Trwvc5WMnvhXQ/bMAo22z
203SW68yEK4fyvBkTxV4JqU2wDsnHMgenJgiucxZ7S5yAPLQOi/bOpn3GXju2iDoYo2lEJSuqqGJ
jqvYH83wJ2oy9WQXKBlQqWoQxvJiL4yEUjZKYt8RyYVRzyY2S/0yty+GGrwXQhbdl2ge8y1mxxwV
TCOLvPwLfXd+FaCMh2Foj0M5vniVte3HyT5XVReeIeCcixKTgjz9TCI82dG5fjekVBzIGZOHwlPm
dlI025n1j9Ln3J/SBh8InfUzc69pRPZwaHpPc6udRV3S3hU6hp0lIZ4lHha8IfdwMIIolnbfFA9h
roxD2YzZzowUfdME2mVRiGugBYmKIyhpZoFTjByuWrVvgtY59BE7j4sBhkgnqlFp/MIsKbqqQdVP
amF8l2Ve+wKIOynT9yBPr06qnVIzuNuBZWxSrwJeM6QOa9b4aLqmh4ra4C7sMsB02fj6gEmqyvFa
J2tK7rh2i00x6G9TEm/w2Io2/cik0k0+iEtpmHVP+Weffo0TCTwIX89WGjtn+qnmGIViXXXaVXPg
p0V6syVoo9j3ofOGMTjbGw0XesRhfjYDVtCSlWsDJcm6FIpYqIBYpNXjIc7O1cadIjSXbHjPuF3b
+0hAGFgeOVJ1uNZyLyuKaa/X+RegvQUm2Pe0n7RSJWUB13376iXt0SS/61kReJfbxnzBUZUGToGF
ymommc9bpQUHMVdwFNwwoM52ae8joido9r1DKFtf6OEb822NiyVTOzsFVMzZ9NaGROcx/tS20e/N
jOQ2ieRrg2yR4znk7YbwknOXdSUGpta4yUL3tWoZj8kAkHcWxbc7D6ZfxEG8J81sg8N0cMbRmzwD
dLxrZUznRGMmLsm4awKa0a42fSYz5rYEkwaVgcyOgykrf5Xxbyt3YJMfvgsyLg6j28VIJ6NVIhxt
O7TzhcBsNvduolfo/WIaK7pk942zOVqnHlOCAPP+ld6iHXWX08kw2j99NdTHqsHgipL2zWU8bcZS
exxWROTlylYkSEv5IprKeS4sWW5VgPVLR+mCE3qzTxX1ZBcXT1kPdK3ZgYfOuhv2VMHOS8uGMs7h
BWLRISaf4aXicz8j9XmaFlSbeeGz5UpGww67oULnhn0tpVfX71VvoP3CcrrRN47R6BdL1KcAY6EV
HWO3i2MVIfz5wnK4fa8tVTLWHp9rvJnj1Pts2+nsMr24YYjxnZus/1bUaAz/HILQw6Z7qnSPdbhK
fwVBoo55hFtb2xUfWpR9oGWjBFQmPCMX9/B4Zo/NbWff1HOIaz60wxLv4Ktuqb3WJtXp8UhLjPBa
GwtfUddqX0WWeXjc4HwarrM+EyDREZw99HErqLY5JaGZ+ox6k40yU4H5kmg3WV6JrVlgsBPR7efM
u9ExosDrNXliJTy25Xzpqnhe8z+Uq5ns4JVaIsT6JRDPBZA5eUMG6u59V137t9YT0m2oOoJm2DJW
689hKe/oO+aNqIcDYSUJ9v71rUitv0Ncy41hl3/6wT03YBn3ulS/GVZjpVYyMewb71QDy0Rh2yKq
Sn4HVRqhD8Pa3CAyyyew6xiXWD/0qfUOyD+s/FQn/EPoJUFjg9wFk/WLqLlzOBjvTevuHLPMAPCW
trLNT6mgXcWGYXFb89Z2FLU7EhGXgEB6UDfZQUJhOcQEHKUcddMci3BDqo6gdYhOpLG8unFsbL3Y
WdAd851kjd9mIF6yBIg/ILNLQZrYyLD5qe/4lH+FnfMLRQE0L6u+cvCAF2yDKgPWrUEHSmACR1/E
iU8uZAofx9pQfjMs8Dq1w+4bv4equGRBfUFdKH0jqIcTgDakYhzmszw7mHPUfBJe/xS60wFaExQK
J06f00ttaxDYSzZwElPwU98Ib4h3ig6jbeNopRbBVZt547b1bEDXFCIHFzGALV7vRaWFx2Skdgs+
CM1bV6l7aqOovrjDjXyERWe4GOOP46plufW5xrksa6BhjeCHvBifzah7JYzhebQKQjyOrNMxMFjM
0Np8j1vBEu+Oh6nJjppTg4AzUY5JqzyHc76HxtNCue7TNfvRe2SUu7iYdhEe5s9g1W9zLl/HIoiw
xpNvnW1k67natNH4Xi4WeI6+Cu3e2EdW+tJa7UccGV9hapzB4lFdMSmx8zjfQ2FDHJCpxk+t5KPs
3ZeR/x6tkL43m/FF79rbHLgQ1hPtK2/ajHXP/Rw7/RvV09vQDZ8Mfd/DcA+WQFhuV75K8n2gv5od
Phw1judCbZ0uNVdD+ClE27x2efuhsAtlCWBuJeUHY5AhHpApyCpY48dTH1p0UsKUo282lnNi1MBk
akz6k5rHhsySkmiIMaCr0sW4hjszXpXwFvuB/kkTVnMKEWByqsD6ydF9EeKB2gONuofx6Z7QhnGT
94u6nS8YDY9zsPX0L3yNn5J8kslgMNKTeNhaQX3rpxLm2Ri98kYF7MDUWhdt+bnMsgvVj8fe4GKy
URjWtR59as306aD7Dp+cH1XOvxu8zo9lY3dbMQE464Qe1OSzf7ZC1nhiGu5Wc6wvTOPB0PXS2blF
/ibQSZ0QqAC5MYX1w97wtrbWxRtF0NFGK9I/1pwSCqALmgW9W42miqj1gYQLIsAYv1KoDqkNUWA0
P/WM5WkK2u6V96cejyLGvubWsCMM9al6V1FGiF5rB0+Sgs22cCMYlJuvAxGdFSrCqW+P8zBOS00X
4j0ybfuIoTQJH1AF7PSqaK3xnwubN0eHdggT+tWc548xtNpzn7AcR7kFb8kQvllo8ogXFuJqB6C4
9sYd1oF3xhL+kBbIr2aKVNeJ9n2gXqU2N4chr08zGp9TVCPv663lxBZqn7EPJUnWXgnoS+Hq//Sm
fSxGOutccd0rqzyzwFNcuQXRFHWxrmddrGuEAAQOwR8AVoqdXvet2LoP0KXAUVJrZQfzyZ4bxo56
60eMMJvUttgDEkDXaLTOjxuNOupMzUXxzcKzm4JrhFr1JdeG+DWCZ4BIcPpMLdleyLX9wJh/7TTR
3ZMeg5OhuKR1Yu6KDGcu08uqc92Ft1hAl9L7OtylmGRf4XagT0yLYynA+IRJLGPraL8wK4PKZFGu
NSTQAaEOWajtIQ0PK2m35r4k9whe0xzOrp+IBncB++zkX1qBc1dDb/E0NSldRYXpKYR3H6fJ9kBi
ySEL00tnDdg0tJ9wnIKNxpFQqgZLDa1i4wgkOSIFeioq5rAo4zdg04ydJ2obJWv8JZk0tTW2DuyO
Q8Pkqy+LI7KPetM1yLrd6u6Ozt+FarQtPPtAkF/nq94+k72IZAJHpC2Rf36Yx0hTZnqfhuPu3iuq
Odh9VJFuubeEPA5N6Ty36YdWyrU9DyxxGkJYFpx+eh5iAERvLv02KzlNRXtE7vKqwnmRw7lfhdmr
da6ce2r1lW8hs/Iy7dmwUTnVFn0TmmPoDcA38eQQmZHnEAIYK2pEWIAj4CyAk0O8HWYqPcR7f7pa
HlQf0PbrTbrFOjBA3K1u+UjDjlq+eYK9wpbjufaafZPskig5p/BQtqD2tOewV9dtnDSYtpVE2LTW
RxaOFe1n8US0JFFVpvWTDPSlItgpo3BPCH9x5xPBNvGZBHBx2F23FtFIDqtxdcMW89rGhacoEcQg
f3vmAlkx6QhgSpfVanD1Xx55OUyGgWaShlU9iOJoO8b9uIbvTJoT06t9zMqXkUvLGpzBg3WKLyYL
i10/yL1HxBfMcHM3dnh7FlgIgmwfqyFak502rYWDPCOzc7IFiHndY+e5n0KZrnvD+UPv0qAUX8qI
rkLjWUDdbVg3o05n3lr1wyE24Q/nQ39cMiMd8kMscEOnIgAUVyFoucZ8Y8S5VlVRbwjWk8yUZYIF
TvYZE8yxGR2ikvQaEt440iDLYlH3h4vDRf0cD/LdrMN0N8NbPCX590BW7T6FwZTVTbgNtPSaW1CO
I81BHIEy30xN/ZiShoIUCl+MiHCJq0bl4UG0wFoLV0jHtYO7Y+gniYPHBv8bAGPhvhVJYZG4YunP
05zoz84IRbDHaFjAo3ySvR4f26GNjwEl0q6YesSj0tmRbfESlq06x8b03GED4Y+JfWtLsgxaZ5pX
g2G5B4etJwrMyu+6/g59nG+v9LrNzCD5wlaiNqCFrBRZ/tTpY/giiCs89QzNMoCCsy6IPA1p1IU+
mU+11hKA6lQXlYMATELT/Sqo3x9AVJzmN33sWByo29XB80b8/DjPqSUXZjw5QIdM2cm+IeN3mJ3p
UKbdfHjcs5r0v3sRv+CSqZEVsHEs4FqykLdiSMxr1lj9rUGWxgKEZJ0NjFOx09Q9rYG4mavGZ0CD
/l51AX2nM10dbUzu9A0zM64g1IabE7j9MwybA2j5uk0YKrUkuuAJottn8P+fYs6Hd5IwXtMWm0Rv
mI+m13wRqVHeS0ruXZiAvQFuFneEB1jKa9BsE0+GO6+QAjvjsfd7AqU36BO7FQGF+QEyTuorZKG+
dObhDl8eM9F0ENuRLFp9earVWbBsOoh8pPyegvgMFeODmKyNiOTvpjWnC5Lt+o4KF3JVfKpyNyFx
U6/u3mXUs6eRDWeFq46zKx0LG6aA6Y2WzA2JFqzRYX6P89qltZ8MBGxcrCQO3uHN2lezac4N0c53
rRknRjjutxsLYNHkOLnjH4ztsdiwxLCdVV6ea1Xg4GF1RFRo0YtqiIUT/Huy+ZiIQn0Eed8908z3
5jiFa2xkw6cM9d65L+2ZGecAmX554znNAC4rcM/HO2ey09ZMN4+eXTMuD8z0bjuIJKW0WK8h8dxj
z2LVt9bIVLoVGOSEETjyPm8YdrldD8wrmvgcTnb/Vhe4qXnx1mkz94UIWvE+pf2uoPfalso0V2kK
gCJIHGdbgfIbs9u4U5jvLS0hEokzpBs7Go/puYavfUEvUb3X4WEuzeSlhg4zi/nWSa4Lr4HQXlrD
52y7dOfGgVmX8qFMAEL0zC+D3mvXcZ/81YLBpa9Bvp+BtN4Lra6O8DTZjLpMHrxCyVU9JX9Lu4L7
YDXButQB+TrWor0OxB/mLKN0234rHYYXMh/uOI6Hm0yNjj8TZlfPBuN0Yjj3GV3bWmt0hiIO2AlY
8CabZPjlqulswymes3mb2KXYqroK3gOuoxW5tN1eVWZ9KgwodwlFIFUCJ9/EaTbDmH3y3BGsd7Z+
OKGsC1+oee9RcReu8p4l43/CwfS91yIJ0THKwCAGBpgp/NKS5sYjWLfPU+QK2OL2x6SfgktPoDNU
dLCr2jXHfdMZT+zS1rtDrpGf6Lz/AvHOWp7hamN6R9eZ8dVjCnsc6l9jPems+yQ3uHQ58JmwQvTS
FkogpieWzL6DwhnvYqHmZU5C+t7A68uqyI+2vuQAVchGSgETqE+Hf3TmdosxT3bJpyw9GKaoVzIS
xrvec0onwqhg4MCKdvp/KlM6Rwtbs4NFujYh6sidjX76p9FHk/xBvdookZ0qIoI28QJiGN1E3jMe
8usHpoGMN98PLjTxNEv9ssG7PmVm3nnTvI8iD3PD5aKIQmAN246gPC0Pdbfn0Mw1apMo47pxZ3Vr
DO9DhJEH9zKiflLADLWt482mJVvP7avNCFHhoDeYOMZ5W25HJLsbmrFuH8dI9cZSBoiommOAMGZD
5OjOgu33QiJJ6AvZNb5Q2boNC+21nC3sK/Co96upMN81UOwNCPXgV1WePTdVfyOIb970yQ31L/Tu
qcjfR6cMd63OaV+T0kMbmiQHhbFyNWjfM//rK1fURicy5mACGK50re3f+5qAUkzJrafHQ9WGsFQ5
gk+xGFvyWpvk0DU10voiJCA0luGdeT0hdmObw4PnYSQdwyc4be9hnrOa21m9a+kiuiCMjABorTkk
TKPh1k7WnvLBWmF/1N8txhJbN6r0DflQrL11HkC0ZAFHQNI9i6q9W8zZSQiryj1zy+5dr2K1QHrx
TivC7h0rAGbpiaP53vLQKZvcF0UW+o+vu5B2vqX0Yfi6/LREprsjGrv692Qg9mzY27o9rh5/WeaJ
dbAaQczP8uKw77IT4yMUm8uJpKlInM1a/nk8skYney6C5O3xKI4K+4qH5uHfjySy6VUZ7frxyMyr
9tYml5DovRGZ10F4wXB7/Ajdz7rJhfH6eJQHxj6oVHB9/Els514z3ameH4/w8PlpGlueH49CB5qn
p+tY3SwftBspLxOsMP99+yKrhhUCqJmSiM89U6Ctyfto2RJ5cV/n0WaAZbF9/NScOLtaNZFVvhzc
rCo9v8EZgGaUF2uupW2JJB1gPvLThtToPSGzLN3LX0Zv0R0cHZumx18e6tE89qjh/z1esSfycwzd
FWCY381JNbwEfYBZP3/Y1Mbm2kWL5p0/5PZN/LrE5yLEUFBDdG8dxDER6aiqqiIc33FanG5yXFQ6
z1ov7WcYtMbJYS17SqE1DHHpvaiKfZ3ZOX1pNL3MojpX9N5HAZt2104jDtoEI7OEsOaXkStufPdH
3JogkFNY7pApmu/j8p9C1sh3OvaXaPJxexNZaMLiGkdAvUknolCHgD5POeRBhtut0vERMnq1EWhw
IM6n8VNewPaysxeSkrVbNqrk1SkIF6qr8N1bbiz3S7aheIvjcZ/UpbgWhXtJMKTc1i7ybYR4Hkhn
RJKFHb1NZfxPxi5/Fst1DbCJreCAi5lFl79+PGehYVpGAfvOXiRGxrLFdfOnM/bDXshWrPq8m9/n
at4GdtltpUk49+MpymAGY904rPOO1OHHB0zw6Dnj7vSV4uqwjSwM3uGg6+TJ2JsuQrTzuIkXe8ZU
e3v8h244+V0IXX5s7We7TbSbs6yUFTXMOh+K31rI+MiarJuHFwQ4bj2e6iLut46IxJpUcXzTTHfa
eXlu3SS8UR8tXbeZlt/oUDHt+86C3dlS5y5LGfCcedLp3SHc29m7Y40Krkp+ffxQOkTfcolDY5jS
taWi7B22/6Grc1RlNlPbomQ1LnFJDIAUsOceb3OsvxVD2V60AkZ0EPZXeypHJNVSQyzerp1En4Es
TOYVprVVraev7YyRXRv2N4H8iilw/4LUknH8siu4pRYiE8escOwKdcNsP3yuG5OT5dkZ5undlNK7
cmofwPOdc2sNX8Ie1MXI5tPgIIXI+vxGf0tkB1+L0hkAhmGxY2WEkyhimvk6fpmz/o/yCuM8Kkvu
gL9tYjhmAjmDiIZSAQXhtonbEjocXXa+US+chxQXNrzRBANjPbuFSe/5ZDBZa7MGzo/H6XtMuHIY
WeJAFT1jPnLuXENcRqvCJ6AmQWGgv1mJ+CegKHsbRZyt3QIX3rGAq96OW0yVD0ToYuDa36UDRWh2
UMd3abmeXF2sktS0d/EyR7PQUvmSEPBN13rTzSi+89Kl+5vVX00CcaLFz26ioeALPUKWa5RDMtkb
Je0FyW/tq9L+QM1x3hplQzO0IkJX2pR6io69GIxjSQ7SGaPpt6xs5zXT6XSfKRST+vKZJPbFoIO0
3Hblhuvl23yDcOEE6XARBE8gR8WRZ7nRNpPsMO4IYqINl48tqoRVKAHoWR6FFgfDXQ4ifn2EfiRE
vlQ3JhM3jME6Iv3kyWZenzmzRJfBcqJyY9lq30GcbeQbDoEWAIlhGHZ7pG57V/Qupk8txbqGCcJU
eCWwl1djD+RIdjcMRmqtam5FmIc0QKik7Gn40GO9xGXL8XYZXvsgOUc41u+128tLhMmL7PQWdQuD
/rD97CtNrC0XKVM0Zc4hV8BHDtZ3RzPKazQPtfbWiULsUoSmqzzz4woGEli794Tlhly7U//lVkhg
chnnBBLycqtYSERC3NtoMxNzv/XKcHgbtdzXKKC3oaaovCe4ISRTTH4iUzboikRUS0NTPJu32dPM
21I2wYW9cRmLZwbDBzEln0q3N2MqB8g+gX0zBHnNkTukW3hlzo2LEhdVInn0LPkqrfTU2nN5pa2/
ANtARLeS05gBCUP7fWKE8curvWRnu456U8YJEKK9Ueanr0VPi7fQCFzTgI+AgKdxSRkWVr+bHcFb
19q1FR8lAy24px24K6aQl16V/eVxr8CM7eKWDfHIAK0ANzCnWTUUU6gUrRyaKAHs2saXx03CZbSZ
enXNq+YjcZz8kk5jTkbL/98r6Xkr2tN9O+Zns1QQbB6vyJeXKSxqt6kXv6Z46zaU0FTJPF2QQMCs
NAYXTwyhrbEfISq7Ng+Fyo4TgrLVqMCPRhDBS51FgEild0zhXflVFlKtE7Q7uMzvY6TSRCIF6y6Q
LJwyOcn44MITOwNTMVQFatlGMSFjcT4QBWTim/T4gQcf9N+XDMvrNGC/YJxThmU8j+X5+1wo+KtN
/5lpKU1Z5uoH1pz/7j2eg2qcb40pPEdzORweNzmiCJ9N6ldkhZ+R1Gvf9fQOQUsKiGE8bp056A6P
Z71+hvnyeNxDBbPTb+q90Nc6qhZ7yvZO0Lx0Sn+3a5X/6quyWzPiisFVivK9j8R+qkialSXSyT6f
fAIapi2hWgMUT6NajxN+jaobcBppPEI54GZtLGJYnzA1Vb+HJvtHtd28Ixu5ZAsL9D3hCoVvJqR2
82Wt3TLvflMYWjDzkemW1Gd+t9hll5L6zKAxQvLQtC+RW+3ssIO0F7vHwk6a/TTDFs0yUilRc5Hp
tq7tSX+rXOcIUILMtdG9lxbr3SfCwqOrlmThKekqCWDnDr/TZ6zq4l81aF+R2RBEEk0/MmLor+NM
LOxcbBhU7YhPvopQ2nc9Yj5TzOX46gGuKyd0cf4q6RexgVxxys+r5oIcTe6rAfImDQk8qDZK93kY
/jaaLVbUzG0Y097qnjFW5zbJTrRq9D3msLuZhDyD7fK7zj9j/FwY3DnmHXcxUJfPuavVT5O1HR5w
Ljm6UK43TmIiGWiqdIftqHlKDCAORoBqpYvAOjhD+BrBt99HtRmvzbw3fsvgLidG2m7srOvGYOKU
gX8jOsH/pB6/RLV8e1NzZIW2b9Cjvsk4Y6ZhjNrVldI+2R0Dh14F6ERq41mO4XYKOfIyyoCWOCrP
BvKnlkELYgpdfTEd/wB9Df7BgRJpUs8azuR6Mxhm/8npqeF3CuaDgz7R0v2n4lSAG0IaeIpM6mZh
9z8tr8TRGyJSlS/mBfDJ62K2jjjYtiuZ1GiL3Lg8j7Vh3jFYnjKr+mzSPj42zOwIxFGkf6GXVAUQ
cJY2Hid/N0KcMbU3h9UcMmX5FbqJ5bcg7ltsATCPMbD3DGFxuWkAbMx3aRYW9GeDTc5lhNcGH5FX
9NukntRpDhJoTp22yaooO9vkv4E/jL/nAG4Vo+Matwk4OcPkwmqD3l265mvbhBSraSNdQoYmcm2Z
0cVZSQBwV0D7hoqSqTLZOul8GevgN6t7hh7TCCH4uRhKOdOuhVjWAScDlc/0iGC+zYsMvcSf9Sh8
ajrYMxTFEQsUhAubsCQ8KI2DlVQwSw2PAYQ9urChmMA1xuhA1PwbpyRW0QPZp8e9MQr/Do0Kt4jv
ofNHeYQVIHFdEpcJZK8DUtUlUXqZOpvRfEqV2CSuhYAv16Xf6mB68IqSM/gbhirFkb5tlYVOdYz6
keSmmkz4YKBedKbk9Lix6U82jTm1T4VLDLw1aBj1DrVECOaKd0vWEFaEftR1+90tJ7U1woBUJCgK
JwVYBe8EtluLOxbs599T5yKaww1q5kCftPDmwldbESAMkmwm0RHqc3R83BNVVvuVG/yBQWpubUd9
TUXLkJ20ZubuBZJtQ4+OkR5ER2vAsbuPUWEbzBeOYrlhZJcfJz0nqZqOTobFv8/872d1PH0T4B37
k+RFErrJYRb9f/es8s1Gs3koR21AL8/NpEPgS6Z2h/BamjsRUwf2md7++7dhvzk7J3E3zvJOgWft
5oSAIFMZP/mg54cKzKd2pLd32qEkMhw+hhOfmxh0uyhoJGjkWAs1L8WNVuvKY92hT20TBqcZSXCD
PTZ7J8RCxVtuhGP3RxGkORFT+EGR8FuVJPFUnlTOyhiKs1XV9EdjlAFysf9Mhfx+POqnOjs+7v3v
5vEcTrCYAYpoK4wVxh6C5J1eO+IylxEeDQctajDgnzqJEVk0oRWyrfyGCLxbxWrnQXE9Pm50qK+b
ysQVBWPTw6xpIH0U+wg2usU30yCDzxiwrW83LVJWDFvk2ps7fP+sFjFpkhwfB+/xDSUkBB5SgACz
0oZrr+GfGIKvvpIpBUlpGKl5ywDSqoWQPZvK6sPUOyaISjhfveP9uJk2/eZrewZe069wbhEKyMn3
MCPBFKi+Fx6+Mu5kvJEJJo/T4n1mYJpfFOYudu32rxSwXpCWHOJCXhl1A4BDsgUK17XPWc3EJ7dl
4tdI1n0Vl8SDaaq4JRUJiM7CFZNl/TrIONmA7KlrghGe3zdolm1UKlsph/hcSWxiOM1/GUUzHHOw
tn1tOSFalC49Mh/Sd5VeG6dZQhsVDHoPoipPBuJcXDLm4soUE1vGIMCeYTaKdZXBTkzwa6FOZCiY
dT/ZIDduBq1njFzzvXpyy5TxOlDcKkxM1vkong+9RHFWNy8auydO3fXLjDjBMGPMiOi/hgRfjWxO
MfwF4MefodHewirT12iUOCYCNSJ2H/QOpXVORF7usMpIWUKq8WAQTL/KdIp4tVDF686ANN4H3a4R
0vXRayEtaDKGbdpIkaUzoqxksSPafBt3oHpN0+97M/DLjAGxU2bmvkhG8AMcSTY9eS9X8EVrU5jI
sSaRpTvdwW9zxm4psr3gRY9GtNVM//JcP5uTMe1LWz6nldus4Rq4r/h1kHmx3GvnnhzCKjhW3USk
IOpxxIHdWheTuJQGidkOCoooqPH2CJ7pfVuGaEyQI9f7WMASrPcSynYIftIaCuTfqbga1f+Rdx7L
kStrd32XO1ZeJWwCivg1qEJ5mqJnc4Kg6Yb3Cfv0WuijkP5QhAYaa8LoE7ebl6wqpNnf3muT35ug
/yTOdGu6tr8t6nuf5Ny+6rCS55Vz0SbwjmOqSIy5aQTlxs6eHZv5bk48IzfTQ1Z5J57+mqtN5mN3
bgTq9WjfDUv4PkT5Q1J8aAuuZtzbPRS9hFCJSxVXmsTrcbi5Zl4MnF2O2bZBfr2HFPk86Uo+5p6k
GAxQkl8l+V5lbvrpz5Sgjx+u5164L9McAudua071EyBOLA5s0U7UIEgVBK46/R6lhLdmoYeDZuDA
p8lXn5w2WCNkOiKWTIdlrIORdjrGmdbOtorf8Iw/WuNEm7fcheagzjXHvjkyA79WzO6blrY4/C9+
2E+EkGzWeSpD3xBr9zrusO+YnvFsWM9jEV8K5IQjk+vuQIH8VpK2x2NbKDu+Tg2ZyDQVO078mQWP
q6bE/VRnmThmA+y9oaU/qDbFB7sTtopHYav4EX9H0AHmYjvjukRfw0mG5WORmN+kyM2LGRkGOQ+s
MPGif4Wdwcchye9VY1TPMXkoZtfqu06d73HsDsb64lWjwkcm4SPaxh3ZObpJlKz3sCAoEGKwGRWN
uU1NEk2Onn+wKomtvSbX8O1ssjSxMCHny23NMjmoRh+6qvrjMEHW1Lb6w27Ic85qXHQaOjmXAVGu
LcOfEdJ8gU/ViJrHBZ8rRFhGtxHjB6A/gjmbohe2MOuzO3PbnecaoKxYI+gzJhN/hfMXRn4W4bxX
S0LrDfe2hD6bIyrX7877cVP/0QO3uNcdkK26DfXe9pzoOJb0xYTmzbBU/S0ArnZbEkRf/yGPJ4AX
nmYZEQOQSfFV1EQxx9wCT2G3YJ7xT4EO2yQJqWUjWsnREPhhW2BBmTEbboAv+/uwiJNgpjjmlM2V
3CQN13hC5LiHXPLqtp5v5kUbN66c9n0ZkYC0s3JLrh1IFAkmvGnJF/5hHhzaP2REcqEbireqVu/j
IJsd8CQbkVcf2CWSvSYXgYGzeanqosdcfcrtCFAoLZRBrRqPu23j3fbISk3k3SnKbfHt3BESU7cw
v+Zkzo5egl9YakQ9mxOI2/Hh1X1ImUpPta3jOWUwDBAJnhqV2dCc3HQbDwYTi9a7lq6LJdGyjikR
wLu/X+RGD9Yhnhf70kajvY3CZIDAnROTqLP8IEWOMV5l5mFwlb/t7PRSkB5jwmdQibN+yTiKGFOn
z27x4DfccwhMsuxSEfOR89Fjz86qLQSYB6kH5xJ12Ykcne8CcSjaxzryyh1qz5fJyf+1jpjFN0EF
Dhg3xWUqHN6C0Wupgei+UuKGu7HNcBYn85vsHWtnJJw7AXFdnURt43p+4+dmbZb8IGCagFS16gYs
G7MPF+a9M3mbunNf6eVF/fbf60qo24VHcvRrqoMYNncZsQr01xQ/L/QxX1LSZMSkhkZA9HGC1V3J
6VPguaXDqX7DsjntTQAueZ7Me8cDm9Pau7ArKFQ2zLc5npH6AUVTrril+yC5df30nl86TKGWrFky
dr0KBz/5pKdwkt9OYuivSvB/OIfenoRYvombBAeU9EZoRJ29q5V9b4msDASocCShreOKY3pm/g2i
k6va/QhTGNgRY6Alws4NjWlhp7N/i5iK5jiuDskUh/iveT9Hu/7l5nnLBVl+GUI8+SL+kTq2WPAo
GbSS7E311cksiltyrOKmlxqnB+afPL3QnS33WWTicKbywvKx45m4S/YL1RNL0f9BWgDyXKS/o9rx
IU6nXG7iH341Y5drZswFwud58c0felzwDznyscpDhCreXijynBdqwg9aQjeRbvdrAlPBBzmQQyLg
G1c81HPRv4xe6EOkie5LmlFd/oqUS/pqoyrMHqBbir2WwxLpLxzjx85v2J590W6QA8p94eZYOJP4
dTIk5cKLPW+GLvmapfwSKBvwbjgpWABrqMH1Gc0Eui7SnS40E1wQ51Ib9ClgC2WHuhkqtY2c8CGN
eG5YLlqboE0LLYCGaFzqFWaXOG28Taw8yIYzgFvRESePgZBvo63bWlc4AjjOzAtLSCAiC6sA0c05
Nfq9CgcDvyKbYxVzW0sQS2ptv4wiuqrc+rLsdN6Y9UAvdrk2MKXVUy+iF/CoTOWLhQGcA7KoWQSD
RvMldJu3eNabdjb/xDXXNUL623zxPy0mL7iWsw8bJEFmZO1zD6MvltUjBJ5ngGzGZjTsT7KZztb0
kKZqwR6CJG41P7FgtkYPEVSPcgq4JDz0PviSudiHqr3BzmCeyMfyY8+3skMxHJPE24Vp5W60sPEN
g+YauXLQZdAdPACWVhgDUy841y8nxtPFxuzgclmu/hQm2wXYIDoMSuc+j1xOFT4jcFmeDK8h0Mdz
k+FB34dNfcsUJT5lYfGkMFWs36spT72Zqv1TBp6KY6rJedL/iHoCf3kr8y0t7s/KnZG/PN5g1Ptv
PD8kFvSMDNVebAcjnLsWrsXcLkQWBq4F+jlK0OgK1W9Lf7zpnM/MjM/UoqY4HqK3vGrfJ7pLNo7f
4rIfuyuPzg5Dks3elnx1JjGlTsgh8J2fLiJF380+DUMVOizventLnwlSTljeLzFl4Tly7iGigcrA
C0P4B8hjR/I6G6OLN/UwwBRHwzwLjymujWORJLTv4a8JoIIRO54+WXPsvT14BMD1vusWDpz5EG5T
ixxUhVCUOcaNCYnBmlgP8diW5ROmKxdOoP/KBLACFmw1x8atPgyD5PMaF3Pj/pYSd37wFPY0AnzD
WsKhw2uvs8GHu3P1r4wTcemW3T2K3rOfhXedxXwLD0FgJl1EKo0KnKkcbIoFjFcgGmu0e7y3qZx2
anHvxe0fzoW04Fln/ia1Uk1XknCOAj/SBxjTP4aj+eHt+qPtu5tyNgy0/vK+VzUKikBjx3yKYU8X
gOdVta9vu0p8i0SVN7F5W/ZoDJ3D/YBs2XWS7TaNGZchZFI50kGMqf9EDQywISP83S0vY/hLY7DG
kMK+5HjSYTYwEJoQ15lWQCaOLceo4q1DCapt0fMxV+iG2Dd5Q8GiVbC/ly0JFMx1HdZkKcInqPwv
coA2SQqS/ovWb/mAqA4ivb1zQ0qqJeWvxmBghPInIGOjeSBkzBEl2cXu8oPT8CVbn/8wLx5qaRRb
Fbu3ouPB1kO3E715yzuiWHaKZdfiExrN/BPUwLu1ws1ZMRnpdJ3kTuE5CIwR22UaxkiPGAw6hA87
t3cyiUh9AfFehZ+uoocdM+iGyfAWQcneJnKkqE/ELf5Yd0/d4hYEyr0TiffJx4Tppx/cWWJCAI9J
vZy4N/zh6eFFXkHLJSuF57JN9qX9Ebkw82YP3mR7aWMh4cz+cd3mUUqWSpJxaelfi9h7H/3xtPR4
RvPeCjCiPkel/jOVh96X7Krkw+AMdNxDzouZfE2cD7uQACDZYQRwfY30Xe/QCM4RGRHV+LD6/GME
trRZWrmuVLs6IeGE6GzvG24K0iqJhFStE7QdFsxYGmCBJuR1gaFpeeWVfqfbBsTJHLM+FFfTL7CL
AThZ27feGqKpDbaqzmFi1+Si2Q2z84ih89v/7YiSRT7GJJ+SeR87h0BDtsdZap5qX50BV9xEFJ4S
ffUPkLKanV8oGIdmv1Gt22+nxsdXYD+Ofv8gAFfQNAkOyua6Ek5PoStB0RZWts3C6CslF+7hGIhZ
ecdWIzlH3Zcf0yNV15wbkojeyT4Pn/A+gYAjIUx4att1GW9QCKawZPVm8pNtJ3fPJ4UePZJVlMdz
/ysBJRJzIoaNG09Mz5H8XUZcQsVnTPKd0RJkjFr/yVT5GMV9B2+ipMgJsUIL4DTy1Ar9mJjOjRNV
L3Y8PLIomXG8t8jZcFLLgPU8czAmsPNY99Orn85ns9A9R8T5yip7U2pFZJUFdEzl1ozV1Srmc1yw
TZhtgy+s45m3TkvrPERtCUAhDiJVMkp56KUg/JvDRu72S8RdQ84LmhJz/NBL72Lb5H8l41RPBczD
8s3zWQA6o6clx+K06H5jwrmTS3ev8VGMzPvMqPijcc/u4Bs92z7Gf4wcX3bffruj9aAjHsm0DiJX
6o2x8LlzNYxRGIRkUx9L9nuSD1+Ou7zLkAcisgRR0DaoRjqsY7Pe6Hm5QadkI4cvE8IW3luYbufJ
/kAoACDNGqfJx5asTBle5dA713SEQ9Y9O3GDiUpjqk72pTEc4uHecpITQJajb6un/KOOkUZDZ6Rt
NR6vOhUEyXxwMLVRHBej/NWbYbWBi0aJpcW3t0zXg9vM6dUs8n7vCI7fbU8yn3s3bSv1NVfVARMz
4RrK05GaGiAusDJ8EFE5Vqxj0j8lYfmetgO3saa6DFJLMmO8Nrwx0q5huhWl2PeMh5rYf4361jlw
dOFhgjLU1W516v395PfvTTdlRzbaHL/9pcd4tWkVGBHHeB/64ahGSKk1geddZpZnF+9nUFaaG5+2
l4AVbtpCl3+dE9H8owckmTxGoWaAmGHD75Zx51vZdSUMg9UgGZIKwodJpi+KYqIqcUmGjDhOwuKU
m+Fwm4yEJvQv1Q6HgozIMRsLCsvcxd3YymyOcxlhRlTyW7U63rHU7fMMBhWE0Yrt9ER5E1A7IEOb
KKwvpQcpdJnKHy9ZDxr4AelfG9R2zorX0cRzEkur3arhVK8ppS6EydH5oESYyRVTnDEN4KY8Yqts
QQGiBSMyuc/j1EMFz0bC45A7sAssu0lwnZk5tO9EkhZ4Fe27JhTvoZdNHFDxOwlmU5xDMADE0dHo
JJew+Oi64EEcZkoHckQ3mcLghsHkwb6b4frcKEr7Rj9n1bFCTPzaJyIytrgehTb2rVvKACv5Xs80
B3Y2rlOLBo2pYB2rHewwaY/TsI+PGN4vYW3BntLsM7HMrhb+3bYCdISRm0n/im2N8Uq41LCQNExu
5aj4BJGxondj+DCnFoggByLcTLvEFyEDqUgwG2HIX1XvIUIyFG6fI7r9IEegT4XGnavM6c2yYTfi
FBGAcnSxU8pnYpOkt31FpHuldDuLj9IvNC0a1DYbgnNq1PmByqF8tp54tThHT3Lon/Ci13Yd2Owu
EC3CG2BqSdANNvkYmRvbtIRYA9wGhKxjMuI0ZbHPLZinYTTfJRE4kwwYSDFfUyDUpwg/JB8PIERZ
9VbgLMeK7ERcz1sXMCF+XAOp6qFhDteKwaHVuMn39jQQl3XiX4vDUWstQexLRESyXTwFxO7Zq37h
nTj4S31rOIkVOMxagsq01Mq/GDmb8KB5aUZfreHuMXoaZKDLcpdNXnQkOce5SXyPodsdbakxPRq7
llnyXNnyzffDoO7AF3r43Rjn/fKWBuLdGryUIMfFBHkggdeaziBskwIDBdrDR8f8dx3doFK1AMUW
+1oshhNYmfrgefazlF2FfJM1SnPHNcq08kNK7oPtKIRAp+w3OZKnKkzeZY/PPNj1xiu593WYpvOs
UwDgkF+9fnwJI86mwKMy729NWBnumXqXjAK5NLlaycPAdkqii9LqKe8DeEenOWaIJcnJ8drthDfP
IPIKAnFJe6vtaN450QKusMJw1IaEYBWoDdwXF9f0f5d0z9C2nf0sqaDxjaavepLeZkQ8A5fV7JdK
/owNv3HlERWB3Yo2hQ3O6SEyQgwZTlZOuKX0JtYeIIJQmsCzjQ95Upq7Om3tjcuraDdYs6CXwoN3
wleH9MhNP7d3Jp0Ed4ZwLlwgghY96kbF5cid1rT2SaY4HlrR3nSyp2SM1GaE5EhN2fz8lwow63oX
iWQ+uAvlnhOods0waCcxvG8pNSuDlNdxC60Qr4XbP7i8gk7/An3mrp20BSLJAElWeylWg+zsNHvf
5t6ovWk9+v42IiKnVmNkkH4HUiEtGVUmSPTv2AV5Whv5igYT0bARFRZCCLmymfq7TevXb+SWoU4I
GhBrwoEeAtJGTstDyHTiBFfgofXpA0Bj6DDCcu5U6QiDNoQ1kKTyUhjpHZGQ9jWcRH/IxoHnguFx
UMzlpRYcPKvoSyThN0yzi9VV02s2v0W4ZwgyMqeggIxm0gLASUTtENe6mEkmvkDmMV52isz0di7S
B4bFzpPuGSFYi6/2dniQjh7OyUz9+FikezfKfzQ0rK6t+mflQy92XToS1vP0kFlPiSnxgQ9Xe8HJ
iLOJe8wCMqEmPdU44odDwWWhfpf7mVYwn9Po0Ivm0TMhxpmi/dZYvodU0ZpQhuHZs9Va2DVvrWXe
NUlDL6Oz9heQNS6sFK4oaHs9J2jIUfOLfebWAhobdKO+E32x92LKT9qCvboCNLZztTkRSZjk1omZ
6XBLDINeqA+barIg8ulHLTWLwKIgnDbWeOS09+H7PWwowrLwh5x77F86qCp6WaessLetrbA84yFz
2vLHvizIeVuuY8MBE+6NzEEUpbg5ilwul8QHQ8bx5JQgcAdyaewjBgqwgAhEYDVJUC7mUGynMH6k
syYY+rh56LsAYgUPZue0MCee88qHOh3K7tRUGZnIEYmnag9JU7mHjGe6dx18DeOxTKITDgT3gMQa
bj2u+kb5nkQ3ZqO7k90Xf3ATfDGteXL5RzT1kPp01uksRZwD89LVYzBv60Y/p3RNbOKouQ8dORyL
dU4yEtew/OZBlZHYtTJ9GXjaeRuLp3G6WbypXi9wx3Ja7XMtxvTEGm8TgagxY0vxbGpAVcgeicLX
7FVvv7MdUMcZhr/GKn6B7WvtnQzajjlD11uS4qxi7BC1kIeIFwRiJ7k7MNEeyPNcHLpRxMBCsU+S
DyacJ0i+QJHu71saBzpSFy5J2Ydp6egYyjoeMVhVZMM1BJYKknZfBNJvkrPBE0KrJle5lJlWEuLk
1QS5pEPzHIcBISNMI0OMyQHHex9XPzX9fI1hvSk/6VnEBvRwzunVQDwlE7ulxXyzSp07v1k7EdHM
E6smLjGyFZbTe56BX+LAT81AMIjqaFv1T8GeA2yGVXxlB9f3E8SrU5XnJ2b2OyfM77sxuQtRqjdp
gfxOWdPKVTdux8V9SjEmbqYF8kNRwbKJOsTPumfG5bIJc9WRO8LBqyqguH2ALB40nv1y8T0kwO4+
MYXaZ3UHPfS61M2HaXcI24TQN2VzsdJs3CUsLhuRYpUoDXxQ1rHCrrcmJaDVo34ZXXmdPPOrpqF5
SysZMT2YHyossU9Z9SkteKSA85RwLSE/DODQhYn0r3oADbLEAigdfpcBH78f/i5Q3LFUuCQZfBSJ
3KZT1ijCO19g3feKpdhlTfKONoaQly571eI1S6I/VQ/6VqTDZVROsXec5T0fk6+sbEC8NxS8yFQy
8Z3ZMwtWoSYqA8mJu8ZswyLoZQfY7NXdVHAaGu38SjqHobHc2CbMpLhG/wwNpjj1ygIYu/azMQuS
NkN/wrQb7zOFsNss9zSfhneuKfkSW845qfsHY2Adszr3SMlgdjQN4wRQF8ytRMKuiorjsaw+x9Rg
Sji2fG/IVvzeFsImFbJBlqS4BdpkeJkX/zILNlTqbbZNo0xuDjq/LLOr0CFssOSAqc8hW/GDU2MM
jyIc9MDPqoUBJEMSwmziq+taZxeDwt5WDWXDovydwx2569p2l9mrnJk0H9KsNKdr9Hv7pS8t4yF1
EvOhT3RxC2H5BiNFecqolqY7OlMv0RwdQwPpsKaK0kWob7xpOhkjRA8Pw6tLg13CzJrNbGL+nE4E
ChC5PTIuZm31QGQqd5fh6LqXlVLnXuuzbwVZHzMz57HfLaO81uXwiYy5zXy2VS7BL0B1ym25WmWS
+l1nmYbVxd5u+x/uhOOEX/i39PexnLPDIKF+Ollo7M2MTL45K8Jcw7F1suvktvGFZLyZfdpTiX+5
rpExdLZnjTsTJodP6DPyXKKfjvK81u7OmJu/nCHBIDAMF4w3TIBIaxzGEqZ37DDHqLBZlWH+IXqG
nWXUfM6J9e6ZJF4hQMUbX8XDk+Goa+8RD4SzRE+GVZ2TDhDHag64xK1GNFke0pa8Ag2+3F49vuv0
bDRMgZvCDvLY/GSiJJkrULNiukt64HZy35KHHmJjwtCjwDgjrC25hKvltM4pj5cnvyfUE8pPVpSP
5NtXGVQDm+07tPXeXVtYYmnucRvZG6NXybFjq3NWcp/rA1T511qM9V+/p/8W/a6u//S8dX87qb6r
eobzEOv/4z//+/9XzWGmRT/y/7067LmKqv9cHfb3r//THWb825Ou6/k+QQYbZzblmf9Uhwn5b+64
liklxh6DAlPvP5WHGca/ST/4yvfRsKVNMPV/lYe5/zYMWxq+p6RapV33/6k8zPDtten5n3f49PMf
/2K+qCyHLcn5W2ZrS7lW8H5/ApaLuv/4l/FfujYzaqv4M1OtksSPVADFjwu4ZJwxdJZnKGesZhVQ
HdCxbeSXJ5L8YmeYCvATye7HOG6BCsTcbpSIcIfnlAtwIbXv0YLyO51x+hwH697SwBoaLyu5bWTW
PSsaIyDlcOhBYeqKnEvlPCB8SkbKg0EpV5gDQM7b/DxmzpmttWKjqDm+GwvPMfOPtoUaQFviOV04
muH9YZZCUq634Czz4+zNWWdYuZ3TMMc3foWDbmhSLBA1np4kfYY4NWyL8Nq3UOn7Ea6in6c4Qnhi
vXUhmlrJUZ3b4VSH/nEI45NXqz/Fa7pO9BJCG4wLWg3xoad2iy2W2ljbecWSmp8wbBwWj5bLKZt2
jeSGYgMvhKdNbqZCdoScXwzwpZjI5hWm4dgjhABGZ4lGbE33GJkpF4sTHXRu8iO85vLhiOwrZZU9
lg1uzTxW76uY5eYTDI2KRU5jAO1G9Zrc4bDFGhjPQV/6nzL1mN3Ymyqi0YDsyTg34HT+xCkUoQTA
nC+fsHG+Dt78Ppfl0Zv1xSMMubHm+jyXKclO9rcs7sMNjTOvDtZprsnZQ1kfKZ15IVGK8Upe+YRR
EgNpnnbREXkIG7bk5gKgfvaXd3de7uPJP/bsTUxa6OCw+KVjc5fOE58izV7oYWiaULGsbHxMs5bq
MbO+D/3lypmJDKpPwt3MIKqp+hXn6QllizEMKhkHLWzcdM6+oMo9KBhNXpL+wc+U7Au0zGkqP5cb
mOt4TysPxrDvHMBv99y9v2NEgFyFb4ZXvPiEuk+eZ/3Es7wdCq/bdxV0oNr0fxUKPVMn8Yn7x7cG
TxoqD7tvCrxgpgoL/Q4wtrP1ivxqZ8bVryxYbdr5gQK3VVjgNzEJIAoI/sBexbywtNYW/DnHdkqA
KhdkpvPa27EdjFQgk5OeXYyZ2A6a1js4M0GBiRpvUXRAzRZ5Ma2GA5iYnwhmgrsYHqWO+OZd/xWb
VztPDFRc5hmR0TeYMbLHaq0ReDMVrGZnrs7Eq+vAHBvO5HFCmdvIodlzX+0kpxyv7Ym48c5HiX6Q
kWB27M49ComzGeDK0s9K2okC58UrbnISIxtQqEFb0oOeAAOycNhx51SEGoybhqTcAyNJfh2YbU49
Mbhz9bqcYKgrKXiva+8mbI0nK3FfUzeDSVV0B6fhIcsMDykXf+wuIrh1Vp0w8SHyp//9nwyz24Mx
uxdZDeV5Xr8YRvE//+Q4N8KCmaLlMPNYcUiTgTmFLrnnLh7O5voF+Kp9aKLl2ENPPSeeiZUgs73N
goh18/dLE/n53isUd9L6rqnuctn8qhuPPKK3vGSFcU15R2iNoPC1pSSX5jYaFy92L8Yt003nSOP2
AXw1HgJ7arD/jjY9WwpT6zISWZhMrFpMFDbmCGc6S2wH0ZidnGSjfYBUwLpm9uk5NI5ko2GaTaDD
/v5pnECc/fMnEuF4TkjSlRXRO6N7H7OoIyc03BTMHZh/YmrlJAJWM6Wuim6dvp84++JSjy+pj227
82hbNbkpUoBkUnhUV+e/X6bJ/RoHzU2hclrs4yTJfaAIQZ3yvk0GrR8uxVtBGmNEz6V1pE6IRGRF
mMD0aMpKVEZInthQRc6D+zWuOrlpWpXsShjmTBAQo0r3pvPd+WxViM8mc7yGcfFWthGGedxeTV0z
ZSQPKgUeG78Ch9JFyR0ftV1jRlmQT5OAcDAWBzWWbzTR/6oHfRmER0ujnHa6jwSxmGcqwNsbT85f
ImRi4PTtGwCj6RzrcGRPYUI/0NY3NunZfEmSzglcvVRbQOMH33W6YyEZSBqRzaRLwrHXon4y0orK
ZRSufeL5D87Uphc7d+/TwWsOvMo4R7qlxJBMqCoanF3YEiOwDYO+zNS6saoZxVZqbkdKvTVGwTTP
UN3Z7vpNGZStopMiqelN576FnQqTaNKcoga7sZ01j2RKml3b8Cy32v3iDRM4IyTvBNDrNBzznTkx
q21N9TCL6Dzl05Ndmv1z6t43LiikmoK5grFB4LQ5+h+n1Xr8hOg5BVPbAP8p1t4lk5e3JVrYLFN3
0/fexoXNtjdHNAhqPGe0EOxETYWXwqZfaTsPEVtCzjY11M3XOFVvi4Ss7FTcfWhOQgcrnQWQZbif
nIVfSXpoOw1Lh+izYBSoqTUAmIDg4Xzn+OV9PunbWVAj10f582gCV1EwNLbLdLXsZAqwgEFCn6L9
tEzjkfBsxz2JG1YknHjlTftbvy54E7vmA6GPCKuFfRz7yQWi5LRzuwHACnkdwR3eXF7wi2rsHnOD
PLKqXFRyoNT1cPVGruy1Eo+2zHZT3xh7oWjwyCidnGdbYMVIs2Dp+4EofL3j0i53WjGstlymhUU5
U4DirThK26vPjq/YSqr8UMS5ywmGwPwQDxEcNHw5Qwknpi7kuWGmULJgd9dE5ulh1JQeJaZ/q6Lx
R/tqZj/TUL2r9L32RE2q36yJjCRkH7vqRmtCtWYzXdqRKiCriOHpzmF718c/qQ1gvuixDpkuZrJo
gd5A9HYFA4mnZenrB8Mj2y5JXA7ulL7jYsU5Zw3RjrckvO2wL250HJNI5ztPjOxJl3j9W5KqjZHO
zKMH3R5xqOa7rlr3pGGhRcNVF+3XF3dAQxyqsd618Rq6LG/xYcKxsGnzc1LQllMS3eMLLThT/KWm
MSvENh0MJE9wj9akmilj+KLwYL80oz4IBwbvEKqOAFndBr3ADNDQLH1VM8JeT5RIF39sScw8i2rA
HryLj1iKqPOqZ9JeNXYDTXbwjvYIUnZrGrHXIBhw2GeZrXcCmMh6Y0a6VsA//QroBMLSTWKpl6Jo
+wOOsuwGnBYuyRAO2BpYBJ9RpR4jWoUA21j4gGt7BISzjqbJ4AvAOtOws6Vlsbc4XBJ1ZQfdI/T/
6dzWHFyFvsAmkRTpjVRkyOSXFYfLccqxccZgyQ5WLOyjENVH2bgj8yS+Zewwm6zKHfyZ9k2n8a/Q
TbvHqmTXd1R2apoUOI7OTaZ6zWfWK4NmG1DLZS333ZD/KbDIbcw+ExdknHKfQE8isKWNtfcKR01f
FgAtbOvbCPeOKfRDI6zTlEyIhsRRTUoi0J0VUhiJ0a2jS4DGszlsGZmOhKBtNjVGwv1ENt/3WfK4
kxqgpV3cbAGTg+UonQeGObvaK/QafiLSKEAJW2YCQNUe2BGVzyQtXNRuiXlnsEuWgUMFKE8Ow4WC
gHMU2s8unXaRh4o5DMzFeZHlOZ0mtaM2x+XpxypQ02k6L/Lg9M67X9nqznP0JXU7fZdO9aNHZR9M
KJDSaJkOE+o17a93CRR2UpsRc64iep0b5xoxaoRR9SsevF05zyl9kBwI16CDZ1xtK3td8hf81VuO
n+WJVEB5F+GfuAOYvpz9dF13tBUMpUWJO/7dHA9lAMHG2HpWORxTq/6qoZff/f0i3PTGN2kzXPxp
K7aZMRFXEhE7UlhBxHG+lRwyAuWAqltztaST7d6ZjEandjUIR7ILHKDeR9UWj+YMgwRp/Fcq+vsM
jzc20pQFsHTvzIH30rPHYa+BddM6lIudHIFUzW5TXgZj3Jte8dVWcGAAMHxXkJzxG3S7kKH9Npsx
KmcZ1AEmRtnmL8QGpygO43acbwx8cCDk8sAZR/oAsmKfJvVPzKiUnIP7PkVwOeTEwlDA5fG99KGQ
WKOy7o+da9QmTNaA6jDM4cup2mHEMr2k25ox29D049mLslcwMikSp56D3I2OXT8C3u+AgkLwJ+6b
0JTKhSB2+X1LOeeBxIfhGVT4iJJ/B8owDZqi3vgjAX7Q6/YZRixPBmdEJxlvkKC2rTehB83qtfCK
68i51/Ce5FJBvV0kEBkwlF1K+1yGOk4XHsGilkdjS8JkYnxXUk9HkAy9hiWPKg6LcDZBlCGU5V2I
s74rzOEIiUr61X2ZC2ufR/WjOTicbIC/sSQhbsX2c1nkx5Rh2r7i+ClwzKyDjECp/nfWjG92bb0n
bu4DUZUv5WS8G3RxtznFuiGqrB2F+HodQpJtFWNuMWG1euVEuJ4ru14T4235RC22x6Wz1hXyPM69
amIECMKZlEnunszF4tCVCgaLonwP5yqCsGv+XvI+CQwxfa0spoCC641gM97FfkQNpBM+53DujDYV
h9DnzlzAjxjKYiWgr1ZUVgVQQ85ugjJOBh+oY8voYEqbRyz8GgQbVBRicZuZRs6gXYCfa49ePuYP
UKDlntKXl975H+ydR3LlTNqdt9LRE43QAZcwA02ut+SlZ9UEQbJImIRJ2ASwLu1AG9ODkuL/W1Jo
B5owqqr7K3MJZL7mnOeoT8ce0mOGSLAnpw3WNA+P0aEfmmF5aD7GtPTfTTQaRhOTJ9Jd51JsPTjp
eJGDQ2m772U4Hbop+/J1iqoEdDzD72dINGvTYh1d0vEepqz+nH3iDTT/iij45RnFvbAMuXaVjUOl
bff5lN2NrXPfGO0+jGB0Gj8sdwcw7hxYEUKjJnH+dI1PJgUQXybc67/XQ5J8ZKI5FDUqs7HfDNq3
CWOz14U/pcCs3AsVJgU6OVNjVRQXz0/exmy+FFhs145hQvYo5ns/oWuLw+StUYTf1TNl1jwr0iBR
jWl1sLQBxjXANCENKoz6ME/NexH7Oz34FQnXze+5cG/O3DykcbO1G5u/NLExvTms08S4FG8+e9eS
kgRCAKgHMDoIwdaZoERisXyfuICeQvDnLPV3flE4cBB4TpWONhH2GlHpeF2wQ5h89RLxwGw0okS7
IpQ37tnXVCFbtPwhdvIJlBaGz47KLkF/PSlKL+TTm4xalFDLlDB5pF15tO48YiMoSkh443KKkGgZ
c3px8sDfjmHcrPXcvkU5qdtsltEXbON5RnUP3yrr7wPPJpyZNUkHgwyjN5k9KIacjTH5uwhb7c4x
oXp7DR0Ph3w0LjJCfwwYGJePOq73SLARw+nHonHO8IM/G4RQnokAPiMIbaddAvLGYtwNngkNPH0D
H4bWZ5xWJugTsXWiylj5A7x+ykliBAVSEEQH28qV3KxerE5VUm+MEExsmadkvkz51bDSnYkUNXK8
JXsBNSt0kc00aJ5IE3swVYfk1gqST8Rt7NOZ8AzVjKqJecFh8OMbIaFG4t5lvUUQVZGz7CoxBTdu
3OLxecETBmwGeY0SJEbUDUuKmSz1cZgvbpIfOXJ38Rw9GaX5ZCrv1unpjzRyyuy4PkatcWQqpzap
nbxBgni3rdqC5UPrFyWcBeMzpdXC0wOmWHUJMinezDKYnqrI2TnpH6cwfxN4iteeoDlsyoQ181gD
smPD1X67OK9XTu4hXPyFRpCBYfkLl9iLQdbHFvTCV2yLJzPlJE/1cEuV/+WLisJZnTOtxg2xenIb
25cop9geC/PTnUECIyfcxIrnG2AK7iiZ71ozSSAB8/6V9kvBybJ3elyaElghr0aT+miXu+jZK9Qh
jqPXYG5uKAJozgl82vQ2M5A4ij7zaHggXyHYp9QZPgoybRPrlC6bv/53FTsgT4VzC+XwGyLZb2An
2WoIp5OXvsycB3ON8Bah420cbQqvxn3SFBBMWWj4i3hf4HdEDcECX3fxbbYBb3Wx+5kI832IxZdI
GWHVs7nLejh1rVGh/dOSGAsBnG96cluI0xZjnK5yPpHD3YCbXvtujnh95z+Oy0Q16wDFsD+COY2E
gQhbuepjBJJsIpdO8lmGxsssmoZ8RwVlpec1sfuTTtk/OEZ3wtwV7bImOOSMTdfhYBbroeO8nhOf
TScfHOIq8PlMdreg3jZJP7RrPbHnC96QNFGiRITv+Bw1SN8EViSeBzoLcSxlC6fWuXexHW4MmxFK
UGTniv0OcS7cyMG+sBvEVI289j2QF8/lakpf1AQk1MS8gp87+kPoCy9Z2R/aAp184MNcFKztM7qr
fYVVJInkewohHYZTtA4T5eypLvYwHeVunPp75gvzxbGIz5pSRCH4UFeRhFhV9jHaSEo4x7bpPNVP
j5QvJ1piNWZNTrtk6g1u81U0jR++n2iOg+xGxjse2fiuHhE+juQBUravROwjGzGICPH7xNsoNybj
D6Kfy5yDoFhs9lR2634Y+yUd9g58t0+tfjJsWSC7jp+8eFM15tkcowVH57wiokSmh/J1sFmhN1Y9
s2xzH1X9qgaaLKvv1oY80iiiZGmvje1OF4RnH3Y1jHAVnX0hQnJ7LFbuKSBbPtDxQvoDYjnt4noK
+c7EkRFsorL5ADIX3+DA/JI6OQ2T82cpprfl3F6ggsXJRPuN1pCZamYCgcRlne10CgYozF8NBKM5
n2F0GKf0iffzif4Zyj0A4WGKtw6ydNGO1h7tz5Yg+CeUet6qavWjR3TMPtMkmBreJa4tGhvYHOcY
R79jUZ3NmPs2mW1e0jZ9a0sBd3VxgpsP6ezdPHqrGoXdhq007UjUkNU8ffL5SqRciBaLxS2t/QuX
A1krGGcxCfBh0udrktHSxHp2EreBM4R2wYo8b61C8z7MNiwQThmkbQaFBDmztPgMy+I9K+p3lxAe
ku6QGDoNSg4VBOss51GxyxKquyy2KJ7tAyBJQBxGd6htEW2B6knoMsXHWPm/aiWPvmvgUelwHhBc
vRo8BEgmxRKRDCQ1c5Cz4rYmtFqMy708+QiqLlycYX8GHulIe/dlFZMfK1/LuF8wvuISpHgVogf4
VA9xoH519XhMNPt5DI5PdrBcJyRZU8nBgmPN3dYn6cLsaqG3uga1N/IV9CLZhwFx576fOC3KVjPq
Q7E4WdExNqBqklsTMESPu22Ex5IC61UQ0YZWZbgqXrMLzRHPBb3xZLKlR5QzukaMHV29TyH0ry7U
55ilMmHYrwz6jzgXnlXNbtdJO4zK1N/4JhLMf3J8X+7ruSfAL7eGVU+syGruxLorBujFrvuAIa4+
eot4NZ2KPdZ7TGMPHWqhmoecTCMAkxpxWpW39UqwkMOWyAI4CR13IxkTzTQuq3JESRR6hdwpFsNN
7KKGhHcZkxXEENc40Pn7BSkEESL+jcXkaCWt8uh6Otq7QeKjVk7fGrN/1ujaWmN4mwX21zGxHzK4
iB13WOeVYIVa62Y5WbjChDMclK1/ijTfE7JAXh8SqbWOHWtfI0lVFhYn6Kt/iK9+cdEGHEvk6p0d
nLTFo5+hD7EmOCewo5CLYDIdYwvGR3wDyh1edWsFd0CeORdT7AYDACdUi1zByqGZ1c2Hb0f2VaIG
7oz+3SgsEsNcM9sG9WLtgEnSor/2dCrwMtefRkk4Pcz+VZUOz0GEXN93nC+ZDiSTTgPkioBhDhYi
PPOYoALOB1PAb5hksPGCmc4qq15Gq3uey/nD8fmekfx69Rkug/mdGZ8xqBBRz1loyJMcw+qElYho
oginvFd33on7DtUe3ZBNkN4aq8AevdOt1aOHQ5sc8KZpuRWJTJ6iD5+pbQ9QjwK0bfawGr0NqjUI
BrLgvifaARlecDdHHPV50r8II/hSZNaXi+F1jny1HkpeDi/jQPZIKQVGfBoUJxmXCKmIpMDOZo/O
9XvBVpeAgA1on7ohegLs+NpI7VcG6R8qIcR4mOVjLXhUvRj7HoXvtO786tIAO3d7xMt066jWsjX4
c35XmxEG9tQvUiCJ2Tr7VPrbfJy6TVi32H3ZORYVjfbchNmWDjhb27L/Kbyu2nFgfGjZ2gfHZxtm
qJS+25PTpkiUOPUOmqaMhNRSJuJUKdflRa/R0k68pK0L5UWm3XGOkVo0cdtu0XSsfDHMx4JkqjUm
SKJYAPdz/ESnuiJHzCGZ4eJhVHaZ4I0OGfV1UlhYCodkHw582xmePTWdjC6WHh8Hyaucl/2no4w7
SUeSR22AgLnkUct4NcdoCWjv4EqEkUdd6stwp3r5EUtkHIB7fjttCiHQMvfwrOb16Ce8RxxNLdDi
fWEhQvOG+ACEqSP8sl2XU00v1S5yLCapAYpcKGD6YrfOt0OKKDMyOkjB9chfng551IvDjY7KWUBa
hhjfCbE4Jab6PYXmjbXSZkxQnI3A189VYF7ytT+BZ3ZV/qlMD7iPz4Vd1Htly5cZ2ygSI72vZveR
nu1xbOenCH2hXbePc8QJWL3jAtxbobH9i6RQwtVg4tt3p5GPOeUw6GHSK8vJfE7G/uwWRA4JsEzM
JZlTsVlZTZLDM76hhxQHHnlyVHqJLG9sNzaXW+xQ9mRIgAvbewtH8vhKVk0FhyIjHL2KywajeBM9
Fbz0PvbsknRbvCV88X1kP6lYcgkftMaYjkiflZGFSW3mAkSVv/fcHIV7mfwUxiZIcrmdfxD5+Zzp
HT5OfMWMzxE4bNOSU88kPBEIvty7LoNfTcfp+HzaLgtFsyRnVLlA27qBySXKm2LvonYm44ePZfKs
1aypKJXJy+RnZ+5lHLDVmcqNgCHfvbmld0qTvgBLhxQHZfIHeqx4HQzy02e+v9Z8y9coXsO1oRq1
LeZlzIycW8nu20/dkb8SM4KRjN9xZiwl2QwBkUC+ExYoJbsJgU7Xl7eA7cJqM2ZF+clk6ypb/T0i
1zx4bg+cL+a0SYRHMEHLQDeqgFiq1pvOjt15D0zdNkPTzVunFOhKMbhsPacut/Y8HftueB7djfLa
CQ4VJD05yC9kcM+N2b5Slzc7xpE8TjVVnWqpSEMGJtiB8WqAGRj5ESV3ERY0bzN7V8curkxlp0Pa
Tsc6TP9gR+BqExgsRPhthzjtQRc95KVzdCZPPRWkEp3/vw5Iff/Xf35Vfdk10+M3DVz578Iey0KI
8//WAa3/+3/rvv/x578cIds03//Xf/g/FUGG/S9CQlAEUR+h+3FxNP6HJij4lwiJkkM2bXLdW17w
z3+UFWYchDjmv3zH8xyERJ4wLcQ6/6EIcv/lEGyBViiwfeELElr++Ve69X9Kuf7z5/8o++JWpWWH
wscVwvrfFEHC9/jNwMH7aIxCx7O95X//N0WQT45cZxXTOmuEycx17C5NkEwnWtZNS9z1A7ETv3tz
zFeQzuqtn6ThQ+YQPoT/kQM3IGON0Js8qupXVnFH4Rs+FYNX7nmUUW+M3SPGBSYojFTBuZKt52cV
kJRyfIxtRs59N92rxEVqkqaXsBhgRWAuCl0uTjP2M+JT9Jvn1lyNrTmd5yy+Wm2qjxOLHOSfwxWi
HGFeTtRvpMXhnoG6OqcxU9nMxONIGF5yig2CLeHUIwSAceKE2MiwcH148s1Gs+Sl2BLL2mqpH8X9
kHaKtWrWvNbmldJip0cNKjP2EdzFN3z23rGzXeIwAQdBJaGM3QxYAaRq5CX3k//1perc7PL319qG
q81MJQEXBfw4EC4usBYE9oyPLEj1LG6SkWyY4mDA3wzZlDGLbvnkiShLHWK7c78wYQNbh2i2wAhO
wru6plFjqeUmPnfuuOSu4nrXTCqMyCTkFrMHQ1xKbHcJBzWCHno/dLdSk/7hmnN+HOP0JSEH9a7T
SXDJZ/xccZrekhoGqUtV8fdnjtGmN5lW88pFcnjMWK10WZheMq7BCePaG2cabXUYYh2rv1CP1i8N
7KgOBDBcisTc9kNskl7s7NiD8K1vGvvCDM5YOXIorl1MbOriM4IjkbgVuTxF5iAd5Xehftvwf7nY
gVzIauVAoIe2waQU7/ag4rXKq+j290sicm/7Tq46F1pVD3dy+RI2kbtvlEdxhIVAr6z7zkiNS215
F1t6A/wpjtQNKQf9lTnfe6DtV78fug0Wjeba9GbDyYsqaFzFif/D0hviQt88NkGg0w24sAgGRR6d
p8lBmhW488UgB/4QGVlxiWNZMJ7CUKEaTAR9PtuSIJjp1ICw2v8Nvi+SxDilix539W8/L+dhbxTZ
nQ35Ad0PX3COGOeqcC6RFbN7XX6pJ6X4aCaYeg1ryHg+jOTSDXZycYI63BVd9t1T5x6m2P3yDSZa
mzjNE/JCh+Qufp1Bqe2Fnn//pWCkc4N3tWaOIts21Ai31MB9TIkeeCo8h0P87196VRj7fkzv//PX
49wJiGjOfjdOY+7N0Wmuf78YQKeuNjmR20jO5spCYkZ6W/klXQcV0dgY6sKyD5eOCnE5ddo8lZM/
bMUUp9tO/Qqt7IrD2joWyXLp1hQqMKdeOtA8Wwf852owfLzkvtGIa55RviItXBe17ndT3o27phbk
jQ46vEaFe6GYdbbG4o1KlYNclj8ovMIFjzDOw5EeXP04OJJ2roNtazBzu/z9UdASvOxVjKEiVouX
sAzNC7mB1dqMl9TYAB5Dj++VlFbxZLievPv7BTRIfmfDbN3FihgIm5ywq2YktWBDgSjaKkr3dhZi
Jotbh3xDaN4mdOctEinWJpMtbqKBA80exb46hBg4qr4r0IsymknPk8D8mszTRlkVe7KZR/sw4OS8
R8FCjMRejsadQjvAtt4lv1EU7GpyGud66HegBt6DODvghEUTPxFgG7ETA2dAq50xD9l2jUG8NGO7
XRkzuquqN+Ipi/Uc8ToPqG8CxEseMuNtQe9XZPR9UVg/9T3WYNcy0DsKRs/k99gEoAiBPNoMGTm2
IYpA0XzH8XU2ybR1Gf0dkHiyZSpDHo7RgG4EMq+O4O8SahJ01SfZ3+VJoWnA7E94w72Os/eiRzSW
wM2wpV6XRKtMCfnnuMVLZu6qYl4p2uyRXB97rQp7EzXEh/tFcx4CgIyag5NSjZHlVF67XB0YypxY
IT24RJAzDHOuvp09dmhckUE8NThuNzXG6srpzmnfnOXfFYOI81UbhI/w6azW2VBUvYmkf/DzK/GP
+5xQugHuZt9j+ZDiNaJtzelul5aZLjImmtgvmKi4tzirxg3O4OucAlgkNoKNDHbP/oDY6clrGUJB
YMHgNSJ1iMCtCOmcvVwwhQFjPDnyUjUtM31yMhti4GAilFcLfsXJwMzmtdU5Mgmvl558AQ8TUd9n
n3jZ/aiaj3YyUfSzyoxmua1AtzPFUUwEWbj4OaCNMvptaWtt9bqkp5NXOiOoWwI5eSPu5iDzVvRt
tIJuzSYh+sEXQ+q8k8h9UtrvLo8Rw5Nt4/u8sYxT8dlR1PY0l24B3iRmC7CjXeyvuJz6a1zoi7BC
Ajfx2BxbO37H43IxgoARnxw/U21+4MdsD34OkCMaQYzn1RHzw8e0qKIaPF0+UYQCYdUKRh8AkcHH
b8s8kJhaUsdqRE2FVusiHX9hF0O4EnF6Y04KUBahVZXjiRwONA2ZS6VD8AmBaGh1y2TYsqV4CwLx
1hgXExDiKUiZBPlwy2aFKyuLD7Vl/iIzvN9SKmyZu6HtLPJHQNzl2utYm/Yo90pJxjtb92nxbXcM
aoPJZ3I0M+EOIk6EZWiT6zA+Iphk+inQPrYoHIjIS/dpD6zMDhV1WHZQgfPaTIRA9oH96DLbOJmB
pQClIqErdHfwcWycc4I+2SOyjQ7ba4EbD5TAjwQWTLosS3P8rL8rOVTPMug+OGg4W90x33PE/+Af
uDPZFu470U/80z0Iqqg7DHQ1ODv86ua37Y5VMgKVSHYHr0qtawiXA78LOj0PkEg09hiVmWCuxljP
1yohP5u4eTpkhTRwJPM+sqT3itk7AR6ShjvZObzGk9W/5J39wMpqneBsYqaAqR1dMEhvvbiSypow
KyASvuERdG0ygDTryTsJE4pDPy3d1oSjaR7kn45U9y15LNjUkYx6QKdija+mYrc/dF6zAdEWbbJu
Lu7z5YtJYeUEyAf+/hIR2sV9nUbFfdj0nNczfX3u+Og/oGUCJvAYEy6YVhTR9wkexw1hu3LbVd7D
uEzCnerGhALiV3dhrz7jcEG9VzYclxbClEVEewjjmYnzK1kKwVmm9kDuYuruGUvtI/nmKWSCAyy3
zglfG7c6oE9jLZVWryku7nX8MLqht0G8sil7YT6h531CEghREPzkqDFntb08CkxscR99Wb4lCD+1
hudckpir8K+4fd8fFJs3SGUaKQGTCeITCwSpmbgN9XJc1PyH7k/VUE/YrHcNt0kOvovJOmy9Bi+c
07/VlDb02FZySjIks6U17sd4GwzOeG8p6HXoMvHYmw0jM+1etCO3gye6U2q46Qlw/632C/FkKUSd
pqGblRCZ/diwLO66PP/Q2vzWIzCfss2IkrawwZnadu7GxEBGBZ2METIe9h5rgJ7vgjyvF/1pfdF2
W19Ar6X7Tk0JGKLmHZ9TcAw6YrVDMaAamS0KMp/FVmMa3snhnSi6cA9SpIsjSJBkANTQ+9lFfVo6
ZWXQVEBgW9M1zn9/5DTBR2MvwFdAjOEQOM8MKd1dP4p8S1YbqWq1sYylVQHJL+k2WTM/mCYcFuDy
xa422pPADv/QRPotAyFDqGBW7x1A89J0Eiyj2VpzHZL7d21LPOSucNRmMDG6kXl6nUNUYVzzz+jx
vzOHUxhtiHFQqcF13VurCmwHUphCXWqNh8un92d3SF5tU5r7Ak3kDooq22jbW/uao8niECDTyNuS
brElflEjSCob0MGDgGk1Yi+c7P5x6hRIdAcxJZnkcoPE9axH+E00BFsmimEZAAjLdE1IQLKzIje7
ZWHyY8ON30UNouO8Ml+q6TfU7GqHq3jVY/vaSuvezPxohXw23DgY+HI0z0XK6VJ1i2p5mV4T+QwU
8o/TT0i6JJiStDG+TYFPPZq+0GjlJ66dab28FGYDsJUAB7u1jo7q0GLbwz1NTLpNs46L5i6Y7h3P
rNjoxs7GaWcIgK56nDPIwb0NWiHuzzFsTnK2Ifp3cYVLMnhE04fdd8ZIbrBSCYPY5/g1QxLqc9Y+
0YwdTv0McbYhErDfmVU8XPCFbXtonls/9+kVwC73urKQdM+EQOlBXNt+PNpGOW1mM+Bs6ZjQt/MJ
P1h39evs0DpYa2RaFpuiMc5BnOgtHF3VJq+Vgrb4N1f+7xfCtNc9tdXWHaAbMsFi5p6qhhITTFkr
sKgEvO9xEW7SOAPMmZ/pJTEEWqVix++jwBEk0eOaQaSALZylSHI/tOEnmuaamXr+5SfQCdEGk+3p
2k/pQjqpzQ2CWU5YSVy20Xz3oUMUk7qDJ8PSpNQBVlGGjFU+ku8HzIJ0w8esAJLCeopNdnQgpzJk
u9Lvu9RANZyV7mnJHyqcvqL5zKC+8C1bWTAvCenusrPj+b9H1K6ScTs4h/bdnTmTUjfSOydjLAz+
6CtC+G2N6cmrzd+APFJjeGhQi+HQI6eo85H2RIG/YbyCwHMw//DPY6Mx3IpBjdSlQ3Jq7YBoF4yY
oiX4pNDiEQgqQ0rWs16Z4V32G+hedrAfRfJdtx2yPRJ0FyHGFu2FvcPFjnkoHJDcNgE9SbT1a/tW
WpZP5WfLbVGeJckvpo0T35oOlgQkqzTxnK5hQNcr9ameNFjkihfB1VxSFWA2qgH0/EWG4C4Y935H
rVeT5bsa362CljyQjNcVjGUIQwo0bv3a5swY8zJt1kTm8M3H7D0b74EEltG6wbrWM9DAAc21zFhP
2iELPt96QV0OI4n+EIo5m40Uz+TKrEwMEkSl2j82rpK9XcoYDJTaA2IHGVqw/2FRvZLwWdkEO+vS
m8/WwF6jLQAOesZrHFAEzUX53aHQOQ2Vua6iv6yxrmaSi6Uyy1lIcr4RK4WWHc5Rxd+k3BJcfMmn
Gjt8C9JAWdYABCMySPyb7F1nMlHpM/8r7Oo3q2B2MSVf5MVN3Kr1G6he4vgs2FtZgfwCAcI4u9VD
2KNI4fgCPCsapHQoLMLCF7sQiMW5TZDId1rtrU6aR9jG9a0UObMquEoa6eyuGy1I1T6ALLMSAPuk
QlTnW/WLHUQLLe8xxZeZwYvdk/N1FxIM9D4serk9CGr92On5Ba2hfR568aZn/K5VBe4299lbmZXW
5yYMnjHvf01zcN85dGlJP7FEHF4sGQZ7xwhsCnn5y9HWu6vYhRZVKXae4lUZY/4mbR/LPQXqYdby
j48ymf7E+SK+T2+GEJIUa+ErRpJ1yZO3TQwh9n4ZAt9JAnjKEZnQvGTxaMK560jc9ubH3gpPVSrC
nR3NjwjNWSX26jAAQmurD4Cly6bF2qDUJGkFqknlM4cSybhXEFhtak4UpkXNKku9NNgIt91QvZKn
+1R5cONRqZHJ2qy8AH/+1PwaI3PYo2J5rszkIymt3wW5rjCHm3UnxDuFS8ThgQ14NCJGe6CO3bm6
dwHmrUAC0wgNHUpFxHsW4MJ19ORlwt5q5zs2nFsmxZsx/IgaIJQBCSYXNy/0u72fLhm+8XkocLMj
weFFcfSurQHVei5ZeiV7/8KLbm3QfMUjCTgUCEvwJ5CitIRuAOL8ruDA2fMb49GBxJpw6R8kQEVk
CN53WXf+UVgs8kQA72ggQaB0FJBfC+VzSbczpJ4JOVugCrRiHHtOwVylFkvV2uaIR5mwCKGDDUHZ
kMZFRUKO88WUk7PQIqZASPd1gHm4twp/QZIExDW1eqszZpeA9r4nYCcYHe7dyb/HgQT4uIn/zItH
f0JYu17pQYu9tLwn5Zo8gB4y25jDNsfFxspT+MetoRS6T265Y6Rm3F6azF7Tpa4x5MXxanIGDARi
rdU/CItjVY5IjKPcZkGBkmkR4uGCN+afqIXmpBSrYeDedPDCQtQd2ineUWYkLp1qlvmw1RkfYxWL
F20UawwSLWjbXBD3nb8beaQjQuNtwZY+HbxTyepu7n+383xoY8GnK+JjViWkZJwMjTwj09tMDsdq
DMgCnA6TxTy5dIk68nX1Os0YH5a05wxJycZ0ebCm2DoNbuejzwnIWVcIUCb8en6ljlxzIflPl3rj
ZjTLY5bgq++eYXCwIvvgg90IVqZbWUOOcpdVDHF185mFeT9wMrpk0Riz/LayN8NwP5zY9JAds7hM
rAkt2sghXPT+Tqjq11DYxVFZ5Ld11S+O4BsyjQgZxJzTec3hYvYmOZwxddV2P7bongJtUFSmb2He
cb+qT50TfCK7+8B6LaL4bLpf5PjtACU8N1l3sEidYt03nZQ97JtCkZLtDKAQ4w36whnh9MZysw9o
id+zrg9Jot9r1KQoGjVeKskIhLU3kZZYy3TIOpHzPfZdsDgL8aYcfioTXdQ8tb+S0LsaMB1XpoqG
UzCFu9YdzE3IlPdEgu2l84xHtmYowezU+2XG3yXxz0a1ycm6XEeZeNVoY8gs+6nd5nNO2ey78tTP
tJeyQD/Hd8D0fmdlgirHZNzgSChTHFtliqKhikEF+m2IhU/EN0YH9iWUyZazhN0qt2S5CAwc+41v
Mv6krr4U4UdoKVLGTHbPOsflSPBMuUZZ9JkMELTU8szg4LjNSXsOECVTlABYLnG21A0uDba6K0hy
f/rCT4hokmi26bABaiz5w3PGnJSVW5FEX57CEjRnu9J1fuYxfUyNYthMRfljNFKfdGKeG25JzDHq
HAkBXycCkA3cdqUcVKXNcA96BwF1PWMUuJR5ER8mwKl7zeNE0M+vUaGvxKrYxPKpNb7T3mCME8Jw
kJAh/YiuPKPdRbZ5jozq2S/qbye3nqy2uBoT3R5IgIF8J3BxKAJGMHxzcLZmj3bESe5cnRyGEX0U
L681oMoAgvgzMBxnpHAxze6JZTsgcmLXZHyHLWjmqhnQv9njWvXTgfyKV4m8eYpesoTOl9/2nLj6
YtnWfaVpYLyg3P/9uzZD8MNyNWjKVyAS+9BlJFo6DRmlY/os0pb+g3EpCXLZOioXwHEYXzOZfHgJ
FBE7GX4jlfyIreEyCS6qCDFykVu/wgF2GwKJX8ZgfIgJBpYsma5hm946oz6QAZnRyugcSaN6bFmV
9Ei5iTrs3lQlTxpxnchwXCLWTtDbrIIaFAe6uiPTh6eskgevbeZDg00k1WDqrGBrlM22yMZftqgi
cD1vUPjDTZZyy3TgzOtFtTDxoLn1/Blk8UNl0/ICd7U0/bGKum0LOiYK3aM7iIPH6qxIIbnEIeIL
M9rmElu5WS329VqfrXLegwm682dkTHYUf0+eXsvOvRZ2yh+NnKInpHj0nXw7jVhnuZ+XSfV7R523
ihqceu6SzuTmnzV6jXWlFI68Ij/5ov8YXXXKcvWCLAnDy9S9TBXcOT++c4v4oTQIFDc81P72xHkf
qj8+dhdm7fahQuhp1ne9bgGngYFrOmFB0KV7TINhVzZ5CJl4pnk0hsd8pPKoDOC8XJ04HWYGx7a3
gYfIZZHi/HDi8cnTxVqAMXXh6exqbtRVAjdcMcuTylvFk3iomHZ4I4qJSd9Trq1LBfIzb08pOBI5
uU95YtBGQo2ui30eoqxkAvWFGP6X53e/+D6ucjCXg0E2Td5YSJeVeZ3qkF1A73YMtTZ8qhzI+VfV
HGJ08P61OYej/KS5oSOKinMqo0+WGwKdSH0Mo9FZmAPryiEnpJEoANvyYlZtuXbq/gNc37swbO57
mgNTxPe9nVB0zfO1U+bCP74NYXjDxooSd6nFQ+MDf2yUu28MKPEM5oAsI4tWo/Pu6d5Z4+d/EHj0
UOEAx48VkQz5u+08Ir5YG9N0dALQ+E2t2zXrVHLn/W3Mn7rGQXpyGvRfcezBEzMvIjm3VY/Ficq8
KCaTzncpXxTRGl7DwrBkRC7LPwAd+Pcwymo9omv86ZpDOFnPA5KHDGWwvejX2rrcBPV7BNPnNM/R
zq65J4YhfEM3TL5peZia+ZP5uL/NhLUJSCBesUYYVgY5CgQTIr2vFykanRApONU7ib7pukQeCMoH
0XRcxuRBhtdZInW1E7KkIt+PDi1YchtHGHJRAx1iDjqZisMwCQzzSdpJ2JxAbXh0llYlTd6bosSJ
ZldfVhG697JnJtAzfQ2R9+Jf1jT+6ZTt2jz7SFv7bmbAHAxct1BqnSPb+X3phodkgr3LLOp3nX7p
QPMBYccarU/HGVde77+g3ElXKjvVzrANUze7Vi4qZqspWVQCzc6VXGUFIW7CBdHWQv/nHnNhaw/P
KlfHpqufQ3t8YPNm7mcsHumr3VXv/4O281iOHFmz9Kv0C+Aa4A656UVoyQgyGFQbGJMCWgsH8PT9
oex23+q2sbaZxSyqrKqSyWRFBFz855zvBL73QvWzQfVWeSqC5kmmBwT7ZRfAKwsM4Lv6g1e577oi
WeKZWydIx40L9JcKTFYZB9aVrw/c2UnhctvdKDK+HuPmILVOjq/W7rzP1L3hrxixPhWt/NSjqYCH
mS/8gkNb5rcFVQPINBWnWoDQyErk4TOP30YzqrbgAcQlzl7m2MW1R4hYWFCDnNmdW/GBnjpovQHL
fqY8ag/aQwjgg8hLEC89kv/okEuTkh2a9Va5cD7nj3po5k9VA2StUNwHiGn40fRQqWyjMuvdi+Nv
kpxyYZqoKvr0zVAlXzlBcAtUVG+ZtR48AbXaJmQRjDg96ef9zgHGllYAdMv5NhE4OJlWL4PV24t6
Wo2Oz7THei1n7Ca1MNlmNCAXyuxtsgYS/QYiT9JUxSrGnZwgqekJgcnS+Wsk0X8aQjEiKXVaZNn7
5ZiFu6HKGHgnLOGU9HEW7jPs/a72wBTpKF39Wg7eJR45CBMt8DdmnxbYsfIn+j94TxBfnT+pbivS
OqgqQ/isKyIiBSNPlDNs5QHY9cRuF2lVkpJS2rjRYvnsAmtfhKb/EMWECaYyfO4IuQID5ZEU1KkE
2O9N7MqKKe8msKv3vGISBsbjU0WC9dW4JTnwllZY7As1LihXu5sMynHjSqN5z6ZbVHpcXwU+0rSB
d+AgKQ3u1c4TseFKQWdOOv7Y4qrbdN5D59ZgNO4MnnBf856dLliPVb7NY0OskMjQbiVw7gIEs+BV
yiAuVe60UxXUanpZsM3a9ldRoR0VVr7W+1AuerHF6kw22aaexeK8rksIgSwYRA9HFo1YHAdNxmRF
hz0+d3NvlGjFMgU4plnkEyvrAbhCR1Y5/wzMv5DuaJ2hDsbO+4t8yLGknGgunxxznnmVe4qheZ5x
8a+DRKyqAQEZbTY/uPBnmSmsqinao3cyMR5eoq7fdgb44ZgMnpyCz2l014nvLktMbCg6FumRAAq5
NijIBGSasmRXTRrvbyporlO3KahfkggXY6DjEyUcelYMzCwQZRnwlYALLMZmgwR6wQWa8IZAFYUT
RuGdcu/15O9Gdzzz5d/B2Jxzqs0WYcqL0VR7KmGaI3PSxOXYEXDf8AX6peSJti2kXKqVS6m2XT8F
SI4huYHoKuZdoeaIS2Nps+v8EHJjY7+M6fTUGi2bb/4bBRVkLw2oPW/gEPNZEwEyBXW27ZqQYyw4
WcWWc+rbCcvahKBlc4R3KsMB82AYZBETlOAWZFAP0yWESaGm/I+cqifqiJ+T3KOTjgE37qit47rv
gxEPC0dg5k6Z+02h/TX3I5hQ3xfUQuyI6r+FaXu0vPRDTzRwwG7+bmIzqhqPtRizjoF7E/rPHlmG
9cRAtqOk2Y18cpryQmPLYtKdeCs9q90EBTIouMqNaQfkH1QecAVzPjtjegWYcOnnuX2c1qfUjtad
hW9mYNQ19fs4bgH+YcHJDYYoHDwwPG6crj6Jycc72xUfnRmAA7DmKmnrJacFA4jK0QuNUzhGF6xN
D9KfeRdBAUEyidgXqX0tLbWdYuzHnrYPGTQsZBn4EASMF2UTO2njkoSIHJMjLR5shB7eFHCla2wz
R1myV8vhpS2s16jfRyIfLyNama+K57boTmQeugV5B6LyCgB0PhIPndrPySKIgPFfa5mQGXH7bkVO
ywHEA5UTXpsYNGmpu+6WqgyzJw+g++aPweyYRHxqLauQPl2TNnunZwxXU8GTJnA6fOE+Jt12WDaz
5FzFJlMzhKe2aKc9FpjpYHemwGySPlgWoJ1E2vGqmxABO/fclNndaM1qZRkT2zCJFaYWCwZ56tll
VrQQX5rDtAzRACpj0JAoh9hL6bTaIPqlKwlQg0m2vgqrCVvPVgZFtsxw5W08K4p30bzDWV7HbVk/
K9zxfq8nKw4+dGTYLf2yXDb6+NeR0zNHNsjdxXj29SI50YXDpz6qGjIE7O167lEBwLBN62AjF2r2
J49zOcuE32bESEAE3mGkEW9CupXyhPEyE8vFQKK2VsaHx3Te1urnXIAZ5dg5T6LzhWHH7yoktSU8
ftI+hOVgqz32TSDG9Vcimo+omosXouFASwYUnLjHNde8xgaumzJN13mkDsFQ0v1nVChX9PD02Auw
xT2C+GIGNFeXMEv/UzhPUeHF2OTF1Rfmrk7r/VTVTL9zLASOxU6JQJenx4wI5jj1N4vdH5XP3VKb
ydPNhw8MxkfH98lr/ZcKrENsaxCZjeqABsclyAv3Bd2JVmYePMLWDRJ6rTv+UhKOWQ6jf/KCt2QC
3Fdx+1iOvvUOGGGf2E+V43wiqYBgwZawDizMeICGQy7r1iz+kD7h/sne524SmzsxDah0FgI+dFCn
jEmvb53pOeeQ8gb8r9jO7V+o+gMDEowmkHfohp1dgiIIviJtIIkQBGLrg8LKHTbStk+hAgzxA/11
KXMCjCZtPMd72rU+5QFagrmGbviE34E2ckNWjyiYywKrRYV1XrZtu50a9507ZbKHVfxHmDnRIiU2
XYwNB1QfnBtoMBalAgZ0174icmskDn2VtrbisLovXNvH8zsxZPE/pTQ6QmPYBg2hHWgYwmfnbPXU
9t75b3XmlRQSGh6eFXi6FehkiVmAgniQuW478NxFMzhHo2wI78F3GMphibU+x8WXhStHfwoCSiXM
hqlWPbn1mUu/XTT+wXfye2BnD6UPaQtLOKfRMWGAhhO8MQjUtpXxi6kr3Y6TeucexzsbNgwJsnI7
ee8x7J6FocJkjYHnjyPVgL6JK1Ez6mQpaZP0cimPFDg/IgkuwL1gPWHlSYR5Z59mm206WsHsz7zS
v0HHaJtK1/Z5Vb32LiObzqGTpzcsxMrkoAePcJMoBy+aG+wq3oepOiMktqsW7h1e/84h1qxHa1EB
a0Wl8TAX4rbkmAnKN5iYH2GnPmJOofJJwlBN853UGJhZfQYXIbB+UnLpD3/9jZZLDrQEEOri1Ziz
63mmM7WLkmfbbLn8tVZPwsj6buJakS5syGV71rSxe6SVBgqlm2qv8B7bh4lJ4aLZAB79U/mSZBtI
CUMb37n0yrVw6ufBJVWXKkbOY9B+ZR54LRosXkG43Uwpl30dvoYoaqssAt626lpEdfpIlnmvAOPQ
AIp6ytROAxCJoqAN67rgoa4YJY21c8GYYT6ECmmEVpFihWf3aBbBOXSmB/IBnA3oaQIFtK8d/xRK
cdLl9KMLnQX008upTbaDN1wlr6bJOd+cPifPOiNGbHuhrxMcUJDhH6KKjXFIvRsVx3vEw/0UtjuL
HJ8nfEDGMeHN2tj2LIJWIaoVVw8cMW9eXO6p7MuXgzJv6Fe/WTu8NYmPf3DAceOrbYrPjs4XjD94
cLiNz8xOzE1YNKuLxhVrhDIFZuHHkBw4pqI5B/G9rVrgZYHhnVxmjrZXPw0z5FyrnecyRyVlxO5z
ydsXyHWESLOdXoczcbQHCdZ9WkPGMcKii5wBzyWn8TgbTLVNpuItnLjISpdGqlDn899j8RpjJi71
GIJebVq2qSJkQGisSr9k0YtM6OfA0XkPviRa0F5AKqb8gOYS4ZkN59Sdrwi0C2n+6mkzEaIiR1wU
aXQ0pP+Evdl6GHEik2aRqM3sJCqTNQo/mzhS4YaD3WcTyuSLpeq9KEl19dgHu/Yly9S0NOvkLXPz
GAYIeo3qLnQ63gL/UbpkIbI++EwbxVynrldOqC9Z3F5dPtfzk5D2wbSyK/mmDzlHipYxq8TMRogu
jZxwI7ru6OgwT9q0+5P56c4NvXFrkP8KHHZxnwNMVz6bQ/2NfyDk9qu95Iqqny7fF+U3JVFAmLAv
Rzg0ArzeiErmGbr3z1ygA3DEa7NN7pfNIsPjVNpK8ChlfzQIUTlHDrf28NygI1dRuSvVUK2DPrio
rNM5xydvla1Rm7OYcE6S9FhEnXihG/oOj2WD1/hBjVwTh+JP27z4qmFiqmhYHDaty+dD5S00V47A
6JHl4D+HQcitKdrpBRbZ0FC/5cQFdpwgASLWL2Cg7JWABtE7+sUQEprV0MCpIH9CkAozSM0DQA1p
6FCfYiXWtZXFU2/Gr4aZPtPOLZFTLLAYYbYyE/PDrN1yr1f2AfHlIOD/KdHBZw5gzpbBJiKwDsgr
0b2PMp7KpVGBbCKjzOwcfCQ8qQe0kZXGaXABy6FxyvfcSR/KuHuKJINJHzkOGDHGpJIuDA6/C3y/
PAwroyIFGb5p5kPRIoImwJdsJv0c3ry5YhusRdKpSwGnxcDIvqxrDy/5X5Ny942159RV1inx9K8I
oz4u/yU9U1SzlHMwNNXmu2u0C8L4Ie2ZGsY9htxM1X8Cg7YBpqnKIe46hs2OBSxbVp7ahk3zJSHT
u7bxiT+NC6ViNlXOXYWd/V1XyYPJntMG2p38UcyXkQCXzP0FhqBLlHVXEKqXHvtxrnXmEqyINScM
UeDNEwiifD2I8dGmfezQD8ibdlbp64GtEQNDvzRU8207VJIULbOiBsTzLk176p+M+C3WUrAHZjSe
2iH5SGDTbOl0womJYqSxk/cGwn5q/Za2fatBQSxTZtuLyf9xkBQWFUUrq2xuTG0jYkHVexC0l0F9
cZvPc++mDPtRloTmmunkqvouvZxbGg10fmkwlqD4Ez9P/gP2fmHgido6KKwLq+LVCkowl8qeGKnb
25q3ckhfqOg7ydxcdQNQqTF3DkFteAsvonsmruS5FNlamKLjrBB8+2nBJa90uaTbfByRG7gvxhtn
0OttPjYw4YPM3jCkfegSVmzciz9TpkZQDzH53HrfmsmT0xYM8fMJQJnpXGoqs3wz8SBhOiQ0J4qP
ezF+QBhR+7yBBIBKdEYDTtE8SFlBhFvYnj1LSUDU2FeWqT1/UkaAodq330+PyuCBzR283w4vPw+9
s5Je8IAyDnmqTuqV0T/Cs3OWjtv8YJRe4SlVyyKM1xSdj9sevA3/JndcJ/GbjPIgiSfD9wbAbaGV
UQntE8FcVTbFWGb9qzO5l5F2DguYDLqgbsLVVLKKY6Nd2V76jgOm2CKYRCS2cIl0bLfkyfyn0Weq
nGu4IXU6rXVBQtoeC+7KI++VbeNW00aLilORHxspAEbi7zSJG4z1h8ercMxtM7xQ6rgZwiG+GlP2
UWIySMIRDiWzrvPI07RClIZ+7x4ouoh28N4y8GDmIW74P3KcCc9TiYLim941zojgwDHaIjjjM+cz
YwdEESKihTRG5PT+5Vgu7PxNxs7SI1ZsOJO/bUR1KhlXNH+C2jzZCuKlWwoMZcBaFyXuD9h6n9Ho
fcGTBLTNmaO084ealV0jzQF3j5cgGd6nxFm2qf7bwIXicPRt5v1LEZ7qoXa3LfmcjhECBXkb5ZFu
H43EP3Ccw22aMGyTxnh2ugswGw13xADOyau3o6VKyh0td8ldfVvTG+nq7t2qUn3X2Ok9aqvHfHAQ
jEvyEUnHRczorA1DYxjqZo+X3n3xtFHuxqa4hWDSmAaKS6kjnlQkGiPmV3is01ebFRMlvz61Y/LC
sYyrIev4WiKkE2XMJL+qMPcsetO9MNEBVwnGYlNT/wZtUO96taNBCkUzyHa123wlrfOTjEzBaEX5
8vL4j5FiUi/a+I0cKdn+jNkIY/vfvvt0e/fkah4ah7mnmyTYdL7+BEi42ZrSbpet0IhlMt3eSLff
D4XoTqXMP2DIiHuC/iKS6q0MxwbETf9SRj5vvYYz0oLSLpMGgdnD+yOmDv+WOV4CNsoOAdIn2WqS
nBww7i9krUA5ahdfyXmpNYpli9fhYZrcRZXKq0lp6K6q9Tskm88pAS6TALqf5xcx5mHxmFNjvKYS
YGMG1snox+dCM+NdwcyTJyhfxv21gqrmSZcsjTG9lLkZA01IT4Yst7lRfGoZsTFqBfAPg0VpbwCZ
2y2wxHlGYOEgINqfJfW21SNMKwEN0r732gtFCbFVXQtqrtZDW571Ot1TY/dj0eK8AAa/q3qad1p9
3Hkjgxqh3J9KDt/8BbluWejT1VcJU/i25kgTpEfb1IisVBOTSRE/wrPYB0PnrN2uuQMdXLVBdW9Z
a5khAYAoX8pEIuJ5zrsZ+x+dgYY1/0MlkouuXVKd7vGGQAjpWmLAUcyW7T9ybaKdVteuCBEfgbka
lLhkHWpdKrxrPzBXZ3p0ERmXEk5+eVzd86m6WjTOBVl50PTxUqfgwwZDCnzO6baxh2NV+u+9ih7q
DnxBDuAKx+pqGs2EwbDmHWqNEjGXd6eH0NMHe1MbHvBunvXM7Dl7LBvqlqxowiABkdjn5FXb5vMk
seKlXrUIgTfZ1CaZiGBq3oql7V1Cn+TNFJ5ictQLIye7e09SUjyDy2/Qu29/IvZQELsuINs9tqjQ
K6MtXmjW+gHh9txWhfFQH9KMQOHQDeUuxGqAVY/uYjW8A7I9wMO0Fi01tCsoaxpN2eY6kTji4i4K
uSwlB6MBhVaZw1VvCNJEFq10tjA/aUQi4qdp6zSlG0I0zk/ruFi3M/QFLeCH5YbHdwkyfONmWR1i
Y9hp1UfK0HtvBeqaOOV3F2CQgBAYLmHXIuaRtfZtThFVGhyaMkZ+sr+kzOx1AfdrSZRs3Btc1DCw
BWtuX2dPV3daMLnycDYAeeqRl/PworMNdC0EPOg6nQB9V8q73T30pQE90Lk57Yg+XXAuEylvqTwl
SRPtcwXJIAr0dwsg2DKUlK9XrvU+2i24K5W+Odw6F5nOAqyiEGWAG/Ky4F0nb5F90Yy9nFILpoIL
R1CTuDNaPQMCHYqtLv1238JHpE6EkgGJL6FmSgohG499ON9+8pss1bk16qMwcGSJXn8eSKU1GNvg
bk6bzNOfq3msze9ZESdTQLP6F5vZFXaSlRHFNQnP6oaci8cwQY0QRLsru1jR7FIu3Z4dfJYirJbW
i7gA1pMCRCqor9ItZTGQio4pqziTh2nah+Q8gr5S19ilv8UYTQh4acYnJXQPDNC4FAUN6BWalhf5
TDMC6bMruhBDs+F8+3BhJhcLe52a2yir2KNUlm2G+KtsFABQwxZfnFmg2F/zpPQObofvzkuvAvYJ
HzG+i/IiwFIP3FLtdd1237TjVttmBJ3iwd5esahxNnGwd5UMlnH0WOlc0ZDvdUBPXV+nJ3o/HGL0
GHBrXVJfSW2XJV7wYobPLjaxRepZ2iaoK8oysXiEfLQdX9e3RmOVq5Rc48G2oFLk2EwlwAoZZWLp
JsEzSAuNNlfKpaEwj2b3a4wlI4TQNvdll97RkNqrFigMsmTgKGOaR1ERDDLHkG9i4NBmNPHW9dJh
O9UQGWxDiVuhV/van05gYilWngy2eN3ZFXrHmWHEfk1WeauU9TGmxYumhdw40m2ptGRVKz+A+det
PGealpDdmTd09gfzUp1329HPfqqRJcPeh7Ox7c9uC4Kz4hVxujck95jYbXFtOdh1vqu9Vcpm8fzS
TG9t8MVdk6EYVv2n7ME2c4wkTEKUTCb21jF4fRIXj56b55e8Gu6YQkN8gjFTVxXAEeksnGRA2MRg
vuhsaFuzoV3Gs2PMd9n0YJeZfx5tluiSg2Yva3+P/I0xw0ezsDkgkn2UDUcTkXUfegdRQrXPim6t
mAszBgOfU52HvoLD5xoZf3ozKnaF1TmLsSP5AoIcVba7uYG4urgkGYoZt1ZMzYrWKn4IE+gx9qbY
pKkoSsxNbA3P88rUeMThvvChybZ5Ekffo4xOkXjDANhAEQtpHu7RSMMYdGbH6odQdyjS/G63Vb0t
SgPfkvDPzCMT1B/1MTGZI7qjnwVr9NIEf7sMYl4KrS3oxQsxZTTxcHMCyTbrvU8yvQx6+OSJ7m2G
rhTpvGJwi2wUeNMJoJNb4dIKzF8GdWveRRiKItB3UzztaJw8o378cJgCHOd6X23+Z7Q7fHWTfrPT
CM8Znj9lFJyuTOTqaPjlLRzXTlDfmogJZOR8adnVMBkLEEc4VJS1sILxZ2pDsGfR+0WWWGF1BX7I
Wxx3nXWOGcdWW0Z+S49yFabo0ynI2aO1hB2mGF25gpicr4QtdsIjsdKUJR2BlCoBI8l8+Ub2QNEt
QFxbMs1l+FOlyZuVZk9ZMbVrr/KbhS7GtyzzzlyGr/rYbwKDXf7dGR3Sv8MV4fXFAyvDWWPmilAV
6cgBJI3OOFiiM2V6zKhGv9eWugazG7Lxkz+BVd7N+tkbsGTxrt4bs3vL7WTnBzk96tjRIaoGi1jS
0NgM1gvucFhUdC0YTvwnnwKqDIv6WljrrCveSu6WK8gQuHm3cFjmEprsAlMmo23PWjpWeWjh6AtV
n9Ppy7MbirGTneZJPIPTq1EYb47DVNYerRcj3mNEe8V1lbADVzCxWq4ksD5Zf5gFGA1A9Nn1Ytn3
KryHU/jUcPXtO8414Wwuxz1FSb2z0rtiT6fmYzTyynZHWL8/9VSsncbYjS0XmPibswtYjrKZR9qc
XIm4a+HFmig/mkWzOrmNRG6lg5cgmI+mOHqG3nsXAmOupA/czkFiFZL+afjrZCnmgQt7kyisA2HJ
PalaxPz2GjqUzSXs2Y6Nw5gBzsa3QsaIjNmamMOE5VuborbjdThxRHR5+GenR2+M/G52o4BQnA2b
YNKmU6oT7Ii9s6kZQEyCbGkSV5lSh83Vd8+cNZ1VJoplWDuvDj5oxofHoEXsVX3U7aqx+eiAp4ve
wuLFFgjBR4LGp50CrMgKVPOAg56frE3DYy9PnICHOS7Brp46B6mYc2tJeJMTbDKXBruRTWfo1LCM
4nSOJpCmTxiW6dEhq+t819TZqhkTtvXY2uZR2u57ZHO3WEkR1HdrPwkAhL6RbwkwvVua3AZJcwHL
EFAopL/benh35gfYGUntzI0VSzISNW3qOACP8WRnR8nnniSx+FE+oqk8FpSu1CZvchyxkRu69eD0
Ljo/KyNcxa0RN98qTV+JljiUZrK0ouEBMKxxE4+H3s0hiYImLNxqZ8BXZ7Q1l9k6uwhHlG9KaHl1
fmN2u1AUEMatOQIvRddkrv3GWZF7KjjkjjeU8xEaMkF+BuYo4WHpnWMBOnOUb745OCut03clmzjI
tfRCw9rLiBmtY8xoVM0x7txXyl65IlP1ntEAMuj8AjCfpUumwrdpdph6BhFlqr/4KA1aqMynyhsv
dsV1WJdXq6KjIJfPHPaOAfspCnK2MxijzhnqQaBGeDYaTI+fgrl5RX75T2k0Np7l5Km1O7J2GeEc
Lq/kdmjV0VPvKFkv2NyrNzvkaXR6hiq8PJxqeSKJG2dtFG88e/gu0P+Yl1YxERpsLL3AL13MRc8t
e5mbE65rswJ/pr3uddksazo/lmlTJlsVkhGoqKPKe/eRLcoghdeQoOQt0ZHLaXKj+aXDephpnBYd
rMoWM2EuqdzkC3uP/Ec82hQvHa0GdmLjLa584MzBH47ueJM4AC1o/cAQUKz8Tv9unVJb6sNID6b7
UscxeW+dmyoSwUy2RXnNG1pYnaq9ze/QiMVwJ8YXGI89gD3KJ9BR0HF5ETHPtYXOnxlNT6wO+pJu
DW1XB78lfgYs7wGdq267c4vxSkHMBTLXqofBzyCbpot5DYakqbi8YjIqsEmM2KFnd8stty0al+dg
4wQxhA9qOE0/TTH+RJOojlUCJBv/w6XXuOhq1iq3+2WuUzlXcKUNlv22LsrnASMWrEhd50YfPAz0
ogvoCZTlktKzbh6nX1Bvdb8oRHoeGvXS9+bZraetFONn1JMSNwN3xxLzENKWAX/bu2mKy6iDNXGm
b2EVWNGkfCxoZpS9FMtomKhwjTRYwVH+AJFbigZtUGeAI/0qgfIffmiFcbV9ixurnIjjK/eZXK1B
JC//gVz9YQtLAObNv2PAB1be7V1Jz6Tu9J+1FfRg8ZBsSp5QFfZk4J1uqWQA6Jfc/appnH2olRgd
GhMBk+fJYmUrike8ZYKDv/qoW476aSivnJXjjcblNdYsTB3sSYE2m6IJtcjsUGX2QJLKPE+GvOom
Y+BsdHbhDNvLdW7043CKzOBDgYGZmzJwrlOuADGYGQZb8vyZY/zqcMm7+Phoq/TRFJSw4bk3g25Z
MT9AhWaxzvuHoECsbgcgXF1Da1/kMz+EOQkoRP/Uy5qXV+ODbhOLHqjTKDpCjBWjZMv/TX3GRriX
Biwp8e6vFzTlCFEX8sph/MNXDFjw4TbW9NWkBpCtYfz0gePiQUWI18WtJU4tSThYrDGz4BAoj8sE
O0ntjzcIAMMBQXhHreIzx2rS7xldC5VmQ4t7aCZoxAxeHqXlvbtpy8KumKe3p9S0dnErfgyf7LHw
FATPiZg42+hQi1PWIOoB3Kw0RkySy9tS9M2tEs4poaOhloQSC/utQ2VYtF77VHQDzpgwea8FgGoU
bc3vjywQ85Jo6dSBIm8CrBkrtuWyNM2tNtmM6JxLMPJ5s32al0jAf8BHqddD7L5iU9XXlH4e2+QF
KAJxbUBXJlFJwWwfrxN9DY5L5T13g3XD2NTjoOmCuN2Mfvmu9AHzQVgzp622pKqLVQ5hfEWh7JYP
yRc9BsWW1RP7hwOljnqD1oDkappsznYCYJgjVgPU38r6m2g45dkRWE7fp/gixokaUE0RkDgcU/+F
jPwRHZPISsZlooruxhQ89bbHhoypwDHcL0J9197ObvMvWpLTgqcl93nf6DaiceF89SyX/GkGJLsj
M6IOq7RAckj7m0kj5JJBTUylA3WYTXFwtfpuZOG+HBUDXOuWtlJfl454wfY2E8OvlUHLkktq7pBp
3UsdVM0ibQaYeQI/Zju3L1OCWzl5ghEO4G6d4o1x0h0fc/SP9jiiKrnoxQvaGQaSRPG3HhBfVWA8
mGmOtCyY9nNY9xigZHjHeLiesA8zVUDEizAe9jRTLhi08x7D3+lKxoyZ165rgJ2kaBLacBeqcmFY
TPEHoxtvGZFd4GaC7T4yO29pdtorMdO7ormkjMRvio8ck1by7eU0yuEe4QICH5OL6o9RWy8FZZL0
x3wyu6djojZAwZmrSHPPnYPtA4G5ey57JCbpDd4CysvH0N+nqC9X4Kn2eZk9kDNO6ZKKMaIX3pWN
4TI/LK7iwU4Ft+aUwkmgAT85jI01nSKYNZ1jxffuKmTXYuIuwbxiPjoEj/0E8jxECPBmSMSsDAqv
3pmGuW8T6sqLnzSIKK5yGXMEFF4MimrmiFCTXA3IDfsxpX3Arh89Z6g3ReJ96NibV/NJ0KRXZJGg
EHBOpqo8mfo58k8pgn5SLRs+zVrPdaa2FPUClsVorPkJQOK+IMbNsX9pOUe3iQ55brzh1PrMEpiB
835D8K02cJwONNRUsqa7XBwpvaiWWD/xGWHdrmrSefHQlWzGBNUdrb81Bc3ege7v5m+lqSHl9Jpv
jLoTAAvjHT68Y2nwGs4mbnrDhw8NR2OV+cRVPQzHbTHdZBtdeCjAMDJO70YOxCUxVuSXADSg3n1o
WbYnk7FjsALNGJVVEnglo04EpBgpVHCpUreLo6pSe1lHAK2NLv5ux+nEGMKa687hKqiXotD5/yOC
0oYppSmklRo+XCEAEQJlnFe0pmBjFT7MvX41z2FkpH+2NIMtfLf4SDTmWTmh6V7pN3MqLWzLkHK5
PG2N3Lgrmd5ncHtSzYLePs5GFCSDMrtS7YUdkiqK05UjKqRpfpQ8GxkkadHeCp0QK759yv0eLDMH
z3bCJhLaDyTWkJ5dTMXcQC65BYKaY15huD9sZo+cPXeipWnHpqVtMsyPMUA76B2gMKOHH2pjQB/d
dCX8WDZNTn7JUB2wEy/rmD4g318DjXgd65ELLhTdqMJeKTG9Id/iQv5wJ+JkOpnbpatH1zpg2MP+
SstoeyKD/zEKzogr56rF1bqIna1fVhCza8V4sU8pOZjQ1MfhEDvmjZgMQXvP+CR9/pMW5UmL8WWK
uKZQBHWQO00dL6ikeYoYoq3z2h63ueSD1UY4I/uPDq16iaeHAaowujVgGUK5FvDlXne/6BL0l/8f
uITn2+b5r8rTr/+sOP3vhaf//n/6grki9b++nkrUf1amrj7bz//2L1BLo3Z87H5qKIJNl7b/SeSb
v/L/9hf/7eev7/I8/q9MQmHo/xuT8PaT/2Dd+DuM8K/f8U8YIU2j0rJc15OC27O05L9ghIbzD0vq
OlbbmQPowZ34F43Q/gfbp40pRQc6pevyX/2khviH1Jlgor/Zjkdzqfh/oREaEA//1k5qwQUEdSjZ
TzGh67pr8wf9nUWIlZCpY68RPy3KB8OI7kOlZetaEdNStjDWYa8oH1LmrjVLnwpBJi5slSjg5E4g
xpGpsNIzp/dBmiZMpBmHSwh+87dX9J91uH9nJkq6m//nz4lDXLpSOLwcjmF686//jZmoKQ7WtJjP
fZPnSDTXFsQwYaT4fdJG7dxV8R8vbXBvi3BRBprLP2BDc4tA3bgplWsjcv11Fshno6vtXdim32ln
c/tOxb026dlsuckJNyXxla1Z4NylqNxfu06vPQSypeeN7sEMcTENFuaEketQnDTP5LbfsxoEXNIY
a8WjydAyPioy5JHpUDY9yqPUkZC9iZpznzK/TX730I4WtqgvRYOHh5pW/KiDs2kV6mNjk7Hwo+QY
cx2Xhh0cIjOZYTkGqn6q9zvluzdYfDhZ26PuFvvESvlpzHxl6pZc5edeqqdJEbRoApNOl5D9p+2U
vra78lsHN3diWIHaEvwHTeexHDfTJdEnQgRMFYDashvtDT0lbRAkJcLbgn/6OfhmZsP4jQzFBsrk
zTxZlCtax2azXZ5ooHoiZVUeGLX//Q9G6SQz/kzJCcjAHpeUCey03i3AX2HLNNCdx7GeoVa0f0I1
Pi2zBErurv2s6OJ+pdpd6lvu2TJ/2vwTCld0qcNsi2/MC4Ya5FJotObDQNvgLrSnezxmlA1qSK//
fXHjBQOpodIdtd/4kEAkhFxqqX5U3g3Sxa/MYzjkG+sQhZhLQQDFdvkmi77h/EKv+TLjtSKQQY7V
/ZVQCLA+JN8NYWRzREKJ4HlVUXJDcsE2W2vjweccXgjj5Bc8AoSLaCKpmr9N6G0jae9SzV3CwYXm
lgNOP1H/0PnwZ61YpelvjVMyxqPevcdXAfjyy6W7IwAcXG6BURCGfbRCC5BM3R5IuP9OOoYGcvgX
CXrPlvCXsYQIGZ53M1quCmlX3o8m2QDXbdygT+evpFOXsUQ5qHGx+YwBKqoNuyYBbzsjc0rLv0x2
1YOVV4/2ArEZC0NnJy16X/Om8uvQVP7BBJWITa7BWMOha5H2HtITXleQtxv6dx1O4NSHojK3t67q
9x6MfSuz1SaPMB0IId5jeoHMJHqNC8/Z4KX/cquO8oL5TRQlYuXUwzOA8oJ3+sNmSv8f0qfGhs6+
8zFZGNhbBKFaboTdgs7xRRpIzNqo3KAKfRp4Frg5m8Zqj3QNd8PCnGEhblfV6rOEsbUlxvfCerBj
hEvoIbP6jYSUNHIfKDMkdW+JDiKi/y+z4l8ZSGbCfMRpZuMcAXgUBoYJb/xXzdOzHXGcR/+xTm73
fF0fAssEo5Bhd8O0v4WS8YUjmjswY7+6h4rHpWiFKzc/cT7tSNiufYEejgUqhsy53lkr/CDvpx3D
hhOGA0gkhJ/g2PwrcIEQh3Ovjvdlds0hsqw/lAF/FTgd8NqAlajofXiAY7ceaiqbuCp0kPzLTcgd
cS/bVNgvKcy5+WH7LN8SpzQCEXY/bh9tUqv+sK3pAxbDa5cN37LH/Bd7QRfSbiKU+Zy088mrQOaY
CnY8Y1ZSGNNllJpDEF07qHa/m2gFzoTJR25b9OORrikH3jGu2kc34Y/JiFYC5JxxFZr+DmiMS58X
N5nOvdAuMm9behMeEjpqWB6Gfhl3rVAvTSP+DTIJd0NmqY2O6VrBHUmVASJhyiyYBBI1C3Z8YiOi
FzF3/8b5kxqzPCCD/l6S/dq3A67VDH/AlqgaiNcYzTQjc1JzdR96vEJlvadkAF47jHIPrwl3vG6v
esWlwwWC4RU7xWXpHmowYY06EjNZzeYBp7OKsSLdZRNbk/ZIxkIbIbwfMkN00j3l3cw4KgZRGRos
cSAGHs3zNGpvoxEhC6K2mzGETyKE91GuUfom47oBz6GqFK+5kLCnfyOSoYu7QVyV3K3S6TSFyzmc
jkXHA0W+kmBuYf4S0VH5a4eB5sLnGn9s5fb03ND0UCvv2IRcZ21iTbicah3kvvVvhdE38QzFlkiA
K1SxMz0tH0pzEptR5t+2NOvdPMlLEz0mOkVUr8pPZj3pqTKjvyPTt0NZIPUm4x2MkViW7DCPOKUS
sg0URTGwmj9JYzbM1snvI11SRkUrBSrbNG/aIvpXlOk+LFH8Iu5L0CXyY00NIs80uhHOddek5aHt
uaqOFFR6kpA66L9FO9HWsI9Zq545H7NdvuR+le/cxEESmvR+Ad29bWduKT6Q8MSnLCceyonY1vzI
UeIyDaDxZBz2tGy11zBycKEoaZ08+00ZfXy2G8TIJevIRVOGY7uq3OfQ2zoB49IlCEn2K91npb1N
QOHnUPC93qNanSN/L9kHY8h2roUTpFehsRV1jHWq1AVdMgoZWwEONZcwPlBCw7PCbUlH/nGcnOyx
7kQIpRkwUIqUPdQYvtM53achR3VEWqyfWus7uNWK5nLKc5x1Tgvnrs1U+OaU02GttcGus29SqMSt
p5hGTVDU0YP2coFlkZJY3MYqt+8uruIHnGmkHh5pwPkI03EMSll+9KOaghpwTNuVuOZ8WQdOHzm7
DLf8Q+9IZI8FpJcnjF+zV6mHxIZG6SUsdpIXx8xxjKLqsEJjkhC4GfDwpu8LOOksFY9ixLqV2WMf
6GZ6zv0Ru3GFccWmkAk9B8NL5iWaHtIkv4HB/mqbTlAw6YYPpkjfM0JbuzIv/xmztVxmDaqnA9ng
hPE+MehNQRy7IcruaNmysS6AKPRMBxxarJ6XpokOacysVINUT+xUMGT2afKxUqbSj5zi9NN/X9JK
DkGv6PFOpvswQjSj6KreEsD8iwT9MNDQ1PgXqcavjpTxTGQAyBrfUH+AQQWXDuHkv3eyB3ANQgdB
fOjEcVFrsximJ6Pak+v4akPmkKWZ3NvpZy7VQXo0b04Xx0SjHrN3WxoBXez7SvnVuVVnKsl/lAyn
k4EHyuqXV1iHn0bt3t1p2I8lo3fHiIJRrNVOs/2rNWGkxFN1KpCFD37rTw92wyvF9PRF2HvgASZn
Vuz/JhGPHElENxaHSTSFpg/CtZ/JruUjeZfkUT3IdspXfwz7Na2RyBKnCOZEJEwSloV/iqz4uiz8
ZteTcpt58WOaT82uViN34YpSUNuG2RiPW6fyBVmi6dOYCgUuNQeS6zxNboHOWGC3o5/kIe71LyoB
Yt//gUBKIKn/VxUl6V/JE7AoFOIemPCWCM2re8K3eIfk/4Fc+N5N+jTy3pEWdL+xx16maRYPnUPG
bQHlbeNQhHrFhWPUP61B/Gu4j9R5ApaloG1xo6Au3L+OP56WyrhSEgTeWDCPG02Ov3MRPY6r4Why
WHrk3D45vX5hIGIffMZbiNGKzIFv3P3JtXbFiBRplf22G1OxdUcyKYCd0Ob1uYnhZdmt/9U1JedY
o6i3hUI6GENRv8DfYSLVEffv4DXF0ZdPHqGmuPGCYXq4uMTUE/7YzZwwrBmyhMfwSiIk3sqZkZnE
zkLRIcpdpD4T6O6osvg6Svvqm9SXj+MwBYNCR5ZN+9AMOFPChty0wsRzNBMk7aoKb3T1kdWfAAnQ
rxQFCx4GDqUmls4wrmgax9/eKwIbA+PGdMxXbZGl3xVXHMQvRh+Vm5LglGWqPa6Tau9SasjlHVhR
viSkPuAf5XZnb0twJ5j+mF7W39U0iUOV0FdNDOcBLiKz1LLkBwT3BxNxPPM7HU19dmhDXLQiRvpU
wkOlLckL5uMn0jacXFYBnt1vFn0yDY3JTox/ywmHX1MDCP+//9mT5t/YIEZYZ/cC6uie+4Z38Ef/
Ky31TlZD8UoG9yfCft461hE2LZm1/FQpBkgmEFTYdzi/hrQytqZGO5XiuYyAK/Z1xfKvcRjmIcdE
g7F4RyCgWm0rCUgyy4cuzblGbMNYL0EK3nxf9MqnmSP7tjpGxkQuhV+RC8tPNWLoB+2RW7BuG2f1
Kww2jX9pBleZkkxio9AZB5QY/BJHQXFSYJcJsbq2PyeaHvqoSv61Sh9Gn8O4oWiudWmmRqYh1DJ0
7o57KFI6n4PBsggTiV9Ez6/EtNacuP1t0lb/8VwjOft1HOTKpH+SjDFJOFx1/CouCadhaWvOa156
TEMP0ZvpDf3O4d6bLoIs2VvLec/S4VEbDJnUSHYVAOOOGOZ9wtp8JSltxDXD0jph7A04Mok9fgQg
J+zQey9jn9WMOunJJPkT3kxCZFf6gIq3uJy4J8SdddRrtZJI3PeCvNTSAnAB+8xjXf1WTVPc2ok7
r00KuFF5tYMEwIEg69KXOf7R0zVm/H8iq4Op0wTYuzq8LdqvPdS20Rz3zuxfSFN/sE3T9FYasLyL
0xCXyNVZwoSqoQi8IS4dUmN+ZQPMThReuvtiLpfHKCTuP3a0MFs1+GrOvzb2yNL4zBpO40XV/NQJ
FjWAqE8uqFt4YhCWPT+9toXBdxtzSCsgj628rXItkqyCtl17wpqfrm7KE9CQN7FwyJ16BodwLKCR
rIkPzWjAOdR5OT9UFmpxGIIMCBuAhL2zNuZNgwNU8lT6JM0imT0borxD49VBrLGcShZbfqD+iW6a
c+RBE+MUxL86td+qLtxBcJ+RXcItSgcmxQqZEC033bjIrwGL3BzQsrdY01O7zmwjb+ghWb6IdPjT
psZWT669Bwz4Y498I0bVPETY1BL/d+JNzB/leOfKcrFnrNO0Uu94ZX73+JfJN2uapYmtb1rTPrr1
HG0aLU/0A3oXnyW/kmZQLTQOxUzKcIxsQ7lK86RzrepjKiyiFHV5r0jvPyQynK+2DVqEARGPGzn9
yEBFLoMSkf+htQkVKIPiqyHk0p/OJQkMpz34nT9AP8CxrbKZT8mgrmLGO7/oZFvR/IHu0X3TEH3m
kSBP528d9GKGqBibAAYHoclfHbJ/7KjgwExqcUCaB3HuW9IpZZp0T+n6XCqsjyZja4SZ95SzjtHL
dwA4/CB9xFu4fsXqwoFgCIvATbIncLdQqh1rPy7pU1qMoDMZbnI+WwK/TQBhhozlWRM5X2Cu75EG
xrWmqSONx02jMliHyRm5HHm44Xt/EUMepS/+wj3tAqyR/bGWNqAVcZqGUWw5wt2qjI2wi4vrIhns
zmH5ju5Fztlj0gIgclOBHH2oMK8xYULo8IrsT9epn6LEaCI5vJJDeacW+s0vjXvGQZajUHFf4Dqp
pf7WtU0tUR5uDahXeCnGg07Ii4Eb/lM55Xs5Y4WhJAEFS2UQwfuEQCOeZC9t+IOxThDyzc4VxukH
JG0YWkVC1DHqv0IGRAJ20bZnv3yw3flfZ9YSLuBEaMyD/2K7fyvmaHuVkbGReXXqg0Zts7k+63aC
uZKGZ4VeRrjrYCTg8JzsJCCz4LJiQE1FxdLxHsTd8E1ClfhlzxHCGTAAcKFf8/XR3nN8QLoEfBIC
5w+tIanXdYyDzdr5qDOjhWiX34FtTDjY5hv3qBZ/SpCyE/tjdrQaY5dVSEGirjcLp5b9YJHCVqPz
Uze4GiNLnFMH8OnMJgvzT6IgEtHpqIhallVyShrxUFKgSqpowET5RaL5r/BzJsWcKCMT+qFL0IlY
XF518h7WlIDYPm9T+8LuNLxidgWum1Dd57/Gg/1FZ7QE20ETsHTGF1/EZ+TSbEPxzUj3tvVcWdiQ
HV6xyVdfa6MTYg1e+jgGXOfP0TnUHoxX+8bUipn0iPTF7s4+XePvLkvBhEbBMBUzcx/TRXVrrenx
cZZ4rS3AAg/OyHOQ9rYDBgySC5WZC/YBIgrYfiZ1I3XGh9FMzAGN4bVY4uYgPPsCI+1VxAfsW+wS
VYolOfR+M6GvDnPOxK7v1mZ0jvrMpGD9zqB5IZEth8nDVzBeksh9r0VdAT1m7G540WnqgRnEPvDh
ZPmhwpsU0yw+3Goy9gk+IYtCl8Xqj+kgz8LlCmBm7Rk+ac4/GCDBROAX37J9ttP+2Kfb0Jh2Xrio
YKwR8gp3/jHkuU+wPk4m/LiqcDdxUsQBcvIONK4RJDnKYZ8OuObcYzxjCR3Dgm4CF/JX26MGK+LR
m9oW9JbqHXTKu9R2tzOaLiJfR/zfs+5N3lxakvCdJT8IZGEc5GzPz5/C6OmTEB4JN4yfXBO5v9kg
NkyBopznr7AF/qgC07EVyw+jwVk4Rl9RRq1LaMeAWQTH0JY3m1munY/sz/i5Sgvo2OKuhkmGaa56
c93sOfV5XSK5baXmdtKIPZ/5Dn/v1ejGHTt5/isBTG0C+Y947/66A1Yttp2efbuGHMMyPmNN5ZMu
1gjBgqskMTmo+QqaiUj25WBvHaPIb0lhUNfCUkug8JNg2kdjofx0spyCKBQcSDCpGUxRwYaSJ3sy
Dcr9nM75Eb1ztxv9yUZuXZq5+S20epZKAHZG9tXFALHUp4pUuQYf0oCCRedn/PDP9qA12dn0thQ0
Yuqkvo8NYmKRwj7RaGERju8HGuHopazlHYjOpIw/nlVXjxFOc4wpNzNv39qYwz+caWvjIJUCOcqs
M6Pj+UVUz4wK1NbEb76dmHnyzpOWFIY4crQ/4/nnHm/n0QEW9y93UWSaJapiFlHwqMVnM9ICbKZv
4ZpvNkr/u8q9P8Vs/QuLVY+S5RdFzJAyBgoJzOVDGSNFliV4FbgrEYcIAhRVSLfdbDb+to0IhPFA
2/V88luIX5Rlw8brfSxMYFW07Cm3bdt3SnUQcYnKRDke6xZ/xVNX/Pipus0eXiEM6zjHJaDWKlKH
JcSCqdckF5cKNmhiQ7ak0N7SE4u0fW/d3DiVKzpiGd7CSRrPCLGYUaBcmQ7a5RTfKbU5ILcjigm9
q6bkoyuUu0nNBtgzpnbeyFMiHQQqL6hJhuMEbfZ9MmDuKCYsfEKdxcTsqTSVewR7+yt07dvUOP3W
oy8chQNRKfNwCDhk/MQ3CDyulRR5oNINYFDoSTKc6lrm/fMwjhWtj0m9cW3za/I5LI1piV8T0kI1
3yyQi5wteVMxrfhlsuuW+dUWzRPdQtEBLwErZO2/atJ2W1qL2Fx1RsuGw3R7Zi9w1IGSw43defq8
qGHvecB0O9vdi6n46quGmK7T3TNv79QxxgdYlJSTNqS/EOREK2jhzZNroZp3KzduqkegGRQLuAs7
YSiKG6Vf3g3VNpgklMI5gcQy9c0nhbj1vk1emdpDFsFSs2lt+56aXh147iwAN/s7Ep+CT61bW0j9
Tb845zaJ4306YA0nzPYDu5sOxAVN1a52Gs/otl9pmBTkwJSaKCqrRufudLlzC3vsfK1hPg59nFza
aPmeyYoGpcg/7RFMACchxoLhITWHH1Zbn9Kwjb/Sb91CJIdKQ0DpmxFpMNwnEUDx6TxkxvcggT57
C+IJJc9btrf6iAnqS0CcOwj8582Sb+PaOVsDtp60Dj/65hKlks6VSlyixZcPRTkTt6WROpeG3jID
sbdKLS/L0n0TeQmiKe6OuWW/db2imbs9WL1LkVHn3P10VtyF85fYcBF0DO+w/Gc409/xMl7zIeUy
3XCa7bromOQDsUA+srTTt6zWHxmzBxwl6GpMzXxkvAfZT08UMNVQVsl1Kf2XMRZsxMUY921HQiDT
KPsFBQ+Unm1jaQO+J2PIiSHceiZLkm5MRGcH514V9dvF56qkLE6is52HO68Gukuv9l8WCDge1YiM
wc0vpOZ6LstnYYUgZFNKSvG3D+Qmq31lSr11Jl5jw5u+Gx9TQufK+eBM4tvtDOtkjnZgEpzEv5S8
KDXgQo+snar+YogFCsBJZELc3wCCeQ8PSZlT+4OAyTNOovoR1ck6G2VFAw8ZREi8A3t3mNeB66e3
0R1fGz1sBsJyD52BN7WOTCBIlGxrYmWDJkbh5DMWZ5Ig8XNsUKWAQv3srJaF0PpblTNoAfJ1tUxR
yLOR8Z/zZGtOuUnO4wAhcDe8N+5w994z8uZskCJNLknj9oGdmfS88PpR0ISurDROJyuNnbP2HPtM
08lATRgRzcglsl0Stt40jq3uBUr0PYowSaqivRLLqQ4wHtwEsQEm7vRaUVbwCBZgx9o7vyqRRI9h
nF9G9Bpt9CNN9IZ3r1LxJ43b5SNi1dyA68N/bVJW4pGM+02WlaZpOX82RRZSI2vG57KMrGfL777n
7Wh4FnO+quboXppXYsrDTnZkj+ibI3w2zO1X2X8pLEDxIIanatLzoxnm32Hser+cchBB7JqAGpC+
N64wm8tkHiDReL8h8817RLpqT+Y0fku94kTOxMJl8GX4CDJeXRZXSfjsxpgCRolXVAfTaN09IdCs
9PQP3v3fY+dVHxTNUL/thOLoDvWLyvE0WU3ZHAW1M1fF5xCIjKxVE3vY6xs5ImjM0YVJChmAabHf
u6zceZH4QDoV97GqqSgwPFDrzNUGT427NWSC30lgSR9aCYipBmpsj5RQDUb54QBDZevFl4+d96+9
FtjZRjqTjBpZVauueTOnzoSHPe79Oi22mRzVs5Vm9TPFCh2EKv417cqYh1rgiTANCkZPO2Jk1UvB
xrhve+DFfZt/l1GMC60w7kqjlTNNuyDU3Ucf7gP4kVM/+8MpirgzZyFty3DrIqtxeVqtvbk4ztEq
SFoweuPe6/8hbrDjypQcR475T2BrjJittexA4egX6f9gbSZQ0cXubpDpU+XAcUq09Ql+rEQSMpO9
LJjQxIqd2edDfRgaRkiF++EsZAUyI/tB01cEGtfBKffuoGuhBLl0TPtYBxrff7FG7g9W41F4n0By
NsfuoSFUs+FBT2KAqRqduLAN87h0LD5Zl7ikKy3/VHv+eprtX0hd46yw0q3JseeYleES4Cn+jNyV
iIml+7mss5sZ/24x3r1S4ubuesd/JZxtBBSde3ctsQCapLfk1EU3FVdvPLXVPqNPNch5yB8iKLrn
rCegmPXmdWoFEbQsvtrcnC7ZEsPgAWiWdgSB5wElBErRHLfiaNfc030ty8fJ0X8bHZ01eMHtmMXN
rmkMpKPSO3rYJi/9fBH9KEmpjFTzsajmuOYwF1wz4PxB1IL88/XzmCbN1RDDJUnBSqT19Gbjv9h5
lgcl2hW/JAxMlxvdvhDLmwodOCzLTHrDoO5DJYpYVE4bba4oM865TQHDSX9zz67a4qZT3/ie/T+0
SUKv6ev0mM3Nm4Op9rC2fm8GatMOnXUmwUxMJeFIkIGMfaHeCj2l3c0OMWs/1wOcyPllQdJuazfe
x2007i3cpXU7mfvWDv/QbqBvLAeMraD5QGhTlGSOTDOMhjatPBqcs9ukmr7OEzeO3zoee2Dhdgmn
LHm0x+aSJJYKmHmswE734nlAG9Z2HxVD0tc9jW/aW05MKix+EgBTCv6NwYgoyhWhRkdx0W1k5zin
wkIVy4kj47qMD7Y2aB8Y6PHKHIO5DCcdrk8PxYJVkvm8z93SVMHiVjpYh/RWHI2Bzc8tACaNAkCf
j2tDA3e76FraUGLqNVCnp/vaTBe6vfmcFkl5nDn4JJDND5Q2MOLL1yHjgIOCExYj3meZFUiCU/87
n2p6aArzkSWZapvMvzuMWU49gqPUvU/7mO9RxNc716Jk63dqP0eCytHiEn7V+iX2Oh/WiF/iYhX6
mRkiH2HEglWT8tvqIapOXJ0MuAv60qz/LaWX83+/WEx/oTobvH2GPb6Z0XJ1/YjBUmeN7akKPbIQ
BtceBfPXAtHrxfCSrKYjLLo6ciLzn2MVCSoGo8UsPApFBdgytfWJKlLnoTLa9Vjoy1OyLPLkpagU
ncPT3DeyPVHp0zPwn+N3O3PjXW5osBDt+vf+95ePUbV2nw17n/k2r8lAp7YTngUVcCfm5J+qqepd
Lb861+HoX45HAT5Q221xmGZCijFJr2A0imaTUIsRJLRZnfPCOxfkjbAA1+VJLR3BE5PKEkrxuL4M
+a2x7ArqJ4GOvo6vmbe0+9psrn1X91BtxuTJdkYwMXNg5CzVeu7HgN7Qd1OZ9YnWBBXIZmtorkEN
suJDhNurmMF8jyV2Xc8eD71fmG+FvJLW4F+eEmuKGfuyys2Y/oudaLAaw7iqL0Q6eMznyd65lvXT
hSyFqNXiSanwg7rDlypqjbuDoPmuGNEP+NItowCKoT7bwmewkyeXzKw2rUHNeZUCRpSQ7hhoPXuW
iZ82stDKi/U4G70tJct46bngPwrv3aO+e2vM41siuUaEuJiRaHqcJXjK2iX3d67L/KaF24TSPO/N
dvldDZKLndU0R8Yj8EHp3WHMbtcBjAYJcuYYJWg4I7T5fS9ktu1s6R8TGpgSfmRnFD5GeF+yosvG
aZJbF5Z7MlbT1oUYzPbSDlevNn8IInKG8y80pxy0wqPqcAvg+7vNRdoFGQCGQ2qAzaX67aQ8bmES
oDxS//jaOwTgRJaJ4xjHj6K12dLR1XOvpXZdmGAnQnZdeKOUiMd7u0EjWxB19nIGWtTTirC1xXKC
ohBdDIOUXQiUDb8PVQGtbs8DU48dtbTWtpstY5dGWgQppnlsN9FhkODrXLKZpCkx7FiOMSALlP6h
FIC43MQKT67DHa3nwF3OjHxDS+1nKtseqf4LKx79Sv6rDUiu2kuRgmIdPzaRIHxk0zKbRgqZuZcz
1T9rrKmzSH32iQiEeyYo/G92CrkfWpABEUeQkpHHk1FhIKZQ7TbwbEGGNA4K2MZhcpOndDIerYwI
fmSn1j33Lw1lhLNlRSeyz7Qg6ApkZ5q9JXjIThQq4SpvS58zERqAjrAd2lQQr/h9uHyhQH3Sw8ly
2J2y1n1O0Bk3M6kHn5/4zu7c6joSzAIzdzRndtR66J3HGZOTbDrqKGJveixq47JwMztag4/HoPam
TTfxUFF3EAUmIXWVkCJOM2fnTVjKmp5WoKF+GyS5kiEKD2Mkw6MroWz6MBZPwAO+UbFuDaYaVNmQ
W7wwCFNamzbz63e7H1996jiuOnkL66fBcovA8s1b+FiGQVNBF55cotur4OW37Y3w5Gp1JGrsRRwC
/cqO98TsaJtpvHedk9LQMSDLlHrXXRf5wOK6lFqXPP0zRay3XWGZDG8ZVtfxHQ4rd1drbZP22NZi
Y/EwhtN8Sr3s0aPkg7GHn+zMSVEe49Bm5TH7Xs2PTtnQtzWDqyObKUy32MX6hluhPZXAC5IwXA6M
a8XZregsNb9EIbpLAvJHmTDdsCCaO4bQAbZguU+d+Tk3uNkVqZnTOKXLawmekE6AD2oECPWGf4WG
maEcBBEm8NW16noWuKq7D9yCd/TUxKCNEloH535Hfbl9q/uVxaLsXakIgbjwqpIyNAjY+Hu7JhBZ
mya9qTkVRqMHCqqo+0PBWFJ5etlUJHtIBR/CeKmPToueaDLG2yg+eQ6M+Gh0nGw1UO7EXnoEcLfe
EEamzMSOCqyd3c0S/JkpxpB95HjeGwo3AhCYSz0MxmG0zfW+TwNuP+bbqo80xVWmcdGWfK4KrobE
c95SGiNJdFdPQzPiVXNTBuAM6Pxw9RXzYwDXE+GTL6/ZNMXvz0qaBYYZySNloh0BBpcP3mKBm42/
s0EXwRL2fNLIPMCjiJHRkUC50T30pq/BfoP+S1meb0p2fUMH3DO4fdrxdwwX9isS2ErZ7PSlbciG
MUJgmTDrsxe3r0nLAuuPis2BUFAOU/vIYJPR4gw3VQwraT+2yBEW7pVjO6OkCRCZ7N/pZL4sUb93
Jbn+XqR/PKNWG6o1sjZCo4WdSHzNCzjEQvpOmOxzNDnBHHwrVPhTLU2H54iNkMq+VeXhjuCby9Fk
TA4hS3wkJLCRhoimVQkDssz/pTthvUywK9H35n1qD6gCxHLBI3KtgyBKl5e809Er96Yq/ftMKyFL
RfpLdl26M9tVc2L7F6BEXwEEYbbVz4STWag9qm6j2dpkAuYCbMZwL41oaxfY7NxkTQ33oHeoDRy0
8UnLlN56LlTGSEAfmqqeMxRXu4i3RWKObFNmZUtYvTfDUl9TP76VBeMqd/LkxjCqAQoXpMEUPZpN
w9TyTMyC3714t0gvBOnt6pRkzkuuC3MnOmxVqfXU+sDkujn5O1EuGy/TjUBfEVBSSjZDzVSrldT3
+ZZ99PICS9n6ZcEJM1GDy390HTqYGmqMC66HyJ25sek5zRzyiL/L5Vs9UQlHLJ6lHbi9zWQC3upQ
cpvA3DDn0XfoNyE0SAPiDYsgDksyIHFec5v4GFqcpO5XMrW/Q+3Ma8/q/33BdULdXdhRa5cSr2YA
ku5aSB2HMKvzgO5F4i6W4mCxfqmaQp9CgKSkJkNQSxkV1MRCvJDi3fiOav+qljTeNw3sF1Dt1KWb
7em/L//9dlSAdfQ1Uoqx/h9Go1sScv//S/77r1W1INhCYgG8XjFBUc+4zphjoTUZ6sMK8WZWETki
/hV8PFPxpzcwWnkrnZ1AkdTDp5eGzB/D4g1mD7gjCL4i/A+MvEZbbY4UyTctTzg3cQERtyeye9KN
ePd7rhSEAyGnDqcCz6Md0zFmx79mh8ZtN+m7oz88OsJZdnlOmUFY1Q32DtJMEG7yi0OUx0DoOpiO
D5qTwV5Ul2xb8/LF7AQago+nArmi23kj+6Wvc3qPnZYBlm5eDVUAXcknOikjcRuMcTj3WUMxYl/N
26ry8Nk4E+Ym1vNt65g7NZb9vux/h4Spt9rNth70JV4Px+H9NDj5hPLKlPSRYPPOLX5qZ2JWTNRy
wum6j0aLvWBIj3HRt/8GJhCK0MXCnQFG1/AUm6AAeKJOlaD5p4K7jrOHZL8d5lxrnOxWexbQZVqM
iIACKNPOdpbKOLX140AZBYqJTPesbpzgFpYKy7YtbgazANbMzdCP5E22XF5htuipp1ynAEHqpPgA
tcIOztQgoLJ6U8T+76Z2qzf6EKm8W3cAS2YXD7PdW7iih9wG4oXrg33urDp8BtcIP6R9KFVHGeCs
AiOrf8FlNclJjdPRT+r9DDr8KusnOaXFHqPOG7CQ9pKRJcmpGQJ7ajoon95bmNu/5uHRL4mZSsia
T4B3wl1Y4HHi5v9pFZZ+znL0j74+VWMd7WmBeo6dLgxcuiFAdpETNIzfIPvJ5a54Chtz/rEoip9V
MGF4t26Cc0+kPKy4cWbUAKdlt+3H5bG3iJulHgtPVg7NpaTP0yJmuTFXH03qlRQVqY5yvaF+bPl+
bg18WKkOtStxPi/UemqAy52li13U4qKfs/Fm2Oynsl4bxw3zEPH+YRv+FdUWP38xWozs5veuN5xT
0qtLnIrsOA/B/1B3Hst1K8m6fpczRwe8GfQdAFiWi070miBISoT3Hk9/PlA7TpMgY61Qz+5gq9Vy
BRSqsrIyf1NkZ0VD5dOSwkvk3XelocJ7zZDn7CIKyE0dYfyIlXcGRA8d0Hpa+wOXOySP0DTvIKqH
VB7H2J81Fjlh+9wnY8GPu/bmFojhVkVHabsDzA4mkW9VIGeat8ImGc1pU1TjFXJPAfgx8OzvL5zp
FIQztURCgK2CY+YP9Z3o2IFHFY1Gvxr89GkCS1HH4wNchTyuRiqcKEhQkwKKGu3RYgDtCxwEiSvh
nJJ3sLHQiKOvidCB90sUaxieVli6Zths80LeJ9KAPpXAL6fyZdsPGIWbFsIJoOXLKb6cmaV5IgJX
DoQrucDUYFSRRG3TZxQ94j1WrM5cWogROYHknQBZ09uHFFwCl1T/JWkNxFNHCU6ISqe50GOMhXHP
BHSYnRtIlMDo/Nl18IfElnMP1DsSb9gBc1IEVDlcsMMJf2S+wZpAqJT0UJihupMm4SYF/iB0ETiY
AQsuwTKuFJECbpzUJeIdBrTdduYR6k8TLRm7CgdaTpJmUKJOH5WeGp0lXaYDVOvULA+BBuViFPBO
ZL9Ee/pvB31gYbUTvnz4zoKGTYo15WmYRUNzHZbCuUUJivtlY7p9gn+BqSKOllcJygF4/logxCAr
i+sMn+yeTmBnPXtqNhtbAkIJey7PVQJiDC8wy4C6hOnGvuqs32rLju5mlQ4yF2pRvXphkptB1kje
BkQ6sau28P4RwH9AAQ83oUZNJI/ay/kqFGQ4A6u1mrtVhKoNCieEMs45Tx/WXixlFxY2JvPfwpBo
4AHQXDLl0ElQpAK8bFBPfOeK9mR80XSJtsBPYYLNlMvk42QsKh0+CsVNm+IthuKjS1UBR5DJWrcN
GwC0tUQpFt61Dh291x8hQaFkpdWY7HS579ZT0DrQsXZ6mbYrWBbYyKfpA95+OCMI6U9JbToHgAy6
MOI+R138sBkUDizw+tLsRCk2Ap0d7qZ2ReEJpUmQ1jGi2oc8+KF1FVPDzDuDjIVW1io3Quf/yPrw
t06zbA12sRsoAYEV3bbABlZ5S1HDaOn6FjkCWDLQ5CHiCEKcYOfReUPGUw3XRtOC+lWucwDvbiyN
3sZUszOgULP0B5eCXiEMjo8Bgrm7ki7vSsvBOnshSBqf30aoJV6pKOhEdWHBLodoKyioDqJf0oz+
j8K/GZvWwReLvzO1yQ9qXEXUx2f4j0hldchbb1dJ8oOiZNzCQeFSSvqNz1SwHka4VZZBz7UWxWCX
0MTt+hjZhUahRFPB6fQ8b0ND7dWsRLZew1Wm9QNwTEJ0XUy9SK8ZXxOlBLxpUitHUv8mHJVzRURc
XnIVPR4OqHCBNuzHx7BGiwOkGsLnknkNcqnatT6yoPTqfsgldASTKhEmlLgvljMSM/R9aReEI9DH
qD3Tpq6gKBL9QhAs417qrd8rkUHQNFzrlOtZtdEeEtq7aAOT44XZyhyzV6XSr1rqo2dWjEfl2CKT
0Go3vRzQL63SDcX84byW63M5VR9UwMkouiFfU8gj/AfpciZ76TpabwMcQtGjbW2O8Z0ftBLXM44a
5FUEx5fNQ97PbhURjIk0FotVGmJHS2s6GfHS4J+9QtLKWgtWgPeJDDa1FLRbRTVCV/ZQgZuATom6
Nl0FUhhswH8fSoUzjmf092UA3d/SLhKRNYkSQrXqA8qM+1oomcci3HpVhgqpKJLvyM9+MuiAesGo
DThr515H+dwL1zKkC5c1m1OCri4lw7ox5VHbTghWsIUMt0YcyhmF4K6CyrGniEtNIOVw9HdYLieo
oo7FrCtkhsoZmPMBoUdCZhxRsTG4iLOAaK0YOko+nThKO0s13gAovlsbspxU/o1c6TbYKEqmlB+a
FmVqMwhvQJU8eUXebqV8NXbp6BKZKfEhNL0B4uGUMAAAMFQrrOsQm/MmKEYJFDBpPnjGsrswPJ8A
GRYUI6PYP0DfghNKtkXnm7piwbkcFQKxCPtXc0QEUkH+ewL8hegXOYDYW1ztUSE1LdBcE5KHoNq4
FdBWM1dijVOfmEsBO4GdpXmALtW5QjFxwCIfY/6Uqr47L/TrkRNgrYYEPnWQGrJ3xXeSfnpqBNVA
Riq5kqNedvswV1cK3i5GerCqA/cKtBmAOCFKWm8Ka7gboVsimqiE+6iK7zEgRzxGN5SVZVaIGIjn
RbwtpCA/F4FWUNxW4nVZxxfd0E9UeKm3kd3mZzkQBlw31ZL2EtL76NYM14JASxbVn6IUTK5+KhLe
4XSeZ2inhLglrweh2wg9coRmiSh1Wj5VQFLOMvgqHvg2soid1mN46eMnUiMJPBl4QFgNync417lQ
PdUtDSTICVl+AGNERR4aNWjPOHXLMi9xNyh0FyBdMwNaL3NfoGgkV7c6kIiupRuHFVOCSkQ+dOAY
4ZhaVRztSlEuV5K+xyebxKporD3q1FCXlPERWl91jcLQJVLKKHLK04xhjM6aOdsAlERPz2dXthP4
Ek5Vh9p5sVd8zcDYpwVsn5NUByq6xYGCGKAC/CdUWsJvtQktuNSSlnUuzvRz217DS1ZVGuZYXfkT
jmYe2jCbgCYziNKblKbQplbSXUp7eocE4LTvs3xL4canVoIAcIYiweQ3j0ILx1FvcGrQsa4B/5lB
NfFaJ1Q3MdfYg1rH6srIpDPfDx5hpeNRNVngJRsDYgUJDkd8mpxJfZecvf9MUQFpc/JgbMS6KtF0
EMLxQif2uwgMskrCtDsHsuwU/HKohcEPNUD1utmXUthvvPoA6YnTUW/OgFvpdzAjTScoKARjwrDt
0VDbJlksun72O0Yq1p10YJGWbzz4Hr7qXHm3qjjFa03Kbvs3RLKyDQJDs6Cm51YyrV29tV7zsEzo
xNcq8iZXeqe9aAhbuDmNZYogwXWtSVdUrb2zSfCCa62pRKSylKfCVzZTKfVI6BjUFYoeS5REJFUG
XBiknbRHTo5OvokNlOJ7BzFO7kuluO57KIyTKrg9dREXMNxLpqGQWdBa0H06MEZTJ+cjCGrwBtSd
oPtQrApC3AqawM080TpXpEMb01eFvXtPBquAeTAfQ2oqwA1B90a+cBUNWEtYonKpe+p0CQafQpnn
++/K0Q6X/B/Bu2dP4z1WuK0e9Brtc5qhd7E8QnAIsLMyanJGNbwQmuqeY4zlt5sM8VbzR8Kbrl70
/VwDBQu5QcuOF5ZCHXAJMbcM83UwqJZTRtODmCQSHrAKGGloRIYUkNbETbHqaLo6PR99RNN1I0+p
+IMe7VlP8WRv+t75XIIWOBWeskYyUDzhcMfjbHKCRhZuBoQDqYgTwsHxr/kr7tgZtx24qJWc6pus
l9I9/IF038TaBZ08YOdDsAWF8iBqMDkgHxwMNlKj8RcSLAprZYBrbGr3aWZwKWhGed+l1EW4MiL1
NikDTrpcfHRZ3qdoBumFclHr1/5YveW9eQPXBOeYVYeF5XYaBOT5I9+EKczR4UxV8di1NY6w9fN7
CzDU4nzfhR6GYT3O7ht8RWls4hbivP/O+w94DOG82QwP8VwTGuom595tUhN6/2kUJ3hMBBAv5L6h
gpQkEA+GmiAbGc9amd71QEv3bUTCDfTTx5mcv//+L73/EM7/Ju6wa8RR6O6HzVOVBXCMsAKd/RQG
Sl0g2SOKmUJVbYtJ3lqR+qPsB4uaBt8Qxy8DyoGuWFC+yxsFSzOo9llLk3uecdOqzsAVpBvAJAUi
7c+jplCbTzSYvupdBhZZXEEOZY12+jabC03vP/RGyz/9/tN4nNt2+VnKkqT5jnkJvs78MHlzRAYn
gFAYlTC9egx0gE211LQ4p8OgIRIRY0AwnYlKAeMtanZ5EGL+iPaS1wEXLAFVqUZFWkH9H2NjLtH4
SihtNVPbytpRjQn9aa6QqYFWaWHctd24VbMhWJdTt/UmNAvy0kAFTQw2MbZDK3BohyKG5S5EGZzO
PINQA2uQVfQIQuBq4MbrCFb9wxt1KC+1uq7FcF1j6kmOYW5jzlRbmgOmbooyJbkOO2CIhRSdfkuI
ieqi2u2BVNpjBS/ShP1DD8xtQuxZQ8B6aOANMoXTsZVniVCIgSSj3LkCUkCUnGZqaVXMvkk0ouIC
akJXFhAVeuMMrZ2h/BFaHrBr+t11J+yiIUHymF3ooFjYbYbWv6sSejcR/Dfuc3eTYYKhi2/TMHmK
8WmBjIxuRRi5iFpDD+mjM57tluADAy15zBtYrWNASpnMt0YLX8Ne4jJrgXU1wPcGkifSvp7MVdFx
I1CmYtVqiE8M2nRplMqjKsFEQQPnoHHUrktRE7eCKt4HQqegPNdkq5IScxHAL6NPdK0lBmhb9XEw
q+fKqHS3N0iZpkS8wtv2bqD3GKdKgZ4/0SbpO8jvEcAvoA6PtMA7um3+JurpnITGBEwA0J5apq43
0ZNQ0TSz8vQ+6nzKW2ZxZwXhKySOX6rWwKzlxK/gEUgIEtsN8gU1kIRVVVPF8MFOrGUz3yGveKv1
OhLlpq/vkY279Su/XtPhByJTJA1wVGeM6Z/lRe7jEkf1EI4E4Bfq2+1AZ5+mkjDVB4lW8HqG9Wwq
3997+kRZutOZjIDzBifgCJanXt81Vu1vBRnvyMqCtaAI9ylKcM6Y8Gc7X0FjWLC2aof/q+41B7Gt
qt3g1ZtSrkhP0COcgszRE/068xFPFdPySjfgFEK1T7ZaBVgD1LVTIOlWhbrr+9HFIPfMbk9X+l2S
5R+9nX80WRDgWejxfPy//2+7+rE6qvCz+Z1fPKe/66N/6P8TGSBVf58gJsD/nc8qQ/+oB80v+O//
Ae2f/P6oATT/8X8kgHT9Xyo9V1HTNHaXJUto7PS/6+bf/yPAtPyXqqmzmI9iwMdV1P+TABIk41+q
hTYQhWpd0WTtgwaQoOn/0mR+yZAVSVU1RforESDjk7aOLkoMIvJspoKujq4oC22dUjZEvW4KALc9
liAVtOtDKG8jb+ULqfthVr5R8pm1k4o8Gbk+7379+3++jsULf9Tx0UzJN7EADvZaZEkH2MRzW5U+
ih6IqV0hWeAooKpgsSqvZhM/5paMMvLxZ5iHOPYIKDJ9fITG6D0dgt+w00G3vGhyRqU9771qPDHO
99Nq6PRAdUPVrcW0VpQTMGvIUICImgP1UgQVaZ6E/l4d63XmF/vjr8UC+/JaumxYliTJKpIC0ufX
mrzOC/0AQekZdFKOiS202MCDSx2i++MjScsZlEVVMvBJYFUiq2rI8uehZKOPUjFI0ESafgoWdQbv
wcRzXs4hV1AvDP23BJeVgMVE8BtQhjMD0+nosB9/jsVj8AyyKbOlZK4wsmxoiw8ZTIYA8NxqNmJK
e1h8qdTb4wPI85x9WCpfRpjn/IPqFHklRi+GieAfPFzL/knXzM4dz+3s11ca8e5oQ22y70Y7cZI/
AfZP/Lj6M8hHzSu28NexFXa2ZomaDD1rMcnBpKkkR4zN6eStQsO4CicTNuEIjtaK5bsQWQiQZpfJ
yOHjR1gheoiD0iQ6Oz4J8ywu50BBKVYRLcsiEiyeIxoKPUlQKt3ISrdXaJ0hEhK8yE39eHycOQx+
GUgDaCtLkoRmvT6Hjg+TPXRQxnootcDKqEiHo+xWSfqixkrptoitg1+pUb2bDj0qn/lYb7tKWhWR
vip6nd6oCDuxDw60nxGukGTg48au6qQTS/+7JffxGRebrJCrrkbro9kM8ltomMgsaycW9Rzyj07D
Yr6rpm1A8DHE/XiRuKXzA385J1wl7mQP29Sx7cO85qg7rOf/pQLlIPm8epyzjIKfBvabvz7+ZeZV
vlwBRDFOCZPqhDxL2H38MJbH1UPq02aTJKKdITMLHwlQKOKrJ2ZXWYTM9/32caT5ST4sgTFJqlbB
t35TrzpXcbtD5kKFX/krakpba2W6aK846Ic6gnOY0H9+AHDtRDYILDdx+m28RkRi4znGDvEZV18d
n4bvNoIuz1HPFDnHjcX6lH3oGCnvjT/F7TBezLwMH5rR8UHk5Sj0YWVkchTdJKjpX2LrEKrDFCPA
sY3t0aFw5IJ8cAb7d+rkzmtiH54enn+97SP7LXLuQvf44PrySzO4Qq5ucU4jBwhg6PP80x+whBpa
xJZm6BYjtxW9xQO+pBv4ydveBpLkIDK/ElYvtF1t06HUy7PFm5+G3a8km2PcfcLq00GvxO3XpQtt
wb6jkGenLtILduvAPrI7J3X81Uq3f9+CkrE7O3Se9TVIff6MceKNlGUEX77R4hCWPfgd4yinW8t+
jJz7dsWYP2UHmzZHsF98+2FwEvsCZSX7ubUvJqdZZWyhxLnxTzzJclsvH2T+/Q9LO9U9bgotDzJU
11V0O+kPx7+dJJ36eItt2lalrkgCIzRRfIbj3EHT5S3G5pvSxPgEA3PsLWIB7yNafGlxFSTdKzeS
gZp75sg1kghlDLUx0rmIVBpCY8PvfLI28tCCDBXOlAJJWBkaCzBIHVcnmUuzVlFvU4FHiHeI1+zQ
kfHtcOxuQeGBdevHnV+1cEeh6jaIBWnhDsP2yzJPb1UZtbqIzjZQbRCAFliWchazDtDgpTdg9xiA
YANLYyiJpHOZ+r9mjGvo4uvIas99NTjUerSnilLYygiVv8LDFD04bzPHDmkWTudS/5OUPLvSkhBy
SzchDmWYDyhuQjjT8jtjbO9bvGmDjhaKrt0HYuUdkjCm7qHUsJjTCYkmZJQo3WtXajw811p+ZYgo
7vsdKCBAsmplnnumsi7igi7OeOU33QHoXGZrsvAz9KtfJiw6dHGAUcE6mwE9ubrOy+olN81ziVa1
KIKQbc0dCjUXUaFsDBW4iUXzblLuvXGg/S29pL43i6CBYle8K1PLbuskhgVB3qHiuGUZGyNt1scX
kro8h5crdRGEBb2XiICso8IFWbauXAySbKR+bYzjV+bmBTo2u2dwi91APAB8SIiqNyCRiMUJ/3Wr
u8J+fTD5BaAze0oAG+EcPRYHBSJCQcTu0k5sLml5cPx5ZlWx9DlPkczlM+eZKsWdkW5R4XrGK+km
uJLOuMYcACru5PW0L3eUUBzxRG4kf7/nDIRJJVElA13sagC2RWlJSrqdY7Vhp7bovEz2FZYRdmnf
dg5ZmZ3ZiX13VzmPv/Y4qZ86L759AvDhXCJVwzCW6RkQFzjkoA22ftJshZL+KDoWia/dS1pLd7zF
19cSgz1iQBOsSvHQqelb2PS3qSRfgGWFHpJvDLm5U/FlNgOUlQ1DW5kUFf0aDMqQnglFv/GL7lKa
mc8SwNwTy4249zG5UDUqZionnYXoq8ErfI6LiRS2vu/3HubV+j6OwCK2wolUehl6GcKQuGrzn4LO
rbUYomjQIFJgp+0VU6DRKKfdEK39yArTzd+9y7wKJcniXbhFm5Ixi+1+iPGCUqWSKsHnQT3E9QDl
KdnN8RGs7zanxK1fIj82dO19834YQrcGkySkT7flaljPuVBERgQDxXnlTjKtXmXHsiUXcpyDi5LT
r4w1DC+7dkqn2jb2Aeyz7dkPF6jpc3mRnIfOfoIrayP46vwOHHSNbIpqDmmXrdri+rmz2cfNaoe2
JH/Pcuc8S3ORjXBMR7HvRw51nZP8KXQ1l+STHb6ag0Oxo/jozvmp4eY2yfjKodh54rN+e+B9mAtt
kZAlhQmxUGAuMJe1X0L78gdSb2y2i+fefmvtt+NTL5+Yem2R+yNE1hY6Yn3b3nlBt44oiMYv23wg
SROY4pToZzJL8zQAZyZTYt8ju8r/LZxT+34h3Kyr72vtPwtBW6RqddVokq/x8mdziogFhjMnU3B7
eQbFcX719s2dcCLMfptNYVqjce03EV2VFilGAExLT6UWdWLbukRbaEubcyWtIQM7yHs4qovsgv2A
pqQNynhtMgmIwjkgq5yMBYA9nHsqfEhzAvcxfvyZh/880iLyAz8NcDTgke4N+/xRsFkDm+fMvjvx
9b87YGRRllRazdzI3+taH/Yd+EJDBiiZbgMZT0Q0UxDNbbXXvHziynIqpn+XtHINUMnEZUP9k+l9
GEwoRQ8Blopvm84rO3ceoWfws9vBfkWtaL19u8BZgFV1fIXPFcUvc/lx3EWgxOYsrXSDcYEB2j9H
55zUnzONfhkLLLcv2WMTFZBbg2jjPCD67SC3R7L/IO0r+9lzeq6lprM3TxZDvrkUccL+Z0IWgRUy
YWv1Ig8WS/tQBKB+iPPt8Zf/fgiU2nW+rqyai5Oc/HKABzarVLQlmMmzBnkeY7g+Mcj3X/Y/oyw2
kK4UtTkNnBAK0XkOH7IzzXc8B7qQfTkRfiMX/RLmtVg9zLtnjsO1C8TJjt3reyBqfAuQl87NleRc
43jlsOz5t+yLbgXqlm12cjEuKrbvgQbawP9NzGKDZaEuNb3IIwskV/0KbMgOx6bVfO4gAnYYVrWL
Ou0a3go3uJPbe3l2z9sbJBE1VG6jBmz0z0dqjajyWIcaCdamXRVrSOvutLUcuEkXo2u4qLicOMOX
FWpVVnVVNalCUbklWdCWm4BDBZIH8n21363Sst7SBYOc3j/VYrauIyhEagfGpgKipZ8ogX1Zg+Qm
GjwdyvEy1CF1sTrSPNA1sRaQmh3r/tYvq4aWKN6Pq1JTu9XxpThP3Ke4qVmWKIuGoVBAVSlnfJ5Y
c8Cjskd3dz9UGqyyDnMUNMqiTY0BFFDcWjxRnv6SKisKA1I9og8yVxLFxZdEWznvisRrt+gvrvMV
hvO2wfeUzvLz7qzbCs7VAd+Y1VzFASW/wmnRLTb9WXDiOeZQ8fG93x9jNmIwSNS+llV93DWzgGY2
brW69FAiq2zatJxxhcTc3EpdxMkfjCryA1TfqiA5EdqXy5lOgCbKsspBYlFClxdfOKmgzCaSOu2S
0XAHzTsPLPHy+IddLqJ5CEmTKdeprCbS3s8fdsIz0SxK5B/rcp3XzbrCl53b0YkXmZfHx2mcR+G2
NWfufFcq8J9HyXzsvCagmHthnNbQH2a77CyFHwJ8DmqYOkvyh5u/fDPK4JQIuWzNu1M2F29meGnj
tRiUb63eK3ZtaYW/AXAGa81H2vX4UMtVon4eypp//8MJ7EcK9kdIzWyAwpb4ng6mj8+Wh+LgLk2i
6JaKCG5MYMj9t07rEUs+Pvx33xAkvkyFQiflUBepZhSnndmKqJp59VRsKRiqj2kDaczsg/HEkbSM
A8R3moxz74/a5txS/PymKbY/rJC82w2qvvJj82r0R3y1oKk4sG5O3Je/LP+5kUlzzSSaW5r6nmJ/
mNagruEnDWGwbzrwlmULQgJfjPHiL2fv8yjK4l5gVODuJAHZz6LNw20qRXlh+0DRf0WRL/7tWO99
U8VATgGbly9fKhkUGK3FFO18FLiMCP4hClERxfG/fKX3YQxWJaYwuvGeBX+YOK0D/FiXSbQbFczl
RRPkTBFZkKPw1NodH+rLzl4MtUiEKkA0vtdlCUjJrgfl1RcQ/eqKNh94BhEbLX/a+qX+dHzULytD
460oq3MYaRLo5znN//CChteKQhHIMYojaYC3bJusGiS5T7zbHCE+RS2NjrkuK2ik0nInnf88Cprw
XYPpH+BKCSK9jchXgJYq7kvGlV+O4bk15kroVlDjUPwf28g/LzIDJO9fviuxk6s78js6BRs6/5+f
IpywK++jstyNyNSCo84ljCrhQB0f5bsYwkRq3NfY1pqxmNFWVXVqj6BJulZ7yirpJrSGmwAK1PFh
vi4XA5gC2hxEK0ul8fz5ZXRA9UGKi8Ju1M4qc6+hOYnIfhDfZFAZjw/1JVRp81DUiCzyFhzYFm9k
oUKpGRgDYKf75gWIq4hvpfir6rbHh/m6FDmjCVL8J9KHWb4RWROiz61g7BpUCdAikMATku+dyEO+
G8VgBerkmRqpwHLeJKq4uVQLOySzxecuTkXQgE0sqScW2zffRzMNWsgktYrEBH7+Pim2SSgQoYJB
Dt/7mz72x9fSS8KrPu5Luh1ihZBxllMmPD6LX5YfdT1aWORYlN9EvtbncYsJGeIEcgIc2/HQ1sFP
MTQ63BH+tiv3Xj+UySnB1aval68lSYMoWiPa64i1e5CsfPG6NaD1hyyWE1P5pdawGEuVP7/TJBfc
ESmegppE4cSvMiTzYHebmDbSUlF/iZF830HnXKmpJWEmESnRNUhNru6p1dkI0Isvxyf5m0VkSKoG
QIdAQtNhMcmIrg5VQ56wq1QdiTNaInn4t2GE4invPW9t7kKs1c/vzKpRW9glgM3aCcQ9OCHyITNN
0UvXrGh1/H2+7HCddzFNcFAo0BrG8lLiYw3t40yEdcsMwUwkHaXCClV3lB77PaIL/Ykv+t14czPX
MHXTIlAuNkejBtEYmqG4LYsS7malVOJznEBktdPUTH8hXFXeHH/DL9uCN/ww4rKJDF3S7yY1nLZF
14h4xZvmZDhV0YePZTSWb//FYDB7Tc4Bka2hfP520FssbKuCGM8FAJizcIeAdATo0ePDfIGqcJLI
Jh1jIGlzI2KZrqJ+luFdnUNBws39pyIT+bEPMnY5OHvkm9ppr+qNhiJCh/6KHqer0oSn4aQCwn+9
aAXr48/zZVfMjzMD2UyV8tmXG3ylq3B08PfdGmm/A427a6tTicS3n/HDEIv7QaT1fsN9BC8cS8cP
JEW7jiYfFO4iNE7siS8BfPE2izUa5rplVb027UapWk/Zrq6oKee/u/4yQ9Di+Mx9/1oWO14VJYWS
2+cFUw6pAIVRxuR2yJsbP62xqG2QpIi0MjkRuk4NtYilUYFmLV5l8s7Kg3WvhCugtVc6gOb/4o1U
HZdDwI2UbhdbQFMzE60zP4ayUJuHOo6RgoTr7MqdHjwdH+rbD0VJgQSBYMlF5/Pkoas29mnYtrsk
gxLb/Ex1hGKkjRIjbcxPjw/2beQCHqIDJ6UurS++VE63bGpgmqIIdijGwE7NAfzwGqeCExM4L69P
KfO8/Oj5zWc4VZNl/Df7Np6wyI65bwRPuh/gJoydyJj9SA20W1sFUlmcyq+CEe7+izekp0ltypS5
+SymExNTPVGNRABzTcPLMaQI25NazMfYKXpBkx2Q8oX/cHzQ+R9dvq2FnzcOhQBwmNzP39BMa73o
S+x+lL7Z0e5B06ZAAEh2jw/z3aRawHZJzxWO1uWkekJdtpnHpApInINr15Dru8h6QUbiFirtSjVQ
jbucuqiFbBSKTXGrNjWk9eNP8fVl2ecAiOeS2FxWmePohzuXlFal2eVyh9iTd1bVxS/qANeBcOpC
+e0wKjkuhxk3V3Exp2TSWjvglbSTQtiokbQxgPqG6qkr8hKV+ie/pXBL+1+W5o/3+XUaM+wyCzH6
vRZG/X0AE+0+Mw3ZdwBeZ5CM8Cy+0ZW2R8wzyyFqInOKj6OYy8XPIVb8FCNjaxh2E/C+Qx6L0XDi
o9OaXK4uSldgtk1mnARHN+eZ+jDhZSaaM72NnL/XQJbI1ZUp1uItBP0Y3Y02gcGHsPuNoiaVaEOK
ggZijqh+7TSYmBfwoI1HU60Q9Mb1gqyoMGq0D/UOMwpnyiM9dYNQjR7ysveucAIh5qRyiu5e74lx
BBtAQDFOqiqoxGIrIqGoJQHa314jJddaqgT1tsWODA4TwpWbDBn3fjMi2/6iCVGNATo0ucGBWyb6
qHDPsuit30MhawTRuhZQx8B+RMxwOs8sX4KRLIzodOlaWk+QFHtUj+I2BpCQaH14puE0lLoJVxOc
Dhq5vPBx6IKaFnQ75EGLaBW0/q4Y42orim0tH8hikI8pQmisNn9XxjUADNBerqMeR8BoimsUIBur
PMezUvLPO702f5ZpUD5naMleCnHbDo5pwaSxQ44CBcxQJOx7zJgyTDTgmjk49YTaxoORhZ11NKiP
OPwhCtAg5fiGC1N/G+hNU7pTOojSNpMgH42qkHYrfYibC+SvFBT5h8x7iBDAoA2jqLiLC2E5jm6M
9kWKYEsBncQLMVt0RWiYvyBetzu+CDYFujnW2loqBxUrZwLeuhwLSGHBiBDLqskwCXWjSc6eC587
How9GLEYOQh4uAqN5O2GzEDQPENNBkW6KEPMqyyVAcMWBEQfpGSe80JgRpCLTXJaWmM+AltFK/RN
JKnYUHcQN1FWhC8IlEkgbc2pbuwWRR+A+VFMayDUA+vueOD5cni97wPuK7giSwhsLQ7l3CilhnIj
YgYlrEFTR8bIxxRnmnSI6tqv44N9OZbfB7OMuSau0TdfhB+UbbusaPCtn0sGSq9jBp/bQnPAQRhr
d+f4YF9iHYPRP7RMkNsmOegiBgmB18dVmeCU3Ka73h+hQuuHVpxOFA/eIbefzikGoPnPCCalkC+R
RCq7wk+TNNrX5oDlYaQH+eWQY7zk+0yigtSb7WN6gJ/AaCB6WbQFfG5dF9K9EUoKYqxlZY67ti2k
N4YVZRqQaTCqrty2+PCIfgzdjV2OeSdCa9NNgyb/vV4aza9wUCttk8UIVuB1JaO2hAJIHzhS0SXF
eZDmqK0UozncR1kqPHE7zXYiEvcQnMwSc0KylsBJLBWLDdPITtWy5wPrw6zoikkuRN4vUcyee7jz
sfshvk7pFOW1h2RxheDzRSWPxlnV69Hf1YeWo1iL8nIva0XYxE28Q6pjPfjtNbTCE7nPYhn9MwSs
EYtEEtT1YoOMSKqliDbqW7Mh27fC4U2Muys5EU5c7hcb8X0cgGsapzOeKyzczxOGNlUIF3oad7KQ
n+FedGHEwaPsizauBzfHd8a3Q3EyQ3Gce0bLu+iUkmx1o2ps87i25RE51B7YICp3Tft6fCR10bH+
81aySQps6SovNkeED8sgErq8bRuMIorQa0fH8MPiLsFkKUYmMMIhRiVZBi6edcFbB550VYl97K3E
0cNAdoTG+GRqvd6fS3KLvQCM/9Y/oOhteZu2M73UrTBpy+0qSxUYx2KgVm6MBLzkjjXOU5d6yAmL
ELDRNz+1tBUoJ6MFA483t3DRaOV+6A9qUtBfRSgUywyPWhxauHEt2smYPHtZfZlP1Rg6ZS+oKFH3
PqpDepg+yGn8LscjwgdQK1zsjs/aIkzOk8adBTIwxRdC1zI38UsfZZO2TfZBaSJbkQfadEcTKH5F
3hn9/GgqhKuYAm13Yqkvxp2ztrmfRxGLiqvEQ3z+WM2QEFEMCdtAHf1YvRTOMAvYJJqxloNkb3bm
id27WId/xuPoobZL4PzS967iUusAMIc7uQZEfBOjieIhUKF0zvH5XGzheRxTIrfWQFlb3M8W7xXk
al/FIpIcZizulHJTZgJC/N6JDfxeRv0Q8v4MQzsU0zeWOnWez9MXDZOGAyrJtUEhl2yCOU6vtX6U
9AsoZzRteiks3kIMyn3Xt5oaigjdWREhlFJtV6GKnp4ttpaM79qYqHwAoZ0wMkKB5QeVP/QDuDZH
8ok24GJu5rXGOUkfHII9rYNlbTgw2orToMt3Y++7ZdNtrbHZmKlyIuFeDPNnbgw+tSFRlgLY83lu
TKtskiSPhF0he8KLOvvmiGndIdotY3p0/HMvjp5/xgL3CdqXov7ytmrU6LYp5OrbRinrM8/T/S1z
Xp4Y5ZvNwt3GoCPMC3EXXywquajEEYPOeGcoCEfjVyx5OM+Cr2ta1CH/7iu9v9JcXxBpQ4OKWfZB
kChXalUova3v/S9n59UcN7Jk4V+ECHjz2h5NI1KWmheEpJHgvcev3684u/ey0dhGcPQqhbJRlZWV
lXnyHPGK6EIDVhN9CpTfhWFwLd1ewKXNUh04nGhDU2+Y9ylQW87rQi4nF3kJ9IJDeMOkU9sGK8dy
aQXJD0QeSE/iqjYoQa/IMFPHk0pBlj7NXMSMX3KFihfVky4E3//+z6IkSmsC/DHgwZkPNkXV9YkH
c3tvTp8Q+fpcShESerLx57adhbBmIwyqwpFPx5nH9qWve5ni08RJbRiI6ydodh5aCP31PHvoC28l
Yi+4OrVy3q8WiGoWcWYKOTfoQdKM8XcG8BTfOurm2qWw8DUXJmblVavhlVmGo3nqyoeu/Wajn5OF
D2URr3jDoh0w4bSqGLa66p8ggxwkRjEobq4kd7Iy/qhRP85G7m+1X0GUzEyJmMezAD5a0cPnbpg5
gsT0GJwLqXWCFH2XF/FhQud+nP6G6vNdnvCa/VCE5MoBx0YxcmbIdjywXFhz4b0eIdpRYRcKW3S4
65XFm53YfwyRyzkA5QQ4b+YHWI8kw6bMPnblByjl9tBVUHKQLGvF0MzhXg0RVQFr0RRCFEb8kDf5
HN42EVyNwO07OiaqvIuhk7y9aGJR3lyj/5igzSXa8fyZH59AlSOIo+FWNJXBsXa9UnkKskVeKojO
KXageRiXCFN26ScutQoS6iC2Pt7+DQsewj2umrrN8PZ1qdpnfKBylDh24+Rbhz5n7/z2kA8yyr9u
21naN4d+HjgIIBfgKy+Xs6DH3LRmHp79HCGsJFV1dL0EaoVy4PG2qYVPAi9t8yhTTRO3n+2cLleM
T7d5cPbyPj+mHmUI2UhLFxmB7hGa8vjhtr2FT2OIRAzokgoBMZxlQ7VlV3D0JekZEb7hvi2R7FXS
CMa5KFzL7xackqeZwOHzcrJ4Q12uYusYgc4QWekiXYfAdZA9pk7z6fbnKOL3ztxSI7MD3yUAadY8
aExFkKWlXDon0+pg3m0CRIBiQfqPCmOE1Eip538hrbH18x+jDxN9qO9WfoFwhhu/YP7YhQut9QZe
LieZ58i4T/sJ+ip/6GXG/YXDbqvAUoOTx7W68QLqfDTE45EhOPijI8inexouiMSEiNNSR2tWfp64
B279utl+S7we8sDmndDYUXBvKxN817YSQa6bQZlVoGvwQUlkqnBeu4YQXNx/HmjEWeEF86ez4lex
p0Kuf4qZSds2vf81t03pcHv5l/wZX/6PEfXSyYqwciLb51avp1MbfPO1XwMESP/CBu8TQDyGTvYw
CwdlixRHFALgCVXzCMyMsrC9s2AI/hdmeFfary1iLsLLT4mHsMolNDpOOW/bDEIneYJezP/+fivE
NZ6T3OjMSImA9Oaq0MNCbuNRIg1i4GvL4x6+5TgedzoSIe/L7MSVIaBk/zE1+yA9rmsjju3wTKvG
vKtJ1xlxauVmn1hm8e3ffBYtKYXnJHDbWbCROdiQUk3puR7L6k8WDfKjJNTMCxkdjNumlkI2odqh
Hm7ZYJVn6UOOWpJRdZSePOV7r/wlV/U+RQbaQvf3tqGlA2SKqhPENzLd5tn6MVecVJ4UqadUi59t
G7XaZAIkcNvIHLLzzy69sTLLJOM8gMI8MmI3aGAJjz7JI+zqz0adPvVBdYiSb1OU7gcdHSrD/toj
iOy8s9H9+gvAXzFO78BtcZX4hW1AfK8cWJ2aCQGLcqAJEhrFF2SGvJUX29LeWRboepwSwo45BYyS
hzQ88iRwARVvtNrFQTf28C1do5qZt9r++Sb6eeR4MpbmNfUBNvE8D/Tk3Gay9izDTwZLgRU6+zBq
/5YLBQr0zoOZY4JNzVSmfmc3MEE3TTHumsyeHuF3B7uqw6R2e7uXfIoh2P/8rlm8rBPynVaSpZPh
VfKdnRHFTAeAzW0rwjPnt47A8CjQCZLXzEtWyAR6dgzK/mQXVt4JZVn/SxmXRbuJUZL8nkVNE2w1
rwDoctvw0ufZCik9rzyFqvDsyCCTZ0KcPSD/7fn3GuWMpq1WMqglF3prYnZedHreUlhM4TmpQ7s4
+LWmfcr6zEeoSfJU56nyK5SQ/sVnEUuZfeEyvSoNh1KrWWFTJm4F517r9W7bpO+DaQuHZdJFXNWU
Ga87Tr5cBJHZtyOtbigDkuCcW787Oou3P2QhHQEpIUg7FBkU2zz9zDs/VpVR1Vx0J7ZSG+xj2ryx
k+29IUMT+09Ak/S2xYUEgShNvAbhC87x6vLuk3LokJtxO0g/5RABVEl+Ju05/AszDM2QiQA3YSUv
r9WIgrTeWYXjmsS4HeVo716Mcu/UuIk+v9sUtxze7fAGIrjMrjpLlnIvCpISCOAn3xkfYdPbT9I7
y0DCHy6siGPwJk+g38w9W0eTm/lPQgIk6/5m6hOqLGuLCNz7Nwk8CcNPNh0JZn9mn2QPztD3qWOd
agvFem0Ac66MyI9KGdRYt1dvwQMvTM2+q0eecmyyOD13RgoKG3EsHlzJx1Q0XMYorbc9HbJdZqNZ
cNvwVWhyxEy6DLCeFg8PvVncULNM9rICkWGlrOUvidxl93T3+5UL7iryvlqB9x9wKKR4c3xoP3mJ
nyOc7hpqsx/CH6n/yaUgCRv6GmfA1ULOLM2+p+jlMYS5RD81EGgz/+McQ6FnJpifgvZjpDj3Wey8
3F7DNZuz1AvAdJNqFckrrMTj1oFb1LazieIuIhxOZByKQd36wVpirolL8eI6owvPH4bFAL1TLJ8d
bqT0PKRgNaT8xoobWer1TDsakczYowUwtT7mfVxCGKBqGTP9NjIPbVjVsLaq04e4pqkohB3TOz+V
pUdZ1hEgyUsnqI5N08nTLpKb/IsJe8qLHI/mY+4Z1L00L+6VXal13T2CgcFvJZsUZGk7Sf1paSFy
ClWUWPfGaKPDrfRKX28DsLn2pm+8XIGqOoXF5d1rz10OboVEFNzxvACESEWaQ9QsnUwvPk0+Cq0q
hICS6n/uK+cRuMYT4jkrj5WFMwM2lzxNFAWvs3pP1UZ6YiMjmFORf9ZipPq2jpZK48r9unBqiDo0
JnjecWbmpfUcBF/kMYoCT3CH5KGCAmorfa9aa99YtB3tznJvL+bVrYRHvaIGUTqyrjsHqL2GlhyY
2ZnumIRKOdzHR9jsEA1ANRuZpNvWrlKWmf+KZX4Ty8e4k4B+0hSZoOau9J/9JO2L7uNYJyu34JKh
t581iwlGOeR2pULgmMIEdkKpVjnrAQorKbN5QLLk/uvtD5uPItNMulzHWUDo86jPBqYOXeio7+SK
Dp7GlO5kPCN0ei9r8bGT7A+x2e301Hy6bXtlC1977G8WNXcqL7Gk0TtphfUsO/aHJva/kO2upJtr
ZmYFHNUsIi9DScOVhzR35awqHkumYs5g5OOV1VzcPSIduGaIYOx5XTzSPXvqlaRzg+qzLP1Bf28D
Z9BGUj7dXjn1Cn4gdu2/huZUEQPH3R6qanQz2Emkrde1ofrUK16aP9h111YvXu7AxxuoVkWqq9Vw
XTOx1n5Rmqn8OxmRrd2pMMyPqKmp6CcYWotGgI+Abn7W0Nf8OFQqLFOh02XPsHDVw1PGPFO9coQX
7iKV6jAYJkQUDXpKl4fKyNXMHoxQdi01Pipycx7aChJTTUjaHRma/lkbxUo4XPKFtybF379xOXjv
itqBmgda5XyjA3swhu+VPr738cbuWDSD6V/x4kCG5tKKqodJU+V2CqG2WUHcPf0yo/bclM5z1zbf
yaZXopNYqNntKp6Jug7xL83u+VPZCAt1chQktm2aTVszRmK+A0Byuu10K879Wkh+s3aNjlrQZHaT
Cy7pC4QFH1K13wJ9+kvSkhXs2XVReubfIp94YwuA1dTHAgmOkNvPOpR2qal/ytV4S0HilNjNLpXS
ByTonsCE0l7o0pWreuk6e3u+Zjs4mrIfFH0XnivkWJConpJTkgag1toagu48PNYQeK/YXPLNtzZn
x6EtqbkVBW3cPEse4i775LV2uSNAruUhC+6iMhjNO4vSoqB+vVzcafINxS+c0U2R1IsjbS/7a02Z
xfV7Y0L40pv989rIkNIKDoJKRRhseO69vx3jTvW/1AiU3XbLpSjy9mvET3ljqrS0qrWLnuE8rfzZ
Z1F3gEtUO6dDae3lQjDuDToEQlkyrJyHtWUUP+yN4dasVV9t7cjNZVQL0DT81iRreO7lj3O4pMW5
BuVzaSNqoR/uUmhmnQhMdF36zr2ppPCUSigERYrnbFVZKFFZubYSwxa9kUyEnE6U7OfPoMLI6anR
Yz4VVX4fBt5fuYy2d60fb+/eYlARbwJNBoioz0Nl6LRp7HSU7BWbgbjW2BoWsuMFoJNhxU9eo+As
Sr4SA/yfqdn5sn06LGWaZefAlDzItXQhuaMWAQwdIAefbG0K/9IQhCjBM8nqp3bIeijJpMJ+suJK
gqpADtvIbVBayTaoJafN09g6lXJMQL6ep9GEKBL4+fhxkkpV2xTEZCR1VIue2e0lW/A7oj0Bkscw
BfQ5eUzIkBwyXMSJQkXLMvXHe601V3KmpbTQBFjGCIFBRcGej9vJeZ4SPLzITcviqRusB2Uozk4i
7dUx/yHr2odWDQ4MT36OA+XH7e+bj/q9pqQmlVnAJjIcIPNaRs8gH6r1OSrDbbHX9fyxyIK92SEB
Z/mH1rE3gNr3hZrDoBnspzLaKMbaDb6wxtAFaqLCpuHk8wpRPMKgAsFe6zZm5kFCVXDM9oEfRtZK
tWHpgL81NA+URoFsXm0n7pA7X4ySJo9cPcZIzQ9a8dAa+uemqH/dXt81k7OAmfSpUdXMTrgagqQ7
3zDTUxj51UPRadlJksJqo7U+NLkQv327bVlEq/kJfJt9zW5VIGfMvWdoBVd588cu8u6UjI3oOvpP
o1ozmeK00PjWFAjgyWnWeHEWQs2FS6uXsdQGNU/NyBtcRamSl0qPm2GrhCUTj4kdDuNxVJR2bXJ8
Ya3FxDhvYkitrzv4vRP1Fbg9/5y3ZbsrmjgCpV52m7hEmtPv4l9J3MOB7FMZub3UCw5sWlDZCJgC
TaH5+W1LM61tmwSqqZDGDghNebK7bWJpPaljQBFJhnvNYRASuOkUBNKJoZgoRGCzfK77Bobfl9t2
Fm4iSAyYrhTtLbpKs3RFb3reJZpTuZJDKwj16xxxHj9J8xGZNKf9X9WR/5cUf2HlLszNTiT6TH4+
mrpzQiV6VxrWOSzalUMvTtjsHFyYmJ1AdVTQVYvU8ByMKK1M6NHFxiGYcqSI+n3TeSvZ9Jo54aRv
EpWiTyJ0AEnGIKlGpcfVbQQvjW7DIJWy9jJdOOJ8mmDhYkgCQOLssV20yjBA9pwwSSx0xiR0WJEe
lDdWVduMGZbawYiD6Q4UB6qdrMLX276y9HDgmAlecS5IMY97+a1JUKeJUda5G8h5cpiMzP4a5VPL
9BXaqVk3iO6FqmyGECHLWg+0fSbmqAJncNZI7RZWAsQa2bWYQEL0ZLbJIa29eJjG3O0QeNuC3v/W
RePXrDQ3CLYdVM3/6futv3W6aqVMvnAuLwzPtptiR5moTji6cHSlL0Wb1VtDj8OzNxbBp1hv1gCO
C+cTdCNAd4GFUJkkuVzyselU28/q8KwPlXaEr2LYDmgIuRPa5ishZ8HU2901ZmMx0CdGFDsTze0U
6wMihw8OYNrItt3bXrRmZubEoU29f6xGB3rsCKr2Mv1gxIU79dFKjr0Yaih9MJIAvoem+uXKTWGI
ilnux25ja+dAsQ+NUqxAQhc/BeyQKRghQMLPPmWEjDjLW2dwJTQbQexvesai0J1biWjCp64immOT
l/JYgBp7ZkYxmxG1ZFqrY/aYM5QpVSmzKpCSTGeIU5CHXxPYWfousnDRvFPIGuYPo7BHljGt8sSl
iLRLYDcqTYQCPG/F4ZbyYGiA6DuQBQIPnb9PYlQYSx/Ne1cORvlML7Lcw9bOME2XVU9FyEjLRm3Q
+AwQBWHOyM6nU2d18u/bDrmUEl/8DOFJb0L4qNo9HVrqLGOjZKSjXfldl5P06DWT9qVI22Ej4Og/
UFrlFZUUwZ2Wo80NFArdVBvV6ds/ZyHCcO/TyRCjCMx0i81582ucPsokNKx1F859aMidpn3Osyjb
FQ41qLFdzdwWd+GtwdmdDP9fJ0FeNJ1QOeyOUFZ2+a5nchRqTkuOpm2s9BTxpDoMaDXoiQafbBKE
lDsHaY0gauHM4giwHYFKh5JtXjxpdWhI6kz33Tgo3NLrnow0Ot5e3qX7Gmw1fVzmpEjgZmmy3PI3
0EM6rlSMWbExCz9/Mcwo/Rs8Grqj4zbRi3eORog3F5RX/7U5c7Amy7wO4ivfVdsQ1T1fPdVp+l0O
+rVrcdF3BP0b/KPkpnNgi0rCFngZs9dcJkGH7GtRnjRplEO3TUwU5NskstZO8eKeAVOXgbUIIqNZ
nK1MpMG9Kg1cwx4QvWMkf1M6/tfbu6YtxEBxFgB/MspCLWNmBWZfU1LqhFy/l6YnpzJB6BhezChG
ElgScrZ19NwRgr9CWWMoD2EZxtpzI1dV93GQdQ5SAKz0j1cOWsv839gNu86aRoig+tB8kauhf/SY
fB03SDn66t4fnX7c6nInDZui8cYf0AsU8ocu7Zzik6kE2QPlixbAfG6mf2wndNwyYvjqUVaHAHWV
oubhFU2tglBskwUvqa5NsOUok/8zrsfkW6T6bYJ2sOmj43p7oa53A0Az80vw3vLAvqKXT1KvI3i3
lYsOyMQs/DDKFfwXkfVeV6N+IYhSQGpZnFd9PptVVoGfp9hyA7+6k4w8pxIJ+WqBKHmbvPPMvtqC
0EMGmEAnZf7eQs2syUbkOk6yhb5BadXt2bJl8GgymuZ+0WhMNdnmp9srOb8EX43S/qQ+AR3rlRyb
x7UV2Y4vnfyBs72JkDX6nvhKgzxjoYfaSgFN+O/bO16Ug2RE5siqsXg16taO5BiAOke6Go9yHe6N
kSHbQf7sW/beSx/0tDzJ2XS6/YnzcCGMYpVjy5rCVDq/ahyGIIw+907g//UtRcL41NTOS923D71t
PN82NvdMYQz8JO8GWJ2YHZxlMczVi3zDSJkdAOS7bZldVjZdLtXmOy9QYUgsI5wzis4U8SzCK0mU
5RNVtZPk/MzG9lB4xTY1rE01vNz+oqXlgzRUYypMlFjneRmIht7WmSF3h2pydUX6GMndPlGG51Fb
41W7ylH4KJtmO55hs1/avGIs92FSIqsWu2gl7zolPxROeWaC3thkU3fHg+upL7RPeabtDCu670zT
9b1MXlnZhSOBE75yecv4y9X7sx+qwJwi/+wokn7HMBzEBfUoP3ZN9OP20i4cB2g1WVNG6Gm3zt93
Tdm1wChj0/XsvD4odt98tvQq+ivt9eLUVnr0QVelQN10sscot5fU+Vp8U5Z+Au7DdaNBeXPF9BzI
4F4gYOPSltJR2w9tkefb0Y/ycRMOfnIfQ0xWbT0mOsOzPVh9diijaGJOvLejaeMDbte2jlI53/Iu
E3p4VTj8qsrU4kZJyxJpj5ZxpY3XO221TzsZ6pTbS7i0WYIcCF4gpsmucoHUsmOvyofETX1ao8X0
vazUYy8p78QZCMfkXHPbKDxP5fk90PUNM5px150MH6b1UXoKMhO6FH0FmTlP2/4xQ4mKch/Eq3OH
kIiJhjMa5knN7yzf3+bx4MpGvm3jj1kwrlyii1sv8kCeWzy85/dNlTMWhPql7HrdUCSbLqqRzouq
F7U3fwAne/FC49AO09cmGMpf/2LXRF9AIWeE9WwWkntnMnmrApCL/McJihhGoM6M8K4c5KXVJG4Z
UHxyjIw56jQfjdpKekj1bNxkkw1ljpBXMe2aJA/3I2I+e/gP1njwllaVeg2vWLiq6LmJH/X2YaNn
YwQHKKwOZpsE27AclPNEexuku2khIO5nw/QQ2On4Bb5nhGyHrmi/317dhTsIZCMuBHM7njS/GroG
Ri7WfoSbKNXuq5K5x85PwhX3meeqwldp7LCsIGAZ/JrddBM1aSYGOulkWdkfZNGPTuQ9qHmMLHS0
TzX9cZSM/e0PWzrshgOzNBVjOBPnc2Z1waTbZKuTW6ZavVcROzn5chzvKwLcSly5mh0QnwcQW6H0
TVPhum1qoW9fU3s8085ofjWdJn2O+ggKoAGzxiHWqkQ5NUP7yazDQ9nn3TGRraA5REZuf7SMovpW
1Hr/MA6JvbIKS9srMkRaZI4uQ5l86WGmHIdlo6SKayMXPnWay829Uv9bWmhByk/NQnC2zp24T9qR
1lpCwS9z6lOY295jWXXWYxcwtrGSEy7ZenUjkNgMK8zLI2kWNvmg071gVmGLx+4kBTJoaK3e7zug
qZk7ETyxV9EukExvNCJ/ci2bJkNR3tv+9Aco+r8ww64IZQzO/tXgvh2ZJcyzBvNjxhhtozQMN7Hd
yAe199ZYFpYWDpgkEwkKpYQrSmG7McNagW325CXKAZwTJqOToyYrd9KCGSgBQGQyc8wlOH/51pVi
JH0xJW5nMOar5Zrv1jLY8K7X9P3tPVIXIvZbW3NMWjRKla0GkgdG0rYeosyQtS20aVIpCMXyL0Nr
qH+mtgg74KFZ8qL4if+18FSrQ+xXVw5e3RaPcVQi7uB7bQxUN4gLcwt9YGNuqlQvokMd517/VU3C
7neihhygIlQSHSIXLT33KSDFTR/HDpOZRZs89kZuxlvdj1c5wpc+VMxv015DYeN6+j3JJ1sWnAdw
rejQu6XjcAfbwhNDQ3V+MIc8u7P16V9kMUDkeA1ZgnzhavBKonSgSbFknRQvAQ0dbLpO3dbeyhPo
qoFC6GTm0KR7A78h2by4It9cgW1emr6Zq63bpn26h8/Qv7cUcsHa8e07C8jVpoHeZp/5hgyvUD9u
4P1ttnpjrAmBLa2yTjJF1sbMyRW3/CRmv9pYNU6y/tL4P73h3FfjtkYecvp523OXDgmXj8OacmMA
Ur78ZDWDtdCLc26mFmFnT9mYrcYw4hq+a+EtRkh5LX1AaEGp7dIMg/d2aGlxdA7CyNxWVZVvu7La
Is/dbbUstFaefgs3DX1ZGWoaSHuAec2+ygjUBuLHzHFlBKUfKyAM3+UxKVYSiaVder3ORGzmITt7
yVa23EIUhzbF0JSbRHqmqHWQmSWovL81KlPv3ygoAgG9kBcxITQzViKqU3nG0Luy0oPwV+yJpxYU
jrEBFeFUrwG8lvwC9JMYVSOVuKofBdRConjqYRaQnObkZWODio9U3Gtdpa8s46IpMi4UdSyO3jxO
e7yQg0hLorPq00zQJ8Nwwy5A8c4Y1yh3lnaMwSTyAyh3BIndpRvWRjWYRY5c5yRlySEp/Ge1yGAK
jXPZTWQ/PybDlK2kJIs2kdei6OGQAM43jnGWHKlQmaK5Nv5KovY5aLpDoBlPQ2Y8VYq+4vpX/QLu
VbaMGgugWCDG89fR6EmkRY1mnNred8vCP4V2uW/UcJdJ5XlMEA707Rf6/B8kSV3x0etTjrA1o8Y8
yqiEQJh1ubxRnmiZ7xTeyeFAyLhM64e73v+YJ+8vdWCJgTlxEQlOwlk8mUatYGCFRqtRO18UL3wI
LeuFf/3t9qFb+iDRPmSumNvgKlPJnVyHYh2Yoy8/WGO/VfTgyHDMZsjHFZzC9aMEZmtKbzydYUi5
Ot7FCG8t8LvEDZx4o0nWNov7TZD+zopjgbhUjaj07U9bKFlh0ebUQa2HDuL8sQXpM2XScQx4J9jd
r0zK5S8tAuUq7L1t9jtVowoFeqsHWs9M4t/x2EUPWa4ov5o+QeW0j9Z4da5jNog3ziTZO5SMjKle
Og8g+RjSj3FyFXPagih6idU4+hcOykbCqYN0hn51L5D+5WXeGIVbRUzg5upRmrJ2UxvK2bbWVGiW
fIdBPfE40Inb82qcpJipHybmBDmKnByGYPyTF6X62EUAthPO/bvzd+rvQsZPFHogR5/dDyoC1k4G
0Zybx6ML9+rBq6wDTesVt1naJYGwgIKN5yUZ/OUuTa3vGFC8OaepCscj7d50HxXc67edUxzfy3I7
/z25D/7AZl3BKhAX6pO6GijbWp9Cpd3kw+c2YNZe+V1Jn5zyiz2u9dSXzh/XK0OrlNxB/s6+Kyka
2fMLCriShVLd9COtfkxDvMns+ABGUOrlFU+8vvT4QkAj+KGoGM/fwgm6zGYGIdCpzs3fjhT/lsP4
L7+If91eyKXtEiUd8lpNECXOvKJXpDQd+5EauB/RNTYOvVl+vG1iyc9B+ZA7qjA+XpW+28AQwzSp
49bZuGnhRoAU0ZGzXVmmKy5+fZOK0hAPOVHZAM4x+xil7Vpf64xIEE1Id0w7eoehi3ieJh0A9KH2
tQ+RoeVruauxsFcUmOE4JB1i+ncemYxELnvmnTxXCxule8iDjM6wLBmZet8VRm9vqoTouCkBH8kn
I0wn7ZhbTvhjGLz6JW7D4WcyDvpPE+LzFyVSCJ8RRFfpJtdLhoWlKbJpC2QGzL6hA/wXSqXE/E1v
C4b6wvHSOzPVmnMvZZlxyvyiHjatlYTDZlCnJNvlpRVOnIyxuzeNVj8yXl01T5TtmX3ORk19hq41
HbYQykX2Rm21tGYeQBMk7VJpfFH8MrKO3hCn1cGxUumLOTVTu+/TNPqQDoYZHsLOi6xDPOX6R9sL
ugelQ9Ry548DkhxWxDTpPm8G62sqR2kGk67aWptMbfsPlpw38cqLfuGQklxAogqZDsDheVo/SBq0
zxVXxBSm27GOdxbE4HGDMBzsTQPDHOO0yno/nzYjyGGTbqIY0tIZbrsMeHWTxFng1INrBdF2Mp1t
rBubbkxOra0eonbaK9pLIGVH3hj++2MEI9/wUENtp8s0iy5NK3oVD56YD5Cl1tz1eTEdeotp6cBq
4uPtQ7zk4jQY6eCSgQgt90tTiCRAUapR156q9sGLtGNZdgfccAUqtRCO6NUKbThyDuuKaU7RB0mu
zKE7VXSkj76ZRKeyGtfuqIWIxHQA0Uj0hq7JKMYRFuykCcLzOI0O6MPAP3kSrAOa4+cudN3hyj4t
lFzhWOUVDeKRRycPjMvVU9HUc7qOud9qksdua4am9qCDZLmrpGj8LjHRdVcndi3tLX+MHkvHlD6O
eqMi+a5o6YfGtod7+OuNZptTll4Bwc3ODE832sdvpDDEYr2paXRTrnh1E9buZIbPVv05Snk8ph40
Yv4GWaFtvFZen7mSMCgacqLlKroI8xLsGCpl7KtN5GpeGm41pzTdLneAw0XZuL/ttfOCzT+2GA5i
s6FtouB7+XFRrSmFZXNCNGfawjr6MynbY2Dkz0ozPg568ffU00eYmg+1lvWk1cHPlR8wiw6vPwDm
ONJJXgkc1dkRNSrVc7yBqimgc/2LFdJf2TaDPwklhyL84bRF+7Hxo/CZO7r4YvmOdJ7Yju3tn7G0
5DSTaXYDzoLXY3Z6hzDOkGPqvVOhq2W2j+TBB7oZaWio11PwvlDxzydD8sLjC9IlOpeXa66GkmpP
VRCBQ1W2g6VtPN/bVmO68k2zUDE3M4e7+gDvu641gb1FDI5uaDYp5TbprXGtdz/LKl4NQZ0o2GNB
JJBbXH6PmTZ12ncK8MIhCI4WIePUTcD4WiPu9mWQEhORN7q9YbMI9WpTtEoFBEIwo85s6losRZGB
vFXby4cuybZVz+XZ2hvTXxMyWvINIWMEsRlSlVecOVo4hABhJSj8stE+B0OhQ/oqKTs1k4OV63nB
lKArJQfkpU0aPTsMVWDUY5yxYCCwqYIF+rBRu2QvJ83ahNaapdn6jWQCbRWp8gkeT2qVoWdr7Xem
ZiNgqH4HB5kTj0W1S7KQXukUyVQZGZSVncMkp4W6tSW1808B45M/Na0qgaGo/c+yKps1RcPrfYa7
ldk+6Ceoi4DLv/QthfZQFwWO7qpKp32yM63sN73hh7/qmNHzjd5VdrWSJC+aBJMBHgsI5RUPoGZL
ZkrGErlWxAR+P8r5ZlIcapPjY2Oo+9t+vHB2qDFx04Jkg7J43gIzKi/3El2KznrV/nSaWN3Q7lD2
ie8DSk6k2jX7YVjZ/IXAIPR9uNuBQFO7mMV8BDds2fchfadmuC+l6WhXa5OnS+6FgjKcQqK/B17v
ctsqENZm6DfB2ZDG57wK9VNYDPa+h5vl9P4FfGtJvbTUND6oaSuT4fhtum1HA37c9OoUxpuoDe9T
v2ALlaCzV4LrQlJAG0UjfMNAiOLr7ANTZ2gUK+Y9kWjKto4epOauUT8Pyq9IkTYILPwLN3lrbvaV
aqF3bZoiA5lA+fvk8Ml0x/pU85helI3vthSG92WmFJ9vL644XW+qCCLK0jHl+EEMQHyfv7Etp3C0
saobplASMY7q1Dsf7abtaPNMyKu82wMFsu+qsNKfgkRfQ4ovOepb82IT3mReXltwOrpGPvWDTwmv
NcMA+eXUT9doCRfclfMOHkVAfK+hkJNBGyqWU9U1xrHkaWYk1CyY7OkdZw2SuGwKDmjRM6K3Mgto
VRW0cK7plhsYbaDumQCfsp1qRowF67Sp15i9FvwUdJlOXZQGFapxM3NJlbWxkxaSG5h2/pJXVXiX
hl1zh3CGuRsKJ/8LqIOytY1oLadftgwTFpGbjvjcd4CD9HmgJcmZRoH8AKfi9KRMkfLiT4H/TEE/
/Z22tck4Qhqm7m23XTRNYQj/ZUuvemVQAkt+1geea1pVsS3HvN9ZpR/dZZKi3ldOmJ3raqz3bSen
a1WwBZd9xWUCFFuqwdae5kuFVUeQfvUfBj0HvVutANIWrgxO2iuxK593pdvhS7okdY7SnShQ1F88
FGa21uBZhxSc8AuaXPGPIEz6lUiw5LZ45SuCFe2D+TuhbHsjAmzCROgwnP26gCAuQiDNsaqVp+DS
18FyjqIi14agP7k88zjzNE1jispLWGnGRh/MwNx6jW6km2CA1nnTqY30oa579Z0kVCLYMQ7/X8uz
aAOzHtCptkrhQdn4sNG1mbQpwyNzzVRPf9320IXAemFrdiydxIwn6MJCt7EGWMbMRx4EoGqVr8T3
Q6rS+7Sq9lNvrT09FlfXphAi0kwBi75c3YEeaDiZveSadpUcwiKcHkNb0s5mVgYHc2LuyvKbtSn1
64SKhf2vUU08Ad+EcTCTihxPQeJ67Y/eu/c1+SiNP8OxWnmoL/qoI6Ic4wF0Q2euk4fymHaNUrhd
SRBPoTdy8q/d8M7J5Vc/QYQI/AZ5uqhsXX6OikJHq4/AWalfMb8Vh4I+LNvIB2q2yu62nyyFkze2
5mLM9ug5Q9tF6bnUJyQE4fY8MTE0rDRYl+IloGeeUlDhM6c2+6LctwM1qhm7HWBst0P6msm21I6h
HNyZ9k+zWyvLLTnEG3tzrE/uB/5gF23upna0bajrTspWKoH3rCS6Sw7B04FqmRhjv4olflCbYSuj
DN6qFqzkNSlAiCxWEd2rRTfJ+9t7tWDN1kVo5FIXAhoz92sSM/Pl1kbqvBmOuiSfasY4vLY93jZD
AQgHm2Vlbw3NH/ZVTXe61hLzlPAI+5p10XBfq3mxsVLN/1YmgeRaY6gWxxphg+jQCBz5cSr6srqP
SktttnJcWrQio7JPdpX6P6SdV3PdRhOmfxGqkMMtcCJJiUmiKN+gJMtGGOQM/Pp9QO9+JnFQByXv
jW9UZp8ZTOjpfkPnQASSssGf9e+lngpw0b8MkqSHB0mU+V1TFO3X0Rj9aJcHPs/6bMxN+yFvpPE5
GqFLe2CvjeepDp3ZcV4e8UjWxa3pk3HtpkmzkltKc/VwaGSjlnedPIhXtWltm4qETBEezWnMOWrV
+EuyGlvlgmmH+Ch3cv2ipb6FI2IEEgUh7EaE53QsJIQnK7udPDvVRsntq7Is3dgv6vEAQqXV99Ru
9GEnFCPTvVDmLXAazHh8jjttal2GaJycqEn6nYNJb7cXITJ1blHIneHmhWwmx3Ksrdcy9ePGQ43N
UB/sruiafd+LrPXSFADzCyCqyuIPNFqwD4fBSXeIXkzqflBqSNld32HhVKS4W3kiCPpXifKXv+Ml
VxWuIzo78XJboC8dd1NlnsgDLQpPRZ5NroRj92PbKvjsqmlf9K4xalqwCzV6y1Wmjh3pUl5Ke5ho
g+O2CNbft70O5Wt0sir0JIST/vJNhUqMohzmftwuxvC7eFVSW0FKKaVJ7TaNlpVehVKG4YV1ACZL
VULrmcqr/2qQCecugjXIXgo//2ZMxfRcVNAn3aw11f7gVCErvJZjVD6x38qiRzqlPgiaVIuPOU7S
2LX6E8lkFEs97/NCHjpXq7pucMOiyYYd8mZ0eiYThj8FzdQsdqlIQU5pdaBGbjEa9WMKqOkV+9Cm
v8u1BnNvGjxBjFz4qFY7u7al5gCIr8N1TkRUfLS+ipI7I+rq/tjpFJ32vTINwxGEez18LgBIRTtj
UMGjWVZnmAe4b13rOlauRx4y5+nrbEZWusDWavZMIgXKXkkqCUYDLu3xvjDm/qmOgFFzRvV0+ll0
FeaVmYbSq4seiZZC9fFBF6D4YBsex0D1I28SfTyECN0O0CWqqXx06nYUx0kWjXVMORwkNxx7tEPt
2A5fdKVrrP0EfmaLKnR5f1A+AZRKZAvo+bLhZ/d9WWYtwprdJN1XcvdF7qY/rp9Hl5cHtw59PYCo
3B2UMj5ehxJ5oCTxNc/oh/a80cTnTq2OgWzftJqEgaf1s7LybCNLXGIv5sz+Q9T5inmXU0yTooII
qqNz2oHpckOpcsKdURI9UceodOWmissvuBmneCryEEldXiH5oyxSs9lPfq/dB5k/Rhv1u5X0iioo
jBT6a7NA9OIKCELoFFoc97B6vk32KUsVVjqiLeOLlT5dn/a1yj0vcjKdGX4y1wY+zgD8yDjLhGGe
zcTqTvmUqIi7a85TMKXGqRfA1SU78D/lCQXSdkyxz8Ofd18H+ha8enXQ737IIm+OsA6u7L71z3Iy
KsdIgFqKo54eqzZ1+zzBuDJnr52vD38lhZjRE8B9FIQSL4p0TtNVppKbzZkl7j/DdFbunMZJn2tZ
SHuFO+d6uMt9xHy+PWNpi1Ex0z5OdqdpQ9RKqnWWtNB8yMti/KTrm223lQyC1xqjmf1OoUguogQq
UAPgRtMZbed2/AwNUDO9vk4r6zUYnGijhL42Jh7JCOOoCM5flLDCPLbbMeBSVUT6PdWrb3rgbzxV
33q7H1MVIEnAjWdRcb7WMrN0YnB0Ncvi3InE/ul3WLzsaLJnWH47pVLQYmktQFK2ZL0WQN8UV6mF
re8wr5X/FopUDx5cjKjcKWIi1x5FPQR7xWwrcWgltFq8SakQEFcmdfrVOCrF6zw3A8qATTvcNzRq
QxeOa/ILEkvzszVK/YG83hr2aa7hUV7XM1ag6ai+5qKwbzElTr/gZj2Uu36wnWLjzLr8uuB2KRaC
T6NDrC8PB8kxxKgWmnTq4f6bsxSE5Pyi87gx55dhPkz5MrkOYrvEy0L2T5KPHLfbKC3S44Chk0cl
x1Pg+r5YC8bZP1uy0h65YAKB6tAiqU/Gc+THXm5Ex9D6DLZj9/tR6L/QGKEralA6+7j7BgHENkks
DlTDd6X4yWgw5w1ffzsIdDQofgp0Qh7ni82XyhlOyVEan8022HH/34gpQvMI5tj1OJcnF5xPpEBw
UYMLdsFJtgqzdiItg+iqje4YRR6608BKbhG63f9uJCpgrDTuB8g1XBMfp80cSnVoItU6VWHNx9Hu
ZKV4rYLuh1VOvzd5XHeAVkkyYC7OWmXLy0gKGjUeVUxskO94LOQJtck6/LvJp40L9q1W8O5AeQvE
kc/jGwcZMo5F3T2ygnbiFYcalaor0aewLNXIM+vApBAmT6FrSD5ejzJttPrGqcnaXHBQLBekFstf
VFkN3TMH9A0g8zdRg4Bv2f6RW1r8TCrfkvnCrOm9FqSBvEOwG9BaGIW2jd56OMW7NJQQb8k0YRuo
Tti8Woc0bj53o1PIbol0yeOUFybALdQcg50fjMnf17/oYrv9M3qwg2RyMwRziQyIoiwrK54gSP5M
B6FHNzGslcbZFNBdXA3/xAGyzr0wi88tLyJ/TM3ImCDrN8VwCPtwZwoeQGjHOFHsISTDG7C8k/uO
Fm+4CyvzqZYe46Y8hsnGYbb6Q7g/qOa8kR8WlYlWG8rC0cV0hqR0Iw/hqSm2INerc8ofR1ECOuNF
zgbfLeu1XkHYT+iu00Wur8KOkcKNM2x1JIjegMkEiOQspQiMOpgG256ys20VlB/M52LTA2U9BFUp
BCtARS73++CTLoL7tM6JmilPA1yoaAcjrc2O11fh4gT7Z3VARyLnB0t4gSLUgWdIyUzVU0x7r5bi
hKpWgDd4cLbA0G4cl4vnxUWwedDvEv2uL+WKKn58M+l6shNB0bnAudP9SC/Ii/KsuKUfHUYuj23r
6/VxboWeV8670DlKrHhoFsNZ1V7rWjmGRfpDseJzn/X3TmE8oXJ0uh5xdWaZ0HligaEs7yAH79/a
rhArHKThcxuOPkVo2zyIMChgSnVbS3+Rub/NLYIVbPD5jgDW/XGAnT2MkYVnxllp1PqYypEReLSg
Ax7ZmuaJWNE9bOWb/fVBrm04QoMVASmMLMfiCFdVoSWdwN0zTrT6mCCucxSSgtnM5Gy1TVdDzYqC
kGKAvC7b0BGYcY2Lzz41k58e07pojiIp+j1ta3Njf89ztbyY5lT6/4VSP86l3dVkJYWd3mQp2vc1
YvpUB6iBHBFhsm64eRuvcSwKblw/kEnywbs+q2tL5338xWWfhnoc2uUMFRtqcVtLGfzGCjsW34Ql
PfnAZK/HW9scIEgtujQ2uIXlFQH9JxZWOgFcyNrmpCdYWqY0b3aJMPVd3Jnpp8icxh1WKdrG8bP+
Uf+NvDgRkPjstK5I4rOEKHeOOV6HN3tYbj1r1z/ov2Hmn/Fu91cZMN7QTvRTJsY7KnL4i5cI6sbF
J94c4Pado9pp96YtTRsn3tb45i/9LjD8+dTMGyStQKGN+0YfdbfQ4P9EhfAP1z/ieiiLc5rsesbZ
fAzl89iph1lvUyo+lTzK6OFDLdwq1qwuTZLdWWmE1+ByF4542yuC8+AUWuG5bn/Kym1qD3sl2NKS
XF2T7wIt92BgDn4fh9aplwbkYdq/lVoCI472uREFex07urCrf/6HKYQbDeeB8YGS+DiFYSXVetEF
gGlSBFE1/9hmRuYmFLL/v+IsbW4lSZt61azic6L9TP2/ZOspUrbEa9eWA9gf/IJ1UKfoSn4cC7XC
vNdlKToXHdSploZM44qt1udaEJupohw4VyWX7TOzzFRJGWr53NZij5jZwXEemkLZWNlrS+FdlGXj
jKeALYOUbs9OfSyHH2rx1PjUXLsfdvapQSj++se5oAzO7x/a7bNSGADVC404RUqQotes8AYzgdwr
jCLY+1KouHGvKEeSZW2nUUXeSTrMqVqrZ4X6Sn6+/iPWbnOUp2ZEkgw0fFnrFaEPV8UAfGnoPyv9
b62T92LK9rQq9720UQ9b/Yjgk2F5A1a+0A6iB1pAm5iGs/ADrw9BeOrDWTeL/xDmrXk3g3M05Js/
LkhwyRKHsG+dQScX+3DUpcQVsj3G8D/wAb4+f8raoN5HWxwfWp2alR0r0VmUSVsedSPo+53S5NrB
DHLXGbKq32XgAdV930jDjwmRj1NvlSHPxlQDsGxDwVVPRgXwZVfL7fjTzod+C5q/8pVha84Cam/q
Pcvsqex5cRpmUJ1FfWfOBlnDU8pzNm9fW4S6rs/IysFNOYxD2+BIgH67PA+wOqyjKjNPiBPeIH0e
2YmbdpjPV1sn98rUA/YASgcRnDRtefIUNLgEZoeQ4gbFs/Thk261D6SHG/t0Tg0WSdr7MMtDVM+l
aKRS1Z06GounmTqCwqH/m2DyOa0mykxXNjlNLxQ4ywn5X31ozXNEdWHX+UrsQYAS+1ivtg6e9Xn7
N9QiF6rjNEmMHlmHJkqmnZNNB+TkhSdLydfrS2E1EOQtCNiz4PDFHZ5ORd2YsXyaIse5K2Ijzr1+
bOVvIOeKjWW3EgsU+az1wxUBi3H+93cJkDoVka3UpriJhzy5S5LJOipm3x99bGw3csmV3fQh1LwD
3oWqet5iJu3r82iBD6tsKYScViqHCazhQUjyd6eVtiyA164mB74fL2gUKqB7f4wZtj390EQ3Tg1t
6kZ+8psbRWmw+fpsqHAlxZaLwMoYAatYDhVayAYX0kkZYnJJEPk+tRN5bxEpzdRDSrFGf5QKfSN5
vVCVe1v87xbK4hCNrMKPzUG3zxMduB+5kyJoOQgz+wk4vL9DeNl45TOak5uojfWTZLejhUzr8tkI
Yk53xbHkx16vpR9FETknAXQXD5nGKbyx9adT7/vGszOWydP15b16MMwCFFA8qQUtiWJSZA96GnaA
FY3MfzCbIbw1lPHlPwRxKJNTZeRUXR5yeYzU8Wh0AwCR6ibO+oMxbrH6V9bWjOqGWMKbHnDSvBbe
refIr2ME1YzqnAplr9mRawj12MrykVnV4vbgTMHGzK3dEe8jzr/oXcQCu02geFV5jjQp9ZxUf6qz
LvUmp4/2cO63nK2Xjd+3w/V9vMWdlEfNCG8B0r06mDT/yz6Kv6SDbv5B6U1/lc3Y/pEUwg7cKE3q
v6dMKUOImrAFXL1B5fXQl92W8sDGFCydCM0RNImIsCSYwiyRPK0Uk4OcqoPHzFDVqGZhc6aK/fXF
9JbOLe8ybmbakjpdvAutyiZR07KtWx/BrOy20Yu9Gou9GPNDWauf8NX5VGFQKmf2ZzOsz3IzHeLQ
uLW4+67/jvUV9+/PWOz3XHT8hhwvwdHydXA4yhE+197EVrCxEEHtzNod+y215PUZ/zfootgxKl1d
hkofnwsjxh1Ud0e58aLssci/Xh/daiC4Enws3JKoVn1c3RKHdRxIrbjxkxy4R17UNS5yaMF9rYbS
+tI3GjK210OuHUXUbv8XcjGhutUbYRcZ/Tmxmr1SjGcJP4rrIVYuWJrYUN3IT+wZh/5xVFgRxLlV
sWczLfRS7ZOV3vrpFv1sI8jyBTZRVwwwaLdPvsXh7Qxu1B458DZma/UD/TuUN6zcu+Mn9M0CbVLE
uQGsvSAruXes4jGpLU8e+h/XZ23tw+hgAMw3E2K0CD/OWoJdjJ/0U3tSJPsOSbGTNW7pQG+EWCJl
0zgrRi2kXtlPmfPDogL7Jw6gycbRsZYQvBuItljUCYZRfSGa/GzWuIsm8W5I7mVdosw8uVN/vD5r
W8EWy3mA5abFTYikrqGFu2bstdOkRU8oMbEW0FKoT6mVdVuC9GvL4v0QFwcEjkyyAAlmnUq0HQ5G
VP3laKDUnE5Vd7qcbz2U1tb6+3Dzd323CqfequGMhPYJgfpdYRbnZNLOYZT//nOYrub/VqA2/4x3
YQx8nwyhx6gDYTP056DPaUQQhuau7ApzCw6/drC/DzZP8btgNYIIsZ4p2snKpnPYvdaa4+bB58Kw
XSl4HLbUfNeXPn6S6GcrxgWhs6vHyYTBkJz1MvuVOqbLA+rL9aW4GoKX2awCieTR8l2RG6FcjMoo
zsBmD4kpP8qJ/fV6iNV1B1eURiIcbhg3HydtMHQp19VG3HT04l60skueAiX6qnIfe6UemRun3+rm
ehdu8Y1KavNd3YjkbEilfjLR5drnhhScVExHvMRs230wjNNGT3ZrjPOPercwbDmS6rCP7dNg39vW
rTT99OM/puDv6zO5/rH+nclFXgnAeTQiHwGbqDePBiTPId1acuuzB+IKtsDMFlqcgyYJK0k/3p+1
5NR4poa1iwAJl1VmjPdjmsfnMe6a4/VxzbfEMm2j24bFFGU6VHoXKyRyrBDhw7qlxcdLTFSuGv49
gWFwKg0Zpb+lEjWlYKv5vDrSd0EX66RDzneQkKM8UZnYRxaw4uY1iabEHf1pFxnK6++NEboZpzlG
WqSlDHRZtutxAQHsZMTnuLbvgikCciu+BE51n5X1flRClF6i8DaoYb5dDzxP3vvJ/SfwzMqghA19
d3FFVwIxYkXI1smuKm+q/LNd3PfhltzecjbfokCfpShJSfJCaaz3Vb3X0Rqjla+GX1LxOdadz1Xf
TpILmzp9qpBS21JRWR2ZgTDBnBleluKqyEkay6rIc/RpJ6Th0M74b7HVMF3u7XloM/4QJy4MQi+Q
Vh3IWHMMalyE5eZ72DU4STrdQzTqD6osfl/+l6r5DOl6K5oDE/x4kPhDZIyASoyzXFlu7Zuf4ev8
hTHQ76vlznEQK+O5NG+8xT5vmzYESRhjg5vHu9oJKR9bAqU7R0rjLeHx5a1J2v7mTDODUlG1WAIe
+x48lqVI1lkIOzvMQP47VI79fR0G+mMQNpkXyKZPr1sTp+trfzUyrEDAXlTNLoTV/bLm+sSb9iSR
Y3nOGP8leusQ6vrfeWi8iDR90bVx6zm+FhQRSBODxRk7syxpNPko5UNqDuekk74FpoRpQHGDd8JO
g7YPUd+e7VXD30yD5jmmrgo5n6LWpRa40sLiM/UkPaeNvavzfdqoRygdG3fr5Y4jCuU5SnUWzdEL
xiPIWI1KijhXo33X+NnBnKX7mnZ//bOthWF5gtMD1EXjaLEJ9LostQZE2al1gsc6C15nJk46RRuX
9tqHYl2ASkeKkZR7PtPeX9pBPPbV0CY38ZjGboJfrKsFQ7DLxw4rRSuiVeVMwpM6ST5cH+BFb2z+
XFgaIDoG48e4hGqrmSh6Q4puGr8Jq10cKuF9I8npg2Gl3UNcDYGHMH6PrWII3+LQx4qS4ogWT9bv
f1EobrOyH2nmpUwqLg7GWNY0yIaxjb1ocrqTFTnpQ5eNW7bil+co7wqSTOCdYEJorX+cbqFGXYXe
jH1KMGj10/x2wmm0rY461ITr07uyfmZktcGXBQULNvBjpETPwOrQIjvJU5/f5hjRfaEeVdImE91/
iTWz4xE9hFNysSUgNzj6pAobNF7b7RAkTg/mGFaUbqP+98Dp1EiZPGoThs2Lh9RssS3UVknqaKjs
c0j/D90NOX4uldGQfn/2ZkgxUHsyMfNCfUiJ9HEyOKTPlLB2o5nvCxlR/VzbyEuWSR+joRaLhiC4
fqQUlmcJBf+m6PISlzI9fxlrDOVH7RZPvl2mD0DXZLHH9nRXt/bGnXCZqRCXGZyl3mgZLmcx1Cp9
FC1G1Ca1v4nDWB86r+xxVS1+JcHWfb4W7W18cz0SIOXim+W6kWEIoWXYDGp4nN/X+oMy3E82MNF8
iya+cp5xkVLAmssxiGkuzrM0xg41zdXqrCTfIzk9QJT9XIhv8fAJ1urRNoKNU2ztC7IikWwCKCoD
D/+4zeROGcrRAoha+umBo84VCpIjU33qtc+K81mqpC94r22szuUbaF42lPE5rkFZkvktJlRHTlCt
Yik9I1BY7JRO/gWWZcuYayUIAqFA63kQz9zpxQHC7d7QleGNLyP54wHYSEAWA9a5fkytHYgWjiwz
PAEFSn0+xt7dP21rOrWcIANVpar6Cbt720VWLv88FFK7tyCWbkzdylpkVeCoR0OZWbzIwywRdlNZ
0VBuZNVT0/qmCv3HwTZPUlh+KyZrY30s6VhvBxYLRFXmBunsGPRxgIGSmF0XdPENl732cwxM4btd
EJtktXoXjq6pjHYPecGW91UbSIrbDJW4T8qieMYRtPlxfbrXPiq5EbkgdAmL6+HjrwmFGFRtBCMn
kjD76ts89ZCQljfQ+CtRSGfxNEN/FSmuJaY58eugb1MRn8tO7JGd9Mxua5+vZQ9ADHkpa3gVXULR
Dd8XehLk4qbP0shtlVF+9CcldlEInG4ROL5tW6jdchXZhywOBhD99tZzduWKpVuL0iwmIgjALjkH
QRFGrcJRekKTr3LjKbiTR+clGqwNurq1Np+gKWnR81QhnVwcMvFUD0oPl+AcF9aocaOnkbM3+qYL
d0xQB1EqNPeJCuowkcJXvAnb0cM7mV2b+T9iSkBno67Tn6mutpnbls0IbXrS8eay80p2dmGdhaqr
Bn7R7AardPZq4qSNq7WlDlO61vzus+Jb4eBWeWFl2GOEY7Gv0kk2vMDwSdMGq/XvhlHJv9vRWPws
jFz9Eo4S7WQzG83Om/KhpeWodfTcRlin1Pw7Pfo15kn2YmCjmHtT3EKVsHzIGkcly7MdOqzmH0oc
gChpSj38Xku9/02uMjZoEaOR59lxbsM8tyyGP84KJbvQUKLPdeb4/Am5rn6peuzYnmW34s4s+hEd
FGHc9mo6ln+WEMO+2KUkGVjLGMNDjCzrgy8P5bC3g6aRd4GSJ6ichVLeeI6M/sen0XJyUG+agoSL
0ke215bq1Hn44oRbVZm3h+fHcgWKqCb0qVmGnQfj4ugNm1LqHaPQTjX4YJwxqB1jzZpp38zqpxqU
bh8OWNRWGGk2e3k0DroxUSP6RcnqOHVfFOV1NP5EjntmXD+R5nhWvCEMcbn7qI0hCgm9i3IVs7tY
kcgCC6HFhnPKQrxPecvf62a9w00F7SCAOkV31ozxc5VqvK37/fUz7GLbkbag7KWjRIpe7YU0ZeIj
MdBoaX5utPLRr/pjlVfPeNZtnNwXmQRhoOWZM/pobqcuhthg52SqgmqOLj+q8n1jam4DrbguwDMf
1fL5+qAu7sE5msJreZbT4oRefHIl41Eb5Ll+EkPrRgXKe6bvRtFT0m2IoawOC30ybkCA/ReSy3TA
NV/p/OCmNQsdFQUT957Yy5BIbGAwvXGdbH2g5hgK2uj9EI9/XR/p2mGGIhAfbsZAIXX18QoaK2Wa
fJuibSyZt00i/ZJK++f1EBcrBBYBtVSMkNg9xFpMZp7V5uSEfLomwMkjm+6aXttPxpawx+pIuOB4
ZyEReomS7hyn7CsD0WRRggJXjAe9GH63psG64KUIGY1y6fy++jhbaWihptbQ0dZQT8+dfVWYB+QV
N7bU2qLA4FJTaSIxjuVNZmpJRnNzjM951rbdvmtn++vRatE57JwwCnZOmwBDEqmCqQxw4PZ3s0BG
OZNfeW6x/i+Ube3JxiIYts4NHLLpMDW5je52Q7G0TKzqS1R0X39zgczx5tedJZOREfPjrOaS2qpF
3mDJmmW3bRR+Er7iibQ8/4cwcBIBxM6qrssjxAhoJI19K53kJvJqG58hB6Xa3wUGzJoHVBVIhiii
cIAsNpQ9mTrynHKLbCO3oKhC7cD6t59+fyxglGD+8RrmgbWI0iRt3Dpa5J+MsLe9usq/Ua//K7XK
LXG/tZMQMJcGM5xS88XjJlaE6ZcOIIR2yNwpzW/QNzxKto/u78aqW6z6C62IxQmvyVk0jhgl0BZT
5F2v8Gi04pfBMPZdGN1PQ3SfO2QsvzWPF0HnH/XuwUPVU+2LEOUNJRL9TtUi2x0s2uCxxqF/PdS8
it+lERehFqtccjAVaQwrAuuOVJNhimeAu099nNwgbFK5MurCQWH+rPItc5fFwfhPYMpODm6EM29g
sVZ6cH44OqN5jiaNTk09So7IG2xZWSyfVv+E4dnIoqSAcvH2TgJpTPIR2RkzGVLXjAuv6cubQq/R
vasOWorhed/cNOihq2G7GzTyzusTvDbO98z9xbfMplCvpKKF+ddqR71MvSyVH6+HWFxlb2PENk3F
zGIWTV1CcsxSlgX8/PCGbm57Cgr7WReW9g12s7HxylgfzP8iLXE5Wj5v+3jE0X1COMTFblmS3QAM
Rrdx2czbarks3w1pCc2JO7kfUjmXTiZyO8r4V5rSH7MLuLWDS4fg+vytjopsY67i0R9b1rdFLqwe
YZbunOTZA/6EiAupv9l3+OcbgVeBF01t4aK340tV28q9hlqE3ph7A2UFWKiBekqdyt+Yu+XT4P/G
IicFtAvccXnYVwrP2ERXk7PVVuXj7NSeoXWP1pSLDlVI6igbRXIyxsR37njc8fgKmjiYsxNp0I4C
m+KZRf4CfNnxdGiJP7o2RnevtNIaR8WINt9u8FU/3vvmiOB5EKLyeix5Nf24/l1WFwF3PgLzZNiU
lz4eg1HTRU2f6fK5IbHyIhuJj2J0Qk8xRe11Qa57aQII7XrQ1cXwLujiQCwUrK0CuS/PcpH/WTXq
Ly7uaWPBLa6vfz7QXAqnnfLWB/44MD+e5LqsYjjPYfWryMzbgSPYG7o/8lT6dX04a/cXr8T/hVI/
hqpFgCF4qdZndbBDJK5UCpzIch+6sddTXimygnRjrcAvDbSNmVw9e03O3P+3Dhexxyz3xzCzwxun
6X85wvhiF077KUTqx8N7lDbDaJVeRMnbM1RgCywyHvKmtLEdVmdgRq9T8zVx2JhPz3eXKTaPNTiX
rD0brf/dSbtHW+nppqINV7fVTiv7P2LbSjdO/dUvjJrFjBeaefuL6qtw4tiqwDDeFKbe3k1zeTcM
o36vRWlzcNKtx8zqGN8t2kWWItNKRaBpms5+aGaW1+ncdYNo2ntfJMret2L7TvTVeJMH+pYN4zx9
Fyc1SR9VYCgrF8XZIshrlEEL51RrUUfnqHOVHvPUUVU3ujpbgeYpf/cdKyVp0srRsnMjJQfDifaV
XHyBQPz9+obZCrOYSgTUI5iMWMHNqjQV4NBBVN5YbaGvVhfIu2lbnG1w5/1oMKfgJurt4NlXomTf
xmR3sWi1LzKwx40FuTWsxbHmKJWWZwmtYqwgoaQVO2dQTkq1BUJdCzPLYfBXcEJj8X/8SGNXaUMj
QVMwTWRj2gGjVvFc+c7h+kdS56Njuerex1ksBkl2gsFo4FwMURbKbmzn8uMAjOavyh4wDvMBF9zZ
KRY3d5TAzHMmUvUPurcQ26tSC1F20iYtd2uNtq7bJF0KDNIMg+nQtXb5UKEa5Uqd7zo6CrBebBkj
m5Z/SlHoG5utG2dtzuYyB1niW8l9MWd+Trk9pQx/jhsgHpo6KoZblrRhU7vX7P+wDmz0DNCABnwE
2OHjB5okNRDoRIqbTLVq1zKKnD52Nx3q0hm/XP9Ia0v8fajFEveFlFqdDLEw1WSMIW6D+EGP/uiq
DXTC6vRRk6DSDzoGptLHEdWpEkwxLKUzpWm3q5Q7YYg7DJQ2amKmtnbIMmfQtdEj5tGymDpKBU5Z
F2l4IwwFCXtVH0ZPLdLuiPpTObpWUXYvRo9CrIvESRWBW9fa2yTvh89WIDU/4kKXdr1tR/usNYIM
RQkjfhL+UHu9HYvQywoDCTPAJG4Ry8Awzbreo/E5PpRNOZOB5fa7blvNIw/58oSSJTUeObAf5CLL
UUTDlOrG6n1xG2t2tlez1PBiVUlPeZ3KX4s4ye8BdyLAWtqTXLoqzm0IcLe978qppXzLc195DsbS
cSWpkvdppU0e7+ufBZpJ+8qMrU960WBfR9PoMGgyf1FRbRf1G+dkZ1b0I9fr8SboSiwD22Ha26qv
4gsn99KDDlDy3CRFuvMzo1F3clI7L5ZZNy+tqAvZmwrfQv4y8rO7Xiqe7TgtPex0bKgFkX3O48iC
RW4l2JwZifB6XIw9qtsV0q9pDKHUtqVn05nkmGYAV4+q9cUJpFLx3SpsB53xpO8xRNOauy6ynHMR
T+axaYTpBh2kPTcw+vw7xA2bYyHMO8+CcoZgQmOGX4FNOPtRRsAEIO6DFKjqvo7QnR3sSH6RqsHZ
0ShJvyhVE9zoJnrAaVB3R4x4eKc0tfEcoTjqDlI5HbEADVwlypRvel3JrafK7Tcb1pOnt511Dnq/
hxRQDCc0QDQPdRrfU4pW/iVZOZ+9GMXPoNf756TLNbe1s+CeY1J3pdChW1JMU7SLbZ31wLrdI1Tn
P0HXU2/CBE3RIvANr5DT3kttVfMG2R93fuhwydT447nMvn4MMsv/YiSavC9tPYabmX6loVi5KCF0
qB8EYmeEk1HuEMyxYqzPkujGwFrwrhNQtIRqS19ludJvB9nEyFcVTkHjQWmrA4mmc8xKlHbx/MQ1
QPLvwMmGTyZahHtNyr5NYUr7pwp/QnOtv8dsjnMhK8FTI1DnwIOPBzkdHA7nEA6lGU5QDhUpcqWx
rrw4lwxvTKdfQZBIMX1Rv3ONXiuOIKWnHW4I5isiflHuhvR00KWo7UOXmeNe58Y4W0ZPF3UWj0Zt
a/b3oCxrYxeYW+13qUfOly093NrIj90nTvZlLIv+k5km+je6CdmfzagG6lHjWUKxv4RDBGfuU2rZ
/G9Aer5mjVmg3xLobqLIqdfJbXayx1Yg9T1CdfLwOa1bz2yV+gvd287LM1jgSi/uapGpJzWcwse8
U/xjAGXrwVcb46VBhOaYG7m/K3Se82h2Ppm9yesk7nFOHgf1hdLHdEODLz20UyMgQUrtecJ40rWk
odvVZVHtVTvLX3xQnzvNGZsXXcvaxO3CTt7ZkVO9Gn2hVTsqt721H4raEDu2t4wJit7nqOi3SfVQ
RkqDiL4c8N/YkvvvliqYvcFOyq8Zv/MzdFu+FjeYSW8ePRdJt+NbM3ESw2MVaG6C2QrfYzJ3kZYY
D0phjAe2R8DYWucg0tiWPH5w0HsdJlOI4MTpcMK8OT2Fg6a1LvR4/TvTXh1h5Rkjsrlx+Km2huK5
tztUEwq7vLU7Ffu8/0PalS1XjWvRL1KV5+HV9hl8EkICBBpeXNCALFuyLcnz199lbtXlxHEdF9wH
eKE7O5I1bO29BoOP94w5OkPm5msr0bwWb6HLNd6VeWHFHfHdiHjKesR3zs5wqzOf6FwzCGMI8hbe
6+ZhGjvn68whUQZVBD9qfUWiLKhpBKJB+2DX3ElL4kEJsnIgOwwxOSPRHm3vC9vib6yOkAfWU51m
mbA+eUHP77gc2niRc/hOcmDVsB7ICYiX4RQEgfFRZAOkpGtuWhExin+tEkt8lhDAbguHdeBje2bi
FDgrYIWpTmi8VLAYGK2oIJ0GP3CadNKOwERQ/Hw0tY0P8L1rv3qGnJKOC3kEQyY8hF2G/4PalniT
V2EVJrDAtCA+T/IYok1jduoxzaC3EBXXxszvPcJQmjNkoA9F5bqXCUW02C1B4kdyEXwAD0ZfIP2e
naCFXHzusoEkbdDitBy98ASBzJLGwKb09ybP+k9V72f30puqJwc2calbFPOhRtkeZYSmvMsb1qZ4
R5ofSJ2HCdTCxRS3FexlIhXW6EYrgOCwovK5/mDPLUSbZeae+lLZ71yHu0kQzv17kKJlfehDW32S
0B342FaF/e9YQP4zqAEsgAlwWSYVzofP+N1ceM9kjTxnNOg+l5DGaZEEeubbWXbgIUqLO1Bz86j5
YLhgeCe1W0FHi8NPb+60OLmCsTYWquy/s8GxDkU4URI5QXsJOYN3EFAw/gcXuMWPlIzyrLmg8eTB
TVmi0X2PZ9Rw0rlQp7Kpgzcu/AfTzCnUg8EhoE4DDh3nENf3OYeK+Fez4m2Mlw+NhiZrT9hOGrJa
hjggF0I22oR4m6A+flQCxVrRFDQqB8+fIwmkMuQ7SZFAbY1/J23I7olJv0LiVhwEXt8P2sn4Bdfj
dIQDcBcTtxM4ulpn0bCb+8iTvXyW9lg+ZHXXX/yGWk9twK2HUEhAKQJFgdwr8d/NWf5kMhfMxnAe
EtqWztPU2/9YpOrvXdETESnaUBYbjoZbaAVtMJ+U5gnnh0hn3D4Cm8ygxwAqwMcsHyHSPWsd49TV
sZOpDFd8a55dT8t3dufMD67ucDJJwC4vtsPMPKJINe5U533BT5zhKE37N7ZXu8dQT/ZH9FEhowww
oPVG1V5xZu1svRu6srt4w9REo6rrCLrv/fvGldllaHrjbHeTeoIQvnPq/GY6qo6DWA6k5L+5aPx7
txnmVJh5kFo4sp5rLIIjannqbU/N6gLRCYwMUtk4e505nhn6ZBXXwj+2eHacXDU3sQv4f8yrPDgK
eJpK0EInP1Uh9GgdWpXJIHA0kzr8qVppJVWh8zOHFO292zcCwqWdCi9y6sHBL4zhPs8HHLdejUqc
wSzkY7OVNK2DMxQ9A3jAYWu+b2vCPxNXfPXavjpw1pD3wEOAzW1Pn2EMkYHhLM3hLHMYY4+uisqy
e+c79Ni3xgyr3JAXLm7iRqNeCJ+2GB4ADo6UcPTs2DMG/G1B7IqmbpjpOWIy5GUEYgfc2l13bGJ0
8oCL1DM5UeL2970F6YyqbcmhIDR8VK73DUBiilXLSw29ukrhpmA1i6F7UeDd4ANCAd8J5KuAaJuN
BpDaaCF5MFj02EEfngC9osNDk4fkpKCYdoQZozhbSMKBbeH8KKU78ggi0yJ2u8nII5nn/FM+Ov96
wDbF2Lll7M4ijIJp4gmHq/Y7z4WdbCer6hzOcPgho9HHeBJkB1xobcLQD8cF53cHVowNJOpdnuB8
qVE6HouvvuvA+RFN+jeaSRPmwNDuqWxlRfboPneTzBPMcP0YqL68aBRtEuBcZNLWg/7HmPzhCDeA
7h5oDzsRvfedyUAkxcT6S9ZaT6KzCmjtdZCvEdnYJMpp8ikJZDE9oLhVH4UQ30kTkm/hzMuj67TF
WZnVkCq/kn7cKmjTx5rtCnjvvb5WD3EKpdUAvszOGcv4rRtUd3MY8sRju/rWm69JgOMgNwaG3Kt+
PQ5w3zS5FaZAFokcOo7z8CBawC7yIIeQN1Cjt1+vm6+9BUOMi+eXquLLZ2UI02hW1FKnTD1yoNuH
jD320NuNkH82zk4Hf2twwEa76DSjh/+qg0+bCpwnHHcpkoBzTsSzWKzgVDV+rLz8cHtgW18MmDvA
DbF9oCCyaryVrs4DGOpAqxhCZw5+fD27iarc4+0wm0NCMwrSw2iev9L/sS0UuY3RnNM2rLGVxlMV
1He20Z6I5e58qq2S/dJBXGoAQNqt+zd4V45SB6htAbMM+goLfK2PbJB/Yb4K3RUAEAwHdQbgh1cV
AOAfpkE3kGdr8LJW1vRuwfHh4fEXU4dVDn1UiOtBeWJVq8unGTr4hg0PIkM+jRynaMZ4TOfuQc31
p9ufaWs1XMVa+8EIwlFrRC8nzYfyLSvHd0Gtiwi+WTs9yq3ttMBTFkdOaHe+KogTR3MmqvIi/Nn/
PNaO/V12UCa1QjGgDGV4S/04OwY82xO92hwh+IuQzAa9Cnvs5UbmSERYk3kA+rQ5QD7hXThbl0FY
/9yeyGAp6a9LksDHoDgEAhUYRquvNkwE6qR9YaYAYQxQo2kqp2VRDZuRES43UrsxmozFp1F07Rgr
z26+4Ea0jhQy98A2gp7xQHvDQFJamsj+PDJZJUxpC+9Zg/XSRbRDoxzPoko8FqRqv+UTD5zYJXx6
b1FaI9dkzI3xZEUu2ju5H8bmsAiLZZ5H3oyW1m+c0YK9W9aBwub4o/HVg3zVz1mQ8iNw1PN7Dce9
5jQEVUbPRmYYccbCXl1mmGHZZw8mEHkyl3gYRv7AnCZ2FHXKpBRGz6NCelZ2yAY2fcR7shARkFUW
7Ou0DU/XwJ6dT5lGWepMCMoRcPKiw5lNRddFvWe1Jm5gar5luRXC/qa3OYx2ChV8KSgX0ExzfPYu
zHOgLiVMK1QUNhX5YciinGPolvb/UEfyHlSkqpex05r9wzjZTh4FrVFqFIWs8ptiBjt5nHd3jlCz
CTOPkKnzXBXB53HAL4MyMETOI8sTRXjMWu199zNcnREE3bM/1FP61flDhxlSQWAVQsR22SZXTQxW
SlvbeOECMPjGrXnS5e9pdV/P1Wnqf9xekJvrPgB0E3GAdVuf8wNjXa0HOqa2qfkQhXogyPJNeZwV
bd/fjrV12EPUAjbHKCmjxbZqd8lGW7ySuL9k90zKWBHr0hZjEqC1dzvQ1lEPxMhCt4HG8SsB/GbG
q7EN6hL5FhueeJjTT/Y07zVL1kJBvz7TdZhlvFefSY81oP9olgHG25xcrJkM3L0u+Nn4d76FOv17
wb5ksokmr00KNp1uD3K5RtYnyXX01TVjVVNFrFq6qVcB5nyUWgft2VY2MOxwqRkgjIt3FYoYk8+a
HYDHGrT735FDid8GRRKp1tpowqU8hMdRLS51TomMZK28h5kEGily1fPpPAhpWGdUBvFUEGowvk2s
bN4W44jPfnsWVp96EWsCBWGhHi00OKytl98AYMeiLycDjCCjZ3dBONJ74IT3WE6rlfsqyvpLU5hE
1p1FzoL5VRIMQCZrZ1RvYUI83NWj2tM424u3+rZDD88Lw+6qtGH0DeEONNuAcKFTLZO+D3Yu3dVC
WgaHpwmQ1QsvACi5VTCUv1rMW2CkFas+LYDh2oOp1cDw2n5n653G6XK/Xa3aV8FWR1vnOmU3NRSi
zq6gNZy5XLxVuPYkSgPKsYpzzWHIC8mCbvzJoLrVRuidBN9vL5qN6cWI/RA3PYb+Cvc9V4HgC6D5
bORPrfiHmx+8GX2Sfmdtbk/s7zCrsWKYjm6g+ncBKrCHuHKB0v/gWR+EmfXvRCV44gfoXNwe2/JD
X0/w76CrBAP0iKADBEdcQtAKYnOCiZlpdebZt+spVhkrYLMGrzlD28X5duSNrYikBmoFjgFGM7K3
l1vRCWUPRRW02LrAPk3+9MBFs0MHWt1W/109YD/5+GjA+K7pK/WseltDhCTN7M8ERnPh/AUgyJ0Z
3Auy+mxdUQswP4A5tOgAp46C0nS0/OFgebnaWSF7oVYfyzCt2ZlRzkzzmrd5FBL/O3GohbahqOqd
Q3szFlyhQZCzQDtfd0BnhfdCFoB0MnLwY8x/M43WR1gktxfB5vJDo8gJF3IY+HgvF8EgaV9S1ehU
lbqK64bYR+6XziHMVHgSQJYdK+76R3gr2O9vR7aWH/1q5V+FXtbn1XUctJqiYoaiSUEaOcQtq80L
H9mAPpWJAncuuXcAg5y9zc1+xK5w4F35gw1V/r41cztp9eycCq/y3ja+WecxaGfgtImxkHddZjR1
ktlDeVAD2Dzu3PVdYrsiR+OjEt3F9ZreO94ez+b3gnz1QryGSM0a+lrKCvm2oDw1+z5WuoJhpEyl
4f/NlroKY61mDSg2bzSg72oD2co0jIm68gBbw79Z6QtwAZQA0KHXIgTuzIth7NzsDAvkB+ZC654H
YI+DRL9TJNlcgFeBVqugdkUN+57RAS0zxMvhIKkV1847u3ic+D3wXbc/0tZ1Bm8qdM/wnaDVstrA
aobuTKZhPFwF5D5Hr8Gz6kNX9QDZyufcrj7r3jyGMtw5anfCrhG28N8bGfYutFo88wjL6lPto9s7
yg89SpC5oS96nj+aQj/fHu3W3F6Ndo23NfJqQIPEI2dtafqzcs3mvamLgZzawtUkgf9hPsRWwYmd
GMSa3R1s11741VJVPkRbZduOKQ5nNKZ/Wp0TzdZbis65bP7J66+3R7u1ASGZgfqKv1jyrbnRs6Xy
3BRGeMbrFRJycRbWScmLnY2xPajfUdbrlctCKl2g5BF4aO0XOTNgRhdkZIiAvHU+Kqohvo3neFFH
g5az3jlmtpKU61Eus3B1aqKYTZvahyFM7nvHkLZfgqz8VE3fHdJNCSrqX25P6lbqZZqwEQnh1ee/
YqfBw7ZU9aT4hdUDfVNpWsMKtXaiXGdd3DA0bG7H2xyeBfUTvAIXUbZVctu3gJtkJTL3PnD5uy6f
YWSrpu5Olhr4qTDsj8yfjT0UEOZsfRNBjgTENCwfkE9Wp8JIbQn5+k4C3wY5EjYXgDs64BC7OSMw
tmp2ltDWnAJohFojGPzow60SL27PgAPAFgxaVHl+0g5shbOihspY6dRxnwV7Ek6bSxZzifocgEa4
O14uGegOlbomEG3PYdrromjrgYk0d0PM4QYDWnHElH+6/Rm3hggVp/+FXH6lq1VKtD2OTAmW5kV9
HMwsqUoCqeHgE3KdnQtxc8VchVp9PAs4dexBFqCVld/DfooYX1EajQCBP6j28+1h7cTyVlVH0ydK
um6PBHP4pEiG5nwRj5pDPceP/HzPfGNzEiHRgdYQEnVrnT3bBle5CyfVM558z9xpnuoxHCJUq+/M
LNujS2xeUVfBVl9MAOHGM4Lu8UAs2JH1eOAB0WY+mwXLjzVqX+cSOWAkXBvk8hFI5Nszuxyb6y2I
jgweIpBogOni6ljzOCqJXeDCNpKKZFhAV/l0vh1i8364CrFM99WahCbVWCFJ9M/+ND2wsnzEafbk
ST+9HWZzJLh/UAoEkAAC4qswSsDnQ+Aw0YPP4tocf4zdsFMC2PxYVzFWlxCcX2oL9O/prFiRA+Sq
80eXy/lgUzBruUP5ocmAj4C+i37oul0uyuZMXoVffSwJIE7mC4hMdtqOVP9TcRbN095Nuz2RsN2E
GBygrWtxTrzFYYitpirt3fauUiZgdPIv3lgwwPtfiNWSGCsTbwvPYJfRL9gpMwb1KSvAEjJsgoL1
7XWxuZuvYq1O4azuYTxWQnERr3F9bij1o3ku6ckZBmvxgtnbUdsf6ffYVhsaksSeaIHmSANXxAy7
duSXcq8cvXkgLl6i4LlCp2LNDXU7ORW+r/mltsfqgdDF655N/l0wwC8IOGeARFEv+vOJhOEJfKPg
aoM/q+uzC00uAW4CYqOeogFyFW3DY91+oNZOQrm1AK8DrfLX2eXozmWZlQadeeoGeWfazc6ZZG7G
QO0FyQAUFXBcrE6Lwm/cEgoXKVFljktEWUL9GIzKDT4AZw3uK1cZ9BxCoVt5JGNnW3DcBFjugPdm
+94OWyeMaWY3JKLChXao9jpo/P/FhF/9jqvTRs5V1ilRMfTXpBkbwraSgig80xVA+qSEeNRfxEMi
hhQQzGlILL2cE+ajw9HwPkzJoHDV6kwcYLMKqfq2s2IqwuZ0O97WTrEgJwOTB2MRS1zFQ22gmWoF
Iy0guQ4SQFVN7W9DIz79f2FW02iQpjJgw+wu8u0/QysDqESQ9mIxc353O9KytdeXKRrN6NkgzbTQ
vHk5gUgmC+zMek4BqBJx4PG7wOkSYdqPw9jQCBLOcE6p4ttBt2bRXjTTYAEFYfx1L7iy8qEGDh60
jKEs32vLEo/KsKaPVrN7bG9tmutQq5ksKujAGF5upA0HrpqHF1SrdnRO9kaz/PtVslD1k1sZjrDP
DiAVgPCPECQtu/Fwe8627gRoW4O3YS69r1f6aE2wEEjr/gzsMYpZQJGBnTLCPQqyeklZz3t9is2J
wyJHQQcohFcdPa8ucx3ONpS9vOIkaAVUSr2z9jaH5EKHEww/F7iX1ekMo6Ceow/unjsSnFpFDvYA
Tk4B1lpA1V8c0NcPqdUBDUMV0+l5LtLBCA/ZHMRtoXd4KFsX3HWI9dlgWWjb0R5EuCnEzmHsiczV
eWiqNAx4AuHVnRVhbtnlLNv2f6/D9eIGOpvWfUDSIpt6eeqHTP8oQZGhcT22Rhh7qge4wmGBNz+B
o6iOXg41SfSK/OADI5UoT/WkHREXYznfgQ7kuPDcgAViZNe928XMV/Jog/r2WAUWwNBQYiqBVsvz
8WHIWzjd1Ble9mPteR8m2+oenaLxn6zaAIOztUyCpBIv8+cCssEZ1FyJ+TQJuqASjbEgCW+76s4v
pdtHRRWig2uWgPf2eiQ/a5ywn6RjFk4E8emwixo4oX8HEKCyYrwsoIRmtvlQwf+8L+gBN479tat5
4x9MPdKvwazqN+HstuB4MDhpg70ivUhmHISq3BxGLxJobz7mNd6bEfywySd00eZ3VFIYnVO/sbwE
VC17BDbfGfWB+LaqIwfodxI7wgKgr7DUWMaAhbpTxPsO7sV+XYfvZQslIDh+C8SpOkOg7w4hLHGP
wc7qYCwk80vYjC0sTeYQJoIAmlv+IWw4jGtHYM0z4LI7zD1XqqaHnAfaONeWbgBQNGv9wdZ+++gV
6tvsjU+otHIf7dfS/UJG32SRAtzhMmbSB6Uga0x+UaauujgLillFncUgfASZRw9zFjYMD8OqsD6b
eWg/gjU63FsUVBBYvASTTGZAOoG3bEMdIFuq8zK1B2W8DTHoHih7PMojqH8E99Jtm0fVm8KMRanh
eq3y0PzpQ5H5BOQwDL4KMTvf//wMBMUJtQLIxgE+sbqsSItEFQhtlbaVToTRwXikSmpjBKthj2Bo
bh1O17HWObHjDzmBEt95CpqCAQHcg/9SKJd1R/oOLqeKuWDXgMQd2TmNoUxGn/PMLsu7aYAoQgKb
DHOIbL+Hd4lVUfUNwH/v+fZ0OMuhtb68F6sAHxA7IPnWEnpu4/HOBu0XfYTAHQ4ajA4dwTADrVVX
A0+N0pQGGqihgfU9qydviMMSBfrYqErnE+xOsbV6JE75wZoheBB7rB+zKNBCvB0dIKv9RjVxzeF/
oYZayyTkpCMREOkDwDI5uniRBViEl5ZV6IfR6BW0i0RnA3I/TX1xp2s0YyCGlhcAeHUoJkdB7rdN
1IFtFB6IY1aQiXM6M4j04PB4gJKBGUHegqnIVX32ZAPnnINgVwePHmtBR8qLclfAciv/gY0ozKRR
t/TR2nx5eUNmagrLICxSOCB3kc81jUnl4tQOYEncm++JEVxAlzjtfLmNDwdpTqiPArYIXZ7VzSdF
209NEZLzyCGkR+pkkt1OrWvJOtZr4zrE6sJr5r4eR8B/0nl66KACp+smYtYU/X8DWd15OK09FkgP
djY0D5KqQfs5DP3kdpC9oay+0WCPHEcxxH4a+MVHED9P2DCCwzx++Js4UNRDegUM7vp4sb0OhJ5m
nO8kqbJqjnwIC8kvJO8t9cwH1v68HW7rhAEyFuhiD7qfONJeLj20It0xBJ78PDH3UjkMdRl2rgi5
q7X97naotRLDr+46mlggAUKd30MxeRVLVX05zmF1ISQUeSzR73n0fi0+Xdn/4gk+zVGYzzjGu9FQ
X0gIS+xYD1COQLnG6sneY3brk+LUgomvh3f5q9TPG7jIJUCRqXBgeUvc8HtjwfN89rudJsHWJKM1
sGi7GOiPvxp44VMvqzKdAormW9Du93UFxy9opljoCM+lvlQmbY2/KOxBPjZAnQOSv/b6WQquKnPc
HJ2XgfTnbAjv/bndaUQsi369v69DrDYFrCeR1eGte+66McADoBcngCn3jOn3oqzWKJanbw1jmKVl
Z1oJKQb5dkDysDNdW4fw9ViWj3j1gsr7ijM7IBa05IsvJg1+DGDzz1P9b2Gwcz+YdyGA8Ld3xDok
sEEAWLseNrtroH6wut5tdFULX2bkXLkGeduEvjgO2jQPZmvRx1w46ICwqk5ReLCOtyOvV+QSGYJX
Nh5xsOJFOezlYF1Q2uzJ0GXqTy2Qr0fefyxzJ7L2fNrWn24dZ7VA5lGWhpkD2A2eHxIX+0C5jG8P
BWaBq1W4DrJaH7qdZu4NHSjxU4iiF7MlTUhDpi8gaZQ8aombP1ICf6ukoR3acgrSgYlqBvGO8xAM
ydaun9za9jjovNyoY4FUPIVS/PQkJ9e9B1d9+KrZ0ngySGWAjiSN4JELjuwcJ+t9C+7jxwAk8SZh
gF4/9cIAI1KSEjr2rGvfyVL059mbphQMIA5mnzMtCrI5iptDxut30BQMLxkp+LE3GtsAZYmB+gYp
WfOj0BR+M5rMwA9bg/gJOm91B2qwDUFo32n8WIxGC98F/AQoAVTGnTH1dRlPhj/BPm4sighu2u0x
LwpPJm7vy/7AqT1A0KozmwBvKxRHEiEhlAdj70BWURuIMYwzVdIwkmVX3NWgAbCD6BsI2VJIbvyD
XA5uhWQc3X8g1U9OAAQh14KRbo2sLR9ANwSLiUV228h7ls3Q4l2qgCKyocTwfpFLbaNaK+N9oLJa
xqosDYacapLfWnCLPgIgEgK6ZlU/Qugh/xiUhrAvZQpFQ7OtzANIjgFJDMdW4DWbHdjyZkamh1k0
9ltc/tMbpYK+ij3eZlnkEelWZwVWiTizxVgntudZgMbaI4OPPChMoz8k2haYAjtQJB7LjIH/BZ+J
4DTXNX1r0mo2TzDNw8xwVKGaCAWi5ucwtMPXXhrO01g4+V0Iw9unlvLsQ+HM6G8PLpBIXZ85cSCc
EaIJE2464L1N40cAaRJ1qID3/g4kafa5Q2UKXOHZuFeGWac+CJTm0WnmeroDRW54VnTASgMdwbuY
lMJSDKCH/JILD1JBcgQ/8NjRcnIPxow5TcjoGCCo4SnqHIgygV/zOAC0ETJ/UFPnvqr+8MhcNh7E
O0LgF8BreEV5sVnHnRmlmUshTdJF0oU/gKybbyKv3dgtGrgQ5yI/10Nn/Xt706/LHL8iB7jabDSl
X0uz9pYujCAPsrRgNujiA1MxnLDah4rMYdzR3sJWhsrB7aDrfOFXUBzUAThSsCN4JdbqGyps6wqM
ZGCSJzpFjT8kItxzdNgc2+8wv8DRVxcRRMhAxzEUh+WBp4+0NtjXhpgAtlnET0pDSLyuDPMPO0ur
sf3K3a6CQppqJrNY/EgbsIEpCOofS9ru3DprwRygUBZrof/N4C/E+1UURqCBjfJqls72QKHIY1Id
66lzn0c7a4coG8lYRO3gUiuZwcgE320Ia2i69oDCRZKawTdM/fxhCCz60wlo9qbIKvK2Yw3wr5ns
DSh0yKqcjugtoCQVuXljfMwULQ81HH32TCi3lgM0hlzULHzLQVr78g4dw8mDfoCE1WXXL3WgpoKC
SO7HIbNk8ucrD5WRBfGBNOGVTL3h4BrtaIhuMx9yngzurL9WvSrtKDN6yJD8ebTrr7QamGvyvEO+
PaYdimjGZCZQbwOpdq+YvL3O4ZKC2rsJnP/q/Zm3RgAtrVGmFETSwfjahqfBgIpALk4C7tq3x7QZ
zDN82JX7UMFf43RY00HnwSDkrGZ3TnAJFoe6cNqPOMOaxLdpds5sGe68eLZWiAtwgA3BWwgdrUsj
uAezAB1ukmbwjDjLNjQOhQlCted3ZGeFbCVaWIm/3vIAC65B9gbk9ltwr+oU78R7OTfo/82n21O4
PZrfIVbZ6tB3YYE7F+cS9KgeO8iBxKNDhpMTAtF5O9TmaKDbhZIZMFyvaJt5O/igf9gsbVl/tCrn
iUlv50225pj8OouAF3XwLoMMFUxKXm7fWoHI32ldXKDBUMBDcDRmiUIPrmBgsocctb0pB1EZp/FE
UxJAHqXNRlEfZCH4HzZvlmMRAjxATuMl+ror7TmjBAsBwnluV9uPsrLmR8KQORBUZ3au7K2PiElF
M2V5d0BI6uWoRxGackAxPrUdre8m7gIppytIHYip+ef2R9xIyyHChLYedDN9D/DVl6Eq4G8ZJADL
FFyzaGiPjI7voJcSuQXZWZkb76gXkZbldHWt+Aps4qLk2dn2xFMFzyonYyz2QzpHFiSmfD58GXb9
YDbW6Iugy0xfBbX7YDR76rOLAUX/t5AdyT5mVb1Xo9g4t15EWSb5KkoOSRMgCWf/zPPnuv/mW2EM
pZJE9VMy+B/+vw+2/C5XsQw/ywUIkFDnA9OcobY/TSOkuuApysI/P45RSV1sS13YR+AF+jIUICwo
lFQ9vUgICMQleCoo42bNAZeogQre/BV45z8lQ2CXvYhpvYzJ87nxtN95ZyOYHyY0MVUOxTmD/WEH
7r9hkA7Dpg4AzTXTt2sN7tRZHZx7K/s0dmG+SORAn8J/b7bzm6HudgDpm9sMTVkL7qfOa05zZyuJ
JASK+NA8+IAK2+eZ0md8uXvXz3b22cbhAYFiB3coPhp4+6sjs+EtgIPg06Yi8w+VYV3ECIEvf6/U
urmdf4cJV6hFeFQpONnmdTqzZyq+ea2PVuKH3oeMXR3jTbmzFjc38lW41VpU5jBwyaoRckoQ1DNK
qK3NXr0H2tjcyBBxg1q8iXLjGhwZNJI1gwt0mF26JxOvYIicDVyf5nGOCv319k7eHBKcnOC7tVg/
rkv7NWyHyyJEYQm1hrNVhP+0Rfj9doitXB4WP24AZeRFZ3Nd1KQaSdpIQn7pzKEWiWKigQxVUTbf
0YIUnwwezioeA6d57qcOzGbilBWadyX06950Tt45MUTggvHe502HVqOcaivhBZTnHktnoui6+lID
w2BmYozgBOIKpKAm8YA1qBwXNseu8e32iDaXnf+rHgchzMBere6CaMjUoluRErxKoHySo4xhBmPs
d1/NLAQ67A+Lp78OCqSiyOuRhKAe/vI8UqMLMScBHhhEvtr7AYiNxJCV2EmlNvfsLzD8kktBEuBl
lHKgRkUygHKZTe461feRFtWbllk7l8fy216XgpfRmEtV0UZ2AUvTVRwC0X4OGiv0HwMqUbJx5FNH
hJs4pFVJaIzG/WC16uBPeZ+qyizT2x9vc3uhpbCQz1BFWrdNIM1X+7kBd2Eo7lSHMbRhqFe19j+T
0Y2PmXbms29ycb4ddHNur4IuK+rqwnT6YaQ9YfCzqEf33kS++GRDmUOdPbtr8p0X+ubyvAq2Wi42
ZBn8WkH1noH9FPdVaMASp7Oh91UYbeLDc/QkIfKFbMdzdkJvXjG/QwerA7lGP6cSRZOntX9kELwc
zYtrAizDk9vzuRdnfRLnOailxVhcGPKeEpB48aXjRvMRPqcdoA17quSbn+9qw6/ynQAQCA3pwSDl
AJ4eOOwbDl0jvCeX1V58e2R7oVYrpZNCO2WbQQx/+uFgBk3IFrrc+4v1eL0HV8kiRDbauQnaMqXG
iFGgqS1mKxXM2hvO1oe6DrSaOUphcyuVH6QBvDN4FEpImEL4LUMRUInQ/1jVRRHsLI6t9X8dczWF
kvkmepQkOJNKNxEk+J/tyjn0dvBoGw2Mw6bPqKGebn82Z/NQg6I42KbAerzitHb2VDh6nNJFk8yW
DuQ/+c4tsD2Vv0OsvplDUf6HiIlOoVjzmHdtbAs/NUsQXPP68DejgUDVL6tdiNG/PK46KBxCQ5R7
acasHnLVraE+u2SSx9thtta6CS4B2sohLoL1TQBO7gAw5TimZmC8QR/mX98ZHgPe/3s7zNaJfx1m
NXGat2YGi8wsbVHNP9PQ+MF85yPwMJdF+ia2W2uPyra5Aq8Gtlr1duV7GYT+SMpaztCkc6tUAbV2
N3RyhjosnX9SJDkxdfw9bvXmIoFHQwA7I4AC1k/pZhjbUpdwnXKzqT3BMqlPysIin2pVHdzJcJ5v
T+3msr8Kt/z71b2GN8oApJeUqdnAMFyEd3Cv3Hm1bM/l7xEti+gqhFEOnYZoDlhQWPEy0fkHpbzj
DIGIHFqaOwt/MzcxUUmCrwqeLmuyjkNFjxKuCIHNlhEbi9gozEuWP89OGFH1VEBXBLDknSN/e33+
Drpan9Ip6NzwoDtnWfvsjA3aq1z6BIieimdN5FIHwCYgp/Y0/bc/3u+4q1XahVbRoNsJP0PeH2uz
ejLotPPE3d7hv0OsjmI0yr3C5iFApt4ENV/fUodmKUbb0nKT20vxVSgX9T/Qn0MkdUC8r1d+51EI
J0PDNl0eA67zzCFtPO7hcl+tDwSBuBd0SrC5AGP7D2fnsSQ3rm3RL2IEvZmSTFveqSRNGJJKoidB
D/Lr3+J9k6vMjMrQ7Ul3tLoLBQI4dp+9Tz5ZE4NZWACQ7YvKuvcsLWwRQpmi5qvqdnWYxsmvoprv
KnFN4vfsWYP4AttM439t6RinjBZObQkt9+ARGpklN6oMRk7pj6UZKPJKtfPCDqmiMpOEdLHqaKcr
lVY3OrXtxUcGRm0IuqyBRgvQeL3206gsn2xZurBsx243bOU89OLQCMXWr8SRFw6TUg91RzZMKnw6
t6qmfSrraVEOpavsliJ9dgaLK+pu//nOUJ7wmB21HQ0ClvXX+C/bUpazZine4OwHF9bjcQkTXTxr
ebX/52UcOIFA7K2LnIHhm16N4DFP4kPTj8LdwAk8WL4rgYps57bO/1EzAfQ7WY3uQQX5H9r/0wJC
pZVSV5UJad0ZYdW27ZzD1FcO/OiVuvvXnfHe8M6rdIzKeNfJe6hgRbPypFIPajI85L3iW6NxmGpz
8/kyZz6AC4YuDd+PjMU9I9MEkt3F8EyXzNv/ia13hTn0UQVkAVW4UyIke22a4Oy5sSfsCNBhOgvA
SE7SiyTvhlqLUSECiAYJfTv9zLLpaA/NXevG/3rVgdOBcVunS0B2nuWjKYLeEHegljc0VrqLo2X+
VrlGfhODXLpyD9fT+CvzZilqxOh5wUVGIfDktCzF6aZEGLBXR/FOLlskE3wdlwbhWiCsK6b/4mLQ
ctFIs1AfOO0zxUg0REz0g4/RftvmESTNdqUfj5oNCg67z+/HmSdbN2aATaSC5VBMPXnHdgfTUAvH
3tEW2bQBlu5siqL45+bBugoXkBtBtfZsDggebsQKkm7mshuvSeFsnFF9zrzpfoFLzoeNGdi+deXm
r7/56ZHZ8OGtvAGrmPxJJN4V6LpEWlMdk1HW902eolitRkULb74RXbGGZ6af/cGKh3/5jxTO6fgh
KGs1zk0YCiLTMSUU8lMXqrOc/Wpq3acmjpJbYpN4U1uF8qtFGiq+Ul89e+Y2GCDGBQ1K4uz41HC1
ejQ2bdnIPSyU3r3nZsZGhzPxPR+KJFzlhHe2WyV7MD3y+79eIC7NajBZfDWcJxeot4vSTjIcAfqZ
/pIJvzD+GazB5mi6YigRX0Yg/tSmZO6wdArvAZTqr8XVv6dK+dg4fTila9+8vgKoPn8SLIceLJ07
nsWZCeuySPHiMgWmYeU7PWteVPUa+d753WQJmvIok2DCtFPjP8TOkFcDXMqFXYapenSE2BrZl89P
5tIiNDpN1GDh1rNOH0DuzGhNMNJwoNzzuOjywUyswJ6LK6bx3OLjnvGZfCvSGcZ0/o4EqsLptCFH
q1rvo1BNn6bFDpJlgVTzX7N4rgHLoL6Nc8EynvQ6l26ERxYw2CFu1BdzEXsU53zaojtzudZfunQF
PO7yOitgoY19Yu6pgpiNMc7NAaGO9yqPfxpyjq/kLufNcW4yf8G+gdHAM5/sZ5obY7E9bbmZ1qK+
mYW9jMOsfVQLJjLMb8PwRXduMuv981txYWtrcYJFIeillHzyXp3ERpRBZw7C0iKGmIiF1Ws7u3Dx
1sFZzWTWAnq+069XxAnoUKtd84nOt7uHKEVKBIf57xuBO5M6NNjrdT9/3zuvz5paJqV+MMB7MNSm
RtvJM64JOF7aCySkFFk4ipXD6+9VRjSJS3Nyl8OQLoEwVeSFcrrD8RWXf+ERMeiNv8dbQbh2drf7
yFhGpdEPY0tRlnrYd8MbGTZyvy3utWbmhS1xJkzl0o/DaZyGF5qtyUofEWXIRefUwayUSRyOWbn2
gOCl//jnY1o5dNamHNW1M4SCgPAyciAxPSA11XyTrscYYCfMK+iOC9/PXIWa4G/nSmMl/j4mRhUn
0QsebBynIeS/Nw7o3AiYbW3+I8u0TW2D/sua56F/Auj/1N5FTjzAN+QdLKeAz3lqpvmxzVQQkqZA
E+rzr3c2z7GuRk1lvYIYvjP3GiFuVLVCMylXFgyPeEm38Rgw2/DC3I2B3qNfVZFz1zEmGRhOJcOE
+MAveINXzNX6Bf8Op9bmt61pzI4zg3+KZpczoDjZ98NBJO1PVdRvQo2Qz62LZ2usM9+ty+fPt37B
UJkEpKBocMSQIZx8Z4BdxlCgVXNI7XpjLeK2GZ0rS1yImshSYBHFseAmTwsfujcksKaI9FiXwut9
g/w9cN2keh2g+AyF0n+tyz6763o7uhI1XXiDeBdgclBVrBS8J/c1msvJM/OVycA031pr2XgdEDnT
uBLKXNogZstlGt2DU+o0Lk1cIE/4gAUxeK3f973R70uldHetSZPXRf1nl6SuEfR5ql25LhdXXgMo
SBQoqZ6WA2OgXsOMOsvBLDwu5jOE/eGglWEDON9C1alQ9CtP5ZIJYCUGNah9XIipGhozqeztQ7fU
G4ad7A0ZD4BtdJc3Ik2/fX47LxyghaHGeXOG53AyCTEsRCoA9VQRfW3y/tmLHBRmdILg/2EhxroQ
ISD4PcM32mVrxpkqJCMUNjmF6rfKvEHlK/xflqHcCJDsAmbNMpZq7vsSXqn+o68OqmX7qB5e2cuF
J21Rm7KYlFIJSU+7FlJZBk9NkKSM0ITPqBJbzFQzGP313/cCyI88DjLH86a/nXujy/xHdqg9xQi8
uEn8XOnVTT5317rTF645TA0qMxwA9LGLJzGcZxRKPtZw2kSNlqbHcWwX2iJzY+7j2um+j25HNoSN
kczIK1G//3yj/0nrTowy9RYDckOL+tgZvBeI+lgMrmwPBjKybRIF9hDdDcr0mKIHpcPxMzAb3pjv
WjeGcacTzs5hW2sbMQ6bqNQgpq/Csuuu3KWLvxbgR7Jh4jIDwre/vXEFgbjWk/EfwenMT25mz/XB
gwPL8b1qjqzHwiit5llvxilFY26d+EXMyYDFr/7ttu3I8F5viNKfoMx6BO7Xfxttad01TZ03d27V
l9Wvz7/jhVNkPhd/TrbA5MGpSzeXsqm8YZYHj/mW22ZSx3DxjDiMDUeGntKVdLqa6nbstCs39YJT
pVgL2xQWcmVJWa3Mf1VRu8SLSsfqUDRFsHNEkhBebSS3dln2dQGA8/kuL7y+FSGKJzBXDOxpKJuq
s1JhzSx0J9pdKeR2ya/VXE7p9NfgaBUyoaRJiEkj7eTkjXyI6ZfBwhJ1aQAGVW2Hje0hQzqIO2m0
SFPZWmBrw53TRl/t2byPrf6Kz7v0TcGoQI3nksafTdsaNaJJcxTJQ9Ja4aLbD7Jc3qRq34I6Ow4R
zHyff9YzuqZ1zzCNU/AnB4bk5MSX12osLUdWyqFOZv3AlH28z5b4A9hWgkraTJXVG/UNU0rf87GF
c2KJkwdRCNevVWcJIUBogkWZxqfPf60LDooRekom9HSAJJ1eLTnVfZJJCIzqFqqA4qlQ4I0artFW
XvjYyNboqNdgavkOJxe4mC01Xto8Pc6KrSJn69lhuSgiHJoiR6osjkNmAsor9uWCp/9r0fXP/+vV
MJlRti1Z+94sjM0wdT9zTFim59814G3//BVZan0x8Jkh2nxytrmWqk5h1OZhFpE5oFuG7CIPtBwY
Gu+lecUcXDgzAqb12lJiPq889da01JqgYZs4SSASfQ+rdJh7xvbzTV0wBGt7irID+lqUoE6clqbI
COwpAguRgX5rl97ppn6lVnNpJySyRJxM7sBTeRK8owfZ515CeER3bsfsXQUvuutDUnutE3vpLlAB
gFwI23M+c+KOCU7eSxGfql+XaPDdqA/SBbHA+lq94dJVR0mLaicbWtWh/r51YyYWUuUVODVL7QDt
O1K0jtft1KJ8Q/CIgld1VcP70prUBAj71ho9xY6/1xTtLPtGtZx9Xj8CN3JkuUNWhr52EajKNeN9
4cxw1Vzy9a6TsJ9skD6pF2tKZO/tbPnASnVHJJvznXDT8eXzC3jh0MD6MGIF7+xqOU6tRlaa3hgl
BZJDVnvfIgzre7J8NhHytYzCff18tfWunQRJzKAgBYGL50OepiJanS3aImKVsTvGWtHGMIx9uevy
bZOPgY5Ka7v8+zvGIbAUtV3S19O0a7QYZOYjW4dUKhO8yENX3SmmTF6HNBnyK/7n0rGtI3JoXuEr
zoItpRUxpgjqQ6EvDx4Cs0Wu7Wd7uGI0LlxFTDztC7qwEJOdZqxdJK3RjqbsaJmZ9lgri+0zESpC
LR0YvJ0UdTOa8l9lHHCtNFVw4iuDCt7sxFIZEUNCjVlnB898HsRW1ZStChn75/fjgjn8a5H1z//L
nSxySKDCQOLZy36guhUySntlhUtHtEYj0JCvofrpt0P8esoqZGUPGqylThszYz4iVp5cwftcWoZk
lJSbqwDY4uQBN55ezA4T3gdLxs0NrFaeb8bCe10HNXf//s0o8K6qPdw5/bSGOFUxjECIswNORBaT
mvxYNVeMxMXdUJPhvhGVnwE38sWKGS0d8oOnICdbzjtLlH9aBjH+h/dD8wqlSdoxtnHav/DQQStk
2Xv7uIdHKdYBhxxJhsPPP9il3Xj0w00yXyoip7jApoyGOiWA3IOh3kdW++glShD/L924FUZJDYTY
m5zi5Aq0DuKxMhmoaDltv1NF2u07J5M/P9/MhaokzfC1vU9LBsd7ugwgdKNY6snb11GDpFEX1Jn6
M3bHbYQaXte8ZUpxZ5Xq725WgjI1/ny+/PmDhUhZXRuBeBCqyifBhSxyr1T1MjnGvV13oT1Wjryv
DDWu/vlBsZABABLuSsqmpx2aegTvUxsNIJeWOUwveWpT8kG3uAIcOr8b6zLUA4FIQSlxmjQtcSU8
OcXGoRY6il/9tuu+iXi5khfZZ26QVcj7VkLTdRTy5GrEta0WXQ25Uq7kfeDCCxuZMkDUu6ZcbP34
/IgubYkwCRaiFdF7lgfKnl507g3FUWttajx5pPHlirnTMl8Affz3Lg0zU5T+mfqxSaRP46REZp0k
fY4PlTTqwEBycB8VutwJo/KuHNalz0ibnYo8vVugZSchmbNkRZnXeo7aabc1mJ9q2wD5EBp4V0zs
pYWYNia4pclwDuQy+xifr+X5oeqQoH42bMW3s++JeY2i7Nyxw9NMn5OMAO7ks150JpspzUwrPk6d
HI7aMqQ7o1YpbC7qpmpRw14iJfj8dlxImbkcmEJ4JRDePVN86/ohEguDHYd4KR/cVgYQtQTxbE2+
FEjxWcNGiYuvkA3eLFO6R1TjiODxpoqrbWHqV97Fpf0T2FDBAzLHia5X+b/cv9KkJLhdGx3aSCl3
Ws0QcsOYi+9qjRK0hdogud4rT59/gUvvg4Y5d5VPjhk7CWyGMh7dbGb4eqqLIB+njWvLrSOv7e3S
HcILMHwNeQg8HieWclFlYiqmcFH1/G62PybzvWkFNCn/zNpBQReEDfAPkpTz9iVal0ICZ0iPngsU
wO+q2W2DuJijp7RDGfiKx77QOQfn4sCrBN3gmkWcmLJOSokctmUcRtp9bhCJrn/XZdPCSpIv3k06
Gmoz+j1UMdYtIuNxFEad1XWb0itgz/78JC85oxXJgU4wBARnsX5to8VuxZDBKppxRKPqoNb6FXd7
YQlGrpjvBii4imKfnGKB0p3elnl+NBunpqCN5MMXRdb6l893cnZZ6NLgzskgoMNkyuzkq+aD7J0+
h2kGtRGbUq2TT2lgWLV4EoOh/ihHe7nS9T57BSuRN2h7hLEoHZ2h6hAscA1Yw4dD4hE7uPY4v3rp
oB2m8Srz2IWl1l6bAZ/NSqt8Wg6bG3qXlI71g1O5QeYmOyTgt3PTbz7/hpeXoR9E4YMm8Wnle1z7
mbXCbYhGx/H1MU7hpZD9wauTq6zAq434K691dJfGgwPgHlqDMzxMrVeqU5arDRnn3ZDrN2qSM542
bWc32tY1BXSru8mG+U3kcCPlkbcjRDomuXYlSjqrnvN7MKGK1i09VLLsk3vjFvXoaXMz79NsbrcA
kCMAmU7CCBsFjde06rOjoqITuXjmsv38c1+4svT8SUmpMqEQcmpGkTcqFks6yaFzILFtm2Cye4Ct
D5XeXLE5lw52rYyAc1s14s8sqTnqbtbb8tB3iEI0w0Zq81ZY9b9vyFtzHapyRDK8jL+dkXAg49Dq
UVn1LUo6Oq5zHKdOv1Pn9OiOlvX2+fcj8Vh/4t+3iJWICukL8Dcq93+vuMDrmtbCsQ+OAsu9o3bx
XihF38OE7OEF1UU2IJO8uup3Q5PccxH1GzEM6BvW9A9uhLlAM9tEM41zzwt6LVa3eTZ+ZEb8Ar3B
rllhRlQmsmBO5iwc9DwNhn58dxqoi8fuuYYaLBQLsGS1rdSnFq6uBEWF3Eu/Wq2qIGFcik2WQQiG
9HXoNu2Ptuk+FkUv9lEGibgsM5iUOzcWfr+UKozHnWpsEyGz7UgReovEmtr5sNB7BBkrCzkE+3Oq
B6PppqhErD4+ret8m1ipeJNyrr4vGjLSAXUHuHnyqAiMrlF2aHxC/jV2o9hF8D2GC0y7QYtFezRE
pz5HY7eRY/7uNbaGihI/P6bRHUaWQMbalR1j2FALV2nGL1gbrV6HukM/gIgM2uFFxSoVev0+9wlk
vLnVWmbozNN4b1WlfoxURd0uaGcE2qgkBwmZ+kMB7C/sF1I86UnhR92SfdNAinxx8PhhqYzV4Fta
972mjXUrveb3qKKQgHzfZkz7r8mYZTs1YWIs09PxRxwrUeKrmVXejwOYDm3OUWu3ovQncDvDt4Rj
QFVB8/S4GHO5c/Ky2Bm51jzWA5I/urWY025JsnGrubl+6MTY/tC7ThJFRvmmN9IU7h+j+GLpqDgi
a7FfECuKodR8igfxe6IYHbp586BNigkn/GBlGyVz5UafomzDZOoy+epkdkALcyU6yk4kG7G4TKgs
/UJyqyXZ3nOglPccyKjmSloQLJbf52ii8ZqRwN2qPKmXYhnFIfO4a3qrml9FrU2BXZpp4A2D4QP7
Lg5tqzt3k9lbPkibajMWU7w1Yr3+2tcImpeE41+g14P8Xxn7IE6Ufj9XWX1IIWtYYOhWx4c4y/UA
S9d90SbUYSO4N15lMz/NS9zshqhpwohSyTN9FAYDO/muNnXzxzKH6c2LciNwJMIMqWMkPoBaNNWF
PgYF23ir3U7/iCNbG1e8TfqTe2TvFl2FRGHscKG8KmkXG9nxnXdaBno8SJA9XfkAR++oDtbwaolk
YGJc8ex7K268D+a3lOcmG8ShcL1mCuVAb8pPkA/6mARtFMje1SyYdE5Qg4Ig1Nw4tTdW4fV/HDVv
vqDPDH8JafH8puci8ZV00n2zFvmuRErg3UXEcyetdH5oGnIjo1Pa71NRP03C4wy1ybtxlEg+drRW
Mz9vG/tH3o0Tb6MR6S1wVQVZk7z+0+BZXvqoktu0gD6xrY1vvWyj24XrdVcN9RSUhSBxyIzudVwi
N7Q9ylFrFBNqhrIE7jg99Ioy+gXHfE88o9/maZ/DoBDbN2pnIxKQLG4YR4XYZ2iu/UqtMW2CzFv0
13TOZTj1bnYHoqGD5tsR34DKD0d30c1gnjxI9jP47rUsbh/KZnlfaPO2gSFmG1E61Mc21ugOTMEN
EOymrc6znHr1l3SiDJgInEODxfw8P1AcLFf0v0enZL63dWTxLc1yee/IvggsW8gkMFToBoOJavou
zlNbDevYTR/sjp/U1m22G6O5CrPS1TakeW0OcGNqtsiyVHedksUgRhoBjjCOh8AtXHNnNHZ+q2tl
BSagb/XQUjNjlwJ5DgEITe0RokvPLwsefzAyWZX6rpJ1lU8/0xk3JXjr364yWFYQEZljTrUasG/e
9XIj6qE5zpnNF+7aGhaJ2Jyf9VpLtqBEC3+pWsPwKYLMGXPM0yrvaSTdjpvAUzLi8bXwChNAd7ao
TtjFbnQz2Ra6BNBh+XMnf2Gnow8zV8zET90aPGlN5faPHJr+IUqS6kgXaAwWwxDHzuhUngPcEm4S
5S9D72kfWi/HLRPVy3Mym/oXA+Zjw08chOKCftHKn7XWm3dLn7dUsMYyjX3humPgDjoawl4/PqMX
UIeaNph3cwXHBmww6Dw41ZJ2uwFIYog+DeNeKyujF5a8lkfMUPbQtj3Ea3YJ5yl0Gop7pGOgPKCx
LGw/zir0q5IJWUpqkOYttJPWXktsnEcGiZ/vplB4BIAd5d6Waab73dD+kOZkpUFUzdMDffa7JNKT
A1Dfr07el3s52tqH7JZqoyj6dD+mgCnw4AUqTGmlfkWLWxwby4EMtNS+d2417Sq3UXG/DuRUmT2F
Vpt526RFbnVO24PuVh9zUQ5+UvFz4pJGcuPKpyy3R/yXZvmOiGa09Sx3L5DfDYXJoZgcjZ+X5o1b
q7vWoD5YZPkXgCDfqdB99AKhTzknDBTHWu0vmv1DxON9zNhvUCkNtIuFeSi66hu9tD/trBS7NlKj
oynyOVCSONrwfJivyAu+n6MO2k8nR1nXm5f2vmsiDFEs5vZp0lrkMJxC0/1ZncJ+rNqdyMfkJs8H
5NcGvdoU6pgfCic1j9Ps/Ewa5SvDpBsCwPbJJbvciXT+tlSJDIceZZwya8QmLrHP0oy0YmMX5nTT
65Xu9xHgR69FGWzIkuXXYOe9P1KZ3crYI54STtRu4lxsWtPsto2wjBAO4H7ftLTGxy4xg3YY4w3p
dewrUS03K1mJn8PY5CccVtXlaoCsxRwiYcw+a7j7cqd9RE3nSdZdT+UuRbJVcV4VWc77SDjFJu3S
g2EtRhxIi1mlzD2a8J54+Mbl92hb9auhDNPtlNh5EGmzctP140qtKOFAHiJYr+wsFEadhh1ktUE5
pHMYw2yy1lifsT1QHg3DC/0e4VO3+V52o76bB9sM7L7oN0MNwiC1euzl7Jq+Ods/K7ONA8uK+Pcm
eP2iVu+NZUANNe1eJ3d4GUer2VlRfZdYdbqT/YTnIxh6MRVn2dt2K0ta+30aWklXf83c/hmHOwfO
VGhbhwKKr9Xkqh1kULe2DlPSrAyxXys2QlHZ0IWUrt9jsz46ppLvWxvdsQFXcpOMicZMbftMWsXc
/Dwrz0kP9CbqmniT0RHaZqpdfc0t63uWNsa+N+d+k5OKUepbtTELJb0bFrs7Tk4S74q030Dn/uhR
cECta0G5syzf3ZJboIjiV56v/r5vU9A9/Y8+iSwfN4X2QQpxb9+69k7vJfOpkfUtTxWxHVHfDmZz
xsjQ8gjKasHsjra3H5yxPOjNJHgqDBOlltHBwguPJ2X+2yEb791c1DvChmRrLWhmcO/COB2GW6tg
egGMiQzsVm1vtSabfZinfsx2N/xoOzLhQmmXLbSfs98ps8PGE/uGUo4CQ0KiHyX1lEBPUmRFAK7c
Qsyf3g6al94rnmqvrVtIkNoo2YApeDSqSfDq8A9UhVzkCGb5p2zt+q1plMdZX8zXqahUXw6WvrFo
bgeqnj02yLr4aYLEuGZMX+uWryMLnWBqcpytSIuZX8aCftQ10pfZ6AGtGYqC3EZthN5QI7yRgn9L
xuaX4qpPcVV97Q1AVAxYMn87vS085J06oMybTwa8pVqr+6hSNURF7CEWZf1FS/IpGGfDfF887OMQ
EW57fVHD+Ox5N1Xu8NLlUIRZZDyWUaL7qRU7EEoLHbfWPEptSOBQLNWX1mYwAQD/vAFO6YZF6uR7
qxy8hwV7t1H6Dq7gSbe0x1yYNvvLHyHz/T2k0gwNu16Jg9pyq0SqG6h1+mzGrXNrwYgbNONsbvNG
6C94Lv5QEeoWe/Tb4YCCnA7mjQ0E5zYeu+5dJ9bzU8K2h8xVc38a4pcyipFd1Q9RHfcbS89/IKgS
35ut+dQkSnns4S95FUNE8lwTDER9vs1QYtgw/VT5soeZINK7d8D7X5Q6eWe03t4Wi/Y7MrVyDwoe
Kie4kDct+M6t16FSo+WmwcXFBqXxYO4T3c5hgW5L3wNYzRBgfCsIqm5kNDw7k0rqDjPtxmSMmFhH
ee7jSQsXy5lulNhVIT/Lq5fCY86TzEl/HfPFDLGhsV/YS3fjFLLxxQJ7H2HU+DWu6w08hPGWQbm7
pJm011nMN2a6KNC4mi/6MCKTl1ozZKv8yi9dA2Gz29lDaLctwzbDfdkMf7TSfOM/ekZU75Bi0kOv
bwxccSymP0UNljIb62VftPWz9NTdWjEIcrdX7uGBWjaKYX6HiibxI0VrfFc4WViZ9hDYi1cH/ahL
f1aWpwLGXH/oxi6oFvHWUiVdY40M/ynVZ3BNt/3ClRKllQSKBveKCXNmmIrc8iGM9QIllqlPteKt
T/RVfql8AMn+1cwhE6/lTZabaQhb+8xDRARI9la5mRJoryim/PYUpwidRWyqIn9qmqzd9l3m3k/6
7PhqIQ6z4jl+KzMEuSF1/24opckvOmUIsVfzkz1hSvQ0JoZAL8MfEdguAg1ltw0E1ns03Zv7RNaw
74hqoYJR2PbOy6cPaIixHXb+RbOSb2WMrFI/WNTY7XQ/COtt0ZQp6JL5Qbb1e1dkzQ96v0nYV0Pr
F3psvvSuo+wV152PbuSopAOut1XKynkwkigOvKUYb7S57PDWs/ez1Yph30WTEwgMFKijenwjOI/W
2Z1jPBbRyzAn9uoQoyBNlmpbDkikjmL6rvdMdDiwovuwhN3EOiAHkrhN2nYtQFX9Vz92xVZxtZco
d8xNPlaWXwEtDPu53istsfHWavv4qWYyfl9VYING97415z/xWD2oBaSZ/RK/F6M1/ZaaGA6FolWa
X9Ic9rmMuPYOXvgl5f00xWM5ptXejlVzkwzrdMKcRfXN5BVdOEYcWlR5oRxhAFKksVXyGPItp2x9
pM9+ub1MNnnrpaGWI4OZR2VOpQN9qT6dUkyYR2ITaat0UM3F1ezUF+XykrUYY0h6Zp/ywLhtTft1
ku73siLggvHjlzUmL1aj34nF2k1I/fR+1VQvIimmo4jE1vKalGmCpHvu7aF7hXnth53H6cYuLYdQ
tn/la+m+IqJ6l0moKC29WnZN6pbbooJFvVXV2o+Gxg17BdxoIZflTk2V3IfkbMUDQ6HKzKQ/du1t
Ozn//w+uNXzpWuNpstXvqSR578ZviCI96x2Pdc48k0hePEcaszlD5FgPKK1Ohd+aVXRDyoOMBqB3
TFLSZb7KdSzCQmm6wDVkPPlDPtl3E0DSL4UwS0xb0n2ZkOjeOopl3juzdiOLXiEisoNZhZ7JhO6B
2qrISTnK8m12jXkLd3rpO1pr7pw6ItkaqWCR1b3HgizM6YCMkdMfnXppvjZ2s1Pa7pgv+VMnhvzN
qfpXQca0yeX4njWkfpNb6MFSVvsFdbtdP3lPFnW1MLGyd0162kYV7nEuJLVPsrtx+LZ+GZlJ5xC5
0gmgZ9BCS1hPretmUD06HwuPK2wSwX/UurfMClq+aJnSoLJjBoM7zIHeyDY0NHJ8teoWkqeE6V6p
y20fq5zJ7FAcylEVI24fUNrWnINSIwDR4iNemLpBrMQmpnKajCgm1ZtHI4MCelyql27RQQG3rbWp
NPG11yFRYawrwSlPSkCE/woFj+dntde/IouWBY1dvDVz0fuTJ4hJ1VFANm4QUClVkoaoBhE96HH2
rSuceKeky30iPLHtF+9Djp3qJ678pSbSvotj91avbWhdIQSBUUuuIWqS+lJ36/1SVT/juiqhJoxg
zhCW2Lij/dAzBbI2Ch5lhNAdjwVCLkpRgQbGwU/ikvin0h8Nt2gJQL3S7/QalTbVQM3AHZ0ga5X3
dQzUL/OloUzkMBgwU2OzKPHCADJLCE+MYR58RbdvclXwM7v6FpEl70ZXunj1x04Ya6ReQ4YwXWRZ
D6lKdbaJ5SFTyRXmYobUPXasA1Z53+hGHQpo5nyzy24LTyEFKUi5TEpK2zHLX/pYPyzYrGBSkg+q
OC10sC6UnLRiCpTW3CikcPBuVcCkq957cD2H/zmOZt/omVLN8/otHZZv9TC8o/uXBOUM2TD+Wj4r
Ct3bRYwWjMrunCCWJp69KWF4Oo83mC1l61rTR9GO+QdKBtT8qC4ztkDCAjvtdyMT0IJG6sukKPxu
Ki3hZup/e5AzB1WRxfeDXn5MLtpkjTrWvluk23zOntp8SXdaO71DMfuzsDB2E+HyM2J1eUjZSN/A
m+kEaDgwEp8clX5wmc23pw3stPZvS0t/04Z9qfUWf4WPllta0r9NU1BDJF07Znb56pWLFmi2tIOp
H8HoJ25+7FxABtaklVujKcsDD+233TbfPKUt9nEzp7upSIunqmg+tEjXtlq8PMxkR/yYaXmoBnba
/h9p57EcN7Kt6ydCBLyZwpShE51EUhOEKKnhTcIDT38+qOOeS4IVrFCfwd4TBTsLQJqV//qN3vyS
RIYlEijQTTaEP0pd9DdNYT5NoeKHErknhhl11MRiDpqxmT1NiV9EsvhhaHd+WtbdrhvXPLq0+U3q
1zGiUg46PWrZRcnRUSsyVGaRH4rRQk8xFOV81ajaXR8uxEVOxozzcNhWya2iIAepisz0l2r4CaLc
+bRUYl9yhnt5LLMrSlYFek97E4Xd60gCzGFFoeUKVncTpYWr6BEXFbmPL5uw7sgYj74OCWa8Tudk
rgwAfdPP4SB5nSm+jU1qXi2Kejvjo/BF6lvtEiT/wTR1cRfWueVpThMfypq8StBNx6sXGLX0LeoA
i00nABe41yobumGf/1R7094tGiZ4bBT26E1x9sjfTFyJURYQq8L1gANH0Yc7Mt1BKLnKut2Yqr49
yAdniM2jASuFF8htiS482Y6zfldlETpKWhHcbtsbQh/zoNUjLpOL3q2XuYXJLmwOF4uKaoRSPww2
ORW1rR3Tom8OfWreaLVBT3qynqnPf4Fg3c4pSoC2qdkQE00nARcmeUTwntvm9cQNrVp+25XBtbFZ
8oOeqN3VsOhE5NAlurfSLCGfrop2i5Tqnm6O0qtjjmSAGsuCn4TzOrWtA5KSoD0VBcGeEzlkN3M5
6MhX1OIGB9nIJSmlPM6WXPti6lW/MIxRdnXQ4cDAnLFmgCjcaX1Tfwfn/oeilmJCiR/CKRcX/aT1
cpBTczwkYaIdQONvzdC+HmqKoiHJf/eprfs0UlBXOMJye1mrQSPD0ZXa6fu8FpJjUvaXoxYnZOmM
3wQOTM8qO7Of1w5JMbV5P0/kvkiq1lzS0lyjANthh9XSbS4XPypSDmMXHNy+UkqzCYRQh8TlkIwp
g1OZjK9coUxL7cizIyJ4mqq7ICb8Zo4Mci5yR093fT/qL0Clue3ieux4syHEIWzQ2edVmQVlzA4C
bHJj1cW+Es1wUBNjCpZlIc+61ikZxnbcW536lHYqWH15rdSLeqGAw1MU54VHeDtlwCg6NxbNIbNA
JafVHEZJHhLCPedcBpuxCvkYqXV5Lyf6Pzawni/BoP8u55YBkmld8x3I31Wk+IJOgbhZEM/vOtTi
fLKK81vEGbCabHmtXOu+iIZnI3XkXW6ndIKSbPE6sN2jKbLQW5TqG7rO+FUuG6qQCqikVcbMn7PQ
ftGKQd+NZtz/nFPNCWZrmi7LCrCmTevKHyBM3VMIhvtF7/OXbpBuh7KdXG5exUGLcbKPlTWGlmvu
E276rJ/aESDQaqgfZKFzmxfVIReVBKo/2V7Ug/hqXEU9kCedc3zikKah6zYGNQdO/Dp7fTd5uiWK
67TTQlfUS/dTDWFqk2MHRTuc4z1S+MJlkxu+oiTPwU3NaM+m+4Pu2hx0XaL61F2ooZX61Ypjcjqt
/n4c9S+UY3DbRFHvcKmdXm3Mo5DbpP2dYXVPlta9lLkpjrFhNfzs9D6RHUETA6ZIMAyxCORKyDvO
0sLDNxnglAuCq8izcFtdTO64qAXJseJXZ8gxLai6OvRJlO1lo45+iYxEldCMZ9ceza/cd353ydIH
XQ3xM9J1YOraQnrRictcNVbArwJaUoZY5jmHMN9xwvxURlJB8tEWO7J/y90sqT/0dphRNsT0yQy1
OWb8hdfo2ImJNqd65druDlBzD1HuAHRJo3VBDK3hLuxFqWMkAQaOjt+lnNFGmVxWSf1bOOHrVAyj
z7F0Q7NQ8lRnvJB6GwVXBXykRKHuVxZoiJyWU2D14WVtl5Gb1vYvW86nR/4uuQJKVg4d2lU/V5z5
AFocBSCX/R6GfbGPREtc1qjUhH4p5YNdcmvKUJnvIqn8Wiaw26b+H01KQGzawr7XIhLdIawVR1J9
U9c0+3uxUKKnCVYm9axzbdZm7qtNyobnWNpd1qw2EyaQIb3oiyazFdoRCxtVKGfeMi+mTxOABF8l
vdL10C+F3O11ADKO1NQJrPXsy/E+TyoFfFu2mr1OxBiPmuVUWOMNsaEgvBG/IKtl/Ppl6zstRZCS
zrGDQpL6XRYJgeikT45lZrZ3mZTMwZjE1P6q2vpRpEcUfA6weGo3FAdlEiLENB86qSXkq4vMPdFf
40WErOh2nGSiZ0rTuDS0RFtcDtxfUjg+23ozuqymJlDK+svC6u3HeK/zs/xWiMfIqH/1mcBmQ5WL
7+DiMkxcemSjFUlfVMLIdlJDdyt0bgajvemy2dxDzOt9GswVp4Mai0tjrd9AQqorrVXCYCyl8SaM
aGJPlXhs5PoOs8rBDWt0NbU8MOGlC5lO3i7qQN2Vlv8M6MVwjbmweokVUnLAu9z2RQOA08rNrzad
5z1oxkFR8tEd8VhjaRivhZz1rjxboVsuxUs+DJprTtmd1lvBosRIM+b+UU7NZmfo1H46/StvWYZn
fWh/zVYzYiBYv8bZ/AzJ7NpcOOkAktSLPCNsziYNb07JkM6ikBYv7T4Ex3LgJJzwppCfaEPPgR5y
UYqHO70efy+2tnjtQpjAok+/4pJevNETXGbHs+Bi3Pp2m0g+ZLtDkeLvF2ki9eBMKCSWIQJ36arZ
j2o7ZrHLKZd8U6sBbytoji8Z1AqUSdUSHvtuwbMmNCOvnmW86fMdnStz13UtodPO/I2/lB5lFZM7
7Glvwkz+ylST/NQC5NIIjzsIy/6iJd20KzLriKX+uPagRi/XjO55ocu9TyR2DGscpAAf69t6yR91
NZuVIyYI9U50Cv0+KnhXzZtXa5iIZVNDG4ajJQVorPpAh8zmk+LwS9HiweMike6iJO1A71THV6TE
PDamObqGxF0wyUn+E4CwbpHS5+lFctd01oMoVt7IoB4yc4yDaaGN1lh9AazQ/Opgvydm/cqlo9zx
zwxhcd46XOe81ihHctSqJ4OL/4XTC0AwS4LR1E++jEQ3sDO2CEfrvbQjUTjtqjZAkXKX61y2uEL9
7Je8otVIjY1FOj7zT6YcDjvZBDPQ9UwEiQZT3YAdFnSzrhBF10c7SyxX5ShifBGUxg9VToDQ6qOn
qq7vQkOJkY+zcavamkNd1eVOSEu9U+lbXRHc/a0GwbmjM0+ouQNEYy/KrZM0dwLsn46KXh3HSHBV
CBvlYIQFNuL9fK00EyGQiXidBbqnxqIPYyi56qvkj/kFZkNHKM5DAEcN3MSxl2uRtRFYzQh4oGaA
5kWIo0I7Frkrt5zgaUL4fFKFz4glQjeHBR/UVhtdJrrzU9QWEZuzvYsJBUOHHsbeiPc3sB2aNZMY
gXYyC7qBxAbPBp3EM+yiLUMNZq8to0Why6JrsKY23CInatBv5DbUJaVuHysHaog7JeX4YOcWMU1W
U+a+mpSwBCpRqS5cyuWrk9bOt7WJ/LLUZZl4Q6w74xnO5paxhsgSfpW2Flmw02FFvOc8zZY1sacY
JJ4r6U2Rp3trMIOpNp4yDrMmqn9K/TkzrpWj+ZZmhTIYywPZpGBDNPDhVcDTUOH7wlSjmpouZAUZ
i9TXgvMaT4JU0UD4F637lhLU4LO4sl+ff4othXT7JdY38obkbFVlz7zJoyP2o3vNpO5fnDM86u1L
3Q6xYan286xG0NScwzwJrg/TjnzwvRkvGqDF+NQRTsBtPT5DyzvzXKr8/rkongiko9tyIJHuHylS
W6zHqDs+f3lb7t/mybbE2EKKCDuXJfTGUQlAkX4Nw7J1FVU/Q6TcshnXcaDCwmheHSVMZTMtO3IV
CZZXCUlJaAQQUHmXRnnqEZbyjA3Vf5gRaE5W2wjZktnb3785IJ2c87qKj/NQ9EdtSipQ3XL+Sz7j
+khvR9nMuzkae3VeEusQRxHtkeUqL9LdXKR3TmXcf/6VTk0FJFwGIjtEcP8SHd9M8WWQQ0tLNelo
hY7CpjaoxrXTWRhnfj7OdjaweaxOHwY7ug2h2Nh8JZ2+TCMmmYbtctlOzWUkc43U48Pfj4K3GcJ9
+NEfzYStHrbslLXimMcwB5U6/l04kALGsHv+fCBz+97W53k70jor37y3rMGfi2C76Wg6vDgPaZX+
AmFY0X5kI6d00ApWdVBJYVo99NHi9FRVnVXt5bmF72RZdJpzMjGGh6iOlZK7Um7+ikBsh2euJulV
b5mjDQsFP6eG/IKJgt2sgCr3iVKrB/hJYEOqLKbRr1Kijy7En/iyhM6xGQ/PdkIQF36dXXcwCzG/
mrVlCaoPK74cmEqc/fT0gyRUh8qP5XopPEWfetNtoCLOQR1lLUbTlZh/tDROGpe/E6QqtYuVu+2o
ZxZkR2HdZ1YkxkDo2cAdG9pIfaOZpfKPGenOpdIX5qM2pdlvFe5CddBg/Y1Hs1HEEWeDhoN6WBz5
1hDppLpOwRT0qbMN5WBluFPsl6luM4hOCLx8o3NE8/j55zsxG01U1KSD4K4GKLNZxnNYUKDo/Xwk
Wme4oCZRn5bJ6I6hNud/qzRej03s3dFsr5oVfCXezxSzjItMkMGGgiyuLiAWQKMVenuDj4tx5oRe
f/bmuFyfR6XfzwENj/b9UHR3aYH1snXsbWrxyjFAURZkTJBk9OVRoeb8YqG6OKfx//g2V00X2kKS
vuDebpUWnZiBEPPFOiaRHPoaCUq3y+hM+7zspOBvP9yaJyYzCEKBj+6P8N24BUAZgECa+wQbHCab
+w6RaU9/Pw70IXYqW16zDzfH8gQeTqEVQhzOYuk+xBLXRwwhPXXAnWd2RnXd+rZfDecXBbtEBPfs
Ku+/Wk1xDMUcbmPVNTQ50n7pCRfLMssP5al9SEdKIDduiBjzi2ZcEkDhqX/KRnRCjjGOFKFiMAdo
qHlnu20GbkCQ4Qj3bIi0kZaCkk+KX1ed84zvA0BAGLWUUFLK3dgusx9RHwL5/fXrQ8yBAd+aucSh
stntl0GDUDYb6QWy1uGKljrJCWprBbpVKmcKqBOTT6WfgpaCInFVxbx/e32eadgG9GRVWaPlTjJt
CCAwkHRVS/zPn2pbq1GNcnBhjrVWHNQAm0mhpOpMYnaUEiQFXpAI0VwYTY1QE3SQ+3jbZHBKrPSo
t8s5u5yTQ6MR41qAe9oHPzM1t6Q6MpgjdqYXV6FZhDdsXaMPjVT22WLAjsdqJGsEEu/nD70tr3jo
1bgR8yPOU+ODqStXc7sd+3KAJok7jzFe9GSCuQZSfIj8+8/HOvEtSQrEngULQ+Q5W4cLCZ5Q5YQT
gYEjvcppvqhNY5cq58Kezw2zObsrrTAJamsSlMOVt9r5DYM4JPVy5s2dG2azrmlCdfYQaiDToV77
jjWZi2vAg0cRIs65dfwp2d9sIpxkmKsg5kHWg2EC+v/3yyDjKotAAusYKZKt0q+FyE0PZAgwb4bs
R7ux7oS008fS/inPBX6iXa40EcpVe/gOv37MvZ7A+/bKqOxGu4b+LiNFMIrHPEm6pyabkDhMCoZN
O6RDXXu1OoOfi13W32+E6zNgvUTqHP+TP8p4GgFriGpiOYq88fPOvFfN9sxlYbOO/gzBG8J+wQJy
+mAdBsdhVlIW+TGl91vsdb0ar82pmut9VSoGRChI8UlQaBXdAktJzhlYrp/8s6+02azi1RWpq8z6
aK7HlkjHu3pedmPe/YPdy7MSzg+fL6jN/fnDrFDfz4oul42Ufkt9nKYygPYl9z8leItWdW8Kw+3i
C3F2p9rsF/8OiaoNXzZsO9RtDYJrRgm3r8ouyjSnzBdGdg2gdLdmv3mipYX+90+IDBkzUDwYye1Y
P/ibOlxJm8RpV1OcKtHpCKwJIgOyqCIf7+aRqnKqOBpDyAaPyWK2Z465U8+6WtYoxjqXOB3eDz7q
8COaqsUDpXws6svOwbUQfeR0zqf+1Gd8O85mJ1nyHuvctIRPjC9pRkZJpxBzYOjR9wi2+Qt2D+UF
HGzTdOVyWh2XjUU6p9E8MXVtCiJt3VzQY26rFBQWPC595IMtXxjiYqk6z0DIVMKzaf/O5vXffYDl
CaiIdz0Dvn+tbUesiWLC9EpITtz1MrcayLPGoY/kc07BJ58KSwx7BZmwf9ksSGtCQe6kmTg6Tu8V
KdHMrbiYInhZ2XM4/Pp8rm4OhH+fi+ANlRfFKbdVQ0qoR1o7j+H9p8ZeHQywawnqi54/fT7OienC
UQCJGGcCG+eczXQpLDaXMJpoxMyzF7Xt17IL94W+7IflRZhf+YoI0/Lfnw96amfFyh4PQ9phH0u+
JCxDuV1nZ48grSiQr9HcMNOfuuAwgSNeijMr/8TiW3OMcVnjbsVdblON5bawoikiGklOjkb8ak/P
IZw8eTjzXKc+2nqiMuV1jEC2lxuZvEeCJ0B5dW3eL8ZIh6Z9QhN95mlODoNPtMIxvpoObL5ZDu0X
1ic+IyOR5GUfgqwnX6M6O6fIPfXWAK7wflt95pn579dWhuwXIvWSHkeg7cVa3Lz+GTdXuZqeqX5O
DsS2bOObj8nh9gaFY+ggMzeTi1aCDmGNOH0gHSAUCFIhIZPFuczaUy8QZIlAES7cxEOs//7mIGjU
HOlSPWD5LSk7eC9uoT6U03Cmfjg9CmanRClgLry9bcD677MBwshxnqukQX0r678Ft4HGi5Nhls+8
w1O7EyZ9bLirJyxX+vfPVAA3d6JXKFSN57CM3Wn4J9Fs6CyTay6vf79+3461OUhlGZWIZiQQ3umo
HiPo63dlKC0XQEVQRBoI4G3kCFRB4pxd2amy7+3Im4Vc2pGNKwU8D9NoLzrirbGxOGM/c/Kz/f8X
aW6qY9EtCB1zYR47x3yoSmM+Jgqamyk7a9JyeiQmPLXIOvk3nwzoWZrmFgRSaY2XKs5+406EWCs8
87VOrS7CVv53mM3XMlsSz8PCbggih8rjBMqiBL19bQ76f9iXMPglyEFdq5xtiSMQQFZtQeaKvii4
4xdDPmWBMI0YohIbTHL8fBaefK43w61z5c0qdrC/siIzBJiTfxV9fpVI+6yZXGk+d9U8OeneDLTZ
LkDCV4torT+u2v29SCXEOG30l8YEf078t29vfdw3jwMsGM2JnIeHrOmno2qlvUesKuwGC6ZdbLU/
/29vbzP5ulyESAeV9KLABOhL1akvbSupXi434hbtS3Nmbpw68vE8WfdbbAqY7++fjguTkFCHoQ4w
RHY9RlLnqhLkk3yU2ge1MbgxhoPiGZ1xrvA+ucrejLyZJoNhCdOacOiXdBM2XYM3nOJp2bn999ww
m0kyJdNihrgSX4SlVd9HqSFec602vbaf2r+zfv0zU6iaTI3uqqZzmXj/LiMTKzNm+kC8iHE5Goih
63avTecQ4lNP9HaYzYVQacAKxaAQ/obE5ssC4OKNaIOP2Xlv/H+tTze3XdYRzmkrBEhpuJkf5I8r
YzL19rFN4vke648wcfOub25z25zBrnLmShNVyh4adTVeTkYZ966WItIz2oYMgsFCezJLvhUV05Vm
9KhpQkO6RcT2O6ZH4dMni2C3J4txRHMKNYbT2LUKI/OXUf3agbr7uU6ZLTlh9C2dDcdd5kh7sYv0
vmwmuvdtWwy+0gozqFVcVDNZmr+EKl5PPT/THRSEFFmp9m5G2bvLMqTPvYywd4Qu5KFYEV5lamh6
lllGAFCYHYQnI3ZbDNpRi43QK7DkCSAY9f6QGOYh1tBWY88U+kMDhbVOTFyy1Ez4qlp2gRmhiW31
SobXRj2hzZy28YykOkNiBtgGTWfoSR7srOy2iibExDimwrVBzrMYhrRrI1M69DYUoTHJEIRbcx3I
xXCPuqTfZ2OHqXSijXc45k6B1tpFAC9rutZHhGfyGMV+iZzodl40xZ/azPpKrWXsB4BVNIVyf5dP
2g/uL9auWubat6es4UFj1TlmgyH7SpqhxHIiNZhU69vSTFIQz7DbUGyHOHvg4SlaJ/lmAL34KXzY
31Mufa/7BrmjnFaBOiXajyo2k59IT4iIwft8D6dk8hqhO7mbmmb+ncKvuxgg2rhG1TYvtdDRPdtV
3Hop7EK/LXXrFTVA+70OR/gxUL/8UYukIzwW/QKMvXSVWNL5bxkFl4Q099LaKu5I/5hdgZPmzTSG
zQvXbBFgNFPt+b/poJhpebSaLN/VEEQetEUYV/QFu0uY2BBno2Rp97NdS8wDgu+hoikBt5XbPI8f
OwtB0gzYObhVVpSPWUdDC9XQ82TXP4XS/TJaE4OUaFT3Ep6UgUCqB0kzjuudlNsIpGRTBBO4xX2k
J49ajp7Ugn7qNmwUKDgUs/PlsIi+Iz6GvOv0T3CkkqCcUaba44tUF+newHwDx8LCCf76lMHqeHUY
pQ7GM3NTr5GAMMlyWVbHSRs9kYQ+E+Q1aWueRv67rMp1V6SXBRhMfx88eHtbIdyZdG4bFjbQJDkh
DRWIKhC9TdYY7f/DU63OnDgUcpptL2CalS5pZSrFMc6MPSpdL3TCY2oYAS4q/+UFvhlqU7xhltRD
wST7jZwiD4GCsipewkOX/Z1R2L9vjxoRzyHcbemWvT9Tpqm38sRuymOs/1Lrf1YBUAQn9fP3duJE
AbD/30H+uM69KXFQx2jKbBKB0i2QVxz1EqXwNWYo958Ps/7WzVnybpjN+SjyaHToM6rHwul2pV48
qZ1+mRTa71qZjgIxjyKVP9IkOnNxOFWPYnOMYYeOD+iHhKw4xpLT7MfiWIXzBbqMG1uv/C42XLxC
z1wt1+Js+4TsqXTNQFDwBdw8YR4iS+ys0DpIUfkEARJdwrci64/2ku5kpTrzYCdHw3YK0MuGNrMN
lRlyOsUOVlBHjss7KdSuo6H/Alt0pzbNra6WZ7p0p4djZbGUMT3bLuREj3WDiIn8AtuEGUY+2fR1
qHZfFnU0PYSfg6egUP8P6wyXLgC3NdAGO9D381/tKpr8na1iK6cZLgyN4gFjTOeA+5Z1ixlOceYL
npgsKwWJkphgU+VD+0rrus4wh0I6OmEzXLSpJj+pciNd1mVieKNi5y+fr4kTdxjKK9gLK30HRGKz
vrtytKOJsOdjbM74R3ZWOQjPmYw+330+EADvicmJDRpw/oonchF8/yrNPDGkaG3oNrNVvjqybt2B
E8/eNDaKmzYllgdSa+3moXrBvCMJRDeGl7Qpp2sjgq6Igge3pxRvqq5Tq2CY8Dy30b3sBmVw/JID
4B9HbzMEGg5WUWH+pKGD3sOsL4LZRIPpyoX2lBi5thtV6XdatbpfsIioQwYiYBo7UfZDIz0ItZmC
Hi67axarXjAS0R3EGHFNQkHySKIzKccpv1oWdR2ofTqgJGvgw1voEXM5rLwGmUpg5ePqg1PWXq2S
QyJ3BeJewSUurXGZKtL2BSMJ7Ba71SNtdvokSPrIDOwYvXhpoUsoF/rP8TCH+zpOOIK17msaLQni
PjnaVdGIcYElPAo6qJQkwWK/QkrGlVGi2awUDKdsHFy82Rnq3aRw2GKJVH3PIPOgQFrin2ozpshT
SryMiri7WPQCruCwpDdAQwlNnlTx5kLREPtHryoFhiu6eZ858HQTpUB/X6Xqrg1bdF11J5d+i/g7
aJr8Ck27HMAeioJQNajMk7zBD7jJSlzeCOY15o4yVsZ9KQzn9MbpIpIpYnVtoJbq5Sjsyo3lPumQ
uTv1Y6wT8dyUtRmkBb4mhpY95mo+7iu8U7xCK373M1pSskLDg5CRJOiOjUIB/OGSqZZ/NRqzbLxp
SmvPpKL0aG4v+8gJA2ReeEe0+ewqOZk4xKTEPpUWYvaBXzbmY4bhCLwaq0zs3UQ/E2qTWT2FM/Ya
bMb9sZrxDJur8ivFzYumhlz7tQlDPDv5gSj+hyzlmivFabhLUkX61uoIIeOmsvYmNDlPK5FZdSOC
KFOr69sQrMIv4qV9UMrRPNpJOkK6EIURiGFBcJfOyu8sQTi8zMWLYzbdQ15Z+T8DviUoiObvYam1
t9j6pZ66ODmUa0j0faEYXzDdWQ6LWv3QxGCwPAi3VHI528F/kHn6JtrTAJJdocF9Tix7/FEb6Tdb
SvTr1pGnYwWvxZWl5BX3XiS3CfUwGSJklOHv2C5JSaKN4aCkdPpLdQFhHghYOPLjC7+subpYicwq
Kp2fvYaaf0bJaba2hJo8w/CG2O6Endav5kTBgCL9po3aeD1YWXYr2Dn24YJEBA0ZcZ9K9xJmevqt
TQr5F9Z1IB7gpawge1j2Y2on3kL2D8nHteNqVdU8mEOX8jWlJ2fSjX1T5y9YUllf2jE398LOTb8s
jG8mtolHzcqQbjv4uzl6TkLZWF8jikv9NE3FDuXkdVJSFsd6ZXvtbMa7aBD9fh6QpCQoswP8rFY/
XxjlIpePFXnYfqTER6eY4Mb37ChVTMBFNwvpa5Ro065sEFhitKp4XZq2bptwI3JNo3+tRi4dQpvv
DRUSPEIQTJF67Qtm51MgCsn8UdHshQa4lKYPM13ddSK/amvjd7WkysXchsmh0svya0oi+yHp2SRx
4Pse6ZAkNTW7bhv51kzlxZcjbuuJQJux5PlzLy/dV3OR0Ge2iDSvcWpqXcdJLuclDPFaWl7FVLNz
IsZ5sUZFunRCci471KCZGzuj7jeGASo02dMLnhNDgLTuVu1K5il5Du5coDoIa/tbWOXLBeKs0I/j
iptTt8qLiXz06qEcbk1pbK9NBGP+jLzsTDF+qqiEYItPOM0ycNQNcjBCa7GyisVp5+ngZWi3KIMm
6wsI1znP9T9cpG3d9XasDZY0mSIcrVAbjnI0oJWRUasTrk7zCmcYGso3xFBhQCKCPMq8lLUaR89r
RvnnJ+yp8laF9r9iPxb23mv99KaKrtNOylTgDNykkC1YRndA1xK7q+QbN8HvlWLcaBGCiWTWzmUB
nUDxVuKZIq+cG/tDEzspyrCZFds42gRg4NdTh16VhDTxQKSSo9UVUTDlc4fbxZT7nz/1lvr254YC
L5hsexXXuw/ZG50qRcOsiOJYtI6QD1IokFUuC6yTfsAnybQzv0zIjiqTZQ7yReuv7MSW02CCfAsY
k4XlP4jS4ye9kbPEH2uUG8hCwupQtZWesJja5WJk/559p2rN+JgJGaOpXjcudWX1i/r8cT7OWkAR
iOEq/uSUZMamy9AMNNeyCaVTK5tHZHR7bHNwcX36fJSPVR+jrPxHW8P82dxOFdvBXE+RIx3rTUW9
LEHOLvJmHs6UfJtaFnalvGo8cECn2Y+/7WYF1tidAXoRqmVMuJwS0unovadEu0iZj58/z+at/RkJ
eATYc805/kAY0XU20BgJ+7GqfkFz8+hO7qryDJCweWkfBtlcufN21LDPn8sLpRkK3ORMDWyvs3Hz
ODMHNqvpz0B06vB0BhG3rW2Kt5yZi9CkilDEnGPHmvc2RyoElGE3RA4N8cy4hpR5DtY99XhvR908
HlZEddQUSnqsVxxccoDrlG+ff6aTD8a0+9MK4oKz2aGyvG+WKSJuw+oU10DN2SB+hjhqLd/17Iti
ZWde5MlHejPe5pGKekbJ2Jtk/Tb5A26h+9yxzszxzab777ciTIE+FfEyH04ZOcm0ppdr62i1qS9j
LeMlSotLLV4ufj5VN2GDRxfCx8tMyv+WyLyuL5uMZkoxk2SR7TzRECH2S5qlxzAZ/D7vg0H9vpZU
n3+0U6v47Sibl9gkKxsccRt26qvyDqug77lVY/xXnPlapxYxpwesOnyB1jzx9+dXpqLor5KewFJc
Isc6u45GpIma+nc37D9f7O0w66R5c0y2+tA1OrTFo90YPzhY9qKrMevQfHCOMyXIqfm38ktkZDG0
NrYAiTH22jBKRIiPWY2vMLBt+D1V7PEMMHLyC70ZZv33N0+EL6JoKolIKDPLnQDlcXFVDxodQgkq
m96kzZnT4/R4K/kDM0HcAzYXeRQjppBLdCuW/WOYfiPy8Jz4Ibf/+XzinX57kLJJRFgZvdvdYsrS
PKuL8NCg6sai7iIh4+HzIZRTOxLMfMWmYCKEZYsplWAPVOxpdmHFRpj6YzH2X4cu1J8hhPc/dWlJ
kBjJjdV+HeXSVHa4uslPk9xWsWuZSdZ6DXWwFZiznXzHwXZ+6cnFiPAzRNbLsY2RmEvADAZLn//u
P0yUNwXnv5PYUrlVrAkYyBjef3IZ0Z0Um6wVDQMo0sxpE6H87a5RMXhyf2XZLyoilKF+kTPiQFIM
BvAAKH+o2tU8T3gICLLWuFcOrhoj1ikj/Dx+2jmwQx25yXIGdz05X9782M2KQ3uo6hQc0bGVblPr
S6U/JVhTt+WZj7nOh4/vhJmyZvoaVIPv3wk38zkelimk5VIoXkkm2zVeAHJASqzw+hT5d1hMzhkM
9OSmtfI0FJLyYORtPoRdYQvTlNDNyQf09KVylaXaN9mZjeTkGyQqDXIzpdSHUCeTbAmjCU3SZNKn
vH1RoxoR/L0U33w+rU4/DOI6GNQ6IPLmYdpoiqH7FsYxVOvsF1aKC/yWcBhAKOyQfL7PRzu5vtFR
/7/RNtNCm9A9LHO8HNUSn0fa1kj+z+z15x5oMyXMSpE7s0B82+cCcKy7lvX4ylbMM433k5+H5GOE
KnyhD4zwBvltnrYq1odGXRQ7leCffS/Z1TMZU/mMj5EeFWd2gJMb15sh15/0Zs/vCK8226lML7p5
XjDmr6vhTuj1PBxQ9gBR2lpkBxFyydrr6qI/s6LPjb7Zmk18EKtRg2KzWoJH1m0UxpelhXWT/m2O
JT8cx8Pnc+VD8NCfWgcK4J9UZVpFmy+JWVVPEadxuTXBX38WNqEShgfGeIntlzsOD93whY3b+z8O
u3nNRR1Jda2VxJv1aU8AA260pB/U+7LWkyO+fwMxGzhB0pnGQCGRYz/GGfU/rEqA6JXXSTbxBwqE
0neymaQ5dEv8PrrkkSstlIe/lRiuL/jtKJvVKNv5aoAeR8cmelWqDGfv/yHtvHbkRppu+0QE6M1t
sXw7daulHumGkKVNev/0/6LmO6NqNlGEdDDAYAAJE5XJtJE71k42Tfvxen8uzUdUUfiJmsAe3pxY
IyWpoqLFGtvM5B+pDwLIVj+Nov90PczSTnAZZhq+F5Ojc+AWd3LmncjC4xOgiG99rX71AgPGZQRj
VW2T4i8Ws8uQszOR6VSWmYYMFE3S3XZUH4xuWLl/LnaezjM2CZ5p15+F0OuG5BvT/hRoqbJvG2O4
azMLawGvG778RQf+DuXMshCh1wdqn3bOqXGk9r00ZpXr14CkU1veBkVinQGhWCsr2mLz8PnmPGmY
nPlmMxyutpk4Js50VTG6ktqesIXYUym3spIsjA1yRFP1p21hvTN/hQpVzetTspoc/2FuQ2liG7W2
Shk8Gml/VgZrd70rF/YG4pGcoDuR+84Py21DgjoHq3wqfEgrBqvke0UICJGwMTe5lnUrS/NKvHkC
qaJWt4gQ6HAhBYNHDaPGfypO+1DEefr8F23jGkDZjMLSPD/8lOACmRNZcK6K6AcERChOnoRtotFz
FgKbtvLppmk7O+BRyvE73GyJMpM0g0iCPBtC3obSrr4usWH5iaXC3lD+sfOX662b/ndvw/EwCq1E
Jk022+SqzvQTKn+iU2UHT1nePcCvWlk1FluEjogq8l9lobMxX1pDXEtpluKiVVTApOudYuiPMRCF
1DbOUpZ/aZVkTY67OEJgp3JenaAXc5ngIFdCdkadFKMm3FZ5l2DQlFXOFnTqyva52INIjCfhAyXl
8yndUAkRcqYdTjDYPhe9H+xMPS331z/TtOzNP9NUMW6RN6WEY5428IG3DwaEwfOgTGwwL222ZEzq
nVen3g87qYItjrnBWdX84RBpSvh4PfzSJ0SYOOVsmePKfH7LjVYYel51J6PINzHgoQY80OTz46nH
VJcPIZD86xGXvh8UAOovZDJpxvxePFCTD2kKn77a+gpYaFNp94jRdpGUrixdS0ulQkUc49/G725+
OVbDrso6SA7nUM5uAiO2aqCelg2vlExdG9rD1wHDrNP11i2NGUVjRdIcZRo0symRBElVOwlbjykJ
gIZOhbtdrWV/njIBQIQIAYE22of5TceSOgOyxzieyEbWN20qxTeQWYFJtSNA0gyXk5WPttiXFwGn
Zl8cSRB5ckCAHYlL18e4/mBLgdt07x2eiJp+XPlui104Ce0ZIQhX5lscmfDGqYl3LDrv1orsfZyu
DY2VEHPF1hBEPSzUHuSQnz8ObXk7inqlx6YP/WZe/26FMlPelKOcwjSiCgLuyDfZq7+leYqWtis/
Xh9wixP4Io76+suoGJiMg4FLg5pJ6Y0mInuy1wqUpyDveLLLxES4BB2Gb5Xte2tZ98XJTK0bKwdZ
HIqvX0evgO8NPbzZY8yz5K09+vLWMGL1FCmNtVf4LYfrrV36cFPBG3LUCQs2Xzy0QHQU4wTRSY1w
N4rCQZx1LuIr325xTWbVtzSLTAIbwOtWFbGoFN+wYMEZRXrbOMOwTZD+uFWcfbRCrTgL1cN2J+BZ
eiyV9Hi9jUuXRUPB25T9gEoubb7v2EGuDyZz+qxBxjlbRh52G8h92rvBiLmOaw3gZd+LjqYXxjif
JQpeYkn855mhVz9i+vIXMx4OqaioiDJgjGGbxdUtYLv1u5Uoi+MH3RZVQvA9wDq8jjIWtecPIkeC
UofJSxOHxX3WR837obW7s6FyALzet4vr2EW82XgF0GeqkQXAbdAQj3hg11GL/Ew0rdpYfodcR/3z
Ww9bHCA7w6B8mbvP6wZm+Mq0NYezY9Slz2ZbnnTYrcAGVvpxsV0XYWbt6qktbRs/ZH2OKmjrKr6M
XVGfCsvcAUM5xIP24XpHLk6Ri4CzKdIXkxauH8gihPmHpo5AqwfKBw2FzEbX2neg/e7j0b6xBm8l
8NIKcNmhs3Hp6aru6aXln61Wzr80Zob/DRinlQ12+vlvVm/ePqb7nMbxYWr+xegPJahVRUNetFUQ
Zxa3tdRstWzNj3px9P+OMr+nGnKa20MjO6c2rzOxGamajs+2SeXFLlUN/El7MyzXyl8XO/Ai6Gxj
GtSwJJ83eEe7KMBwtlkKQ9XJgzWoz0oXOrONSRstPc1ERe5pCDOes+GwY8Bj7VSpG1Zm9XIojL2R
A5Binh9i1Yq1tHUi71TIZn8ei0C9L5EKHSV9yFfOd4sTjePk/0LN76dOJcWa3gnl5Cn4J6ENtM8q
pqoPUHWd70IGhDCI3l5JoS2OEwz+kCKgAH/D93NGAamor7nKDfGXpBmPoJ92ObLE2rRXcsGL85oM
hmxQ3ovkcDY6WmnEDrMmjSFbEODR1bbiq1Lk32PTv681ICqm338uA22lhdo0Gt5MuIuDxCwuyOx4
ADxNrTTPziHWRaP9RP5ecjZlAzDXRcjm+G4cy8lHxZLgzeaV333wFLs2P5qFAxC1kn3/GwWa2IyA
G3PE0ZGzvmYtrHDfw08bWm1Kpc53YWVGio2vUZubUZpcgLO8CZ0NsHj+It6UqF6dyoihsoZJe0ta
oFZgChv1fRWpwnmMLS0xyC9qoHlh4IVrAL+lA91UgoEMCRn1m/ttAaJ49MrGObbReKqlAZep5r1R
VpR5JdENe+gO28g/5ZeRPuUF9nfQ2WSlikeRMsyUT1kQPPPsCzY+eZalbn9911haey7DzHbDUosa
Bb5yfOpN/Zlc5vtAqlZOiEtrwWWI2U44pInRdoklTmmZxPG20sbhSTSKb26acUj/pt8ouP/v/Dvr
NyE6YUis2ic7HV2sEDfkSty8qHbX+21pTFyGmfVboyec91qPmkUvrm4TSx2fjYAtCYembu/FPIIO
Foa4CICH7fXIs6Xn3wIaeETcxtTpZXJaDy82QpXKozTA5uPsk006Cl/K9i0C67OnZOVWlrs1FcVs
/flXDgfwhJzjhBebrz9Y3XbcHzrraEceLjnvuuh+krHpwQ+tUjd++amt/pCF9SskWBcYdzykowCc
RtRFE7NUyxR8dodTY7bnRlVf9C46GhGv0te7cqlpWN2THaYew37zBsTzSprkOTZAArWZ25tDsJ/K
HDeBl+eb3AJaU0Zpt204+u6VjHKN6+GXviQ1EtYEKPyFEn7dzATm19C1HGlyiXfE910guMLv8yxd
iTObgL+6kxBoelCNaPL88jRBbQDVZQmPI9VG7iO3wVo7QwF2vTlLvXkZZmruxVdzeGhoxGjC18Ou
k9InOOdojIGdWxrC5qzPGwxd+vzBzITYyanwVw72S91JjQvnQzQ/Ghfw1/EHqza0SIlMROrf7fze
x3inrr5Z9sfrzVzqTd7NHNRmhmq9URXh1hdJrVHG1F8HIcixtDsVWq0fWxbzlUXmV0riYg/+9eVw
FiCdxGVsEvC9bhLRLTlCc4xVfGkerdqsf3ad/N4H0LwVCS8mWesbt0Xuh26hCfvBtzqb7GRYr5xB
ZrsEv+OViHT+O2JPlpvWokIbF51G3rY9uPhDbZrVWip5qXPBTfKqoUyC0vlFO6jNNGrjIjkZ2AVW
qNdxQHWT4vP1Tzg7Mv7qVkqaKaqcaC9vXg372svlQJf9cx5Ohm+QWyzvlCow3znmVB78mbZ2Dr5u
VsPKXvh2jL7WyU7bysUciesMeY+dAeeyH3LuFN5kWPHTApp4vYVLcVRS8ViassAAP3odxzSpHREm
VKdWz5K7AGvRbRgNiVulmIiYfhT+RTww7IaiMSVsUkGv48VwatMgwDZSUn5Uw/NQWlu7PvoU+lxv
19vxgboD/qmqIIKDXzvfdtmDCpZp2pV6VG3XWf0QJGl4HoIgXPlUa6GmOXHxqdC9Z7ldJuNJ8UwK
EId9J5s702r211u09KUuWzT9jIswuEj5UQ5c/1TFybPqFxtcGCUqh9QnxUjXEKiLwVSedFkdEVLP
k3VBVsZKmgyU5AukWfWzkG/UuqPU/sf1Rs1OR7/WCzZW8nWyDpxtvuMUuD+WuEzpp1b/UakYB1L7
H+BXkUbfvSJwFeXleryl9eky3tTui04MpmUQR1X7qESUz2sp7sDFn+Vz3jRpWlMuQqSlHnVQQJVT
YMnBTVY6mEzGbdgVruf5krLh2jNkroZjsXm83rjFgXjRmbM1A2aaB3agC04jkIivZqH4P1RJ+xlB
N16ZXfM85/8aaXGZlsEkvqmIVcdKdXC/aOCKhbp9kzfthEvs80LsmsbpvhVVi49klNgKsvEUazZw
EmXUPIQAx1fyPcu/hZ0AvSbUXqh7rzs8swpV7RD3HseYUjPPjOXqSBll2u0L2+q+cZ8MKD1hoza2
Ie6O33CfaBVyht4fpk3+7ZSLHzLr/0gGoYjuL0MV/eJjHGn4PbCGNQXm29MTK9tFlNmK7ecqFpsN
EK9YsfONNllP56FvY1UygghpSuJOJjRpKsk7ixK0lU+/OGM5PU3iTw5x843XlJAl1WPqUHDU5BGa
c6P4pE++kLu+TcUt1QMU4WltX73gHVSYK4vg0hAHD4uCgiIvXulmjecWGjmTD/gR95p9WVbw5vX3
MqKX6zNpoaxqqmbi4gS+Af3k/KU6lIKylo165MTtMcqdzBp2cpyE9+WYV08oOZLnOCydcwGp+sGO
5eKhUPLw4xC30dPgDMq3gaGwslYurl0XPT9buyyH07il5NZR4ELhW9VkS7syl6ap8voYydi6CDGb
SnUMITpWG+VUyZ8M76QXH8b+Se4Ht7Y+Xu/h5cbAo0ahPkFzpw99sUp6Q0pCjM34pFf6N9XpYYOs
XoAXY3Aq5qiBWpwSsVkMKR3bKpN5ceKFHKdb/B0ehoJ9dGVKLK9AF4FmX4bpGrUpnrmnxvMmSXY4
7pQIq0b0ZoBMDM96kbLQdo1CD/dpLylfeiNbkwMvNxagCRJkh5qQ2aerOIl6tlw5R4AtnxVbvO8S
fWXyKVM73gwPDgX/L8ZsgaOGlLc7LLA4dBcVYgely+G5l048PkmOksn3yGNws8UYN3iwpBKnbVXo
9aOsjZ3+rotTaXwa0UwUey1I+49JSz4ULeVQdnuDgnP58foQW1wrOL/IGuVZijrfF6Sga1ulsNRT
r6dPqhfdNA2VCbCKrodZ6pQJsMEj6pQamI8yx6qGSk7tBN7rx2r4lJZPY/7O8n9cj7LQGIV3U40y
M/Dtb6JYo1JG1qDaJ6tIwDzF3FfVMLov6yFfufMstQdy7X8febbEVrWpO3EnmUdV/pQat2mkbPl0
m7LOV1L/i4sN0rQpszFR2GZHdBF0md1SqHAeoz65AdEtHzFYTDa4bfUoIULrfYXQeCXowk2ZJe4i
6jSPLhYe/MlSX5SqdTRL4FdJ2B8wb95CtD6WQ3ZoKGw28vS9E+g4lVKgOJYr6fKFD/kq/vTnF/HR
JFlZWWfOqS+c+BSlHtoPdayzG+w15efrg2a5h/FkACPy6xz/OlaCtdDkPAi7z36Rnfdi8iT0PwWm
eZQwuLgea3H9saHMUhqi8/Q+GzaNlk81atFwouyofaYaBEl0Hav5msRkuf/+izN/xfE1eLZhPcbn
RB+cdCNJLHw4WVfJpzazI3NluCz34O9os+vqqBKstYzo1KRkMhUWvp9yRKW+IW8cc41qs9S0y0OH
+vpzDQXAuS4rg7NcN+NZdGV/QOVeHYRXj3/RLvyfOPRy8afOczb3dBtPYFvrolOBkYwLnOUfJVUf
RWVs48L+Uvlef7w+PJaOjZcBZ9Nu6ISD50Y4nlBHb7rhcy59SKKHkscf5HEUqv+h5cSvs/hlvNk0
Ky0s4cvClE6GDB4/FkV+ZxW15qpdaJ3EEAtXyod0J3S1315v6dL6yZrGdUKnAhlB2euviIN7qgq5
to4OgLE0iI7SeOcoD5JYu4StBZrtxsIvA/IeWnhSnIc+KygI/mTxIExSZGWwLAcC+41PDnW684U6
0tS67AILl61W5jEmjxVQ421o6hNmpUO33HVZu3KLXos5Gy/WAHsClYBzUkXba+Auul2M29fPEiPa
ktPDl+sfbXFbIB/8Xxtn4yXrnQQxVmkc5QQqCfmUoLJdi9c7cONl9q3vjQerK3FI8eAprg3WxYl/
EXzqjIs9oZOasBUAZk56Cii+0jr5MBjUhbY66KXrDZ0t01P53qvXwlk7o9rrylgjbwoyY2tm3a4N
qxVw22yq/y8EklQORIhF5qm3Pk/0BhJYeYqyiXr32fa/daXBermvpe+Rla60aLZE/xsOpAAHCLgF
b7j0ainFJWhI80gl6q42vzTaS4Eg1lCTbdCs3AsXew/zedRdNlfDObOqLMtcB+QWgeluPjhNfjLq
9s/20f81578Q1qwAwhscUy0EIpnYyEG8hIWXAm7BsjRbubUsfqbfbbFmW1uYN2OOVNM59jpmNTBD
wvL9EDhC3OCa5msTsII0gpWm6OVSxPHF7vpInA4EF5eJNw2d7XahNDFYYqwgAgk954YUsNgWShBu
gcT4e6GmySH0u2QjUkGt/jBaz9fjzybdv/HVyYVL5XIIROT1pBujSBhGqlrQwuXkDuiUdwAsGtz7
vbVW7LvYVBJiJlNPe8tdrzJAVnUAnVyGYtw59aEMICpgvNeaIGso+GU5HeI7sJArh83FbzwlVydX
AybIbJuvjZBKiVJ4p8oT423UqRmF9EW2S0KKhNNxckXGlMwd27hs/2Za6pPrkkyS8M2m0aOm7p1O
cpC16cU3HuKw75Ww9nM9vA/cJM/sWy0Wf2hE8O9HvYg62zZa3bPysqJYr02dj2qZvdgmQKQU2uJf
DJ6LOLPB48R5QO12PZxGpxwhoBVfZZx//HhtcZttg2/aM9sZEtGbuWqk2qkXXKf1aNh7fdZxbckx
KVwD2izOiMlL0+JFndTX7ORS60hnQPO2p7y03aJxdpmSbW1J3/5F31EvgURvUujOn5yiceBZzUjM
o+Gr+q52OFk7DXLOIm3t3fVQ82393/77HetX5uZiZw10oy8lp+bajOHcwVY98Ll5EG/UAdxdYhke
m3tjPGlWJ21sDyvtiAclkrb+mqZ8cZfC6AeFG0VLSAlerzYSFhnCzLT4LOkFlZwiGtyMshKgYFbp
GpWGqZLTrekGlrYrjqEQmUyStW8QqlGtUHoyJD2m4c7WGsQzRuinlR6e9qPZMo7emepYlhmeuecv
RUkOsEgKJHHy+p3cKTvJLpndH3X9tqM81tQwMg39TRettW1hsL6KOzv9amYhB7bXJqei4b1o4HB/
lOrOgkaNsfz1Nq6Fml1tR7U2lGLIpVOnVqAwB9y1uFmkD3ncOmu7MvKAtx2KkeLvkTKb8qCuHT5A
JEENjvtHXnGsG7srh4OUpi+6RI1n7uulKwojPARprnIcrYptE0dfSIIOD6IqwyesaRnxVJW4oWTU
WCsYHe/+wmjOlZN/T5wmexraXrmvJYnULvTip9pAX1VKEOxYw4QLWtzR2ZLNfNfKVeiqPm/d/KjE
zfqkPIySlgKqG+KNY3WRC945ANw26Hu9Kk1OXfpPmOeOi+jNwnm+M/d6Kv3wumA8x5EqbZV0GI6x
Wrc8a2flSxG28C887Gc3rRn5t63ewnVvVHMvF6lO1rSsHpUx93foQb6lUB+JKhpU7czrjSjrcKs3
afFOcSSkMbkub0O4ozyA9CC4A2HL6BCFCXm8sL8DezM3amKG21hRRtc02QtxbfundpBeN4k8um3b
fCRzyWAaY/kkx0V2tvFKPMR1T0ooDCdkv2oNuCYGqocdMMrzYaQsOkrbCjpmER50kiC3fu5x9rX6
itSEkn/IUqzoFViBZ1U325NHoeQuD512F/chJdVhX3zzVeVLWenh0VEjMB69ZO+GwU+2dpeEE+Ax
2AdtIOOEmaZbUry5q7R6fJcxKU8BrfzUF/F4xO+z23SpPCqbvJWQ0Yjgo6FV8plbTbETElY2Y1pv
A0lxdkWQOk+828X8tVIfDnnRPtrQT7eeXZog9JLuXKDt/DRgTnMX5KZ6zHjhubXCwn8xqTh2DcuJ
t10HirMoJZnzzNi5NkVNj02RZf9EGZhqaE6ShW2g2u8qKl02QxcV2MFoNg4ZuThrUB8eC8fM3w3t
qG0ctVDuQt6k+Rbm+N1TQgMzcUN/5/tB9Qldt+k6YPtkMVrnuh+GTWZBg0+C1thEhv0tSRCBJlpC
UjSR/8FVHY+6SjQPuMc2wBqdh8wW1d0Y5V9rr0grdxjq8azU+si65T+Qxw03VkdipxiVjwr1Nmd0
ps6tyJqvchFqe08UlbWJx6Jza3R096HZ+hjH1//ILbSgkovJRph54fboe258T/lah6nJ964yNzOC
4YPNv0967zx3XlfveSUNv/B2lqJN79v73KxaF96+jmZ2KI6Qu6MvgeJQ20eh9bbwQtkllxZrGxF2
AnHNGLtG4nRkboKaApeudhnUuCbnmXwYqWH7PKJ9vdV9S92Ofva1spRnvC6CfctBrKCZWb0RI4+1
DIl6kzJk7/q+1M5BgaRgbNkCQb6KnaK31OLz4tff174ubyyneqJav+XT9/XBlGugI0LVdj5ydLeC
wAe0fnzJq8je9Jb4IUoJQ4GgNeUH1kz/top8kW/0PhjeefZg/KjqEtx/37XfRrn6WCS4fzbd8LOy
MulH0+S8H0uZ2NqqGWxVnle2cV77YFHxxUNibO3rMKg3AWV2h1RJjHuv6Xqoj13CK68Us3opEqwX
+EhB7MqW5z0KX5OPzRBKjVupnp1C0xfCTZvYxKJ6lF9GSxYkNwSJPjLt2wqTzbs4H5t3/th4sBXN
9AY1Eviwpmi3Uqqk58FTs4corsRW1yi1McygOKCsG/eYUmsYJGYqLg1+aN1QClAINx6lDJJq/mNk
rao3eIAUiG200M04t7ptZmIj3YhKcssWkL8eJYHbjXKxBZTcuWAqWau56D75Sg9oVtThgcIUjB48
p9nHqiX2GlxsNF48f1e88rnhKJnvjDEeHsDlJiDHG2Orc3J8zDKvfW4aTzkXGqopydSlfRJHgspm
cL6lzpN9VsnjrtDS9ilXomobWGO8ryq7P3deM/LNRv8x6NsO2G4YPEYNBrIdCutzw7H76Mdqti2n
gYXzjnXoa9EdUyPiQOAEKSiqgO83SAAQQ706aXnNSUgyeEdyQCgrVNK6lgQfUPhm9TBWbf2l8Mzy
bFax6QIS12+FDrFUxjBxO2Ba4cZtobgwDUGWelLr2tlYbL1atWASRcqLCezwnYEvj9twoX+h9DN3
pcKsXG/ALbSk8vIod7py4xVZ961x5GjvkE448YpVvLfxK3zAloXxINLA2dQi7O8LXqe3kiJ3O9wW
2nc1mynmqLHM9pwI7HH0gaUTjJ0yUpWhDcXn2C7vg2qMYSdo0sFTVPCkpce60lQp5hi2/dTiYevK
ee4fKLfoj0Gt8CkbwMxpxBLWGnZ+kydUcfl5au/Mnm4eRNW5juH/zNKm3Nl65W+tQsn+0WLdhx/V
Rpu46putj/vAU1H7yl2qSequDNlOArDGt1pte/vUKI2TFsrmh57MyanFHnujw+w6JuyZO8mwfkZU
0NylHgNUjmueLzH+24199t4hdbDNHHi0PS6j2woo85NmauXBKAvl3qxxB8pH3bstuflh1Apxr8gk
9ZTbwjz5XAt2vandt10lnlptEsREvv3JiX2OMkbo7RKAqW6ixM7OjsLmyJtpuC2ADu6UwW8h2nTq
RohEulX7TLoxEoWIo1TsjCH6HgV5y0miyje2KIsfw4iaqIwH1qZQifZNG4mXBPECGG5E5kmnejtY
F+ZWLyLFTfRS/2kHTbUnZc43dSTzh6Gb5aHJ0mxXBdWwU9rBOdgttJlRUoK7vpWAU6R98q5Ikw8O
VQ1bM7Gac1CK4iYMO3XHWR+UcCpJptvBnkYhURcbp0iL7TB26S1V/v6xdRp5Nw79dzor2wvP0HdF
PxZPvVxQNFE52kvV5BIF3qFUP5WibjciUAL4xF278yVDwV0jDw55hXDPUerMVaoMhLY0ao8Ew/oj
ZKtP1W7YcNmRP9dkH3a2KtLjqEfFFsu+fmNpQR9vyOb2Bwr4/F2D5hHIB4cNL0i9vaI22Tm2/PeV
lJbvM7tmVYrTqdLchFkNHD4mOxMj3UoGGYpy8CFXaglXDV37SCG5fagk9Yvvic9+HcT4r4hqp0Xd
eNO0XcmVzxgxrsRgO/bFBylkPa55PH4XCPBlYDmMG+qhg21tWmIbGnrqhpZWbgveKO5gZA/fQrX8
bEWBzGKqq8+a2rBBl14OvCNkQU2k9Ijw8XuOZvZghkl6b5lMnKzXg5MPxvreVuvhwZGCYM8GIe2a
CMyCrUcWyOgEeWxQAqEKZPtGl6zq0/U7xeIpf3JK5OZEcmZ+bQImge6kRgeJSMz1+7tGf1fZH9Ru
JRe7dAPUVF6lsS0gBzNPABUFxSAoVsaT1vX7sRufk0S8v96ShdsRrwwO1U2gdbi3zLIGrWlVmDIm
KHFtC+/HzpWCx8Gy99ejLPUXV1jkOMgE4RjP7mC+IXhMzBxxGsbPGu44mnVTe+UGrv3/V5x5wsDX
ggga/ZicePWjwtSJpC0lPbq2wXGieZQrNV0ZCAuJgemRCIwEn2nSab9ODOQsFqKKW5+6axbA6XWD
SwK7o5b+KNZs4xY68VWs2Z25SfKekhBFojDY3MklBycv+Gyp3OAc9etf9KNp8a2okKUcapZdriTN
7CNJpwrTi7eiYmtRuDhJ2zr8+BeBLF21JoEPqKpZ/2W1M8hyAdipsPJNHwgk2TxRhc6hM8uVxNVC
93E1URSGHzf0N5piLYkU34kq/WSb8AsB+JyCsQ/cvA2P/iprY3HmOqRPeb7X33q3cHqF7g6JAMA7
AyKy7wJf7K533VJ2WHPY4jCHRRTxJgMuQMw0XdIeDTms40NXSWG0HSt+z8aJIL9vQnhW+V6FQjbR
7nENWfkBS0sHLBiMYyn9fWvjknQmBkx5GJ/HurO5skqF/15NJ7cNI4ty+8/TOGzYCI0tyoJR0MyS
4bqIRGxLDWu/Ug6bPteYb474YmvjmkZyaaBMUUCJ6OBh5nQiR/Lw88Cc/BTa1nOhZU+TeyE+35xd
V5WK00Sa5d+mh+b/Yk3j6CLDGSG88Jykyk45GqFNGA+OayZUgEZSI+3GcizvOkudLhso4EJTNu8a
yY82RaNpK1vN4sd0LMeCEINOff42BnopHhRJhCdkXi7g0WPZafe576wU7ywNWv13mPn7WN0VmZIE
KNO9xngIxvhG1Mmn0qoRKQVHI80eJctZmfdLLUMPNXlSM3LegGFimD5SRioImC6FXn2/6+XsDq3G
6fp0XNgJ0G9OmmqkzJBhZytZJFUDq4sVnILU6p5EUKmHdNSqnSJxPO1h4BwsT5H+4pmGAYoHPVWr
CGpn67Td95Ct/AzG8qhCjKUcWuNJLjfkWyfpy02fjWtoJmVpxF6GnD38wfoj6yTC8uRLt6VcnPyy
oXKHMuzyxva0LcWfmItO+gzLJVGx0slLU/My+GwRGEKzsMNKsk++ldfbZqi/U33pbwsnGMnx6drK
Cre0ilsOI0eePqk2hxEEWmcMfRBjAVf5O0fyXzhYrrzxLbfovxBzEgHJiHJ0BhL71F7yxKfc1tMO
OESy21vph+tDdDplzRebi+Y489FSZaadphY6qPCWSqihr9wMWoxUN26ZfJSVxJW0Pyyv+fWEg4aT
8wE1WNCSZ18szLqiVQVv7rox3KiKIru+EifbOguMlbGxNM8vI82WUtF7cg22NTr1nMn79hA40kaL
1yBaS0OCejIC8RI8PU29XrA1KpqFGnuUC/EAnHjdDuLg/vpnWmzIRYhpyFzsCRbulVXqoMAYFBjB
G63yyNTpje8dkj5o1/CJSwPwskGzdauzMQKyuTmeZHngZTs8xGHQbpKou+2K8dP1li2tkZexZidY
ZPioxnUYBxynDUpHh3AL3zzYI5zz7rQksY++3Pd/Pi7MX5AkTilco95IG0telTFAsk6215j/UM2S
oIsYLC7/yKW+XG/gwqczFZNTHysGjN45+k+n3L0MIoylqBp3Q+y9Ql4FtfDn9SgL3TipNGUyS+jU
jPmy1OqdKXILbrvqlSfkoxsUQZvBbm4L+UUp1960FkY8pyBmLhJ5nYE/WzV6Q4S8afnRGTB2Z+9V
ZSyz25iD5poPzcJIBK4JRQTCGg/Lc6Gar0aJFhnYehvZY+CYG9u4hRi/DUlyXO+/tUCzlUIxgUzJ
VWMe06TaiuHstI6rjQ9N++N6nKXRcNmg6c8vJnJm92Ptqzzm6QU5UD0UyfssS2s3THG4uR5KWVjb
oSIq8JwU7gOUTL6OJet5oNVVAoI78YZ9WdTNfZm3+XFIHPEu0xWF9xa1VB4Fl1jFDcMiOVRlFMuu
ZSbxYxGz3Ll2mKq7JMmtD2mTSdUmMbT2URuSFlNBtbwbAmwBrv/spR7icXsq9ER+/+YO01Xo10ZD
G084xR6SVtlneu3ayV/AyxDE0ze0DVPG+SakM4TEUGXUjzrUo0Ob7h1nC7HEWxPmLo0s/vfTdm7w
Zj8vcLKwAleiIRBnE04TkAhLgHYEV5OPBielPqz21/tvKR4OoYiA+Ycr7XzxluJUqWP8a0x/iG4G
TNxcu6D6327KH722VlswryCZNnNuYL/DzdZvXR6GUNQiOMNoUvpDTEb0i0gi8ZC3JoZgam1nyn1i
OO33Sh5wNDbG4l0zGtFNJGcpf86DUuZ6eWNHkK8ZZkEfpt/sDkn7ynRYXCEvZsPUbxczz5bkBoIz
rxkVne/zWOTLz8mQYmx1Mnh2+vOPcDn1Zh9BFWGWCvT/xyKqbsilnp0Rn89g3Pb+X2zWr2b57AMk
Eu+u8WBaRwNlhjO+1P1XpQUl1a5c05bmJTl/cNsG2dU3tVdao7Zt5w/6EfOZY63Jt7LTHBy7XJEJ
L32myzCzz2RgHankklKeFDLrA6pW7QWG7VYSZy5y2+tfaWkbgxk7kUFZHt8Ylupeo0VpwTnHH+yt
2TU3yrAG2laWug0BFohyBKaqMj9qmCFnYNAs9Qkzyj22gugKxr0Z38SCZ6N42OMYvgtszCxSNhxn
pwl5W9RnWfzjwHS+3tyllQEZu2xSLEO2ZH4d9e1WtJCi7aOl9BtzfCwbfasYzzZPa9cDLfWrjnRX
Rhj1f6Sd147kRtatn4gAvbllWma5dtXuhuiWWjRB78mnPx+755+pZBFJlI4gDCC0RjsjGLFjm7XX
gq9t+fCEehLCzQ4RZREZX3xmsvOk2sDtrm4rbptaJBBhBqmub3Osg2pjUiTyGjGcx8x0pb451XCL
317JqhmYJ+HamekNljN4lYoWOyzzo6ehvdA3KUWzZj8JdeMgrpqhaWBaxDgOokXXq0GM1TcdYbNh
tnmXj869NETHOH8jBcVvXw0x/3/NqNdm7NiI2lJBwkKLq89K0u+bMZVh1pJPPVQKG4dgpaxDCWLG
wCPQS1N+XvMLf6uMOeU5hFa9YALlUKJA3OpICEaF/88wkvIN8cnq1C2FqbWdpGg8z4fSVyCGuLZa
lJpkSHXU0vCd3ndh+a7ptEM/Zl/ffi6YI+ZM0Lzg78XiphJdtc6oEcyNmXEb0B/NbF7YrbLj6mpe
mFk4w8JvgynhYJz7uHLzqkXmu9zR0Nj4VFtmFq/VaKdqbdklrt1EkTN4NmlHZtXzv9gyogUGA8HZ
Uzu5/jKDogo0e+PWk0H0gpH2rXCvd2b/vlY2OVDWHhG4TxydzAtM6jLnUlFw9un422enMz6phf0k
imCH+u6xlqYj3YANL7Hm78BFA4omFeLxWuxfbyqjlkMahJhxfjQN6UykvJGxrt0m/IJiQfNJoWE5
3tVpmVEGac+YPM/wu4aKr+72aen7iInXxcPYtce+s00XYESyJbe9djyQomEzYXmZI9nrL2cEidRL
IRpL9Ib2mRUecrX9qA3a6fYBWftoL8ws68COzfAT4seJh1DXfeKLg1bWpziD/KJPPkhZu7Gj869e
VL44IjRQ6abC6LTsPzJIR5SWqN15KHIXpU6wXvFeEqgLZ9HJ9yMXZcud0W/pFi5Hy/8EzP+zu+xH
ggSwbV8lsjH9NPw22nH4UPl2sUvGmvwWnpGHdNDhIDNRbNZBlzwBC1N+3t7qlS9KHIdjhjllptNf
HNjSqXOt7aH+yxTrxDz9rlWTo11Wh9tmVu4F/XANhjHgrzTa5p/x4gmAUVVrJCh+PZ/pvpFyRKP8
aPqg2YLzLgMbGOp06DHnBh5R1qtyjtHRKwdslHq69DEf3yWmBXjpg+9EG+v5XW54eWZmQzAcIEvL
q8ZtX+xba/CmTSFvmhVXwnlQrSZ55idZ8a4JqvwflKFChhJ1udhbFOi+CQN1w12ROf6jkUGg4haF
mceubSXtRsl4+UF//zCOFgT7KJaiX3u902qbEhGlIvCkQflS5OYuZThrqOuN4PxVpX+2YwJ8pGqG
I3+VzBpSMzhT4Yxn2KEVl7kP5ezHaXuU7La5s3QosJkkDJ6lHga2eOiVUyFmic4x1rbIHpdn6/cv
ocmhzRRd8ym7XrFvDIVTAGW7JGjxotUel/rHJjS7rfHytbOFHsmMUJhD2mXbW/bDRPEn8BZFW6o7
yQLUGiDD2STVd623N1zg2meEigFBI4AkaMosPK0j/DgEWTh4HZ9PGuqPWefv5SLYmHVZur557yyZ
uJ5QE4aD5TFWmgZWJhFGl6I3/Dui+GLfjVrzKNLW+mDXjfU4VlLxHci3dPSzaivcWL5lv80jNkjg
RDuczuLi0wHBzMpxaL0gk/pTGigAiAojPwelo5zpmCHwLSF+2gaborFrH5PO6n8tz4fqhUOSbHPs
9EaCF7ipduUgPklddUS1/hGRon/xKfmGZJVkDqhULW4kCks2qaXFozlJrtxrf5uRf8rL/Hzbxa66
JDqLM/Ea/QGK2ddLKs2E3DaAXlxWiiA/THXQKm7laM032TJD2R0C5gJ2jumH+iE2u948FL7dofLW
m85HJRqCdGfkRtWBfJiGL7d/3OwOF+6SyJ86MYED+7AMw2zfTpsxk0yvG7rpY9cV3SUw6vaz39n+
iU0Ld2Yn6v1toyuOgUAFCZU/Lddlvc036yxPqIh4iZ5+qHRzr5lvpbXlAL80oS0mOm1RQ/bvx8KT
ximJj5aZBgKkoK9H9Hej/MebF2So6CzQqeZxQx/y+gsnmQ7nE+nhRUrkyPBEUIxAsoJRfiucgmUx
7wMLExNjOIVl7jR2PfSLgWOfsy47kHrvJiCRW6wSa2fipZFFDip0NYybsh29eJzODKyeEdL8wGjI
3aRpZ3ukMX5791acjcHOIQAzM1m+Inot6pQOp1xEyCJZxvfJdihv98ZwscfoU5cb9VGUkKFrQ2Z7
tw2vnMOZRIaaDxHza0I1I08M5mbG1rMHJfzQ1anJYI+VfbhtZeXFQK9+FjGcQywGMK4Phz9pikL4
KC5pwDQLrF3lCYZO5WGSR3vj1VgzBejydyJAFWlpymwsXZS0STx6CEBMv+bGvWU6G6no2q7N9WSw
yWTxJDrX65lBj4EZcTwqJr8GXzmH8tY89uo6iBkwANXoK89cdlNvM+OSXDpd709tZrYfknh8NkxL
2gDQrDw3V35i8QZ0UtRnWRrLyF33/+AyDl1S34UyQjpNebp9Dlb27crU4lopdUiAKRhf1VqLcYgQ
HK44FoWjShuGVtc0Q09JnuZK4mJNSW+RJzkOmBancZOwdbXiK8hATxKfb69oxVGQvQNxhQAQNOXS
7TXmVNIjolOWt0lw0hlb3welqQ7uFFfOT5Kzbh8P8pbazIq7MJmTpUUHwBY/tTh/SuQISdXs1COC
OljdAHDN8PdWMzKJM2SwvhPFD3a3RaC8tqu0omeeZo1e3TIis3uY6PKiks4q8t73pZUO+zqyv/My
I6dsGVtyuStXgG7x/8zNu/AiDqrHqDHiQAdEPMXnlJHDNh7Odr0166ysnUpq67z9jjE3phe7WVOf
SEoLeTiY/Uuy2zSOgHUhmvMQwNlYHyM1kL4MbVsCVIp1Hw9pJtWjHOVRvNOqyAxOqTlQLGrBOjbM
2VdGuOHUVkLhWboOVTJ6ZbBeLn7h5IAfRKHFOWta+iMPyzMfGDC/Yb6LCnmn+f0HNWifUAfcsLv2
BV7aXXyBibFPuS+MwEtl+8SzfrSS5uTo2en2JVpfHqKAuGvCwyVCMq/HKgnUWvYKcPnhrhltKLKy
vlKk09iESbQP/IaBCFObup2qNVSDa7On9nH7V6wsdk40IAak9KehnHF93DI1sbssUKKLJir780SB
xZXjJnonJcYWYGDD1LKINCkp1WY/lTxaiNZJHjVrnzDSes/E19YDv+Yq5gD///Z2PvwvLhEyDTl8
xEl+mSKzkXaqNCofrSR03kMh2VR7U3L6wYvlMQ3drrO159t7Oh/MRWxNvs+tml3Va6RtmIdOUYZF
dDHlMbgYwVjsi8EXJ38o1J1w8ucYHOBGLLV2nWe8JEMexPOv8LaOQBfdshgM6KZpfGY2J9qNVjBt
FBnWfCFqWwpCDmgOcGqv97VxCrupfYHqgHTfBZ/l3DpUoe/6m5iPlbNCURP3A9qAjGGZh0LoKGlF
2yQe4QgTa/Eubsx9I7YqFWvnhEyb2incuJhbvJi2hC4KEIvxXJTJR6Hk7wtF+ZWG41dUBh5ztfGc
bov3Yc0k9QpoCZhG0V5RRzodjU1FC1svqqLpSe4r/zu0dCDpLSu8sx3hfE/MDDFLx5f/xREBrmNT
iqJGRkXu+uPVdWz4icSgddVWDEhb6PtmtbNVcF9dH/1Uujy80q8PYpq0ZVwU+plK/0UPP9f5oWBg
efSPwvhaWlt0oGsHxeb7gd7SlNdlGVOthCpDqXKpe7l+RCYq3vU6U9Zjkhqfbl/rlSuGq6SupaOD
iwDm4vAzq0qI4KDBZge6zuC2qZwstDu921ZWFvTSIS+ZgtoU169NIEytOtjpOoR0tP+CdNp4fbbM
LIJSZtSaxC4S38tFkD31sEq87/1E3Rc6qkK3V7S2byjmkJeTxjHPsNi3LpqSyoztwJtoYclTeG6L
aX/bxFqpZe7Pks6ZWKDYfH22naoodTtB2aofwcmeh1z1/w5aI4HRCI3A0Z0YFG7uBwBt4TlQMkZ+
wANQi40HqS/dlP/3FyUoDWgE/FDd2uuV98AC/kfSBCiZJH5x8ZIWTtSyC+NLy2RBedISM34vxaRp
kxLZ005hIrI9OAKOzo1tmXd28RBR4aGWR+WZlv8yLeS572pmS1MKpMND5IcHzRH3YF/OetF/EijX
mgikp5Z2vP01Vl4JmkUM+/7mQnqVh0xCL0q76ixPlEV6YpZsel+XsM/aaq/vmUOPN16ltbM8C9cy
1UKzgU2+/vg02Gpf0drAa43ObbKvpQ0z+VZbeW1RVCdBNeADtFfqFFUH20xcgeURjG2X8qxG8Ujb
b0c2txGSvWpDUeyxHDo/TD+ADnylZTIGUa/7PbDUbFTzH63cOcyhIrXlQozXeKbpW2dZDeqnyGDI
s8zgTbDaZjPvWbu20J8pYG/4kvDLXe+qI9qRe6YoXurIKNI1d5mufLt9UFZNUB8B5Ic8hbJsFDDT
znxvVxReF9inoJAvo6Rs5Pkrd48BMorZvHyMXy1TVREkUaxPfDZHpmfXJtR7f1Zki073o6j+ub2c
lXMIYnFuWtLfBtu5uOewfGpB2E5whvPgmWl+EobySAK9cb1Wdo2uHaxRCvJEs2Lm9YeZRqVMQ5hZ
CE76n7QKnwNnCyW0ctivTMx//iJ+lsdOIZOG37ojZvgcVA3T9Dh3SPxFxWzgIUsgITrc3r31Zc0t
eiTEGc5cPBOllKoFs4WlR5ncdJW6KN1I7jfeorVPRBfOpEU2p/PLgE+tQl2iRd56plGektZ6kI3y
AeTGl9trUdeOHaeO5gJOCZ+0CCx7ayzlpnMobfZm3HtVuXeaINhp2lTeOVG9T1ShfPYVw0zuRtDg
cfhPPhWXTNR6c25ly5Z2hSxZX8RQwoCQ+4pQH/Uh98M72YLE5iQL3Vfh1UqTI4TnTHpa1Uwm0kx1
qR8TGGXVL5WfCleCtCFxYWFW2/PtFa5sJIPOxM62TuxsmYtDiL6jLSwbZei8+OzHYA/UAgRHs3F7
V60A+sABIT8EeOj6HI6DaJlGDwDom1pxGPS6PY18w4uddMXhTQuaOWzBsYNkn/Hs3K6FqURN4qEt
QudsOPGdnwdHxAOFG0/xBuv/4pj/sQPsBdeKltqrCW5U/VpRy2LyjL7eM0m0V61yw8Ri136bwKdS
Vofom47z4tvYjIa0rdNGl0xheu/AFRaQptixeJiGUaQbz9Xagl5aW/gKhnimStDxpZWMllhWd2fT
Ht6//eMQv9D84H9m9cXrc9B2dWsV3UgIqddPWi5Oioge2nLYaNUvbu1/Nu5/ZualvnB7wHWGVqm5
tcXwxRR/Gc7AiJWN5tzOhO/p9pJWt43XneY1+tyvxif6zNGhxwBSYxQJuuPGx0xUGw/FEgD+Zz0o
MpDyAS18NRceqlU/K0o7nq11UwXVC3ghF9AnBDiKYMYRB2uY6He2lQ9DTAeLR2T1A6x99lh9mkux
ymlKk0q9QI/Ryi70GzY1TyWM73Te1K1UbnVHoNvnC8/gsGV/Iarq2I9HyT9XbUd8nuhcv9ja6mIs
nrbfewINIkxFyLC/Bg3MdPSOxAzfOQvvIEjbSRWMX8NjVG08AWuX0ARcAyqL1Ie68fVZGkPd99uK
V3pIcpeQ/1CaH+JgS+Fr3Qr/dYUIn+xncTE6LQRilqr2OdbiRx69iyZXH0P0t24f1kVS/2fT5uL3
f8wsLkbtODVkNVXrzQ5llwfi/QgmOoDOm1T1bOn551baIqFYu4zs3n9tLrxYKfnZ0CdZ4Bm1f6Jd
5FE8/GR0yQOqkU+Skx1uL3F1J/9EbsxmvAo/mkItwUT1hDyoMGtVhshk+KHM5A2o/trxY/ADYBc9
cHrGiw/GbI3WZIYeUARN1DMoN/vSdHUyEw4Gu14SW02TVXsg6J25ksaLvTiGDAOwngoRgg6mxrF+
VrRon+XvdKnYcDZrR2SG6v/H0BI7B7xq8oveyEB9w2s4fR9Hy/V9xwW3fwake+6UrTxp7YC8tLh4
se2xUSYtokbYkhztkiDPT3GS6K6SxxSbzFo7isHeYhfe2E9lUTdpoAmEnM2cvGEIjAPz6YUbalp8
YXjsnYD2dCNeXfWJL3Z1cVzaoG1tq7DDi+oUE9TQEziRnR0W+f/vZi5ueNinNZNlQ+hRmtwbwR10
eNRqAE/nnmR+vn3V1HmTXtQl/rxLUBXPA/jz+MXiajdBXUxDR8hQ2WG4N0HKSvFUubEuP7apvwMu
cAfi4cIs/i7S2/dG5391pBLCy/rRjjW0Q6Atg6NrdNS9XPZ30O4cwLO4wqe40mk/bv/atS9Oxs9J
YxxExaFfO3IdVc9OkkPhibj9UJg+ktbVri2tvVanG3dovozLfSEbhsVFBiz5CvylZ7IWmLkseU3d
hEiiWF8hB1crNxqM7BihfPgcGdr4YBaKOGVD/MY6yh8vb2J9FvilmjJfuBfhT5oMkZ7XTemZU/hV
nnzqHEX8qSj+jXabAnvRfw3NvuSFoSkNHD2aw7mhxVd06DcWJ7SCNu7Omn94aWXh+sqJLl4FUM0r
4s4tlWI/NTUZ0a8QypWpeL59Slafj5leCoYX8E3LxLKrmTAsnSnzgE3Z+6ptbCjyyvYwGMVWprK+
rv+ZWriguFXHqFRq/RwHZvp32MMxtI+UxkZmHch9A9lKaBKIc1u2BFpWrwLBKtz/Jhjs5WiF0Jh1
7zsZZk0nkXfG1D1BEDK6UdN8r0NtC4u4uqWAZpFhpsAPuvf6lPRdUBk0EdDt0YK/nBCO1yDRL5pW
Bod/8e3oMSuz4DSl/cVBsUO4x0t/yLxwyKHQPZTO32nXb6RJa6uhCExyYWqsZVmIChvRKXDzxPR9
pGcaPvtRZHdq5G/UQtcOxwszS/zbaAoVdS8xeH5Gz1pzGQ44RqYX++G+npKNG/Y7Wlk6rJfWFr6x
aYUjYcXyuliKIQK0jfwxcpz+p9r0ESTf02D6d2qV1O/zNtcYgciyPN/nVTmdI61BZjeUCxIQGAeZ
d2tT0ykOcWD1kKGDmna+VhqURdDQxaJ76DS9759LK1KNvdaX0qwJpMcR/0mn913IvrX+3oJHPdin
AWKfDHbW6m7SBlPfwSigMhM5NMqwN8Kkio4o4RaPWlLKP/oqlN/xtkqJq1SyEsElSQfLjchGYaZE
NjTbxRV8GLIDlckOLLWUuTDUxsItAqM9xZUUGie/153Cy8NIKndWnDaDqxdF+hl8W/HL7hvzmYG/
XNtJsRpsOYO1K2mBp0SembeU0tb1JYFUL7AkFMTOFK6ZkqbGUZw6/Pj3okreZZ0BgePbL8tLgwvf
nSEjmAFonxV3RP3OSezolI9hcz8ZmynyshD++0F6ebwWnq7IpwYuSSe5IK0AEKYZ0uMEA+HHNHGc
H3riSI+WlfaeCiXT3lbb8RCOcfz5X6xX4d1XUSyc6+HXG5xzoYOmLKNL0uvPfZOrH2QI9zLGQSzO
2m1ba9EeMkbUJUlNbQq817baUrLHsqUE6vjmX5EzoGIb2f/KEb0wsthUqReGnMQgZHHiSuzWIO7u
enNsHmvZTDbyxjWnR32Drt9c3gfRd72gSq4akwGa2NPG4G9V745IBP5jycOn2/u25vTmwVkKrriY
V8VIJVI0P6yo6up5+WS3/oOtj/DiKzBrEzQPev98297ad2LWi6PJpAlSyovvNIXlYFZSEntQnA0f
FEeEjwLe4C3vyuYsnSsAEg4eeGuHh+l68xjMKIrEQgBSGLhzP34PQ63HaN4WBGhJRvH7mr00tDgR
CsXoTkLNynMyVf/SmMZJKPTVoc5FsQYlzxy24ijUortQRP0vJpSDya07dbjvsnowD4xzxqU7qVpx
bwpNukMWGR6fMRPCvDBOikpWU8ZxvjOd6uvt77Bs+7765Yv0SMZeGqUUuJRwGs+5HztPGiWsi/DT
+tzJEFobTuuf1UkkOx84i+snkXnfw2YLY7GZQVtfZxsP8OrZAPI/g7Qt8GuLI9+FQwJOgdZJm0g7
ZawvUPp/uL3stVSbOR/KPYAwNZz+9cFIysgaOl2NvERuPjpZBnbV/tZI5h5g7m4UPwJjq2i99sqA
+UE6ksgP7ubFPktKCte4xjR+3WquGB6ggTv0ppdvEjFuGZp390VmgBCXP1ZNmHoGrkktmyOxmGo+
GJW5Uepd20MmXIj64P6ZJw2vDfWI1PqQWFpnXyQPok+9VJtUVy3CQ99oJ5Fr31Nf3YpoV1fHVBRT
anTLXvU7p3RmO2CFEMRa8HSKB5QWLsP0DFvhv/CI8GvPMB+VZ2tZ9hlLCZYobURdRkcxwHifB3w3
1A9K+T4rt2hh1twvrVUdtgbqzK9GFnu0CNIsb+xzYwXhP2raBw9ZgKpNpMcd1Me0jsNReSPI4PfV
pziIAjtdUDzx4gPm0IQMRtemF6gy69OkNO2+5gk6DX4z3GedlG5x9qx+PMAlAKjAb71CSkZSWhnM
ysSeM0HbH5x8mPJt7W8IXm/f7rU3k9T//+wsYZKlRPLfqxld5Eg5Gk1xgoTrEf30DTNrwRUgfsD8
QPmIbpYbGEW+XxoljiquRZu6fV1+7eMsOIgoLXdSQxTSgC/YO6ltuvWQDMhfoK18e60rt5BeL8V+
mCLQx1x6MtGWRgN1WnTJ87A4wPHUfIaVLoa22873nTJGRynyv/a1X29c/5WPiWHqodRbQTIu6+Yo
N/joVcvxhambyOuIf3ZKkBReTAJ9CH1jq++8Zm+eEJc5rKBSlylm3gCqTdXKPtsdTEP9LMISJ0p1
lw+q9C5qjXoDw7xhbyncKvygU+pIZ1oxbe/aUTw5dexOzb6z/4WOKlNJc8ee04SQ1eIxMusG+ndo
vM/yOD94kpXSrLXqA3GudXj7aVFmcBwJNJXspc9G8zsc/WrIPZ0p9BS5pZ2kTnelFh6zKftYh+Je
jstft22ubiSQBnyo4kCGtwjCtLJpqmqk2AIPTK5PiElpe7vITlO0xUs0BwaLcE+l7DZ36maukWX7
a2j7foI1oUGFRP0Bc+Y7msP3OVyzgaTcB0Z1GiUBYPqNpD6zH2WCjSNJR4J/WLqBYUyKyglQrctA
Hd3rdROgtFEyQ6Lr+Z4gx3pKAwYrbu/qyosxD1/xADOBCb53ESQFZaqkcZyN3jxjKNn6uQvVxyhQ
7nASZNZJ9C++okofjv3jpXiVh0hwCNRiLHIvGjT64c6XBmUONHnugfztbi9tPu/LzwjIVsWBW4xi
Les8TTZkutwiYkwBddJ3ahuFgRdoLYI8SZ3E7fvb5pZj37+/H6TOsxNl7PtVTFEanBoZGZFzZTiI
IshqWn7T4R1n+qdttU9DbqOmofYG+jVMz2g/1GYYSjdMGvtnndXFRsK3uC7gahjEhpRnXvhM3jB/
+BfxGxU7W7QBlV3ILlwpK912fOdUn6Fy3DhB6polsqLZ1FpZvtJSTmlUdue89T9YinB10e1FmB0Z
ngDxgr7K1B1sK7oDErObom8EklL+dy9HpxLphyz+qwcFViGroUbSIcjQVfAHEpXmmQ92N05fgjo5
yuFWTrfIDub9IULisjHbTZl4ecmTpjd9p5HwlmD6imH6JEvdj7ediD82SEp5bMhDXoH0HXuiHW2V
DmwuiOeGiY7ACPRq91PeoZBToseiKoidoutbXxCZqg5oP8VfqmqIN67C4pb/+SH0EmbWcYgmlodB
0nLqRKCgzoMm7fRUOcblzzDla/TUJcXGi764d3+MzRqHYPxkBmoWjnrqkSUL8q73Mqu6r8P8ApHS
vhyb/e3dXfuAM40Dn3HOhJbXO5ua1tKTJr6oiQYvdWXI71tlC0i4CIt+rwWBbhYjQxL+ajarMeMM
ysfWOofmB1y2m0ftrih/9tUTA/KHGMmg24ta+1CoCgIFWU+GpDJH0qSavFbAnY6ui+9fuHs9dVAR
mgP9mVL6Si+lP922u3KHHVZH+E7lhr8W36wYp8D0czgVDKIU5sLFsasscRZjVu7yYtgCTq6Zg3qf
UW0CXq7GwtyYlEMXoSt2VqvPQfpLKb5OCXLo5VuZyeZLDncyKDL6FoBvFk6wDIN8qkodeq14dEvp
l9F/EHa7cbnWFkP2w5wRjpbga74PLzxtY6YScw6TuKhaq7xD/bXY1RIKbXEz+j+RS20Pt7/V2v2C
w4D5XwaM5jjl2p5kRYUudZPqOeF4P9H+iVr5HHVvJaCe946/mEqk5ToztF+b8ZHCiUJDijy/RkpW
6neFmA5A528v5neb/sUrzQ1TZJgCKOmSAEBhu8geVZHWnYVIjocwcbTTC7QIw3wvx/FfWZF+CjR0
d0LaEEXRIpxa3geS9T5wtq7560/IjzAJnklE8JHL89hRtgegoMWeHfvCBXdl0M9wguBQJ/3b8oE/
6yVwnqftkWFetnZhc8t0uzcjj1aK21vvkhLi1uBzOG21sF8fE9bEg0yhiH7DK+y6FDWRWWR96VV1
8xWFgueyz79G4RY3+ms3PEPmiHdIxilMLa/YqA2Q/zU9BSnkGZFV7/S97utb/S177QtRjCcmByzG
YVwek1E4o1QF6aVOggAKajmXEILzO/1znFWAb+VK7gbmkaeSsclu1HlujQplHrmajMxFD7EH1BMk
7xTDGB5iSeRMfwdGs8sGXTwZtLwvUpgJ26VUOQVg8moKp0Y9SaMrGhW+nEjJ5K820y0ffXLYn4Nd
aclRktLuSa+sDtk9hp8iF2o4dS96PzumfY/gW9h2ibZDQKwY9roYE8WFLG/4y7Br+WuSSo3h9o4s
IY4dUrjdhaSf36TOCP4uDULx3QRNNbmiXOh/R7GBPkCtFGrhOvhp6VFIZmrvldE3IxB6IPZg22n1
GN3waoJlr4L33E3aKXlvtNAbuw3N5MaV5ZCyYaX1cXiMhzAa99ClTQrKVn3/JNVKPKCSZc/Av8rX
W7eqhZXswF0g123YPgkBQhv2dETUW4XrR03V+7EPKXXqbQGFaw1J8KXs4zxxW70h2Ms7PDC/Sx+a
XSdDanWupSFWPKV3pJ/ITEXD3kp0A/anurR+GYXSRjut1dT2za8qqQYkm8zj86wy5nDtyspU67XM
SuHsMNVfXa6i9TYdAGt/SCjsUAZ8f9unrdy8mTWMYg5s7ParK2HGoZFFNurLuTZlh6Tt/DtkQpS9
n6GcdtvUyrXQeHa449AMQDqxWJlchk6kBAFspbWNllv0qJQ2qpEQ7MXdz7ebmtHSKEHPyspLR40U
om0O0mB6NJhQjogDiNFyadqncLDtyJf74217K7soKzY4HyDgzDAuy/fMakVRykH1gnR0E6na6xQy
TfmNleDf/hgGDoY/5ljyFeRAdH1WywVCzmMtA2AaaI1Z9JN0Ne9P+WZOqr8OKBU4pWY+J0YKYMVc
vKqTow3DOARQkRh5GLiq4ccf+LeVxzhQCwDAYpTuG6nQvqlabL+vEDE740/ahEcw1DvX7kyEI+VG
VyckBjtGCvqxa2iEMwP5V1F3WukqVi/3iBprBeSoWvFgdLGc7Ts1LL81OpMdqBcKRGS1Ph3umrYy
NET/KKbeW0kR9y5VStwryvFdB9l/hDhsAZXZj0ookuPaWTJnZWZ3B+UmTiVmJOZrUBQF43sAND+2
dmHdm6GTXchtJukEPZzVISxo2TEaxw14gaBGOdmdAot8KB6qaWuUf+U+zJxrwGJmzjOGIq5vulNF
ozzWMPxLleZ7acPGQsTSHJUwCPe9FG8xy6y8fvP89TxDAE7sVSCLco7c54U5eirMun4mjiIOTrfv
wZoJiKQZzCIpMGDVu16SnYrJQYJU9STd2ssiQ/Z5S0tlWYGeL4H+0oZ6baOc5RwrBt08IBIaBFyI
GxdG+IvDOfDUjuU9bcPkoXfS5jFtdOU7SYTYGleeP80iEIRNf05CcJxgtBbrbIyRYg0KzV5RDNGJ
fivYDUeHrKvwzYuedy0ElEAANlDAK/dxRlGBKzJs0p5llDuh/FgZ9EyApj03zimfkJ4O4VzId0yC
11tTNCvfcgYwwHc000zIy+MZRchGppodeoU83JNP7tIp3TguKzfgysS84BfZSDiMZRlnKsJwWe3C
E+9a9T9C+csmHLh9Ltd2DnZMvDPB5Wv+aui2JKuzw87LGAhqkzB3Bw0Ggqq1vuuifqLsgUbEUG9R
Da4cE6BbWAS5RY9uGT9Lamvjs5vOixnDtPp3aV3shDW6jnYp0+Zwe40rbxAlIhqETIcQrC+f1z4U
w1RnFb3JVhwyKfpQSbaz62b54NuGVg4GZ4I0i+wDb7IMb+sql6MuUI1z0Mv3xmA96tKWJtPKxrFh
BOr0B0lxlo2WukM+FxYb9KcKBOzNfgcsG0qTk1V/rkSycTjW1kOgjldh5g6tlfnHvDiFQaQHgZo5
SMHpzpNZ508Fs+C3t2zt2xD48GZTR5jLj9cmJrPJm7Y0Rs9p02BXBkpw6B0D7HLqpBtfZ80UrMXz
c00y9apoHelyZNop4Ggn6hBjZ8qPcZZyb8n18+01LToPf/wwA3azrB1v4zLmifSEAiCP9HnMB82T
+xE8LgkI0gvHVqT9iIhzUjkuX7dDZQR54phBMpi69rd/xlpSDlesRlTE1PHMF3C9t1mU9GhE16YX
aUPvH+ops/RDpgfFKUdgbxcE/qhf/NRRukMl7OFsCnkEVZcOA4rYomFSqxWds0Vbrqx8B249X5sI
lCb3MgSt2yqjLIVwomPWwVnqs8++bf0YB2M4+05JkTlD/qtqs4LkTnuue6m7r5KkPw60XsAKosKS
qukvaVLfSkE+v58vf9h8HV4cd2nsZcK53D7Lww+Z/DGrfkjj19sfZWvx85+/sBEkCsVbBOQ9OKEe
RnVAQrc8lKG28e1X3o+rpcx//sJMJaJ6HNQgusj95D+JRKDc7Uy6hiJIKvaVYqVvblRQlmawlJeE
zP4VrI+B5kIKtJFx/lr+FaZQ8/nGwchAiqtBuZHDrO0hpSZ8OQ6dstbCZ1AvMJNpNHXPdJopOOpA
X8OLUvRDtAsz00o2hmZXvCBlOuposxd8PePc0Ooy5M7uPUuqTpMjjkn3xrGU3x5jxoHD385crrrs
34V6q4VS2IWXwDeMb5oWTk+N6pQb7nxt315YWTaxQXIFlVyh1lvA/LNDg7q6Q8DUuNfUZNhw62vn
z1J1aj3EP8BEFp/IidReRUEF7acxlu8cM7ce7cb60Wkx1YNCC73bt2rN41r0I2c6T2iqli7FL4OS
Dl2YXBoDUToUCoyjFjCZW3XOXT1ZgJF12I2f7Uqp7w1Dmt6IeP/z/Syo/jUSeNa9uNWGZpSqFtq2
NzBH85kBAhUMWazc977+5fZKVw/jC0uLiw0niwjaxGw9Kc0eszylg5FtBNNbJhbfzlJm9HgPOC2S
6r2K1h/FwX+xCkgpaVIQyszi0dfuabBbIXQpyj3bCR8Cwz5IhJm3N2rtSPDKz31jJkZfAdJiUaNV
Woj0ksrmzN3VjKdpyt41TTv+0CLth1XI8nGAw81tzSna2MK14z/Pws7kRnNRZ7E+PRjUWpls4YWp
2jYIdCY5OtVhNtknZwoyqIFNUbx9wXTRyJZVMqCZqO16TxU47hO16RSP6gIiTyadcy+14+kQhVYN
+V2r/z/SrmzJThzbfhERzMMrcKacM53ptP1CeAQkkMQgIfj6u7A7uk6S3EO4+q2jsrr2kZC2pL3X
kJR1qA5NZOIsLTffYCtjBqskBIQBbyJUTxfx82zoC+0D/+RR/jRU5CvNs+vCjx7bEPJAlz/uSiaD
FOwMeUClFwtpsd8E8nVp65qfWNREe2BShxg1YxToUJQ/XA61shvAkAcszp2VGd6J7/SokcKooRuP
AMepA/zkPkEOv9hfDjJvqcWrGYkfdTLo3CFDL1/NqI359WQC8VcaXgnRJF2iadKB43AAVD4oE6/G
/zUZwnra6g+tbJM3ke23q0ZXtVMJl5VXSnVsB46wfWirxr12ZtoubwhY6mbvOHFRVjQB7IJurNrl
JfUPXgbYTRCScLpi+G9/gEucGnIHNjAdnZSx2/5y5biHmemzZhZwFtZ3lnl3js9flOd+CLLxO/rE
G7O/WE1/fgLkI9D8wOn7ThUDZMRqoCVwawHWkQ3OyYS2wWQUG4t28dT+E2Z+4sBSAQomy49cZWL+
9sADQWIE7gUw2d6JsehgT1V4idJddw8F8SnWPtFb7Tnz7fr6A2qZVYF8E49H0KTfTjLIux5aE2Z1
5dSBBW4Z7AYLZyiDeOqUPJIJvyPGmwU9FhBiPZ62WeQMie3p6i9FK//8Ehcy6SCrzvi9xS8heGxK
KUBCM12Wev11BNRIj1bH5f20juI5CzMnq7P7L1W+ytxgqq9KOIzPV1CB1kcBYyH0YxN3YN9QLWpi
lMlgNszHJojbJodVHrQ3ni7/krW1ha41zhGIIwB8sDgJZOszp3RBqiZuCFkKespMGJbWf1kW+DOt
uDmCtIHXHhSa3o63bRTqbmOJ+xZcRJ+y3u4kOJnKeYBS2jjFrd+QJw6Ruq3y0SI7/omLkTloLmO6
l7hoPMsiixqz6i2aPiOQg5psGYYtcuOfEGD34zIJ/D/EPd4OLeeR7JTu/SMY6JAhfAjse2GyuCx3
Ufbz8sdaHGHvQs07+GzVGD6KEFPf+yejYw8uBV4DwsIK6yV09tq3mo3ctxYOlx8IBsNnBBYji/d5
IYkDsgqarpn3yQf6suLZidSQ5d1Cka19JZhDwdsDBWhUphZTKNFrJRExQD2vwjqxqct2I2p+G8NZ
+1AQaMJ/Hw1k690jhvsFMFShck95eBda7d6sHdR6H1okG9J8vfylNmItnzKyAHimDgt6xdwRQkZ1
2e9yrPFEDTxIFBU6dvp2CyO3tpfPBugtvlczZbOdR2Wf5JilkpgpHA+TINyyXFg9Es/jLM5karqN
nXtNfQKtzGUPgAPbRcw5MO5x2zewMKoqU/6SsntS1G/cnVXSvt9N1FCvDBKB3Y0LnZotade1NYR0
jVYouveobS7WkM5LURBNqqvIKVWBxhM1aKzw73e7y592K9BiEwIoz6zGF3BNiBTYwwwqhNW/CYGb
42yquILe4BFv4QNn26fAm64AzkKPfktse22tzD6K4FLgGYDj7m0qyYcgLGkHO3ZfA3YwPfqEx4P/
8/JULTs+vxMWTF7m9DFbsC4rIXBpK3BD5vQqqzQ99APcesgEfkGITk+SU+mdSmpgjUJwARoiUBee
xpI+bvyI+WJ/dnl99yMWH4wMkH22iVdcNZVXvUreT59YpqwBTiyMXg9139MjG3KI8/rB+CUiKvoC
TH/x0ssy+lnb3s8+p9W/2KvozMyMBGAF5jrs2/mHFrWTKQ21G2CEY6gixgRVRFR7L4995StD9NOb
0VXgLwIH9zaKtJyudYStTzTz9sLwHrsi2jMQZ/86DFZSNL/sgGBEn/ttmAJ/otzSUMptiwcIwJyM
ov7kNc2Hy2HWLqhnYZZMGajlRblPuuiE55DeuVXWfJWFlYHp7b/wqmpv/Mqitx0X7ul/C7xIrH1l
u5JOYB4T6Vz7ZvtFIomZ5ZAyqT4Ujf2ZsP5f3PnPx7rIsWMJMK2A3dSVpUh712iAlZvQz48FCKEb
odbOKhy8UEGC9P77lk2WdxzmQxB7anp0X0eoxfrqgXXTD4/5Lyhm/R007c92RFIA/QDnPRARbxeL
ZeW4L7lQBOi7rnXjLDLzl9oFF4AYufcgUCfbwqit3WNgGvvfiIsEUPQZDARsYYJmrdNJh2g10KBL
PO1YN3y0NpLeWjQ0DoHwm4s7UOR7O76w9lneU1kduz5rvzaDtD97WUPsGzyvDLSqZAae8uX1uXIk
nW/zaH5end0L8awqXKeaylM0yCj2lIKRvdwoGa2mEkhYoaOMGyHorm9jQM9Z5dDsbE5GCPC9702f
DB4+V3rawHWvjMU+n77Fwg9aUHaDEAVzTZh6Rgfbgu9Hp70tGcO18YDWN1foAQ5+13TtAGV0AV9r
TiR/YlYb19JJ4Sm48WVW9hYauv9EmRfL2ZfRLe57JJyA+3HgPuRAjKtvAU2JNH2xDAh9Z1PRJpcX
w1bIxYdCWiRcQK/1CGFDED9M+4tbhbcKOo2wH9uHWb2RHFcnErWuaDb5fd9+CP1GdrlBmpNZlUko
h9TSzUFs6e2sLAvUrgHiQVENeXFZnAhDZrKgaqAWGxpurFTzWrRs43xZjQF48KzLYiOxLWYO71MI
dUZjeMxY0NzZeTvuqxp2oJe/z1aURTaSFYjITaO7U851cGhhmA2JGOCj/kWUs/uF83bhcTEVA5QY
4HqBi4WM/CTn7u5/CzEP9GxtTwp1+MaB1Fwr83JnCyxuvO62/BPWlhey6X/zzmK6jNHlltS4bluZ
yfYqH35AI8Q+dqrdskhdiwSNVnS5YNaA1+jiFsOA4h8hUxUceQ2AyUhTEoaxJ9VGSlgPAycI4D2A
IVvWoc0wGKRpc3VSAUQ/RAUmEpT/zW7aOGfX8oAN667Zbm1uPC2GQ5RE7pvYdCq6Jh5KP46qZw1J
oMA102CrbbxW0ALe6L/Rlg9eO+MB0sAMiQvlDeGPzLmPwh9h9RV0yhTNdghw23A3PAys3ljpq/N5
Fnlx3nq+gIRA1BVXoynCvZsb5m1oMJI2hrElmrf2nnHwIAMOb5aMfMd8n5QHESPcWE6shQpIYkXN
VCaVXXZAQQYMFwu4mZHTBHbNLz8oIFs3ukHdgFKAts5WGlkdN4B6cJ3xwIdfvuCo8JXvitY9GTyw
OY+toYKvnfamKALbyo9+FVNhWukgoYCdysKRfGezvv/edR6cn5jkaoyZk7ER0Ouq4mlBVP0db9KO
7sgEbF6iQgalJR0JiIHD49CCgHrr85SQpv2hokhEqIY7bfECffrmDuqZLgP5H4LoMSugSAqhpoD5
ca64mQOiObhl2jX6l1mwcg/txjCDyp0rcazXzO3re0mzSBw8Mxd+XKjSJk9OR50w9cOsz/ewnfY/
aaaCD6qBbe911jfTBHGDELaIl5PavCsWj0UYMWPTzKJ8qIcu8mZVj26fSzxl6mDK0lxXZmyHfE9K
2SSkLm6Nsb4vBvNUhNnGNXztezrw6IywW3FVXfbH+Chwsyrh0IHHaZXI2shTCQOJMvZpb3y8PMqV
lxRwU8BPemDeuFjNb1M3Kl89aSOdX3WciCdqOb0dB7XwDpMaYagrIwNfJzSvHF6r078IDWkgBzV2
1J2XKHkB5hJ6tkOFfsoNmT4wz9pBWTwm5oHkTczqcaO3sDqtM0EF/lBo/i2fG7KIuNlQBhg51OyS
WUglHesySEDb3UJJrM7qWajFUUWJ05sdMObIgWH+y9EyfDai0X1p5FDqmEWO7I4WG/wXC7l56w2w
Nk7cy/Ex4Yhioq/79pNK+AXnoRiNoyXqoyOKa6+hX2VpH/7+880q8LD4BkrtHeG39iqU+DVY6i5U
x+LJhQQ4VIOOA1wxhBr3qHo+ZdOW6/3825ebEsULJwDbEzWj5ZFZDCEJBUf3QMEBOiZd5l1bhche
Lg9tbQZxi0X3CwwO8KYW17+c1y411QhmdchunLZJOk/fFeYWmWJ1MGdhFquk0F5ZdEXpnHwBt/uo
s2z0wvXufxvLYoOTMVAjmu3D0UC9JorpKO0Pk+PLZ2bxX5dDbYzHXjw+Ww35h2oYnJPTjzeoTqSG
sDZSo722s84+zfJNDWSQMarahDRkhQMx5rVt4BFlKUfuAz7an0co7UUnbcLCKyn81mJ7iDziKWzx
Wj+0dps7MVDmBjQ6R8XIB8etGpaELOAFBG/99qRwC6eHodGQ8lN45Ez3VecFVx4kPLIEyrVCJgyM
hyixLAW6ucMN+mgHOvzhFI5rxAQpewsfsnZ9g0kKKPqoZ6OEt/iCopZTREgojyWnHQhj7XfcNYz9
UMI7us8OVPIPl7/jYvmjsz8vhVkaCTx+vIAW96iIoLKuNQQrRV7HE213sB6Op60W1uJL/o7ye4eh
YAEI8hIJxUunNStD6pMTfA2nL9r5avmfSd2BrbHPgy1K1la0RVKkIpyiEl6VcNSGT0Z1X3kAXwHU
CqFW1yrAv9yA4q3N4fno5r+fPYng9S4kF2Ct+bq4I1UOJTLIX/rTxhPCf5sP303i/PezMMZQVJDa
7NTJwmXX6OVjVPhf4SL00qFbtxFrqbn2n2Dw0sGdCKSCZQsVjTnl5LKlV3lt2SxGbwedcWgLcJCA
uGboWVeW9W1ktfm9sPuoi8Hdq2NhusUP32HDD+UY4ASWDV5WG1eJ1dmGnTOuvxAXfmcaaDg5eIVl
pk5GFl33PajKit+qcjhe3hiLnfh7AmY3d5QFUEWHzsXb2TY97VVq8gTaoEPa9q8WBP6z8crUNAmr
rVL6vK3Pjro5GNCIIL/NEAygPRa7MG+yfpIDlFKGiY6xbqryGuzObGcT7EppAYguWwDRCyTduM/r
rRfOypRCcAcFFthYQvFgCcSALqrhTBy8jsnLYzV8DHpI/8Ed9vKMrqxfEBehiYub9myStphRO88y
JxxCebJ5d9fn1yjH7mYoR15tYeqXL7bf8znbLkLOZw31ZWaAfIFAGB2pb/R1qiEiVkLGyxw/slLh
rYGHGfkCGezyeeoZNuoI/rGKFVhq5u7yoFemFpde3EJhEgEE6G/u8dmmBckw015RmCe488Q6A7YV
oBaIK26s1pUFhBY3oGARqibgLcw/4yyMnjQaWnzCM8Lq+3sioiZhjlG/tqoIrvOSQRbb0UWC34fn
n2lvCV8tbgN/5ht8DMCVoPEFx8u34SH6awpNoYuNruD3Fu43MaSyN5bPSlYPUFn/b4xFVvcF2Ame
g9cLleW0a/OM/dJV4XydBiVZjLdNDYJyHxbfSUSDH5e/4trS/W046JoQUXuH7CvKrAYN3TVOMMSy
D2OWu88QvAtTZnIz7Wi45cSxsmoCwNVRagAl1sPieTufGgqFvTFBrolUgh/MgQ0w84u6HUfW3Uin
q0M7C2W/DVXZDeWDRuF4GF/KQMSyAEAzmFLd/y3ZcE5yKBcjx6DBPUOt3kaytATVUXLraOZlYaeQ
VPbc1GSNs6Xht7Ia32yGechnmwFceBgNKOAWXRgA76pG8H0XkC1N5pUD4s1w5vV6FgVOrhB6HILh
JPu8euRTYR2Yq4fnXDvmaSpoFOMtvAWMXPta6Li6WBKYxpU3ETQEpGzyE3jnPaq7zN67lalPpW8x
SIc5W9oIKwsRRlJo/YA4aYJpMOeds0EGucF44/L8hG7oB7udYuXoUz5tNSM3wizriBZV8McqWvdY
ufIqR/IC+28PhOjh8jbeCrPYVn0xQjHSLempdofdEOS3uWZ3hLp/V3yYs+H5pHmLLcU7gEZFXSPn
u1VwFEz+NAB7hoJuuGX9uT4gH4Vr3IVQxJ7/fvZ5SlVPk5qA27Qp5IIo5Q8GyaDyyIYtmOjaAYPD
9HdVGUKOS1SYPzUENhHNdOrrIdyRVnt3vqesKK6mqfw+hl5b74KOcgiSuW1zO9nAPV/+eGu7Gmjc
WXkUqdFc9mmcXig+TOiNewGw8YnoO0cm00T0lkTfyh5DZ/CfQIuNLeRAJwiu81M9QTsYKOPMhTZm
d1OOGw5ua9cUWEmiXwx0uh29u8o2QVvXk8Ork9MVe9Q9wbgXzZVfGDDCDr7kY3TXSAeeOvUNM7sx
+fv5hGYFkMUQd8BTc7F2XNZ5gjgThVreuDfgnQnk39YA19YnsoYNES2YtqKU83Z9KsOyJi8g0dGG
1cITwyqNAQcsU2kq/4kXo06IVfIrSF+TXTP4Vqo8/DNTs+YQDs3HaQSyS3A1nVzddhsH39p6Ov9t
i8/cY6O0aE+QU23Ye9P4AvHTjQirowegGAc40D7vbkUQZsm8nEAOFI5BN3jLtzH1mqsp36rrbsWZ
R3qWBbhsuCnAsocaz5iUhj4Kmx0j6h8vL5i1fYHNh3GgAAi7jsXHtEFi0mMkILRtgwxQHxlaCegB
VM6Hy3F+l9wWryEowcw2jbMUFaQJ3o4nn5x86AJ3ODZQ5YGQozOJtILcwim3hi7BbW+6zVVbfdUW
fIUI+nqwQXHltZagksYuRzEZEjciB6nasBMyRPYOTsXFV/DLjI2X/7xGLv3SxRqKNPTSB+DYjiwQ
zQ53bbVj7QCJH/MwhRzeRRAT3uVds/VgW8vGgNbNyFVcBt51+cZImi5YEVD1rb944yfqjKmKvunm
Q28HO8lIIraew6u5Cv0vFGTBbEGjfJEuDG/wIfNesJNl/xhkvnO7r2HwCf3O1LU0anP3Dn1toTpy
eS3Mn3o5wXjBQbkB6qzvddZz2E/MIpTBsak+DHaQVN/bKalMvsvUluXF2rcELBFGyDNN6Z3eOjjs
o+cQvzop53tl3Kq8j13r6Oorhw770Hq6PLC1PYuaG25UcPSYWzJv13hoVPVARaBPgTOltFUHp7Zj
BaTk5TBrSQ49H8wgiElzle9tmEH1mssBF1LZZDG0fG5h5PmXHNv5tgM+JQjdkHkFrmZxqQpql5Mq
AoAszx7qfi/YdGyDMBnVx8tDWf0+Z3EWtyrQoUTjVQHElTX9lRnltZH711nLP1WkvIYRzbXF6PFy
yNVFf/6sXmSiylPA3NeRdwTO+b4uyD1tjauxSZQHp8eq3UO8v4pR1Khj3MoPl4Ovpdvz2IvcQqax
z7VnIbaFFmsF4T9hp1wAMxr6G4txLZ2ch5r/fnaAOE5Ykm6i9BSiSBFk+QtQyh8qj+6jdjgGY/AK
9fnHhqiNlbO6OP8pWvye/bOwk9ebIIJ3xQkaNEcSdQ/oHqaXJ3E9BO6LmKgI95zFNgty2x6HiYNx
k3ni0BtV+wBUvrvxqVY38+xN/58o86c8G0jVAG4fVj0kJ4PwQEj7PFnRg6awNr08mv9nPf4TaLEe
G7MU0H7LxiMqPC8+RTGWl/5RUPFkADNeeuq72ysoRMLooATK8nL0rVEuFqQaItmXjJKTdoJ7UPcf
gftBytp606x9Mpww2DrQLMHLZvHJKsjAuUaPM3WCLlFWsDtXbrl3rG2tGQAIDUNANd89Zlwxev5E
h/Iqsoy226GO/mkE0y2BOPCH0R4rsrEKV+MBII07MF7SKPG+XR+90qMCeQIzhwsCLOogZJ5awbUT
bNy3V+Oge+TPR/R7oX1I25QDjLMb+GrUqZJQ+7IhVeHwFI5UW2txLR3DQxsQYtRyAOpd5oxQ513m
onFU2fJu5M0LHcSVMtqdNwVPbVTCO0ka3/9+BYK7Mdf9AaHylmXG3iNRU8Ob/tSSjDsxarsdhWwb
HPhigEes3eVoa7MJ4Q1YhwCdBYvaxVernI5rBQbDVRnwLIUAEFiQsP1CHZkYN0Ol/X+xSmAWC3UC
cOWAI16c1bAVi/pIQBTVb/q4AvuSqWnHS0hkFFvtnbWEj2QIYt68w97VDWRfN650YRwyMjR34Cz2
0Rqra8bDlCpYCBB+cPAmAl/p8oyuZZD5KYiWCi5ZKIu/3QdCF5ntsrY/wfPhNR/dTx7PbiLD+HU5
zNqHm719ARwFefmdGlHmIvMGLdiNDkdCpPq7iPiz6tsbUffPl0PNCXd5Pz0PNSezs8xPUFAvW4ih
w0yTxXByAknXi/PiiU0ygdPwv1iR59EWqRGKlyMUQl0I6us73T/q9lrnQ6Ltv5XkmK9053HmCT4b
VeV3tZkTG363NunuIHBTJ5Djaw4A/dLk8gSupZHzUIsTjammLjM3nF0Zp2k6QNDEtffeWDMjUT7U
sXa0gaJON0E2IaVeT+2Pl+OvHqkg0KOmDwQoLkGLPBYWfYv+6WSdmggyCMyN2RCBlfQItCY6/O6R
D2zH/SrWW+DJ1c3wT+BlzZPhDBLcqP0TQFmffQeePWj29QlAHMW/OBbwTpxhp9Czetd9L6BhW085
7lhZj8YM65IpCFNlYoX+pZv378rneaTFdiirPodVga5PAYfzHHvO1VVZA4gSyTj0Hi9/ufm/9W7r
AbIwM5zA81jeE0pQ8mwV0OYUtIAH9dn4EYaYGzXH1UxyFmOxEULIEPAo6g3AyOaCtKijHVz17jse
Ob+UMeR/q/X0e+OdxVvsBtGKERyZiMCBHR32fIwNAeFfvoUkWFt6EVYDSgiAmKDh/HZ/Rw2tiR3W
xhEcudiqxx0p24Mq/83j/TzMYvZ6KythGotnBe+/ZdV1nf0SzQ/tv2b26fJSWMvC54EW0+ZV8Hvr
awtqDYaXdP6DwAEaAl4t+QmXzI1DbG1NYM7gP4jecoAi1dvJw1omFYiguMy1Gq2rpqqLEN+p6/yb
2iylgOyx4ht1pq2Yi5mkfjHUStr8NPZu2uTwN25i7LQ4z75cnsn1lfHP4BYzaYTo7XjQMz5KyLSm
IRS3k6DvYatn9Mb+cqi1zH8+j4vnBFIVZ7jnIU8ApQ6U774V7XPQitusq9E/GPdZ3nz830Iucr1r
TnC/zEV/gjHMEPee+ZFn+soOhlfiEihK8xtwDXeXY66lqbNhLtM8zVtLmmNbXfloNJ3CQXcvGmYx
x8tR1i50OL4g44EGvAvY69tFOVFpts6E1/pYSv5Kxo48h4PnPghvyna+PZn3Bm9JMoaVFzeOyZ8u
h19dn78dm1ACeq9lmdlDRatI4IShYxaLsju6RfuiaP6iVLSB1V5ZN78xa3hKAUkG/8W3Q6VjW5IJ
5U+wd0XzAVcFL5VwOasTnPLZC4F4+wnHSJc6lbHVGUJ7ZDXVQNQVStUwi8el4W10mxOXwqMdmiWq
FzdjFwWnEEYGezU09d6rHYgfZ9UUz3YAKagl5QnUZu8Emd+vyA2vakZ/6Ih8dYfqySiBup7c2kyh
trwHxR3mff14Z4XjHYEW366CRxuahiVHfbAvr70SMoi0aL0bCxpe0DD81Ti12LlT9phPGTnMsuxJ
pXsHnqhRAU5CJr6QIfsINvkv16QvqKMCIOEUX9qKaMi3M4TroPaS91C6Qi47VfBASDLkNHw8sKEB
pRi/BV1whV4fSqHVSGNwo4skLKGZbWr1BBtWnjIbj5R2gCoc7co2CWEFkwinxStp4ncjHR/JaEIO
1Jpee2bbh9zyT4rzjwpqDXHODeukuZsBc9TyW+7nUSLCcIxVY7VJx3AgCdM6hoX/HNhyeijxQIpp
BiJz0Dmv+WCRfYWVv5OGd9REvlSwjYYcf/OxpOAgeAUYi/kI4SLVlN9ClXsHUPZgFNtX95BafZ5a
/gRbyGIH2sLJqvvyAPs92CgWBu6bbnAvLU/FGYFMl4tSX6zD8E6R7Cpj3mtZVmHak5Bc93YNQXwP
ANKMy1eo4X8eG0vDmxPOTJ0/ins25v4JLtmQrXbavaEg/5CzKYg7j9I9/LrDg6BqPOA5KRPKxip1
TR9sy0kGceHWLkCnLkTxzL7Z9b41JmosgNAk3s4MhyEpvTpLxlI927kWd0Zv3brmkN3aGvYAYzs8
Gnhq1ZkZxtxgX0rK/ZiDWLVHiWBIeqXcGX71LTCpf4DqrA3h4FClKI6MCdoLfBcFk0qoQ4oEbBKR
wnzVj21q8SMUvR8DRxoxJNtnuQk1XflsKuNxdOoEHNQ2mYVf4nYYzJ1SLUspLyG7ODX+z164VkJg
WgCLgMBLaFXygy0AymQRr7/TWqBn4rJ7Zxi9VITtgbb83oZU8kTZFypqN4W4oh+jDVztaDd806Hx
xUWxIbb94rHOfODgK/kBTmYkrnzrwW+iAmpNUJ2eBveOZXxMhOzVNRbLLBulgysbSq+xCOzmKvCL
224QgKTKHE1sAoJ+ndUQLTeKj7UrWFJXwGw3bvbVg4tADIfqpzrLixurMOH/Aoezft+Dw7rLGK5r
gfLzFDh6qBQXoXETBPl9YHFYHIzDnsG0VoxQBbOcjwYkCu7ZBMFcFkbGAb31Mc5Eg+JyaVjfhiqP
HsqggQl6xa98o/3VF1V2KGUI5WxRTKnKoEYVQE7uKMPwl69bAROF0klYbTxYlXGTRZCLUnDNPJGg
mfZF2NU7KK/26cDl99yAG7tXURnrnNwCzm9AzWP8wWvhpi3LvZ3LkEu6SJf7qWCPsgy/8ahmSUPh
4ZBlxQ8R6tspqxy0nhiMMaKSJ722PvgdwIutbeCB37K9M/bOL2nROxq5KrEHIO5shteAkMCStKMb
T62q4gnVuMSopLgmxOwebXd0TlAxMBMHMF70iEcTpuzVtIPua2JP4hsu4WFqVtY9gUptIfl4bzHJ
HoLcvAfT86oDqn9HTKrvgFb7ONbWo+W2sDoGZAuGoS5sPg6TBx/DCFDy2OlEewSsy95lHVDe3O2N
hLb2ryxrK3htiKa9aQqaNCCo7lVDxiQnQbYv6npMBQ3BwGrdT5YjSQI6VgNDMSxhTAGPDVj9Yb34
P52Q3ne6q19K4oOk1We/8Ft04ubRmBZ9P9zkveGkFv6Hyhz/6FWTiEmRQUxoVoOKAgIPjaotdgCk
4l5r9QB4ZKU17P2pqxNI1Yd3ZobW2DgNNEVZk+x8L39UgJ2kcFZ/rRn57NPGHWOXmTrNdIZ1BWhu
1TbGFXzBxqQWrRPDnsNPB7x2Yt8h+94ZUKUMu+razYcolgYyTjNQedAtxi4LWaRqzO4nPT7TukV/
NcxZyjTciQKzeulm6eciFOBq5UNxXwTtmNYOlWkte3lnGv43hQBxbeLizGR5wEFSJ6NNb4cWYA6b
wG4INhPWYXRH+yCkdh4kygTzvNu38FtudyEJrHjEP7ySQXgL5f2fKAx+pNYEeRGww+69Qql9npnt
zvQGQNqDYdwPKGLGLbb6nrtdH9eqPTXSqh6JXbgJLk8GNpL1aLr0w1hPD90fz5DjZCE3OYW00tIJ
VNIPIaWpzavwKWO53o3RBHaAHRRJPQg/Deh0JAUEf4CFLFIZ2Z+QS0w0brBNRd2wD4Uf8kPUwChh
pPkjoMBP3eRlN7wqbMhvga8gJgdnUNT3030tTRo7jEzPjPlyTHqJI9euepy2wGFphTYUypGfS6Nt
AHKXau+D+ngIpbgLWq0BGgzu1OSbCZ5heQqHL9RIrQzJTnjmA/cpEqM/QGqN4xE7le5nR/lfQLZR
OyB9oAut4B/TwFFxN1TNp54p/2RplLjAFQhBjZCPQ4i9O7ijlbgMIl6ZcV/YtIGLg1/fR35u4jaG
DOjA/wUONyfPMPKbnHtVYuYokEW5k9imKFJHe3kK+GSXjkb2k9iqS0wjv4UUlPNDFsP8N0edAtD2
b2kUgrMIk5kErqc3hoY8NKjIZVxGRpOCCfsTUiA8ruEocD31w32X969B1H3JZhX8zFAiiYgYdp2G
olXTdVZsyllaD/1MbODqZ9eCkcsa9uKDQ/040sqIAXsXCVyyi4RlNbnPpDnF4KpXuxoCHTFKjPqQ
t22RokztxS7U6vbQQhJpjXyBbJbFbubfUBRgY7Nw6d4riJc61gDVs2Eob4CTFQfYYxYHPnrtI7Zz
lMiu7h8AxRQpKUcQMa0a9x+efYl6a7gaPHBfRo98zVj3zQ9zeoColLGDTJwEt3esdxEgIAkV8DAR
AEPELvyErgIuo6TTAr4cinuPtGFk37Ym8ocov1mVGBIcTybynuuCDppXMc9sHWuBYn6tuiOr+FPj
tn3CI/eTUQwy5qZ3NZlgG3SuCmOYe/5iqI0lgehvme9WaSAiyEKazaNpy/upqT+GXeEkiukWh6UB
vwBF6EMAUtcOD1ospCjrbwE2m3ZgSH4VonPRtRiezDyrkoqOQ1KpYsDZH+WPRUuiZ3DNPgctNZ+7
XNw7jP/oBn5TtUQ8wteOPAgfZHSjnTh4QIO9p6029mHfPPTE8lKKHT0I5ICODh2Q2CWUC3h55Dam
KLMB0MlMRyWebQlAlMj4mdk+tJHs8NhJ+4ASHYX97NDCnqgKkwnWV7gyG+JW5OpTVjog3FowE8t4
BiszD3ZLpZEFsQ0vpJ3tNA4GCpW4MvBFrHLwCChzo0dmgNAuMisFwrLZ1YZpXme5/8N05V2UDZ/x
m/ODIbBcu7IoEjlyFXfAdaejbT1mw/AD+sgvEZ5AsZub6qMWlYqrzP3VaY4RaM9LC8eaBYZMeU07
MIWH2uZJ3uosyfVgfwDicoiVC8A/by0Iz/f4vK050Ljyepa4OtJJQZrr2uyvm6B6pgZ8aU23zBNl
6OAEwqwDUcr21Y/GA+/g6aFL/eA0OPeQsNtEddmuN+tbXxIAugpIBeEyUrTfqDFOiSR28CpyI4tD
AEpipg083jLLPUiUAdKw96xHKEtku4YDEVc5ody10u5ubHfyd65mcJ/IrGSCPuITYbK/ARQciMSg
gHtiOH5pJ5whoTJvujALDrpvrupcPAZlfk1lc190BtwxWxDGekJZUka8u/IK81WTQB3r/+PsPJZj
N5Zu/USIgC9gCqA9TdObCWI7Frwt2Kf/v9bghkQxxDh3JmlvEWx0mcyVyzB/uZNLOT23s5H/yifn
6Mg4/ZhLjwLf87I58q02x7fQTo7uEJvb3rZQD0gEzYek1W5mfZaB1faso6ZLg7g0dKyunOaRvhBp
NPE0R2n66XY2iKjxtPatz4ynzp+WjbHWKFQVYTdW2s1BiRk9IVIyeZtdpajJW3Mzq1QLGjPvD5U3
lpu1szsKGkpxRVT5j6GJ+22P7WFLylbX3KAHGJ460tIONfZ62063oJ8Nw7xSPJfWWaQWPPlMPWO2
j9Y4E4Lik9DlYCFUFtvarvCCVOVrYOFcTS9mWetLX9S43JvOZKDhcocfYuzu6TTmzaCm5zKdjVAn
3xeFCSI7PC7LqTzoTWMHqabTFc/pFMZTNpCdViRB56yKelRdGfqM5FKtI4Q185bQ2tc8W5LILob3
nulD4DQsxDTPzbCRjQwtd0nPRmb3x1EpfueGgqXxqCNkMrHrKpnymllEy0DtmhvYrFjFHCnfeY/R
l3MqOk+dU101VdYFmmYMxwouVVD3zYfhdgd9Uh7bfL0myqh7VuvyGI+1DIbOvibzyApQCv6o/PLd
rMZrUWdXtpXdpbzUoCdOcZPiWvNLH2PmFTUK7uepnWCo1t2c8GULm04lkfZHUnkTPv6GWwVON85X
ncZJd8Q7fmR/LQ1Hgexa8XM2/cwMitoz9R86znmEGkPqVRuVVdmlIuESz0FvX+IaU+yjZtJwBHNh
alf5ipTfWsgwiKdSXFWFPd2aa/VH5Q48RJiYbHTy1r2Lq69OIY4NRVCPaRLkVvGb2fEzuVu/q7T/
DRgf1dit0PrT7VYNSHQ/9P2uo+0J5TKsm4IKNBTcrXydrQhLKW8LTyv3+tjTxilxm/aay3XkPegV
9T3b4S2zWE2uqfI3gMbL5VHdGXgAbOgjhg0D+45N496RlpjutFHddRbtWd5AUM1NbefhBKCZ+ano
c1JGCq3fJLkgh5zja5BwEVx/te7QZshgGoj7dK2k2OZz+zNLR22zTma9sSrM1oxyuu1KgZBtaIlK
FPynvuzNmykZVTiTQBVA/N2XGOCGmZMTGd/32iHDmCs05lRuZy8bQ03L7uZE3FxE5qE2aFOAGw6n
e1dY20o572LlDqaKSJ+VcSmN+juuslschyj5mYFG7pyNGzm27P70odCb9uAu1F59Ne4nzzsPrkxu
Sss9E4F36kpzjKDIyADP4zjs/NI7lLm8Hu1O48gv/I2UqzyRtTHiN21Om9hS7+2CwSquuc4pcQzj
tqd8IvdoKqNe7/jNWCB7mbZXFbnK4VrUgqKp98PKlL/7gdOtLkYggrR7tfSyPMVmHBm9zjqnyPXX
7m7qaE+MIQZZWAYszGuPnolsoF0OoThcNJEEsY4Ho2m2h9SkWR8c409j4MSKmhWhvH5jWLEK5kl7
rGvE5GYp+l9dy6gIIyhrsySmF1IxpVuPhRP4fiu3xdw9zkRNBqbObFWa40XKu5wJCKoCVy+8DckB
b/Y6gkDky7yZSs3aqs65LS3tvbLyZmcu/i4dcYoU+QPhCY/92B27klRD227va8LR91gcxxtHuUnA
/6xvOtMfQ8+Rw5/YTG/bVLzqltNQVEvrB4WW2qSdf4m/xtHfWodhH7fLdNXQReytTN22WXGYlto4
d6pnIGGVW5n3Mw4zZXcgzPBemcje5lzdDc3Sn8fJMMh1tMRJJIKMQ8bz4tl1W+yOc1Ptm35c9/4E
ClMwQrq3s1Jjwa1Pji+PbcNSw1MtC6pYeynbJNk2KT4ZAy6npqU9dppbbZwY8X65TsdMa6d9I9OT
LP2bpJhvp9rLQSHTAqbsuiBb5SBZDGVu4yZeo7UAw5DInSMzTepNGs9FS3tbnZthoIPgplkDzabj
X3WhgnFefxu5aeyzSd7bDfWrOY9uQJTxQlyUtSPgFjoPiFSQtSYEn7TVgErt4t63cKJXY6GCpaFD
F4tsd+Al3suow3/I9DjfUUF5Ienu493ci/LBtib7aM0ZQiXCpgNYjg+motFxGu+XdNsmzHxrDjFi
vy5U7UZJJUc6RsoTmk3zqq8mbkPNTDfKTtzQxj1w25vO86iPfEVDfONxYYZ23vXBZAFDClgnuw7r
eovkIcj53nWymI/r2LxmYjJueo/Kta6AVV223CaFbrPxLb6joUlvKq8urpe5MK6LIns3y77fdjEO
ZJMoTE4llBrrqLSIcGYZsBPP3ZR+kB1+bY+tHQBLkMdCpWQ2fnNoBqcFeRiSjT/DhvaN5mCrRAfF
AR5gQnnfLw3RnvVoBSUA743rFtNukc39GrfPThWvG3dVedhl1p5K9R7fg3Kf6aMeWLJJ976rtTvd
y6sbrTYMEh8rFyRputaB78jINT+Wysh2OI3ldESskmSxzj7hdxt3FLuau+c8CGrKShi3nmCSbWek
WOumOrFFnZdpHkmoL9p8Z1rdh167D17WYzKsFVqUGD3J7lNypFgd+blpZDt8swkRp2EhzPvJysoo
oxVKDBOtX5yPb0OZVzulizJIOlBh02Cd+Wbu6tyCzUHpq8kloD+Nab+GU5fqAdL3LrhI4UOn6Kft
QtbDpmh0wOux/SnM8baOad7jCo+Jes919KClqJydpAavdEEsqrbbLpZ6XL1e3DhDWx+BQfszaJq2
SfMpCX28AoBL51M3e/PO0kbEwiLLA07iIUyX8qqeyKHXzTxpyHL1T7Uk89SeasZ5uqq2Os1ZaLWZ
tfHm7MnpRbX7C3fuDf/Rn+jxF9Xmv7PaiLfSHKZrac4fLsKpfZvNh7WkMSB7A29ebAannlscs7mw
s6vlQ2i2sXFToJSyn7uoV2WxIQEnCbSEWLrMHjdDPhcb/KKcM7tKv4bydPJt/lam1nOc5781Z5FA
xd59lyfjFj8fdCqWkW5JAiu2NJo3EDiuxrL9OUAObFwzpzPsbj27e+7dhEKws+rQ98t4Y8nkFmXU
4yhGI5LLnERx0W4REN1VfYYnkKaXkam4dJzqz6CKOQC+GTm9rTZsOnxiiVNhIrKIJcAgfnofU19d
zUxoQUi8oQ3IRLBof2kKt7owE36/pjnkNffQYJYfdmMOu6lX17PRFPvEWTYaSO5Bzq4XLETbjEP+
k0p+V89sMhjPYeJbNPsIeDjA0icduDGE2pSeCkGTLXINNFh11ikjAGZHUU1RQeW6n/TZ2theKW8c
rXwd/GLdluISQ94WG69tX1YLghWhaO9wizMCrRZmdNMdCKoAAgQN6Rr7qkRuj/uvw6Xq6GsWFZOd
PLqlebAT/Xpey1ct1dbj2hshTRA1ixWv70yW7A2OHLsJTf+21tWB31M+phrHkCBsY0O+4QgTo3sp
HDoHo8qqE3zS/aJpwxkh0HwynGEk49W8btcmoxwXBiT/UmH0RiB4UNZWxkGZXmlWfyft9KW2jdM4
dJTHJf1bljtU4mvrb0aVPZuZkpH0ON2Hpbmbwc4C2rrN3Dvvy4wIaOmtN7e0D03Nxmm06Vy3pBFP
nlp/iQGfmQCaE0WWjOXOHYYzBgMl84/+d1pfqNYW0aSlRDcCVsk8DYXET5cjhO+kHGlkbTOacwno
P5vZY4JZFN0l9g8c5567tbz6WV12qc8kzBf4hxiyq28MW+6g6tP5pNY5rYxng9llWvmvnpJJIJ2m
3efphDC2f/PiNCzLpLpyqukSKTzge1to57rw79ZWB57XqbQHy4ijKk9xvsr3erY+55VzbLs0DZh+
dRst4czyvbIgaGsoqEiNa9J2H2phYZDVCBnaxXqfoseaFpwI47o5D31bB51Zv2eZejCteWE+RaW6
5kJema048/mbo+fVIijKzuPFiOw4j2YcFKn6belolVtyrY/TjOmwlw23OJq9aarj7aXta+918QbO
bbvJHfdOlP1Vrzs3TIPoV8UsLol+7lXmjr8y3QVGLLIk4j51tzLTm3scUSCRJM1bqeWvWTf2R68z
H1If9nPnZk+z6j7aGqqta827hl4izKx4CIeKVjS3LH6s9YOu9iGhlKFlvI27fjsPo7/RJpUFSZtw
iXCLg8M+T45xX8tJhf2S/ihrH8i9yE8mcxQ3JW/F9fqNhTUDzXsSat38J9YgMspK/5FO3U5z+2Y3
kyHy35Pvz4QJiLZI5+DcciJctEqf5sFSmZJq1U2OqzXSbSHozjbLWFMMLQTZvf73wz5zCf56GLxG
UKivJCod4WpDKtuMpsX4nae0vbFjfPOMz6P8v55xeQTDbeze3U/j9TqfQY7zWB4IF4uEFtllv2lN
5HnZ439/mM+T9MuDhImOk7cH7+6zNlB5TO6XZKyOo3DbPWAYpxluxQhImDRLvbdRepnDN6STzzyJ
vx7KJF1cIll12v1/ju9x18GIdbEImh4VXXdsrmfJmbhhiqcjOXQZ7pnF1ZC1KuQC/87K+qt3C3eB
PHvbJVfts6nKgH4NhKItjljoJc9Z7E+vlQXlUHeLC+Qu7W/IlV+tF7gnFwMXjzzTz4uzM0YlbAj1
B5mXO0/6N9o6fvNCv1j/LhnaMG0dsiL+FURE19vPS1aXB9tZopTxNYBP503fcK6++CCuDl+NUF7y
Gf3PXL+1lEnZK2xQ4nbq7sbJX2/ksLrf7OUvViRPIY8GEZhLEuSnvdwYIGCNKP1DZuqPWrl0QeM4
oZ/6hMNlUex+R/j+zGRhMbIGdVY2amMXVvQ/F6Oq8SSzmdXuhWBGTBfTw4wb5myPb2O0rjIqUi/6
7033xQoEDtEtslh4mSyJfz6SxJ0mThaCbkb1CgYeMgsjAOB39W124Ffr4iLYu3gG4Pj0eak3NUOW
sre9PVsfaZafgWPnerNbJxnv//szffW1oUGAdoQ4kS19+fO/sZUzY3WXuFj0Q9nIiweTkd7lVk2N
KCGhyry2wgUCwzcv8svP97eHXr7bvz3UkFCHRrOVR+jDf0ohmh92MRWhBXz1P3L/LqvENAyfJChI
rpwe/3xSPuX5xNBDHiZS0UHJcsbDpvvLm5//+zU6+lfrEXcTE+kNu8z8zKyq5x5UssysQ1OARRnk
y0QEazJu5u6TrxljgA3WgktULatsgkqV8gAn4kGUsn6wYiG6DXtl3MU1DvAB+PqAce9iUiwVZLgn
8Ysqh5PT291+Vmq+81WrnpG/T0wrBhdmS35jyYX2z+KvS8v92bdr+avSLWhWscL4qKhmaEW4MlFe
Gh/4lSlJ3aFLbMkpm0oL42bMLV+1qq8hB2WEVRruBQizfjWT0zG/9gzqzFHtNCN+W1sy2ZZplL/X
zmy2GmMKZnRE0hFn5p76sW9+LKn+B7JQfJR2ld9SZnRbomsruhBzDKbO6pjuEvYSWGQ6vHS69kjB
rlGOZP21zUgtGEXNIAQft6ivZEVQ0FqHaKgSNB3GlTKGMdIlgFXg2BCQ4qaIQ6X6KSCmvA4cusON
75b4/3ONNEEL5ydoNP3G9gsFBWLJdj1cECg4LeybeRJXuVzVXWmx08DsezjXRrLsiXxswvIS0aIZ
mtjZ5F5Gqu/6k9Xl9o0jxitSt+QuXhf3zTMH40lJT6eo1I2nRkrtj50nZII18bCdJTh832g4xLSD
WUU6lMLa6uknDeyoMs19qdv5XDDU2kkzg7ZgNF7oGlJsNSA/uGL+EsCp2cTMv6KJqUYwxDJ/8BWT
mlakZVgOIGmBb7sZX6p1mlk0GaSruo38Afc7Syim41L9wUOxwsk4fY+pO8MpETKw+/mqqZf4rlUk
zkDmt+E0+O5dYY8v8wi7zUkWd2sDjT0tI/phS/urjazacFqaZLNq7vDThascJP38Ujljf08J5INg
9i1wo0vbLVdDbr3M1yPN9PBVnqx+FzugCg6fEN8NqUWlyPMwHQ3yDLVmn6ykFY8DKabzGt8rvVmd
bYfLLt+h5t0aF1wc2GpleN78dnu3eEYjxgofrfa+WQwzwrD911KLKgI4MFAAtZS0Kfy4K60UzuVQ
+11V/f1amQKv6u7Jzz1IVxx40dgxc8DlBPrG6E7HuYA5aPiQy+zWKHYiSYC9p2UJTOW+aGifmP7l
E4PpSsEU0EBtzDovjozKslOX5Q8Tw75d08bm3uhmhoP8MlujTjtwQnt5JcYFqlImIGDlhmh/TU42
RU1qfsxD21w28rgniCaLeqL8ItKB1L7U+hiHbT4YN8977ppZSBJTs19ivQlEtRYBhEfMleP597A6
3Y0z18ZpXcbrvFbjDRMpUuCm3j/gh8F8JwP7nVe6T9FUP3Mq2qukwF12rFAvTY66oWR4Y86MBfWc
P+HE0G3E7Lobf1n6q5kWOUwug9ElhQWfS4c1CB8miFsL1Undv7o4uwZcOvWx1cokdACkg6l29v7q
+Fs/buj1R/ljZDaesDC3ozu8pk77M3en29wVUzgUCIDMpheh1dnNhjncj9bFY9cfvVszGQ1GQwiu
ssv8aNDolibp7Ty4IvAaJIB/Er+P6MHYaZ25baSbRJ0BWctY03lbEnJ7VYiakYzdDaekaG6LpWPi
jJHcvltER354Dc1sNWDjFvXdmI/Zti7B19PSvh6s6o/oEhudFxO+ZKoiK81YvE1yHevJs0IUd8dr
JetoaGEKqdR2oF0aHHB27N2WaQO8JUvnphsmdwfhrAxXxK5vCzAVs0RFzlZdwSqZdOVHXWGLbU/w
6MaZwcyAja19vDTXdZ/mW1iH9RNHYIucP51v16qZtl1VT0ylgLPHnq1Wua5+vfT1+lSVTXyCAeX+
sr1G39u51aBCHdyf0qkuVBPVnR1A99s5X9w7rdfbvVdU7zLVGB4RPupsl6nPfmijX7+P7uxudLnk
R9sq1b3VXw504PmQvMXkplsxYaYBU2SvQGxLQdmuOGrVlV7icaoL5MS4463tjSFmO0oWYJhxEfOu
X9l8uNn5fxxNwawp0pYZLhHXdaqJYJipQcq6d3ZWBTztmnUVlWl5N7hpstHqufuNm0X3w4zj22lo
5v1i2m/xJLPbsYAWGirpQNRTgFGGM92vBriLt6YejDuUlu2seaFlAgYSjFPc21AgwqRJsFEqVue2
aRWswjZXz2lvnIfcW7blDKAyz/3dYixdqGW687L6mJX3y/BqJUYWJXmpnpNCVHe+OWnBxKUE3sTP
CPAw/KmkYiulQj/qjVFvmsLEe221qylCKyA/Jse1IcROYDVVaZmRBF0+mpkNnU8Z96B8Bu7BZhd1
SvM3rY81H1QXaGC5359sVO6PHXjcZuWjBRWQ5TbBPfzPYq4ltc8iMDHncBZ6hw9FJ0baDS1u3wiR
zvAtnLkbkMYSPka1vuKoEw6JjKNZp35YdV07Op2str7F7NC9uPHGZjvvjcaIX2y3N390WbtPKxI/
Tdyiw1UC5NrMhKM8Vvp2EE2K0ZZi49Y5cWdtc46l8WPOWyZTXT2GgyfTOKiTTJwL1T5YVjWDus96
G2jCIG83LqFyAg/WoZawJy+W7bVIz52+PKx9hj+pWPadMRtMy9RwCzxcHerWsjmhvGK40uzqxuMz
QAxiKMloiK9Xri+JZT34dqz/760jRi8ozRFIoxj7LBGqnFVSx/nrvqiq4hxnlrylKIq/qaK/Kt3R
KqMFBT3BwepTO65ZE3ksPn3dMv4o4yvPvWqd35p1cv4/8nJRRgjonsj8sBH41CNgCGl7bZ/GHBvy
KR+JLRnH//2NCQPelkViiYe6/FOdjgsHNouuth7a+XIMxN5rb2rfOCZ80XWgRL64U+H5hVPSp4/h
NVVu2cqlJhN/iqYLO/ZtVnzTbP9LEknHATBDN6/ju+L8KyRHM2uny6Z+OOg0VtNNn8fJGc9TqHcr
cZMiGqF/nOOJBuhUJsour3v8Q5n+MWH9Lgfki5ZEMBU0L+5zpMx8bn5sH06tAX34sIj1h6Vpkcaw
KWjb/gRf6DRVOANZcfc/xsFegtMvXufkYuFchf/4J50Q95qqklbgLV3UyaPd+s2RSXq2scXw87+b
ri+ADYF9DabIREfhoPLpSUydpbdk8bAnQuWeueqmcb7LwfoC8sJ21cYf5eJBihPMP/tHPLOrstbG
+oBZ0Znv+wx4uPUd7amZrD3DnL1Szt7Wvst+/eqbswyDzE0BQPQvYCgvBlnCVSwOLI34tU2RIwXJ
sFLHKgP+fbCMMzUizAz71iu5/r9ZxF8AHRcp0gWZNfjMn19sogj8MvAQ2A9xE6xOFnixhri9pQBy
vjnEvtqUDuY3Qme//Nsab6k7lwBuRl9pttzGvR6N9nIqM/8bpO2rpQJgA5qn6+LyuH9+j1pMPH2p
FYC/q4KE7+7m0vpGWvXlI/ACdTgnAcI+L5W+tt1hLZb64FzmGPa6XcbvhGpfvizs7lxHEAfBuPWf
n8I0fJqhmUrFFkU0YAKexXDAv9vAXy0+wOX/95TLB/0bOkP81ejFblEcZ8DJKGv9Rwdu46ZbaDAu
fvFwfevuddXj9dd/7+cvLjSMqi4XDEFSQDafNts4WK7N+N3f13B+bbFsFqndEcF3EKt+8Nb2/r8f
99Uq54BCtY6LCbfbpzsHHrNZroO3Hvy8JLG6cq7ENPyakx4+pvGdK8DFo5n39nfN9eVgxLvV8f3L
HyJU/ud7XbrW8dVCRGlL8iJNgUrXsKQdPMOHqWlzlixIpwVSVVlA+10YVRVFlUe9aNsoG+lelLWs
xyYpYSSneJeu9gjJbMi7KJWrH3lG9iCXtgjEBPebHjq/Hf3iUlkbp4RRYzhm0v5Z1bgfaCUDRmf1
0bOb8Ye5mPfdKOyS2HIIKvBwq30yOgYDfzs9OqgvjpOn15FfQiqOjckOh0GjjCdf4n7SjRg+VzL9
nqd+Ouc2fDZkR0ZoVQmm0XV6xgXkJ2cM8010gdg6OBmcsHr4OaNze3Ct+AehPGagmh7Wx0Lli66v
CeXQWte0DlhD2EKnaW7SO9pi8WhW2inpaLzyIdllqT9dm+56TYHd7hK91UL6sSachagO3Zq+WDW8
Yq0HIDCgBshM5oAsI5kYlOC0Xct4ypfc512T6RK6XveLuRwya5VEvjdOHysKwM1igW3AeOPmdhDp
4E5HMew009HJ0RcElDLNVqTjQ08O1m7t5wO26wOT22qAbmg8IECy3pbOBMFwDbW3SdwNpSzWP1TM
xlFMrXzi34zbMov/WI5LmGpT0zX6YxvNVUHLIKx+uO6kK0KY89ZL3VjiI89yIyIB/rVhNn1K+7I4
FvD/71TvwaIYcgVkpdb6wjVq3txa3TpWydR3dmYgQPxnkYEhe7CNfMNUtY7+YqnGafVL1P4Lg+/m
nLVkfuvN8lxKRGBr5/5w5zqGJzxhOULDfqgBJV6baZ1ucNRwIaRfNINCXGu9l/IbwGlqs+TaHKHq
wj9pNnlVabeasXZb2vIbImutSMuRf+SVtqs1JmW6rozbQUIOsktoPHlaRf0AWzuQWd8HFuZMYzu/
lm6N2ZuTdWFJHbmVhZZs41iqo6mPv2Q76r+quVr2CEXat3H0qiPs07aEEpc6EPhtQpg07xlCt33I
+6TZC0higVtWL7Aa7Ju4ruUux8/+qjUUKrVhTvckF3v7Ihl3yk71fdLW9pEQ8VenN5ePJHPPAtL3
n1yJYttS7u290puZsPqFjrgRsnNFH7k1Wqe9n2B0PCUVjNAJp9dgcMg7n0xnfp5crQ4KRWPUJeuz
V/Yv9WCbdujK+SqeLqR31y23QoM/BSMGSNd54ICorkzNvJ6Hsjub7WQ8mGM8IWId4YG0OrI1V/k2
4ET2OHVgQ0PBlBnrfyQR1thC4E/X37JHTuEu0oQ1uMKbzUDKSnhhwD1gElMJ1lVkcrlbYWXuh3I5
dT5D87DCPehHQeeP/QG4jgudFDAyX/60VelcQR2HrJlI67pt/AFyOJnASdMum9pMJfydBJ4zymMf
6kXKPzHsjyB+nZapZrV6Wdxd6dn0lBFQEJVx8ay5KY6u8wyRz8dFBLWbuDcS+35Wfg2BUXnHvFlm
eDjruXDhBMshH6PW9t+8JR9vQMoEbyL7mFDkhbpfHIoq+2nW83ttJG5AknH2bOvQmZK81s+dk3ib
0W3RPhtLTrPt6ZHh4YowJ5zVhq0i/F6LDyNR5XnuKu1G9/PhBKBU7IhjTa2tExvmlSF0/7TWU7ER
do/gTF4UjFnerjLIOpucWJVU28Wo/yzaPD9UZYvmws7Vawc5a4sOjJdSlQO5TkNKlIE9qhwVS6nf
9EJmm0HrzcjVJJMEa5jvlTVCRJrAyEGt5YxzcV4g1ZBe/1pWpbpeRjT5kOXG/gR97FgURrJDqYN7
llsXhLNURaBwqsEro0+1sExT7egPUBhSsy1+dlXr3sOMBd2zGoYmztrbSdS3DSkwDPrsP51Vwhpy
CnLoQ9OF0NQXPR+thOI3W0jckrJCL5JXHDzTNIPS6CVMPBtwAolWWyBJE4QxbLkQxI2bFmbYtz5I
DSyUTSXN4twtsRUsfhxvph4sqJz18pSOrdrnq0T9eBHFFjqzgHEs5RGiax9aPmCgcGedWxU6oF1y
KmdQmYJBZhboLVx5OZOcW0825FGEC8HQD9WfCn3qBuE/QDyWtph/1npok/+ZB4430R0RDGVEamSD
QiI3H+wJgIukQO+tqIziyDHSDaHZqhctsZe9jyCOI8U02WuTpmcATejGTitcwhOcLKMIiB+4sKeR
md+WTslHaQ1pP/g1SmHPTPMbN5d+Hy5VgzAWvy5EwOS5gVskat0it9Eis4HGwGHrx9E4VlW01FPz
sLiKZDIyN0DW3WnXwJyKUjfP9AD5yLJfiPjY2q6f7NO1A+FfhNk81r2lPXCxuBoXWicjrGDsa487
tQk75OMh40nkNtL3axiYGYpKMY3bsYYXP/ad/0KAqb6dGpFuY7twt2ktvacxVvPtiHUvhEoktlmM
nnR1fQz4dUCv9iJKrdZEq7atpvtJmDBIQ63giKdW2sW5EYl31xcWM5mLSlSDFQQtHbYbbyzf0mnN
UVpmzblFCxrpFvZXFb/Dda6VY1S3urZP7JXLujZXsXX8/rWFfB5CkMjuNAJWttxlV60+dAetdJx3
P40tkGtRN+FgjLB45+JjGvzsZhmb4lH3FMztKk26jXLAeNG1FJsLPncUSaM9iCnHaczOqM4qliBQ
2TEfQWEW6jo/Tj5yU69Rz1XJw8Vmi3N2LOwbNSwG5s2WeM3T3rqul0xGTDQgOdK8hysJFBzc5fLL
qjX12JmetpkqRKqaCbhTxarei7RZT1UfF5tlqoyIYRa4dNrnB6KUgFEphIhJ0W6S1Oh2jadrm3Ep
CALsZyi0Zl7sS2Jud72Wof+BcHY3KxFD4FzqcCHDL9CmOHtHkwNTyjdByUUM1c6J452CMoB6jDps
WU19U4H97hdsS7fTbNSBWXfjLtNxEZDYTF8VegVfWXSoqZPCqs66Nmc7GEkJ0UH0TGtQl7m5Hdzs
wt8T4h3IXpyzdV3ekM+V98BzT+yeD2m7DtAvslcrgZXrGJ26kJhJ/2pQJt0tClM5c/Xx72pFtjFy
Az9/XNg4azJb/NQzkcPb8+w9rtk3c5OtkGKs2rttTQZhliAxsO8M8htdx7/2GzDadbaaRyO2+z0Y
SX1MUQIcl9i1dwnV90PVCLPY6ZNRX5Nd9UvVs4e7QW4WEc4y6c18CbTSewT2ALBsmULEaNlnezL2
yWQXO6PMmWMiLJxRYSwijBvphHUFk4bqhoFsIQtOkGQ+sK/a45KI/P84O4/luJEtDT8RIuAT2JZH
0VMUW9IGIQvvPZ5+PujOzGWBiEKwe6FedLSyMpHmmN/80cpcMreBVlfP2OMFaFoYbQmaAvZdqGj5
tyaS/E9D58o34VC6P1WCVCcoIq/b9JrtbdW67yeKQYY5OahOOYCcvYeoZx/H0PYhLPcV+URoerRX
dfqddo5pYzFKcrlLytDayG7wrPRJUh2NXqrPuRH8aIZQ3NYYyjutNSHB22p4aoYh3xMf8FKERbQf
emQz8yZK4TOmsEhp7cHRk2HEjwmeqrn/qvoCLpLhZQ+VO9g/gJnzzInKiw+1OzVRqHY4Y1g3tHD9
/EG4ef3cKwPaIG7obkUX/8xdM3M8A2R2DJUx3CWjaA90LhJHqpryvqtVisRe3XwR7P9qG6AqMOzi
UYfpX+fFrV3gmpEMruBUydZej3IeYnxRNoFiNN/1IMseEflICYk8xMDzMXgNa5SoNbbC96yytGev
oe5c+zodkAFX+YDOy0kL2u45UGP3JaABe9f19TfBifSORRerjgTHo3QMQ7I3KdB1qJSmeyPaXrp3
0yZ61DG/ekX03520CDplN9YxayhgwYW++Mf2UhrbbT88RY0oXkty7l1PzQjBAKu7UWDOb2MLSYK6
tEBwtLzQChifvVRpqSMVlcWOGXkXIqM9oEtnq5sASsoRekfxVRrgd+E6qhwz2Rtv/LQq7g3fDr7K
wPDPcjSM4Mi1khdtyjx9ONZGAtJAb/ycbkkQfOrCLEMohZe/NqDlqTpHUnL1H1kIUDpC6/yeuPBP
2iWgz00aDBs/GDNUBd1M2pYNZbMMXJsz1q70m0p6v9Uy37gFWU6oVpakBwOyKJ0doKKRmb+6zpZO
YRPSMB4jc0Tiy2jp/xIwdv4o7yPZGM4lLKubzlQ++10QHrXAuIvCsTkGKcIasu1Kpxia6VMxoWZt
opY7q2jv7KxOvrtDSA7d1gapMPkhUs9tfkAwo3zMPL3exmNFs5M2zL1RCpVKIEawm4BA/5bCAlQS
zSi3eVsq97Y2eidziNRnTdKzE/0VvoxUW+TrXvULgFz525ehwOtuM4JQbvAzB/dlcdj+kf32tXPR
IMD7VeHA6mHxZJe+NAC9z4rbET/SlxSxzo3pwyHXxr4ju+z8bw2F3/s8j4NwIhPRvkxL4073lQJB
E0hmQIvMl6rsvyIJ6D6nEj1Ms03FvrY8dTvUquXoXgaNWlXaXaW5iGyAxhRHuyzlZ89w+51Hm2kr
h4W+hQIIY3pE04qAqbhJ2U/7TJj2scx5fiFr8jJ440CAo8CsSLLWOyoVNxzSn9E3xbSBhXNE9mNI
AroRoVF85nM0TpokPxIZ5axtqQ0GUHDihCwKwHSgAnmgYo/EiSEXu8x2y00Vq7TIiV0OZFc/lMZg
PQIz3/MsyTzRSv5Ft0fotDD9sdhOTO8FafTg2MaD8hOmgv+Zcrd7747upBika7dlMqjOZFixo7El
jVtf6iwod2yoXgN6zqXTnfAIKY6NX/tOHibusfcpb2xUv6uIt9sCiqIaP3f4k98VzdDtdNyqbnM5
Sr5KqHgGvFGdOOLaW539ts9Ry6H3JcXdsAnSjJi0GVHEAK16Y0RKeR8Mhn5qDBURYl8ZvlUxCv3T
o4osTwUOHfeaU0R2v20C+oZFwofDGdBGrRisUWhhpwiPCGS12WtnZK5rQsGoPAEkKDbIH/xsG7i9
kqt633JPTQgMO2/4pyxFru0GM22dCmksGH88/WHm9QiDFMNL7ZX5XcEVeGxiYLqFGsG2HRr5E4x4
+2wMsvHVg0n5TUC8vTdF0h1rmxAV/ao/isla+qUCNk9VvnQK4CRbEdI+DUw8xUKEKAA5xY9hXWqf
Chyfzyok7Z9Tj+h+oJexC9y6OySpGe4gKwf3ujY901lk5gc901FI9+VDKGTgzqKIIbnKVfUgU3CB
Yuv9Um2fINfUocrVctFucqUXN2oVY6ttd+42rvXvWM3Ku4wQd+tHMOtCCTEGI8wqJ6RetBnk8CXs
A/mfCL7Gjdv3WGfm+kNAb5VdnulbKGnZMU98cPYV3MZBBDCZXSXYUmdu90ZW6juPqdHYNZQe1jkx
ddu6udigZgaZbeySO6+LpE3iG3SKhF8+wlrIXgMVCTxVLrznFDG8Rxu6787TjU9g7h8wKDNu7V4W
ECm4QzSMQdLR+uWX7a+ktZTDQM6HUEasEgBn4qxn5HcgJ5ODTb9ia3YEvjR/8U934y+JwuWywdIt
HraFpwQP2uDpB1SttGc79u9ZiGbL8YEVNLGWqJlr+8xIvqvkBdCPPTGe6kopf8pjEuOo2ICPwB8C
1ZAxiF4ae/xqxoX5qXVhj2CKnCNy0A599hQrYXjf2+BLGqmIflNZfsqV4TvY8s+NIbJNbUXFo+35
wQNuNd/1BnHzphPKbWF5+bE1UuPOGCXxzPDyngiS/Eg1qR1oZKSu908q9b/xLhUPIrPMT4EsdeG2
yzH2qC1KdJlW3kRGqKIGY4onKarGgymUFkPsKaaEJHxLbxBGqClFE0VeUEbwkl3Tw+q2ETEg7Oxd
0DnUL8IcnhbgzT9lNHg3vam732hTw8qrxvzYtdzMBL/9LXpg9T4pYFxlEao2Uqn7bLxOuqm1wttb
RZoBTimao224+VZyTeVkZ5F/8NvhN7r8TEmFk99rybiHbVth+IzCma4br5WkFkBOomTnFVrnxJ6X
IlaQWyhbTZXgzI02kURi0CKA9DwO0Htkrs9gyMUjKC0ytoQmSyxK66nTTLAoPWodPKnDme1VHTQp
tRyz1pVXSQy30hjeyn4enXMBsRS+Iscgyp/CFJt2z6y+VSORK5S2z27t+vcNtiMbzWyDLWyz5Oh3
cQObSg62pCjGQcFm5IAlbbSXxJTPNoP3HR/Zu7FPYeaHqr23LSi5oxVlSGb0FpUbYZJyoR5kCPex
MKVwB8iOkmE3PFi+uJPz0KQsUGm7PHGf28JWNs0IoI1f58iNgLw+2saOMpe1bROqI541/sFf9JsU
uWSFOebkOYXfnd9YAhSEX91lKbVZpdYp8pqhvC1tuNCuB1htqFR2oseJUfykABThA/rSCJspzYLh
kSKf3an9Y+YpuDrX2ASjiyhj5XLF4aC9yWzlS6l7zR473Yr3wkrgFkLo7+kfbiHvpifLKCNHFNkd
dUp1m/nSj7LXP2l+3+9aMKW3sW1AlEYoYq8ksXUTSpG87SHzO9nU8TR0HfFdPxyO5LGEOmGQvoDZ
upWq4Stgk99e05+aVrxkeZ/t+k79mSdGsE3joHW0Vv1d51q/i1v9WSKa2Q4hT3hQUQNxvaDfJkbV
PfWxNzxWnfFPj4T+prWjF4NnligBbp5LV2Ejaa20MTPIUm5i9N9KWb+hWF9zUVGgEmnXbKnQZz8p
vQdfoXXrB2bW7xSVpLGRZIvLLJVRKMqc6w2ehUaWDTMR6ULZkJEcnbXL/FhVm04ORieM2m0mJvjI
3QiOdaw/FzGBo3J/fbz3HUBVBogOzBgvAwXc8WWDx8hVVyOdEidoc/Ex8ifyWdVJKwZp72fFKHS8
YZeoMt4hs1G0pnQNXIuSs4VJ5yvu7O6DXRvVw6AGCDtVlIzv6D8RpNhUTdSVPupSz+xtD0u9nGKR
DC2kVZE4WWAfbdrgE6MMvQKAgR9dS5plOLz89UpCGWjWsNXoDlUZeNyzb6gj0gOlv9WMuF7ZIe+/
2OUo01q/aXUmYVHotRXEZ/CM7b3s+dFZca1sBXiysGh4WGFeAHVFaEAjLkcJFaoOEJxCJ5IoqqOl
As0pTwCfrNkKLEwHIw0F1NFfyX1ltmi9TLLh+olB7pfHTuhhZyEpaBRd/zTvu9BswMkTx+JfMliX
y+lkuDX7JdILZ9nwvX/katB/FVDVJx6x2a+ob7/HX1yONdtvovYrjdnKjmR+1mraTu0honwa9OG2
Cqm0UPqmZfzj4xOkic/MNBl97Lk7A7hyy8xKhKQ1AieRJ7sSaOZgJJvrw7xvd1Nj0EA8QczR8Imc
rSN4/SzMXdg/XnpDYU/AWE9lcYoNskvEvq4PtvTRYCWAzlFNFdbYbA9OTZ3Ok2XvrFuxSiUwmIhT
PrJ9dWGtbPfFoSAB0cGf9vwc/Wa3cUMNVxOnwQQUWr6ie0VFvFxZPWX69JftdMAp0DsIA+CDUTW/
3IZVAMTPrjXJaVo5EUdKmNrwQwktO9q0PhRqCsmdsqHh2qoHu62RwylwTEAJZqBsC01zih9DWPwr
v2vhq+LOOrFNLBmo2RwGgiaBXkSVGjigLw+gq6X2t4/PgBt+zvOVw7Gw0Aylc+L5E6+N2fuWWBmM
g1yiG1t1t6JMjxR/gLs3a47QS+Nw6UP7hnvCVp3tHTcyPPqruJXYDaRqLdxBoN4osEw/vEVVOpsw
rKCPQeqafsaby7gmlsk0I0IuRq11pzPr/gYZGbHRQ30NX7UwIwscrapDNOI7zY9ewyi6KfnuiQLe
btAfMZneyvKP6/N5f+0D54WiRuyhIhQ/5915yHgmViSFZ6mlxVvRGtmojWUfyhhR2bYZP6oJztFm
lOn7TL6YnIjL9dMLOlWhlylOXtLQSgCX2Deu+yfpxwdicUxeipUPtjDBixM4ez31pvZBAio0VAQS
JS7qYdFOi8iVmmZlpPcPGyQuFRoXkBPMPudObAgtWIi9GeG5SfK23tMsMoy9ZiXBmj79wnujCJBt
3MeTr8Wc4hdBcKUC4gXn1JADcVJEGj9IIjLxkaYvZt3koQfEw7b1dNzUBsJ5mwZdrzVH8KWFffsr
pqvvzUlQjFQtEjmyHK8t8pe4GYyHYlSkT6mouod+QGj1+k5dAK1OW4db5D/gtbkCemQFquECVXEk
r3pAf4B8Bh0dsB87o0Mft0VaAesdpxHjQSMlWxl+4crkmZ0U2AkqQObO7pcs44pzZRnji/7eHb6G
wYsbfEX/fBMGayLkCwffBmc0oYA5lkRKlys7NsCCjb4aHEWOHnzKzLpcPOGkufIEKtPfM3ucGAds
mkq8pwE0mI1D3mTkvhmcbUmJHuJ6aE/YtEp4aUrRtgusaG+iWnfweqm7p4nr7txRJ3mO6/xw/dMu
nBwKKhNXFvYaoNzZhF2v0YrRt8RJqDA7Te9OpOnKEEufDzl34iXZsNR3TNyU9kRFiFM7aYrsD57u
k0MKLYe9LD+bXbACs3z/BTWmgtckbxHc9/lV4FlUDiysKhx4kEG06aM+fFL9QWZ93W5tu7y/DqbB
6AJiCqAakB8uP2Ng4T0gF410on6ieZDzUGlz6Qw8GonovoU6oudbTQwoCILCRepBbcNiZXXf3wUE
iHSrgOOCBMY89vInpHWQFJLu+thztCiOmiC4UGL0Um+TpB91TdSh1euWYuDXJSAwzCO3oaxb6ONI
7udJ8L2RDPIio9WP+YBchQuIY2Vq7zeOJhvEvwaOScQv81DJiroe8cdhcPB/xLT83m6Qkv0SuEcj
EitXzPtjwGmkXyX+uuJy+C9XsVATHbFyKzuDdRqwoYm/EANYK6/UwnymlByAMVavMDJmg1hFJ9F0
9nyMKrI9nWdk/NytUf+YnHXD9nT9YP/VH3hzxcBiAGFvwzEB+/43wricksdVrpVQ4M8CZtKDFPbF
g+wnX7M+eqYbj56pmmz3Jz+oKYIPyPJDCLZ3aY0+xPUfMpv1//4OG87/NGUAtZe/Q2/MMhkzugNt
YcW0hDpAYo0qb5G1Lm8wC7SOSDqlK7Of3QJ/B9VUTNDYN4quzjPdpDBzLe4wBsnavtl3aMru+GlI
A9LbX7nLZwfw3VCzKKeAkqnWKMg4SSpeMaoxqSqTnsV+9UsZ+jWxhsXRYE0AR+YIvkORp2XSY1Uj
h06qP+vxT4yeHU35ItdrrpuL4+iyzRNIveodMd4d0K9R08o7x1Za7GDSPmdyOvyjk7rs1Qrt8uub
ZG049XKTxJEuNb091k5RIF+r5WatgB+eVGzsikptW2krxP/FDSIs4HbWZAs4z1nkOCpbXY79s540
8UGJNDwUaFwc/BTc1PW5ze6W/2yQ/w71N7h6E61RawNMhkyzo1s06y37MSuTlUdv6YyBVP+/2fwN
N94MIXueWiUicB0BwPs2GQd5R7cAuJ1m2ocqbL29a/qrN8z0UeY3jK4QzCqGzu08P2R6JqlYyiN7
KlvUsqnqeqcWWNoWVUvUjznu6JXRhh9HCXZ71oKV7jpjS//Uh/aeqv9iDXSIYPBRiMvfVdHcEoSq
TwPoBPBa1u5kM8hpTWd+J/ZegJfZwfNt408F7fT1+vddWnxBQmqSxQnsM2d718iSNFAr2To1mfsF
t5JfRVg/J6Z0y4160t10rVSztJ/ejjdL69GVqhFOHqxTqtFarCGMnWxJ11ceq6UDQnWV555Qiod/
dm2HgdRaJVJYjoJAZ3Qw44D2aIRAd4Ufh0xP5voiLg6HhzClGmTb3wXEosc/XkaC3YnixGmTdJ+4
GfJpa7aji8PYZBHwwjAIn4v2SKAOy55CsUP8/QIX4zHrtQe4pGspy9I3MqAeQJMhNIMLdXmfBVLQ
2gPdpHPVuv4tAAwUMrO2Aa1yfdkWxxHkvroG0Y3zfzmOjIGMUsmae5KNMTFBjqCAsAOHoO7+xTi8
pLypkyPtfN3gI4IdjqFhZfpgPVot0tchQPzD9VGWvg58G64TsiyDRP5yNtqo5L6FwCiP20+9eY4R
ggdot7LTZjH73+v4zSCafDnIKJdJE7pF6cQDAiBR+a3rPYTkH/W4PMMy+NTnN0bz9frEFsd8c0XM
8oQE6XI1StA68mtJ/kRl0vpl6/l4WwoU1ykBDQcrGr/1lurtXFdrVj7e0uOK5SgW9bYtww2bzTgO
EeVKhkiigyw9ea1+wg30ez+KrdqKlUt4aT+iE4S2kg1BkND9cnFL4AypguSDo+R1eAd7SSBBCxDu
+nIu3bhvR5km/Oa5G9zBdeu4k065D3EUz24D1R4phu0UiHyvRfD35Kg1Vsqpy6NS4eQE0KqYF0Gs
SKDNV/mtQx1yExpO3AA8FV+E9Fuzfl+f4BQzzl9WahAkzJgVg1+a7ZdwVBC5CXUauNmjSD5H0q+C
elb5rUGPYKg/Hgpxv6MkJVsmQfC70r9OhyPXXXwHKin72aH8Y++AJvffU1goxscvLCqeLB9ZEIpm
84uxjT3JM7JhsqTt/gl01UF3b3998RZukYshpj36ZneMALI1N0ztU8xHqpIUkwn0cF1jpc+6sNWB
x5DU/F21d4UGTLKBwodQ0l3gT5Za78d6WDm4SzNBvmwq0LAP3nVKuItbE3mPwSl8SFdt7v3OO6tB
crernq6vmbpwR1AZpvA15WnA/uYPljZWZoOZ0hlvjfaP3vrQRtscidKNVTbKY50rxedArhMkMoPo
rkf29jvafvqP0FXsO8h2E3Iwp+K6q+MxFNs4huW4rVQ7f6ndevzEE6YhF6FpzdegVc0U8w07+l0M
QRHuhOnBFsSbG7pijjnfi1z48dq+W1rKv3UuyoekNfN911coP/O4jafGjqQbnTT3WVF79JRM3/px
fS0Xh4Jfwd5gf7wrqQUa5lQ9ZJqzPw7cSySH595IE0cBXf7r+lDzwuz0mOnYYEyVO4oW4Hsu97qn
dS5hP9IZVeM+axCzYFX1VXNMVNzYrJtYxbVHT14jlEWvj7xwGeoGPQtLUak6cSdeDhwr1gjYUgwO
uc2rHIO2l7oT+qE42aXbNFy5opZ2p8GdMUknqJBkZ7uzlJBaaSNXcib1lRMwlsbc1L2avmL2aWvH
Pq/VcuWiWvqKb4ec3SL2UBeQ8zJUyZs6sm7r3NO/41VvWSiyjAjwXl/OhQCB5ZwqUKT1NGBn0XYt
ihZ0UR2f8eazwFsV7qGEM/kSl/BKcisQhyIx/ZPswzLE2dpceVCXJgttgrBYA2TJb7j8mmbWuaRv
cuRUcXdoS3tTpKozds/XJzkt2exV09F7MCm0UMtHKeRyFPhDPf597JkorZyqrk7ArD8Gsfl7Ht4O
MSvGlGoXSH0r47cJAKnoik+ugfXO9WksLRZ1Qpsm7lTUnk+jj8wSFqIQp6R4LFxk8iocJ6HJfnwU
wBpTomcY5juNhSBIZTennobzwWtPPyBQ72U8SK8PsvRFLPqblHVpqfLpZ19EkvSmqWLZUSXp2I5A
gqERfnwIvGQpxZOevAcW1JEC7L0KFGfIpMzdKLDP70LwhMG/GcfW6HUbUxI5hz21bd9qSWgkZypw
sIoTs0y/xFDBVzycF1bMkGXc7Cl50Fifl8CLzhy4onr71Ort12FIntTRXwksFvbXpAszab5ONfZ5
S0ayTciGaLafXWxx7tM2H+tbq4d6DlgHvPHHjz5RHL95CmrxsJ9tAbvO2ya30IdWFIkapjaC3bWT
+iCU+F9cqQyF/qsh21yt83o+wINYDJ0hOWZYYMeClP8rkgHPbd0UHy//MgYJvmwRZ9IFutzX5Fe2
DOTbOmWyeYSSA6S931WB+H19b09rM7vQDORzuDMthI/eCczgRifMcgw9B0HwFyQobxUv2gVqeKeb
wgnk+Pv14Zb2Hjf0hHnjqX8XqGPbmEYWTO5T1oY57MNGd6ROV4/XR1naftTRdFWlbE6gPv33N+Fz
GMe9EXRmCC0Iix8P2OUxhcL1Nckjd+UmXXjWDb4TOCqT6JZyzOVQUQes1uxg0MuoPqjp3g8zBCuO
br/ynZYWjmCFSBr0pU6KczlOPlh4nuJCyfuJbUo16v0R7vNaAXJtlOmNf7Nwhp3mOK3YiVNqJhEm
sjhJb640G5YCPuPNVPRZLm9JUedlLe6Kte9u7Up9wvkZuDK9nDKHASNZ5VMmD6cUhgTc82rlgy2E
KZRlTK5sQ6GsNU/v9QgtbVmLfZqrlOWTwgPMrGh7KPsv2Gw8AqUaYQj1d2jsrYy8tCvfjjxtpTeL
m6IRH4VxEjns3BKma6n9wIIw3suj5K7ciMtrTPGCV9ew0HOYnYBqsNwxseDNhsWLj9ORFup72O9H
n35VYZ1LYNmG1j4CYnc+fvSmhuf/DTybZJl3eRmrlLD1CCnQqggKB3ZusC+Q+vkXp/ztULNrv0e0
FQplkJwzpATQ446UB08AdoP//ef6pKYfPb8kQW1QxJiqh+9acejgq21TqZnTth1y2MhtSsa2hHab
pSt7ZOk6fjvS7JinVgppLvcDB4pq7LiTibfdJ/Jjo0c/Wl0zMA9T+pWXZm12s0OP2ImldBnegzSW
oYG0qYV+YGYIVHr9UKmfuXqC8HB9RbWVQdXZJQDl3pQzQPWUh5CauBvJHLCHDtC4fBjSOOnvCyXJ
6x0CLXhD1HCIzUOIJH+1M/upSDEUvW/+yBUDcblAQLcahJa6p8Ew2yfszauHvBPWF13tWmNb4x41
7jNcZuCCZxyMr1gySO5n1OHGfkek5X2pc/i/u1jJg2yv5FHHFUvcZaDNOWpNLp1H0RnuMYmHFCcC
Xy3tbSbBqnjRu7L5mXVqq+xrPqu6shsW7yr+P4rVmCEAor28MfDS6kx8hZAhjYIWozulQRaoTaMG
/ojRdvgE4fHU7Ewqlp9d/E5/SJXsrpRDF2+t//4GY/ah5FJSylaNwvNgR7G3UwsMzxABNtMfNc2H
f9FDmaIri8jHoPo6bwaAgwzAFFqh06Bdi5wHMvcv0QdRi1OGRWmeeo0AJkyUMHuzJ3E/Cx1g4bQh
jHmMtuUC7Tnhqqhx9IqbYNrS4kNyfcerU8D27hJ5M6p6+TE1IafMrZWcUbEATnhVYZ7RALJ+12h+
/OSkYwvpiXiicuqf0Ctx4XK4w09CJPUsWz2GWgmpt7cpiat3sP+zY9aN0i124DrqAylwDMS8caIl
yPbz1ng0W0PemQlKFNcnsrwp/7t6s8DUNgq7zjLbcEy39RGKtiAK7l3LxzNZsXwUFXIvk5vj0GRW
hf+2gE5fmfo4rOzLpQuE0pTKN1SNqcd/uZxFmMLiDvrIYckxlqqecoAiW63kndOb1+tTnmPd/u4Y
CssoFRL0v9dINO0Kdye1NRzyUKiT6atmlXjGfa4FWhzeKREIQtgCAnkdpeiTuLV4uv4LFmc7teEo
N0OImYeZqhh543AWhOn3EEV4MMsvY1Cig7wCYlh6f6jHqTpnD1XIefvKi7EXjJtqdIQF2aG4V9Fp
Dspv4LB2Sf/n+pyWbhbazXgJkLpNj+vlFyxtzKgLGVpY7NsQx9KvVmVRV8k+fXyYabdqpjwNNu95
JHbnq0YJkwwe6tEokmdwpptayvfXh1n6QrjGTOU9hAu1+X5sgiY1NDhtpyz6JLXHFo3txH6GarYS
9SwdP0FfERQnyrjvMijZGihXSkV7agrj7FoaCly1/6dDMdHuos+6giJ1NFp35gjT8PoMl74XlYmp
kQ7wisrB5ffKNeQxBLA8x8Iyyu/1+2zocPIrwpVxphhnflG+HWd2USouJgEssHfW7EmoMCYz+NJb
sf0jTZsy2VtBU5Q7qdCwvi7Vyl2rWi1+SCgX0NuISd8ZHOV9mrh+2oKMtj4b3rdQoKutNpgwrtEo
Fgeaat68RZCm5hm+hHRYn+Oi5NilVp3UENv0SOnsz5j8Nuem0uOPN/8o6dP6A/oI9nv+trbu2IRK
UfO2NskeLYuNJH0O4yd41yWuddf3ylIi+WasOWDIHNG49Ar8VfygQaOiP8nyBxVc/97JIDvQ0qQp
DOtnFhyFpN2GFliIFqCHiKLRtunvRQYr1RhWnu6ljf9mpHkIZMlBCBERveNUT5VfVoS10Fl0Qfxg
p2Fefvxd+0tvQ1qY6OTddTWOEbF4n4PHVZF33/lFPO5FGexstRjTjSwkr//4t2JEUuEJsjC9ppfn
enCVqpdG1IwFVPAHD30kLDClduV+XHhZLkaZTsOb7BevEtjbtSSd1Ho4tOptqgDD7xsFewXrWFva
9+sbcOGbXQw3/Zw3w6lBBcUdWwYnGnAPsOW94qGcZmQrs1rY5xfDzPK1PkqStigopKdFdmuFItkE
UZ+vXIhzHti01S9GmW31oBF1i+x+5CR6MCC5bg7CdSKcwpOzVsTRz0xz1Rs6xribD36dqE9KW94N
fvIpChVj/My93XkrE1+4pCH8kA5PvUiwTrMoMByxJIhEjlGa5sboSOK2Ch3Jw8mcHGWnoWWzUXKR
b4MwqVby1YUX0LSh9+H1gtIxl+flp61LgfF7JaJzTWZylnqVkDoz/JOX9mjyR9TJNkFBLpbIbXBn
wVBaeYGXvjmRBBV6KpgC0vXl+HGgyn1mi5i+of0a2/quGdOVI7m0e2mITkVZE/zEfHUTo/Z7/JWH
k6hVOdpIsZaXp65TPfOIfFqROtcPy9KMKJPSNlcpo0NFvpwRdhyJL/cRHvJFdYdh+GdNXvOBWxxC
0yGLUaOHaDcboqikKkCjXXWMztqbJZocaOBdn8XCe4rqvYBWR22eHut8X/hkAXRVBihFpjOo2l6q
tcnD5oBWyb/4PrTGCYLgB6PMPtsCSTFaoQnv0gGdjmEFnk9K/amS8h/XZ7S0DSj5Qv+luQU1Y3bI
JD1IXc8IEPpRwvsoaBwFLRKkdfbXh1k6ULw1KmrooP3eha61VRqZEdjipCImjLIaJsElsoGW+BwX
LgoJvmb0qDwWXsxW9MvB25puaPwL5NxE2/3/XzEL+1zOgQ2yrXMwkg9a5B/ztLe3eRmE+qGoE81b
2fTTdpiFmRfjzRZ3EMJFoAgtFBqu6DK/asZdZpDGIUZkZuZKCLG4N99Mbjoeb54jDx1BEmR0E1IV
rSUql+mpTvTveSbjcRxgg3f9i67NbbY/5bwWaHPQprIQNdxZw/CM+qp9GDPstzB9Tg8gpNYotMri
bkXIXyaMAH8zzw88q86hRYXe2darhtCco7d1AxrAGzfOuz/IVVqAzoBh1g+I2ASG07IMtwleJ8Wh
wm4eRx97LH9XdZbcSYZdNLuO/HBlry/eQ6ScHF0OMH2byw8xYEPdDIU+Ov3QIF8Wfqqt5tP1xV9a
B246sBAa1s7v2pEjUG079+zGwRIp2siRjtF2+TvT10BvS3uKKahw7yapjPl91/pB7GEngCQzikqZ
hIK66/6MsmGvF/1Ky3hpSsJEo3MaDwrcbNUQ8ZKqtK1UJxvNozFGT6AIN52UrbysSzMia5i0P8AL
gMm5/DhdpPq9IVL9NKT30fBdQQkLDCbpl7ZyHJeiF7CJSNSTf6EWMHuNqKi3XtSnCApW5m2k9C9q
RWtaBA/Uv0W4MUKkoT++KSZYmj2JpnCfz6ZWBMgTqDKW1gpaUGcFhcsTimI3ZiytTG1pg1sT5HLi
gdkIkl+uoWtTHu7dSHbC3i6Vg9/UlbTrtTZdwTMtbYm340xL/OZGa0cZzSryLScfvPgELyQ5iVQz
d0Wgr6EJFqekKVitoJ86ZZWXQyHuFLUqWdjZr1HDUqzI3zauoa8c26XNR13YVig8s/vmKAJaD6Nn
ouROie1zVBxsj+YZht8GDOF/sRVASFHKo1T0TkNHCYdKFCqqdoDrEcfubQUL8UTkUY2qZWqtNcOX
3oK3seS0um8+VI5LguubEYKSoXQagnzXNuo+8e0TuadTVfXH81eBYgobEAkeC5z95XDloCP/po10
sJJiB3rlSfOih9Qqgi10ghWo1MLUsIaC3QHKGDmKORpD99IWJU6AHwNoasfWmo5ipQzxUUNARdNw
lEnHEo36699vYTsy6iSpYANGf6esgGu8ORheoDu9ixqRSu7zTJkzfb4+ysL5EgTLk03IZB4+hzTT
he8GpDuCc5EPwQmTYOs+jBBp4XioH9/5ggUkkwGRDgREm32yOMyw75S1Uzw85uI5Tsxtr9zl1LSv
T0lZXDmTAim+v5O/9nxvqEmDfJdvOdlQmPfI9yFlPSldB/j+CX/bt5MdadZZ+b3SSt6NBx+s2MDT
N78KfZQQTSxKvusY9dUGwz13raK0EAdDfvrvz1Mv1wGbkbSuNCCEHSJGI7snQDMjlH8l+D1K3TYI
hn0sVrbwwq0DFoabABQJadH81mnqHFtuPwFxoaLdjoMkVsVbNIvJfFdiwqXZvR1pdmEPdVAJ1bMa
J/Rz9UhP234oBvNV6CFMWsBB9J8kFffZlOgJpVWgcCuff7ajTQ0O9KSAQKeL0jWGNJfLiwlqYcqD
5jsY79yNqX5AOe+1Ql71+i6brei7YWYvrZpqpA9Za54iSUUpXFasDba55gOwhILOmGruro83bw69
G3D6QW8uWAxh677KydKyND94brE3wvDRG6pTXxXPnlR/M0G8KVJ5TpP+lCDCf338xWWlBAo0iH9A
il0OP+Juiba9NjoxQHRVuDd5haSu8UGUwH9m+WaY2dfTkQkOx9L2HaF5yslEL/wukLLw4LUhM/WD
ter42rRmn9EAJq2kphJTwPN2WVhuzC4kD1x5rf6m0G+ywP9Mi0weed5JZWgel3mWZEIShn3m28f+
EyYW29B7JOLYeMOvuv/8OUHlqLizxl1efCymfjfybNskfYkFToQ+MJYddwqSx5KO6G+Qr1wwi+sI
CoiuJQDZd/EgpEfTa1y9gfKDl3EXT9a2GC2T/yhrdXJ9Flb/Z0pvxvofzr6suU4c3PYXUQVifgX2
6O3ZjpO8UBk6TEJIIBDo199Fcu45NqZMJd390NXpKm0JDd+whsUVA4tjzhj8NM6MOWqELhRC6h1H
yaGNXDiuoeNQ5MWDQtPjbjQd+VD4dlnA/gegKCT6rfHZoFbxK0OC9iTdoYEoNxw7NVwa6LAvIbj6
RQiz/Y+bQXNikpv3tQL0I3IYpSg04vIaYgmF0+EwsTQlMYWDdPOTOFAcSzoFsGtiy74fY2mBSxuV
dcHOivLup1Baw6rbf7Yaq/2vGH2jS3CVWf1eFe4sssm9VEK/lLsiqtHh8+Ma5mFwtWDOGEaTNsgn
yMDL/dShdwpzJ0NeQS0Vrskfn/NFsPNncSHoixDYmyvCi8dTKwlPWAD3T6M4Dc7F0mXEgFgIuqcc
gr8fjzUf5nen4tVYy5cwFGgzECc7pYq4SVAbGWhiY/d3Dal5RigTIKBHiIOdSRajZDIzIBsDSZ7J
uZIXaJGX3teU3Y7Fr49ns3j5/oyDojCCexOYv2W2V9TcYVA4QqMZjOqoh08TLpK83I+Tbh4D6Ngk
kEWElVSbfjIn0j19PPrKWkK84n9HX5I1SzLxWnRSnJrUvJO53I+w6dx4A1YO3psxFnvDM/sKcNcm
P0np7MbOjGAPBkQLjUBXiNLU2JfV31VA/6wpCPMET3nwvgiviTvYqRUMIL8BmWLl40FQ8ghLmX+6
vtC3x4aft8riGRCVA8BXwNDdDrohAgLrB+zkZqdj8nfV4z/HC8H2/x9ocR0LyF3VcMHWpyK8sYDP
0XWb2N5L6bONs7UeL6CfY4MGZHrvME4pCn/w/jAUNO0g0HWgo2BfHWvgtyj0AAwLVfHxqKy6d3ew
TCBZNCLNAkoU9mcPDLzwYuMdWmJFf39KUNaRjAKtj5LIfPG8il/CaZxIUHSgotoCwnp5ndMnu5PK
jhHVBCSC4Ai0vuFdItyYdJoh55ldZvdmK4q/JKb8+S2QEEVMPKdWy6Maal8Y/pAFx9yzb7PRPqre
ehF1/fe7Cr0ViOYi3ke2v5yyX5bmBMGB6pw3rdzbDZy34Omi7hEe5xsHZX15UfYBN9GGWcCyXdQN
QSUpDE5OelIDdOqhkpoURS0PFSF5MmaMxdxjX8xu5ImQqoot1efHj++glbcDdA/AVAHLBa952TLr
2tHUUwa0pTPh7ATXImVx0KkobB51uLXB1y4j0BYAd3RRMISo1Nv9BN25rkV67B8lqhnfaTk6983A
jV91lRtD4huD/ZLBcpBFHKQ4snG6VmeKgij8SZHSojv5dvDKdyU4yYSfMoXKtz8GRyg5nsC54VHD
u2+82mqErl3vM/EEGixQAnynDVRnGXyTWh4c0SnJDj2Km4lfuUHy8QdcieIgtjZPyvLRD1q2z9Le
DyYLPhbnsjXFhdvubFoWoDQlgFZ+/His+aZbPP7gnQDoM5MV39NpSmNwqIL8+qmhaWTwPEalBzqi
e6svNz7W6kgYCtcO8F8Qynr7sXolQLeEhcHRgWVdIhQYn5KpfYOcNGJd/vDxvNa2Bvq1Fqp7wLcF
S9Jb2nXIX0Kk2mV1gadGbLjXY/ktHNK9IFuljrVdYQOf5QIqhbhjmZSRwbNqUrLmpKlvfYE7Rgh5
X8oO/zCjAGRBaNPh6lw+jpNvqlq7HYQsZA1zuEF2cclGdVvWjROVZf2dS9qfPh5z9T7DS/S/gy4e
SojrQ5akc4Ce7fvhXpXFd4uM6i4jcKSMBkiqBfDx4GRfQjq3RbVGlwfOTPry8c9YXWDEj0hpgB58
94gSS7DW5rCPbo2q2vWDD9U6N1Qb6eHaKIBCznApy0b5fnGVTWXJqxF9z5NwArjL8aZLaGVb/xC9
ITYFmBW9nPf914GAUtBUbnWeIH3iJsodIAlrEmo78C7wi6sKUpkw4zIs/mJQXm3h7dZOoQuli1mP
FlSmZQmqTtWkAfnMzjyEDVdDa80SZvX+Y5WnxdeMgBS/MeG12wyu7TO+zgc5ZVnb1IMbVl0Gtd3B
gSWJHBNTOJFvbkGE1w78q2HCBXR9zDi0lCAmcoQa7c5yjT04DbcwdtopN2eRHVLnH+4zFLdmNh3K
0e94Z31o1wom7tVpMHnrRTZ8rB+yoUYOWRl4nSMEn77YCGWW4CCcewRvsFDHGUBHC9XCt5dop6GI
DLqyhO+3nQCAvTcLY0c9najQPXCLQxJT74Hb3AGbkfSdeQ3L5e8fH8b3OwhNX6iYowgP5MU7BNlo
KjCv00GcekEf4MhzTyhkTYNA3DjjFsrj/d7B6zfvVHse8R3KA3IM9VAxWZ/gOBRp34+hwtW4GzHx
6iAu6iUoCSE6XGILTYA9fV9BYN5324N24DMK0Ir68fGqvY+T0LnAI4EWMaA3EPx8++H8tO5bMDxg
7tZJeoI9jReXaAcKg8Vwnbk2Mv/oGcVGJLgyszeDzjfeq2AfzhxwioBt3SkX+W6sLUhswlSp2Eim
3t+bmJoDLwBAxPCVlk3IcgwEaWXLTqrvTvByujLYtNWGWdl0FqCzUOlBXI1GySLS8yU0TV0q9Cww
Y2dfpQMPSvY19DdV2Ofk+W08hMkALgC5ZHSL7WXwPA1tjvhvys7uiLpW5HpjPuJ6Bv0ZwiIwT4Jx
LGvH41Ab5HPHdXfJGO36iIBHyfes8bJy49lf/YZAhwGsOSOxl0kSLLk44bpOjxbtXsIWNqhh+gKL
k6eP9+fqR/wtejmDgtASfbtVRApbXbO14alU5/ZOFKFIvBLiCh+PYq19RwD5cIWhS/Ze+Drz8rDN
ynA85T2Q7XGo2voLT3P3p1PkOAW0ry4BlfQOWF/3yWlhpLKrpxpK46zrOYJFr6gu0tCsPPZdoXTS
G4GEp2bolNZGNLBY97nohrwU+tzQe0JIt2w3wlUAdGmuoJ6kyx3sxxLeew+NJBsE2a1h5gV7dUQB
NnfzOlAGlBAhTGN0fn+WBsxBwZwvN0LixSf+MyOAVCCLPWMFlmfIKMuqxPMSHOs243dasnIHIfB6
9/EnXp0QCNIQm5ijm2VCKKDL7HogzsMOsYfEqP3dagBX7ZqNq22xkf5nMv83zGLdqFlL8IxqceIk
O8IItx3QLbXFYYQoz8cTWgQW70aa//zVFwJ3WQc+rN6PzMAuiQR3OByyJX3kE6xpepcUP1A0hnDY
x8MuK0d/xoVOMzafhaLbMm7CK9QoVfZwePBIOe1K+NIKmNoK3mv4SPNQ3ql2sr+m1lg+dPCVJHsY
W8OPvehb08KBkSF8nj/+TWs7CEIScz41v/zLR8xuU1gwa2AHEffs+7Z8Fhb7u8f496xfDzH/hFer
rZsaXoQoqx/LjMcINA60DM5QOt04C2vb5/Uw8y5+NQzq/q3fhSo89qlR3aa8s2PEbsGekbb5Be27
f9BXRMkbkBYwtGGb864G5Y28gQy+ecLluHdS83r03OePP87aPn09xByBvJoSHAx9aXOo1Rjd2VQP
Exy7Yeuaht9ha7AR+i6CmT8fCRoswCvbIM0s3ySZDdDGsFFENEFakPqqgh5lkcNn7lma7b51Nqpq
i5L+n+EcE9cW6DPoeS5OIPBZnWFw2BdoKD08zeDBCwwE+ztBjLCAF6lR3QHL7B6ysPGecwl1kI2z
uPUDFkurYGo2QYohPTq5tL7AuCH4YWkXPo9VY9YxWLuWHTVGJvaVizpjxKZ82v/Dx8WditAf+vvv
UFG5h4pQg4YazDFN2Lv19i+ErPdQ4L/iXvDY2+HGF162Sv+s+dyngXgMqJBL2ixUGpwiC8BGZnUH
9TO4+h0z2wL2OWzcU6sCAV0/0GM4+UKQB8Qgp/p7eLv1cPcbpkMDY8bDxyuwdvdAy/N3SQfVxiWc
hFXQ0+poD/Fet76t5PTVLeXTx0OsbevXQ5C3J8hkNcl6ZkEpUYgb6mVh5E/UisIM/b4m7axvAc1h
7laIfCOtWx0YITRcAOBL805MlvsVxJtGCK0TRRKeoRXaP1X2dY1EOePsQMPPH0907aqY8x2kkRZS
ymXBygBY2Dfh83tyTOg2+LjWI98q7as0BHceyF4zorXy/uFmn+H6SF1B40L/4e3qir6TNvZKcCTk
4Ld1osB7c9vk45mt7RKI1bh4MVGkfQfXgpWqLktSkZNkyIdJc8+8LWzEWoCDnsXsDAEUz7sAx2kb
XwwTnNU4pAfAKoedcyyDOjsqqMxuQclX5xM4EMxDZgrk76LXh8aFU5WVSo9EldBpqe6h0fwPBwsv
OuI1kKcBVFykVil6JpI54GqVDdxsq/zkcmvjAl/bb0CJw0UA/jrg4y+SX6dP4eRjg6xR1buxvdWN
g5i9r+wYdvNfcngpHz/eBWufaFbuB1ccyhLvyJZ+G9Rpz3yN4LC/R+weia6AkZS1VXOy1h6G1wPN
n+/Vm4urKEDqBnsdGcgsS3hI2GxKHlKGYwU7jZc6RKFyr0cwyg8OWHHTGXap4RS3AyTw49o0DBOt
CmL+F+QFJDgCatQp3M/D9GKyMIOy9Kxc3VBYbrdkkpuK6FsLNf/5q98/FloXQprBKa9l5+6MWvdT
rHEXdInh6s449146qlgwNZummxIyObJy4bGu3FEcANmGZ11YG0MV9eNUkKgSnv0JnbhiK/Jc3UFg
sQKODo7Uu2JbalJ7womE3CcahonQpoq6Nvd3EHPgMDTPv0EEodl4A9fOHvR0kMTgxUW/YnFhFWU6
sB7wtTPyVXevZifdbOyK+3/Yq69Gmd+GV5+gSiEDETYOJIqUPHlednRg0wqYafIvw/j4C7ICUBNb
nvKsBY2J5sYJNoMOHGArCefgrHikZCw2YpXVzGWWRP+fsX43FV5NaSi0JE0OL4awmtDL7ui0z02T
JvVA3Z0/wBjI8OFsTcfJTewm0+ewac1PyIK37G7WovzXP2R5ewYtZCNySk9K1/Fk5DuDnanRRhAr
PP398oKVjC4otgtqNYuD5MJRgA0Ej5sm01cgED+RnL3UrfXl42HWJoTEneAOhVnKuyAI5gD50BUc
Mu0tEmD4A9dOmDRuRYqjlOBSJG0BT6qN77k16CIsgh8YPKHVkJ9rNegrh3vlMUXr51jRoEym0f8H
Kw+UuoCZwJkDiHRJlc+4nEq469AT3o3roKwfuXR3kLC4qmtNNyL7tbkBYgWhcdR+3+vEm0HtqAb1
2mNlwrvYrh5q371MFH7OPmCBH3+8tcsWwGoom2NmyOgX94kD1vBoNJScirHtsm9CD179HS9jdSFU
VhvXylpIGcKtEU0eND0QW769VnpSF5XNiT5J04szeMNDsAIu3ypuBYcNeB45/X8fT2/tLYQc81wZ
8IHwWtYr3GzQIs8K8wTrr0jY9yCaR11zyQgM9EAaDo9ltdVaWvt6YDsgLkLEN7eV306StWHnMbtk
JxCHHgB3R5ecXxrp71uYyX88u7UH6PVQ8095daeJiVbcHkJ1GnKyT8k9Lfu7gZVXeqpuhKk3np7V
r/dqYoutQsd+ghED5HWBHVJHiQYPWPoVDLvrgEArqHR1AI/4ZjqO3vj944muvXpAFkNNEeGT9w7Q
4ddjZtm4t4FUda5Z09+WfNhId1aGAB8L6BjwYmaZluXs0jYQAYD9p9zv97nR7KTYSuVWdgbK9wGS
KSCdkAYsI84pdWFkorJT2T5BOwJA+wxkz09DtmWWs+yQz4kyrI1mgw6UQhDhLh5WJx+zCkjj9OTo
tE+G3PaTfDDc+6Zj90ZFvLiDNWYcZBU5mKlVXnU6bTYulrXJ4tEBJABiUkiwFus5S+E0tkIDpuum
CcKUXuU6uw4SuS3SdQ240+CrNt19vE/WBkUFDSUtFGSQNSxWWNXUgGK+HRzbMU+monbiomU3lLDv
hag2OkyrYwGign9wcb4DrQmvq0IxG07bhqMTI+yitK/KWWbwnKf888cTW7mmIcaBvhm0nyDzuXx+
KCC+fWiw7ByEUh5h1mBe4BlU7y1woTcu6fWhHCTis2krssm3l4o0x7FNEYSf2oGdsnYCAbLegap4
+PsZzUZDiBeQe7/LWDt3Sg3dQk/KomXsDLe+BD/Le/n7QcCuRJcOlQUc7sV+cI3UrFvuFGcbOG7A
h2Cpi34ZFD98f6vhuLZsGGQWAkM57B33mANK1jNTAqxPm8hSRmLZA9Txxr8PmQFXwE2FoZAeL6ES
ue+kDu8F7O+G6rmTIKr6ZQaqEPuXcWZ5DcQ6FlpwixukcyboJQTobfZQLbHtb56JjmP49A+f5/8G
WcIj4C0FcR5mDic90xuGKrGoc6wtfvp4mLWT6iE4Q+g/+1otGRYEjHDw5dwMenE3QMYlZljFPsSp
iKk37p+1TTDbf/xWakPxYrFqumz4SP0xPyuwr48VS6skrz16RGy/xbJdnRQqVrjuQNFDPeHtMa11
yodae87JBJwxi3ypPaiPt7VrRmIaXA3l0zLfokevzu/VoPMj+irgkL72YDFldCfR9yJuLUfEQ1t9
y8dNIMvaSKjwYqcjt4bGyuL5KI1c2sAFe6cM09hZQhXgxHTdjWKT+Q+7ELBYaCMgC/XfXXheywHJ
86byRJvrtp+D0Z9T1f7Dzng9CHm7cqQ26m4MIXbLtHfOgEpthuJAoPH18VZfX7b/m8tiV4xZA0nT
VKRHW5hXssFQYX3PzC31kfk7vwIk/I4v5mgJhE0fNc3lieqwIyvwVeDgLEfraLkt2ftQ1t5Ys/kb
vxsFmwBinCgJv1NKEKGZVWbZQhlca9lG48QsP+KsqnGoFKgwQSezzxqBrrnxNq3GT8iKZlbBrG6w
RN0JMphZTQp6hqx/tReQjYmkkp9RxpVHg7cVPKfs6YrnKduXEFG2Jj/fYKasrTD63jO8COXpd3oH
Zm+PluwEpIV9IckOKJ7KjZvaqDYi67U1hqAC8JuQdAS5fd5Qr040+uHc81uvOZGuiMXYJry6dua7
3rWSSm7E2KuDoTUH76eZQLSsttN0rCo0xcKTafPg0Q25qOKSFMWxSAf5ZKlUnQxTbBVcVpYyBBgG
0slIqoHGW0xRAUIJ+nlYolA2JQY0K0GDjT8+dvO9vtipGALO3iZg30AwLo5dAPYyLdk0O1HnQPuB
V2T6F1CNy2vBje4ZMGfrM8kNXkWWZ5ggVEgmNh65tQIXtiwgQrOKEhQ6F3Fbq0NTBYqLU6VtcDXM
q7Rs7oMxf/S98ZM35UkngBeyM2mDky6OOVzYN47NyucNkd+YSKFm8dzlrQBGmigRlUOJPqUNmPc8
jyxzSnwG2bDOuO+NeovQu/ppX404P5Kvdq+kQS6DYcCndeXBhTRjr7K/v1FRZwXWGCJLUM1Y5jGo
UKrGzjGpss5vc2f63qdFPPnj30fdcx0ZODIcQ7DuFzuoKipXUlwj57IuP3u28O5zobK4MLNhA0O0
+pVejTSv6as1yzy7tDzRoz5RG/eyEAdvCk9BPU6o+adGxEF4/fhwLAac4aGzUxnwqDj0yK8XQdEA
GfzBrxlkLcQ97PoCyA/BfDdOwYVwNy6YRVD0ZygMArkC9I3w99u51SqQZtHn/Wlwp/DgCqZ3NsTa
no2shWgux3X98dRWx5vhfxBiwMlb9iwbpPOVqVHQCmFd3DF6z9B5QyG5uJrG/svHYy3KL3/m9mqs
xXebbJOptICiUtUQERV+/pNr+1NtQiQB+n+Pbp7qyM3ScqNNtpRM+D0u3nk0L+EI67xjKnlI/Sae
MTD7Gm1co73ZJH4AYzPtInHLbPD1y6wK9j0CUqBv0+AYKKc6VIFxOwBgckl9KhM/3aT6LiKd//lZ
eExQ257FaBe3uqvGMBtEZp9EMexC5px4Bgvi2v674/9nGNRaUVDAawy1vbc7KncseJ4V8AaDocdT
IJq7YHL2RWpuPMNrs0GCPzsIQggDpiFvh6GwVtNBq6ZTKJ1rH71uvMoxCrMb52MNqg32yVwJBYYL
pezFNRNkAmARARkllH60oyJqkwZS8pWVZReAhCco4GcFFL517joRbyAvejNa2rgvfF9XV145KUQ8
6AM8fry3V6b/GyaPgoCHmmm42Ns1SftQTy7gbOVzPdLEIzppvC2g59pFBKYi8EGA/UNifbnIRjgK
P7d74J3QBPWt7LsvbDMaJtUfR8uwUSOr+VYdbAla+b2DQiSeBOhGhAfLO8kyG9V6Ki3PSF+mKDBV
edu1nEdug4Yk77NmFw5WemSpxKNcuIDtpkirKt79Z5LWjqB/veUYs3g1//wiYDqw1NZcKVwcHQtq
kUoi+DoFYdtAAtUkV5paW4zg+Vp/FRPNo4AXg1TERwXmfcfEGVVJdK1Reje/9P4ATehvHeg4af2F
tENs+S++83eCUH9GxA5C3Q+h2LuHphKACbcVbc58cKD+mZNC6hi+y2CqzayVLVHUlWVE0xeMSiD+
Zo3MxTKKqTYldK7sU1oC48mbcbwmtrEFU1gfxcfXguDPjG17ezPYI4eOrEgNsPvqBDaE1yXP/n7d
EN0gyQI69ndV6e0Qox5w5nMynhq3ZBG0r81z0HhD5Ire3/31QYfiGZrioNxhzGWgbASK2OmU93tW
Nkiisl+WMC+FH2y8yysnfa7COcCkQZEEBca3M2p6IWUHO9Cj4RrXLAsfrN6/RndIRwrKMyYtNlZw
JQ4APh+1YBNAKYy6GA8dcjOkyNGOZXqd+wd4qETQnobU4EaUiPR65VRBixMKOGCewYV4cYc5mccy
ytxZ9zM8s8xIMsZLFDV5AQq8FRzQtItpMd2YNLzW9nSXC3/vTLARyX27Tlqtb7nPPmUgksUwUYi5
31ykFXxt218ibe7CJs0jIdMLLE52KpueM410zA2hV582dC+1lYDQlORmduNM+XUAMxrmsoNdk29u
+9PsHPBd2cPEDNh2ul+GcrhRUOD1zAkJrJWwjDzlQ3o9TfkNRA9+kKZ9HPthL0N2QI/gP5M9EZ7t
IMJ/bjo4OmR1lAJ/wvXwpemzi6MmOKrV0OvwYAPSg/bgOcae1M2Xzi72AyRuaF58cnm7Czsw/pzh
CzyGgceEtlBjJ20H5vP4H5Oyjmyne4IuFyw3+vRLOiPaUjP4MRrqGXX+M6mrdk+N4JpM3kHgwVNi
iBsL+T4UdCxz7CMOKbiIcgRBTuEUKEmM+76s7qHe8UWxAc581jfXFWfoexyLXDoRG8L7shC3sqY7
uA/fBCLcTWw8tl6QpKJ6LkLvkFr1GWjChDZq50FOURvhE5mGz11qxnWX7qquPlWdeDImxz+4Uxfx
Ql1lvgGe6jSBKN+HVz3+Sx+YUZVbX11VHQpeHYSFbWi5X2QOvUSnZ3tmBxfhiSvfaU9t7pykAvSh
LIaT6adB1BsoKYdiggfIcKSW+SvILTO2c+/gZ8PRGsrHEXCFRvzXNFYMSegklNWdPZlnrOLZDuh3
nA8LCtTOBUHzWTgwbC2cLiZD7sLTKttDWf9bmsPrsR/9ByGhdJqHEOMyh7Om8BlW9LkJ6j2t0pha
TtzYNbhjxt0UqDvWMhF1VfoTaLAmssuRRGH3NRTQrC/k1AAraP2qB+XELVLdbGRHIyxZktnuTz46
+6DhidvKMs5NA+Q7QBhbNkYQX91lyot7xhOHAozlMohPiYuemutahkfBuh9BYb/42ENTGpwYowhl
/UvViEdZAj2lWtB3w+eMz+o8mX9uRufnSOs4sNVskSYvKQuHiIbWveW0Q1QS6zE0+T1rM/h9hcrf
j2o046qVR+33P6QXNEnO8ej743BKR3qVm/8BPz1EVqWzCNjnYj+mztmdIF4MiFdk6u4q7QuKpA2c
TFk1zV4UE+I2eu3Yeicd5CF+eQ67/CwMOMyYvfrZelZ7AJfIP/C86xNRTmUExPQBNsNfqZBe1FpY
0hqA/RgGXnvb0mevUj/DOo0Iaa+oO71QkFB2QTh+dgUstToRsqOtOIvVwOxvhVE5MUutM1R4klzz
U5lBusauRAIwyFM6wJQCv0Jxz4pR8/vZwXDcgeFTTIgBYUDJzlNvffdqDvhuxiBoNV1Ih6jBHm8M
lG36zngWPIWRJ8e2RGMdZkonXZvfCjf/1jJ6VaUO4rjK3NUtbSPakGdwtH76oofrbYgOkI4Vy89A
WN0Wmf8f8YbEYMYhKM0fbWU/8TrbueO4Qx4Ef0CRmD4YHD4UUxTN6x1z+z3oR22UB7CcIDUugYox
fw89zedJTte0KZGFlEdkm1+lOUWpyB9aEfwKmwBrSGPbSffg0D76TF0FDSQXlaUurVPGNsyGeweo
OwmqskdRfoPG8b2G+jK0QH2w0dNnxMdql3XlHYwYk8HmCcr/T2PpTLGnhpfR9m88bv7Evjl0qJJn
pX+lTLLvbW9Pa+OrqsOkLKyDAbhRp0vnREnw4KYwj26tLumoSMRYoixtR0p4eycQn0k6XVm1PIWF
5hGtrGdCinswu2+IPb14lZ8UMr8Ynp9FaG0cU6upZyrKaQr1oe6zgx5Ab9XNd7Dhn0MUo+LAyW7Q
ZOYR2kp5FE7Oz9KsvqUy/H2HHhhrZlXIQyaGFAqKk4TpGL3ucY9gp96npOOR1TRwV3DOBuwoI5z4
HVLsy1jzbhdU/Ehg9xsNerpqmuy2HprEU73EATe/2RVOr8nsc9qyc2vbZ5f+DN3hzg+g9FsWD75X
3eqR4nnh6JmkdpzT4WZQam+VQFF4n3rLg9lVEw6xBrqpGrwH6jIWVRmSJcsxbAS2MA6EalJUEeg2
1ab76FFVxyQMH3PdqChTKSSiRBix0D+Bivypt+vDkDVjXCnnZ04kisvUeq5N4NcBwYTAtQYgtfvp
Dtb3TgFdBK3rkx9W8OFUzsnuWCIr8tCwlEWGOT6aDjTvwXW8MqDYh5PmfJJpejWM4cUt3SzuKvfA
ivIXjGn3kMZ6yMJh15hsH4SsBx+nT7Sb3lVhmrQllA8D6ziO9Kco9KdMN/eD5dwOtoj9MP9kEbHP
XFxOAJVlETHaI7ScDTB77KRXNz4PL342uTEz3CM6RAfmpBDsHng0GcVjo62dIvSejH6CdOMYkvJg
2ngTOg0VCaM/k9Y6+f1nweydA2+xMA+vSahRzjPGyJhSEsG0eR+AgxONOSh5/aPrqgY/oqu+ZKgp
R20DoWMUaFBtLO0ikrVWuA/Hr+DUPBrETXel6L6ahngeqnHnU/okCrQcod4/a+XhYpywY4bJ/GTV
3R6UmB8NQSkcGrafeA0KwVjeukZ9w3vnBvgWHoV8iAYO1yUKKnfrA59uTvYOj4+ImYd30xsurTBo
LGj202r0F68BA9wznixc0RErax84mT5SnbgdKv+6L/KrzoGkeeceqUB0wb0+RuSHLnK6ZyBwGAW9
LnPvOGX5Dsbwl9Zrb3xqPyLJ/17l5AU6Ko8E2hxR3XWXCSgjg5afueGcSfnL1WCB1OZO9OMTOidp
3HnWk1kwugsz/QMxNOKY/IFaVrD3LPh85O4Pe2yMBLo/Z0i0fnJb53Ntin0+VEfiqkT2gzg2HDWC
3CivvDq7ageN+74xI0exozfUIHvl7nWaji1iQ/eatu1FNA54k+mOlR2H8oycjrbXqYOSbrAnvIzN
oG3QTQy+jo1/RpkEj9FWRgB47PvIGaVVSBwAfA3sy7L0kbaqrsWYFucsZyn6lk5nghxS9vd5WZGf
oc05msKDPAdd316NIAkmJnAWMTAK+rpU+NpVBnyobhqVjNaQ/7A6Tk5WN1AE/T0yDaf3L2bqFpCh
MocdujfVwWfjtCuAnL4gHmAXzRBzCDrkVcJsQmEUU3WqBn0ubH6EmncvVWcZZwUbyedRVBDmNWuf
XXvw/4tA1HYvHSxCT9IownNbU5BQhbS7Ie7tqoozktIrmCuMe0E786VOR/PGZEC2lhBijwdDVV9b
q+muZdA5cSfGETFs6d4StETise8yOCr5w5nxmuPfKu8RZnDk2KU65AgajeKWTwDMxtiZ7KX1R2lF
GurokBZPcTlwGkAyLcTtTaeQHjQhZTwKZ4SaugysIim1WSPGcGRwUzuz9QorYZPmovpRGoVUcY+2
WockBaoWlkzHs8uHPNaZ0WfnWZc2KYcO1O02VOaxzmw/lop8R3vORrBapC/AYjRN5BjTuC8awosE
//d0KLtG3HuYnQVZpbKcooqmVexpIwdcJy13ZqrbxCWdeXKtrL+4KuhvcuhWJ6yc0PwCaeJG4uo9
1drpDhnL3GM3aMTIgyyLBG9mf+wAA4BeaVE2v2yUCH/IlLI9xH3cAtNug/3IS2lGObqbNNF2WN9B
/ciJp9HGtdF7bFcpnV+ltW3fwayUJIWRWrEQvRfpUZR3bhtkQ9xBMynOFTQBfZHj9wK/cutqZBbC
G5srNCb8z0YhyMVq8ylReprGMx1U+FxYQH1lEEY5Mg9La06T84USqM0Q9BQhb5saIRpB/beeaPNC
pdW/pK6vdWR7aYP2WOOoGIUIjW5VYxfFwTOM7DYsqLgRZSHjphvcnQcLyK/QcS32eUnlztccBg0U
dH43mpDhA9Rs9A+jIuyRl72+Qgs6K6NM296xH3h3YxmsAnPJNx5SexgOZAzzC6SAun3blNnBtaEb
3lXc+RYYY/3r4xLESh0d3THIDJsOiI/vgEe1Tyoo66Je33hyD7X3JBB3QZsnpBNJ6E6QV9mo7a5U
cFDWhbYFlNaAyVtePOgQmFVNIeatO26eOookogNDZKNOvzYtVOlR2wTUFWXxRQmizP8fZ2e247ix
dOsnIsB5uKWkkqiuoSeXu/uGcE+c5ynJpz8fa+/zb4kiRLQNGL5o26FMRkZGRqxYq9PDYlaznpzU
pb3Iq93em0HuwkvTD7MnbtESrBT4mC0G1ACcF9mOZZFlbDWrTENf8hynVA+mVOSg/JzikYT7uzmU
xiyJlRza1O93cidHu/ufca1kjBIiVT4i+twivy7x2H5nBFXb+BDBxt/jTv1UtACIjWmLHnllX6mT
AlKDuhGKk2WLB+RdERddaNEiU6tjpY0kz0qj7FN7at1SbbV92cDvJSCD2GKDXmu9QBSlAmCjWG8r
y2KPPaqtw8MjOtd2O0h/iVJyjoyrkbnYWWH/qIO6/+x3qX8O4Mx5Bs7AIyyL1dJ2w7TJ3kkDlAoP
PZSFlQukkKLCn38CKpIOUPsZEr+seo2KMgxRlkI8psfWieZIAUQs784OvYKNuuFK2WsWxGPiHFfT
b3Ziyk0dityAewqYYDB+GaIvbf/THP/m3voXq5qh2zPFi64SKa4dC+BDBZeqYcNU72cfnSpRXCEh
JBoWDFPd38C1VXFu5vlhnJize23KtHnrlxKcamHP6QRTZe2cuKRSYZQ/U5KBQ+2gZ3Df5tq5ubSp
X9ucBhr0TWunZy2omUj0o/bk6GH+Qt3F3+idrVRF+WYmkk50PoByLY4orA6+3leqc+r1j4N+RkuI
gsm55c1xf0nrdoD5z/0MAvpiGzNZ76oAgJdXJAP85cMo7GZnh4X8HTi6kvBgQfjWvW9zdRvhj/r/
HauFzUieqmRCqffMNA/wu4pBxk9t5ww8RVS93eJdWHUUIjutTmiybvAlARJEoT4lMAMM7Q8F7n9X
1PG7VIidHSlfE0X5dX91q/b0Nzk++ug3WBIypmSs2yryFGiquupZY110O3Zj+GjD63rf2Orn02kX
zZiRW7D6zAwRmP1keJ3coKKuFFgoAyuc9uqQhd+oMVXZhsesfj1ghcBBuSshvro+BHHR2qElt4yV
BsETtKufM6H/Bvn89/2VzWdp0QIjkvyfGWtB/xWIyMxtXlJeOfgvQcXjS9cO/8YEdwQlKcRdlslF
EymJX0SIckmq3x5iGS5PK0XZ6L6V9f2a0X708nDARdchcISfkXw4J1W8pDzRTWs/9v3GR1n1AxjZ
SC35KjcwXaFXfarEPXlSIU5d+BpoTIC3JKH9RhdldTXQvjEiQOwlZFx//R4SE7kJZAXZX//cVNXR
F+GBpPzhX2waI9kWwBfwUMv8qA67kpdNUnljl++jMHmQW/swTu3Gtq2uhmkP+kHwct7M6aeVXleO
TrW6jlPhUjJzICXTvElHCvL+glbcGYJRIDzw1CPFtFyQH8MRn8eVerL0JvhS+23MmzgSGx69knDB
sqwxkk1WBynT4utIdiDDEw9aW6m9KvthRPJOxJ/MnpdcRdzT/vyMgl/FpUljQLIunSFG+qJoI8Yx
C7qSjhDf1G7454/37cqEeu1vfmgrmaUjpOIXlfOPkVEYpF2ITvl9MyuOQKtTpt/JJXGrPmigIwDr
R+efRrk9ppH+oIn4GAbORixY8QLM6LO8E3hRc5n16U7lCz/WgUvTSUL15rUx8i/3V7ISCS5NLOVu
c0oaaLXWXHd1a74XfqF7ULugpZMIHVJ9I9gA267uHKwJEJohhow0zPUHsptgAHzjBx4zqw/SqD5l
VrETwRZx6erOwdwFV6o1I/0Wtw4Fs0FuYX72Bqs/hUZEqzje+DirK2FoR0cnYwadLNISq6psWxgt
IKwqCmjQRczot805kLJ/YwjQwEyASkxYQnmRaNHTaHY2LahqfyeNrSGgs58bo4GSx+ofBzmglyAG
QLjqsJ/dfCG5alK7q8xT1aYn0+9+c0o/AjD4et/xbvMezKiM3pL484/l9rXkCv6Y2+gBVN0LF94p
86V3ikjO/Pt/NVL2676526+FuVm+E+pVJh2WaYguWj+Rcn1Ewtb0aaVPUhUcpHQWdbIASDiH++Zm
/7pOR8CrzFhyfjkP5uXqQp1SWG+ziT2zlq6qqc/gGj09Lp6mVBy6NnqEbe/USepWZLp1/GvD859f
QE41EQgHYjzrVGvNsMvrMNhPTbHlI2tWGBLgYqLESzyfP+6FlbCU+kbikeDVMvM+rmWXnbRHqZ6U
6P4+rhvCDwEfUgFZfjZJbxujhJ7kNDfn4pESmlJvAPVWPAMtpv8zcZM5lqEUxKFKqPDpWTe0smIl
owaqbXFYLtYyT3Jc4Y7nH3KxaQWq2CKl0Ou1ZgjbgRTuopHi/v0NWxyr/xjhrkCCgnrBTSZUoGyg
xozA0DgIpx2V1E+tXLxSLP+B2uPnptgSD1ncH/+xBxUcUEf0pm5SotFQcj0wmsJDYWZf2QPt7OED
BclDY25dHYts5b+mmGiHgI4sfDkpIsYwzuTQUj2tqkEQGGNSTSiy6frP3FKbF1mYUXsoorIRZ22Q
pWTDFdW17zcDU8kz11QwIoWxA6UmQhWSpA17ObLaj0oo+cMudFLLQnqj6QpaYUHpfCv8YHgmworv
bdEGKqghW+pdNXWaD6LpwccYkmy+6yNtKLw2HSgwUXh/N2mT/snupa8tOumnKIi6hykPdCSu6xyq
JDNJsvF4318W3v+2qcxrwC/FJcbEwOI+rvrcN4Xda1495V5stq5Zx9+U7g+B6TdmFnmZyAJRKiFK
RJE5NvqDpEl9tmP5kHEgI1vXz0LNgr+RHm7ljafBLUcPCSFvXZlEDU1TvPT62JkdSuEy9YKTFFIK
xj8p4cOI0MonRg2c57rR9AltBKOCQFLt1b+cRNffi1gM5c6hVVCeygoNIvANhf8kDXpu7Bni0VpG
sZqMZ3pEafDYWErlJordbMSmtdPMoNzMgQxVN7fk9W9XG0bch6bPzkPbpru2DvmNrdHujZTsbFY/
PMilszWPuurnjJSg3cB7/WYAulMqSdiRE3la3j8KMELTGP1ZFvjmDgppGdqRs5TjMsco7MkQIFro
EPnRB62a9o3RHXM52aiKrTn3pZmF11Hm7BIrsaxTCKV6zFwoKte1We3vH6H1/frfYhaJ4AhMbah0
ML6mMxwguQDzpfyLU3q5kPknXFwdIPyLuhiS1su1xhqA0JXZ6ClJ3eRuphR1tTFv/ybGdJG+/Of7
QB4iU2+GD38ZFRgi6ZIpL3XP6nuz3NVM5r8jmx4FmIM+rQ4I9YztUxnV7XdGQMZynxehyOYEFXRZ
MEATBck9+FmbUam9mlqlOEkVpJHPTDg4nMFaAWRlDflkHCLZACuGww3D+8aeyvdhHKgbj5zVL/QG
t53H7m76UA2yaEMuVYnXSP6XLBk/wbW0EWbW7kEw2PzvDQWCz+VTWrQW2gFV5XA5dfIDzVRUmq2w
+zFK+YtZ91vMXYv88u0DkegBItbhq75pdIHELRoL6tKzUJRsr8R6ccpHqxtc+p8OFN8Dff8oN15H
PbUIFEX9LyabVFIyji8JNRqf1w7pJ7oo7IDKfWlPL46S/rImEGQ1eCO9ouNcBf/iAFzaWxwAPUrl
Gp2NyMs64QkI4yLkdHy/fL1/lNcCBiUk4N+U327LLpoUNciUIVKmRc7BGvMXq6iPY7olRLjmLBoz
bvPU9dxInMP+xXE2gPxVtlkEXiGq323WvnPa6eeABpMhqf8iH4RyiE7DLAdKDf3aVJBz8Vd1pZ1a
6ZucPU/aC+CuHdSWWq1vmFrdPGd+79C4IaFemEpEV7R50KXnJNRyegND4nyXkdtzJaWRd/c/1OoO
Xtha+ENSoYGSgkX2YiX/3XC8UKKO3djXAMFOG5fVWt55mSIt1qUYRZw0aN17WpYfHftkVUfQH3un
8cFL7IUINta2to+X9hZry7shR6XcrNAhqYEVfuzSZlcCVvrzHby0Mv+KCx/s1H4uZrejVzE72jD0
UGemG8k/NMAb9y2tRd+5wYcEDBPBN/PVI1p1OrM3oRfHOMMI0Djt7Y0ba8vG4qb35dD3zSGRToZu
ZLs8qU2vzn3r8/2VLGe6/pvG/m8pC1dIGOfxzVnNreqN8yiezV64mWG4UvYJKty9LQc7ITLaYr8F
2hxlvNVRXHN72m5oyRF0UZFYuIYN5A3qJ7LzRnoszUNnR0er+mmE1eH+QlddntFxRhHpEpAKXjtH
ridBT8/f8IoqlD90Wde8QIimnbIhKD+XTa1w7+jV2dearcL3qvNfWF6sUM/VKW9y3fQUIzEeIpPI
4TdVeGyAMm+cgLXkmqGV/1vk4gTw0o/MVFHjM7Uh2C+sxtB8xhSq/IPd+nl1zGRtGHZZWU0bnP83
hm2+HExRFNypfd3QGUUIgfAc9BkLBsKb5OLgJEMHpDU9gBt7lOJgo4B4czgW9uavfXHU/VFqItaY
nSUnB5aIyIKCFHdVaVsx5cYQFY5ZBG6utNG4WKaNscjkWI3pXWkjib9rC6kcQeL79laV62YHMWTM
NNh09KE4WN5qHelwZkcyDEA1I2E/2rA8DvSVxKseTw/3j8KaQ16aWjhkF4bTmLdyepYqfQBxl+ZP
kuWgYRvQyfhw39basbu0tfDI0Q+dSGvswIs021WF7QbBzMIxutrwsY++DfZWP3h1cVTwZnUmNnK5
j1Kam1XnNK1XjhYSA8SXU5BLAPPHPt14yq6FLvqNOsgSLgLYPq6dUAv0yWrrhNF087suPNUMmXH6
p9+UmVvbw5lESbYQEQXrsdjDeASaZwVw/06p7uxGBjXQDI6fZafd1Zq8KzX/n6LZcpI1x5/ptGdG
fMCIy6atXelBl+RdBBlR2QZuEYfZKej98F/ccpdmFrfcpA6RWk2KwXtW6Mzcd8NBm4Ytdv81p7i0
sgj+c8o4Dynnnj2JF5RIoUvtznSMN9KCW4eAxwPWMxwe/7sZ5LPLYEw0XrYn9DkPTeB/BMb6sUey
WbW20FM34WLOO9BSRHUNsvMb1ApSZ1LgSJZ0asfBcu2hcP5OfLN48QOl/Fzb8JWFfVzs7x/mm/Ut
jC4dHilMCtZ6d1Kzgz4kbtYWQPRE+k1Jqy0izJtPNtuiKqpAEzRLHi6c3pRMXol9Z51yZhJLnfEq
64ufb3n56jb+z8qyUh6ikzUGUw8g1+l6tNNj+AmkfMqfB9OS91LRKK9dXOWH+/u4ZpUuESPx6I7d
1sBqv0EAJRtRie3Ug5V9QXzC9fuzkfwuGKW4b+smeLCPUAxCQUCHH6OLaihI5rZWVAj58um9qZ+H
8GfFbEXpP4cozOTjhrW1rwb6DR01FeJG6IeuQ6JemJSJs0l4JiM8dluAso6ZYBMbec6GmWWxjQs5
D6XMoGJJuedhLOgG6U5UMIFjNlumVmzBsMNaIBAFX7Ss0cNu0OrKYAMnn6LmZUIi53vItfU3+h1B
eRwDiiTIRkbjxDCpJppDZseashMNGh9MRmYlw69SHMWAUcYWaKXwrWc1t+KfuZQx7TBSDO/dnApR
5qZMGeQ4nWAK0+7T8VcKTAb5RIn5AVdnX6Ezb6b+VaERV7lTq3XPaStGhu7yjOnI2q7Tbm9IifGk
5Jr16vOiDfeMtol4Z9cjANsoViJmV5zsmVIWTNVRElk/YKo21EMIu7PNGYuhMGgMy6/oJ/qyATw/
ZhS5a9PccvtmsmX+IyktHnxRAmhsIRp2XNEzxLfr7XBM3QJ2oMQdmjp90gK53sqSbopEqC5efoz5
zy/yPjlv/brzsx6SoCAudsyqgo4xIkN7NyaR/5UA5TAtlUHa+6SZeem7VaYb40aYX/EILkbu/Rks
wfFa3CaGnSIJN4J/BAW6s5Xm0XLKx7KuN3LcWx4xC8LaObpbyMRYN42oZprkTrKMzusK5gW8TJLH
V10I0e+q0VA9ObedX2GS1t9p8SQvUmcFf0fFmB7vB5ClwBmmr37G8rAxPgdwoguH01RX/pcm0pk6
GSrJSV7EPC7ixqLR31EfU/7uZKX5zMRH+3fXD0Lbpbqcvg6g91M3lBvrg1zWaLpniv0m75pG8sYg
/SJnAUhMok4rbWaipqG1RHVPU9HwmqQ4rtTxQydJDyDYD/d3Y+GAbybwwBkqrwFxXL4HfDNljh+u
35Ni+5AnWg9MgbCiT2YjHpIJpaKw2NvSlir0ysIAZ/EsQJCQKL7kdxr93K5K6JK9Pk98lxEAaC6N
rUDH0bkokM8rw8ac6gEpINItLooe1i2FOYPszPNwPGZVmzxW+pQ+RCmTjPc3cXGA3kzN0orkLXyN
mwpeSivUosmZn6PCEl4by6EbCD07+9VkbXjvmqmZPAVtWhhLbpixOr1JYTyCeX2ank2GJgMdlBsj
yvcXtEiM3haEhDFAdm4+5eaV2DR5EEh6HXvIPb2g8/cXk1JnhTHtwt4SwFzkDv815djQKc2QoyW1
qqQocigmI/Ha9jjIB0P/R02+J8xmDVsFyUXmMFsCfA3+lGscrohl/d8IQSUyidHS4HQ8i7khBnYY
KEqnvZ9b+7hkgF03iof7O7lmFOLpeVwBtoQb1YFuAnlkpGZ0NprhZ19O9lE2huyhMgMNqURF7Iy2
KVwjLn7dt7uyrbBNoyMBcIIkacmzYwmRS/Ao0aK2uoNmHCfD2mX+1zyAOTKbNtxlGVLnrSV1x/WJ
UXPdZHHWWqJnFhQWtf+KOSkS/QfEwI4FI1epJL9T036PXjMj4Pr4TVIYhzSi15Fpx7EeDzlaQ6I2
do1k/by/BStHhXYsqaJKpeNWNDY1CJ1pGmtelDpHJAIp1NIMlrSNL7xqBmZKyunz7McS129UQVVB
NGacqhEdUn+aVNcajQ9VpGxEmZWgCdKUQ8+7edYNWFzTShiFstw56dliOH8/lMl0gsbGf72/aytH
H7o42Ci5E0CdLj/lZGv+EA+SeUpsWTn7Slcysq0PX5Ki0U56Y5WH+/ZuxnrwHcRbZr4dWH3IQ2ZP
vkiBRlTJZX2cxpPVhlShxESWuBtq6Ws6mtkulSDTnfqweOjIQz9MYSBTBpckNFZ19aXVimjXhUn9
pIms2viwaztBBNQU/oLzbPnSsKQIvZNatbymyObx6iLW610OScoslaCXH4ag1r/f34wVX+K7ct/D
vcu+LCsjXNDtKJfCP/WlOFdN8KqHtuck9sY3XjVjQDtEiW9W+lpsudHmCcpBSXhGftj8XQZFhEKJ
Nr33AfzeX9DaHsIGpfL3TNW+BIcR4aAetGJKc5KlfLOyMvgZKU0cu5DFM78tDCnfOPVrFjn2GKRq
S/l2cUpYdCZpBvzFlfR+cB4dqD0Q23a3OYzXDNk8ei1Q5nRsl720MWhSGil24hnjczf9ozMQMo0f
bHUja1459VShgbDyy5G/XuaAOlIPATPQ1omK5h4i8k/jGH3544/EYTFoE9N9xNjiEQKUaFJSaQLD
HJW7Ue53qVrvG7vey8ofirnMFwVBknMOIpureOngnW928DUBz1cYNXWKdFfGNMSjcBcr9sarZuX7
vA1BzYTMcK8tN27ImdFLEzWkUlvu4BLaqXAVIBDiVowR39/A229Em04G70amxC24rO0EgdrakQ5t
HbVFsW/yVv/HqZNpo/R8u6CZxYuXO28n5v6WC7JTFK0TE/UWfkzhFpSqwHmUNCXE0a+GjQHatSUx
E0yZdq5X3SCaJxkCAiW2Ak9vmh+BgxRUY/9ZjwVfwBsIrfDFwSpNafs68OdZElu85WVPUlSQeZ8Y
mt/BxOeWSLtucoXdhjyMWTO8GNYDxHEXIa/NwgkhB0JeksTSCURssOsg/nism3qLhnftOxF75qDA
mN1Nim73EcQFaTB/J7M+2wmD8XUZhrAu1eMONrCNgLe2Mp26KdmHxfN6uTJFG5qwqHTzZEJSFKgG
tDl/dWJrwu82n+RzXViZ89yLW7oHMiObQc+gJBT3XlPS+agG6auayudgrKLDNAZbnVQy/ZsnHEZR
VZ915anBLWv2kpYOaeq34bmNiuAAB1X0EhoDDBlD7P/d1Vb1PZQ0aFeN5pPm+OahHuPpnRH2kHzl
1vioGx0sFonJlIQh5yc2rz1mbTy8y+Tuh+JH3bFVIFvr80j+BOl3czSypvQsOfLPsQaQ1RWVmh/L
IRl38MVUDz14cncIwuaQ46sPfqRbT4XuW4eBNAIilaHyH+EWqlwLBk/fBaLP9w5HeS/aJnLt0AFw
JMGQ2ELh8muiGP4QDLmyix018DjbxuPQ+HVJqQxAwWjAXjAO6Wcd6VE3BXGwDyP/ewCHz74xQ+XY
+bV5jJNkejTK0kKRXNehaEuVd3bVige51LJTMskO1LgyZL95DPg1sX2YCsrwQ13W/IHQXyOCsUtB
AzqyYSAymgM9Vujjpk56ZYY1PMiZZMPNUklB60b22J9bHZIlBnU12suq1p26Us4e1CGt3EwfU8TG
hlClPdD4R3JF/xnASfYwCCt7mWD1+acrG/lAadf/kMDm/sBXKinlNcZffP7611hEGbTrQ2Yi3WBH
B7ontSfxutrlIm/OVdR+a9U6OKJ0+7WprPhQR415pKwRb+EhVo4wWD6NRhGtD67E+cxdeHtSKwIy
mz71xjpxpao7ytarKd5TrHi4f3OsHF4EZenugWMlzVwOkVVyJXS5qjMvCMwjpG4vTtx8KJpuw8zK
A43Gw6wrg4Iox2m5oCGb39mJGE9hr4UgsmWJtnZpBu8jp8rVnQyNyr4deKeZZmh+LdJ8+DD64pDC
8e5OY9Xsg1Gd3heh4j/BcgArldWNlXS6vxlrd84scsr4B2kCr9frXe/M2J5sqQ3OXV3yyknl9oH+
jLVxWa9tOTcP/VR6FSpllGsrpprH/gTeyYsl35XydJfDM+xsgfzXrJASKIwLc73dPNb8WkApk5CG
lqbpKmNITTt0Owap7m/ZSlhWVMIj1QUdF1pm8vCddFETRpqnxaF8EFFiP/eo0P+F4u2wT8dauOCt
s8N9o7c1wxngMrM/IENh3JS7BkB9cUHU8LQB9kQFRLrVQ+plGMOXIESiuB3OQSVnbmKVG358W03h
OqUiRVoyJ1w3vYugHcpRcQQCdt0Eea6lHurUPIyFVFK1J05nZa9AoZN1G2/vVcNwhCiwa8x30iJX
qUdZ4wKUpVPYOPJuJIp+QGs7+xn4hea2cATuiqmJifHatKVJuHIq6BkyMkuKhPzLsgVlV0peC7lS
vAieMzOMHmvZ3qjfrIU7Ej2VG9awUdBZrE5NdCmfqQ89KYIhZWaWjNUdo+duZVkbSL3V1dizrhyo
cu2GdRoQuU+fC/qXVqakbSQuVGQbq1k7ekzmzsQAeOjNt0pJJ4fYNEZmuVTXtrsnSaNjnU0b0Wrl
6FEwJGngXUaVfukS5hBb1dRkjhd1dI/j/lsdWM9wF3plFR7KydoAFqysihYNxNk810n/l4+0yqIx
V4LJ9ySOWsxzZirqk5FrG6jhpXAGWTlVUISuKPxSAGIfr8NjayhD5dS2fXIkoOuh+Ua1qT2nUf3Q
0IEYzPxXN+YfSyP7moyOG1iQP94PL7cbyy9AOQTSah7X6vKd0wRxk8OzWHppNf2Ohvy7mkCGCklf
/UaF2269SW/DGXQy6oyRpnwHXHvh/dVkDCrMhLknmvGLIkVQcUrZ51JjJgiNudcGeZFDGeg1E0J1
9np/rbfHAeZnWTNm/mKLttj81S8SjWJUUOFNHeukx+nvsIA0xwy7rQXeBi+MgC3mXp1lRpedkHJk
kKnPzOxMIaY9M6qqH1oKxFT4THGw7cra15AC7qZajff3l7dumcedbXOroxtyvTxIYCGRTdXgLIV+
5Qmmr/YyYK2dJNpjT5c2ULOn8A/BubMHw3eH9js0PKD8l6Vv37AlgG9C8uj0KYfJEtKh1MPmHSy5
W1pqK5+PHdWgmoCLhGizcJ0OSkcbRVXnBPHxQ5LTIbckSfrz88DvpYUEWkozbyY54wF5J7PFR2SD
bF236FkmDsJcTvuq2DC2dt3G/b62KqIMOTcl7VsxCVtG76DJev+UDsY+7duPgMU3wsztjWMw9E3l
jOyFovbSMYQWl2MKdOCUtqVRu0EBWeNOFKrzQx6a4hdcEcPv+664YXE5Rc9Ee4c4SJ6dJ6uoph2D
MvBT9mGj8LyBTimgyq2UW6/m26A9LxMSdKAxNFiXJ09LUkW0NWBg+sS70ZL2iM+7StpsfLBVM/Ru
LVhjGEJbAvdyv24E78zYi2G/s2Fbt6ud1m41zlfiMkQk/7MyH/aLWMWArpH7A3MKEYTiyfCYQdZs
xJkXs6423xKRWukLsHcX5haxoxwBmJgRXmiB1SgPQ+o75U6DEeUpbbUqpzhZlv+MGVrbB9/ptc9R
lcnm3koaCT2YcAwnVyglZKhxPabQwEhC3aI0WbsrgTGQdXMv815cZt/y4EjoDYvEi/I8Tun5Vswt
GVDAksQGD8Kuk6cpVIqnIS8yt69kqKtb9fOkRfVGnF1zgLn/DK8SksQ31TpfK1Adr5Xw3GgdgtXm
KD6iN6tDTaNIG76m3rgBU44zZRZcbKjWQk5y7QZWoAd+L2oZtMjIundDqZfSC8zPAVqsKjzX6WNi
NuH3NBzr0+AMZbM3tJCoOJhJYe3yNHbKo14MQ5ntC1SyGMiLlSl77Iemmg4T+iPfuZ38mspNmZj7
CRJJXk5xNULHPAOIAB6VYQsZuCZUNx9sKChzwhiUyAg2SZ6S8zt292PHzfbS/IEhAL41rhO0GuYt
ufD8tkwyu4Xq/BTq/V6R29M42JSEgj99ZGAGZAxTA4BwbwnunCqrQ9jIHC+rzXh4DPH4/kBxJxN7
UfjjtKtE0SEa5U/FLmsnayMm31zWBChwdQrcLzxzbjI/2LrSPEFZD6b+On4d21g6FJoPIsgskLLO
mdaWzDI5h2qzVem7uXCo0QC0nwXCUScnjlzvbxbPvFD2THLTBj97NfndQkV//xPehP83E7DzaUwQ
3+Im1MiSFGEl/cmAvrcO4UGbrPFsxMNO04N4w19ud5IeLfgmml7QQHFrX69HZFo/8St8T5mQEdi1
wtJ+24mi/i4bS3vXM8bwOuWVasL+O0pb4/5rxmmo8ighp72dOzSSuIB+VI7PiZ9Yj01kGV7dWAIh
rgnG0fdOZzsJ9NZZEB1Eb24J/Kzts23M+l+8zwG8Lmo48D7qeZYZiqe1VuDmChTyxagN3hTXMHwr
tXS8/10XR/MNzAXRFzGJtd42xSUoWkWeSqgYKRHtYOPc5xWMHslGO2TxRngzg6wsBmZFEyrt119U
BUsRW6Jm4Ev0MgpR1It0JT1mYyXDQ5EF+5Khb5C2PM3bkmmt+4tcbOp/rCsUq4i3M4hlcRWGeqFL
JWz153wMgxcRqbrbykhT2rXaHqpRHjfsLUL8bI/kjPfz3EG9lfkajKR0NAQLz4nZTWel0T/nfmTv
8iD8ofWyeaqRbn24v8RFCHgzOevFgGzg5Xfzmi6UTi5zRoMRwJ46j8JvfeRyUE/3rSw7Cv8xM2M1
cJn54b44mYnUyRWjUtRB7Y9Wah2pieySROygFIQatnX7RKOQ/W1MtY0besWB3kIbD3j6jlQ/rh2o
qYUgKKDNmEn9pyjvESroKtc3hp1KD8yV6/ocqM7J17a+5YrvQEtFjs3QM+HopocCQzmFeXJDZrl3
VvYwIhVhqMfK+Xp/a1cO4jwoC86JRwrkG4sTotUCoYc6UwB36qeJrjucZvuw2JJMWvWTCzNz9Lu4
io0wzyNOSHBuM5iED2iFmdJBUoatOY6t5SyOnJTIla7luuwNIwPwzA9SI3sg29u4ltaXg7sjyALe
Y9m863jK9r5pJeiC5Eclsp7q0P9jUhtOM9QHDL5QUYEVb/Fl/EbTYwTOhJfGkzgaIogfemZS/rr/
/ddWQqd4lut74yCeN/Tiw/BMjClmgK6L/YKCwqDbu3B0tjRz17yZIiy68g41IiRRrq1UzAYJp9F5
N6IG0sv72Ef7AxqgVN/IxZa5/VukuLC0nKQoa1ShcjTZPZn4+qjKfveUdL2pP7RqP/2eSj8+xVEp
HgLBbEo31dXXOhqCdKeTI8YbXrK66hmZTdYNxfPytVypcTh0Zht7avPoJz/VcnD16VkTW9Sx8ze6
gMy+rRnFRXA6XDNz/fR6d1HcoZMpx0jWygYdZHKY8rfeF4btJh3KOn96y8AvOHOOQp1CqxCagmtr
hjDLYKqb6CxgBOfuDOO9b4UJCleVjBCRIR9Cnjx/VkYFTD0bpRwFzIoS9PJFzoBK3EY2+p1lpSau
CSRysKHwFPrGJ7vZSuzgPrzGGKBaSRjAM7dTX1qnUvlR2Pku6bK9pW456bxFVx8MbMsFcc6yfcj3
Aq4zitaTLLHvkndR0O2qKEKerPrUOYgeq8pzTsJil/G70Y5w4+kAMfrG3Xbjnte/4u0oXRx9MdAb
HMcqpR+U7DL12CBVJNUhfDwf78eYRWo7fzxal2RfsD/MGd8ikkGb1ZiDYoVe7ogDPdXdLKdhJPJx
aExnZ4bpSwXgc8NNb7/k9SjwIuTwirW1HO1JL4g/VZG5MzMk0/Jow1/m/8v1l7y0wim7Pgwiq3W1
0COqHQliOcNXrXkvSWc9+MtIhGuU/2ibHcqbgH01cgxm6NpiH3aoTmSq7tmxJP1dkmEObtFKqPrc
/2g3yeTCjnptp/WnUptUkAVxKE5Z8ktTagRfBgrdHzt7ixr6/scC8nNtrOnirg2jfPI6ozs4Bg8d
wauy2qIqX/bT8UQNfKxGVZtYQmF24RR54CeVQpnCG4Ki0b1gkmIkxRum7jy5SJHpmUo9UQ59AlDm
LNAtsgM0cuDldkvAdcHfvVb58h5VxCZ6EoYfqoClu4JxKr/t4r0yOL19vP8Z1j73xS92Fg4mT0mu
q0Nve6GZF08jU1VuEW3iGdbcmGc8DW/aiYAVFycUchYGRnwVUGSql9UuM0M/Rw6jAwMVW5HoT4MZ
ddLDFGbm9651guJzH1ttszE3s6xRvX2eeTaQDoAFTdYSkFf0Ro1MMdOk0P1r3bsgHYbXrgCSuEtB
tkm7upLlD6ZcMQoWoowW7cmd6+ldD54rRZLID8JTrARKeOiNqvls+I4luIzMKjk2vhI9ldPUnFIt
KR8TPUEEzCGHdxMjz5xzkSZS/Q55yfwJkIwt3he9XT9DWdC0CJxl9VbcuI29lJYZpeZCM6gdmYsN
Z9w4Yop00jyYgrMXfmKObFytvUCkX7wP9Vb7dd+N1g7Y5Qde5N85GLZsKEP5NOWieIiCsf9gcod7
GXRxWwnCqsvCXMToJbkrCNXrwxyZcqTIqR2f1RL/yZPSerSboXm9v6ItK/MOX9xesE6mUgOk6CRP
DCSVZgumsgjDequNs7pzKn0imt6gX29ChtDDIBCG7YEI/MuWEuufUATWSVKD6I9zHIITUxgyL1yE
5pfer+dRUaOzZJ/aTEVQLgTzmuZhcEBisdzd37zVRfGy5GUB1zJgx+vNC/yyRddkpu1SJndKPkwM
b0/5HzOOzNH2wsriCnEsP2kD347OMuwm+l6MqFk+DHJgAYONRnOLI2NrUYtLJCNax2igNOgCKo/h
ML0rgZmpiblRU1o1M7Nx0JxdEeBG4lMnmckdr4mSvYJefROXL6Pffrj/iVb9e279zs9AAB6L1VSq
cHTwf4mngyacKnEozWLjblldyYWJ+Sf8P9LOq8dtJIvCv4gAc3ilQovqtt222/GFGIdhzrH46/ej
F9iRKEJEzw78MIABX1XxVtVN55yLIyR1k2PMkhOniib2yFAA6kY0fvf3F7JmZVYro4SCcjij/ddW
KtpPsW8LNG5gm5WemC/M62MPQXWwT4T9L9ITbtYLcwunUwdLnaoAIYap6MQ+bCrlneiTfFeoynCs
J7M8BSkg5/trXL3OL4wuPtY0QNVKn5lJHGuATbKc+RB0w7UpD7goWP0L1yBl55lWYJG8wd7Vsgrq
yiK0jU1AcFT+AxRH7y9ozfvMmW2GUZm5bbRYkIXQuF0kwPvgkzyLLHynTa9mqeB2oGsAdghOvXkA
/9ovYHDoOr2FHqtSX4T2lf9zrdp3nfTH/aWsfpuLp3bx9DlBpgyFyK1T27xUI73IqHK78GGE4uy+
odvaw7wiZ872jXmEcPlUoPfYhoZSmZ5InXkOdnLMQxt0Vrjvslg459EoEhq9fvqUpWHygB4JJDQR
HehHp2QieHf/56ytm6LAPPlGZ+qmZtqhcJdLem/NfMWuRns5kZixa0/ZJo36mrNQEQDkwKwbYfXi
hKv9EEttJzHtAy6637X1ZMSuDvfs1gTjypKAHMwh/ExrcvMW+3FaB83YdV6PWk2NfHRYZDDFfYd2
aePSWlkSE1scAKY0iYeX9YakjQuNxqzNZTG+Z2Dqpc63iPRn/16kjsj6cXxnvPPcwLv2/663soFe
0OSVgMYiCM1HpN6pXb4VMbDKsN5q8awsifPG3AtTL4Sey6EXWjptbIuq8sIEAt4igTHBDr7f97lV
G3g/XAFYuqkmDw48blGAVow/2Y/QBr/QOtz4MmupymXkPD83F4+WDYdZnqUpRCLK30HlnIbR/2JS
mJ9VkaVYcpEy2hWjugF6WX3ELi6R2TMvrAZgNyM5aSkrNiXTQhrUTq6WWAZKpbK8cY8svNycB9f/
jH0rOlIOdACubXWigze9S6ChLf2HAJ3VcqgfdKXaxbm2EQEsafdubC3W1YI16AdfdTwjH5u9BZPC
u6Rvgr1WCgJPYaJXYhn5SxrX8t4K1O5gW1K+N/22PcpIw2xcWYtd/u+vYe3kDvzh2bleeRG0fqt2
nLopyn6VikDO3flMGeLrfS9dNcO1ON8jM2Zz8bgFdSCaSNKsk2a3u0jpngep20m2/crG/J/vSEN+
bnsQ9izvkKhJpqg3svTc9479zhZ6/NaOUuUQlS20TKbzDRhX7IU0Vze2cdWBGNEibrQI8Zd156y0
zVToeuC1nf9Rjqgfzpwqhb/XTNCO9/dyceL/fDJ6BzYNRxBhN3S1WkH/IIXVykNf81NZFz+FvyWb
t/a5Lk3MP+Hi7Dk500KMpjgn8ujs4GhZcZahGDpGfthtrEZZtcX1yFeTmdZdjjTAYqzqoa+G53jM
R/uQJMI8aX6e6g+9hcocw5YhpYY+LOPMLYWOXLFuxtOHEMUNZWfnFRS9k2QYj0ZlFf2ur0OYdPhH
omHjFlw8Hv/d9jkuI+ic4RCLx0POLV/0vtp74fRsWI1rp49h+lW3ugd1U9Jq5RNzSKjhcipNos1F
oGYnvV8HShWf4aZCRU3JlBctCOzTfUdacdorK8swDWBJFEDzTwjtBcWXKv+rjZDNhvfzvp2VLwyV
BFcrry7zw8tWlFPauiaSOPRQexZMYWbPBvgaPTPGDUPzD7543+dPdGlo2YlK+ziMSpgwPTOLAdyd
axBZtgwmqfMfhO+p1rf7C1v9TP8szFq4RG3lkgLxO/FEKh0s+hZ+3G88F+smiFXmi5N5ioUnFMJO
41DoiZf2xXHwi6dONv/6F6uYP818aaJLOH++i8Oe1BHMzTkkg1qfHhOzP6hRtnEvr3oas9tIERKr
3kz/+l2MNs2oAG6XVTeII/V9XtXNMYE46n1TBRt+vZxd+K8f0LWaK5oouizn4ou4rQrFBjoBzPGr
Fk2uXDTZLlP0zs3K/BxGzi5xaEBOxRu1k77e386Ve2KeZP2f8cX7bhdsNH2Z7KzUpvpWjJW90xE7
JZQQSGvRqPuM7MdGwrXqJayWIHBG7C7fvUIOmdhubMOrBCxh9SCF+7aNnY2VrZ5jnjfuaqasb+oj
JWpQ9WhogafJ0hHw5DFWSo5z8OH+Bm6ZmRd74Y8jTQirCbXQqzP/wRT2sWzSF2VK9/fNrPokPVwb
3BmeuUwGglxB7zAXtdeBy/CDBH6VE9volk54vG9p1R/h8JyjE8YFGSW9XpFRMuLWa2gOq37zXPrh
UyS6x0htP5qSczRRXRyEhZSK8S2X6o0C/8pm2tRQ55mWeW5iWXbUrKJIDT+LvGKmKmgzJgAsYFI7
Xw62sFGLNGE+dTPcBt1S9JXnlsb1KhND7aopnCxPVmnpuJNaO6bLRPEAOVve/jLLXv+eSbH/vapN
6VenFtlWV37l6F39gsXRk5l5Bbk7TfSahl3cviCzDL75twrzky5vHLnVjb1Y7eJibipD9YO2VL0u
RK9dlPlzlA+fWkVx7zvPipuyJiYZmFqmcLx8PM2g0YVZ+4gTDPkHjvcPXQ0Ht7YhZsriz/+XrZv3
0y46ul9V7CW030TxVwC5XxE8KvEWxefaouDMAazHkvCahat0chxJkRDOyRLxm7AyXyrdPiO7WdMJ
FxvF47XTx3wBglszW8ys3X7tl70UpooyKfYJ9Gn92xwR4CqjYNh3cOHvAkWfdokh6fsu77Ojn4bS
g6rEW5HJf7E0i9gEQgUwu/NcCuDBRaIFatmOAnn0PT+bSuNYS2lnEafa/eRmglv1bRqL9nPB4JGx
myobXYPYkZkCn2ARp4oq7CbcyaLJB1e1UmqcIs1kex87dVi7UpC3ndt29k6iWvQiGPyJd1Xsiw8G
n5SEUkyKiqpfPUGRWOTxe8PquzeZLkvf+wHGoaPadSoRrRWKmWPEiuudnTS5ZySa0bqA7RC1kds6
eGbUsa72YBvGHzoTBR8ztYDAVE1KIfY5iuuZ10GbPD31I/q4chCL39Pgy7pbx74fHIk1ffPBjxr7
SyZS+7mbSTPlQUrphNSRZLi9FkOhLIWoGu16oxTgrkRbQWM+yt9MqS9fVJ9cZ++Uad66TRbZf/HB
gS8VaTeFD0XqiPeqDj5zB1tBgHrHYAnzazSYZn6Iazs1j1OnGx9KqZJ/K7EDqh7FZ33vO5LagI4F
SLcvirGB+ySmA7+T+rAaKJhX2gcDIa4fZmjk36cpT0M48buEn9jFtQpzcWb7p7LT6uKQRIIRaeCA
kgaBipPA9y5K5WkyHPN7Y1v1+9oQ3fSmiqtW37UiES8ylDKfGAWmEa6mavfRKK2hh+NA1QN36hrz
xTJLtPWSMn22UZ0pXD8ODUhAGjX+PUaDpLtWJeLm0DDv4UBQ0CkfE0pg2c4HcPtRyFUY7dgo03kZ
oi5WEEdoZH2nKpL4IaICpdz7N8jarYhz42UmzVYIB67PGto6U6JIiIGojb2PdOOADqQnxfX/Z0Zb
tOgVvS+dREwJIavVMmfS17txiv0TgoFbvLarVxWLgQ+AQToEea9XpFd6mkvov3kQtMvVpylVdhKM
KPoWMGXdDjNKM7aSFsDCDtQaAHS0DBq62BPRb40SRQKjmDptwYVWYkXGAf8xtAiv6lBPfb6R6gWa
cQjG/sgp3AjAt0wsblzoqG2Sc0ei9a1Gu9HIJ7ez/r7vaWtv/eUy5v28iBLrfKrhDaAw7csvjvYU
jqHr9Pou18+x0bw+VCQbn5kQQSsQwi28OrJR0uEclicNKLblRA9hLD0Hdv5EeW5jUG11WSTeFHSh
DblpEyciGTRjlFNPB5yVG2XnOqI4SCXJc1+ci7ldc38f104sg3cz86dlWje8Gs2QZWaipb4HutdC
+LCSXL03RrdxanOjw7Xm4pAXwWVKCZ4EYuHiKOY5mTRmGcLWf/nM3qUIRUAMI+UbCe2qHXisZgZA
HtrlaI2TaFUzpWnoWeMRBJAbKi0MD5abBNaGY6x9Lajh/mfJvnbCYqKbUGWO7TWq6c9Awgy5Rr9v
X7J0qH6N3NfKUU31rT7e2vm6NLvwx1r4mpRRFDgrg6w/w+cTvskbxdiopqx5BiOnYAxwfMaIFxFu
NUoNnM423SyleQvYbFeq+i9n6jbis7U9vDSz2EPS8wolyAYthQKEQZVBP/2jNr7KIR+u917v7Je2
FhunjoWs9Qwsn61uqn7QBfrYKXL3wYmUZMMz1j4R8BOg1RSDUTxcpHwiSyQwoBKsYH66T9XkGE0/
7q9lzcsvLajXvhfFTZBQG43PzGll+yGMu0MyOKBc6qw8jGolb9RwVr/TPOs8EwbeUrcpkaIkY1SP
3uTA3NH06MWHefYU2OUvUSlPo5qXG1fT6h6ib8xYE9P95vIcF44Y5KYYrFMTVTvAWo+pEX+5v4mr
i7owsXA+C9Z/eNrDEJ3wmUwdKVP/mdjP1aLWTeqtsGXtk1FWB+NMxfMWcFZZKPLmQAs9Ta/E80S+
cMi6wjm3sdYcRGuln+6vbu0EA7pnjhvOkluImdzHELlCTXh2qqLcJ2HbnaHbyU+NNowP902tbeTs
6WCFAJVApnvtjf40F1OKKTlLIvH3hVYGh7QJmkPA6KIbd9X3uhx/3jc5f5tlRnVpcnEAajQw1K4J
ddgL6J5NT0ViHQzza9d8y6OIctvGZq59PBNuGYYMqOAxsn69QlF0mQx4O/KkClFCHz0A+2D6fw3O
RkN3y85iWVJfhUMZt/5J4vpw+3b4AE4QUVc1exK5//H+Hq4b+0M4Ad6T0cjrRU1zcDuoLXe8Ie/T
6Udbd7sg7KEZ2BJuWOt70t0heJoJPMgQFq9/1wyaHYCHQyjcGFAniAvrV1gTfpDBTADzBs0ae3eQ
u+QtrY4x2jnsxPs2thTrSZlI/546KVXCjQ1YcyI4UGEmgbiWlGWxAf5Y1FrtROEMQDWt71VR5eHz
qKpSi7SUVXb7NpIa68h4aP43l5RhHu5/gPnfv3ZiiB2pbNBWRfgS9rvrD4DCRGdm8CGfhc6ARSf5
iifAz5/GJhw3Htrb6/Ta1OLxQyhSQkYOFslE1c/jpENcqr46wrsy8acUcxGU+/Yk+nFMU08tqsOo
Q1oasbHOwVG2+FJu75trS4vTCEjGGozCQRkpg9CKYYQufYsa83EsfpvVlu/enhKMAbzWUffB3ZY5
YFZlEItYderJSrybxp9SMe3sIXLpK208eavLurA0f8OLDdTSRpULpa88S66fTDV8hu8R7MbwEAXB
Q7E1O7JlbeH8RpYjRaPpvgdkfdj7SdxSfDHjY8zovSvpRfg4dG3w+7Uej04o/LxMWXAT3CQcRmfS
8Sm18CzDG/3Yl3b9TjSm+ZBYarzh8bff7crU0h37Pqg7A7I+kHb9Ycz04yDCX10knyvZfvm/VrVE
9uhVJHUopwvPZK7Xn/R3gyntlNH58Hoz4KWYbKAtrLCB1/7RBUbgD42qnYoG4mFL+TbIcEPUycY5
vr2VSAj/tOpICQFuLE5X14yIWYUEKtkkOY9TSq9OCMPcwX/2yjnOP12DS1OL587IpbFRtKRBPVvz
3xaq+GhE00OvBu8NprD397fv9gpkXRxg8PZgi9nB6+2Tkoyp+AEmFrmsDpE9ncrQ+RdhMrk0/75K
hHfDcMxl7ldWxYNSUvqcTsVYa39D1G7KEP03pnWCWKcsHmH7DpQf9xe3NklhQxiHdgJx2C1FVt1n
ZerL9uCpNiXQetyHZfbBkMb3QeTvJQSAI1HudLDbLYXHRi/fSLa1t1rpWw0+2KQ5ev/3rDjRLIoG
xBkQOUd+8eCrGQPhUUY3AUraI8Awy7VG41hsknKvfFSUG+BZMRxm+InNrj+qVYZmiFpq7HWa6A7g
OvKzNJVbOffKXXJlZeGnKZzIgQPtGC3saDzmbVB8kEOrfaum1GfbsXl/f/NWruZZKWJm9WFo6iYu
CURqoEnRAM9i5L2zHuUsdU0teVCUr6D+79u6/VBQGHDOVeQuAT8vWxNTFmaiZ77npCTlTo39I31e
Bvq2QCorS+K2nyGs1H7g9Zn//uJt65PKH9UC7kSYPuTHONGcs1Ip45MzJpYbTKP47LfyxhDhbXg3
szP8Y3MRXkGTOlSNCWuwnHxM+r2mvZNMeIq/98qpjrZGmdb2ka4WcxoEkjY1k+sF+r4R+o1NhmDD
L904Ffc/w8bNlgr22pouQ8b5Z1zso+mnth7J5D2j9iFswke1+q4Xzt4o39K928VpdLzvHmvf7dLe
fDIu7MlVTF8LSXRvDNu/fbn8oiTR96zT3xii/tjFYsPzV3fxIiJeuAkyvJMP5ViESqPRfGjrvn0o
0Xx6MjKxBU5cNXURbS1WlpJ3K2oTRN5QIPFd/85CGB+cV/J4Qot8FTwu1iNz+yVqXIGKVeAJjoLQ
/FCXiv5/Wlk4Oqi5UtKmHJ0ov/HqVjnCQr/xvtzes9cLWbh3B8u9aMQweSKQ3mpm5pXhtPE+3/8g
MPdfuxr0RqXWQWR+6gZ7D0PsoZOGHc/oq1+my5XcvBgmnKO5r5QyyheSsQvKuHSjXlUPiKRsjF+s
ntX/eRiTGNcLQl5bUXNFmF6ryDOthJbvrbLVjmFbiqfaceqj7Fv9G8hxxMalvnpqLywvXt9elIVT
1RqzafrPonnOnGSn0WKNgufRfyWEnxjuej9nz7m4IZJahYxMTiNPGyFt8jOv1UxPDox/5R20YOaI
FC3AxUOvSJofDxCeeo1lnqLBfq8o7acuTR7u33frTviPmcU3KwN2rWqJWwKyPRCbuyR425lb6pzz
ablJ/HWoIw2IHRh9XZwmtWAae5hFa+SuHaJ9K6nT77rTMsgk+tQ8N8zsnAKtMtGCCiQlc0fGstSN
WHX9RP/vNyzzI3DOUYWKYOXR24IoKUJtZhz/1av4z0KXmVEs4NHX8hYQhA6FjzSefBHuRbFFRL/+
1f5Zy+KrIXmg1EY3SadEnWS3y4YXc5AfZy62+96xMk4yO/s/hhYHywqiJnd6IzwPtlrtzNQsj4rT
lYc4erHSvd7kKdrdwbtIkvpHJTM/3Te/fqz/sb44aqmI0VlNrdgbqmJnCMvTtd++/KXpf4V0uu7b
2nKPecsvjnVamEYVo2VwClPDjR3Jlfzx9C9M4Pzw0JKq02K9NqE5hcqAiK96Rmwqe7OvrG8BcMWN
KHDpG1T3KNhCiAHxGYDIJSthb2ppKxol9hq9OxgZxccoPYvJP9xfzJoZE/w1XCmkYTdYiigGYWuZ
SXDuM8gkq7hTXwaEJnZF1qobV+HyXZlXNNPyO+SyNrJgi9sj9kEvKUFheIYNItbuHhq+fsfUSS8l
pyj9HnWvFNKeK6SInUNYQOUBVcVllsVr0qACoUonKfCZrYOxrklcOd94tZZZ1h8rM5/2TMMEzfNi
XY4mpnKCks8L/fMk1bAWBXsz+SS31oahtW81tzaBpOhM191Uoycryc1xArBh1k8RnN3uYA0vto6i
zuudgg2TYfqbmyPLR6vKa7PJ/IZ6QO5rbh3Zb30HsYFx8DdqNsubYd46OBwAnFF9gPx+cS/RubCC
yiT5pQGT7icErXd+5QSHSOtNolofXokYIpj7q1v5XrS/ZcZLZ/gUtdHr8zuEJlwVo8HqOtUHzZwc
hdF/0kOm+oJow9bNzcsKkWHjsqBUzpzzcisdS4xhkCq1p0FcKB5JyYGFHIbkM8Rge7t9oFblStEr
38jZKC1jA8ox6Ilu3ulChiUFbkrplJmASCEecdqtGf+Vw8zsBdvIFs4Z+OyrF/csEgK+oeRdcJ66
jg0s9ZzRKe2bokrJ2zzrov04mshcg7Tf2NGVQwDkErqzOb0DFbww3MFGJFuTgsqTRuKTa3tTFe/9
Kvpw30luWj/zHsIbD9fJnzxymfkPRRoMWTX4RMGStZcnSewRiYX6qOuaY1GOceFqVfQzqgdUk+Zc
TBq71s1C4+9+TLbS5zWX5eTPEi9MLt7Q/HV2CDGvjY5v033ynZkYr95N1lu/3Iojl88nq57bEIw9
srWUwRa7Czt3TLEvGb1k7DTUIsaIxkQXj2I83t/fFf/5Q4lESR1dUXDH1/6TzVWxqO6dk9pnT0lv
fk6Ths6hox4ZHX7Ke+3Q11u4wfnfvAxf58UpiNDO5Q7gg8uLOhxkyVQjQv2w5e15Uw+/RflJV36H
6UE2cwguNu7rNXszMS2TvAqi1EsX0h1Idh3RVJ5h/lCsaMeWH5KGfn3yjD7G3h5pnumvP/oo/YHd
BVYBueeyniONdacCb0g8CZWnh6q0/hqLZAs5uHIGOX8sik+IAusyDwjyAoVbBMs9Kx9P09i/gyft
M6LfGyHQmjNSVKZGCmvx7CfXPsKbU/WhnQbeoJTHcEhPqvla4MvsEvDTA0ln1BqlhqUJQmHVmZTA
q5TmVDf93mmJECCuktRjEEkbTr/y3IF3dgBcUmMGULp47iSni2WVAV2v6hmGNqVTLX8qnFPglI9p
07/+ESfG0mwgNjJBw7JLnKPy2iatkXmF2Ry4jB8VXZzGuH9lNDzvIPI1CrVWWuWM6V5/pCwxCgG2
iKDEnvZp0LzpK3NjvnDND2gQUKPEF8CiLExoqdVbjA2B4UnSj7oiHQuj34hN/8ROi7sBQLEMTpIL
cBYYvV6GLaH0G/BcnVTRG8EOZbA4RT1atvJ9rdeNA11iFqEyiaYAhZdUBJ0btm15EJpRvEttFIhP
o550G6/QisOAjaIZQfDA+NLyNNuUZidoSuJz3ZSi3QEDqD+WQeKLXa30A8p0hfiZ6VGcb/jOyo6b
CDDxEMDDBzXEYjfUqdbyPo3hlnZoOvm52p/TMZ/+evUbQD8QWQO4KxS6P4vj0GmMRjhxUno8wY+1
/l2rflryd7/+Wo8HZYtKeuUJpYtmzzERIfoNNWQk5zJhrRx4mZodkupT6TxqdrlTYuNwf1Url+PM
PTH3deaq+vJANKMIHTkZIih5k1y4IgrtiMlUxglcPTa31F1X3lGbFFEmLphv42XDCrborpvMQjmp
vNLGvq7roD4mEWgKN/OdFCm3JNQ/JVFovkx1tZlhrTooU24wUTFB5SwvmU7qnMHnzHp97T9YqTHt
pkiVXT3p7X0PxvjtmGb+Fg3gincy+vuP0flTX8SeRhN3kNhDRjw6jvZFzvPiKeRp2DgDS56WOXsk
y6JqAjaeicjlIegc+nOgysNzn5aBC7/9iZHm1FVe/EHeZ73+2HbJt9ovnQ9N1yv7UATJlrbPii9x
o87jR/gH+JzFCZHSJBhGVOzOCmMw77jSrSNGwicjtbcivxVHcsDS2oDFQbzCQnS9qZ3Vx1LdFPZJ
b59YnIt8624KXyQARqgVlMmPV5+S+VUHJ06YeTtX3SVI+HRSw1ihkZqkeXmvPxtU3Kpdp4XT539h
bBZGpAbLRbp8d4VvyZPe29QB7Op5JFLbMbF1jlL/9QHL3MR2YOSe+W2WR18zgkT2mU47pWMVvykc
JT3KwCgf7q9m7UvNASWy0ezfTRjb2vkgci2skD4GweS/q4Mnenv7fHg3s8S0G6N9ay6IQ3BRMxms
QfN07RcmBKmZVJX6KW6ah9KBHtGUvciINt74lViZJ57BT31mRDKXb7yROKKlFa5Q+lfCXYro1Enx
S8utwuodzIqpW0+18miJzBrdQAFjdn9PV16HK/Pq9SonKBy1wo+MU+d8CdrPFgymUvuUb4EVbzcT
bDc0VrysOjDe5W2dKxECmPZgnkACfYWy/XvvVA9y3G/4++0FCRQD0B4zuyY8U8tKm2TUZSw3feSV
4AtJpMb0GJT5VoB5u2dw+aM3SmeDIgrw8Os9swfbSv00lbw+1BpKDWWzkwu1eQidqtqnXbSFKl3b
PEhSjFmnhU7KkupOo/GVlxHlLxu/d4InIHU71fpw3xHWjEDCApYJ5Z8ZI3G9KAOqMU0COXPKGuMc
QI41X4Qf60T7eN/O2uZRWCUsJ6GHEmtxrCS18gUVS+2U66HLY+Za9WNkhrt22ppIX1sR34c/syI3
/y1WVEpoJmZldI7qPPnC7RQes8SHNTJrpXajdbhmiygLghimqakOzX9/8TIXspP4vZZEZ78ztQfV
7LtTiHpogIx5vTWYfnsNzsJ+kJYxmsF07vLGULTRUCYJ2kgpM9AZDprolBZoQQYCaFUEIuAwDWa4
Ly1RbFyJa9+OEI+UZ66U3Ogx0WYTg16O0Rkln9+BJYf7wOna0q0MqXkRDcjtDV+Zne46OYFJg/yH
YV0S+xuFkKAyjCK1zPQcUpN6LkVd+G5FWfaU+a0UHfo4rh76qjLfG9pUv23a2Idpsm6Uo9UqUbaH
P8Ivv5JkTD9VNZHeq6GZ6G7GjHD7LSmMtnDzDoLZo6JmWeCanSS+F+HYoTJGkn/I9DoyXWca6sdG
6513Iu97xe312H4uM4f/VZoWKIApwJq6cgC38a6jAvbbZ4qx2xVS3j/KMmQd732JQu9Ytopxzge9
a773elR4fUPiiKxEUFoIWKjjmzjURutBZ7TyHUJJWnuos2As+QHmkB2jQVW83EqH77kZqLWrMZVZ
or1WGt8yI2pqV6agnbgNwxdIsTmy75Os6eBqc2UK/8rTyISLHvqYD0nf14f7n+k2Foa6kkiRNM20
qNEtDlqYFypB6QCpo55oD60x2J46qKhkA9g4JX4hvYhkso73jd4M0AHKoJYAdcccSdDoWBw5Jexb
G+pMB8oxvt8biVyrPoSjrky7XMtDNG3zIP3QjbAI71KlMeWdPOhGefQVZWgfqeJOz5TF/L3QSnuv
tOKoCMnYiqVXToxGeWCe1gdDQvXt+l4om3GIC3ucPEnUSDN9cNBsS7j4Gn+rc7tmiY874/WI3G9u
O6ESi8dKmHqJrbh1Df68G12hP1rFRvK68rUhCJ+1bMi7bqEBYJnbAr1eG2a5KdyPuvNd96XyVAWh
7ZZGLKFT3G8N3q+865R0aAn+gcbcsN7UsRJFI/PwXq82zdcy9mfItojEVtqxsrZZI2wWCuJxuoE9
SHqXBYpFMJY05T5uBwRsKDaknav1H0oO030Xnj/+8nZjNkIjTeT83NTgIP+NrVJOTOZOVfqCk9sK
T7SvJXT6c06gCqL4BpfiTSrV1hHK5sIKvLD7MlbDLmBZ2iCfXr0W2CDRxqJaP+tkzWHuxQM4ZnHi
JEk/ejDZHCc7O6ips9ej8uG+mZXuBJBe5F4ApVA6uenQyWiXtEXSwRpVmg910RMeh66Zytx2aESQ
jPbRvvPfa9TUE+050jdewJVPRsZvzTIbVDFvGkxdWaeh3ITJ2WIG6dx2VWHsYCuof8vZaG/BJtaO
NKh8iMUYKl1REolF1qHexwxX3HcuAoCpCwRmP9nNT9McNyKYFdentE3dCwwuSmfL9lLRW/2Yyn3g
Fba/M9Lvungpxrea+l702u7+R1wJYDSaZzPHB+rAN1PXvQLnqxrp9smorZ8QGzyUHQQpaCVOykxT
RBCVb4XQa1tJ1DkD9umv3HANhoYIzUyYpgfh8U+fAvFZB3D31A7T9N4xxi26ojU35d4ncVQhEKI9
Nu/2xXGQg8juwrByPD11PEf1K1cfFbe1m5MRVwc9MnZ+0vwCh+ANcfck5Ymzg/x2I7VcOitXJqwO
CIawXno/yvwdLn6EquRZXrPEU5J2n+CKqSF4yIFL5u2w8UWX2/tfS3Nex9ckCl4kD0SeI7g06JAl
RdonlvTMjkCJkp1ax94wtXwKlqYWCSv4r26APytBeq/ymknaR9IWoeLWahbxTAFLoWMSZoFVlAkP
6CJLiasIyotiSwJpeeqWq5lXe/GJKM5KVd3Jocf2ucxbuY42EdvxckP3HGivxm/MHkHNFMU95ja4
yK7NoQpMOS1UR0+tYBqZetfv0yfYud3e3OLRWl2ZhiwlZugFLoU5zLhDvrADQagF8YvTWQ95WD4K
JBxiqXfb2Nx4f1a/GQVuioY2YdCyn5XWRWtqsMecpuFjZ3ys2x5x0Qfd2ZoEXHW/CzuLM9XwXiPi
hx5KiWq8nzUn3dlS3149tv+YMBce3qEnXuWiLzxdZOpOlQPJbcMm2es6mcL9m3jV1Ey8wFNGxX7Z
jI6UwQ+qvLFP3SSOVTnznQXvh3Jr3nn148wMM1SUSciXoXrlIw1cUr3z/DY7REX0GHXBV9qzM4bg
taNPf04UyBqQC2So+Pm1iztTOsoRSideFVPPlSF1jfUfTTNt+NvaztHhJvFgDoRi5OIk6V3hh0i9
Z2ctsBCTpchqB/sGDeQAXp+mVQ73P9TaDl6aW7id4StD3DsyjVNd2TEIsR901dWU6Bij8Hjf1E35
f95BqgsEHFRNbpH8zhh2fURbwePl7/NDFbUpAsZGHn2FqTNAf7Ue+hNAMMuGyyrJG+Y3w8k4yEgW
f64DC+Hq+z9o7cjNFHXq3JaYOxLXX3Qkm5Mbv5ZOdmC9sePJTSPty/9nYt7+i2s4KNLcziZIs2O7
Bq037OVuK0mev9BlsD/v6uUqFg7TN1aEdmxCRzNQkp9F5+QPWh637hToxothNr9Cc9ZKpFVxvL+2
Vde5+JwL1xkLdGsR+Es9M4KaO8imn20wdTsraCDqleQP962tngv6pkxhgFG6YUayq6Sv8sKKvEQr
n4bEONhwJbmGRa3lvqHVZV0YWrycY9OmYd7nDH7XmjsxfCSJA7IF8Va9cs370B9yyDxhE76RmaSI
ODIEYNqnMbF3jBWQ6HavhYPMBw6xdQ44g+w3GZrkd7XUNBlqmUa7C1HBjdutvvaa9805E610bntm
gK4d3JSbqVL9MTxnWtOdmsBvj/Zo6e/7if69JVoVGY4QErbcTzfcb3X/5iETfAK6yWUzkZEd6s3Q
P3sJxDci8Pc0MjZGf1Z9jmI87QXSIRoM14tLK63JhIKoSFL+ZqrN1bQXm2z6vr+tGWEwlMo1N5B6
M1UStGNpNOHknLTE/zt22udc2B8LXft038zadhEx0V+YtaZviCtKfxz9RFNKr1K1yC2l/iGt4w1/
Wzs6lzbU6/0Kk6SQRmZkEO2thtMoV6N/CJkeKHap7oQQettj9f7+slZ3D4QkXLs2fZOlF6hAJMsw
wKRqpi+kfG/DRH7K9PHv+2bWVnZ5yS7cfEoZqjWjLIbjuXBHszsK66FUvEC0h/uG1s7TpaHFFnaB
I8bcDoD1JbLLFJBrRY7rdJNbUJLoi3HHpPKGA655xqXJRWDjt6bgZI+jJ42qW9bxQ573Gwnjshe5
fKPmn3DxDNpwwuS1pqEfEmS7QQ3f2opnwFcU9ggfScMhn5hQnrYCjq2FLR4o6IvrtqlE6/VRfEpE
/h52yWZj81aDmsvdW9wRUTMFla+I7Cy3Wu+ZUw8ToTPuikGqq13ZAvl2jbb8pUixOu7zwBkqd1Li
buePVba/7zs3xYHFNi+RPIY5qE3pNNIJQtCndhTeYPyHsy9bkhPnun0iIhgF3EJOZA22y7NvCLcH
gRBIiEGIp/8XPnG+riKJItx95W5HtFJC2traew3k4I/Tg0Pbr4PiB7YQwAQHBSKer57Rn70m/v76
j9jewJCug9kJcA/r5hhTA0UCS8rroq46HASXXZLrBrL9UVXHiSri943ji2Qch3znRtg8pCgAAbWz
tJLW2K5SVpBQGWs/QxE8G6NvQwN/F3hahvrL63PceoIiOUdNCwVreOOuTgyvoCxXQKjgwvorLJvr
4cfg3IkK5a2R/YeH1POhVidnUiHwjUPpX6JBPhVtl5Im+Nq5w87SbX41uHfhKQUs+A34PJrrSUaE
qsxq3hTtJXRF6uUiMTP0RptkiPYqIVthezF7wIWEjjow7y8DAoRf2wad6fmuJ/+E5lPsj4ndvf8P
X+nZGKtQiifG2Nrl6F+GonmvZuvUaTAfZGXeBJWiQGKPO9ffZrx5NuBqW5QOqlijYBRIYXbKY52B
17/znfbWbbUd4skRM24DC6mV+30M23sQzB5mteeEs7XBQ6jmox8MLyGUG19+np6MoLVJ6OoQ+1q6
F6umd83whOpYiqfdzg7fWjXUocFMAVIKblmrVYsV7Fx7NhjYMbFUEP1kymnnvG5dPyEQqNjYoHCg
X/ZyOtDNNoI60CUGxCNxhvaqLJl0Vo8urZ240Z2M3sy9v3MzbEWj54OuPlXgk9bSJQKhnVdPndIJ
5aBMBTxzyj1d6a1dgUcgmNLhQlNZP2QlaVEWhVxYFnTxSdr8I168p6kcd7hFG18KSt0oSqA8AcLq
OteKemSv0IM0WWC1T7waTuHM//YIYYAFNBzgSgWPbD1ETD13Jp3bZ1EwXiA8+SSVd3k9LNws1mqI
5bs9y0XAVIosTdARk4EBAB5qiQcJpbcLr+rdC/lm463GWr3NJ7sOywjA5wzAVRkA8GVrN2lIHdRP
ZYBaSDIyz4askxcV/ifGUBI6NYwY80DRpXpbtCziCdzsqrfNNGh9cgvZ8qSFcu99Psg4TiE+j3p4
Do9g6GPbgfl7sTDg6tGKBb0DVCt4Frxcq6oei3yAuWc26mF4oKScDhw62TsR4CbaLKsEzgP2L5D1
EPN7OYqsyjieoyK/+HYPyKuDQteJjyEkQEP88W838TIYanhRCH4hYsIqFlQwobLjGZ8EdjpjYrGO
H2BkIXc22c1RwSiwngogmorAhpjzckrQcZ6Ib2m0aRoWdofAHwf/DAds/uv1zby1dM8/0LLZn21m
Yftc8jZvslkWbVqQ0U1QhOkT2y7O3DjnXEw7jcqNmS0wHXS7oAEKVNdqROYOrhrtgWVQWH9kdvCh
pvleZ/nP8ryoaQGj+3yQ1b4DFhx9SBtG4YHxjHMQEkrl1wZFru4oOsDrj00bFUCwNPXY3pmW1VYC
NctYpdBuaLzUHVCwT6pZQKPRBHQ+QaG5mY+dPcpPdHKK4FLaE9rjsB933/Z4lj/NEA8y30G8i/Ub
VxCvS7QeGqgPAs7sp9hRoZXKQso2g3ck/QeUefrQePEEMXmwUiEp4w52l7ThaH8kRBXF4fXPvLXo
4AYh4wQnBG54q3QJ/UVpeCfqa1AGwB21FHjAzlfznjv2RmyEJg/MUBbxGughrsapYCngFHDzzfBx
nANy/D71iw74ARHvlS03QuOLoVbZWUfnGer/0IWncGIoG2uA9XzUpi2cQt/Ak0FdoGL1zwCvrc+U
Bp9fX87tacK+Cz6rKEivS/lzCWiuqsLwMvbxI2VTthhpxGyPILE5DDixGGPBjK7jmleHOeo4kFoc
RnIQHUxxQ3JvIu/0+myczd3x7zjBSi8FFuqlPVo1nlxAhCTchlggnoE/4KimTyQsrKQykAGjUkyX
YmDxRbnwE7RNDZ8N5kypDbnGRzfsix3dve3poy0IP1uwStcya1475N7Ee5F5HYBD8QxI+ltUaf42
zcJpgKsNPiaa0QtD92UEnOyJd4MxYKGAnVeG92XwC0+z1HL2gtJGqH0x0PIVnoXaOrI8AS+LMmvB
oUM7NTj6vZ16wn3qO/tQ1NXOFXJDdIbMJJDbsFHwYPi1YKlfDqjlmDt129BrHtduYgKnejsy6J6A
B1xDV6Ci96WNpkVrx/KsGu6mMFTdVV/e/Iiooy7wDUBG1vLfTqUhdqt7nvXIXmlZoZf83Z33BC+X
eL6O93h4YmeimbcIda2mauAI5EJoJYuFmRPo6kNV04b8ZRGrJEQVe2fPbE0KSB+oGgYY9Abv74dQ
e2q0hPqDO/F722ntdw2L3stY2v9lpEWnA9o4G3bOUB1joKr7ReZX+ouIFJSXg3um99SlbqtQ2CsL
tAyALxgw3ai0j76Bgoth1ZXkManTEa4jMOetoyetuXeeAIvxsaJj8QRK/YL1rn1zV7vgA0dxW+0Z
MG3FIxBDIJQHoBsq28tJenZSOvCMKvCN2VWPxPncl6M8ypJ02ethb/MjPhslejlKbZdKqRY2KWHO
v45GXMCxeeppu3MM94ZZJaeFKkgsKexlel81aUQamFO2yEzqyd17/Gyegn9nFK3iuKrmSLI5Dy9N
HyOM/wyKGAS3b3Ai30m4N+cEmAY2JkEnbZ1O2I7w4cOKa9437bHlYaqqPDFsL2Ju7oPFYhwXvY+T
vTrVnabcEw7s0rmZ6veFyyGYO+oWd9R/2AnPxnFf7gQKJr8aWhgs5x4Eqwe8uJK5nkEUFMHebbN1
CSAK/m9Kq9uGwhZe2tMMNr/+7qAyhseb01C80a7NLlVtczs8G2t14VBDUA1B3+RaQv3ho1u3Njg7
pVfEKV2q6Uk45/r336/koh2CZjAIazcSOX1gcRlRyIVFttUcZ9+3Do0NzEGj6z0j1a387/lQq+PL
plaoWCE58sqAH8A4yAY4zeZSfOv86jAGQiRlYZ9jKv62qYdQ+Xzg1YGGyBWZe2igZrJuAEOsz52e
Tl7Vn//DUqLWBKJXiKrWOi+Zdem2PQNID06qwV1X9N4l6qDBQqy2Pr0+1NZGAS77f0OtNkoI9gAo
Iqy8wvcYnXhTE3KXR1X55MzTJ4gr+YfXx9s6BM/HW8LLs/gupE21G8wsG82jrXnSa5pY4WNUj4no
92ooW7EKMC9/0Q4BIH/NvAIBxx4MOESXUCgf0D+HnP2CV4k3iGZnZyxbbp2FPBtqjSyrx066VQfg
f135+XlgLUgZAyFJXiFwMUHj96YchgP8yNnOF9yeJGR7Fo+G5T3/ckXRQqqagMNC1jXVO0LEUTH1
Hs64x9c/3OYEATkAH395e63LujbRAhqhkZvZEdDMNt7HCCIkgK49/8EpIFRaceAe+3nvJticH+B6
UPtGn/wGacMo0bJGIevSmvgNHrNfTG2/iYXaSQk25/dsmOWgPNuYcSWp22tBr12FcHmEvGLVHX1q
1Ge7JDjlTTx50GK1BXunxMS+/4fVfTb6Ku2hdIQjNW94ZuqzN/2ah99hLjPIz02ugRhcu1PI2jz1
z4ZbBVBPmRiINLSkA/BUcye+h2pVnYxVedSefPdfpgbVBDAl4EO9xtnlAa2n3J1AjyLtl6lXwBTB
p6DCSgdlf4yi8Wtl+zs94+09g9fPojAAxMLy988+ptM5mi9WGxfPGs46xCMAToHHMa6/vj637XX8
d5zVpiHuZOzCmhr4Ufk/KkdkLXGzKmwfLYTQnUxlM3Kin/L/57TaIi2jJWnikF7tucRLuIyZ/zhM
8GBtYihd1KUlYBto9josf8LHTWB7Nuxqq8xo+TnuyPl1ntzxq+P3faYHNKbrqnH6ZBLUemtspxsS
p6CDmw7hvDBUYpc9NC317yhKJZDt1oT9DipnNIkn5QC/TEj3n6FBJ38wXpn4C+T72yAhLMyvhLbe
j9c/01Yy+YfoFEJgDr3dVeY1SssZ4LQtszno72QefVW83yGbb+04vJGRq6Jmgyxo9XVKqBLY2oga
fTv3U9H1x9kS2aDM8fWZbA+Dh5bjuGh1rLs1PB+1C+dTnjUwwSVtAtn7hFO6s9W2tjWQ+ehA4YUL
YMBqvfKwIW5jgXZLx/aCg/RYBdWbuASJBWaXr09oHXbRcbJhsbmUJ4FguukSCJYXeAYCs0LtB6jA
Hqb5KQAbVgY+hK7qRER7WtTu8uOfb+j/NyKeqkh6IHqwvi/5aNdeT6iVTR3qPa6Z+l95AVHuI5nt
oT2K2UxfYHk6vZ15ML4PLVX5h2p2xXQyCo+FhPtOXac2zJY/8CGGx1jrONQ5aiJ8JyndvH4/N9Ho
gvlqmShhdHTOTMrmd1WI+D3XUu0FhvXXWk9o9YSJIUJIgpIVV1+WVjpZfIYBz9DfxYUsUyqMPL3+
yf5QNF5bwdX2KIVi4KotAphFMz9MuVFh2vkQZTsOVHYaire5/83u+ha26dXM26Tsx/IUlQbIUlia
+SfLVjG75MxHo0ZOWNVEWXbvQ7TDFVBKEbpnaLE7/k60XoeBZaFQWUC8gmQd3MeXv392K6CaARIF
rvhs5N0ZviVlEpL6y+uLszUGoAn/212rMRhY8QBcTzyrS5AmWNu0wGai0PD3o+BqgwYJSNdod6zu
t2iC9CSwMhYK3b6dVJEtj0NQzDtZwjrY/FmvZ6Osbje8VkMJgnB+0VCUgqpfP6a0hV2gmyuT/pcJ
oW2Lw45q9xp+EysfzsF1HGdwn2enaeqqb3Ubtn/Zf/ozIYBeFocLyJ2sS4Vt6bvhFBlc1xGgpnHz
0Md7DOCteAaRrxD1Tkh2onD3co+Veq469CPL6wwg3qPXoJ6ViNgKoaSHAulPY5fy3o05fzBzC0fl
11dx84M9G3x1V+vSsaN5gO70HC8i0D+C+ax2a9lb4eb5DOOXM6S5O8xlK+m1r0NynvlYXmxP/Kjr
3DswvBF+vT6nrQMFHMnihwA07Y3sXKE1+tZGN5nuTdLx7oq63d+yDJe4AGCC7eO5DV2G1YwGBfvl
3KC5oRWewEPhfipt9dkqp3diUJexkX+ZK/zZhv+Ot+65+KSwbNHOPVyni6Se7ESTf8bdS3xzMzyL
dqso7eoR6rjDzLOxHz+VU/i1gcN1ZfRemfqm17BMB/HUB+RiEau8ObtODy07iloTCrcCHtSsS6Q9
9EeuO/eqpxHdTmWN31D70g9qFiTNcXvs7JKtyaLNgSQCBHDwN1eThYMLzLHtkWeBL1IC4Vg4yqS8
35vrxmYEIQnUSdQ/kYev425R9palQO4FY7P+3LMJzqnd59f3+8bxejHEKuiSKvDhYIenC2mj+gAX
RHo/1zx/gJ6p/uB69Z7S1MbKAXe1KNPgy6H4vwpY7Yx8fVahyWpWPMax9UjF/E5Hdr+TUy6HaJU0
vBhnFZs6zkQBPpLKUNgvUq3jH9CU+CfURZESV19p4Z1z2nyIjLvTSlwmcDMwZH/Rh4KYIBSNXsYr
fMhJon7sX+L5jodzQv1P0GEw4ZXu6a1s7g602XGL4c1przNLR8MqrAZtFvCG6BE1gwQuaOfXd8fG
9QKjHeh0OYtUNrLml5MRI+BT0uo01KYE7EWf8J5OYCdXLEohECKT1en18WAturV8z0ZcfbfK5Zzm
zoSGTFno4tzJvuvSri8KlXTFcA38IiyO1kgDmXAnUvOhdXLIwNBuVh9GqTr7PEk6PoKN5dUpK9sO
Mq+9lMnMYzj1hhy/vils8aMwKI/pXHMrHfNw/mDRAjacg7GRTxZjDOFHr5qKk6ibKEoBJiLwaMoF
bWCPQyC5Lfum/iDMWLYJgXJZnygn7962UEbuE0l6vEnhqNoGaQGzjCrphwA6eFUYs+7Q+g5GJ4H6
alm9UyRzREp9No2B9qhUNq8TH8rDwLPGBqjsRobiCY5cTZgKT4mvJZBgVtI0Xd0kqrZEkfoiEjT1
eKDwSM7n4q5m7fCDOk4LvrU1VMFjC8lWnnpoPTyMug6itAFrCTbdsYTxadeFQfcWRXNWHVopdZDw
lvbO3dS0ZZTmAy+ujNVNk0QQs+6BRCT+W0bnMDo7jNkUWH8fLd7RHr0fnqO7PBU9p2Ey1p73risM
p4cBVKjPymrKIpkKxT4s//UckyFw0qYQzseaxlWQtK47feiGmn0rGJud1G/lImYQO8W3NqDlhLXJ
yyjBJND/QZ5rhyjEE94kFn7S1yawQpZ2WjU/Zwh2POAGgS990ZK70SfsWrQR+VCC0VweeOdEj1Nr
DR+hiDQFSV0Gc3meGtL2iaDRHKYlkGz0ConNfoKoAocmXpwHPA215XyHVI7XHil4tuURomXOlyCH
zFAakhGSfBM8WpJZ1N6d6yL1TwHnr6qDoK28Iq+WzqlzC/uXsIbuE1EKyAfUOGEqLiHDQpKoZvE7
Ag8+do0q2CQkvlamuIwgsFep7GYH75cO6qPB7FHg6iqf8vPUsUkkoqYc+j7j/KYPwuGbW8fyyXc4
u+sx9P3s+epX1ajuDcDogiZg24y4sqrK3BXKDgErA2u4TfrYY/cxj8jbIYZeyyEMC5+lkN2FSkw8
mzK1CJnfUhM0X1ETmh4U6DEldqrffZwRzsN0yh3VH/Ops5tTRyS6WQ5XNYN4SEu+W67X3NnoxTcJ
FFw7H23zCDr5wqu8H4RFgUkbFDk+DXJudNr3tZ4PCj7o8BCxW/OlZwCNPOWFq+yD6gKS8bjR6qLh
D/qjVUNHklYP6nfn1k11YEXVNHeiFZolzYi9nUyGhT/LvhVPJbddfg4sVlcphYRVlTpWTkVqqxyQ
BAjxOs4FXdPcPXCncX5OPJ8/8jauosSEFUS+pcui305R1cW9B7vTf0xYFh80cO/82EhcBWlctu5X
WeeINzJs/beAWJP6yWNxEaZRIx1yVEOkTSqVCuskjyns7F4PoBvXKxwql4YYnjXo4q/6sl1l+S1q
2hOkQX50dnvW8XAGiOz4+igbSQNGwa3zR48N8qMvr4W+c+i40PkubvPWWO8b4h0nj6a13oHYbo+D
hj/EfOD1tr7hfPjn4NOD3xjKdwEia28G1PaOnfj8+nw2Lh28z4HrBmoGSMh1Osc6yWdqRVHWQAPz
HJcedlocd8TaWbetrwOcAdg8gABBxXCV+Y9oRk1NDMWryUKDtLNxs4X0YsE1+PX5bKzbi2t7NU7c
B0ABQFP7YqhK6PAG0Ka07d8HwKq8PtBmfoDig7s8QBf7zZcbQWjlYM8T9Att8SC68LEmyBNClbjs
mxf1T15V72QkG58Kr8p/R1xVnxxhItFRVUB9vHkbTQyMif+UdUOgMYTsGjbd+iv1sMshcyDnjLrV
ERfAaYj3alpL3rROEnGAoOcGf5LFoP7lumkN4dOmiEwGF63a/tbS99q8bckTK379/QcCpM3GjYPH
5k0BN45K8FpQP8lwZVtHr3IefRV9RKXyMagsDo/Urj/xONyjs21sdAcJMKiuAElB4XW1AXluxa4l
ctAoO2RCY34EKkvjInt9crfyZ0AuIz2FqjoUAEEeXm0/D+gG/ApZZBbSNFRGqdV2x6buS3HfGady
H21vnO2rNODvp24tUbzKuzHPLyMydDeB7v+gztB+aOJ0LAMHEpatixSm5lK6O0fyBvaEZys+wvJy
BbcjuHm2DgUSTKXn6RKFj1x+jeohDR7PP0LpJgquixUZcJ3uDbqE+9U+W/bwIs4OPaObxpTwy4Z1
SzclpnkQJGMAuRPYgTx0vueelCF3vHC6L0XsyoujLFzaigbxcecrxRtn9sWvWMLVs0Jo24a669o8
voyVhcaqN1MvPsLpZU4HCC6lra2RMg1zyw6GhxLSRCH/MgxiPkRBKa5RaTmpaYbitwX3d5h+hfY9
a8HArKOYHSwgdX6BNeUdWuhrnIuirNgiHsNS6k/qG5lIBegLxLLu5nh0L/Ciqg6509bIC0g0pGMw
9R+DoeyvVljmp3Fk7mluqHkXzTF9E9fE/UXEXFyiHoxQFKDKhWtW3dlqpHCOYOoQubpNew0V6hKq
gF9dMYrLBIXAC6cVQDe6yiFnyIvyHw/l/AfSeMgIO67hJY3NkqhKdD9MG9d3OdyRLrFoJE+ghDtk
fWyXOoEnIkXVsHHuPYuOBzYD580H7zNzTHQfd6o/AH4cpVM0IrULXAvySpaKkyYcNF4wTeDfz8Ws
zlFBcnUoIE97qkZlHurO0/hXEIPBmCBILyGBoBg8YRMPxOgiscVof2FV4B6MKhsbYveiOtTMaqIU
wpL9YRThdJ/zKnwDfUXoAvUK3iiVT+S1G+fo1DQQHzn4M6nuCyhipB1T/RMycn4vdeUkTAm0dpD8
PQ7ccZHk91o9VBNlBwhCIJnLnW/B6PdHXJbv/NJvzqiDDEcaK/o+R/U/m+gICt5srA8TgXCWgMj5
onTuz0dDCU/rPmzqhE8jfrimvbiH10KNi7b8XuQVOdf5xM5eoeNEIlM6hi3x08pS87ECXCkzOUFK
nMOjuteuleiZ9ZnFmPdI3bz41OaMJqXp+4+gbdIni9u/IF3RIxEuAao9OboxsC5pCxEeejxfDOga
aMxCyms69bBdQ5MuPwZeMxw6D3GXxLPSb+28U2/ccTJPnm2NJKF9VN4PgawfKtK2qOP6f5orwWjG
g8gbDQGSnH0J6wng1tHi3/Oi41nRkOi3X4K18gCMc5y5bUs+ORZopidCGMILryxD01YyMqXhqJvH
EPYQOmmQjV5iMtaHnEq7uJBY8DdQG42stB0C/j2YB/sESJx4QCG+m88sRCkxKVrcXQnCfuGlRTD5
j8SD7P1HMVXiAc2IACaElqeinVxjqw/kgqgSQdo4gOrcOtorn8LlOy7jbHL6AXLUUUx/lnNXfbHm
qRYHtx084H47YX0GanzOz8rDMw/v3pmWx1Cx8sSjvo0Txm37Z1VrNBbGmv7oXE5MWiJwfMLu4l9f
D34bCRLAKxHqvRDqvK31TrOUTqfllNWqN+9neCO3RwDwi69Oz8b2bFGXvBkgpF8BrgkSx17oXS7A
dfx/fkGusiU/gPQv1FeDy0ifCpsdbdfA3eJjreCbiGoAziZ26MHWBcQd96C1G1N/9hQh69qRP83D
hO80ZNy9tytUp0SbhsEII7Enwk5AAe/tj63J/vv2gd38y2tmGkobgXgMM+IKHiUCNZtTrUl16CmY
7ngQ0nQiI8zTwJM5QZ49PNLQtGcEkenp9a++kf68mPoq/Qm6lntdha4cRO9AaYg6FAZkvlDtrdjf
y4K21hkMRGwzYE9u0XtO6RceswZ27U2LLgmFTlYC2h3obzJ3ReJLGvzsBgldXHAp9tZ8M8F4Nvhy
9T+72sdJNL5dWSTTOsenZRT2DwCEoZZScHn28kgAoyXkAZBvdj+2Tntwco/vNA438wtQtEEJt1GM
Xz8TQxaGFZ8JwLs+KkwHoUSBmG7ndrPz+NhI2xGB/h1ofZzcDt6gfmFnnZKxOYooVnc2LFCttwCs
O2A/zCHedD1QdzthZGtDLW9GcGbR8bhBFroBgIwcENcMjWv3zgSgVw0zqkGwiHR2kuqdodbIQsjr
V15Pge/LJXfNBy93i+KBTXXwD5jPbKdDuhyEdXxygftACwLiazeKdcrVtil8eCaQCfTGS8HaKH+T
i9hFF1Ohw8eAysBFCttGdxpPVQ/6ToKq5RTsFO03d9ByeCAcjMfPmr9S2BzlDFNH2fJaQoBW9pMd
FPZOOWNr++AFgHYwWovQTl3+/tlhofCGLIZIsaxyrrOdJ1bdpn587dkvnhd7oX/Zi+ulfT7YKhp6
vNKtNFaUMRiCpdHUx8dS12VaGs872EU0no0Om6SN7Bwlt4ZfOKseIOl2jEAE3jmg3laYAJAZVL0Y
NLZo3bPjyKHrqvbqq5zq7x0ahRz94tEDAzSQ+HPuMH+46xtP9qm0cKqSsYcj011ICxA3Na//qRl3
P0L9OOhOfB6qFjsi9OvE8mjspUZbcZB4U8MmQMG6+v0Y+N1bKipYtbTGhN/rVnUH1fsDQJ1OWRwh
1a0+ONoh47GiTvfDQWH2nRrC6G8/+FIig9Yf7GHArb0h8A6eDPsRJP4smKp0GHhC0CKsHHWcGnjh
luHeN7+5AZfxAIqF1KQP+Oq6HGNPZV5Aga6+VhruRjCzImeIyo/HXHbkOPWj/j14Kkh6m+PaU41B
daOtH4FlNjsTvznX+CEAikBtFvpntyUUl3VwXzVNhK6inMA3AOvMGsHIDuKmuTTG1McGyTiS+KFM
LN07v/7y/l2Gxz9wBoDG7o1emWV1dQ1kQpXJDoZ7kC2j3qF0zc7ld1NlW0YBaRrOKPB7ujHawHys
vhljuHuGZxU+AfB3Cv381Bd73rk3cWMZCDyHpR6Flvc6k+I9XJascpgyI1nCi2/acRLil0ncfavZ
nkrwTfzHYCivucDIuRvePH7Zs1bGjZ1Vvrw3aEHEbne07flvrxkMA8OqEDIWKH/diEjXox21EN8B
OMo0R3QfjtIu0zbcKYBsrRzO3lL5WDR511ALXVmA3jegG/DYq87wE2iSqV+6WWEhh4NXBXgz8qg8
v779tjYGcJnQEw22FGbbPPAHG2+1TAv5q3SnH6zUqO6403cqLbKzkDfpHxaSOGAiAqWJwuiadGBB
XKHUk2dn9Vjq48RhggHlHHEIGWhFABdOB+gS+4cS0M2dad5oOC2+0WiyQIIHBbjlM768zyY4EqOK
KqNMwJ80P6FoQN/NOQXqdhrtoMTdbRt9cvwu+oZOHXHg5zM4P3woL7LjFEN7L9UFIuTOgtzc5cuv
wh2ORDDC/lo/E8H46NTAGgYuqlOStIEIDcp+VM87FIytgwJCGgZDexzV7yUYP7vNh7mAy0NYsKu9
uGW0sx08worxdyO1/kt4+bLOKHA60CwBc/KmiDu6saqkroeMluDyOVdq8vMszOH1Xbu1bqB0QM51
wRXDRfTlfEhMeUEawbLadQ+KsosG6/z1IbaWDDZxQODGgBPcWGCGXPg1OJ8mWyQOZAe6WC7PotvT
zdgYBhZZeEZDaA8mvuv3gFeggBHPCMyBZg9aPco/Ai179YiNU45RYCaIGaEicXPwEK/beiqqDHqm
VX9CqwXcxN9Y3+NfLxqWCkkjkOswy12jo8lUhfZgSy+rO/5Icnaco/GhzvdEnTdCJXpguC1xeECG
XR/mMK4HG3UV6zLY4PwSAy3OC3N9qZKmcqbyUhVDjXJnMcMV5vUJbkQw0IAXRjyYWshcVhvPcqoQ
IvgwZ+yd+BBaxW/A805zWL93hPumC62Tz/eUizfyE1gn4P5BcRxJ/zpRsuCnEwZFD/NmQdw3KAQ3
KQFLDFlJ0ZysYnLOlQYOO0QOeXLrcOfVs3HSXKSDDkQrYNANtOHLkwaGEeSlJSfZXPD4XHRNkORR
vXeRby0r2lc2MiB0g2+824yQJhz6PgRo99vM1aWU5T368wkZPsUoVlqV3AkgmwMCMgmcMDiEN9kn
FJkBhC47lpmUBiceYqjobTOLo6g/1Hs2kFunD/VqTA2sOkj3eS/XMJoCuI2V7ZB1ZDiqycVTwM5i
2JPAder17bl1MJBLQ4wcjVvk8KuRpDvXpKljlpVlWR2gAQ0mkWvKN1DJqI42a/Mr9A2C368PuhHC
IBULxjMe/bBIXDOKeIe/gdGQyAjvgHGE2CUgPKHaGWVjI2IUgJOBiUGXaG1aREVZESCUi6x2kCFU
GjhDf+fpdwvXXAhESMMXK3XEsfXptvGluKagC7hazBevrfUZgnr5CQg8+zt8quxLgHb1obFYmbl2
6x3mUvyHL4iHCBC9yAIh9ri6qWOBqjYFW+E6QcLiJ2Qd+989tFhV4hdx/h1OOGghB6oBdPr1j7i1
R1EwQB/UheXGzQmMDDoiMXPZ1ZvRDg8D+jDNfvso8aC9aCev3r4+3MbX9HBRoLeIyLJwdl4eCdr0
vOPQ64SGqDkYZh+qQe/UScKtMdC0JsACAkYCbubLMbgCJHrqpZ25siHTudRjmx+gR/yzoVXxTQjO
Pwl0sh5y5rA3hYFsdFKEpkgtf7IPsKvyjiXp1XXwI30p0BZ7T7i2jx5BvwgZnX6EBE3404rRlDKl
43+EBZ+bgLNjfkI0ojvMDPohaLW4MoHB0s8yprD/KmGww8YQzBingXhND8Tco9cJ85jjMZWScfqs
3QjtML+xTYruS3MCikmC3S+dT201x29dz3KTEm6vPxwbqOx+BpeuQXJ/cEc7v8xWFaZwVQBYCP+b
REZgooCUA/OgQQzVx9oEOqlrEb3vw8n/UECa8mlo0F6bXW0dXaiFPKqRqVM5VPKDR8c6MYbPd2He
/SzB3kitudJXOQ6wNRAA9WVeMRTHaPL8a9gxcbBsjyd02n2ibHxHnEqUCqA+urgVr66gmAWtI0uk
SFEPbFdeH5qu29krG7sfcg9AUeBe//P+erlVIGpWhnU0yWyaq4zW9NArArjhO4fsFBs2YiUGCqE+
g/8nuMKrPWlmgGC5UuVVoEl8cuZAn9FLpp9YUO+JW/1ZlxdVNdSYATzHKYMuIUp5q3ULTW5csBfz
LIBvbzpIL+mBzUPN2yNAKBLAFEEqOGrgKCFgO0RolXXwKoBncNK0MdBwAhW4pgn6JOrRgYyA0zkF
9rQnWOVuXMUeENa49lFzg9DKsmTP3ibzBAyrr0J4WtSKDgdSk/I+ztEPQPcS3fYzD2T5vatU791x
nMUgCVgu7Av0wSqZgsz9fgRDRqB0IroPnHL6zpSdSuDH4byLTC5SA7IaT5pcGJYonFlyCAIVWHct
6nQqjcYqig5MFgOUe6c+qlIooIiPZrD8J2uEReLprwPf/5F2XjuS40oafiIB8uZWSl+mfbW5EdrK
e1Hu6fdTH+yeSqWQwsze9AzQmGFSJIPBiN9Q+KV8rNtU5wG/Xc9Ww7PdDJIKNrNczC3K56iLNmLr
ymZG8od9PMtwkTcukgC1TAlKyWif1KF8j+4Xotrq3paCh2wwjvdns7KdZ/37WVsIggjFmOvZqHHd
dZOkovgVddNRQ0LxKY3U4CCn9dZ2XpsVrkjYFPC+4PMtMm9TZAAzsWk6ZXXiki/usgAVnreN/c8t
AG2Y2HOujQn7nOZfz6nLrMYoKZaAB5qzJa9uTXeswl2av7//8VZmZDMG0C3gQJAzFhu/YY+N5axi
Wdcny/ozdb8nLXfB4W5c7SuLRK5ARotLLH4cS4BTVU5yFWatOAulfsgQ/kyE/HlE0uX+dFbOMd+L
9M/kRideL3a2mfVVM0hlcK5DpI3z+Zp6kKZPuok0p3wZ9I1dvnIroHBM0ZQB8RlZRtKqVgYusN46
sVcerMQ5FlqwEaxXhgAQxjECHjpnuIstF5p2J2REYYC9jdIPJDlE7hraEGyEhJV9wDCkbvRyKUEv
Q4KiJ0lSJolAsgUkkNkjTjS5U/miSVtnaGUnEBLg9dq8nW8LmSi6VZYCdvQkROaifuP5XX62qi3z
inmllxcP+EowvaiL3Jb5IkGVzwkC+5RM0qdYpsc7VVLgCqXBEruLnzW9ON/feysTA3HL9QFzkWt1
eWazki7KMPLaKaMo81QzzI/xkNRHq6uijVLayjb/K9iAytMaAdzoNEmKHKj+I4C1jxDOe89vIHrA
zbXDU630OiAlPbS9HrOdjcfBSikA6WiaNBS9afItdwr9Xk0u0sY4WZ126ZJvVXosVflxqOpdC5iV
AmYMJPAff9oZwDIjTHkV0XS8Doe9OYBRFGV2bhQ0lsM3Vf/cIj54f5CVHQOeGalli5oKr9fFSUtL
/FxzOjSnSHqrDqcoTQ7y9NyFf9JsS9R55bSh+fe3cojByg2dtiDqNopVtehRFC9jJ5cAovyHaGi9
3jS/3J/WyrZkLF45mPpRel2uV1ZOQSHo+J+UYPrW2cO7UA4+A0rb2BYrcYpQyCDc+iBnl3EK43t1
MqMwv3SKWZ79OgWoi+/lBjVzZfPhdz/vACq81s1G8MeujFQ9AK6fhW9T3zpTInX1RHiZSM+OL39D
OuVg1huZ+connFWz5g04Y5yXjzitHmIUFwb/lHfpvhjlYyOSN7K1ZT2w8gm5umaOKzBgbIrnn/Eq
CS0RffUrW0IAPsnf1ni2y6Hy9f5m+HtSFmER8xzCrgKZkF2+SCzsVDJkuDfTucK9IdoljVP9iDSn
+5iFSja5TpTBQZHK1k53YzZW2iFr4rY7qD59vb0SIMn5Tu1y9NimaOjRImYqkFFIe6NDNYz6kxw5
6S9q8tF3rBbTP5hXBm/DAYa165OG7FuziTXPL6nb7kNZocAWVMO7fBQYXQ56gmSBMVaPhaT4OKME
laW5g61Jx7y18+fYb5wAcHSmhkcjQAXoUkQTWhTymGYPIF0Mck1hnMbY1LbSir9p0PVn+1uMo/lL
TsEaLZZGKUOkc+skOZvKUKS7Uu8KqDltQo+mb0b0zGr4wiBsy9ERrlnaauYGDs0erDAMyQNtdAZI
GMd7XxdG5NUjxGXXVKY8PmDuLWXPBUXkt7lidfKRukCS7EdlaFPSSyMpcKiV7K8+ILjOVeJ+Ur3a
0futqvlt9IOLbBDQ2d7UzJcUFVWmxGrEGgj7pD1hp+ul2ZvezJ4GHTvLbMuS9/ZEXY82H4XXWz2L
50oWdgpAqdl0JfOt3brb0oP/j2bEYuHoK9AHmh2E4B4vEsJKD1rsRClc5202/e4n3zj4FUbXQRIb
76ZOsSg5qBFCxaX0lEdsJTeKdOvswFF+l5h97TUotHo6Lh17rao7rwvD+NEaa/OD39XpY5GP5rFX
I+X7YJjSA2LOxY4dnZzaGNxaMEmOl+t+/KRRnDmVEe7rUa9ZF8Oo/AOgUf9JigfhqtUY7FKt949W
HGRHGwTYvmcvnQajFJdAxUYHJZ88OpmGBCh1yuIfYVAX3gzi/4LL/egNuaHtnBEvsxbFbC8CHHSM
q7H8YCtSuqtkyT92+dTALzf0nW+CHw9VyTg0YZ4cSZk5V1Znlm+B9nWPcjAq57KoVGYcObDBw9gD
4lKfc1ltH/VmCJ4VByagafvKsYtDO9qHUa+chkJq97mc/il9RLIlEtUnX/WLhzato53dYRhpaeKX
VPJzzaAzIS9if+TjaXWU8a86TkH6K5NFchhUJLqrtrQJGYF2GSeIdT4TAr2cNqe8Dsht7LpzkUDW
3SzPtD363vaDHQblIa5MeZ9q8uji5IgvcBuFJ33sFS+LgNIVU6p4jRgc19Km1GsLEcFVQaYnbtC2
o8HxO6dd81BOTntScj/e+WE1nZsmFuKIP1P8JjKt4I3fJ/YesuOwdyRkW3dNUUpvIqsq/rS+8hX5
Vadw5WEcnumCFuDvJYuUvdCt5MDLckC0vEdWoBiH8UsUOM1ZhvEK/DqxoiOy6+XBgHO6k+zQ/irb
QbqvdZlSxBRmytyXFj8IpYOX2g2SvToazDsFofRvbW3BiESexXVGoMi+bYij2bSNJwIofk1dCI9S
hb3xZlg5xLhp88afW23E9EVQNJIAjuyQRWewhF6mB8cyKB/Cvjrev7NWhoHyo81vbqI4ncjrWBFK
jl12ILNOsirhYdnn6c5PLKgXuKlu5JnLGxhZZmpV9KhB183J5iJaFEGhFIWSpWetCHdFq10yQ2w8
uJezWQ4xp/avIp+e6jk6elVwttO0PXSNIh6rzB+fCjqHG6+EraEWH66EC5sJRQPVk+jdQ27VkJnA
tT9awaab3jKh/c+sTIPnDz7nN8SiYhjtALBZMnO+ZS+sUJArHP2Xo+bFQdhO9vn+llhfp/8Op15/
xH6IEASerTejyrYOopgJU0mx5fIyr/bru+PvpOhiKWSbtDeXNQv47Kjd5DSsu6F3G2i62Ys0tDsZ
kogkNtZqdUb/HesvIPDVthCVnlAVNpPzaCmfuGmOBLfz/Y+2uka0xMn90PK6UQ1rzSksQhlRoknj
bS8UqvY40J7GVKJUXwcb+3xttLlVy/sUH9GbukWTwxQWZhiA3VTewBf5UHdqgz+ZErjNWG4p66yN
RsefhxuISd6Ii4Ob16hBJrJtnuxCw0G0O/ep/SM12pfKUDcadGunCvAQUU/Fs5zAtNh7jaKIaAzF
GR73o2o3jwjOvhiSurHFV2ZEZX6mvsJHWCnSQwupE6V16HlH/tE061+Ur/uZX1QdAn3aynBX9h/D
Yb9KGEd/adlir5R6TOUmwuQ7Lc+6Jh0cx9moza18uKshFpGvk4xg7NOmOyNosst6+WPUhweek7/u
b/OtYRZRL3GSJoKaF50bIT03tf6QRfWzE/kbGKO19Zm1r3nuUi67sYz2Y3aZ0hjpxRAauLEyix5L
Kf6NSbm6l2uj2N+f1epwxowRpUhLyXFRAZnKpBdZG1onTcnRWcrycJeZY3URdSXcjtvzcH+8+Sst
Yp+m8AoDdw1N4gaq5kyW1leiDc6p9rvsLlnp+anYR/KznjyF0bsu2NKfWZsgFQrM2E3ajDcv+ynk
NZTyejzR0LsgOPhtkA8TYH2/htZ3f25re5069KyFRE7B4bo+wak/qFMg+7yBbeUS9TMnsfp6f4i1
Tfh6iPknvArnUapFzhD0wbkaUq+WE944jRuM/5ROzg3FbiBtBIbPA3dZcgwR4xjnFA8ih9mgckLh
BbWXWkKdSNWeQiU/q5tO8/MxXe4MCn+zBS8OQTdOYSxhEUs6qnMd71Uv7eHNSOKHyMVzLYcfh6w/
+Em+tWRr3xPAhcmo5GY3twlCG1bSolJ4Ic/WYAhFyfihNVL94xB3w8Y9ubY9ZoAa2x81ZWWZb0py
HBm1ZLZnp7W9bOwOfRz/w2LZvG6vhlhyRrTG0mtZKZtzrNmPWqi+R7ZlY4iV5OVqiEXAgEWXGNIw
QabU090kzLcSQiIeii3JUWBVdhCZv+Vvu7ZIcG3wNQGsSJlu/vtXm76pNL/1p8o6zcYbU+chGeg2
zUbcXR0E2QmwdyrQKW1xi9hoHZpNh5oZRGb5CUEs8yHUytA1x1zd3z/EayEJ+iTdy7ktIi9LmnrH
S6E2zehs2U9FjWrnUOx86XvUvdwfZ3VKNCm47qnAUNe8/m4p8AwlTcCIZDiWufjw7ZRJ/hKE6Y//
3ziLT2cWUu9XVZVd2nYIHmmjSW9MX49+6mqyhY1d/XSA4ikw8ji8ieZGpKVSDcmVXoj+UBuR+QHs
/9GGZeBigd1stOFWPyC7ne1Ax/QmoJdZqKMiNOgntNH2rZKjhdudJSXdKD6vBQbiwv8Nswjq0hAl
bVeURL7U2Q9YMiqlspFcrp3a2VIKsT6qA+ayBwG6po59J5XPOiiD2I21JtoT4c3fws7foFwp79Uh
Sj/8i33x30GXeoe58BvDis3prAy5fkAiezqUNRJGjiTs3f2h5i22vDxolgJehYEJiW0RlUaUQmq1
C7OLqhrpsc9t6QP75KUvMvOimBOGVZ2lu0Nmm4f7A6+u3auB1eszBvhKGkaDD4ua0Zdebx/MPN0I
F6u78NUQi7QiaiEPS7jnXfw40p6aGnhcSCPu2xhU8fH+bNayMzYHGh7IlICoXnzGPjO7VEZX/AJf
wHflIKsOWhZlLnSBD0OOtneJbIFHH1B6lvStHszqHqWdBIofavmNQHObOF2oKTJi6vkvDGQHFAqG
YfKc+gWxr41lW/2mr8ZaLJsTJUXmjEFxbgv7KbbNYxX7Hhem9y++J60xSBnoDd6g9Cp7invfBwVh
R42uXsKogLUfkeD/alEHq0JXclIKjtZs0tzXTaVcDJD//yabs+hYU3qi4qAtX5ZSJzdx5+OVaYh0
3wRv5OqLiWiYoZ36aNxbY7Yx67UzYVEY12azLJMxr8/EFPWQSTD4ONu90TmU4uu4PIpRi7bQLGs7
BlyuQVsQSCmvpuuBuEOF4XSyhoyT0tCvoXg7VOmHpFeGiyEJ4UpSpW4cka0xF8FaVbNWSkSnn51R
pkVdmb7UnaPALx+DLJqqPTbRerdvDaXekuRf3bN08WasukJevphtAHex4A/aeCHRG7yj+phEWbpr
RN3/m+vi1VCLSU6O2iHD1WUXX0PRfJxQkrCNcjgIaJ57Q4HzgGR68/7+YVm92x2eaTbdyrkfdr2a
g6XTHxz14BxB0GyKn1ZfnNqk97iA3fsjrX5J0gd6oWydm+cNNXvLyLtZ/mtQfM8e4/AJ4wIN+m0c
7e4PtXoW5JnDh2A3b6o54r7KXeU01NIZf3PCLeIBk4STHm4xjNeCtgUpyZyNYNDknWf7aggQByAm
BIiUzOqg1QX9WdjyG3/Q3mjWeMpz+52K9okh+v39qd3QzubXxqu4snzQ6AWY4VBCWEL3Hzuz8uo6
PbRT9tyqDn1zC9yBwYvKvAy+f2l8ywulemOfri3kq1+wfO/Qxw4wNDX8c9XWaKoVavS7RYPnrRRq
/xTItJisswhqXWyPiDfEBcZk1VmOTl0dHSCLuVW0kQ2uBphX0XpxNfGcSi0xQTJLitpDTqmrPxh+
Ba3iY1hs3ILK2pEDlCpTwQR2w4PkeuvkYGIaWQmcM7IA4pBV2Ih0SPB545hA5AgmaPHpmHhVFyfU
aZxhPwEkxo6qzL2gNcadhZANF5epPkvAlOihifrf3CWvfuEiEqW5IzdKh656lgfNL390jEOhQFjb
2Mrz6i3zx9cfYnGG5ETu/IC4cwFGBjvaT2fQefMdz7TPvVyWPyu7V49NbtlvwXPYj8mofamKSWxM
dnU7v5rsvFyvTvIwAD2MU1wDmhIxJ7lCjrboNFcYW2aW6+sO1USHTjO/RK8HSgjeYdNT9mgMGe+I
0urLr0lRjc+A5ZPHSgDt3Ai5q7ta/b8Rl2+BMitSoLSpdSpAVnRB5lb651yz3QDr1fjl/mquzg6k
Adw5XIlvTGTzNDJViPYw6BJfv4hCkg+aIZVHPaubh0yyyvP98daPEVBN8KGwvMhFrj9n23RSVxgy
8k9JraOMCYjE2CkVcn8kWTHiPhnMiZ+8hwaoZtholO8tsxo/ZXrkYCASKmV8iIjTH+UglyuuPv6T
HYLYE9pO9WT+mycLfAPyJspQM5Px+tfCYp+6FurvpVbr4CFJLUABJNsbt/nq7YACAs8xRwa7uAR+
gDNG1Y9+6iUwy6hE1yhEcYxXu1Y41SE2m/HNpIAH7TI0WYt6ACGKyDm+cA2xblCbjXt47Wi9/jWL
OKLBzoYvgFss1/HRDh4cmAB9++f+RlgdZObTzkYTMCgX4bStRJSZ9mTj9Gipx1wgxzuGeGb0qJq8
uz/U2nkCfjqTCmdwjbzYcj6ZzQDBxzqLCQVBmFMTaA+739FXiPeKrUqYcOebCoLzBJZh8tWofzlm
rwIUihlhU+bgWno58t00iw4ypBpXSvLfZmROEBHGHdBOsCktdOLobZVYe0cJzghQbfQ1/5q23PwU
EOy073lpgOK83sVoCuaDVVohsdJXnlHc621PKP1Q7iVjCPWdrIboqmHik/yqs4i3pD1M3XSO9Tp7
XzlV/huKWmq6nV7ZuNOIJv4B1kSuPKrh+qccybvnUB4KjB5l1OJKh6caNnjUVcUPc+oO8ozE7Uo3
UEX1IqUqwp3KVA3BDhOjTN3RTozfmK1jRq4ShNLnLIzDB6jDysOkjbqzm3owGMhGZ7xdtCazMGB0
RPOtN3rgPKGTtfHB7PzopRSO9iMZR5/fZQucNTUAKuUuS9Fm3udRQB8DEGnRPxijYohnqxHFFz+p
63GXmkkTfCrkmpBzf+fNH3b54enF/2+wW+ZcjVWCKRnBMugoAINUOVC3lTxTqd+FInusUwBsseS/
Swt1y0h17XjRt0TnYJZVvjG3ru0EgeimiM5Gi4ZIGw6l2xfjlynWft6f4uoFgo4CWGSaVDe4zLod
KjJLsgFk10ekvgfsN8FFVayrFbyEZbiFJ1sb8HVInmf+6lwNEvL3RZR350kzxC6hmOqi7D59HbtO
OoZp5ny+P8G1VwnlHfqLMoh5uPPX44k0+ctJ086hhZMFgTCCXhTDprk/zFqQopgELpTOGwSNRc5c
J1GcpfkAnCJFbTODqJTXbsLlr4++u/loXfuIPBtRggHpyp+LiJA7qJuT12jnLhcnRUAG0xH2y+MH
w3E2cvTVoWamDpw9/lzmT2HXtZgX5P4515UesFitF4Y3EmZOtj8qv2xovhunTlkuGanazKOhlT5/
TYyYr5dsAHzhgIkzzi3iozlygWb+xYltjTMQttHnURL+oe8x0d5VQoMKKSwMUPcNNu0vYc3vOTgm
38KLUf55lAaUcTcSvOXh/Pv74KICk5h1u5alw5hudlpUSCzlvgmHFCTSTonT73Jc/9PX+zwSPEbD
oIfMvy3JMWSoCb3bOr7Ach0+1nE4nvsQhhZKVOpGs2ttUqQvhAC0CehZL8/lBPinzVXppPvyW0mf
Xto+OviF+HD/nCyr1/OM2LIkjpQ+gYIv1jaTfb3t1DQ8O2oLgvRNqD461ZsGhyA7ePGVrYLB2qzA
gsN5oNJCY20xK3o1BUwZ3u1VKQ6xGn2opdFT2y0yyfKQ/GdWEATmci6UnEWQSRKnFkVSZeepc9wJ
DV6Erlw/fcz63/c/3+pApAKywaRuReOyLgwyI816uKA/JTPa1dlDB2jSDg/3x1k7ghqVcY2XBdL+
yzTfCZ0x68ZEAq4f7+oCqaR83HiIrg1B5gjTge/GC2axE2ynDZQRleQzyKd9atVfJlv9h5fbvCzG
3HUERcVVumyVhFWiVQkyQrTwpcrrpFqorh3p8ZnwoEPPirUNlsPyFvjPgPqsbQCO7wZnqYthSNW4
IHJZHRhh51SPgWvbodvIxlfHDnf3V2ltN8Cao+pFV58TtfiETjdVnTX0tEsg+ZKNFgI/lS56DKZS
3fututUQXzu8CERAPnQAP9DYvw7MtjnAQxgQXwohTz2Xadl/R2I7+GaUjt66ka5n7+tUZMqx6J20
3Ii664NTXuSxAb5+WV70FQo1ptB4yFdgi8F2/4F9EXlIUOnuWKOm0o9O7wn8Q7z7X3ltUSnvo0w2
k+B4VVzPelK6KIJ63J31Es+d/iXkypUQNldOhr9xvJcJ57x/oHughUQLW78xcnLI89E6wDoc8c0c
GsPQP+hWnP8Z0lRz69Eo3028SvahJCkvWZ9ttaXW9hOCXgAOZxUrgub1TIshsovWqcKz2QiPFXCN
qvfS7n2Z5xs7d/4/vc6s54mCQkGR0qIKfoNziPtAkrsqSdFVfoaWvusnsDfkn/dXbi3E0ARCC9Fk
SqTS1/NBdT6tQfDbKF+Y3zgikAG2tEZWhwA4xKsfTdEbALdQC7mUtGI8RwNuLVIWtbtAqpuNlMie
L5Cb74V9Io6uHLwbMECD7Jed2QWyZ4bUPJVN0Gi7sldK7Vxh3/RpCAU14VZT2xhY/YSzWWVO7Yeu
rOr3du+02PloqrAvdV6YGtwkyznEAO+nR62t/De1OdiT2yuSuJSgdiyXLNqQDoVsvTWl6qgHmDtV
wso++WPpP8rUffwvvaMM8nls+y5+9O227v7IsZSAjklaq/aKQQ2/Sr5p+m5ejEFwSqo4RWuvRrj2
EulF8uiPEA48lLT7r45Um58QDtCw2xJm0O+0KBj3qNTnvkc6lzsu1KX8O9r97Tc9VbsPs88blG41
TI5qJFkYDAVy69WZ+l5KgvgZMKn5FkKb9gJ0e3zLZMzHbKrE0aha3IDCri6afRZV8mdoLLGxjzIE
mTz8eMrArZqie8LQ1lC9LlXqJ9rQYji2jUYJXK/a0X5H5lpBqRJtlD0YSZ4Z+yI35P6k6135U2qo
D4sG+Q631+YfZRcFRIp+bIzHCN2eR8naVCJeObSwphXcCeeZ3JATpSid9DGq8Z6SSc/Hna5/gEmd
dlvowpUjO9ut8ORABQjhi8Wbw6RcpdaDXSD1klEN0Ma3hRYfKqM+3j+0q+MA5OG4Il4OW+z60Iqu
CKu5cAclolHcCYdAWTiJm7XJxmW9cnQd1AvR3gWaRIhYRLsOtS7LN1GrnXXmxd5MyowI4VSBvTGj
1RXiDUpoRxHy5uayk6HrwwBNngbQ5MnJEd4NYkc9pSjR7pXa7w73v+D8hRbBAuQLDIIZ0QjOcHFN
y0YFzFnqwnNq27kXhu1BpM7jkA57UcwMk62WwtqK8UpBJxpPHlKfxc4opkKNU0xPzmMXXNKifSj6
MXf9rNpCWK+kAPhSIqpJoRXdjeVbfhCUkXCzSi+Rk/P6UrX0qRcR1hT4q2CHiczs7OOH6k4ZbCzh
7chcivBKSYdnJP5SGyuvRl0N2Pdn2fK9TnSPEiaOui89wfLcy2VxkPR8o+x3U1XWgTEA0pupprPU
4zJBLuMRtSJLys9NXD6XU3KUW3wuIvuxH8OfcjkcDU08WDCl8gmrX7N8suV+4965XVlsfCiesGep
BVLtvT6LGVqecBtG+UyeGUGsbsc3rS+iL3ZZbvkG3J5GhiJpxmmJ70zevhiKmp8tj7p06mwEGvXQ
1892FXQbZ/72KDKKRahkRn/BqdejzGI+UeJrbFPMVQQmriXUPnoDuwzvvV1jZNnX+2fxZlpzosx9
BCAFqaAbZRVlSORBq6vkAkpifD9JvflQUxLa3R/ldp14UKvsEwBNs6zAImaiidqpQu9wu9Ek7DFO
NnS9oduqRtx+PEbhlGMiTAWGga4/ntYmIkm1QJzrQduN1eDpdWdeHAWATYI54EYUuz1yc5GAa43g
jKDG8h5AkyKtxszMzkVHclK9HSm5+sop1hERr55KawtveRs14V+TjkLpNnheLGcXDPjoRFMxnXsf
K8pee+fDfESLQUEQK/0Yq8EWpOd20RiQU8VMZqb68nxrkWjVlnI7ChBOs7cnqXW12FAesBKo9vf3
x+rcuE+pIKHSfVPcCbt0iMcBkHsxfINr7Qam5tn+z4SXqRKPGwu3OhjVFjqnmBXDlrreJiKXWrMC
knjWu1RisbTuYDjJ5Ga44X3jGQfT3FS35KduzhnBclaP/t9B5930qqzclORltaQmZyOqjuXUX7R0
/Hz/I95uyHmIGa2HsAXyzotrtbUK0cZ+jsMGxkdD9GJPT12e77VY9yaggmPfbDxf1jYI7S6Mi7lw
KM0vou/YWn1fy4NzGqyzjz0ritg7P92CnK8t118BVizNuFKXBV7VyRvA33Z8ySW92+F7VH6dhnh2
FaXx4jQdLR6n/X3/U96K87Nc88FWUbpANGd5k/fo50ztVI7n1o4p7oa9yGlmTVG4q1q6XIcyz8p4
pwdR3O4Gsw1/qNjZ2vi6VlXtUtOvSGcK430lje0POdPa/aTC63flVqZ/pDqZWnkwKEJ0akaciyqz
Mp5tvc+/RVonPlW+EDHKYvGEHCP6B7EnpNKnywUvWxBqrOBXg8IHSzqkuvPl/tRXF3Wugc7WeLe2
BBiyDX6EWdjZFyrwfgf/sQa+uzjeH2bOua5zQD6wM/OOoKShErTIyabEDhKhJhls0nF6m+XS8F62
CtgEU8z7Z5cPdR+4MVFtQHKGdgh07gb06//rRyyREKocxlaYVggI9e1L3Uzv/Dw4x5n2ngbTx7ZO
9mYqfQhV8ef+sGs7miKGihwsCFDuxetYUA+tgsdlhvZmCc28Jo16QOgHKUetFrtJLqedaCzldH/Q
28uRq4O6iT3DX2+FN/G+5MaManGWR56UYbJP5MRL9dLNh42lXdlBFADAwGFJhermsqoZk7M4qZDC
89QM3/NIP5Dqv9eVbiOnuPmKyMnzziPdBdpq3FTq8YokQfXziRYkHjC5c6lF91Aqyj62cBPplY1z
sTocCJa/wBLSs0V07Vo/k6Y+x74RBMlHObFw9HTq3nwe7Nr8iG8IygRa1W4pFt/cG8ZMgqF+w2tp
zjwXe0VROrlX/cg/920Vks0XTehhKaJsSeavTA8ZWJPXJs8XilHL6QmMMXzeSReDvu6BStv0ocq1
cTb1xUkbMQa87/JhyxPzZlOyQVCkJzGEZXkrz8rbok2yOFLOkBPeKw2Svniam5N07ssP97f/zabk
fcC8rPlilOcn2vWZy2ES4TqQmaegGpNZW+ZnFtIc86N6C7i/NhKdSDJDztssJHo9EtbRbd1oXY9W
vI7kBXgJvKktjPPMIh82NuXt7pjZN7TDaB/wkF7WPCQninMJXZOTPeQnbjEPjeSN/urKdICNwwTk
sc6jZLkxKkP4sjU2PnqImlsVoYuMvNeoG/Sev3CVq/sA6dXZ7IjdPnt6LC/cMIPzIvQJSm+sn6wI
tacs/YyH3THwo3PUZS9BWZ2r2b9elTfywdsZ4kNKI3cOJbOG6WLB+sy2Yr0citma4lA6yPrI+VkY
2sZlc7tWDDOnZXSqjbmjdL0vBpDA9MY0JN1N6nia4ibTVkhcmwlBkRYE0De6IItDXExGqI+ih72k
OS/NpPP2Ud5I4xaDaW0YoB/cXfQ5blUGtAjeodbNpLlRezPQV3QjC+P6sd7gAf5NIK83BYmfAR9U
U9CEuwFx+WZYV1HOajRpiFeTI3EM9mjoynjzNZ0C9sns+8gd5+K3awqnf6fHUaierCkhHJdDrQQH
LUq7fNd2Zbv13LxZUJ7Os5cPCCLUNcHVXS+on+a+KMnUzlSXTqiKRJ6SDJF3P27dDELZapZ2m+tX
fOvlIFFtIeicA6s2tbY8JJRT9m0ZxB//+Shc1LOwGy9nvtb1VOIxET4IC6Q7jdA/+KXsPADSExsH
TVubjE5tjKQP2MCNJh52rVrgy+X48IKc0cFy/Xda5Iaetgu9wpO898fj8XHvfnX3z+mzM7pflb0H
NND98yDcX/cnfGuTzHdF3oHTjgcxEI7FafSFXKF6hmAR6oqz1Fmna7/QGgPxSAQI/ENq5HhD2uNY
eoMpQ/AWvV0/GXUdycfIpKp3TNOh+eBXUfSnKvT0qxiNoNrd/5U334vqGnVSC9smrkeeqtfLoutF
K0xflc5t4/ffO9AO6U6xpTHbGGd5oDnJ1My5rKhmzzZHi51sCUnGQ6Xn2u0S7bkLTAqVZiQ+RIaV
b+znraHU6ykprQ0SAdGskx/BJRE2dz6msObRlltpY1bW/LNfh4/ltBZrrKc5Np9OmF5EYkD2SiYN
4XBh6O3XVKXX4kpdHId7OYmrZJ+JwfhU+mbyLRPIt2tI8X9Ie60JXH/KyotUanb/6JCaZMdMVn1I
6aOGW/Zg5B+FrAcvbaMUP+kzw3vSzKJ5TlrD+J45vXQE9xe9zzJRABOsR5G4dtxrJ2MsUcbVJtH9
yoqBjk1CN0p3WzAuZ6UP8pgrovd/F3ofo6ddDca+yqzkt4hMcfELIE/ugALysCMEq4HHV3Uuw5BP
2UPuD/AFM31gN04o7b9Ni2J8sewo+KH0oay4UiONnyrsahuXZmr3WfRW+r3Ceg4cRWIraFdbqeKm
9jR8C3t/liWDKl8dzMTPGm8sJyRIrT6pv5bSpJyrPhh+tKliPRqhJo5D5CQ/cQUeaixlUwSNfaPJ
fv+zQ4HKPscWVSqQjwTgZUS00wy+3ogOERbRJiqUivqhHvstA5b5aF3vnetRFvtUR7kWf4tGOql2
cqrqZw2fCyN56jN0ALewefbNWNfHbw4Dr2pDFqCZrtdpe9RdK+u7tJ7s1O20vNQ8wx6Hx7TnCnID
ywQYMvTKFvXk7xe7nusMMYSryz+gTCwBBGyLcopR/MfeLJb6Q5FEiDskQUgKFEb1eKZsBzw37xvt
uc7zBFW1Th47r0+m/sVuNelZL+Tmh9bF8ks8S2fvnNRvDRCa2Wh6BLdaeFMM88g122BC1TWVYheS
1ngxo1o5FY4lfZr6fvxod3n61nFCrFKtEV9u+ORicHmVsCuHGgVr1y6TQcMs2y+/lWkRvo1HS0ld
1a6y2rXz1n9rKa21CxoZlwMLPv9JBHL8caK82Hpy1RXxPgsc5Wc7TvUbrK3Nr2oey4bX8WqIKMio
UuZ2BdZ7Yafo7+myJqbntGYyeqjqzJ4q2CdHXpmM9eOk2wlEd73V36SGkBvXUjL1kauvIqDxkbZc
Zbf24yKWjXHQRiUy4ecxiEtikuxpXfTc1/3PxlK/dZK2ETyXL7P/nDIAJeAIqQMtoTRqHSta40OW
82t7pzbWp+h/OLuOHrlxMPuLBCiHq0Klzsnd9kVwaFOJSaTir9+n2cN2qwoteIE52TPDIsXwhRcM
CCzaXvGm0If8/f850v832OqwMWWPkxkibs0hwYDO1UmF00Yac9atWk9otYAu4ZTUziJ+aY1t89I1
uQMULM/HyEdDDl6bcSPE9JQ30i1iKZzWwXn32iLW2kaNwXdnjQpx6G+9UuuFXpYXYSue30VmD9XG
z4d/hp2H5/C+Pg5BlXg2lFSNmKnfdMt6Yv3w/u84gCeh5u2hpr/8/YdLxpKy9Cph1adqKOdHBcXD
K8MgbgoHii3Y1/leBQ9gMXtYerxLgPx5KFxZXdtFHT25XT/Gg9c2GQuj/kiDprzxeF7eAuvSbgSX
6/nhsf846H8J5of55Y43oVhUFEcO5q+k+s4xKhrbuu438rhLA+FQOLD4gy0Y1ME+z66cA2Qkc0SO
DgNJHU8mNGFhbg20gfWv5riYE0qkAADAwwEdn3VYTpUPy2zLhyQO7wfUjSEnc/JBuRv2YyWB3+60
77/mUGT+x7LCMi4k1UFMAs4BjNjVXvGrMpghdhsdLJ/fQZhniFHQG5J/PfQYBOkG4luwbtGYX60j
yujoGaINA6fuQxeMez79+xDAqS1iNRhjAVGs5gHRRQSbjKGoMHBAON0MdOnHr2dxvhsWNboI+C1I
oAA3vNoNei4dm6EwduSAIytq7C0UEXKXbvSFL1xfuBrcBZAGnGiEXGy1WnlQiRAKNkfi5YhBa+CG
c9jmVIBO9QYBT9SCOAUQ/eiz8h1wHDxICJFRlApgsW+RxhpRCiBqu3GtLtNbhQ74WZDKW6AA5+1j
NU6kbqquOOppjF3noaberrPLuPV28BsZAy827I2qwBINrYdEgRMbBxIq56A5GlYBC2tSn1ARbWOv
rvuHCS6mG9/10h3mojexSGijx7WOiXQ7Le6iS+mheFb2HwJfgVre+A5P7GkLuXRGKFjuro+DLW/E
h7sr9MCZqsfKwyZiHrvOYbat04bXuZU4xkDzjFqEqHfhWfXeqbrhoSO2ASIyVz092A6I3qA1lSZH
I66AbKC22/n5622+fqX+9xcCC4n+AUTV1jUyDTsZCgQBgTG3ITLeMJ4R14FSBoFrpSXZFjLy/Fgt
5mhIfqGOiALLOvPlKgjgjwYaJ7qW331XvLXcfzNJ/+fraV3aS4sDGnBpAEeeWaOE02yhi15HB1E3
XgzAqrvPDd/dfz3K+V5acon/C2+WX/Hh887taILAFgxHwJyS3Hlwhm+TBvFyApJway+d5xIYCxgu
YAQWa+T1k1FLpE0zot7jQHv/e20gyQ7RvHzAH+cZECxB0vV2C3da2/z29SzPr4LPIy+/7MMsTVmV
M4M5yrGt2S0oKLcGWp7JZBW/GG2DWLnWfoKGM1Pm368HvnA3fh55dQfbtXBrPtX86OTRX4+Ov/JA
3TX+BPARvN1h4e714b7j4mCK+vsc9YcWMvhf/4bz/frpJ/ir65lp1lW2b9hHz6ruw0DumrEAs9ja
OIbn+/XzMKtCje0Fhus1HTmVRi/m2AwhhJlYKlRG9vV8ttbUtz9/zdK1Cn+Yani9lcN3W/V9rKCD
PXN145qvuC4Tc3oljZHSij540kjlsPV4r5d0CVhhkgBuxCICDOzV518wANzVdm6hj8zr2hsjFywr
FPXu8rlrDl/Pdmuo1f1bGX3UTP0AtS85JYApZSoYEn/aMkdf3wP/zQjenIC4AM55RloxZrMIc6OB
9LSdzMUVGaKMRPwk3Rk43H9251ryisW1GJ4LaAiuAxO4EnJEVzw8EBMi87k+REP3OJf+3iJ6Iwi4
tHwfhgpWm7/yUSdiLsTSzNJNWuMl7Kqk0f/sjr5MCKHigoTFaOsXuZtszKli5gFp2nXh5+heh+5b
S/41kVgnZKszhkKk5+eaQo8K9eFjFE76VIc1BClz33v5et9d2hAfc7/VIXNz8PdCBkFUZZvHnueJ
RdUbUGx3oip3dqc3Iqf1I44GnoVwBsUP4JAW1b7PJ8psCXUYuk/HEUD4kh6iGvD3yo8LZyN4Wl9T
q4HWG8I2fJEr3YzHSM0AO4X3AdHFxo3rrN+bZRBAVDAReN64Z9xDXUNAnzqle3DYOLwNfe9c12ry
n0dJxlMDTw4I6pEik3J4Davyp/YqI7MG9auai3o3afE6SXY91lOUhHNbZo0FeMkcorBKUAYAYdyD
GxvKStJlP6za+iHC+t2Hxnpt5qfODOcrw3PVj8jUS4WYeI+edIDgIJAS5yBex7CZKHaikx4MPgbr
xkR2uhtUtw+nessG63y1gSVZfOTw6AOws46VYM+cQ74CxVjCjVPFRCbMf1XkRBgGuMqix2kuAPv1
XaxVMw9tXnoHIwDb23Xi3nzGQ7SREZ4dB3xR4HgRumAa6DWvMsKiVGNRDVV9zHvwnysJD8YBBJDM
pLCHCLs8jHthmht3/4VtBDUokGQXeZLldvl8KEhp0xH29MahgUcLI93BFvONoYNrcPCuKw2zI7t+
Huw2/froXziLiM4g9/Nf+/4MJLP4j84l0lZoWAKMkfEAtleLikNwZc7NFMKipNi8QS+s78JZQA8f
7yqa3aupjqPR5hzECKAt7mqXxwpWlBNH/PDNbTbA4d7Zm+DggQNyDm/3AvNax6GtO8oBeC7v2JNu
ym8no5pfu1LCMbMW+I9iX1mDf6/golNfK2Mkrwwten1FrEiaaekNvR+juZpPMOcsPQ4tEmGR/QBe
Pt5N6Lbct6i08mwMO31dWTPqWD7aE2YSWpzar2yGLoYVVtOjsIPx+yKGX8Q5ZMVeJ8fKv1VTOFP4
b0YBT0JofDuJwb2nkec+SOqkbF9xj4xdClstLuPeHb27ybOGHj45Clbz4B6PN3qC7uJQKMg9F8AF
valyshaKj1E+lmNLHRSMGSh/qjQKAAerEDA26F9ydMkjlbvfGOfiT0si2RwaMyoCAESKesa8fa/P
vt5o57cDkvvFUQ01bIQDZ/u7G4GuLQLvaETMNrO60OSXU47Rlnzz5XGgJA6KMW6LdVtGQzcB2piW
f+BSvCBxTsdqy7P6wp6CTA52LvidACWv8aYagsNc20QdAT/objjVJCnNHrI9JS7Wr1ft0lCLThyM
YsGZxs33+VaAnIsyQwqj+Ia7UWIJwQ/FCGURBQzoxgc6HwotaARo0DmGeswZ1bDoa87HIidHsyuv
/Gh+gOrYHkCy47/OCCUamA1ASxSlhrPLVbcSqHhvQo/XyYMb9OneOqu1k6ocp43X//yawUggGyKp
XipCa9w4NUF3mU1qHkjk50kZjN0tn6f5hfVmn+Uk7GAXVG8xEM8BRNh0qMThbgPdGHiR5Vd9SD8b
AxdAWXTi4DP3oAj0iypGdzAdfhpgPRxbEMiptf9TmXZKTbnh4LnOuhGLLCQKVBAARVzYsZ8H92Rt
eaScmxPUf8a7QZtd5oyRghLNVL0EHWSVIL5BMscbtnDlF54vlKeCReMe8gFnx9uEDB50pcV8CJx6
34fyipEqgzTlwSdQnimeUFBCk9bdiCTP9yxwnWhXQN3XhaLUOuSgcIqfgqYrARIGLltZadXXqQ8r
4K/37IU7BcMAi+yaKHyCtv55WTvluAWc19hRzCWtUsG6so5La2q2rBcubVmgQFAKAhn3nNNHG8LK
EnZ8J2FXPYy3vIBf97mXc5hVz/1NZIpoOMJAZdgidZzl2UtktWiPAwPpg0OyPiy28FtR6s46VqP8
DqDPSz3ZEo3S7wYUpGaTvxT+29xR2DizR9QFd8zZ8uy4NPclMQiQlgL+s2bHWQYnIvI4Ktg6iFsK
69niuR6qjMH8Kvj29Qe9NBauuuWQYNecAVpKx6oKxkzj6E4KJgL2iJ3jaB4DcASou42289jlZGMX
nR+R/3iaEA2HNTEMl5fN/OFmoC6V6OJM+QEUX5B8PZiFJFMNc7AJOPy98KWPnB8PO+cDf6dtsbW5
zg8Lxl/sFBZyEn7A8vs+jC/8qCSSd8HB1MO+KK0n5TYZoe7z12t7flgwDO4AlP/MC0gxZOE0Vyz0
Droc99KWR98od18PcXEmi+AU+GIWuN6r81gW0p0a5pGjN3pp6L/WOt/XxVbt99ImWR7dxcboghkY
2rMwrQdt/AS9ouIRCISDZ/Z/gfuESwgVTXBTuNEmWOjS6qEqA+YMeivnaQDKdzQHi7I8dq77h0TN
r6bdauFfWj1cmwuJxULzYB1+N0UtkeGI+hj2lnkoeWcfc9N57yOv//H1dzpPLpYtgI7h8h4BX72s
8Mcd57lC13KMYJFk1Puwa+a7wO7p3ahbGsXCgDPFRjZ+8fldqs5LU/QCns6tQDno0SU42sP03ejc
W0GspKjk/ezJgy/zg/SsGD3o1NR04zG6tF+Qki7sKjSbzwjZMOceDAC8LPC5SEY6uVfh30LruAfB
cJv2d+EroqdoLsijJaReAweFO0dC94tRLAsPjWyfVSESA9jArz/hhWGQCiMNhrYS4on1u2BqAW1V
F3RTZhe7PBoPTSBOEfc3LuRLw/jh4tWNXhoKk8vff9wpIe29Ajy5g+CkQorUPgCKGludsSGmc2FH
Rh/HWf7+wzhl30ptswmKerZMbfgggvCezrbOxmBLXvLCSV7eUeS3gE0i9VldUoaGs5Az2Eh4AJRM
dNcwYEl9vRHxXRwFe32JGKACvr4Ka3eGIR4arJBa0VFaO4VMVDtvFFYv7GzANVDkQvNoAVyvznE0
ajL40FI7lhYY1LLY0yA8hBW5tWl37dIx/fc9B2YzqiBQs0TPbb1ybMzh0surU93LaLH5pX1a99AU
hunAYGzRSy9tif/WDiUQFH3WxILCpWWnaiCaSJQnvOB7qywSF3J7jbNxQVz6Vth9uJicxWVtfZbE
aEvD6SChXgb5+Ax6kH+Y2WAmX6/exfnA6RuVMhTd7XXKKApbsKoGKn5k+T5iRqYV8HPOHcws//kw
LdriwGgg6kerZb33eClnqM1P4dGsbHoNQWlnZ9dmkcwB3DUK1WwBBM+3IcZzIU6Mc7Uola2ym5kp
g8KRBdqh3YsYrLj0v4Nq1Xj1zsq35JDPgzWMhZYvji9Y/Zjc54tiUckErxpyfqjJlrsSvZFM2spL
J683YpOLLgFSrLnJu1AnVNtbgrznHxHDR0Bc441esBarqZoFdFiipUUD9RfEH4nW1k7V6gBh043t
cmlR0aFFhozazDmde0C5WEQA6B5bADnM9o/NX1CpBvkRUjj/vP8B48Ehg5w1MEiox31e06LrjZBA
IOEYcedBteVrSev915v/PAHGEMi8F6CNB6bCat0c6D8BTGGqo1+WCkYWpLH+0FaGP3K76RKjaPqT
hW473YWuVHJjKS99NLzHcL6HdMJSpv48P7eALLgscTU6QHzV9VVE732njvOObEQ5568lHv6FW42O
A+7ldYG6t6QIfcBRD6Y030qDJTPelWLcMiq4OAze4gX3hRh4nV1PKnRqtHfLo53fR5gS11PCmdyY
zIWQDU8KlCYQX+AJw1v5edlmUNNcY4QfAbWQ+gIN70wPFHyaLKACcoejNf9FcYw9YRPPt7mwAatj
3bCRnF06Biie2AiIkSQhG/78IwQge76whHdEZy8eFrxQncM3t0r8Lj8Ag73xxF3ap6hYLIrQgCeG
6+vF1FD4LQUsUXtZzIdxhuBwA+O5RxrVXaqABk41CqSxtMSwEdBduthQtoTgDQJyFMZWq92OgV/C
kZAeW0gwNvq9BjaaBg8cxtDYq+K22jgUlxYWkEFY2aP8fk4ynhrNIMgFqT/JynSI+DeOu5pCscgN
8yfpbPD3bBvf6SMqC8hVcFQXRWCg0LC0q+nB3Az6DQ68TJmIujHpAy8HWya03uwJXJt7BnPn+6mp
0N70A+3FkZJVmGjfZN/xloJX2hrEh5IGLNbTmiGN3SOTNr/Nnm5flEaglYy5rNw0bEU0xjIMCSgq
Ak2/hVJvhBu75DxgQN0SEShwB0sYtA4Ywp5IOLC3xkHY/Ics+xFYuuj71zfmpTFgAQTILy6t89pW
BSaBZ89RcFBhfqKDkc7sn3l6CKqglYoiNqIEAJxWwb0zD7IlaihPnajnu1xHJG3zOf/F7WHLZ+jS
FQx1JbiXLkfrrMZiu1qNyDHgQ+0fwIWOQVvZqWrX641VW7bRepuhTwe/XMBS0QNYbbPRUGDLoS97
RJQ/XXX+GNkpagiWvhEEKKtjUU0cirwybF5Njw/eFatlv3GyzsUhlnXFrQlzQlzPZ4KLoRAhRdUy
P9oqsgt4c6E6GEeFWRQ7CJPXIo3ECMmZpulJAn0dq4sjq7Gvua/DF7+rmj8u/OVBvG98S8fW6JUH
0SESiDtuFnkSzY4BZ41RA4duqAka8kS1xI95WARWqu26vRfgAiXw/g4ezEna5T60BXqyk3D0SVQd
pExmf2Z+auaWM2dfb9sLbxO4mItVAXpKKMuu9pTpFiNjxdgcW4wWB/DiuDIiA7rVE1pM/4+hFteC
EO8T6lqrZz3wGRYrQLsSMgrXunVuxdSmPZ75r4e5sHWBccY/+JJIfdaNA2n0Q+5bAP9EwR85VTBA
uAvJo8/njUvl4sqh94IqCZQlz1QfhtrDYzeiDEk8tJrjgWikwGoCYPeoheXkGzeytSzPp6OChx19
HgvJHHSXwjXawyhNxQmDsQhqQDwzfJ+eRijv3Iy1/ZCjcwmyQWlDzsRlGTF92HZ31U0L8stGZHg2
7QB0A3up3wMffN50BiBxcPMahSHDtQ+L/N8kk2Lasms5+4j/jYLjuLScEWiu9spYSyB2mEVOXE2A
6lQKgny+3R8KiCsjujath3/cNMt40DeOoEqP8H29N2no9DZFcnKMSoPH85SfmIc3qpBWYs75RqR2
9lRgsAXagXOAmPCsR6AN3suxha6VNYNXNHOQZj02fvt6Rpe+0wK3W4IwdJTWsgV+V6A2OBrG0Qjn
eZGtM6u4MLvwloFttakc9N8CfdqdmBNSBihSA891fuqiLurHjhhobEAAJ2vGKWmjzjw0pZSQ1fHd
zJfK2DVVeZws/mKX87dZ8jop6sFO6xFuy+EAGc+IH71IHjXx9hgp1YNuYuoU9x3K7Vk/8iINmUMS
v6zZAVBfEkPc4r0BMTQhvGBJ4JH3bnDNF9nQN08G3l614puw/N/eFL7jRnpxuhYqLd1tUcjj6PYh
CCXuAJn34uRFw44VeUYmiD/ajeIxLfhPQ+Z9DFKkmUhB0gJqPmiphCxG/fIeV1l11D0MDPJ6MOJy
dOabFmXaZHT0ERn9X1baP92W/Gwmp9mHon2GG2K7owPIdxAP3IPIX/3OHecF9qFWJnQ3ZUhWIVLq
yITV/e959g7clnsc4iqRoYuIfs5o3dxXeX8ftuwY+ey9ZHiratG9q6AlSc2dtApDmnCbngpeNHGp
h3uf1lg3/xu2AABSpZG6Pd2hS70viDzkjoLGuw5jk4Yphz5Q76t9ZRRXleNlbeAkZgSiXhu6WUiL
rBD0sZzDBMYJ3yD49pb35Hou7Sdpi59m3kKM3DPuZ2gHtmSO3ajZd0b0MFnmH6xVEzuDCRc1j1w5
1XgVMuOkHH5jwF9lDJtfismkmbsDRNlvCK3GOJowUD0N1xzGDY2v/sr8zWmsl6KmO1iQ3E1NeNLz
eO2Oel+WQcIIS0tB3NiyqveCOQ/uDJgyqNBJ2Qy/qnx6QGLSxMXsPQ4zr2PSVsdZtveg/Jycsn0u
2j51o+q7bL1HS1uQH2yfzHa+EW2w03Q85Db9MY1657asjmvFdmXDdq7Bj7XKb2Zn/OFM5jeCNMSq
zN89yvOlDYiySfZ+Y+6j0s3gnYp+X5iZQ3kAFTYBQ/ioafvshfnfoJ+CRFJwtwbH3BGuD2GjfsOn
bw+Th8Qf4GMSlOE+UhBwor/70IUiZHhDBKooqpJNPIFKMEYC4lTNXrf2I4T5rspKZkXYuimMHGk6
TL1KkOzfTdy8GqbSjhWY0olnMZq6ko575kDIgrqzldQDZApnyYx0yEkd+9JUCeR5Xqq+U3Be92CR
2EQo3zTOfOztqE9yJtqriiOKWVouzB6TXPT7AEV7JvzERzOyMR7qUHUHSC80V/1kuTtYu+Jfqdg+
N2f31jGCJuVG8Qz1jt+oDITx7IgRAr3jzdi8TtSgaTFwO+24Gnc5UUEMf5QMWH+kHsUuKtwqZo56
VbRLmpEhxxhlnKvg2TXyPyOB7pxjyZdQgp4Oiv8Thb1k45NrK9DJVLkPypFNBp3GP8UIRDmdE/jE
HSwbGtg8SkbT/jHo+adV+xngHk8yt924me0T9MjtO5uBIeoSBE9u5WHVFmdHXu/YzEjcQ3XkznKw
BHnopVWkHgJb7BAxJnZdXXHrB/KIzJb5zwDYXlyYYTZYE/YLEOCxiLR32w7hDXoh8Pl0n+H1xJPW
YQ4Uw4qbyY/uYP377KoS36ffw7OrS4nV/VBAPPJBPtUzf0YQmhauw2Jl3eNov+VBDy5iCHI8Ss6g
ZgL/eM2899Ka5cmojZ/csg/caL9z4d1ALTAOvfGq7qe/Li96XIfV36BtnikqTzvX4U3i5LnIXMXn
uDTUQQZu3IfdXcjqdMrB8+2H7y1BPC1haxNXXfWOPDMmUZWVpbfvzRaeJVH1DuHo+lQYPnZIcx0x
ndQd5Oxtct9qyIxWbE6KmYEd27QkdmAVAby/eQfpdSPxPC0yqCbfzQb/Xou8TaQ97qyepzy3k66D
w14lDoXXXQlf1ak5qdcBssWGOd9Efv+gujbGJ30OW4gi0L79BoexMrYH7sS2IgdvhFUm4pMjWmQv
tQhSMU1Z6YUo3wSUpWo5E7TzsqimPK0G8bNqisSDbGrcSJ3avk5bA45jXuReqdHPZllDTQ6s0Ki6
FkioxzpILcN/VxSvmN2NUcKG2ozNHLZhgTQS5tnPZMSTNjW3UFUy4sgmuGwQBin+k9pTFIf+dGIF
sDgAgMNmTjyryM9CTx1tYaIS0e3GwLzzzKKLi1E+eX77WHM/DSBV6/aVjpUp38mAF0K1NJ3h7QTS
D8gsNfgHInqEKFYFA7n8rpLVtT8Fh0Hj0Ov5Kq+Cb0ZuoOfDYcNW3hS5cR0MbsJL+2hZ5lseyT90
glasVN8s4R8NAtMityBJYKKKYPI+9gz9E3joFpaS5GBU5M2ZwDBfAvWlWaDdLs3D/gWOKtATwU1c
1iq1TALiOWD9sWCWTl2BCguTwj3xws66HIhDPVx1LShkZdXGfc5+CzwBIF/N6UyRk81Q+zoWA4pi
XPunAfc8G1U2le6zqeod5waOglGUj44OwzczEhvB5aVQDDVo8PFBb0NAtkpyJYkotULU/zrcJuD4
vTbcx+NobJSFz+V10CVeMPXgriM9AGoPGcSHppwJURGjVJD605Ikiry3s3ttEREDMhh3RcrZDM2M
JxlZKKXCXofuNBm/fx11LlNZhYEo8iMZQiiN1vE6+ZoMpx3n0QQC3o1m0PtHKAXkV6jzp7093YXm
THETmO9QpPn19cDnwBtMHv0gGJVAwBLom9XkLVGLMYAQADSEED+Y5bunXZlAbOdmyvvbSOmsbeVO
ie5hnPwTy02k0+5GSnhWjUQQDPYZ2C0oaJw3eXNwtEKIO+hjO7AE3uWpp4LDbEyZ5ciYliyZtvzt
L4wIwq0H+hXKZ2g+rLaWxb2hLHhOTk4goUWaQ/wdTMvfPs5KZiJCTqrWMuDawuzd1+t9IYfxMSKK
5wujErXzz3uNezWi4tyrkIM62FASsewDm8ecZF+PcyERXLqJgI0h/YU87yoRLJjCfa90cJxCasd9
E7mJMAJ5BZe0O2aH40Yb+MJRRT6PPHsB2Z5LoMrALCBlPuC+G02ENU5e74ocXbgBFp4bZafzhH4B
TIGWjXY9MDhnnEhUksA6p8w9ct5foeqHK+17B9LBwJu4Zu5VYX0fOpoym2Ss2+hEX5gnNguqXZD6
hjDo+qpowkn2vaWqYyfm2LfhowgfSWmQjQOB/9PygVY3wseR3GUjfbiUkGtGxixs5zhAXOOqgnNn
WgHp+0Pwvn2d5nGa97Vu7F9D1LqnHJnIHVQZ5ja2BRIlIBcYTHFhdZloouRzMfuTGXOTynvR45kq
I785TUPFb/suKnbTBGkw2H2aA5ynQRCMB2hCJZ2i5X4wG/eYF54Xc7eOdsFkQyqzBJT0zRn9666E
BgaFVEMC2R+BUoOnX1TTodomodFdxG5fG6hmR9aN7lwPdxpSEAddW4h2tHhTeQ4/REcX1WvA/HkA
Y6NF8oZ4CIGn89JKiLAE1Dd4VtqS2fso5O4Pt8KjrosoRASrcxNxxMR36GFCmLFFk4abLlqULtIf
a+dNAbgslexkF7serRUiqNbv4xbWAeUOBsKTsy9m3UaZUHUYpGxgFpwFxrH7iyKV/zCHljHh6RPD
LTSJyjIOJBYay1jObgJ9u4khAKjUlaHbok+pYRb7iViBkTRto27tmug5toKaHAqVO2+R1CEcjJGH
P+QGhBMSV8zuzVzLBtRUD0E+FGYj/ycoeH6DqljhaLhng/x7VEsjvSLcO8xebYfImiu7yjQc+uge
8kbuEwty+oiGxHRA6gfbmQlP3HuOq4XEOJZcJ+hKjFdKVFrExjA1vyITxeAJ6kXQn4HDbwKHqeq3
BiRUIVr19NviknrjdFS/gCmhvpWdrV/DDmcZcQQ1d0boNqjlFhG/dWVrlnEf4BvGhSgdFA+RllZd
qbOSjN7OUKCMxAY0a8CZNJFj9H3A4zGACwrsXg0YApnOjgCpUsaslX9yu49eoO8kHpxuNF+7HJkf
3B2LgzvCJ+WIRgH5k5fSYZknNLSDAbFuaeLDOzPYFV1k/6aBKrCytSOuFAn1XTN6Q2Lk4dzHYGlO
aJoX76Ysyp0IHERffmEFewtREE+GyKeH3m3ch1aMzo+umBGgwfVaxSJQ5Sv3ZldkTjdAbtgxWBMm
1IsMEXPSOHYc0LY8hK3mT5XVjlMqhF9ARKyqbqfIJPyxqab5FrVpQ6Ww4ZxuWgqaQ1wDSb2TgfK+
6cHyfkE9SNw6bNAQjdK6eHNzfwAVS5XBSw5EEothYjPne691KxMJJhRaUkSKMBUEms2+D31Nw93s
2D0MZpTomx1Yq4jcXDWAhtXgDCaNWVW7KGDqyMVYjQcQNug+ZCEYYuga/8z5NNaxVZTzFI99Z7gp
CgmKoLDhh0ciXT+ei7BMeIgoTM6q+9PVEb+xfCNPzaAjT7k3KhMJfkh2Zms3z42u/b3hwCh7IdLf
F9ynt7Yj1EPpmPMR1SX2wsTQ7NzerF4HlKbvPRaxmwHl4YzT0E9lD2GRYVTdCQcRujQdRXaAtvqb
r+bgfoRbNOIzA2z8DHhyKHLOzMXRsY3+1WsmC+6C6DjAGZPuS66eXVrovW9OPo9lZVGxH7Xorn3K
7SKtjUg9OTb1MK++TB3ZDzQTg7JQ3UF9HzG0a8pXgvMTXVfUq9+rqPT5FTwsgjcGt0qCdH1Ut5Oy
xhtfRVUi2MKRsMsBL2DT18N16UzwQhQE2b5ZTbHtaCe1Lau848T6XsDgvIipXUf72iZ0hx63prFG
nUycKrttT6YcWRdXoDSko0vqR5ifjE8oTQY3AajkkMi2nOIaJRY3KV3perEZKWtXLSYiXqADmsBo
JP819UK+GN3iEVcXPIbljpFU0qZ+jGRneLL8PthHva7e0HViWCQp/Bjfwr2LSI4WjEWNHFXlHhXG
YZGg8gD0v188STNew9meuiaEGSIqq9hvDcgCQmgnTITqip2EI9KtKQOd4VONN7QLEVqz0Ux9uBYl
40DkftaG/zPqO5b2be3fQptuesYc5I3m6rUZhlfohY5XrQAHRXY5nFYdFOhV7DZa9dlUmOYJJaB7
4boDijiMLwj5HudFEpqht2mcuFCoX0YQr9By9FOjRO3Bc3mQkVxYCSl7aNwJDw0mHNvaZw59Ceva
kNno1Xh2uS8SaodlNnKmrh04mZEY5mDwXLeG5lb1yj1o/Ol11/vV1eRUNWTk3DaDEWcJ1idH8RBe
Mm08AwEdQzlK7LBFOGS2HP9UK7T6FR/0UQUOkWgf9daLMYIrGQvC8gxIeHHMEa2m1O5grzCG9Lmb
KvXYouh+VWurfSNF5Zk3hivcIS3meuSJygvyF7ajQICWJajIvBPWazsO9GgVVbSjYc33Myt/S7OD
JdtUeLsAG3aOPcLCdHKmCDQ8X7/UcAGH+x4qoBqlKAr42yDBz8X7C8k8FUzR7ehYzcFsSzhMOAF5
MSE35MdqqIy9UC7JRqcRe8It9x7+XqNOIeX2s3fVTSVGzM+wcvY/nJ3XbtxIt4WfiABZzLcMndTK
wZZvCNmWSRZzDk9/vp6bM241JMw/VwOMx9UkK+xae4VvLp6R3jKI5Dv5j8kzli6rGwoHbU5gDArw
86DdM3Lha7ZYIbQ6ccBxPgWuqmrAFbrKy5vzwFLsfjuLqTO8qCTtSCeqajM5ojni0dqOXlZpGKEV
lf7GzvwTbxHk7fnsspoi+67N+xR8MbWC2Io6Ti+7P2E4ZdRvJogK9xH+I0G5DCt24Yn77pTDElS1
Vd2Rp6P/WZda8WlbabXXJmrjt+U03LrQ212frvmyW8neruxROwgKUvYjq7a0MFNK9VA3fSX9sRLV
dVXp1nZkMbPFGnUG+iGAHuwVZAEHoidNy7JD7TTDsWESUYGkCxPIzdI5IiYrna4SZaj9hu39T72o
rOg0Huegyxa5seXQhVhmr16DOPbozmY0eKVNzZiIqHuVrbGysa717iQKgfQxKk9OR11bYFa/GdzU
PrjD2tCSHSaQRxXLtbzoalgxQryWujHiXeeofoV1ZDANdn87NcWA8ziKkRZi99GhS3NP38sJDNON
Dc4VTDfKklaBgt/7HULPGmt/x/GtvF79VBFWEU5klu+xWazJiECi4CA59LIhceeNBSX+GM1QVPKJ
Xukumy239mFmzhNVWVKLDd3X/E+bjlHvA+sUm8YY+43p1NQEtMzuh7bVZrrJXfermbrp5OEWf2Pu
TOE8VBBRcLTUn9RJoy1JxW1sZuqTaxReDsC5zEyvLlKaBe2g2j9U/CI5FhXbfZlSlSJnarp4XynW
HFqR+lueLFQrUih8c3KMDRrQOFSZ3QN1iDaoXhkvU7CkZb5RnfkHpnnToadhoXmCdX7N99SzPayq
J/zj82tDGbIA46PpgdDGkrCEFAYa5XDtUH/Y2F3XsZrftFZW/iysMT+oc0b6YZeOnkhs9zkmE+lW
EsRWsdoLLfPVSdz3oFAde3VBY1BMw1EfIo7TplxITKztZ6cm5mRV1yFEpZEtoeGO3YHuQu9XTVm+
x2UzhNHc9g+dFCV/IadMmWSnfTgWd5aMLPYUYG22+fQxq1F2zqa5XPc5ez8l1LBRs7x8WxqtfcEk
DTGpkjX3y+yyQbYlOTUpUYYHTZRvfWbi41RN605PpxcEV5qnSrfxmXXxph3sLcizu2nq4SdUmDzI
0vG9Kiix+3jpT43yt3bCMcyScniI7UwLpqKxPTRs2YZU5NnxG1eRvxIHnkRUpdEz/Pl58FNrUGu/
yyp0OIo9jCRZRO01s6g9Rqlab3FFjDBQnZqeUlYb3BAKAoVRj7VyMpv1c1oTOocvqHmlwy5rmbd2
Fna5mdwtGmFbrHObQxhbSSpNJyy1Grt5PDbvzG6yOI7528JM69bbuowznx0xp1OcZjd6Vw5IzlHj
HznGBCp7JfKnyRC1vzjzGOTopHZFLo3QzYG2l055t3JD3eCEIzeqouN2QF/Gtfw20UpWHG2Bvmn0
ax1/v11r9+uNlUbpGKA0KwiQBiqWyziEY6w+lqOTehHbs1fN8/jAYXg1DnbrM2fnFxL0ogC9Eutj
GN6dStmmVAg3auTCXDXi1bfHqcc/cOEM7MaZQ9hMk9Bpo2Lb5yWWkStc+04MYzACmz4NuWioW7GU
PUTGNO5kFDdvqW0uvxwq2J07NOve4vUhjE6jR37xsC37zrlZiwwLS5GYf6KiRAWhuN+a3PxVZdYY
TKZsj4mWDL6gw3yd10230/nruHZomUud497BdZnpVBZHqZIiSp1hiWvAscQvG0Ue+wH3Hq/TM+1O
W4X5y4b2DuDaibsGSyMud267Ky26MnEW36V0NLYyMtsfqW2vdzl1YxixfjqWrRYgdpl8WTrxIeaV
XPdds/zKTjuFJRJ95S5h39XKGL8AtAPd53WEfNpyWe7RvHFJH9jUNUrwInbY03FJC4ccicmspLii
Fqn09JTzGGS83BeKOR+spYlVb4AEutVgFDNJHHG06v5WdB1BLFlX3ZexMv1W6vjkqy3GYK3jZ1Lm
2wM2bqcfWrwTa1/6oyteFzjQQZHgMlvR3eGYkslm6PrUKzJKRKOK8ivh8Hpd9qupZHOzh3kN8jTV
NsMcWZ5rks6UDNzdZ7IWfVFUuUu3hysy4rvsbjCswZ8wj/dGt7SuqEfMQzPkj0sCOSMtNfuxFqBZ
1NnlfWnV437Uqit7JRWyz1bidzDboL1VZKHhGBTQtbIEQ6oVQPRRGyJ6upuxM/OSajT3mQsd3cnW
LtRabGjE2uEsbOicrYLM2LxI1KusZs4XhbOEXTyCQ46TSrwbUWe63sPqAsIIMOWwQ5nSkG/6uD5o
Zt4HRdMqe2uYs41iIoCfhuo+Es28NcrVCdnruC7jYuq7YDKcm+J7pCyrt1QEXFax8mhGS+bLPNbB
I/F9UEa6LRgnp14emffmSCHYuYMO1yvraG2s9ZWDI7yHG/fDpOGEqAhegUncuhfV8bWKnSCrtnxy
ppSEp8I2/ElZ+dlOroUE8xBkBevTs6w2+qkDFQTtDPt0BC7wXWzBg0459WYMReXHd5JsLQPEklL8
oGYsPyxerWCxujlYpinr6cGkv6Rjtw80ZN6XxqqPKwXxszYV1tHK4s7LieY7xPP4mpPfxi679rKk
8anQbZ7oG69LKpnq+XNbtrRz60w/LLDxjzKRiUen63SLnYrvDmHKW1TOQvN0tvSrYZzGbaJrP0Dw
s+vKpGmmxUkRZF3RH4uUPrZnjX23MfreOqZ9Sx1jRWmQNHTVxNxPPszM34q2aF7RG+ZRKiQiV1Qj
AFXTN3BcqjG7NmKvS/vuDnPW36uqFqHtSOW+qORD2XJLpOWqHPETrbl60dGlV2hgdeKwwdvWGorc
pBios54FV1R1dFvHa7Nt3JyrR9JVj2zM0Y2TxNO7rByAmSzWNb+YICggUBMwQGbtGPXMQ5kDIfpj
63TeuvIgWWUbV26LjYS+koHhrS2VuWz7bBsPaod594pZs+3eDxae5lBPf8Fmm0L6RZVHgpoBMbUw
/WrUu8IDPGFjJlttPXYiwW7OVHxLn+vAiRYxe2M85UFptqd74bzuTNCQrRrpx2RMCj+fLPOb2tUE
WHa4tPucKfnROhGCzAgSsWLiuViKmlBGjNcO07RGFMAcGVlTvioYbP1eEnE7J9T8Q9K9w516jwEe
9hRC3d7RB86qXIOOnRvZs1vGUzi6s9imS4eXsZS1T+P0foyW4k9l6+sRsqeGt3L0RkRzH1JcEU/V
ucZ3rYV5QMhZHwyG+J3H3bXixtVLJHUdS2n51vW8rMWIJ78zy9KbVpP7ziJBUU0T0Z5yl+pG6S1m
S6eydWZjJ1Oj9ttFr68F/ROiH+LHtJQHzY5TbAWWcdfp8CN03IzSaDK8WoB1EpyT7vWEP26QPdwl
Yto1wu2oL8b2rSMGlPupO13Z6ZimAfIkbevKUd/UAh7X3NgDVW2vmjdcPIrH+J99C4rGmxgHKSHj
4JUwGEp922tSeHrWujs52spGqVwO6ozjKyqi9aqYsTxpUmUOk4ULB82Rn46IRZgMxkOOv+q+yFUa
u2aTLpTdonwy52m6xtSfVTfnXCZKwLsTBhDMVhFB8omqAJd0QBJc0QJddkMgYyv2UZLKoOozcRtb
CKjcOaoPxbAur7UszbBTpiksU5rOhhwXosuW74L/i9y0Bg+TOhdBJ9fqpya77njCJH9oa/nTocng
273U8GyAZoe3urmEusNhCW5AOCTW7C0FUV/B4zl5HVR1ITdGYja/ka9RkGg8ebvm001Wme2mmax8
06k1oOyUu1dJ4ijhCmtnM0FV9oqcK2Q1Vn/iOGOjzOPC8nOzx40bIxbPrnJzs6S58InbGa7yxUYE
5Ew0C/VO3hCkot2PjWhuLL7Kdk01sRW16VxpiaPdZtDRA71qls2UZBQgqtJcS8gcfcDpuN7LDOga
6lGxibvubQREPMak0t7imrLm3qy16CCT1Lxe624Owd7zG9G3c0DzsISmUi23ypTOm8Eok8MaF3Eg
WqhinQtTCYN127c66s5Z1+2Aq+h0o9W9Hup9HNGLJ0LObhJZeRglWjtjQTdalTpN9XyqxsVfUxeX
cjShu7LFuTyydNrE2VTuGzdjL57z5Ap/i2Ujkybaa938e507fePka7mDl0Sgs6knV4aLnj/ieObO
kK43slvp7ZMfAho2YHIecxnfR7Ha3kwR5vb+KR4N8aqL8V3u1kExQtsYCps/nox9OGiNvlXSKbvT
RgEmo1UOBIGRG81csUymdFruplNXY2wcGU5i+EFrTuP0WnqcmC2szkm6uCWuCsKyHHrUcP2wWSKo
ODVo1lDqXGDMpNqIhZJKKWcO8Tmuj40oKXWb1LrR5vLNiIDcdYUzHR9iYg2sklsM8VSphx/Pk7sM
vxSu2+G4ghzbs/Kn64c3CBfRgQJVf8Ba3SXCmj9VZeCZFCJMbot6cVbcFpT71N7qDc231ti+csvh
UcM+B6+dtPDHoXlGeMaFypz6IBqiDuWbO4QO3KXHVELDmDVrvi71KQtko09AI+ybo+SMUHADhhJE
4ZYzPi0Y5U998vzDXsKFTQhDoBi4M2vj0EObaslwqqrO781k8RElTF5OWAhwdE64jD72V0t22g2Y
FRgRsdVpXfXMC1F9ovNKL1e1534c8dOPzPLUKpAY8KrrzaDl04MplsaLi7yDWlKjhC1kvmnixQjt
vnzqlPV3bCbtVRzxIyEkUMcWKckMzGivj4cVko5SwtpJFw5WpUzDBKT3uk31Iqh1mW/jEXc8xeqa
bR91zkF0zuyn+opzPk3TTZSrGxY9e0dFDyyDhe5ZkaHdOpH22vfNDcC7ToFs2hu7tR9XQU1WJWww
HdqvEDOTIkgd7GqKea4CK1v5qApYlhzc58VG144P/6ZsoU0YCyBGS/9NltiegDKvt73ePFqw2f1m
HQRnOf0HvnS6hUjZ+HZqvQ9YiGI2rTzTkRpDB48xz86jJWiUogCV1Aa/kfar0CGpYUQLrQajpnBM
BWUytKGf+TyMIKtNcaXXAyBw4wQYcRKZYyv3Jf3Ea3WerAf+n/RZBQf27HKlJF7qfFfOgB9jo9xX
C79g1dwXo4mepTm/1TFX17FylKBPG4hhQ6e/SqlPoa2Qcbcouek3xlx/Z29RH3rhbDkZVH+GCLpx
erd+iSyYjMJdbzVUuzeZbtj7STXuOnzuAy1OVRYORftoOfclWfFBj0R1isYoHLEfgomYOL9EnRPX
J7LfpCZ+G9YTB60cqQoXMXqgmCYFS5L6ejUrb81cyPcC13OflpJzh+3ccbKqJJxMHKicWZnBWazm
jvi6dINftPrUkYniq01E+asSUGmpcD/cuiuf0lTRcG8Vz4ZbzncDlEzbtTr2BAWCfOKszlVNzRcw
TyL+uqLwJwkbtnFXViO3M/r8RlN7vUQdx/38lz7OkpsF6XV5RZi5kUIwWRpVe6q5Nzx0osUOy65+
yEhRn8c8K0ie6LJvIh1BCvXqYTiJcQzte9ybTOVofU8i9V2xSMvQ7VkPydxqA7VWUx+SbHZQ8Q71
lIZQqHQYptCpnDto9hA7ZB7Y3VA/iHKlAinUmYhJ5ymmOAZZjX6je9AxsFSSQ9HozcFtFWM7RwZG
X4MDZlrE14ZYH7kC/uJ++7o2tPSYzA5Ye5fti6Gv0His7k9V7Ze9kTgvI2xOT8jVZufvnWsy1Q1P
HYtkL/pR+GM0m3j9t92r6ug3VOR57NmZawdqWi4IPbjMiDZZwmEdo1eZTGqQq8kvzMY5fMeBpZNN
k3nQMvxT2lJTHtPVLHd2rx3qUhTfqMXLzdg19CpqBG3jSv2IdvE4s6n0noxPHqR0E3C1VqBVz0SH
OzDzXuqx/za4cRbOaeSyk0OFOrmz8Dsz8URnTfVanQiOLImPTsQ+AblxhxJyhXkJMypPvkGV0G/0
NQJTm7QnLU25XevKLWelQlW0Wnsae/JWGdMo1AqQ0dFR2mdxyh0y2oKkUTm6V2Y/59ep4EZB5qpF
dS6rbawyQFNVfZiwVCzZKAczrWtQ61m9srLeOSxLSSk/EjKymzU6NUM7Xi9JVqMoV6mUVtJx6JCo
aF97LRF7FSXprs0yfWsqlr3rJ1ffWcUgAmXg1pIpnKaSS9QzwjP1utMl3QEVTxBYqHbI9SpCeB2P
oeu0wIu2kcZHk7roCfGMFRpDvcU/X4aY2+Q7ucja9GStdb/GLIs2q7qU21yv1C30+iXMOtr0naHm
W0VTEAzNgo5k8mKbzY9aU+rHBt2sh/B5H2l2dchVShDmF2a45UTfVkvBFUkiSSaurHZB96dZOaXn
tcu2suhY70Y1+ZWiXBvgg2y5jetJs3vQZ5RtYMlhiaOFv1SjcaunsO3QeSbfmggUvgecqsCJqY1m
dbPAb9mQE0WdT+PQqBoa7xUYBnwNBECR7eeitXeit61Qs9Gs2vpgbFQiFkH2FWyCF+5VQzsUz7Ur
jYODk/lTQ6qaZym9OGGk8HfNbvAKF3eNwCoMG4p1X9BqsNMfKb10EKCRxiy3V5/clumXmKc/IKPc
SSw7fog6k9rnRN+c9c7ysUxPeq+VkR72bW2Fim1Uf4a2BmXGAky6VrwrOmHdGl1sbbjiE8RELy2Y
EpQPqgR/U4bF+L6sXLAdkbx00nmkPvyzKOv80JDJTj0GHbqxZBG0w9JuadQUPu04mM1lHQOFGMUf
YGd545b6wH+l1InyaPSURaEbTnwDfkAzBb3Shkscw0MoxnozmvafpQQozy0ooCBcf7Qyt/9IbKMC
sbT3jkIv1LLHeTNbpvSVLgUMa5tpa9YpZHNXi9CSRS9jobzbFhzwube6N9pR5pWdSNQ+BhB0ryev
GX2zoJF0Kk6SJJ/sH/plboYZTWKtsJw77aDNieWNa/VDN93Ox4HHIhsKqvmaEULfuKM85q0O7aWy
79Dl49RoNstWETpd36i0byfa4ButbqMjbbwXpXeol5V12PRq2TybZZ9tjKWkytLc3kuNKfbjVbud
Kvp8SscFyKpL9hxpiA2hAqrXV1brt/W63sxRAbpVVC6MabW6gvuahZVJqJanEYnnAaAdc3BHKK8J
+hDXGPbE+4K1mop6XebzvRnrrUfNFh1GxIp0vehewO7Aln3UNmmMT7ipWiUSiGH8foLTvMzMn5Mp
fq2jUQ8tTVPpClp5KIhh9TrNuIEAtO7GvkD9F5l0+wakcX40Wf2vpbaNoz3m1REGDxlyhVK7t2a0
6tuijUgIilV13xkmzHazszw7seEW5AnvQ1SZvC4m5o8cVz5EL/Zr75Z2wJocN5LD149R879Wyyru
RUSDw8mbaTMilwnnhQ4hc2P5/g+/IG9pwCdxEV2Nudq3odWryx1CxMirjRmOjEgHMm3yrAeWtfTB
eiGIbT0mpID5ZZ4U99hjEblZGL0Emy1GjnWRflcLUDyvHcwygN1THVE7zTdRpDk7N9GXnYq8+tFe
06X0imWELLKuVuNBA2oCU89Hy3cSjntU5sp3Ghjj76yS1b7SxxzlhJZNxM6ZaSCKhLjUxulyP0ox
NfBst2muhkVT0lDp3Hk7DdBYAqsD1fBKY1n2sEjlWwbV8npIEsDtXJPyrm3GaKvQTfwDk/4UKmr9
VHLH3XBtGEkqU7NDP9O/BNyuKsyyqEu8tHKotFAe+qaCG0nSxeqhKoBy2bVmGu5us0mtiGP/RNHz
BExHWJMGzc4mxndrRJ21VHl837WNe9sObfmu2S09vsgq/nQmBxFY6rTtTEduFgd+fVxXBniGa96v
sT4cGqNfbso0K4JZj/XnRqv634WhLVe1UWawLIThz1bieFE66zeDTYtAFBrkP1hhzbYq4y7Mmzl5
H3Ox7EcdokFjr8o1eRXFTjdW6q2q6Ta0OtPHXEmUg71qsw+oUAVOX/6ZE8g0QDHpZqF5+KgpJxBK
aavHqrJteTMZY76tDZUb/MyMNfqJajFe6vnOSZTlPqHJS9tPYxZXxhwSq5sGmMgkQTzD9Vliu8WW
IV9QqU7qOJL/E0PZ6+XCNk2CbexpZZ35wxhb91FUONemkk2UNwPk7f9MDyWHgbxhPOgMCKln9FCl
nbspUdpkP9cjm8ouRXDb9pvU/oLC/dFcwVZJyuAfUntQX5/L6fKkVBZL9MkhNziZw5o6CJSgdH8P
cS3SgB5SgxbBpM2iDL2iegqxJrUvbc349fkTXyDeOngdELfpUr2q584cmOfDcJG4z+X4XzfL8N2Q
zRcPe4Fz66qGiRs35zQKwnNuL+pLp0+FsWt7rAupVhSkWUKvQ2Xaf/4wH0wNbBWiOBoIeIf/mIv+
TQ6t5mo2jVFYOxfwv+l/Se7+pbkbqxd3fvp8qEsPBRqE1xdsYkz1zh4qn7Wpq2Nb2dux/r1QWvMQ
W6v25Kpj9hgnuI19PtylJzOAxt2TIQyv8Wy4DFZgzlqXWF0+5kz7vp4Da7rp8ybUta9CxS+wwF0D
+z48AbCjgC7992ucdWUkWEFd9l28PDeJAXCn75DR74QZP/b29GOMky/EBhcIxKcgHZpNJr2DDzlJ
WrrqeZ8jgITHFDgaAiTSszxDAYj//EVe+m4G2fNYCFkojo3TD/kXf5ivSc72QCBTWnfXPbHwSrqi
cSzgU9gPnw918TWeEqN1XG4/Ws7SQy7oT/fxPiPCHIYTJtOwMHes+NDGWtfqunfV+MrE/9KLNNlb
MPIWlvWBSD+Ua9K6yJn2YMUK1tKK/tY7sXFVGmDZnz/fpTmJgJzbJ6wuHITOpomgVUjWkqrvYWVQ
I2uJnV4brU5iACyYJQ2jso9xZUUPaW4/H/nCpoVVCnNFwxjmlDj090eUliUd4nVHIgrK5kcEq/F6
gQPxxSinNXVGNYfSjk8xu6rA1OdsqoiGi0XeD/O+TH/o2Su98lBEzi4y3KACk817+zCIr/TwFx/N
dLHeOUH1RGedPVpZ9DAzBkT/tMRVJ9ouU/aFP9jFIWyy2jEdNT/adE6zkTfQ7Ya9DSAX5BoekDWh
rl8stEsTEfknagt8Mz+GOVdck0XTlcWpWZne19YwhlqVGAFoa/1F+tnHoTTmn4GnJVIZC6303+8M
j0LHcsoVi4YyD2bYFdV0QrOML57owqHNOCcTInRBQuP1/T3OLPpc7UzOSmuwn+wlO8yZhK5e7Q2r
D9cTm1Om4GHNcV65J/zXKa+phJ3j1IB5jvFhymMG1mIRVBDcBEFCNukOR4Xw8yEuvUaa58idMDhj
aZ29xgp2tQNEgn2rNWyXdDqWdXRc1/oLrcjHHViD1GZbJGyj5PggKyuKOMllFdk7XXuX0U/jpFGG
vDdyRfv8eT7Ocw2EQtMJNMBAGQ/fvz/X1FnYbucGzwOVFqV5gNh1//kQH7dAhtCZ3ifdEjLis1dm
0Io1OlJ7dk0yfDMcZZuNxoauJKha9r02v4pduvTqHEga7A4nz57z8rRD4jhmywK4LndZj9IjrwKo
MqcGyefPdWEqGHBFcUvlQ1EEnNXBcaYaSzOM0Y7gcayVqu+tbvqxqX37fJgLz0NfTDeook4SQ+ds
GKdTFc6OYtrLuPAHkLaSu6UoAyQ1X8yFCyM5KmpJbANRbdjnuq8x1sZ6Joh7bxfxEC6YYnlmRXUN
OardZKqSfzHehRfo4BCFcRnnIh4rZ3PPNWqgmLFc9to8hhWpsJjQ+Uv3X6PjTq6Lpo4NFTZR4qMr
hyyjgTTo1MK7YaIRRTbtYSBIAnmz+8NK+GwRAMF//mZsDxwfWBwhSzx3AV2decL3w8gO1ZrQa84H
MyFHdYwhpLui+ukMEJ3/h5cJ5HcKQHDI/DyfjSi4yyLPBnefoF3ckmUj8G/I01BO/NvnT3dpj3dV
SnqU99S+H84SA3mlhN1eHOJSg1OiDzEvcxH3tapYvkl+3SZLdeVJ6s6yKVYgNwfE7ovnvTBZWQvY
7uF9wnc9v5MJokipSuoF54MetDd14h35BEoAl6UhdahK/vsndR2daurk0kY5d1ZOQQSgX+OyDLVZ
80DuB/lTtRH4dF8V3x8rYg01Lak2QjuJFc/Xe+8oCubapGa6avKSGK1X0t2fl37bT+ldZ7ZhbE9f
FDsfF6JQGYxdhvXIgjx7toyJ09RuXe+0U/I3HLg8czaShsHn8+bjJ/t7mNOT/+taMa4pTLuKEkSb
r+wOVQGEQ2BKVX5xl770OFg+IrPk8EQWffY4jbZMIgZd3ePHAAPVuppx5YfA+IVu9dLjmIRlnG7t
p5Tf08/41+NApkmROJvurm26W3tCloB4Yq/IiMa88Z+rN1KjOEGx58RK74ObXlLYVpJxkdm77YIb
hRRJ/wahL30o+tn98/ln+lgSsKbZM0/HwIVw5iVjf2E9FYeu68vXsp9qUnXW0RZfrOBL41CKEld1
soCjzPn7/Y21VIQNirvLYrg0eko13zx+/iinL/337URgViwoPsBVBKfn30NIgUIrrdGRrrEThR1T
OsxM4/e4kAeNI+e0B15enj8f88Jj6RrtiJNNJYr08wI4tRbohfYo94a0MEjBA3ewjW+fj3HhuSgM
T65ZfKOPxpQVYb2jYTfVPrGhXBd1kC07V8WYZcXkuq7lF490YaYb+N4ymmMCUp1vSfZSUG0rPb4c
sEVeEOU4vmrTd4Qv7txV1X+PErGxUteZ7swOSD3n9zs1R52imR3XojQCibZRm76vkZM/OIJGX0AJ
s7yVq4In1Oev9eJzAlTpLGne67nZo1JLsaoCMAJ1v3kn0Vxcx5DCt1IV6UZDhhd+Pt4/d/Cz+Ylh
A8iABu+DV3xW23WLThNbHeQekhFxEIXZzYVnzj1B4VqZEJyWjerkAGyq2mZaJ8QrBmwxxYNFPJcQ
nvr8ZqYdiVFMlZXZlZSa8612YV95SA9W08c3QVFeP//R5ulHffzRp8PwZILwYVGhQjO1ZFHXq8D0
flTereE3HoQTbwxU3/V+Igzxb5+eHn7lnuFZ3rfj8eg53uvNjX/UD6V38/b2/Fj797l/dfViBi9f
JURop233r5+H1TswKrd2tmZu72fv1BTahD4rzfYYoSoP+VTSNIX+gPDJpbcWo4vqu17HInL2K7Pb
jlxcfIVmwS6zMCiZ577zqVYUT8ur4quK98PZ/s9vA0PWcP3FBODst6VrlhRaPuQAoiXoncqVQT5Y
S3uTSmWfRHKr47DyRbV28X38A5SABqHkPv33fx1TsZGJ1RhpLin0Jiye1QyyfvxikIsPRjHGxUF1
scA7G2Rpp6of6tbFg22KYeRL1X5P6zzqPSU18pXuxRq9musQvWoIUsV/vYmdXuu/Rj+t6389orTZ
1FuNCn9JULhikp3t+fNIUNLqKx/Bj7Xv2VhnxcUJDSYvfYkPKz3wW1FDp1KapL2PtGX15Uj7epIn
QYZakoHrxPp7lWOL9fkS/LBPnf2Gs0LKKGo4/yDEe02iyJNF+r2GhdKqzt6VbMufD/bhPPtnMGpD
io8Tin8+ZzPNUBTycPaD1PzOGP6sq/wq+uTiGFii0lYiaRd7jL8/oCaSBWJeUu1HiZWdakIN1Hef
P8bFGfqvIc7eGS5aiQl3x9jRpNsgsvlhJ+aN5nbXEV7/1qIcTZwhv1gVlx+LHQeM7wQ0n706mD/O
3JTg6C3OTThTHdu4+f75Y11c3bY42bSAtn04QcSYRyh+e8zeZElGx/pQ9quDdfBXaWUfKo7TLDiF
WpARQ8z7eSUlYngHvSHSQ5aL7rWsoJCRdTAHhTY1h8UspYexyn9GWP4ZlCoe5316BOeARNWMuNMB
s+y6FdvqKHpBQAA7K3r+/B1efrb/H0b8PfuKeInR9TT6rptvUwVrR/2qqn+MUPQH96sS4+L3cihr
QDwwjbLPZjpOnUWNK7E8tIMSbW0in3fllI6HLrOML26sF2ffv4Y6m/GVjZ9/bTTxHrvhbVw715gs
h5+/uctDUMDTUaRiOv9AKDmrDHabpMut3Y5xvstwhPt8iEsfRwDrkpmj09w7b4yavZ4ZfVoj21Nf
Wzv2YqUJavtpaspwGV8+H+vSvkokpsVpebqPnLdMnJK2v4sydZ+dnD8FisD+oRjuJj394qEuzYLT
9d7i0g3Z6/zqo0t90WGCcxN22m/Y1/jssNuk+SpS8dLn+dcw7lmoeNsSiyoN1MDSQMug5Idm6r+w
5L/4yth+iKYAcufs+3vtpGK07C4GM4y0zt406kmiyf2gw19ksNf3lBrof3l3/xrx9Iv+ddjHcBuc
sSXVydYwc+grMYdyICSzK+AFfj4fLn4mg4hhGuUCOyz976EIMswdzaLhOsNyFekv0wA/xGr3/zg7
jx25kW3RfhEBejMl02eW95oQKklFb4JB//V3sYF3Xik7UYVzJj1pSZEkw+7Ye62vW9EuLU36p2aW
z/jpiaC4KPUM42hnV81KdmKHpm29YFt1mCotcifLuykq5WgOzTGfkyO3EmsR3XeiWkFx8qP4Tafg
LtOfvv5dF5+eeBd2C11lV3d2eNYTEWZQDZQdmdT5ivISEufV1F6Feva/bGi4Tfl/TTlnHdUtorl0
qrbca0ZeBVPjnlJQhE1WvVmxsv36sS4OCvhbNLYM9PPYbC+g9ZRkIOwlhdZj3VDLUH7zRS83YZlE
7JeF63xaJC9SaUcK8fapZxxSQnd10XzTNS/2GU6q0MRAWhOF+rvPtGbYQZyK3V3BE0DXo1gUl5U6
+FYb3lOrEwMlGr55c8sHPz9ZkdD7nzbP1skpywj1WtC/uO7OgCbMXZDqILup8usQw5KU4CC+0pPG
oDwv+27cX5xpXPaHi86N7ISlu34aJTVYrqlMyfmzh/Q9VsY/JQmQu8Io7DWlj+r/sHgyL+tLOHSJ
IZ0NfdErHkVtQ3woB6n+zAyHYgFRCjv7pqtcXN7I5cAtQbCDbJK/n0qRbd0Xtprsh/nKIisQcA+F
DtmqpUCo77/5gN81djZ1FqD8MshKYh9324LloOzyp0JNroeyXSuz8c1EfWkUGER8F1IhR4fz2bOn
XDVz57HY2zALCJSXu96uf/z3g/lzG2dTZ1iCGTHSKjnUCmwgH6SaucoaOHTfHIIudb7P7Zx9piEW
qiu47tkbenjnheEvkoYPmlEdqt75ZkX9N6OQXS99ziJhih3CvyzTvbAkdTky3BtTuWQFAnONnVyu
KkiNV7qSl0c7AjVWpYA9Jy+ffY/7GGp1p+8S/S5+QDKcyHzz2Eacn8riSJpkQaio8yoNYmt6XXrz
N4aFS9OY4S4qTwL1pBOfrTHzXIElrZP4AAVu0xZWsrdBw64n0HR+aZMi7FjxeARoYq2+7jiXhgLb
FZt1zWand44uxdTYqaM5z/uCIohoAv8Nade3Yf5VtrdOZ/3l6/YudSASqtBMc6+/XLj/Pc67JifZ
ODOLvfTiCqjZYiYZ+fqHIe0Vc+c1JbmgXzd54fMtTkrN5up4yeZaXsGnCbMMKbPojULZ0Y0qWEJU
E0Pb6h+/bmXp+WeLAq049pJcsly6n33BVDRpnPC99mBofb2o/cn+yKrxm2e50ArFsP//9S3P+ulZ
SCm3pck2AbZP9Rb27ckyhgPlNP91Qg5j73M7Z+O8JRXMpRILv6w8AaoMXNPzy7Tcff3OLna+T09z
Ng9TKdSSeQbI3auNIDXWs301wCLs3Hc9+V/2Ihw2SVDkv7jlzjYKxJ07t3NEt5civIrdmhoI5efX
j3NpEH9u4mxfkIwNwaiGeq0CgmTAUTHkzrJqN0JRtFNc9j9gCJRok6bvUKcXevjyVP95trNB1dqg
8pWqiw+RohnPvNZs3ESdVJJvbt++a+es9yUGUJmcy4796ADRaCe4OLEpzc3Xr1Fb3tPZUOJxoEhz
kOJQeL5tNGMu2VrT7vdKPIXb3piaP5ynIOWIcYQ9YmVxv80EBqlAb5NYXfdumHm3hhFrTRAD0DUp
TZLfXnx/+7POPm8JFtXNDZLUyj5zkdo1IdF0bYDz5jswePKgY3uUUjiTyifXTRTbnxIDKZws7BRA
ndvBb5+tofsmG/bSbtQkvdH9x8nItdTfUwIZHWodT0N0GDiWrXlu49pKFchxaqnejbWerVPJkVQd
okJAIy+71def6+KMjlSJu18mWfN8Rk9DnAeVxL2aj+kGogS0xp8mpdWdNn+zkbo4XXDQJLbOfey/
RDkV4P8mr2tlp9iTbxUpZVJP5N6vZUzFqfwm8+zSTGuBySGJjr22dX7qG2ZtTgyY7Htl6ElodgY8
MUXYm08tzMPvzn0X9zqfWjs/+HltLRuPjEBS/HHzeGwFdqGSctmmwzsRwP7Wdpx3u85InkKtfI8d
CwpTmQ/fDL1LA5yLOI99Kvn3xvlVvghjkmQhSe1T+O1DwFkDH0U82ub7133m4sv91M7ZxD+RHZcn
oFN3cDHrDwrbnde+d8UrtTfaNzkdFy8qLKpnAE6AcWMf+ff44A41kS7nUFBO0Wss3ubZORUzSeNG
e9spT9KrNyUwShhm668fUr+0HkBahmJJCsG/vURjNNuTO7TKriqZH9aGTVoS5H+9eG+1GqsbHDoJ
yCG2euveMLIq25HU6dZHIHTGozmI6dVroDV71B25MGcxKq1g5OS5D6kw07ZjYdZRUCCru6sbRz5E
9ejFbNkmr4P3xRXQgcCrDnEW1ILcDOZovg2mNMa1llKf1jUOxadfP/GlqWDRf6rLvM3u7mynpY1N
KOCic65yo6OmIQMb7V8AZe6G3Pom6eTSrPe5qeXdf9oIpVEtlaarSeNVxWrUqIRS27dYtU+Fmd/M
rn1SIm+BqIz7rx/xUs/93O5ZbzLyxCqGrhf7RGnbwGsknEowUp1dfJfI9s3L1M9iQQA6ytwbUKoC
wo/ATY3yKXPUX2HU97vaitXt1w92aehT5MDxhmTbJbTx9wtV4rqpKfdD7BbHgA+UPqUgmjr+7OXr
di6+wE/tnA19yvZNp3I6E1jmsNNED6Wi2VZAlL9u5uLb+9TMWVekhFWvYnewdlDANWwsGbFznzSA
vn6M4zGNt2FbpN/F6C+8w89ngH+mok+dkn9YH6AemvuENHOfotl9LrPnrx/sQhtLMcp/vtNZx4cf
Eutqk+T71nEXsGf6KN1v45AXG3GZL7lnAL92no/h1OT0DAgkd1NcRd0KBmSSb6ceksE3M8byGc63
emzzeCDivuTcnn2mlkia0fW5syu9Jyt6MwA8h7967GDJd9f/lzoECluPVda8kI4E0jYEIMpVg96l
20g+U96+j4xbq7/7+vtcaodrQa4BlssT0q3+Hkei4YrYik1vZwzpVSKmF7PS16oxHjpcQ183dWkO
dB0bkQPBT+QuZ0eaqDYzWwMUt+fg+2iQ5p0P3ZMopmvVm9czCH/oMIFSyN3XzV7oHGiP2RWxw1bJ
ETprNulNs6O8vwJFBiIAn8+aApGnr9u48BYZScvun5C7q54Hp/Eb5KYZgVJwjPQ6bLP7foZh5fZr
0ka+eZwLE9JfTS2P+2nQ5pw/NCesSV80u3wVL+YAwkww3dI+++83sHwKyyE7hPwBrgv/bgoKCcwP
i7GrZJpYq61db5NQqr5YsAZcEekfpooj6etXeelzLW6MJbhDJPd8LPfGnCEBT7gn0kNcUDGl9GNW
WpuvW1mmnbOBzMU7qdDErtjx/Kvbm2PiUnQTHXSARw9z2kZH6SRqt6rU1oN0TnB3Aggx/y5Idfxm
ErnUWdh0UGBpkt9IYOnv11p6VdgnbZbvk/zgxeXeqW+l81xH+jcRyYtv8lM7y+/41FM4Vg/xBLlt
TzCXyrzklxFn38QBLzbBhQkXMpQg8Eb/bsIrZzN2iincp24Z7VOUrse6ZT/of/21/jmU/etzEVgl
N8EhCHeep5TW8WAKMEAHiHLNBoRzvNJhom9NSE8rr4GamSiK60+t02zgZGQ+RTjTXtdJs6koWAoQ
330XJr+0UWeTjl5vuY8iina2tQKdrBUtsZJ9hUnBlxP0ttlZ8gJyZ97FvRohFMrDXew0SpDZEIXs
wv7OaXRhPaL8zCErjcsVgs9nI9SYuEHt4RYdmqZHjQrIrfojAS6Z69LmHtCHupAdR28ivvf1F7nY
8JLb4TGGSIM8+/BaVFFpR9bPzjYhQoOxTVA24Ujx5qAB2R1BKqmLCaRiHfXfDN1/9TnqBoj2UcnF
cr/UMvzd52phWUVb5MlBw4eymY2peiynVP1vBymtEBn9J9RMKft5fHS0cshrUk8ZnY9q8asWL0p1
LL4tRvrXXLA0w9FjUQuRpHWeaqSKVHGnMTb3Sp/1f4w04SIkIjU6DmwRMo5wEozfpa9eeoEGumPG
KzHtf+UEtZB38tAWlAk3Yiet8NhCpfq6eyzf4K/xymNxiOXFcUXG2nsW4ROJPk9DmMT7KH+oPPDi
ECWm7zJa/z0rLK2QvkBDyxbmfH0aprHUzHzKDyM5YNTFtxWE2xgVgG4+ekDr/FZvptWggIkEvRit
JjRST5raiWc4Tm9mJr/LD7n0ZlkuqQKhapwJ/uyxC1dPuWPlVrALUUrDFUa6uRo74bx9/XovtcOQ
pzjqnyqs8wevHSs0DbMq97V0tpPwYNpMd183caljMrFRV0JSvE1J+d+jLHOZ0etIQVLhFpvO2KnV
h5qH21F5+LqdSz2FdJrlK5Jc9a9w4EBWAi6OBBedrq7Cio/Uxusy+247femNsdLS6y0qQAn7/f04
1SgZfNy3g5RP9mlS7meSXr9+EudCG9YShWI2tsEnnN+7RRGU+34U8UGJ1RIhDP7VdD21g35XcTf4
zkV7cT3g3hJ+1btascHJUiTB2Pdce3JTYuzaJjNwvGoVEMphVstX0oBCKLCV3mWg3a34Zpj74UNM
g/kbf165qJ1cwMA6cpxopZJ8ee1aKXiqTG2vuJ8Kr6D+lOOaetXCWrmNHVJiZTTDgsHqO28HSS+e
fjb2oEbrxqwkJM2w4V+yql59t5UiFQhoJg1T7Rxj9hoRwcGRhItV+xo7JAX7BSn+QePY9TVpZvHL
BKOZwqCoK/CTDg7SjE4CdlinLeZOtSyQGMXkNJMNNjfRbUiQ8lEJW7nNtUkCsuYlIB9RCNn7MeGf
LECcBNDXbm0hA0c0ElWj2odPMzLR+xZyGei1pabCr7peqf1aIQ3MN/vJfW0RMF85eWO2qzyyiykI
gWvB7ikrrfhvN8nkihBLJgeWKm3679mYn6yE/5eOyi4bkiwLpD26u4Z4xxErzbgiR7B8jEu4kF93
No3rha/7m/vPBcCn/V1sh1FtjanHuTDvb51iUN7QGWOm1u0nWxXbRKsxh3F/+ZgZw8lTgRmlFooN
RQc9G4zAjTctZpX9YMCw00QpD6rd5uuujV6R08JXHPqfodp8uFP1PKTJqo3UKzdzTmZoSF8Luzsz
RQ82AZhAuJav3by+VkoT5qipASiNR3NDoQTf2g1/Do7xCzL9i2wmMlA4RKzYUa5wxzy7ipRBOPbH
HloZdTDqCza4nHx+o/XjtgWVDh++s+ef1F5GAYVB91NLYR0AOmzDoQPSs/UQfblsPKRdTkchmo8p
ak+pNjVc0nL/Ar6uBKYUepiS1K2bxJu80Cs8yAA2sddqC5oscK3+KqaswB3HdSPKG27G9hZCobUe
ZY2vT9V7kVT1o6eZ92GCYkuDB/noQnUCTyryd30oNx2YzmlST4lDQrJNFNSnIrC5zsq63Ve2aJ77
Wk0flLG23oe6GvaN3g9Ym3NF3kRtPTS+wYRxJKienJIY/1+UQJ5YxQCU5qBMTVCyLS6CJXVOUd84
vSBe0R35B7NGh1ukqfD5xS4vZxFXFxR2DCNa5bZR7RW61/Qh0zvlVCpklvpqMql3djyJFSpFvH2d
bt+2BhDqCkHsnRoDvLKlqAtQ9JLf4SritZcIkbq0Gnaei77BnuN0BcOnXymxqwKY9QaO1oa0DxWH
m6DHA7dGATVDYAorFD+9Cqe2RqTXT6OzCUMHvjjAMONkOnG9LmEN/6iaPnnuxk41AggDIhCQCzca
FjS/S4w+cDoSUdSwTY65tXwzOaGXQwvnD2Fm35SSLDcjN1rUNa57cEqruu8rqm90M8Uk3LeKXJMK
MhzGOVd/QxXvdtQHZg+dhrFqBnngt4kKnDqP4HtnubjJPQu+sjbRXVuvSWFUd3MAUlK54T4UsnXb
IqmWBmhFZvF9rlvdfoy74dbrY7Hv7F5M93ICzB2UnEnuXSy860E2xU2oGMxDrVYONxI1wz4bC/mE
8IFiXyss2JA4uA2Vqz7LLePQEgFyVtXcuW9iQsPn27kN9btM0fZAiUfDVVjaTd6bwKUzN6aOrFDb
+TaNVL16JGZv4X/kELiGtxiv20jPt8IW3pUwK2NTYqLzC/5SwBejD7RzciqLLK03BITIbLWNSuIb
csJMBBnn1Vd1Ka7aO2m2yKLRKaEHc/vM3oHH9/KTOdldtCZwlhwqVZE/S8BLD8JNemqcCpfJebKK
ZgyWavSK7xZm2TrW5YzyCRDYXmvcPvVdSzF7nzre7mosmW1JC6rc6bbmIvDBgIU8XM1Ng4m8V9Se
ZdJ1kvjkeE2dbNWks/QT36Q0VN4BpaUpb7ZuKK1GTBpPG61VjBvhqM0VSG0N2R6Y5NdMi2TQaKwz
wL5ywF7gFpyA75NuG7vHA2el0Fpb1chhp5fuiSXa605mYxW/TC0r4GIP3Dkhj3gHUmY9eoXJFV/R
ao/DoHSRTw1c9lAY6MBbCFcnkzykNEiymth/jDjTtvrkzmvH4bHJK2+NHyF8mNFvbZgBAHUDEDtY
rGeB07vTa86SJ31rasjVC0ftNxXWTAe21e4JRxrbEqZYQvUA0kNwvQqARmmncm9BRIuNzPVg9Dk5
VmfAiZCUE4zfrdOC57MtZO+uC+W1brBg1ZquvDXJ0D6qnG5XC5DyIBoDg7upNdtyAMFcydp9gMmg
ZlRhtWpgg75eRVMlP7iz6jnwTSW66sYZ5w9q+qdrV9bhY5wKDKKuJsbT7MIi9ZWCadhvlMmixlzm
bJZm4HFkU9fdBqx3eTXa4fhh4uE4gJ+qNq1qh9c2XE94erbWXgFn1h60SK2vHHWYjt40qLtYd5Vr
jHXqq2UJoQYqakaJv6DWd8MQaacmHewXi3lzZ7pdvhk6wNBqhNgqKFXYBWoWIi0cjeGIslF5ImOw
3XcsEQ9UKYnXqSyMQ57op7wlc27Tx/Vkr1xDxj8Gqmp4U6aNPQY5n2ArA7BA7a+ErnLFrpcJ1gfF
2kFxNk6uA9l/cKvwmo2c2EL2xTKvREW1pRJLJaJXDB+yTnJtFcVudRSIQxdzTpFtaqFQUYnEDOdh
nJbIr0rUobd9BvvObzPVenaddFhFkTeagB05BfnUMeRvoWmlx7mtAU9KSP50ZCqRN5zTtaOwUAR1
GSUu+ThGN5La/ysty6fD3GQYiix6lIWeiWGC3supGBpp40nw81745oxJeufGxbQbcCi8zWobbvIo
yXGIsHWvx5xdqchD806t7e6FnwM8PW3YqVmljI46DKANBRXq42xF7c82HbSbEdHQS8qsdjeHBdsK
oBbxrgNZ+8aihCoi6/P7qZPzD0N0zTrOLUBoWlzsJGatvZiXsD8Ghq6/USxTedStGvxwHYXiWZNl
/7rU5KJ1KGV+cicsCrCP2+YW1pJ5I5PaPYUinG6ykj2CmTKei2HS8QKE2s6OdQv2fjNtk7yeXvh9
XQKzcxKHeW4LTCtcYj4UMBchkEaFDTdXc3KV3TsyTrfN511ilNZWH7lzDbJFLa1lSrEthShXeVFQ
ftON6vwQJhH0Aza45LF1VugdPTJJXqTbKIwVw6t25KHFjc9pQP1djzDcg6iI4z9eoran0qinE9Uc
EzxDMRm+gceDdVYX5g856tNVbybtbuKE7LeDLVhgusGJfZc1kCXYdkLqdDlaX5t6nO15PCZOvZ/4
OkWFawjr/a2Td1qM7RLUZmS1abrOvEbtFcDo5kNhI7wN8HgM7CClyi+18qbYoOxyQVRXJv3WSvdk
gjS7aGQDsq9I3f2tQwrujtD9zeeO0i95zDMibLdhiV5gF3lWQ+CqsNQ/MSoJ0gksOJz3Zur21i+b
Vz9eqa5sbern2qIN2rkUKIxrve+Phd5Xus8LAamrz3OIEUeawgksMoDFDmkQP80xSQa6L0ebkaVo
mdkFri4MF+OuDpqyomeSu+BWZQLjYBjkKmlGJlWMog65vpNVW+DNbecNm5aurW2rgaHhIXv5OaSz
eJoTtf9IOPjYPp4n6L1V0uo3spex3HdulSlIbGbo71QPJwNYc0sQ5yG88c4eJi4Osdk14drpS8va
2FTKkAozh95jxnySP06yt9pFnAd5fMpE9GvojNG7RvgkWfq8FBR2JMQVQI9iDMLIDN1VVOoZuh6r
rcRqQITl7AtM0l2I5M2prC2uTAMpjkwthxUx6z254Qc59pGr3ObdrlKmLosucjXJ1CGc0Uy9yG/t
MJdk7EYtp9YatJ1NtWRfztealVYG3t1Zy4+JST22P8ucUx3aggnlp7n41nWD4yV08lD8xFbrbOoZ
R8yRH2+g/ClRbe7mJp+bQ0jxxjto7S5c6wDtgInb8W/mQsO7j+MEw5JXeNkPQLOlu1PzkoODzXZA
XydNND97RUyzDi9w9EkIEd1GxnMcc1AZrV0SVjZvp1IPUEAAYApwFDeYrAocZohSRBlZ61SL5lVD
hvq2soxxF0WNfc3KqvlO7cTXrTHepAuO1UIwRBb2oSjrD4nhyNAQocaN/SuxGB195t04sfrTVgw2
UwUWDqUyOddYKofCouJyIWYeK/S8XycUe/n9QAC1jLrXbhxZtOtrfYreESFEQRIR5KlMdhQNj+Pz
hnPk7vmppfaT9nRvZbqZvGl0KqDDZrhWpKKjCnNOHA65V+vDVdJp17aGispMKmNlDm3jw2k/loNG
NaX0gpSNQWDpOHfzcQKBn93YhJW3cnYPIUHYh96lRHbkD06RwDCRKD9lWjwojRv6blJTYuNkzpoq
4dtac25Ilt/VOeruiepJUsrqPcexd6+2OFRo2X0k2p9NKjBQMicipVCygy7yY26jLw37IQjT8FcI
4nijwUdcIZl8cjztYQaMudarcF+q2i/Co6VPXdtjaYaPshR3bkTN/Og4+UqxE8PvDO8agv/Ifr3h
SthDfVqORrEuSdHm6SVTNVHFLVXOij+U028yV25ECxmelQLVg27d9Co+GdJQRFAXsb1pS8BhbZx8
eCVHgYGlwjZlDphcfXHbGo90VfxoorrekEwf4uqu97nKnKzIO0Math/q1L8VdYGyqZjse/h43c6s
naecOThQUC1e2Z39O2og1Ga4P3dhiNFDtNnb2Gv1a11yXPbtkZpDokQQdo22AOEApD1IEf0+QY1H
iEJh+knkLDqLyM9c6fjOX8rU8g6RF4erxsOJ5fdxMTyzmkO/Z7e1daCjvszppJ8EVRtbb8ByHCSN
LjchEq9rARC4xyylqEe9LKMNx2j9QCEZPihZG0helazbkiXY/YxQogSRybgYeqteOTNWp7p08yvZ
uZwsUKWt2VJQINywbRFx6QSzpdIDCKW1j6WnKXvKiCzCDaVxkKOrXXcdIIWxxiEacAPZvFdZjrDJ
xQ3C/qVBK0MiknjE+yEnv+5ReQGGd6HzmrCv7d7Of0kOVDivFguNGAVI3jxdF7JRIT4rxA4wY29a
Aut34cAOf4zy8I5Qif3AxUV5E4bJY14m96T63osZxWLYdeVO5m31S0uQOTPtln/inulVc7vmNFcN
hP8yVD4KY+wXVnyKosAgCJi2fSAqLzkNevnBDPaqgyUkPHzblf28Fd38AWiZAAC1HSsko6ZvaO1d
Vxeo7Ofp1pTdh1UrJ/DV+3Fo6SIclFs3ptuZ6d3klJo/Zu1z08Qv7FBPzjT8mVs983MFlClVqX5T
Rx/AyCOfjaHrF451VRnMggC9Hqd8ESmVMdBns7u3NASbVj0+KoMsV0bWXdc2NqwI959bFGqQiMo4
2M2QnNQRO16aFrepRpTEThYK8kA/154JS1IFN/zQQnkkBA/z10mvKqn8QD16W8L699kIR77VIQhT
FPCuZrU4mLk3U4aWGW4oEKPqOIuq4sEJ540F/GsrRe8ELJ1WMDjACWrUhOvBQfA9R7ZyJwdUiX08
F2uOfQHtJSs8pHSArhP+2M33QnFl4CbiBScg61vcpHRXowhCwW60UvJjxXFvncz/aFMowqrUotmr
cTzAetcr5mwTOY4jnnoP0w5L5bNBtqE/cnr2Ew0oYlRg/mmFY5xC273Vqs7Ezte/sVuHj19pteqH
gsRSv+sSTCRE2+7D0Ug5dTX5O4Gh/KFOk5h4KLvyqonNe2nZzCBTxMIZpYD90pT30NnTqfG8F7gq
z15rpjxxrvjtHL11LmGQjjtBJLxNzWrU32bc2KMRSL2dF6s92op5POQ2HtXeNevSz9BBY0yPRmXL
0pFSAz5jEy9ZtTViMU8e9yTPBMqnG53bvJMlrfGBNcq+Cod8Yil128H0I5D5Dx3stLUrsn4TGwsD
aFGEJZ5IVwRJMQAo5p8EByPaLdcJiibFrddVLDmA1A6ymaHedDNC4tBJ1ugJO+CquDwo45B7z0G6
aPauu6ZAOfMNR3r+WCMZ13K+YGMtzhL2Kq3F3rX3UrkibEqGvJm+Dxbw9J6Qe2BGSM37Tr/t7Oo6
VMKfupjfmzqTK8IB89pr9Jl6Cv3aNNAo1a5aruplGM5K+EcWQ7bWm67d9CoBqsn1/syuuYeKwV0O
YwZxYbtYZnW/7rJXq3H/GJ380L0RLbmoFsBXs3ZGGa6UPh43bhShY5i50CNErPiFiOQqr5o/KHd0
xBV1tJnRDQ82W1AlmuJ1URIgmSy3PSAfu0OMWAdzp8r16PXTrcUCGHAPrPsYHJJVZrXELBtmPqDq
TYtv1rFIPJHI1cnbQSQ+Ei1yU5mtoiz7qYwcNJLcYqufELcxKLcKuJ/O/NDJkp0mAc9VxNshUaTz
oenZ485cZ59yg3qppDTXumTTZFn2K8yFiRpBt2PuYYiYM7ID7E/FdmHC36Z1/z6LWF0tpvet7BzN
DyFTrLh8fx00l8Ioy7stYjpxJsyDrspT6ch8hby6W02o0JEIOgc9ml6UMXvp+vmVCM68mvJxbwCA
CLLUuc8Sy9iwDoRbz0znowU3+peRhMjZEu/RjrpkZdIj0Lwmt54h/vRFCN+/5u5fmN0Ptv4/utb8
E6ZdvDPV4k6JHWfFDSPFS6qy0qDEQcHvik0TsxcDSUItE5clANwU+wqOw49Z1GIFwulRNUMOOQPM
AU6BJeRjYqWicU5UQuX70FNUdnJ5Hajh8Jvkmq0ecYtTQaT1vdI8JXZ7hdj1JqrEQJ6Ce124zoNa
OvG6GrSQCZ/vxClK3SS1fsPut9ix8mG0zqePLJ+dA9USOr+ueKL9cDWotX5kp+z4WZa9CKV/DSP5
MFVodCziE4FRkoKN/ZTEKjA5S6a23ze4JEyHgmgsWu9R1904XfIYsXf0CTBlfgS50ncLy6NuWE/W
UYixz2sca6Wl6FpYlgefP2bdzsTv/KHyvI3u1i8mx2PPFGw9zeiWUzJ3NW6urA11TA44lqguiDg3
THLZLw1DvHUjfCYj1Yas7ITD3ASXTDQ71TZjNARGbP+utbrcoAHC0plQnl5xTbWJhhrpbKv8SKb5
WpdGG6Be7VZZRSdsxxhbI8KcIImTJEgkp6uuT5egVPdSemhnDZcitabPzUPvWhEWBbDVbahUwSiV
90EnUWTyEibKrntUu1rB9WJmOwkshmClmQf4ZNqtQdCtH/uRDYre7cSyORMhziWjKLGZDNnWIfq9
VyNSiPVhsNYLecd3tPoojLo7lKFgzdOaD40/v2qMhFE9949ermuL2+m1igdUbwyJVTngc58i8zdM
72EFLbwIkmp8oxfdDVX0Q9Yga+KKNTyVDiGuUNeDLJsPbkFNOaevO+m60U0u7fdpkkVgaNO49TT5
R6QmWwgWmJWrOA7zLCEDLkajBfj4y42zP1zmIdks0Sa7dfLuTXIOci5WTh77jiOZHS7uqpJQme0M
RFTmENV1NMgrDlcoHe3I3BUe0hJAuOZOEFnYh4bDZqIdQUr2ugrL2u42xO2jDwJYyh/WVagx7JBv
dVMMgrL54ZnzJXp5ghIu9tfSXnN1nO9C7k2Q6uChavR6ItWl7aNdm0fKVUc4tfOdphZXzVw4xxyp
RclZrQi7NSMkxkVdMaVjFzE5wXMdmtgeZ23yE9660XC4UHE1c2026tz75EtBSyu1noJ9zWbyRNCm
WFn9S+ECBvlQk6cfChiDn+GMCYKMRu+oVJm4yqPO2cxlpD7XejQfc93pH8fKjN4ApYs196nNuhc8
oU+UQPlVx319VcxELxJXlq/lbBinpIMRH3hai3QoSrrbxI7Fnc4m7veUWdluGBktWZoS1Wq0hl5l
e/kR6guhcqdBz1ETpjeLfj7GOv4+gY1zrfWI/TISwMmEnfLr1kbkAjsPc0Y96leN0xVXg5I2LxPV
Z0iLaiqTZlW4R7PgEgtWUvmAGUAl289UheJ32M1OTci5ztTb8tUg0+qEArDPfayh4j6JjWSbirBY
R2bpBmlHlM3PZO69KUsQnvuXiM88OXvbqI2d0wzKT9Osi40SGeSghLlH2pbN9jQTFpDJsNcIQ02N
SczK8MitGmaCVWqIqyTU2mBo235HYJPkLpayfTsrpi9TrhrrmgrG2KCwh/OQuY4wyPldE4sHErFQ
UxmycXxMnN3d2NvDnRo22a6F+7edYuDdRjtp17liDzcctrOPaUxiaseBtzkEuKoPciQdvqkOULwo
1QfKMbxb3KP1qwmq8IDaDkeUNRUbsM3y1+C5zlaLm/g5SbviOumV8aBWqbHv9P/j6EyW40S2MPxE
REAyb4GaVaXZsrTJkOU2M2Qyw9Pfr+6mV227VILMc/6xFIeycewTglX1a8v/dF7XxP5c+P+BWtMP
PpXFoR2gF6OsGZq4TJf1ya7G7g1cdHpuVnyoQG0crzayyK9ZsK4sK4M7aaDeCQ4tey2WhdvAIJYs
p2rzrTIURaVenr90vZ09GPyNt6YpOegdRw5//WnL9tPU6bj3UyDAegn2vt33p3aR5SVvxHxJm8K4
0Bo9gBbZBhaxEIHBkyrb/nPLZ30CJfESo/ebg6lLF0AMuOxx2gADBPDCELVFZR9LmjEo7qJyha9g
2ssgD5+apjZ+e+1gUJHopDsPIixhCPNLar5K5zaIrLkaKQPV0AbzV6Na62GQnf4IKxXQRqqH4lLn
ijgDoydyw3IG5w1/proVbTl9916wnefNq34PBiPNao6sYvmQXxc4o9fNtvJdrqR/8JZm3FlB0F7t
MF+TbGpZFyS3CuXKwMooRazyncmq/9tqy/6wpqEvItzPwycs3nQO+xL8mNvze/Wd7qPFP3JVjaWu
5Kl7f0uox1O+BvJGq9OWWKYL1lPIjmL0LgtXOtzuwGLmzMbVbPm8a6bUtVU+VwY+tb+G7G0mk2Jl
b1rLxlpICquXbBdCOGcXGnSDMglr/HOgEq423tj2l/5cpAbXKjNcusWaPKP1MNt1ub05E+qLg9Sd
cCPqGwL5MI2OVSdtpUv730Qn5xZRqDb4J1fXLUOZ1/rtrlptG7i7MDY3mfoR5sD04DAilJ/Zd9kt
3ooqwzLpJrTErBLXkgaDnyEzn7ILJoyotEYqyhzijMbziC+0T4ZmCfRODWjbExuetjhsY2+0B9Nu
cyp3nYB/cAaF+8VaK4K4XC1IFj16Jv972BRdEhZeZryjy7DBN0seXqQGS5Du5FJR/ZpDLOmdrhyK
uE17DYPd0PUQXsAKwx2SIYFbTRmdanVNTNEl8MDULg4ZbMYhow9yO7CTsbwDyheU5W4B4nvRA4EL
3PwUP3dblKdOQGsqUUGX1CbmK6H4GKRKD8YYS/Th4y5vV/7c1gXFi0VAhI6rYZ3KaPaV0Z1hxVO5
U6w11tFYZG5gvpDZGnmDVXlxTRHwdLDaVLqxlffrf5uh6YMLg2x5t7ZaIyqn3JOVbvCOWb41xRHO
jnzN2mBT33Nv0l7nQiikFGMXK21mU0BPat+67Fo+/GeTFDnts+eVEqT6ZPZ3ky+thWg2q7XTp7Cq
CvWRLdO4se9lrZXufWCLc+cFg/lIK0a17H2zVu6bUWSEMC5lmVsPhqic/lxafUix2P3ajR2j0+G+
hjn7M3XZwHkoawFfb2+O90ApY0oh7zYLdCYONQ0JzZv6t5XbnBewyGDu+eQt9gmkpwRE6rQ5Rs4m
GUq9fCOxjEbrcTr7uW+2cVXhGYvLpZHzlbJS19oF6CaL/Wa1zXQSkMl88ZY9XQkz39JrU+Tm31Xq
UEWjtEpmzxHMM1FqS1fa+ixTnU1zoq7x3s/YP5hdPc4/PgmmzrEVXVhTjE1CMVdrKu/yk2DMnmbC
T55gX/iZVr2wqBCWiCXEb3vIVmppVbUvAuG/k5hWUWGbNuZ/cChSHUIqHK1duoUEcmd0JFPlSdlV
sAtGIYb9AuyMAtVw9EorLW1TB9YWVFAS/ywr6RBm6phyljeXDPBAx1hgmp/MAK48moPb2lcZWP2w
D7IOrHmjtTt4MMcUfqovaK94AOdH5U5zZRDEq6NC6vVGvcknkQdVcATstah+QJxXJiDPjXUZOde/
Ghqt4I6VDalvFN5GrejiF/6bFdJa8pyrwmxvIbP6hOXVHK/9VBC+YlBmORx0qYwpKk0Z6ng2AaCO
rtN0nzSSBuKdwR7FEAHgU0n3Ol6Ny6rmsELV01NKCtcP9IphEg6xlKnOdkFfIywt8Eh5z4ZclaQz
mhCmi6fv2rpwyJr8lkHQGAdYC35FsuCWjwLD3IrjaFb59EAYa7seum7UYu+wkqy7TliyYu+fqOWC
ULCbqLFSH0mBTfs1MgqKKt5Lban3eanXF0+UwZLcOY0PTBRiuS22AZ2vGpxOOOlFyh6N5s8/FX66
NGcZ1hT2uunIMlYVThfsG9Y872CtIPyRjzEaqUtldd0ZYn1A61RnRp/MSzAtMGgBS0CbsajuiYjN
8kTTheyBnoaQA4QaZwq4zA8Maq9DGl3r0Kyohm3ueHU91oVHyXSq12c1O/SuMo4WHIFp46ENrHg4
o2Hgmv0BbljA0hBfu937mlElzheWwdvDNveuCr7KYrPqf5Cjc02SQ55aF9eYus+O2CARUR7MV1WF
C8cczMM0RnNPbeS+n2iGBa/Pqma/hZszHOl66MI4mFX5S22rU59D0aCPTxueD3D/Seu3cp3C5bjm
WUUFTza5zpH5a5v2S4oA5dgPm72iMqobIuoX4neKdBjEne2xjKdpQvqys7Ohzx4h9a2mfafzYQas
o87CBZIjAqlEpEUbQ5XyzSiP6VncTTSoMZ3F8A2KlrX6ViEAZgxDZTXAHYoBKdzK8M3uEf3vHAS4
9x8wXFcIR0TyO8Fv3z8GPJxUqEs083crn3dGuE/VuEFBuXodF+8O7HFpoTtp3Nm4wKrYVNetpgWW
4BYUtAhaS+tlNiJsgGSIRcLN55TaSwXiSH2d4extin2LvbAq2f0eGGY5p3j86XQLSoL0dypkKziW
eL+pPVwkKVZ+K4icuX/zYcSQkZYJTuquj+n13OTfMitTJx4r3ytfrVJTi2ojM5rfZ2vzwgNaorG4
jcEMesW2MveGG+OpQbuyVysf8NgEQVPv8OYtKlbzUC9/F4PGt6Mu7PJbFE4fbSvCw0CkwjsbvhrV
aRyG0n8fQ7PUiFIXOvNsuZXbM+6JqbsZW9Gc6EKeAUAMPf3oNKj/+bk7qN/IvyANc4KWKazPh0JV
h8FWtf9D0HKtH/yuc/qri6DE3k3uSp3RkJZLmoRiY1niDwP+wtG1xkuqhsZ9NDyRDQ+af4UqcKW7
8jYEXS5faMcJmIZJaMmjdQttuavyvmVatBtRxBovBycC7aL2oRcyq/46hm3wI1LhnnYlmrlCDGcY
cTSXJOik8tGmkrJJFlEDWPv+tMKIVWFavHjpGsr/spRc3j+llFD1SwN0blM+cfZd10nPtStMCQsf
IIyOBHWL7lelR2QIi9M07D0jBcxQStv6cE9Ors/G4lFDR77Y5O+Hbg2ixS9NdZn1ROfoAqyd7jCP
EVmyEGBpfYZTqOtdaW9e/hxQm6R37QSeFU9E21hRzvljsfiNlJn/17v8HUnldAP0BLzuCDrYE30z
E70Cx4upOE2sxjSoPyhrx7xsXTF4l7ynu/2ccXzau6Kv0i+0dHTG1qY09Gn1vT6/FLaEnuiGUfUn
XBKmveegapCBtevinlpT9n9Tbqh6NwZcWqigjeHNFCOFxUgBnJSO6tStiZZpZuzoYRquUZpu9p9e
OTTU0r+yIH7IzGrd0z0fmGen4XUqIk7B0uWk3sD93Xlb0xu30ayP1dBPxrkmXWy5bbopiofA7cru
tdJqDl5LyOM5xsoNM7vNNVIte3DNZ+0bpUHnfDWJiOgMXhT+rbXdkWHfEjGh9fpXdEOq+LYIlUOZ
s67L0iWGyL0U/L+vwXBan/QVZPINiH3uWnMS1IhedzYbkIbcsNI09mm/dvbGMqV0e8sU5CgojLLZ
Iz403DNRgmn3vNI1TLs23NxPMzpocRuddv6OGXXqIrymWJEckOXy2Oh1kQ+96RdIUjqfPvhlGhrj
0thUnlyCVY7hYTar+ZfERJuycS9ws3OBQDBJQ1ltJ4yDih11EJMUmI3WcE6EKqrrlA6lTCZfiuWK
FMb2Eypp7wNyX6hhB2wg6kTN42jEy9r69W5OEV3RAktrxk5TE19cQNpXCirdMKdOt3YZnbLRoiJz
QEflE1NUuh/bMojb0lTGnMyBGv8I0U3EmfdpiRjNXOnzsTypqoR6Y7SIUBODjC06c6llHEZHJZAo
E3ib1r3arT4W1K+myDQfbGz9JanWKRUHy+2GLE4XbVYo2sPqH7zvTJt4mm8fktx2ft7eXPSZB2ow
IbTGpYVoF+tMmrRqzbheh4GIS0IYJXW7oBAAkohTEWJ4w/qXXatv/6GgFc0fQW5MdW/3Habu2Xfq
lg9eYlCkjX7rqH9TeSDmA+W4dfmC+slHJ9Cn+QD5Vtf5viBpjJWAHx1f+oBOF8HzskgEre4rb2c/
fU+Ig2kGbssOOaMYW+63ZtP9iZrddjyXiNCAJBtZ6DPdRMLYF77wmLJcUXxqf/BZF0JS6SPDdccf
JFioeJENVc2VHZiGV76EldMNesE+cJBkEott08j9ZEMoJbnAaHkpyvtaYI5N57y3Mmi3Uz7Yyy9q
r4f6a906M9uTNp7bR/xYwrlwFQ3urvYy/1uVab9sUTc6IRv+Ks06raJyrmx94Duq6CRfHIcWoqYd
usvY99J7Dmfnvhj5ZuZc18kyGBdqgMGLO/hGnke5BT7LfJ1Sdbf527A8T5ZpUNO8ZNb20wGJpIxM
wlDPMsjQgGxFMeoxZiH06QJqDXJOoqayVQYPoevi3cBA43/KNKu/6f80v8wJXadXDzDhVWbNZL3x
6FNnTwmNs88am0EHiLYRR2zClXGw1WBAyRRF8wj9ohGMmfc23sExpqfJmXKcjVLbfy1z1fcLVnDN
Gs0w5IdlcbvtiWGPI8wqHA3nzrtCtAN9usZTJlwVPrPLDE0C/tsjvWUMNHeZiYBqDwCYbccgm/P6
S5iZ+gm1Kce4Q/sQns3Cz51X1wiH8iEA6hXXVFkpOgZzoyr8h3BaGR4BoIQGTlR+fVCzGrN/Xdtx
Ax4mOtzQlxQmRWg/KALdbwZVfaINuz66xmhBH1H+lxGzzz4nuHkRd9WnlBn4Ya3af4Pd58epE9mL
vy7tYVrHhswm9mlluPN5bUsJ8qZRmOvCOufluB6lcOWpVvZw44VNbbq7fS/OK+pSYxwJjBI1GKZf
UzUbKQKhaEdJy+egyLsLRGWLmEEU+oluPHqImKD/GaFZxxAxONFTsoca8ubisbXCy2T42cPStu5V
0WL6z+P3DvdgArSMaMEOthg5IY1WzDQYhzXCklJ9lVIBIju5/Y0O0zwXjoWkwtpWeVTDXKeYJDxI
LDSjadTMlTq1vVnctOg+6mCuz/R38CRgnXAuron0KNKDIxCNNhYXZhPq/wJzlruyqJBkZGU3zBE5
JyhZG+Ve/Tz1QmiksfncxmzeteHoPFhgzJc1UCrh/piuPRN4FrsM12PUM+7EKIumhGqGXqH4deCI
cqf8sA2IOn80OQaLZlz/9KL2XvViGHuDHhj69BDWJlCf88MGhbBD5W18eZ0T3BpV+LtGaJHAIolb
Ndh6P+W1RO7fGOQ7de2lIzPkCIqy7jY/Ha6o9Zy9E2xbtCFvGSO59vQph0OVFKvZPwebT0NGW2Zo
r9qijAtzBTBGXbEbRYqe8C7abAT9AQODaQKUrhIJN72f2SUY21y4U1D/2DbXROQS77qZxyvs8E5z
Z30SWGIfB5Fmf5CyGLtU4N4vAVX3JYwoynaVHumVLnamboyjkqE4ZCjDLiM8dlR7dFlNa0cVSAi8
AhUojh5d5ceqciWSJpBqemEqFO5saGljUZK64N5q/Po4VUhHpVpv9qqMqLdSGVf19ofv9qPs57ew
63DGhfsubIcTj9Mrq14y1f6RGNdd0bhnVJD/qWp4IQjgiOvgo7Lyi1v3t4oDagqDb125v3MqrxOz
8w9FP3+N5nyWnR1zkh79Ic351d8lYAq9lDfNJ5eyvzUtaGNPwbnWVl4qyVsyShNmXgDObI7+aJfu
Ewb7a6TnCnNgnX/VzNJRC/21R4702VFH73d98+BVox13en5iIPgWMt0NU/PCBAxki80i4hTRkcim
9wk7MTa24Fe/pFceOyuh9HJvjeq/RhsH6tAZR5EItbOIUey94XWhyMt9aAP1nLXL2S7UC7Y5dBc5
8XX8psqUjU6oAYdP1Vhx1qPuGjP55HaKN97IYxoID4vy+NyAgUZRfUAuxNYyXnIpjrgOzlOHLWFb
fi9j/Stjlw1ndYGLPIcQ/cGSHYw5JxIG8peAgQemqIbRr/7etvmByMzEXeeOOvC2jPJVUmXoHoY8
PJruRmRI8Sbd6ZMZ7ZjNNfU0dJdnxXgO2/xaAanvUyt/68fxHf3na9tnNyvPDuUs8Rb4NiBROslY
GM0bCbRBghxOx1M1X1k3POQX/r8B6l1u2zsVh04UTHg4SBl66VzzsetpuhiQm0W+nPN4MsgBSt35
O5/Up+OxYJCgiW1oQ9XfDUF53UL13bTZy+jpU+dSMKbcRDjg7rY/fqOMAgGGhL9vrU9ruz2588rB
bRzwmsRu7Y9ROrIUQ0shLDtBnP7ze/3CUHCEpUq8otq7ChK1qrwHh4j4jEAL3yNkqvHKrzpbDsYY
fDBjI8qbS84DXX+l7rKjh/oRawPSmfrBq41bi+yHvvoGXyPwWuRlY411sHx2N9EnGlV+ZOXrqcQY
HDYBiuvuV2XYSN3kWWOJ2rz2vCGv4JmensxeHdcZYEr7L+GWHxt35YhpyqeUH47Z6buotp2zFQgw
w4vpbOcCU1/dvykNeWinDzCZSSHGxBYrvoJqN1fBTnUDhIR3cKvhI5c5ojn5R/hObI3WQQvrhDQ3
7gx1nLs8lv12USbygb7PkmZV/4YOJ1vAeVUOcbHZD4VJyviA/HxTw2H15le0rXtAhAjfWDyv81FL
C0ENvY+c/DY5bC33xOqDrtR9sszywCf9wrvJV9qHJ2tE7BDkJ3RL9Cevp2D2Di0gaxLO7Z3fN1+m
MusOJTKOyBfNeh56tKFukV/Ukh1R56BcFjWsTs+o1RwcnRMVNj026NiyuXo0lmrXIhQAn75NbR5E
qafO6l5jE5QPrfUo5F+vGR91mUfmXZHYlv2BrtEdMUeI/GDkB4looypiWTtnr9AfqnKR+fcPntye
BE470agLoV6XnCtrEK/b9J+nxxftsecgDzpM4Y+JPdQZh+MiLKRQUGf+QrFxM+9QhA7RQDZjrFLz
Ll7dc7c/An3e3EA/TvTQ9u76SJ/8ZWR2n3TwRD6OuZOrjanCvFuhjYaQTHQ60jqbEgTPaE+dPbxb
Xb7zKbsPm7bdu2F3FS2QW6H+rd322lfjc1n19zbVh/4+35T+Mw50qC6Jw7BrUa3xhb3mVO3Cxe4Y
Pg6FMza3vLa+EXUnYbgdZqW+w+2C9AokR6uTuYXHxdJXWUO5VLBjU9eQKAZlusygn3bzOHY/bNun
YKh+4eb5/6/yWqNGynrxSIfbS1+McbkNn+1i7tsN1tUvXnIZoIopmFxFIJDwZCIxcreN5Oy8GkP2
uY4Gyz4zDq7E8tZZc5rAfO8RsGo04hm9mTky5Kr3673ns8TmWA/rqDc9LFWFZKzoN1xMUl8H5cmT
3wc/fqYfBqG5ZjJFEiR+xEdlqG/7/yp5BXV79xee8UnnZ+Z6kqkd0Z/xYPXnwapf7Xzwdl6tky5T
rygWz7Mc+ZXeGZG6eVKANpG/eFeCvGWU+9MHV2mwKyqTS6h0PrrVfV2sDPyf0IKkTGd9qDa07eGy
4Chbz4gEn7sFuWJGR/awQHAbUNkCwDVc1J6K1/AQFht3vsjoSK7ftF39KYpuTMiTuaZ6+5zQtIMR
ZlnSlvkPo8In88hO12MXL0J/AIyrOG88/UenrkKY7d5gj9NjxyEduaqFVu4wWVd1+lWEwXNRrP+4
l0Q8dP6lLvunqpi+mSPfhskiVL49Oov5g08751brE9XJm4uCGSHUEZL4UNiAPIRD+tdsKLKIuanE
Wd3W+ra5C8DwWv3tPf+p79svS+un0fYPQV9e16o5dP2QDCVAsmd8Wz6KZh2g3KjRylVVerfqubE3
Wuset3Z3ajc+QG/YPzMYwHPQddZllVKhLO5eJ1JiXkhnMB4mDx+yZ4sOPfs8wUxjjogMEhATgTzh
xr4+HdJQA4ISbfldYmO9yRYPe4cLLXHGyWOcUBfkvC+lChFLOgHaIDGjdQPj2VeNM/BSTGfPHz/g
+XDAOxw3dZC+mE7xSk/zG+hyxmcNfiZGRyfHLxmGBdhqxu4F+x7rYT30Tndjm4KvxV0IZd7vmaDv
JpkZSR+OCjiAA/ko8EEar2rLKRmPdT4ko+4saGJUUxpBTQCZHte5to5MsWmMOaGILWg5MkHhzmXl
XQKB2I1jdM+8Ne9MBMfMI34CI/ZSBPrJxziRdXO103r8Xfe8nJ26btCpH2uQF8nS98a5rYozs98B
Xbgd14VVxKPKp0SFlcnJ7Q8YSpfxVjry2gouo0zBYvnp9uHwqgDwxyG54ZGt69fRz4//Z2JHSEm7
qzltxh43SsFMcYfMK9s9pr5xNKfy3SvLn8pU6Dco20D7y/tdhI8TKiTZ4BZw7uIdu19xLDGOA4bs
yhFytg/wRXru9kf0jE4g4imuiPmfX4+XOiu/p6r9z0xn/ynIs29Ax3s10vJ76EasnKvzJVvrkIEu
uHn/7vX+qQTQPhRzXX/2qBzPuEvpWU5RdaKwxoUHBcmcu1gKPhwt3PDhkEXwbKHXebJ6QyKy88VH
7c3lye0FzwqxnE+c8etrRwMpAhc69VCaCgf6JM3PfRWQI2aHkizAqRYKDfBkHpxMlDmQul++iwLt
DPjdtkcyb57yrSZd2V1GIyp16M5xidfg1Ws4CT0NxnmvwDRZ80jSLDzAqYBvKh6sPHgF23QO9L0j
hxsQtFW99ZNN2/jq6GU+zbVECU+tSbajvzR7IyNrmeOxH/u3rDTRqAYkyHyPeFtIl0CYnPSbB8+E
KkiyOIc9ukiAtxVv8L/MgS6ObIP8/cOWd/KxK8P0b1g0q5usqqv2OYIybt4cc++UuX+2bHNvQ5P7
O+T0XAOa6URanmmgNrSt91m36ZssbPMhTCvqR/3t7gDqNeVTUdj5eLbhKdw9zOKIu9KuHvPcxDwB
TurfvGkrEo5k4zCnwmc+bOduP6VlcZzv0pGtKgYYwbraeRuPcjWBsjP0zxVeCGM+DFaZYU/z2dGH
dAJFWTfvnqCe7+2huoMTWVftMroUUAgyi3jl2N/KwZoP8JA4WJxU4gGpf3HK9wggw/IvsLobdexc
e1ra0uauzDf/aCPrjj1KxDRCzXaPIGLCaDOGActr1wt4Wo/Y2ZmffOl4B4rnhr30/SL2/GZ4xN4H
1W0k3ljZV68PiytAx/oSopJ64+tCWjznxW50GK/7Qn3j/xrilTpRWE9/ekYpb10ZX0oCpdv+0DOK
fM98/dwR5fKSFnl/gPGydyHj0++e9/48ot44ZchnXoihnk+OR3XFUVt5dVVQabe6tbK4UWP/20xX
5yedEcwkturK69KPLv8xuv9cYIQrJEb9boyOROdBpcwLgsMgqW3tPAaGbR2k6XJn2ulofc0Dq2eH
bjXJq0D8lRa6Edv10tiYHX+PEehXeoc7EUBa74bNr66DYiFvGjY3XM3jUNNGCOOrJ2dB2CN2lvKv
wvTYw5ncixm5IXYHOokjJ60q7lRd3arinl1iEZmJW2CKRt8fkO5n2GRE0/PuzeFuoh8KdzYDXx6U
J1UzJ5ra56l3ffJHKE+OGvQswHTZm6Z5NqoqVLz2DMAZ5rM8Ts3y3zZ1yYxGKSqz9qUKwiTwIddq
2T8vXh0kWRlOHNcTxvgFJKDi6I1kkd4w/ozXekHMVjfVBBHbPDU2ZSyWeaIWtYvBd9Ab+cbzaqrH
dq4/AAAbZPpVHs1aY/et4eJNfcN6fzNdL56EdyypIkt8zPrNYAyAbWv37Emi0HAiOZErtm+tlr99
nl1y8DnbZg8NBlDxYgXX6hy/TLRX30xf62Tg0owR/D+KufuqUpteWtv/mAxjeyMcaI1w26Id7srf
ebr+TFLf2sUqzrJdmhOeexTl+Mk5nIUT+c4c/EMR+J4DeOAlp6yynBs6iEX9KqpgYQgr1S2sSJdA
5flWO2Mdm5Q5RJOGMUbCwfnYpW8UUYZRt5QpdMCcgZVuP7ix8jgjeRNqK8iTyieq12+2NHbBWJLS
K2/b5HxC/DFzrPAc04B9cl72sESk1pBr86DEnO9syhwYN0DOyy13eCz8meRf9Lg+scUnemr5OAaD
WUZnXZvcHy4PlSPJeW19mKbpbds85gsmyIhVWnIsDNS92quZ5IH37lj5NWxGzCmhq87SYfX0KMjA
N1u9YV8ynhy7fu7l6hJmMlYRConzOMtqZ2/b355A+MsWksWAeXJPim5Cn/nOHARl3gE4ZPZWbDwS
Wvn/ZZXQ8Tbln93IJNeYcKq5VRC3q7YH2XIhSHM44mS9THK2orB3PkojwKLZz8uT7at/0pumExWz
D6GzYJCzhzekNi7woxvARaXkoBueoRLC6QGqtHUttX4OFwJP0ND+0a5fJAD07OPjckJJUcV+4e1l
kxp7sepfTYHLmOsxhJz1XYChuTpTl/DpuPrbAkg9axtTuZdX2WFz7Mc+QzZUErhhLh9j6fzKUsNE
6OEt1woLMzeRBEiZtu25IPXiVpt4IfEfnre1eEeRiF2AUCmQQDIEYCLkWVr5zRMCjZOfD1fma8I5
+BR8On6fHbu5f8zW8qM3hyQDR0qz9cgV+ObP1X4a812WYdoUWBZxTB7QDp/HNP8lMauRvPJOGoNz
gKIVZ3Rm6DMDdecs9TnYqiZh58zQwa+HNVj+erkHKVHYCLUr7PnWF1qDpPUm0pZmhPDG8mGI9H1B
aRI7CB2S0ObAQFEoDtUavC/+dstD3ncsAU2g/pBQ+SmB6Zm6VrzOpbHEuOjnROdUmrletu1rbFe4
SUbiV7rgg3+sPXZG9pVlIRds/kI/YgCcM76hXTyJ1roSN3VTfv8MTvnQeN0LWOKJ1/FPIKCwXZ6A
KAvG33OYHwjbCEDdGhRl821x1VuTG7FvyA8YsWPJyAXIgCagbt+k2HinZFk8Me4TP+CHReJkHcSR
6/5HxBBSTasFMpumfKeKtEowvU+g2bLB8FXwckHlI8MoDqjsupgOAu9ZO116cczCiV27RZIm4P9C
5vmtytq4ve+TJWxEZE9zCF/ljy8rGVuYvq1nWo7JGrdKl+2GE6aZipzTtX3yygAX5oDIGjb4lo7p
mRSOJz3jOMo0vildBretABDprYtAG+pZxl8xbfXdkgPyywWxot6IBXkqaiqTcvIPPuY+U3RjjEAa
KtRh8+Au+2zT9TXgjEoMVvHYQbCIwcv70wn/zSnggNweEffoMvsDGkD7TfeR2fpc5uAvt+O+Mqx/
arB+B54A0W86GoP82GyHp9qZkM8hKENg8O5a6bVABngnHNEYPVMt1B3cfBPEIlhwO47X7bjN10N4
v03sqf4ZTTV9zCne6LUROTlr6GqlGXLWoFrIzeYYpPLDydCDynYL43sLauwNtvfQTqJ6mD3F79Nx
v5c2eOwD/UHGxZqYVMTHAHS/qtCOpbT/6xaZjKypmeEzi3vqbhtLY6J8rkxJEGf5QvAStCqfJdbL
dtomy4cGKV7qtX9I70Zxd70GNTpXqI4U40nbgQFl3Hh6OVXafYX6tyDWhLnrobJ2I8kofIXtk7YQ
AxXu8hhgiq/q8DdHqYzE7P213fIdwtCOVW78qvX6MG64KMdU2bsqzF4xE/+Po/NYjtwIgugXIQLe
XAcYb+nNBUEuSXjTDTTc1+uNLjpIu6vlDNBdlZX5Kpo1n5eoUIckzkjhQP6opoPZF4fgvoW6oT9X
/ktXWR6S/XBqeWb5O7Hsr/Y7zOKYHN1svcCJJRrwLioM7fX0bmfpG2UtOzYteiIcTi0REdRTvZnJ
FY6Ghl+2reg4vCrKPQRZ2dtXQ1kXThMigEtjEc/J/gnNoZBypilC5HkpAqgPBZf0ordz6HVjCyGX
VKJVxG91Ur1XRvc6z94RlNAjaBZrK+yJNh83Q2Yi/AJLmENNgVFJ1Fzu2gGHW+zJte0sO1UHnyzj
OFaBdVXAlWhpn/oCbYLeA6vqjKFgONJtIKZQul76TnwNOIiObZBJMgCMHzRIWJHdg7sbyWEm+EZt
nymS4HVQo8XTWj3R8H9og3MuPWdds4eLQBw+Ywtp80ojqF91yOprIC4uUU2OCO7vBAKDw5jDHcRa
knc+5ak23XSNsnXUmTIV2ngksEGArHnPiRQcXYK7tFgdUqPw0m8mCwxvcx0XlOMSS65Df0lx48bL
+NgvrCHnVcyf6AtwGtJMbAZfztxh3rD1PXE0Pd+OFlM+eZRzW8wIyaprGjTtAY2Vlbpwo2Tch0oz
5XZJwY9Jp9kTdrqqBmc24+Y2ZJvaP+y5HRC8aosgOOwNo73hmOsi4BTPMD0s8BL5Sz5o00nogfXE
ze0c7Fx/btr0JSZbg3fkiezt0e0E5L208e73L5WNjh9htDnucFDjg0ZO16wYI6zlvtEAVFuMnf3B
tTCnEPkr6Mc1ta7n6WnBS4qUrXZsKwvBcDxQi34yV9g6KnmM+3ZttvZnj6MnnYLNXHs3w6adn0W1
HYf8UObMOQv3VRBIZ/cjVdY83OyJRgyb1RYVbU0KeBt35a03gzc7F+/d5H3lS7K2xng1LUAYYFUs
ZvCsuumhadr1UC17PLJYCNseikv87OfOq5cO4GkqyCGphOKWlcFd4rS7fer5W9xBlFa9P61Lur+N
1VS0gbRicRffjME9s9WILILrbtq8kExUvC2W/FXqkIIdLMA/o8AtpEOvSgftBcDSca6LR1jXH3NR
/SJ7YuOa9L0/3YXolq9OF3+j5bxNTEdW3KS/o9Gj9ch6rd/DZ3OAAYKpOLkMElwq22WuvjEz/bkv
QMToPTBFeylWkjyQHXTdqmTsjQB65Griasz8wwD6giA40Thz7K2VPyIwpODPqHEjxq3rbAyupV1e
GDFesOIxI7CzEE3zNRb1V6dwirkdjwH80dcWCX/m2hznOZKNd67T5EJpCRbFD16QxL/iEc+v3RRP
gZM+kdy95ymd+6vcruJe/4lHrUIqsAg6YuYagX8SbC5oCgwLKBEMvQqshrSmL7fvNzgKkT+qudpN
KgAT1aZ/CYV22s6wdSYmMGViRH7Tr8aqPLb2RKZ7JIVvD3IJ53L+NwkP5SkWmwmp964CnbENLbRj
UI4m6uswIxEC/6366acyeMdG0x5kgQecKdYQZRk5F71VD90gQQASoVxlqrrRj4bWjO4QdM0rLgg0
rrG+aUhareb1u74nxM7ulYcyL98tNN2pDc6w8Ibz3JuvWQUeQpBkZ9HfJYDB5Nh5pPrhqSykiMwc
Tc/svB3RNUmnkC8Ifvmn7Y/fic+FPzUVv0n/GpRByU69WlCkV1iISFJeeoRmS8fsqLxHDoZtQm2Z
LqTrYMcltihDh5k2fmp3LUfzWGDGjbCvH/zugx5ohYlnPbO5k6Xhq7j8NuIZ+SgeTvyAOOXlMYUl
aGf6zWW26la8usZbTquaO0voewkrxnvAHRz+wmXb23e+tJeyXnbNaG+8KSCz0OzESNUVROkyb/Nh
Pi5NtScuSbzC3CwDeDZHm9eF/PBwqmac73W2HOq8vGV5DfJBAaHyNy6JrpZ5ipsx/0h8ng3KLbH8
eca8rauZ+E9/Hu/tET6B+HFZqoMzWW/+3G7tYYfzLEwcLWIw0zDb99ZDw8+9BEHYV9rasLIHr/nA
hIHyC3iAn21WP2l6B54h2/vph5fSfTFvelVJ/GkidWW5tyJ26IMQle1z4jbrXjCIndLILQmLLfJz
YCmTX09hPeGJ8sw3c4KXMLXteuqdfTVpGOGY8PcU9Jb6yTJnM45l5A8nnFObjL9PwKRs2FTlU9/z
1HTBGjraOe/5IGx7L1PgczCl+AtW7qqUB31R0XQP65UOOf7AOGA8And6lqDuSvOYaoz+SWzToHCE
Yw9UR1lOK7xkkVoA1iZ/sYJqgchngcyrvCb05zdyvlpUaZSvIB3YExIqywjxGuG3a89a1X8UHjHJ
OGZ6MTGWXUI69c08iyP7GSNw4VuJsOgXX41yLsp2j4Bbs5zhJbNhHGhhUy6Ecl6tvltZPa8xWqDK
OnAI6QeYsofEAfi49GFVFBuzIDE6DqHOxtXY+sMbgV865et+DdJPEX/AQ1qXZXxW2XTEviFXo/+a
gSfKyDrNszyDoaDJ7JmUbCy/2KGeLmm2EjPSRSwpeatoZAqIHo3NYy/tGjd8s/Gw4o7uLma0QTKP
0Wy2Ve2w6mS/dVLjWo/exnautSFWVK9N9qnLN+IIPMo/wZyHd0NCCrgSfQYoA1aB4jXV6A+MKzF5
jDbW2oJm5rh8woFzcCexwnONSIX4fp8D539F+1HV73KY3hbtL4CSIzjC5Qj7t/Cpqyl6A0wDCW+g
CPtxiGT+ljl/sJuqodu1ZhUWKFN5u2wd7iXzMrhbyextjH9GM4m68jvjJ/W/VfXrOfuyLABZyXAg
3t8kzbowIjVsTVbaTbsAgcfUoiUdH6gmB6s9zi64ouGHicfxHv5uMyu6jxk9pr8WRr3elDTB+TYI
0tCrbomjY8RkzMcrSxw0zPrpYNjj2h7y52X8iRFWcIBypZVbfXwa4weB0iDxAiVfS/bPhSyUCnvX
8sCTC8GM/8e2bx4WcntpGwn9As+Tj8071NNL63wy/Ywm/29JFFeis7VtWsyGvq9+U+6BZ9EO/E1H
acXSyl05k33GO5mXdGRILZOtnkZlbyvb2FfdX8/4UsTZRhRz5BGo9nscon6yzYKNJfCKjMHFv3+i
OV61yrtJGazM/DJAzsCVF3rGe5Z+T3Sgdvdc94+GheBsPscZ08ry08+bTTYeWkL08+SuoeTSMwE0
x5ZJEyGgXLLUHqgRxQ4iOsX4UUBgmrgvJJWS7xtYpGt9PemYKd3c++kWfTtP8qQAb7oeBy0xFV/x
5aXPzvjiqmPXpygHbaQP8hAk3jkzUHB8Iu3BS0rBJo38yAWownZpTwiLr8Lzjp6tdkEd7/UR+pVI
yCCx2MnyREIhfg+xDD1v5SRujrKYq3KrM6h7HSt64ry69AXogwrkGmhEhrnuh8UI415Z0+TS2c8F
B58/PVoWLh1/mPeu0ZxUIn44iz+SigUHvtS3BoXaXfR5ZJnz2ZQ5sJHRe8vBseAAOuIzPI0TFAun
i7nJlfESy/kI9RWFsyp/kAXLbTkAHnIddpUDAMstteszCaSRg8PmaG/bcRMYyzce5ece4WCbyOkN
6zRFPjId36N+gK+IowQWZkFIrHHdIwzmtW97WA8xs38yDuPSM5qXPvfevDQ/KDIQTL3pzYfl5Bn+
cfacrTtjG0z8Lfferu++qrt5aLC9SzUPz3WOm6iOb/icsTNLGs3SXINTWhPv2VRqqlejys5pF18C
yY1OLfvSch73rXlgt9dudqqjB6q4YIOc3menySqBs8kCY1OxllBrIh1jax5lky/pZjXXOuK+NIin
49PkZR+ygRqZccmhGJZiQOZooaAoE685OBDkTVR7vsEpm5h5ZAPyTGVl4CIh9dYWVlfh/C25lYWV
pj0rA32wma9DhqrhZs9sC+RIl58kjk5GPEal5YfGrB/cMj0uebpf7Dmqpxz6WvZTkWgKDAyfPieX
Za1gIk0rpZUvZPrWVpujclfHZkElQpjCIvMsm/7LLTHkKRvRUXwpibHL6DY2EuMwOdWKvA5kDE3j
06XMhTi+uW9EQEjjGAnc8ohBd98I9MueNMg4h37KxiUtP45NGukTQKQ0+GYD7y1V3T6GO01cx33x
GUQmtgxpDY5BDwfHZlBcDhcu9Kjp+ZF06wSU4FKi9+N12BWmtZ/jKtl6xRDe79ACDK1FbLHX8/04
ZDfosJchTYiBqI2mAVbhxaj6+OqX9SV3xtukO1fR2d6qqZ3d1MCTdVBPY+cZpxnuUBEpTzs7Ij/M
drbWrPwvDwA0CV08QNVgSFhzLWO3sArjUBPawKS20Ut0fTF9QVWjCAlOMtM2HhGkpvWv7JAXiJz6
pZUTihOAfpKo9wYCMhAAMgMbqBB3pNNdjoa3WOLsI+8RZS4OQ3Th/dwtOymdG2rbrp/bd43APMnB
HJOOzpUaH+cu2ZvmFNLRfjeVuk6eiVdl6NdlCx0pwzjNrA96PUHedoM3HP9OujyjZ1OHqOFSNmSC
gW/+pWVZh0FBLR7r+puemQOwP/+HhaQbp+eHwIX3QpC2XGGCRlcgM7xSYqASJh+zzSf/M+bUyfCg
1cr/8St/Y2JK4jx8N6th3hpd/uebMV7VKmw9xMGJQSB2QsFICmAYtpMH3473pUUBO9XPjcsaZ6O+
8ztt64jSs2P33r+aUG0DuqxY5heXNqs2VL2fTeofJSd6k/5c6Ga1kr5loz7bTwv2/BVL2N8wOuNy
ajBpa+g9zI/77qXLNOwB5E1XWCwol3TjWxlJebRsXE0mekLTMi/1CGGzCMs4DpIBgSv1D9nXT4k+
XuWCWhsseBRZ281xpE0VMnRydcFsmQt/okXMnEAiDVyfHU0afXrJptnCXpGXRmE29wcu34nYpOHW
D8nkW49tnL1mfkz9jjwfmhNhPs1PxU5PCxzXwRiWvGu8+a+d8H8T6OiZnZ3NSTsn5rLG2r9LKgz4
jr5EZHeihugZkWiwgsHJV8hZiTttMjZy80CWx2TUwlq2+jXV/S9ApNwmLt5mfD4nd1ADal/+aPbO
EzQ4UrcxYozH0S1twt1j9m92GepZBSoqU16qZH2fwqWtfc1eAZ15lJrTrw2x9JsUS8Hk3GFvuDFX
hGnS22AQbZlyjXWAhdgJLqnUu5MjsoBJY21wPcf8w6ppCco8/yIpudarGK+U0UeFhsnGqCAx4qJ+
JERYhWnqXExLgZrIKnxsxQ4dAdTb+K/IZ8VEgFzyItejPWwKZuZ25u5o5YtVUXWvwAJfEqB6xJJO
RBkPraG/9fpAZHTYUjbF4eChJGnTIxlsgxKeD8HSM2rfrtqM0ns1qV8X/F4ZpmQEMP/UOM6ewjYs
tCom8kMFOuFytSRzLAu6JPZg68FM5nnd+5j+TIXLSze8s6RYXDl8Kf5IS2AThWF6Zj/4Y/bXuNWR
6tMLWYZB4h8L8VrPRiNs9PqqzwkNM56ftpq2Tc1dV5VOh8bR+BDKhb8VIlNRGeR3Hd18K70u5m63
LyildGZseFvZgjEvewKoQcF0lXzwpNvtN1yLH547fNKe34rav2ZLXxyNYJSh5sDKr0wWagu/+axL
5zeV3rSzS2qXpmzYQjyWj3JsK5Q462IpvYZ3Iog4+6az9vL00/Z6jZ6VXtMpu4vQ3SdDxzk6Ov1n
PXjFjnl1F1XTJCIAQ8hzy0ZLMbEk5SeOpQb0qXl2WXsK8woJNwu+J735aRX4Ga7ezVJN1Dc69pvZ
sddwQ9BADP3m17MeGkZw38zo/SB00GG5Vy9H23TbYwEKgZOZWUWZ9mubm4qB67ZdyodyKkMqH3g5
MPTMYiCGmY0vXteo8+IP48bUEvBaZu3jtCGHFOFCxbSBheSb1Pp4q6s6YbNEQWyPNQrrMTZ+ZoNN
u9D4eJGEu7WMu3HIsAT1geB7SChVZ28IMYfEnJLpM9Pwk7/4fySBaE8WfzeSDWcRPE1nMBB1zOGL
SADdqy62L2nhxqFUwUNf29lWjhYD30mOwEvYKBoXxo2hhnGBqfmLo8PaDEK39vxvi7VbN/uuVd+j
oqk1uJj4hQ+OTKy1QxAGiXckv2GO5ITP1Swp8PsiywVVHDYPtDd8HhtyB8qNiMAIfQMj3ESpKRnw
rKolnV/aiXjPwR5lgOfVVXNAq2Fgo+nZKJfQIE8Os7C4Zn6ArybdZ1Zrl1scPnYSST75/rQYxmD+
As/CLQZRAyZNLzMKdUQqGzKFVb51TiZbRua+/80O5ZQs3axyIGMu2y9SyxgkPMRRngDyYsDjaThC
U+gVwicwMRQShVToFH3/RaYUdjMSIljVzOyjQelEJsfcJdZAtOVMZiPHUwCYYavp1XAlUq2tufg6
ehUG30yn6vIg5ni4eo7vnjW4T2wVoUchDK5vCQssB8/gfJ8yOaxjBzsZhjNnZfiyQ8vAYTw42Dhd
DzkFJByZtllBGSGzYOhf09ACnuaARPDnI7ZBNMJ6INcDKGHFRA4k47AE4INZNGDH62Tu5d1N7xcv
qssBLrcy8MNYC0hI12b8j6luv2U5mxcNWafvrWUufz09GUIjyD+rDtnDdAO5CWrwqh1IgY1L+uiZ
hhq0rMNnHgL5XMazL9JkDJuhkefOmgWBbZzm52JQGq9dGpwD/COhm+TDHnhXGsa2Pn6IwG+jqc+q
Z9aT2DvEw+4CuMtfiTHpo7xn3tSpCsaaNv5Ivr03px8aRn91pW9H4ekb38VPDzglf2Arj08kfmzN
J5d8066pW7G1Ldq23DLeMgRkjmABZ3WlZQJRTEsMJyyGWrzyizojcrCCZidjhHsbtuAVJZYTvH11
n2GZHwym+gtrx/Vx0HZ3dF8kHOFuUtJsu0Ild73IabOPuE3KG7z3diuy0go7J1m2PF7aG1tQl0vi
WT5wQ1DibuHRm7bGrSLFvifSOHxb+QLRs7VbddamTr9mXTE+jF1Z0msU+o3Y8JwwbXLu0fV8BCUw
Wtpb7Ukr8tt46XeL9b8NPfBX7RzPhCb6fiSAVgIFxdFkVZGYs+XJCobaZ+rb4CFQyq7s0JbUm6D/
GDirXl/rCUCtjO826vLsn+n3RHObFBtQQs8HspKgYkUl4Zn6t+nFl86c9O+4bO21mzjpvs4s75tp
SfLC7mSJlzSfQDQBPCeUYrrmPmFb49rg/BbMYYpZX2ELChb27SyA1NOuOgWLiSs74PkQOm6PUReN
Cidr7r444dQaU+106iB4hOxtQs0BZY1P3yVAlywV9h8+Sfyu+FCfMcIWb9L0OQj7Iri7afwtRFyG
8mMCfowNSMDPTQvxozAZE5qmkT9qqYmTq0lvvb1wy1bWvlflZ5/2OOcbvmE/7fBoTYA4AqzcRp66
535KLsxJOcJSWphyMiOrqg5Gay8fWnInujjLEpWdnp1afyLgKqsxchL9lmCPpm3kX2fd3qVu63Mu
kD6GNVEp7YHoHjKAqrF8u85D12OWZFJW2+RGiPiZazHWj01cvZQKepTvPqMl/6sCAsOrzHLlSgwT
c50egOOQPOF6Jmng3fu2rL8GQfNQziQdmrl7df0MzCT1KBmtamcG4xcyN+zYPjg1bvyiGcqOGs1F
wmpLGkwsDS+6XRGNIea8bgFk7gUr48iK+HjUG6V2E/zs1mKUNwsQLEa5pQz5jA3vj8FtDHzYTwmk
iKvm6QOrPhoqHzCpuIKHWq1028yvFoMEJirfgZY9FoDfCVtFeJcZ3FPzGpgbVqqIfzG3PkKt+0xa
Eg4aiaKe38/qM7w/LsxBJaEjwdvgtHSOxPxTfOYJ+ptf7sCdbMgebxW2JDb7XaFjYfFYXiqfsSbD
cQqCrN01c1xuHUi9K1F6T4JtqqsE7b/B0DLqA3cXkX2m8NgEgzHYaWiEmjnvzImHZJLGvDJYMUm9
HnsXVeldiG3XWBXMsw6uAQJf96h5ujnDPyfs8tgNxFAa+5+jnC22iXpjxYAcJX5CvO96xIYHYwMF
WftHVEqvb1xf43eA327tOl2JRDrkuo28aruRW0gMOHi/DnFqw6SsHflZx4X9F8DlC3tdgsfI0K/g
OBOpxU1lboSZGrv/+5uO/OPLkDTcgnrjb5Ikrk8emgUjBaPbt9Y9i5WNnxUwFZ2FYdfcFC62lsze
FwHcuZ1mYzRlgUK1LWRgRwMFzrMENL/tMMHsbbPE1GR4xW8aNISVGfKiURb6VokqoZ3LhwsISHMf
mHO7lq5MN/EA8YbA3hCpu0Fy9Fv3Kxiq9P5VeRGDIWOjkqK8TfBOcHnIrjlqTHkfhp72OuVIBNjo
i8cM9CKe9ME4kkEWXO4dNkm+VrTcaCr08sUflz85axO+mML6jt3UIbHB2CEq88V5YROm52OtUPox
jU3rDfK5ei/rprsoT8TlztWBiBoa+XMxa7SCRmwdgVKUb+6IYVyv8WpbLaMruv9sU4lseL4vKKDi
hcANRVME6yYFkKmBgEPRx48pwoQhsLPxqgRNbXEVm7sG06KiaYybwXLijVV0UJ86B0/ygPmVWp0g
Q9wJ+2ZNZnBVdO6vQTGCLaxGCdh3Ls0TfnGfpBbYXK49fcP5ygXSztbBdn1/75RD9jtySj/Ho3K/
axDPJ992vH3LAPGUm+27MOM5i8YACpgXtFTqosFgWIA1Yv5Hwoo0qzguLVyNdTshvdazMA9lbXmk
Ipj9+BmDwqVhoXxk1f1904GUlPqCTWJsfOQjIpJfYiyn4DeoaddWNfjgsRKmZkVfGVhMqetP9Bff
ymWMAi67WcDDd978nYMbvWkYj1BSckePRs+CuW/R3MFUgXc/Zm2BU4fjmTkAZfgvS3U+i8bKwxEN
Y9PFQ7YngvDL3aD9qmDs/7oMwBtGlnbbe4U8jvDLGB+Y9oz5083uBUnufIwaB3/M0XJKcAPv2FRC
I+ncz48q9ZeTOxfTqxdDh5BB+wNE+xWRk6FB3FWPfTtlax3L0XEMpoo1ZXWX1bQoZfY4tYUbhEMG
PbaBufwpUkfsXKtSH4ywvHatEnDrq9I1s/tZ2GxboAvFRtSVUgfeP7jNMJMKaPJM/BntccNVxRDv
KGyqh7yy6tvQlDStvGPGI6OB8n2pMGsy2wP1ojcWhFTGLHnCIi2tU1sGUcbR0mw/bKV4d0w2Vsqp
TZ80D1ZEw3/cSI9dUP48U2MOCd26030oI2iubGLBsZ071SbpsOLjMR9YUh+3oScNFitRKeJnmYrQ
sFP9XM7L9IJoqXHFZyXdFX4D22CkZse5diaH0wLtAtrK0mUenztNjrrsz2vIis5MRMkB2/VbkKmY
abKRpBfHrfNrhTvzSe/lcE7NNl6zEKamvWNgipufkBbcn8XChlV63u/IH7zt3arZsjmo+i3i1GQ3
QJzsCNGPbxDiakoI7Aqt9J13x3bLD8+GhlpIHCUiLR/aJu43+EmSFbyE37L0NEJVnrbvAgPbZE9w
sBb6gsShtzf2RSz7IDG6s+fyauMIETify9HOfhJF2gtaBXh08r7lCOGsQPxxmOhN9ToNVLIxPBKn
8wDDTqgyecJxQ3ymmLo5IrxR7ZH/v7uecwTe3xhx56xVxm5VbxQbuUzWdxqPbWgzRnhHvCRoV2cR
MxHxV3e9vR6b5dpYyVUxPQpzMHVXpyrtnZdrQKQpxkO9IvnYjmJN0mcio9U4e7Bc1w6o/Vlo1UNA
n1yuMoP0QVGLowWEYg1Mi7oOSHcokhR+JYk81J+AOE054+NE5wgHd9EerLY4mVZsHukpwedWRoyx
09au3gAnLlAVcEDArkzOSfYVrDIjx+bS3RjFF3bLf51dPseuyS2iCrr2Mv+WwUj8sNqlCYhfMyjP
vsc5thQu+51KddICz7umYmw3U7EElwBY06GU1DBZXvmhbacnK2eyalUxAoUH5ZTwOJqABpEawv0M
hTZDSmZhdGiYDHbZUvsNFF+LSgeLFSQ1pAui4dOIDRyTHA9IhdfdxFkES5y4xnPeqFddd15HM/3C
2XupWvjO5GGZDS/pwPLA+N33qVxrJrF8e9Z1XmwvigP7aajmdMdyFwhfru3vNUISLFCwjnAN3Iiq
0ww1rr6wB7XsGepv4UQCFUCI1nO7YmvFjo/J0rBFBKYHWdqrhoMwAWEQqdO/2DxSI0nwaKvuM4H0
vE3cgtHtMMn8lGrBD11czE/ZLb/QggdGwf2TB3kh1JXsuYEH5tdFI796HLVAjjFb2yp9hWbWQn6E
qt42qlo7Q3+DREmwjHJhIiKB1dIzNm1NowGJQ2wZ1PxOc/XDyVyzjVBcWFb0Ll3zE7z3E5TAX9Ae
J2CAH2XZv7Io73PosYjFS0JzrPUsfPLeYARSEYzLqzY6N0sQJhHUh9h6jkInHq9a7gLYnSSPg+yl
uCc6K+ClMei21VJnDgjl6TjPIxs+YFqS7qpxLujomcKEPQCM/TbfbY5K+9I1xk+tPmx1ETyzAtVe
FQFgQF3cTQEtEbhWaZ9TBkbU02/g9jBQNLjmtZkfze0DhgWaxDDnDKjXWYMbPxDp1rXkzQZXhHfe
Tnex704Hx3CRCzwD2Rze4lVVg1r3g8pfysJ30b0puBNAxCthYaBTFtdJKSz0x5T5K/KN+KelybPW
lf+Guhn+jekkd46ZsiiigLXWTv+8QWNZF9I5Nu9gpoBLhl8P0vLijEZEH2Z/Iww8aK5bNuj93rgz
tOVhTKvgBoeLdbGuZj/HpBDeLSl4UbLRvNyz7yuj8Op72JLcGUA2CN0+ino8AoqWMsmPeur/3tvA
SAdbvh7Ye3Wa/bp+bPsJ+a0mwJY0M96JmjVpLBbQpdtseHZ+ptF7igNQXJ7B4aTsW1AwAk/Nqb3Z
cB8ZxZiMqtMRfMR0TnkIWPrHjNErYfr4rAystVKGrZa/F1734S2Gzfo8mOIFiGn0mOxUGsx0qSCd
EKqKt5lbvSGCk/W0Ztwrq0wrvJvTTWrTwnrZNCDRALOL8rExpodcEpwzmY2Rhuo3dcJoW0pB6K1n
7WHuEmtXrq+viHSw856wJ2J6gAfDJNaDe3Kc34xRmLfEEBhsea9Wg8uiET1DUidZemrZ2cZOWFFv
sXeRV5LewXLTr2xUjwt9kKvVkgmPH+Nz0Uc+fnVp5v4cdBBxLGf+QBGDWGDWOxGwKqsWU7Cu2SV2
hbpTMQWerRBJzN/oWmpEIG+eOpZtbEg+0otq5BVQ4NhJRpR4YgMBCejxt9bn6kIykJ7CKy4t/T5F
p47KZZQjYAc2jZ+6RV76AChNOVbcTOQwXC19nDzuFa1MgIXH1GelI/tdRrPE42VfWaKchb0JaoX2
Meftzah/ScqhnNcvracYDvnyrNUkEnAy1wAMUNdsZr/r/J7QBPjPshSb2os9yLusKdwHq3FYdmG4
6d7xHbj4fs/1MTlPjkk12dpcb26nnU1nBGGmzIAnBHJDO+akY3Xco8ZMKp38xkvX0jeCoWpXk2vT
RsiFu7T5B4weCww329pGiV9nAOZCYc0YiNv7UDJesoMuMKHZ1AWhvC/gk2Wyy3yPx6RvDfJH91Cf
k74tie9uOpESidUoGLbsjtS3xSR+E9KHzFZh1Clso48WbseNKWS/Hu4cEOIIn4K9dQelwRN1Rbs1
zARUVg/1uVGw4Bssz0DjwSzgiT84I9IlztGTV+QTULwGdiV3FfypR781vjCk8IeUOKwm2WEFtuzu
aNTzjuXwggqzfmVZpPyOrQwKrb6DD7x1WMyybZKWwAFLX8emhJASJ7iULQfahWDevLjE+O18KiNZ
9s5xrNVf5RIohd21KSqHmHD3bbgaQVF2l2Eb9fxQ6X7DekJnZEhVkGMQPf4CnVacjSb4h3SLkCvx
n4fSTusjg9yXtNHEOjF8+qKyh1vLqoRZmje74baGTM3e9XJskZlmP+Tt1dZQpdPIWSbt273fYk4Z
M2gv3D4MUOWwcJXddzYUHMot68Raeien1sawH/Bj2NPib4qa4F8xTypqAl5XCG8XiWduo6bEhGfF
rpoSc8GXr7N6KuFpTrE92iAKtMk7+izpOVhS16PaHKatZPs2ZTkmzWUgZ7AY4x2viEWN0S1NqUVu
nVQKIhmLvY2LNqrpBDsP8b8KPjsxfCRxzoYkJ/nwpvFdGGAP9Y7mozZ9pJiWBSqtM+IVZNP9USc7
sipy9ZxWQ0x5kbivXsv9LRYCbfl9q+dwn/6Z2D4Dk9l1kVXvrGEgbitBmNikOTE5QmmZnsoycLd8
htjSnPYtHhS1U8XyXtbdRtlsEbgiXQLHJ/d2amztR82ytAPw6Pq9a0DAWfaV5NJ3q2Ow9EiYt8rW
DvRkzsYajNek8J66rnVulTBydHeteRIBi+ZF5f1IW/uPo/NYbh3JgugXIQK2UNjSeyNKFKUNQuYJ
3rsCvr4Pe1YT83q62SBRJm/myV/VRSa+K4dcp1OsSXGoLV0Aa12vtWVj+8VS44TzjBF5m9gWFnk9
M11AomL8aMXu3NSpESMBHM7BAAC7MTWUFIHS1VfGeSSedPRpeOIA20Od8YS2TJv43uL9n4dxxb5U
jslpaDNyBi7cpTgM+XK9mBZ123/TfdLPjiY2T6vHgiqZBEUzfisc4EgBYGYGdf5nNpoA+vr4YTUa
klBOKg3U6m2o1c30iTKk4Y1tMD+7QfremqC/wwBBKMt3NjBXpOnhoxgn2AVwdGjYw9NztszHKLKN
ljf4J+jDqxJAK9QokLTUga25EzaJyfo0OsyRCcDo3qSmiV4/bD4VajeVWFRkaueMDziiyTpRxXFU
rUecjIiwi1Tefbe6DhbQZ2y8IRiHiLogrnUnlJVbMiSn3stWbeHsUKx2Q2HQO1FS26DWvAqAJKeV
8CAi9C8VIIqypOLFINvQE/HWMDjhmuKmyUgbiwgvaG8Q6EsL9WZHnc5iW1AZ5+3HgA/aObj7iBE7
urnRk3BnlYQ0umLaQ+u6jHJ6bYkPa864oUrju+JaP6On60I/+sUx7U2IBhRjaJwMd96K9GjTGN21
IOld48VgAQY67Ri8zH722lkvk9G/kj2EE6L/6FHxFTbGugn05WjTewtFIWqO2hPGTM2PMdHwFOok
0vHUUSlP69cKR8Yc7uRMBdjSifzUYXkpYEuN+qEZMN9YEiO5jZd5nOkg1C11ZaQ/G0q+zLbf+ZZ+
dnKODqHY1wYNEy13I0wCuYvFkxy78XQL0ngEiWVh1VdN5msTcLgHEoJCHMByIxlJ5nWK37e8jQ5+
TAGvqTcXaf0v47vr7IbDvbvqJ2hNrnHpMnNlBWhPdjCHrYaPstlxhtw4zi3nj3qspalrcmnKSdTi
as5jfrUw4xd6iIMTMHSo/etH+5vGtfean/SMAoctzmNswLiE6zRZe067w6L1xcQJX85AGYDk/KMY
K3HPJYBNQG1hmkC6vOIiQwx/YUjxkw6cpxrCRWQxIHPJ5HmEBwN8x967j4sxjdVFmN+iIRhqTEcd
Sp8qrjW8/1hLd7UfbT3DObtJe0jK8tyP5QJdaxakznsw8Qg9FbyMmXmrfJb+2h2P+jjdqTSbJ8So
FyRE6xlpfpKDLqWPDHgJU38XsdpGTA2cYgXEfAMe+tCQnzZp1WlSJLrhZ+DHDV78Vyn44/9boiv3
ntXesqUcvEaxbfqzRSYDFCn9BuKQwXNmRkW1hkkWPlzpNPw+Q/wecvoMaf84TLeSqUOleCgTsvDo
4sZBo4pzgKbh0uZuHxR0eOAkBEO3Con0yfwr7iPOi966bJiSYu6NRAybieZ5RLsa/IWTgOXP2DsU
Acg0eKWTGeg6CMaATynYvItvgmHc18NNFhVH12iWKmamoljeuVji4hnmo/wUjraqKQsB3Mj3TH8R
eh9qysLW7K05GISFiUS4ZKNMhBt8dywGfZp/E6d7CEdn6X9iwgmBdmO2jvobFu2PmlSJQ9+Z6zwM
vFAtpb+ILyc/y/Fb/+X+gw5Hi0r3Z/rf6Laqa7d5We+jdmyXJfj0McRwDrzyYA/AAGIm3IXahwZm
J7OVL110TzG0Tlb/TavdHhQIw0xZiOVUYl7MdYYh4aasUlokQwxV3lqnNqGniLdzsDYAPn7A/sdW
jXWe8dtHI8y56UGSqNSa9NjaGpI7faUP6Xt3qrP+ulg0ywEAwKSZLPTc+fxUsY8nlz7CsRBIc9XQ
8WVX/S+LAZW43pq6LLJ5v7HAB0UhJgrpomJS1+v1qua0URf/v7+7qaphUpKsTvOHXbnVN4nQL8+x
lk1ArNerm5vjNFenybYjoJ8C0biL5ZNw/js0DnODNt3k4HEQVCmCYa2hgoYaiqsR2qiyyS6TBNCS
oN9oNeF8ynPr4aXUQaZwbl0qhqlNRqZvCLfkXZdUrAAEEouaRFZaJGutbAy2W9y2uGTCdnyt3RTS
jXYcXftP0atbUCTWR6DL+slZGrpcddTRDcG4011CiF1TXLOhwiPCeYMv07FujveuMd8CjLRsO/1Y
1y8jb2SmbFLcBB1rx51XAmLfaB1d/nllrN2B8WJIr90F1Q4nMq4HDy9Z5kTHiQ2OgcK8bSAv2MZ6
Su1tgwOCUX9zzVzIL6Katk6df0edOlZCVnMjHg6aTQBHFt8KQ9fS1Mi95NVXlSSHtmPY5ErakHwv
xx/YbYm9U2zDBDQyQ0iwOpct2rFF/a58oeaFoM6WuTmehG3iGO/NlB/VUL6XMTuqrl3DtDnqSn1r
fraJiAxK1saW7lS9CM4ZpqoxTS5GMrLh5IQyrLU7mScls0fniIsfVhezqLaSUoIqSm4xAZIixhoe
G19mVGyRbEFfh/yOOI6dvL7bMyH77pRbLvI+N+d14r4Zcf6BDsFYrBP2tortdGEV6V/byb3btgvP
IQatEehobHhyZSTWoWh6QhnJJos9anTir2RiBq4V2BY6Eqt1LkBFmf3Tcr8i84nclvbMYMNhosEZ
WGM8sEaZ6lA/x9K+F068Lc6blYltyCNwu+au590/jWiYbqGiBFXzGjObpbVywzx7UVk6lu9pz+kq
nKUWFofQcXdez47eWvrGd4SziPp+CQXzFz8hRywyzQE7+OQ8iZQloxlT+zMVqYkoME7+OG2lzoKA
+BVjI/Xt+JULsz73iJKHROr9CtWO0dS9L4Itq9WXoyjjM3mNe0KlhZZxmRmKLQmKLbLmGjD3extB
yUR4r+fC88Vc4p1oHOufTHBxZf5N6dmyyaZVRaGtawlsa1C3pz5nUBD/2rhpKVL0YYqEFLDA2rxW
fdYSo9Ro2cMLSaeGux6GUswDAcITQhFmPSOZ8xrBCGp3g7C/dUwDc9vi11sa7LJQqTlxmWs10pnd
B8EPpVIraO0sLZiXzaammDpHvUvzN9Akr3aDCjWGBxoC1tgVxLJR0S9WFBxcjvtpOPbhSe6dT3SQ
Ev43ZsOkc95TNCOivuhpcwF1wH+JTWxy9W4KcpbCpFsNrgfUsqy3orbeBu5js6ZqPq0OJp1RfBie
+yHicuOU0w6/Kl8KZUszZRuvhVndlVXOYdQAmnCf+VgJYEMP0dXMVPMxgsl9Pepy1rXM/a2kd6gE
4LiWubVYCQAhB+mBKXQbaqsj/c9SFuw/cgcZo4w0XVVN/kc+7K016ZsYvfdo0Ehv1GyaTYGeYyHr
Uc2RxM1eiWeNpvtitTYozmeaRu4Lx1xMQ/tJOPyofGINTdblxyEsFjkVb20m147mLqoKI3dgn/Je
3qHJfdZRdx1cBk56ov3jgkZ549MLKJq1XcPgD0foV+4ejvEXd1RrrvCaz7syfWdWAWwunhiYAW2E
nz9XafedwQlHyJwFSjsjURZX4VmL9Oky7lCjOLwNrJ5Drq9qYcxTj2C21PZtmfCDKBYUzTzEmO2G
ZtiphPNk9EGB7kds+3NndDYmQXPfSlbPHs1AMoLARkBT69WO/7Xs9AUZHz1W8zIDeeDlXx6zitiW
n03DDGYq7L+isIFk2oybppdyhPYA4doiqFrjG4mwa9ajPc8qeZDYPkysOAso+Ruq3xh7B9+5wbGl
aw9ZG1PEjWFnGJcDZwgZEczS4MvELDxgWJhksCX4T40SupyWBW9GGOy8aLzLAth+yGsZ/OOEeI7H
YGfTVCxS+6eB6WRS/4enEwWqCMnKgqhNAm62/io2QnoEymgTS2Obh3KXqWJYUUmIaZY5o0xXkpLu
1jIvHfuBFFhnFMezEtFrGXfZT0mLlWUGv5lr/NVOsmhLjYCz7LpXgwZequ2fyO7sNZfGNHfc8aLa
YmWl6T97ojysbY1drDlnL9X6peNO59EFUBc23cOl82YjwWnOQCgdtCH88uzm5o7VO8rNv951SdoW
490LdGceEmYQnQVUQpzgJr5oqQlXCpzYLMO4PuuJPqJx2atCB0/JduXs9MQG+KFJicvJdFZJEsh5
1urcuPqzEQ2428LnF8mtJ+v8GyL7nnnYwdYj7nLBOylVRCRJodwA8SaVXK9cmT54eMBPmwKTfelx
pfUccr3eT66iDQ0fxy6p7y2WpkplmDJa5xMM0LOEkX9NzfihstNcSE076KF6B/gVEXytT3Y/UlON
XQSy8TUOnLNNShL5dpl3xt7vwwV8wn2d8czQzBldCyxN3fSAk9VyKXc4scMtSJPgbXRQpeFeB6vY
x3AV6DVASrmXAeEiGW+g7Z9gt2xtH5FNNODwmMioMVmQLf/2sumP6+O/agyPTU7kKqbqlqW4P+Z5
/4bvoJ0NvMCz3pXOpkvGBsspUg4WJ7vH+CH7TWXheYL+Zhb9Z5umO823YDUmGKGf/j7H2XrUx2kj
uUAGeSiA2oZyx1sNuQjvwGedCNARGocmzFICb1VzN6lWyfLiC3QdvRoXgSBXNz7CoiBpg6I006VS
a0YCc5sewqZLjwxvDwm5/SSNb1Vv/vmNICpP/sNP1iYeSJIzcFqwLPQoR2G2jkMK8ipxtPR+aQuD
YhaCVmUxvThRf01Q0iEPzJIBf110YoC50lAXRUWQj/DQ4PP0fBfSQi/XhkYAChVu1pf6iu3ry80i
AlgN6FMOfpkvNs/yljYjlBmXN3SX8xgyMpeg+JJyFTCfCk3MTZA9/C5bAC/hyhoOhD5+ahcybFqs
AikXJesZ3SlzJu2cGCP9i/afTf+827KKuZPcMl5Od9BQHuFT32m4syNtzQQl2u6wbnI1M+1qExkT
e2izaT0fPjT5NW6zudl9+655YbzAaYSHgdM6bLttGeKuILJSSKZ1nb+cyMNEwfQd+xXmIbq8qNP1
nWTJiPpU8AnpfDtm8BCZgS9qh+WlmvqXNDFfjNJQs8Euf1oL5D24S6tiMmxOj9DGjoUUFOsc2QEY
bQsvxxnqICJqEpLE+GrEmBTsIGBCTNzZUMmPWXVUHyoY1XLRgWcMdG71+Pg82IL4RZfZhMcRhCTT
XkA2WvivEjwK3CC8nsOJqqU9jVs4M/FP4mWejWG+tMtoDsxiOSXN2cTMym73Vg82Gye2XIztpqvd
OjpB8PfwIImMErajfIOy47ee51sEwPSL9NT6uGISOYvLeOlpHVODejhOwoGN0b1gSVnghF33pHrp
I+I2G268Rv7rDKk2jcw/EIzPJnS62Ah+Ijd6Dmqfws4UU6zuDI/I0B+2G98BByaz0qK9DXloIePy
kifmIYnC18bnEBEztDnaYtwhI4OqGC6l1LZdEe5zjYAm1U4VuBweaPwhXFrLJzluS5lGeGcMtMYW
s96ovN++GAi5GGx7YdI/dBxfou7Sfdan99rkFOwHDB/Jau8cgHx6OLyz0ALKCeyDZfNgKNHjBiq1
1wJFdy6EzbtIrWSoHRwnX2R1djRsPAVxtYmdZxzHq0GUM/vOzOR98vX3wMLAGmn1BAyP/EYxmseh
4gU16QPnhEYSQTG3cPwovnhWfW8isoo06N7MqLUXA5mfWvOvNveUvqKd2Halt5yw6h3HMv9oDd5J
zMFn2gHuxEjW4YB2h3H1EE4aCGrN2+b55BNXjPe4q0AIjd4a3sSZPrbfjveOD8A+B/GHM0HSnPqy
eWtL7mpxMQyUUlVcuYiwSEqRsgpFBprCSmh8eB0NRlnTW116b1NR3UJHkgWnTLwaOProDRUjNCQt
WlHNfRSYOWXgw4z2IN6QHhUkBRd0cCqjWrYh69BoXEiWbYPMfcFrlfC61z3bBv1XVitvsvP3pa4/
TGbpg8BVwnlrTv3kq2XpjLetSnGb8R6kj56vnfE2NOE/szW+GaA6iA8g94UDG5QsP8ZJBTQ/HfNl
FAf5JpHY8Abl/yURsl8IMp9VBsnd98TepJ0vKq1LD/MxQeALpfMvp72b4dNlbFzG0r3THTxONj5m
5LQOL5T6vkU0GUYRH8RuEXIo43qRQp6cCMcRyPoRW2F8NPLsNAhgGVnm0/NLtwOYXHPUsjlY9V+u
z08YN4VqJC4uLqeVairng5o+XbYBMqEnSjePKrK2elw+Cp1+ZuARrzjXaM8OrkZBE3JjwvsznHfN
cW92oC2VkUFX9Sj+rsGvGuXVk+apeL47VcQpGbc1fqaIcblXOxFitP80b6/i0b2FzOQXwZjcpopv
MUyN8+BzePHSqz1ST2FVa4UA7jB/XhDKxgP6fxgtFZ+Gx/6uEmkt9QQ6lo5wrrSWoTsskaAeGcoZ
wSVuvddRto+sHVnwy73qin0w2V8VfDpoztMslfaXqHEmGLDrMqvbmn6/amyxoWBiOTrgVrXxPErn
avHnijiyF8llXiQvuICeTEjiFqNcdhwoXCPaRYNaNFb8LzARm7h8wroIoeiGFOdCEjBfpBq6VWdD
HJYOFhbth8zEu2RlokJRyFVdDC8U7eHk19jddIpqUEjEG2GFD1v3P73E/u6S/Fc29almSWNYSupu
sr1ghdd0SbHdaw4YCnymYFfQ3UMouNFLpzymdUcND3nM1Mlfew1/I+z0yvCvuOCvaTfAT7YqrFst
6a9e2wccLKlEWOh9CyqlP9AevSCXdEh8e+mW1s5pi5uPa3he9ejwZndww/HmtVXBGKF+MEcbQeKO
JzFkeJ3NeF3KnMQK0mRGAwkz72SFYxL9fOj1eVkh7dr9NuzKbyPAfZGY9rmxSKZEPqQEt84JkEba
IidzkhOsHjK1wX7CZZPMPdf6H1Cmr85IpVIP5opRUn2L6aSZkTrFkV7DWp489c5a/5GYkYPCRJyy
rotTmIMUHLPXAhQXJChi9xrQ495tfrpnlNQU2d1MaOUw9IXVQ9NwJuisxh345bvIFAkdtSdxhXeX
flkof/PMlTvLNYkf87D056HDNNmhXKRR201PlQdbveT4UbUBoefWebefd4/QkL9a7p7aNtmYOYVb
qTDwWahrrUV3vbFfQz0/CqCP2AnqP29M1m1DdlrqVJGJygQ3wKiZ2EEIXZs2j4Ht3K/XemvZ6zoD
FOINEwdv3lizWvSl6p7EWjW+RW76bTnZuWwmNZ9iUy10vWOVttQ+EskhjM056Z4XB6kUOb6BlTz6
26I37l5WPjfAHWSgY27Lr6JHOscUT0c6yo4WHOuKq1Ka3QuAaqyvd62JNuZQYHRSb9g8P6Z2+Gmn
8F77AKho4jQjaHH0eG4bDjkzgpcO0gA04XbsjlDeHmFQgR2zP3sRHsIqOoG7ISLNpLnugj2Dly+6
3xY5TmEjYjuHgLo0bDwGoL2PSdCugbztBqtfw4g4Tvq4xdb1XaEd0tNiwpob/gVcj5ilOHT2OofG
r/9JDjjFU7UK9ekRVeqvRt18MpU9ThNR3INm4C2Z/GQBdn5V18O1a6ln4OySUpsa4gt1Lq0bn1K7
Az9Q7vANrAYD2cwe0b24opqRfgroJ/LqFO9H47Ed6ifVUYySFkvfH5apXsy0yd3HRrEZ6CLXpmzr
V/ZrabNm2UibTU37m0aNalq/Forl2qsYY3brQML31DjFbiEyLLPW+4QQcKBhG7i2Re6NozBV3H6L
TA1ccxh45WuKcWdD724C3fgLCp3WO3etJeYy1MSOzvUdXolFrOf7SVQ/6AJr+E5b04NYkeQRVlyL
jxK7TI6GAW1fw+o4r8ZiOA51gFoxwHbYaX3OhbuuMMj3eVke6jCO57D1x83ggVzq1QFw+7ywsx+M
rAu9VHcqisaNJ9SZ3gMCi5gFKhJKWTHuuPQthFtS/fzkgOaHRiNNobVpt+97kpihpdNcmHfvgleI
mxKJGMbx6AwWSxXc9kX+9MFOcHoZnmCFaU20hB6PO37lLB8goFknykc2adaFN3o231xs8r0oybZb
+smsfSxIgn6tAA3CG42XmGgB7UrUCRSbrBnDRWxVGucZKXaeouww7r2HMvKSgNuzGWK6aoP5KIb8
jhcIwJQ3XPDgt9gKohvdkTjktHGuKldhC9W4qWNV0akkaqBYB5kEFuwuSZcvfIwiC4IgG10LLh6Z
ZmoFKXTBalH52ywC25hPO1Mam3Zob1HizjUv5fTHcUjPXhUUIbuLvzkFM4ITKxPWo992JUEZnnEb
/d+zwE8sCJxZ4o6nHFQ/fNwGVihHqD6+ujFnA2XefAEfrKEY1qKLkMrdeUSoNCEcwLyTfAnNfaUR
r6sJgJzffVOTtRq84NAXyVHhguOd2dMP+gsVKeEi3Jx0aR2RXR/kK49xRxPgVLU9QmWvL/hVcS0n
3uCV9ZVMwm6oh70mSNHWtdqK/4dKPTqPaIGgApQ0tdQ/EBB7VJ4/zFkFQWYQTXHT+pHRs1QOOH3Q
rt6Bxb77I1ernP/MySLgHOnGr6FjMtWi3dm46AXl57g8Eih6bUXkEt/EytARKMRwpZNwK0LSPio3
MF50v45ByVqYKnfutR2Rp7AP16wcR4MX3CvzfZ5GfBJIszJjv7HyhsR333xPTvX7fDGMDv6BHSeQ
77T0xpmXqWBTnBgaMM61zfZM8x7k9GpId3EGWMsBs7b3KhGvYsouOEtThT3o2q6mK3Ybe84rTgu4
lKWFYUwV+1GDHxcUFcjk4YSCALWpJ7Op3vuYcIsc8O3GrL6YQkvUfNH2N2kmQP193IYveqC5POqU
xZyBxqs02KhJdAOUsOAEE8B5T4unwaWmNQdpmY8wGyMMpKrtitfKbOx1MGJHjWsFi8cnmgfpeoYJ
DK4EKUyCt8nGtpg0mK67qwwbYwTrEm88RpmGu3pVuPU8p1aZeiXIG9TXvpjU18JsrNZ6bSRLiQLO
9YF8f8CxZOT/p2yfXHR6wI37WWrB3vKjna2b90ZPFr2kJpOCmsz0L6PZz0M7nyWav5HPn24thgNL
2NZOizcZ28W8hJyAo2uvZQAkcDB7pf6D9vziYzvNA3uT+nQKgXKNZ54rf0fsNR5xsEU8hR9E/aDh
GN+VAncRj0Ro7b472FqFEhwS3q7JIPHXu9QSOPSr0g3AxUMPxGcvAYkok7uXXbbXMnFQGQLqtPK9
5QRL6vQYjRs2s3IK/aLe6JhnyK8+d/bAtQ9OlOKnMTDlAvo++z23WM09Ev7ZaUb7xYRjluPdmtHj
TWqF8mGa93jydf3a9CQBimnckmJ9wdSzBgI4rLpUu/ZVh1GuZWQXcvcpw7Ii+Zdzcw0/ctP8VTQA
zGIz/KfX/r9xcvYw1JZJWr/R8Mzxo2m4N/XDRi88qqB6bHUlJJmhl194i+5OhYw9TosMe/QsJNOf
WdQMNWKHURTvIG+J1Y57/wmxiFu6EwRzFiAdJmlfyE720H90ZQEqE/MSIbF11SkqJii2h7u4ClMN
iAUHiaWduc8STQ0wQnzRbHyg7lRN84aDKPi4/IgkNDJ2lBg2KgKwYxddLSda+xhy2YZemiY9p3XM
T2h6VZ3Cj5njuxI9lURfdPFgpnLPJZzJLkMjBlNPMJirkpluZd7vNczRM0AtH17Y/mWSarmWcWPd
v3MwY/Ux3mKnPAiC1F1Asqly0k+tYTadigZgXrZSPRcB2ahD4+UfJiXHEXkVkCvlOnE46bslDNxO
9m8eRlJMXsONL/Zqpi1SdmQcq7ht1yhnR6qE//RKPTI9+ouDbAdFcR8EykYkdbY2naqzOqxetAYi
SdnBwPPZYddmLT51O7k3VC4Sd5eHpnb+OUgUPFMdfLDOUhpEGztL76Fu4A9FCXGHdh+a3K11foKT
yPe8YzcncGEwceNqzGLjDYk7o+GtmEksnQPrtbT8b1FSdxrZsTYXzI2ohdiTJHovTfuPu67CxoQ8
xAhxbvju1nIhn5OO2GLc0P5F4WDTn1HRuzSRTvD9/tG65rdm+zd+hY+x4FWx+uJB0fQc9in+YEt+
5WW+4UV4GCW5GwE8gfbIZ/tjTAUC3bszMYT6Eg4EoNG6/WVUMN2Ivqxp+IuWQYxrhxU6nSstbDZi
rN/LquO6hwF5bFHSvARLrQnHlq+n3KO9HLjbrBV/l7nb8W9Y5/2f5hFIMH0OjmyoR2kQAw+eCrat
WYumxVxJ9JeNucNLEFqltnS98H3UtX8uMVV85DCF9DrdxpqBsqCyD5c8K0vf85evEe228M6qwUiv
GChGCEmszpGpWUdRcOIO62HF32pa9pwuGYfxhblCmzlR+MTyC4y7jMTmPjBMZFvbXNTc0FkmtXgR
K7NgklNfapNppRLujsL4ZGmktCnYlSRqSVzaE4DHXHs3yHxXm1O9rRqMzqOWWGuj6re58us9weEz
njyqMlgTceLIvzzNf/r22YLBQav32IaCGLUjwygnqvFPWP5d93tmhp3WHjW/3DYZZZ9mDsguXBMC
unK99LdDyoEEJPx4DSKux2T4Te7ejsXooRo2vkqalZL6R6BQXyd6uVMqUA/EtrYNeQrkE4aJ5ogB
z6OnhX9UwlsE/mysUfdorHJQ9guT13LKV+BtvxocXm++G9GFY+MUiWyAioSlBpGdtajGlVmgzfUF
nRam2gdgVtLU/BEWn9kChQNE+Q3h7e62vEgQY70Z1TXXzkHgSwyc3a13zKzhnJoj98Zh31jOSeuN
7WQ5r5KpOhJ8ENI1x6paT/Ib5Z2SLUqu5gzBK87lzSrr4Re53fhXi/hdcaTBuGa9V3r8avfPKvsA
q0sGvYFq4mSna6QQGy+901fOBEzlE/mCiN6nOpJX2/N4Zs5rn6sXJ/Bf6Sl+IEPtW9ubtnVWQfPq
11leXkrlGVtkOR0QH8bDpgsyAiqxvzKnwlwATTGXom8fYvJvHFLtuS5JvWOiD9cAJ45S0OahFQkO
xYhbdckEZU6kCnPJhGgoS/nR+O5bq6J3GXIaGrr2xaD8mbxyeywCoFO4aIAHjEBR42aEbYrN1+Lu
TmMvdEAfjxAPdm2J5iNw689IxX+pNf7UhnUssIL0fr8XaVodjDr6tcJk7fikBgyp3ew+5J41vmrJ
2C003XvrNeoQgBuzI5IHxhRhHcLW22qi3BVGjtDluvecvsIgAgYoE34AzBvzMno0klepsspPWbXX
Hri5j0G9To15p4VMv4Yei77G3M9qeCDGDyiYVVprCWhdWW4IlOOIYrHflnTXsSPjBautEQdz7iGh
AGXy2qMf94gdBWRTZtuMaPQtsdnvVnliNiYFOf6OWXUxuogWSBicFLj+T43AMtODWB68+8RFMPfg
PwI7A10UPfkQmQES3eh+GQCAiE/qtyyNvoStbWoyJrhV3QPEHDqf9B0uJJ7ZYGD3aOQxUOY6A8ra
8lXgkgHGGzjTNgQBW9UN20t3MSdxSZ9UjiyaPlU77YaQ9a90LyGncBmO9YI52rfyi++xr89EyF+9
RM27QTvUQ/nStOKepOGqzMaLxhqQl/4jbbNT1cCgaewF0W8P+ih4JwiF6VMpT4T70nrjzu1cusdc
zLxwmwwMd/7I2bIeqo0RqnMr1CNp7I8IybjPQf4UsfklMvOosmxhUeoYJNU9whQQBOZlIJGFjHNl
6HkmJM9tWN9zvL/y1h0TnKeBNx1k0r0MrrrUnfMb4Xbw4mIf69xHPar4Er252rYD9dK/DBoWCn6z
aKepTpABJpijvoigQFvIyKoE4yNq0g26H3WxLdFTqOl9SJeNIvGhUrkekNUPQ5094iT9Mcz4GAYd
DTUZQVaAPphELj4uLaLeSNYFhHbCpKfEADnOTaCdF46xkm6xTf3oiq3XW5GFI1Q4Reew9jhO639t
JtadyI5xPO0cy9xKgC5L24cnRG4wXOpijJcgjY5Q1xZqIMg0hi4uFMg6cxmRmYYA3x0Cyb6BWci+
CfrPL1mpikOWJ9H2Waig68XNdHTvLO18l0XdemIGtAaagkEJJvpsKOrfvOm+Bg1LAV2lt6IowIbF
jYejT1MLR1ZyaRTtFVce2GbdffHGrt4GlTjzkpBhk9/P4Agd7PTPjBe9C+6pS2dFbj8SIz4SSz3j
fCdtXb+DSlnSQndpRH83bWYR5nQLVFE+RbYn8gz0iRGZ/KiVTpyVuIGw3T17vdzmFruLyf+2M33t
KHMg1jo7CeFT7pj5uCxx9Gi0BG6qqsyWPsDimZO4hz5obyBzYCoYH9rzalHlxeeAso2wM6cDeFcp
AZbpiUchNkKmDepPA9tOuP77lMgY5Q67vbTvfujh8+Wo8BSO2IL2BJBuUwuequ+4llhc4fQI8Hg2
Avc0XzLf6ZbBE5TBKGVrN7xjBWVwJ6452TqMmzOnoGATBx6HfOLTobDuCdMzLihAFGo07Y4yx1Vf
Of/sbLizO/2EgX6sUoheZZaitE/Fp8VYbKac5oSpqiUiDkstCHh3Bug1lRBi6VbGGkZriuoI5SS0
X4LIcNCCoi8PMdEoSrWGwN8uJ6MDtaAV3PG0Costv1UnK+wXUut4A2PfWzs6Fp8Id8xEqOzJsfZm
1kSquaMgEqNLf2gn8xtNbikL/dfjj3e6Ym7vxMWZoflLGQ1boAnvgx1vG9n+/sfReSxHjmtB9IsY
ARrQbMtbeZWk2jCkUYveEzT4+nf41t2tGVWRwDWZJ0cne8/S/hI23nFAUasH9Z3OyI38qgRjjBJ0
HZH4vq3JbMT8ezTs7jBwRGMIQvNeJOEZ1efNNJpPpdgEgUpJsBjgwnBQeqwYFD3XQ79vBhtHpD9F
GyL4Csg/yZMZ8Sg7jY14GXE4WI2jPSL5yxv3xbW8nquVwXgQse836uo/g2i/SiA0btkNIEsApzyN
SNsG4aP2IAJn35TehqiDy9RhKMtMdPh4NjiuXSZZ9gPX86s74mNhnMZwVon/aPwRXADr3wTugPCL
m8zAa7/O3OYv6ehZITV53F3IiLHYSeTCDG+WBj0xq6vtpbAhx9QBXDH8RE356MN1G/P8hcBB4JKz
DcKgBfHbWM4xmLsNTIW1kY5H5jmvcyJ+Lcc+Kq4S+O53yD4HWxmPWTHuyKu8Mog9mlhMPQ9K9DxU
P2Po40SQFjxrEEGRBiHWtd3VMeNrMucv8ZL3IF3jsijcI/BKviZQx9Jnm9eIlvYw4v0QU/DoJGz/
qvRqI59qUONN0bx1Kw4SK47vKOOO0i8evKEdicEabk3hvJKfg+SIhQIzMD6qF0Xb3OrsEpbdIsRW
i36qemdUBWYzb56oap8SIwRzg/VtJqTGgv5K0ArA2tQ6amZ9jiueM7qnIQy8TUKwQBj5z0QBVoew
cG9RPvMLkJVRhJD4i02h31KG9KgCMPRQhmfD0UBOBSge3wkyh+04RhSfDt6jVCAPKyXp5A4p2CbD
Q+oEF7F6gjapoKdOVL+dBAE/YfbgNf2tC8uPFABzKcRDlwZY9eqrSAS4L/tpzCogZoyB3Gz8yb3s
g/naY1oEz9MEsI3Z0YTfFG4k/9nr4DUdgWZiviaO5qJcetYgOAHa3Frs8OF5TNvMtk9JVePaLacD
DT87w1p+45h9AemO3ram404B7g7Vl2XzDKaKL7xkPOjJBiEbl8yIroi41o6dfTnezLh/bxq9s+f0
09LOQYhyR7t1GHDu1LImd8ydNo7pcC9Db02BokYBXUQLunbOvesMhnrIJ7EiG44qeiAYVBrsOuYo
fmuG+g1KxCqdONEq9t7g2SlHofJOROKgHrskPZsms1ekvVNYrVnaf8qpRkKA0jvkKY8BRQchZr5x
jkcwnzifpp5Ap5jkMHjr9V5K0ghAFclAcPGX+9yCeB9yrc6O2qae/qfy7K1xILBSObyPybzFLPuP
XRQKZMEuMrd/oON0CB/i/ww//2sLYvyiaWIx5QhEoW5Kj90vmiMcd1bL8KXzQopXdddp8ExyCHkG
AqZQ4jVHUgTePFsQamotK0lECtbTDIsuBAkDjXc+e1H1X+dqTubGGHcNiynbkB+TTjTcTW/vtg25
DLSDDywZHt0Yaw5oTONIoA+ULHhNeCsZZE4m5UHUty9uH4K0jQD4zmaDgbf/Qq72VPfIMj10Lquw
Ej9ei9YqlM6/2gjIrc/D36mog23SsSU2iZ/bh0yzkfDXfC3uew1sj57OP6pUf80aweNQH7qx25ng
glvZMjGvz4mTf2R1/oLu6SaACTJl3thT3h+yQUDQ51wVJNi7oCqyJJGbdIgPruH9+iOgB9Mf9t2i
QZlU9tGileHxRKmbBRh2MpOGuBUbhFhPAX4KckI33BIntx5w/k/nDK1BX06bIB6ZjQAgAbzGzONk
6aXGaS7zjAALSO0+c+Nz3rufTN2Z9/Msb4zW/JeK4R+0yXBt2hDftGed0GaxI3CDf3qJrFCDfHBr
SqXcB8AeOVO2GhJFVhIDyB2zY8QKjsi3kY5+QjP/z1p8DjKS3ynuF5T9tt54Jl4nZ/KuqWUchsz7
YuHKIeVTQM6HDsXxwK4ZL4a6GmCZttnIsrJslrv1s2IQcLFU8x7n6dfk4Eps8icv6xiWdBD1U4b0
J2rlvYyyN4mDrxrrr6KQKES713kozjYLh7lU75GKl5nDOUjiQxqku2B2dtzS20hU17B7opyh8iTJ
Biro2vTw5shcQ4ZLrNcpdU4tvF7bJRIBHyzmuIAoKdKD4LSs+IR4pfGAZIo4WM/bh5Nz5Q8wYoVH
A+SvlzMIGGY6PfKdix273XTluOCfxOi9Eou0d43wlgbiu9HIfUcWZaNkcOsXDH8Gk/Z5CN9RDryz
+HlqR2M11cMHbS2BO5lu11ZuJdtgOW2U9+FZ3VM/kYJcJCX+ovZoK7fEAWOcomV01ht4GhxWtrZb
WwfG82rrVGjizZxCiiRmrn0DpKGOp8OUuOhsO0JNg0BsgBHdZTHQdzbRS5nyAVb+jJYr32fQ3xFX
o7dvn6p4eDe19TII+UR0hlqFpSapQqPSA5u2Fpj8cSbAZhb2N4A94tFmBIl23FtXyHB/VWgx+5uy
4soA9daEQKkhxzLwZWRMO4x0x031U9g3FGZpcrCH8h5ogIHxHMOCirJxLbzJolYi0g305LXTsK+G
2DokCZDZMf5nzN0dbCTiJnl0bQ+yPHwITqN7rMSP7xSbOuemJ48c0jnnBrMFnOkAzHsOwzIvkANN
rLNbvFJ9yEJXh368nbLM/4NFinpcm7Ek/Ru1/xiZ20iW4Jx6nFAYeYdkVXdNgFp1Ns4dsrkEC7fD
BrHrTIpGyIrJc1TU2R8iFrb62Fn0h8uQAdFMoe95UoQ0V7KgWqUkJU9kFP+5sRNdFTSgVQcIpcaS
aLQHc2bygyc0w1yTO9vcINiwHKr+krsCuFG3hJX2+aPbTtZOID5hNNLJFz8b+TIX8jLxZObRs+Vn
56DbxqmaHQeRGt8GwOE99EGGUhEDnVoO9qNMCbenH3O3UTL+QgQzP3F2/iNVHIuZiMiEjuP0ZXbw
0WMS11d6fmZUcjBgZXFttpL8q9nP0C4WrFexHOMWojGwVzK0sqdWtBkXTcUDmCnjQNwGt3Nouw3T
CVdtx6APnnTFrDYz2p9RxeIhwySqz44p4ZrztK8Zv7TXvmOGsfaJzGrXzeQF6O3yBAtSWjsnnH0k
OpBobZ0dpIYbz6C05+EMoCn4pnWYB+9PIsweZPNCZ4jvxXAUq9XwwQZSiDtNFTtGsISTRnLwv1Al
PyHaFZsMdNXaku56icqlqobbmePLNoLgJymhLLYzcgPkgCUfUzOs6gbBkWPyB55l23gTFhGqzRMT
BMW338kTRA4cHekQ7gLKI/Bsa+2oSxmacHwd78v2089Epac6Dt8yQ9xhrW2R0WxyZX6zyKEqG/0H
Nw/+Q2v15CLTQpyXXMgkfdCe++KneHvncA+o6sIFLTZewzRMmMn7XDRPZRe9NxahP7hWTRg6uoPL
QJmfGNFtJhl5XSVmvDUceTZyQTS8yNn0eY9OjujO4OgKTVr9EcPtUMB3FGP7CMX1MaPBgywjMqT/
jrdNRfGTWaT8gvi45qFkNUTM5K6q6z1aH5TeaPAK+1lITtAmB402TOWwNsgUuWIjLfEwEgEeVOwL
ZBPaV9hvB/5n7EMGsR8w9bG3gwRJb0ABpODhJOsypwHOEZMxW6ByEf47Yx3myWRCAfABzdRuDRkT
DEIEyjmo7Pl5tkxzF1rVY5o7Jwb8dyOejEtvsiawUoc84qw2nyNPkoIZTsGHUvULhHFU73rhcLf8
SjzyTFmooiDkEO7YCRIp2upzcsprLuWMK6iCMKtu3mQ+mXgbrKAxH4pyfiLn8XEkNKdIjTO3OBZ2
m61H6t1D7d3Zxm+6Fp2tU9bbICTQzfBo2tPupFrrbufiDtkRnZfXk8iICmlqY6b7NVVvJ0jQzGP0
u9b8oZtlI1bqqzOSYiUZKG7oNKkprZ01oaVsSxzf3QRoj3/74BnFz5IwkSRlsQs6+9kti8/QYNCZ
Z+RPuPkyk7Ljp06j1io5uykYsCyM5pPTDb9kJ2JCt5kTklEbDnvWLyw8yfSMupAj1TNXiFuOYT68
CdTLi9cydwNE7xlaWMO8TNVb3cygkNBX9zSfLqDMrjl12sFJmlyA4e5Fov/qYT4nWh2ctjmyLzmW
TvxCvulfq4hcJGYvd7pNXpC6inVxrv+r02KLRgTzSEiLGO0LFLUEwkHq1U16rQN/O5Go1lMx5AN2
zQhiQEH0UU3eMz3MdlzcaB00eUUcC7UFO0QnuWRIkk6isX77lsof0R2xLJlZaQpUUlp05xXMzxU9
j7PposbYZ71HBzgOr8aABDSOrjFb7FWVceDqOOZBzDLcsSkEkW5+Q7x4qci6JJObtgHP0NqQLUmx
C4TU6++FWUkS7vH/SMDxSJUJCEjB/3RJutdyJBOybHEu5yMAxXrZ4GQBQEyVY/1YbMLUH/7GjIhu
iKmm942d5TQgwSfiLrZI3Y6x257eCbun/BgWdGsoBpb1o9yXYJ1R1Myv5ihu6HgPvcZV77rk/kiM
Ov02hqCg5phUVIl1GANUtWA2At64gSCgHneodQbb/MyI/u65pFz4Iz0Bs4xKMkXE/4UaEqAMLvtk
4uAUgYCEBo3UmLI3E0EAo4jgao/koTHD59d47Mvgx+n8Ryrub2Yp1rZ3M5T8lfwNOhArEFO+ZAVg
Btl9TLIn6ZGliV6y6R5HPo6SFbuIh7201LfZcHnnxpMJ+GSbBNF/9oDnKWYQIJyXvMlZsvco2hXW
WrxMNfdtRwnj6VO8YEpn/7lVIMeFhwGkwTFT1HvEtjuEY8GWIXB7s5PozmqHKMJBe4eClWgeFE9E
I1W7KjW3vRVt+wRSJHCTz7TjlUSR/UugAO5gNTdbx6Ntnfr6GwfGLqp7mK0mS7vAz3Z1Nd+9OnuB
Xr4LfaAgFCBmS/GKS+q1rbyBM7XbsL85G96M22nAlKrdh8Ts9gTJn3GbP9Tz8GIW8EdxJU4Jd2wJ
DngormNnnIhl+K7B8xBy9h4R+Wi25I4wMEv9/pElNKCWiPCcimq9c11EuS2AvDxykVqJjw6mzRw6
H1iHirUzOcfeKB7jwgW7saQLefwym6Sb7jPDOzgrobnNC6djz4P52QWXTXkI0zaHoXFm+AgmQgLf
yPEbrNDQfqiUQp5x/j6cvXsu4xdjYsTb6hsFYnhqY8ygIRxNEFBpuZU18dC26X0ksM52kUEGgVby
WhpLfg+fS1GY9VEkmIEl/CPSWRNMCfV8D4A6rJmYbrncQE0HCRFI6RMkG9wlk//ih+rRLNI3H3EL
jwokhlpd0ij5hjCYXLvKIWK7nzNs/+bLRBmtkgBndcQgIv2/iHjZjPKhhA+DKb+luXCsRh5jxzJe
jbIgkScn0w9w3yYxeLuFk3ynYgqJT0AQifrlq8g4foQ5DcdQ578R5lIO6rrY9y3vT1ikMSJ4XEo9
8kjWyrwJOqhPCMNvlOHdrhnbjcnKyyvdQ+cMr4tnauzsC5c1pSdZkj6xaFpxKSEYRKndVUs86IB1
F8AL60tF4pmJViYE+fMgK+JaM9dHR+tjCBktiZci6It10/dUC54kA3cizYKl6M1xM3iJbVxuSK9T
zMB9wTmYButiZL7GZ9eu3C7AeVWWP3MCwyNy5nue11dUqD1RKCRM5OZTlk/L3jWSjDCR1nW/kaZd
kt6LGnjIwybjf6WVPBZpvQ7d8KgtvlQZxJ8JyzeoLXqXO8hAY54p0oUgBWLUIi+eFhCei8N+5qkU
0QuyyrdZOW/B5AEfqoy3kSqxjRFsDIAyWBRBf0aKvh51eRkgta29Mpl3QeQQ4iS4Nyw2b+PMBJQ2
B47BBNOSLYbZzvfath9zxbxcCpLvUImSMzExCwnC2YFjAXd/BrhQRAFMRAAawmm3plq2z7XGKj5+
F7n5QRzKATzhOQGuksT83ACGXoDGQBOs5VJXF6aPJ9JBkYaEJfT9f7UnbPT28PmssXR27NIHNMkk
DMmobvYEGd8DpANrMYMa6AmVXFtxWKNNCnehJCvLhLqDgcg6Cq5jxrufgY3kfdkIBwczTGwMkIG7
gQnQvxu4kF9U7Lw6iAsdWkBkl1O462BdowRFpaam+exLw9mFfOS7SqpbR2IXuk9k/6kysu1cBuNW
UZTCvt6Re/zDzw1Z0lnJyZ+XlAMt3gPbAzS6KE6MeKYTIf9Hk5yx9ompRVSGhMdh3QUriqfIHBwU
M7PmQ4Ul7TjqLxYoazN+axQINE8F7iJQqhjoFKPs+QnP1k402bur5LPfAEqw7GfdoJrCDMqwWVI9
DuO1D5rpIFL/N+5ZqZfx/MML95KiAhWMtV7SorT+49kctkaKFj+Z+s9E568GEpIqiR7tLryITnMC
28YuQQ17GMsiufYFQqq4Q642LzCTMMRPyfaDrC62emuAh6S11UzGg/GihR+zTdF6p/zss3Pbl6Qu
h63CPc4utLlnfEQrG98Qm5fstTPL98KKHn2VHcbY+UOV917o4Ba15rvoh0Nk0W5P8eBtusT51IsD
EkzlU8Zokx2xszXEEG+zTPCOTsGtdcZLyim687Eb8hiwjUxGh7UODBBDMb8ecrCfZPrsWry3ik3a
AJFhbOcCPFe2rcyet6oDa6ON7zFvf5JAkJFiM2/p2v7oee4xkuHjlDkHC66YbXC5+vaPCLA/gHaR
HqCzISvm9azJgtLZtrTtG3yAG7I6i68L7E4DB7juxWOUV2eFPa10DES3xXMyxJ/+CKGPf74PovIu
ovCoGK6Hk0C6RHDO0AgWAox1gu53DJLHwQEeHRnyU9UTsBMuOG+8ORn1ediG57gscZ/Fw45VQINW
YqZAitW7pTAb8BLfm0Bve4eFRkcBq/3undnYlb3ypa9zbysA76LrpWgxvENnwjsFsHkraZv3ORN6
DBzYwPTBrUkek0R3ZfFA54eprvWuDookJVGoLEsDJp5cCf9fb2fTjx3V5QNCenuTIOJHKLZHBw8W
jl3NEfvbQdOdrXplv3dQBdvcg2dB8KTs+iVLskGBVtj9DnBO+xrYDKDb2NzHvfNh4xYkoA+7oQvo
h/I1fIx6YhAyNEp0usnasaOvMgjbE7gZuVO8FhCNPwlXQS7gZfs0w9dlVG/sRw+KAHu0yU10RHF6
IoUA2EP8kmSLHwTcxmpkvoR85cze4wsL8QFNyt51e7xF8Nvolm5x4RxHYuE2hOoWUK78eRcm+W8S
augsrEJ8aPa7AfLvXoXzG3sY1OBRvisE+ISkYsHJO5lj3W6o4LeuIbJFUPIOGppld9dau6BJbqOZ
XMK5Qn+SBDc1KYKLsnrepdWwLTvjJ8CCuqroyQJtf8ixxSdYf5iNejQw8AczC6XeLbY2t3A4geLu
DMxYkXnqsXs2GrmZG8FIJ/+IdiYPyDPgyoyuGCgI87OKTyPpdpaMv9HRn0hW2GaK70rV1yib2D1M
0bmf0x9lFwTx+buS16I0yl0RxtxH4m8M/LsdjM2qld6NYjLaor+QqwGj/3Nm2FwbDeeULLrXGkcv
RD4GV9RLQ/tT6PkUpKSIOdkyRTmRir1XTf/Vpd7WhE7n82yaSA+rgoHoLL/wGJBW6Y9nTcCLQIBu
TjTuRYXjvYQIH+9KTAm92+K5LS16jUGvy6Q8+1VwxR0xrYcqJutLhivX7y5mNeE1c67oy/F+EAW/
ojS8EMz5ZI/+EyBegWEtwm0BV2fba8qvKnM+AaoykIbe0LXFv8ltvzqI11Da1DNySI0xxHlI7fpt
SOuzUvku6sXJqozXBrJy6otL3fh/RcC/8CsLL1jyAz2SiU3BYSHCN1XQu/tkCMMX0r59ikMcDbi3
PNxI0A6a14QVGkMkVrS+Q+RW495ik2QaGeCxBqq5CHatp9hTv1lqe2vPGQ7kp7xZQQE22JuZFoFW
TvwlrE7o9qsIqm6dq8HZ9CLu97EyXwWz4o0zx8+u6n1mueYpwMBU1BymY1KxxWScBjymw3nafKga
ZmZjsFII0/wZtdq+Zh6+Di1xMBv/22H+uBpG56sz0bsk2BjNxVdi2BBsrKdcM0ft8VAig0IkZp9S
jtwt5ke2VGZJtIrJxjCz5HvrYgIJkSyYkUHPXSHNSSSmugZA+Tia18EAxpAHQQuPtH+veim3edik
v4ZLmjx/C2lmeFCD+yPZ/e2biiTLHs/XIYnqdh8Y1ofrRn/jmKVLzvBj5aX453Xwxs8YuLIXTkNs
vk8Jz3gRnaE+RsQxNzZC2Zq4yB4iV++jaQ/coFyLRswbN/FgeEbD4xjneNParRiVe9ETsArLBxoL
MAHMlkewT29lW7lIWrw03yXKOE6TsUQEiis3GKT3uZ8PHFIH1vF0r3n8wBOEe7T1qpXFNBYeeHWL
s5wp+DxevSpU23Zecls51IgG8H+dorkNjmSGkgUsESr1HbmMPuqwfjRsNT9XEdDJCUfmaWBX/5GP
efJfBpIOZZB89wtUynPNJd0O5kM8dYcGbNbaFpO3YcdLdZ2HX3lHbtSklisuitxngynPym0SAOJ9
gbNJz+chDo5SobDg6zjZRv0P5jNELah/az63rxCBi8yqBxIs710SV/vCBn+JElTQlcWXzstYFsYU
pyagWfIQO3Ory+LmLllwToEBBr2Qmdjc5Yb9Vc8+OIrO+5UKpTwAeP/JLiYuaRexqBfJD64Rbzdq
JOBT7V1jHz13OUbfsUjg0QpI8sPo/nodwHOAkA73B4k5QWLVB+1TvyWtZJ/gGuM1z2LGTnWKWEwf
Oy0Zm9fwqgr6ul6Oh0IywYvTuzbUryHSa56rT5HUHMDJRQ/9A76wi/KR3+ayf0XQD8F+dB+mJDsE
PiTshTSjANB6OUw8fIMrxZW8tor2UWFmr9ERUcBX9dZc0pqFqijihvYSy/CUkTbek8dGI0+gjRW/
d0a+tw370anHs99DZRyyOtmaiF7X9AiboDRhitmkKddVT0RRWR4DjXQuSIpV6slnD0E/95FvrX1T
ntHbh6+ON34RaZEBQi1YWAvmyci7VxUdrhFTh+SAJzHeJBuprL1hFW8Wvp1NG/fgSWAQQRlnPTIV
5KBqS93RzZonE6k7vELzptXw6vaMdYqybyje0DgOHVaZrG1OoRm9TOUYr+y6n2467j+NsZ+hTuBP
8RvcmIkdiL3BWZZX/Mg4hx5QX5EwQwljCzzAlrBdT1iMNbzkXgYCGXaS/RH0dCmG2OMXHLyLKUKk
2imvVtDaPk8aVYVbeO7zXA4eu03wW6c58JAtUkvF5Chh2QWdDOnFy/VVKzarJOhCYY/s0MPmzTla
e/DCinApXxueIXhHahdVJKNEmlgRVo0b1EvHugM3AnD80/RaiYHYfs9kQPpfXPyIsf+JDf/MMv/D
sZybg7lxXQ8lpAPB37Vd9+rhT2Kw0R6DSu10hTiJWbaFWyUknjHMSeex05Yxjv3PxVhPesj02HW8
3YHSE6yzCAroYByLcKJsmxNvNVUM8Ccn2iUGVI7SwPbON4pobjzpuP4ScC910f55IvyJukVgFTxX
VcGmu7IPtVu/McrGh+0TVANoKV2VvvWO9OI89eUXkxZ4GMjCYs+6Wv10HpPgBAj5wpSuWJe4vCEE
c7JZ/fL0VPcsL3j0cSesoi7/oZTflaSQrUPK2MHwGfbXAotiBChOjGCuu6qtrlPA1iZqCUThclzr
ZXBvVZnPlsLduoX7w3NFELJdyC++luGa6jD+p6TuT/MEci9v0N51Ic4smfsa0ewAzBuk6CfvEvxV
rkxGUHAuWISje+En2S3bbl2G37QRx2HJAo/r/Llg1Vbk7UfpaMlIAztV46Wv4xzwGiGuzLXzPmbz
msyRm4WKfBum1guvxi1s8ssY5ldvoK7Uvf2GF+qjt4kvSRjZxyXxQ/gPsbwmzT8bBBiQ7aeqwm2v
ZMdmS0cMLPAkkJKOC7szHprKx6497J0OGJtANqPwQW5nv7tPqj617J0oe9x64wbaPcFnQyqJxYVJ
DDoojEQpFYxrMsgdvZUzRsZDoltzm7qgYZm8uEjXMyZ6gz0eC4dkdELZ+4fAt8td4wFcCaVHe6ZY
y1kqYY7O4B9pDNkhSL9/p5jRDZb950GGHzVbAHI1zlmFeTWGc8FdvMc1w+IGxzUMynLZ04QL48Cc
URzbZv/S9Fm4rhb+Zl8RdI1vLd3UPWVOU6b7kZhAbvQ4eoCrTZ583mbHqWVklgSteTEwHW6qvPz2
4vrbggAj5+QgCkQKnjGfGriyc6zYecJh6iegzH4rHxvXQ6HnNj8c7QzKwkVCF8CXq9LsaE7d71zP
R018+TaIMSQapX5QrKoIiQSCM1fpv3bCT1oYT0nGDhrt+dsI3Y/3wLCIniXEIyrRZ4262doi+rQc
Uiwj2/3XspO5eG1RnEO3IUtTJvfCgoUTtd9x4qMy9pAIiSrhbc7ap2khEY/mRaf9I0ugT0PkrCaX
6jC3WHyDft/HpvElEXqFBWRWGK4l7i2URrbxoIhP4tDoaDankHGCrQ+xwpzqavpy6FMfIOIMNJbV
dazJlTFk9uf11q1EfMS1GDV7m7zlygpuQYuuJhkD+pL0UcwB4mBwGubSFA+tg5AAMkrZbadGX2Vc
n2wNu1KaAA4Ehzf4YNSsHsL28E7ODPOlaL77XvONMPBcjDnYWiKGm8j9SrLyLRh7ujOyPwlGPQ8T
dsq4egixB6+jopyAdC/TwlbdjIGUJZZHnTQu9oiFplTPkeNHZ1eokSQWlV9I6XmUnniBhYANPGOY
1WgAzENqPFHWodBafumIR2LL9n9vUybsffZcUyp+CWOsOAZRfETSy+FDy2MbRcyLZvT4EDdWCP1O
Q+jQidg/2DsFK9sGiSH62iltH1ssOThKniMlTj06S8r5x8KQb5PvgixNjYCSX33NKv+G7wHiwTqN
Wf5FizGuPQR8G6Q4rA7xQtZoQ5ucstTTP1WIoH80x6PuBPwV9rpuLJhoeixNooMMp4NZ+oyHxEca
s1mFunpWpR9fWBGPkIYAGRVh8NIFzf+jfc9OHhxp36p1ATcLD9xlEoRHzHqPg2xveTPzWJX+TV2H
rXwkdcMyKsT2I0F8lAURnAa8NhDWiHepiKnwmmDdWnZycyI/2+PzE3vcD0yGFjd4Zw/tPq/QxIZM
XaO43vlmxbuMl3aj+yY4a7KrrkXT/02h8cUL8B4qhTYIs7WmoHgsJThAr+s/EDMDk+np8IfM/o95
BqWNojnhEH3wI3UaHU1Is7ezqN7W4Th/yyH7QyqwUVFFwnszruRsJFv0dNaBrnIRQ4udSuZFiojL
hqgW+j2WZzVNw7ryjRLhq+SgtHsk3wOumdpEXOoWrJYS+J9t/hIoiE2WfobLUZPyC5tXuIy5DCtz
j4JI55jebZtY/puhXeSgfQRCz7PRDiXzis/2FLntIQZREYXebxhX9wLCOe4ZAkQaT2EJCj+tEemw
pIJsGOJtGA3tB7qBJnM2zeJPWPZgeVJdKo2RR+EZ802kWBMRkCyZu7PRE9OXtGCRCv0ZuGLfG5y4
aklhKk0ootbN9s0NAbhA/ouAVxkxLyxMoir8JEtXIpbPkMtvYLR+vZIwYK4N3kb1l5O7sQNyw/wd
72/fuuyNhk0RgicZXHn1A1a/CpaaJiMZRd+07WOQPd6oxMaqks/Jd4xjZTvmCgjkW4KsNlHmn+EN
X1Ze/5cloPpDPd9b3zg0TvTLe+XuU4VHO+qmfx6si20x1OWLtItTlPrrsQai2eUVNy+JXrrkL4oZ
mpcuCTPXRGrqtBnWFnFTaBkIJiTcm/Qv0x52kiwuhB5Yr2u9mDKwJZbIbTbTNBNdAgWObMs6N3dz
ngOyd+i6CgsAkQLMiVSpfZ+j0VoRisp4C2mvk6aI7ORTlfRnn4yeU+IDOyg6VDG24RNN1rz4sKjX
skpAG4+gwxzH2VJLMLGdx9tY8uUXRYfte8ZfpAFha8tJ96YFur6zR/u7VqA0xu51qo19OxHpx7Yf
JaQU7O4s94FV5mNItRy11VYEyGDLALW4HWORsxml1B8YQv5vRfsNJaYKUGGrko760Mb5tc9wBbVU
zXxxrSf2dYvUr3Q8fUnhsCJl6x2A0ChXglkz+XC+powlJLpg3fofrO8fx8lPmLgaw5XPcwsN58Vq
ko92sJY1ZHQ3E3EcTOB1pmTGjAN9TfzauPInlk3tEj5XpfVD5g4PnaIZ8QTsQH9ma+j4HTVfYl1T
CpLNFBPC6slw71De5VHNItu3mh2F6r844WtvAxFu/u9OVG1CgD0ePZk3P7mZvE5V9m9AebkOugnW
QPqT+yl6mzxW5EQNv3OqaErd8DaX6IDwUD/nCamXxuDeyb/9koE/bWKojzvETOdCwqcaeSltRv9b
y2bFk2JCKVg2Dq5/HCP2R0S1nBq0G5M/s1YnWhGaO8q7Pjt1WfETaw9REkEPRjuehlT/l2j7Tjnn
bR20qWuooTzsxAft67T5cTzT2yUESaxlrz4LRcclHdBWLNz3okLPbFFPDxPaVGFk49bHfgoZ3SKY
Y7rNinY3z0vnteonds/BJ2F+VyEppmzhvmVN/aVKnEp+xnxotMd0M1h59tJVcK3caaDbSlktx95z
m6IW8chUWxlZg3xHu4iSFCte2T/aDcEhBdBD9IrXNnKPYR/u4SLOx7xHYVRBn6RAe2mm8c0veuzB
pBX9j6LzWo4bh4LoF7GKObxODppRji8srSQzggEECJJfv2cet7y27BkG3L7dp+lbeEA7OtsERbqy
u9M8c9MyOdqAgLMixMeQqZeM/IzSAOxk4j8M3QwbqYWt6dgTQJ/prZsJ9Wg32mibrpJgqa+jW5pV
GHmPyewhLXawqFgzzFu7Dl48/J9+ABNLaQhqfqb/G3tu/7Z4gJeBd5xeeoLXn1X3z2nkcRbqsZqT
Y1g59z2YFSQBo7ZRHPIvtjdjQ0pg8U4eGnkwJp+VRX1ojnClpX/JKcNr5+mZ9TLKHEAlPygF8aro
frFYbdD++7YwJLLm5TPuojPMqwutVuXtGbdsKjv/5Pbxj41hZGxd/cZLjnKvCToOow1P1ibGsrDQ
btuG+6x093bY76tewRydayAs3by2dfgkwynesVR4c3CKbUxswIWW01bTw2d1WA/gV591IV5727/E
PvZSnlgge3FC1ZN3tNvbqIoS23E6D8VtoxtS/FJCiPSi9ELFNVkPGq0cbAZ9IN66DAYa+cgNzZ9r
+hLNxjdYlFvrnUbHCzlEyN1k1GiSDeguGCQ+/cac6ScK1uUSHhLRXxLt/WI4L/fW4u1qrrLNHCYR
9ttkRqemOcsy/h0azEtQD/QDdt5z0ZXVlvLyBBA8Q2/jZpwvQhoGVsskWxiCnZN+aZ5Md0S+7rr6
RvpxjXjhHYXUwIN9XfpkVdJubB8ylwvGqYBEs/aJCJ7qZc9t2Px2cQSa2+v8S6YnkLGUBv8o3+l+
GFPdc6OD8lN5MdefKxre/aRg6lM1jtFlGlvAMiXUpG0+5QMcjNlrWJdH8pIRc3rg0FB/9FGAV5+H
lcAF7UZrP+v13te4PDrQL1Ru3bZ2DC/wjWIaCbuYp7C1Rqaz1zw1CURI+6mNYx41Lp7G+K3PyZ9w
O2KFNB9K+UQlDK79pPtWQFjkDGYzzrv7mQIiNByu6jKGPQHp+na2cRU6rSKzjL37ER78IXamfynt
c6XTPA96wsLHFMcH6ErDYxuTFKGViC2US1iQNa91scpx5tvuWKtE3JcE6Yq1h8i64n/bhcBAk8i+
xxwDQNZWT5LlGufEBUMjvePU2yn8XjRUy6YXp67ATAkSyH1i0M8peHJ8fU0cofeOb+tzz4V5iGES
bD3Gd4ISgPIRDZmXc9UbjqP4gLbu4uJv8EvGjgJe631C2CEcdDWsuwj7AEGdqDhp7JfhFhytZVaL
b1dfKTzkvSh881GT99oP2gXhSJjjbSlvXvo+TqJnUYBecWTIrjyorHOryoEDTh/In2WpPvM5Gb/8
wAK+NLOlPsa9jVd7NLSkb4dmxtkVhNEug3D00vZQVHAGAOtO3ejLqkhbmKjPD16JAI/gFZ6FLerP
eAmHOypTBS8SAk2ALobwbrRQOTcVdRT/cvo7ibrcPO80Q94Oeynx+kwzSrEd2dP+rqGnVmh7Vqa7
55bGSIgxjWF5UER+skc7dK88gL/mRRobyuUs+U5JGT3JYeRwU7R+dUHxZG9SBNo89NLimUH+AArs
2EfFPhryW2bT7q+V28wFpeEB0ntWoRhN7mtJkQ9q6lx1pxDoy1YTQ8Y1S29R4iLX8fZKHtFj872i
EBFOARbJI//NZT61IEMB49IsNZEV4t2CLJvbLZ409omQ2gqe5pmZ0eqkm8tDVNthstEMsA9Rb2eP
AqfyHtt4edUEZDdVEPd7a66S67Rk/q5JXOedwRAG7rQkxNqqNt+7UHQ/M1Plby37gWfPYPa0k2bg
diMOCHNPxkdXL/qjzar+ECnpsgXV/cGGmLfn5MjcSBbzFjdhmwQxpErWyuOF3QwYk6ax5CCD7A67
NQCt3QGtqOzBZVgChNxAuWVRmXF6nXK9cSTILNXKkagWbtRUq+EnrnL7JR+XZB14mb+lM6+9b2im
2KE1FRfpRM2jB74HIaxLcJqL/G/M+uhVgmc+8+qEs9yW55ru402OZeVRhOPwFFmq/Cq6fDga4ZhH
sqnxgz0qRCcY7E+LSUDv9qRVrMzuaNoiz1Z5onltMonGqFzgOfkwHASkycckSJONQzECYY+esm9U
hqPH63BjAlZfZo6sK6nn4afr/I5TLOGuwvGY/2BRHqEetGe/mPkDlqm4jG4IPiaWYntDwu8MUL0/
OXC5bvNiJGJg33rW2iRY/jhEBwdnyGlKG9IWCl2b7MWA+TwtEucFgwWo08r19F6Gg/qtrBCeYTBV
u4bv5Zgh1J2rOEdLVaGBr2yV2Us089NWokz9L2GPMeRib/7nzR6oUInF72j7LU4wvCQJzmHlvUUQ
fKmwCphs3RvxjXtSPY2a2I9PLGscq4L5iL3cehJW/OT3/nJf+pVzAhS+3A+G2GM0pWbnVkPNqxi1
BBijU72p0V7eWrpmsJoM6ZnaWOptSfVc57KJiQF0BbEuA6LXum1GYSSwR2hEuJ8UY38SOM1DWFbB
3nMkbDhqdgn3+xRAjGZ0VmV1m6AT1C1QRQuK3yL23RBASyAMC5Z1wfUvFhuETsGxZQm0DzC5CzY5
2L+jIQW29vsqOQiq4S6kklFYgxEslJOkPeuhvLmnujrY0qqcPDgiEo+834L3m7ZA09Xg9tBKQvs4
Afi749XBCJm5E64oaXjwUNRks1Qnv180I5PzTIPdJiGQt+5RuR+lLNR6UgG1U70f7Eg6AR/ybOrt
APtsJHEIiDwkjw92lvgHWWr7GOJNYaOj6xfI0OFLOmAPjLtsfCxwHW0I1L34qRgpFh7/dXmNGa5s
iSJrFonrLsy9A73e7dYhrMnQ3zVbO4Pswu6iAqnrpmeHAzM56lH+6rxjl+SP7tGFv7OrwjDmegSs
SIOW9eZynZIBKpp9IGySnNAVykOPM+pV1z3qpxuQPxpJa2FJjwnFFNRRvmdd3p6M4JdYfM1XMCz1
IW1AMBfcZmdi1/kLXZvma/anud8vSdzcT1GofohmRnDasuzOlIm3HgOLFC8mhndOQ2Lv++bfMjBC
TWGWboQLzXTd0oR2DA1bP/CPEUpbNxP8YSBTtyer5yq9aqQXPcP9Y3MCkgyfn73A3WE8ZqXg75Iu
qanKDuIDuIFVoYJoNdtp8h1niKxlyyyhiICJdUmUbp36KMmRaVtYLwsFOJAbeWbI0Wyl1hNljXj2
Hl2OOhsuoeo3kv70X5dlEqfxjfNlqmX89X2sAngNxqMiBEw0Nxc7gwfj3xC4zVpXUXuyKhyqZKEB
k3aK6ubE45Q6To06UiVCIQvs1/LNbX0LlPckrRt7fPkOHY91YDWABUnqsT8qDXIqzuKbZcKfNypW
yCFKD/YzdVJq57q4tXi4xXoXCjyQUzmHO7KV4bnSZXSnRfyXlfV/lRfa104zvgyuzO/xkgdI6SzE
dWq/xh2SPmSXeCPIyWxjBai886Nul+hKnypdFU8yie/p+btBxobk6JVGUy/S1Cd6GhyUGre5ZE1g
HtMBBplhJbKVkTFP2C3gFizLuBpSKIlg1pllraB8d9PB/k8kInvKJ3Z9YQ+nmucWLRy+Lz+zLkTW
i5uoOna+46Srkp3azqQTujnjJ4QhkbI80GzfnyrNboX0broqwqDbqrTH3Od0bI514sg1+/vhwILC
epicjlXdKOA+2yPSTJcA8yXrNt+RcokhUWM24+rIwj/S2AK7AyUwdY8dZhCB+ucFGvU8X3o6h61d
xCcBlj0CLjTaUU//pDVOf6CzydRZtibkOwq549+srwUQhTVw/RLMZAuPcJvwpZPPNy0Vsr0PvRgz
nh3W84NVxi3gxLyENeYgcO7oB9PPk2xoi0nB5VhMXS+48eQ2o0L3q1Exo0SbNo9xYdRdR2PSvmPv
tGzCIGMZFdD8UgQpBoumCM8dkddDJzi1WCXBBfqsgq1mLCbtI4rHOuf79OqZlU/Vwgy0l+5oTBcd
HXuGWs5vqV7C2LU3mYwpNBqX5nEcCTfF6EmPsQECZZj3qO8QGfJBygMQOAWaVUhD9CGxF2vNFh8r
0xQ5uGrHMgLGbTvL94jla2VRgfPRejS04sjhA/I5edAWXgWfajLyYDu0UO+tOkg+JzUHu26R0W9Z
L2pna+ez7KIfU/LwcULYqitpq+GOoyFFL7xY7vPCEOyKc8oIcrrgHDhuhwCh9pxX4S27TtNpaZL0
HMyjcx/Y9fRfAinyrRsQjxPLRGRD+0+VQRgMZv1APnc4Y79S9wnXGravVmwjMVX72M+zXT/ON8xV
FqdojlZ8hDDVvzU9vTZynIsnU4y4xJwgLCh1m8pzSUcLn4LfqHsc/1QO0nzUrl2nd+kwITzGxozc
SYaJv4gM8OQsyq/s3LMnhfjNLogAN0GzlBKqun8e2JFig7aQ1CbQZf7Gy8rpycRBeBdrqR9Gxfpz
K+wFC4fl0EiHCMlnVBnHhmIk/Ks2BX20xrdwtnnzdB6jwlvbZMGpEZPWT0JnJgiGgs0z2APP3Wtr
tq7UmnPaFl5HXVlm4ld/krAuQ49eZtxiZw4H3n3n9s5m4ayydgTY1omDx7YdKvx5hOOsbQLSneLt
Jd93Wt6QujW/ZfK8Y4Jz64A8hgmv8VKiuzL1Jzzrqcm/QkY/PH+3uCEUos8l8+oFjWtpzwYcO5ef
Q0kQ78v+miXCep69hWNb53J9kfhor7MhPSX6zvw6k2LpTNzsOOuUnWObsa6ep+xPTIVTH2SQMdLq
DHDGqnWY48M+nC+4UjDZetntDZBaX1WX5ogqWTyuJdLxB9697BeU5hys0twz9NIvIS1rY0lYRvaY
p+0hnry9xjPtoSoK/QkuVfwxwZP6k6W52ctVuuDVo2/4OWHz/72kvnycLL1clbG5iDLow9s6z7Du
lYt1cuwoPmSaJnXHKOdOqYSyTNyE/UcxUwptCCCS4oj8V2If9kdD69B9LLHHFw55ENDaKbMFcCV0
XAF/1W55uVus3+nz5pSlxCWx9U/Yz8lTkgUcY20qqlRQmA9UbdhdpMWs69zgt5uThftadQmV30Fk
6EpUFuaLoYCd0U4uzGTOzJkXWzs7x29S8YgkY1p22edyS3oUHNXXU5TZO3BzEyd6+zXnYLZR1SS3
gZCUsUbMN7DCp41y0+8eWP2xxdn/lDiuvixVlf8DnHtjRsqW0uRspIthKG/DaTa24sN1rOqkMcFd
nMEeNyGrn2OnE5jWabL8WNB+QBhAj+x9Uz6YOC9fI3i3a69wJZ7LW4jBxJhRStRvtiDLtJtSwRKa
t9RzKWmBbP05pJEOfZ4zD5sdT3uHJXLqCAPMgLNq5GwTsxtCArbcO1Si5BIbD/8z+Jkn/NRmx0rT
vKmlCg7W3Htb3xrFjQxS/IcXy9/HbcApeIrEN0n28jOvguFVe/V05H5FN8ZtzhJp7L+6tELj8uE3
ar/P3dtRCA6T11IfXVb9yaobddUBvWh9YsV/NnvdbVnDMjZS1PcFM43NMO8vF5my9mXTF31FjfXp
qjzc8FBGcllGXEqtWwJKbpv8SLRv+g+TS38Op8I+zKAQVqbX1iZmqsSN0cZM/zDju7r4N2U3sFYV
Z8clBrHbhx5fUTKSEik5FGOTt0+i7rJTkTM5YxsFOyjJd7GHcx5bDc7b0+W0At/Pgg/R8K52IyAr
2RxtZI1zCb2AWIoVDGyxhP7roClHRLYxsqchFQIVa+tNg41lUw5pvCZmcGsNapGsWzrD4cr7p2Cp
+n3jeHeNm0JMD1XAg5g9HthX7ruIA8XcGXb6Kc+loAwuSHTTakaJRjwl3GZxv65kZw+vqKUZi8nY
f2HRVO9c2qIPnFy8be01yRvDPOlLN2YVO/42TRnj5GmXV4aov4U1HvIEr/GZIftc2POrYb7YwGVY
tr3j5CzH6QnycrJUtBqZ/bSk6rvlhhAKA2iFRROvU0llqRoJ1MbU3j6WcBR2k13H6BgAtDXBJROH
CacW9lgShswGWsHVjz0Qg86ozqnl/hN5+KAi1hgx1sWV6slPtxOuC2pg4lMYJgcjHfsI0ENgFGKw
ij2wtWOvXmcbjrUTYcVHu+tOqp5pnyPpT5aLUMOa0DaUJ69s/1BPs+ey7sQXOw7rXmcEK6Yq44jD
ig9T2zFSOJ46pg829wINxpXuGpwUPGHhvlEqgVmgav6B7U33fRnQMcSS4sDr8NEAjVx3Hib2YvaB
Anpu/VGVbfHGuS+8y1wYD+Uw4tuwwEktJdEj+vMMwrCV3WGR46DqN/46abxrKpcEewGHX5dDxa4P
7Hf+1l9iUe9ZonnPMoAflHbN3r0tgKZQWNRhq2zf+aX3mOcVNK1YJLtgyuMTSxzam7Tq9pkNzYb9
kLddyGddrUo5K36IolLCQyuNsEB0IGA2YwLmMRLQNimjesmJrqFPpXy3+CfCxxydYR+PgQHwgQKw
KDsAddILoEgV8ZqpxYptFempTlgRwGcqeIbMLaYbinV+G1oGtzhNXlANQ1I1VkSkcbb56WHo3Y1j
4h7rCSTKKjURHz6JXajPWfmzVFTbgetCnSsDGARE1KNvv2P672e62ILRafYWZ5Q1xkMP2p8jH2Sn
iy1bu3G7zPZ44FU80YxBgdVkiCQvypop8M3fvFBmhxmr77mxqGyUA+FXLzNAFUw87LwK4lmRhCPm
wgFzgsdTgx1vciayyEajx1UXq+A8BsPTUsKDKrSPKSKpJ47yZB9Wg/LDdY2H4j5g+GBnlMpun9xa
z+QMdpoqnf/k7QgrnZwjlzLiceAcyTA+J9mZjoP8Tvc0/gStaI9aiep7KqaUeRA7EdjA3ntS0QRO
YbTFiS2DeDYLi4oKqOU28sv4xeaJg2eMQF7g+vI/ixjOkem6OI4lsZvKn6YPSJotRQyOfh17RCPg
2KAGzGhOIqebglcm43zLS+81ouDmnLqOujc+A7QGiQhfy3Ye4DgyQy4UBihly+2glYtynJ/cer6U
MhIb/E/jqRhsfS+58IgFetQalWl4gQ8JyjsE49CQRdu4ffqvsdzuDTBqd8dl4DLUAUhqlmqiFwmV
M0GfoKym93c2EdR7rvYRYncnjhHbsdgGNt4xWm8iU9ucvcr+FNQ2x+OwCMjwppxq9pCD8OD1Nnma
kuncTjSYYmdMH51gLnGQmJLkNwXtVlXND7Hs7uwugbRoR/9aH7d5JYuLW1bergjH4gjy3qI9zy52
ndu150EpdpIeT+Ib+tTfASQY2IQr6xDIyT1Lq3/tonzcDGjxK75cmq+C+VVT73bEysNf023OQzvE
pPFVem2SkQAD4WbMWBG/tFKOcjdQFZOdbuvlZNvjtAkjamLBApL2CYlJSKx4z02NY7UhqoiQGoY8
P4koy0bzaUrihQcUBLHuZP4JlvY/VZcxVW3iu3AiAkiIRtRAYOoU/AN2ILTLO59ZHumJiInXsFbI
UvouIFF9L6Ee6HLpUwqPWRCibZV0p9XFPY2AFa4PHzR9Q9ewUrmzK+Y+2TWh8+vHccmnKXMqP2Zk
kWT+HnPLvQ+D8o/8cMq2gCV4zd9hE1bi22KLGkVZjFvXQ2ccnDeB0/uatoKiblaAZyy7vIuK+L8k
ZfdQ2273EhQWo2tQlVesMKwflvy/GRPqk6E1DWgXrhjYYDf5jBZWGXXDeyUnUFQVOZZMFz/hkLL1
r2f8U3ihNdNJE33y4fgMqeon84GT18BA9ilk/Wcwt+hMM84rbVvyOSskK7+UbW9TVdDAbj3nFumR
A5uv8sFvbj+nXV5sR95h1iOtjaa+HSMK8hSQuu2E62LdcbtX0vpIiM/sLf43/G1QU+VgSK4sfb0f
NezK2O/7U4TrfDW6+bt7+/6Zrfy9KKdug+UP61vEOSHBblkAy11HoKo3ap7EAwvPdJvllDuPVb3s
Es+FEzXmIWHBKOMWyyLafVrVV9vaMA8UaCIHWZH4K9O6vJt67xIubos5c8wfo3GMdzmcB7ZPKZ7O
yeg94Y633I3UFqn2owsi6pp8v7hYHvz21nFKWuGkzSpA4rn34vuMD2Q/u1CB87K/HR5reUjQaM8z
tBgQi/Kl88rn0BpZAor6zkUK3iECkEaEobJuW4rSWSFyOonCM9k+bPd5at87i3UcMlBVzUIky8o/
yuUGH40hY0eJbom20ouaOu4fLZsYVfxb3Ua7sNIkVHrp4N1tE2memDbBPTo6ZmM0YKIdTb3ii63w
dNX1nVd6v+Wcsrjq2mEryy5Y1wt2AeUCiYwiCDS0XEQMHLhTUl3qC8Gx/mj3S/TJAR2muj2Rwpi1
ek/6Jf9jtUajQBRHO5FMR8upoE53pNhcmyXrJIOIbHVqDn7PXT8VdNEkemrxw09cbLSWn6MElc0P
VLlDYJGALkBAnzxRITQpZEzPvlllMaNAHKuZdrwFG22AX3NNCYO1G0xEHBY3OoAIU21Rg2h56erg
GqFlHAGNRZxt2Q9g736ijwqWIEIDygowjcn03+B9wg896GArdEi9YEOFV5XgY/BnRe/GXAZXW2qy
X7Dmlzkr0S2BvZrW/5UOc0IOGXGTjk34H44QmPl+PZ1J+eDbVYN7mefw3QzAxEKnC995CpsNPmS5
iWizx2yVPiOZksEZyLOvmqkX7M3Zh9qOFfBQrPWlaS3k8iqCchOYHAEZ0eaEqxZtQebs45kA/UMN
f+IuBATLoH1z37rUtnqgbu7I6RLsTWX/wbUCcXEqUnUi45CMqxZk9grA3Hix4BltY23m33B0vbfG
5UJMsmgS+zCiQQNYkH3tLQJ4aZVYz6VF1qaz/P6318m8IQ0Yrvmmgjsqb9h8LxT4/sRUahznrOMI
4dVoUIIYF0VnLJ16J/UPwSL01RUkwIeZPSNPfPe571V2dMtavLt+7eFribFOKNHfl6WET5+VEYXz
aRpz67gksBj+ZgQue2YdqGiZtCGQrqYgHu/DQlTPbanT7ykLmI5Bl6pVRzIUKSKdnin2Ks52XN9e
0WW/JqMsLvFSYVMM25v7ydLJNVJu9IvK5H2BP1RbPGF4dDNSS+6MV6hIy46NqJp3gc3Dv7Zz71/t
pA2LGXhNEgGUCZNODs7ToiDRTpHB7Hz0lfEu9MsjJhGmPppG9tPJc6xUHxOKYUkvFRDNBzJovmBP
kXggnqIsFZeWG3FT1YN4SIau30a6+cnlyM1nYXn2/JLFfFwlrxPCwqavwl3ZwVzpuEN2fpjHR6tm
OCmGtnxL64qSAKuf/X6tMtm/YwK5LU4WsW09rrZSD+pEdHHgYUm4H2CI4qXEjnobF14MMTyi+Z2d
OS+3gJ7kxgwkSnKeuk+D8jix9GS7ndD3nmSQ6L2idOKa49Pn4pjIBireiivkf00LQzJuWpCXW9WL
t6qsws9MMqc2mNuZInAZuK3z3ei4JALRjvdDz/t0aWYc+Xn6OGFFISSBTZImH/RGyrIlCS68vyoJ
1mJUwVoOGWt4o52Dx5tiFY4979tujD6WKUhQfcxE8C36yTXEThx2s25ApJUj8ZagnUDpjZK7cQ/P
y/gvlZpx4aWQvMuyf+scPSEWxcsdNUr9ZwLBE2sUCt4cOv/ywGEJ4496n3YcMRHYJoTtzLk2VUus
zjTxtU2WHGWPHmuYCgcwFe913D/WI+S2LKuW5yqCccWnlHGyj6Pyn6+S6oOwos/WxCbkyR04dAfW
ms2Gbif7kKiiWRvUXsSF8t2IzL32FbpEoHxxEovoUEcpoPa3dsAYDbeMtTyeJ7e9i0TSMNHZygde
0RZblJZkmwinpMqmqY9RuITXeRjhqLVN+FUhPeA2Gu6stLg2nAT7qb5n6iA75TiYj53GprKAAM8+
A9V6J5be3rTDxAcM47deBS4FMBXHm0tXWtNptuafWC75W9qE877InQkPGW48VH5KUYw/HTkM0G1L
jmeDgo5LaCg4xcL52KnR/QEnkh3jlHwWMhMoapuiLEaKf7rAn+tNE6/ENPtD1qi31JLROkEMZtM4
+N7nnpxYMTrPnPT/knhIN6C8rBXbGTp1Qc2z0DA/tjuAp63SXy06/xXgKPatKVvWQjUPaFrqwbdH
SERLTQqNpSvvBG33DOlJ6IHLHcI8oYHWrnHkOUtt8xLvCTPBpeFvWQ9W9CIGq3qcGUfY8pBW+l5A
gpGVbINQbbtR8tU2vNiIhgYE5jaEDt33oGPw5CxXU0PjGUSdRxfZ6HauFOqDCoAOiSqUQX2iHkN0
b/zslmYizzFXHs48YCm3IdGMDJptRRXFv26v57fAqb8jt/1JargEc5MGXJiiw/5JQLKxxv9cwxH3
FpeEXe148C3hwjUufA5g9IZEWB/vPUHQLSuo9k407tRByjvcjM6HV7AziNs4fO9dE/4VQsMZzvHJ
7zFxTPh944mjdVWKC55AMpEcxEO4OzcfSlxJsqDREEV7clXWB1PdfPWlTWZI8xgYNVTB2HacU4B4
+2jboSBIawCNEC296NsxfjFL9Oq7sbM1jsw2dUffRUiZJzZ0SzxSNE+MEnLzJ8i/YkP9TXzK8ehv
MlrkOdHT8ubNdfo1MVXxDQ6MCR1Vn+gyuryXdeHd1b7peEf58s3yyuEoS9vbCieb/9y0sP6DX+dc
l1YS3fV9a2t3gsguUPFdi/zVrR2OrdhsokZsE2+oLhm2offAZMPVauv2PqsKLHKdptajp3MsXc9u
bE87J3L1C8YnkLtovfbOhlmJ1pJGw1Ngcf7mD+A8OkUTL0O3OMdF72+mOB4+SlP6b3Zl288xLvb7
ji6VbRQWKBRj7Ntrmkw4C/OcW1g8G+8PiI7YxSECZWsc8sRtDWZZR9Mb7M6cr6JqV4nNgLKi/yne
SL9lB5inGB2wU5WcQRsMc4aT1RgON4SEA57Gdl+qsOMhY3q8tKn5yaoIEKBLdiMlODIGS7sNoOrg
04r8fW8BmvZB2FGhlOVYCoxDAJilGOJGv4+gY1+Rd1A9HZvEPGB/J/FPXso3vIgFm0zcCDZHJTOY
5/CM7+ShN8lb4E8n54Y2491BW2wzMUQt9iMMF9Qiz2PSBWjT9v2nGftXb/LR5BaO2VU7cocHTkL4
BEN4YmVAlN2cfVUNdWmi2RL9qSX/Y3WfTsiZSS00quWzP/AKN+mqsfFNl7O+t+PS/asoeQF0XjzN
FgtMb9H/UcJEHMDrPnCOtqeWtEqFsIczTzywV8Zlz2ZyZRXtqxzEdAtROuthLn5ZUlz6PplWWkvO
RcBSMDopfQtp1dWhSufXQch3D7MNpzgn5Q5wphc8EX9JDiV0TpL7MaaoK445teLIKnaBCon59ngi
c+CJq65Z9sBkjlWT0yfOHnc9ZZO3TpVGwq6Dn2CIx8cGJ/8q9BUPvBpPWzgab9OZ3sde3Sa05QJp
zQnSwGMG5aUa7yFeavUOhiapd5z1y32xiNJfGdvqqbXOgz9XEUP0pKp3nQp8UHwYlnOgIY86VBRZ
xL36Stv4v8VL21vSkbKgoiAZRtCd42jI8V5+Eqda1omAAVEJbEtwi3G/9mN8wwLc6nLbZSuzheZW
qpbIA5VMTTd2Oo4AQrygB/1d0bAF6th0byLlMZO6ICQlmsXKpjZm00cu+byegbOu4vCAIQ2q1Qgq
kT4ve63zGs4ATlr4YYDwJhfOWCH+LWNDmRqpbeVY0YlkNIcJWd5cS+JRDAvVHzQo7NEq3sVkPdBO
+skjCBOpEuTvg/CHo8iyUax778YEVLcumQvjfoC1y1sKEb3Bq9Y9YrLqNvEwn0TCRi9TrO9j78st
sycOp/06aes3xC6CeLK9gm2m66Z3nlqZP+A/w1HfzYR4kvda2zDAWGFNAToDu8U9FoFgFWY4Xa3R
3bZp7exZrrxNMd/CopkAs4YT1FTjKrWG+iv0C3fDWakCjTxKxAD5LVX5USfWfnSovW97DGhWqi5p
kOC2SgjFzQwtdum9mBj8nRtzkOsWz1mRU3gw2ohDesM7styCjwTxYQABzhDH23phjrI8+asKkAUc
dml7b/QvFHN1Ak1IPU5yE4SmfaUnSRSUGdeDQnTSNCFfyxoLUMeVkNZESPApnahG+SvIALAcEf8c
Tnk7jToLEW+m6RCowVFygT0IwVbNsYZv01bLobE7a+2SvDhTCeGDOcXW75Tsg2QbZ5AFWAev8sBu
PusyKjacAZG/fNIFdRTci6WDJd1PbPSqJNovWv2Hw/LIl1bfsdBgJ5/TDOOIuKR6Eg9bURkEdg+U
bOB35OPYmmWW/V/jTEeiOuHJErY5zOx/d4sf9QcY4P6BOEnNZJ+AxOZx9mLNt2qOmf53vPpx8eoT
OPxnx0zPyrhiV0d2exwkQ1VeQn7OhhHvG5t4mDMoaL7mEe6nfkZOKL+TugqOdQCMxCLXQr/ErcV6
SkM0F+/idywbqnx4W9R0nReKAJTL8s8NW9S/3NqQoPZ2Thlz7agB/dPx6tfc2NO5jfECSQ/A8hwo
NiXtfZyzQbQWE+4IAg3b3Ju5J+HbrDPLnfYhK0FIuOSzfBV8xFPX7qe0MbAzzDMuq1cMyP1BxMNw
FL0kgrso1kx++D9n57EjOZJm61dp9HqIIY3CyIs7d+FahHsID70hIkNQaxrV09+PveqMTGSip2vT
qCoU091J4y/O+c67nxKA1/hJQEAj+gB6aJJFzLA8NQwL1pZDbEGKk5OjA85Lm4TFXYvH4ooWSG7i
oK0/0ziFg2Al40qIzF+GxthuSzt51qnJqIcJlE+Hk5TytmuiFJpII9nFMO6J8/SW/RxvIDDWqmEp
B2KCM9X1221UFiwF41spjZuit4EI8c7CWNygpVTEpjSQ5kCn1Adkx5CCrJncwrsOHfWTHBjDTUam
ryKzOSf5dO3GhbWJq2m4TDYLz8BqZ2oZOehKB21SdTXRy8wvV/1ke0vGuf2uBO60BAF8YyalRbRR
9skPxv/p8IpnYflpju6ZVDCkLojVF7rDocE694GginM9NDeTBeEocNV1aDrp1gCjgBz9oR0blMlt
jDjD8k5Tn3Ywh4N+nWsxXaqf3vM90SukqBCHOSlASqulFFRzEleRo7uzuzcxA1hDlkMEBVv+QY7J
e+Oxe2JG7u5ogPObrifYrRRteYXKhGNoGhrMAlW3j1rXW+YCzmMnO28ZzVCe0SSnSRIaC7efUFqp
RbMYQwWEZvrxG+qBBrF+4d3S1eCd0oxwLoflUQPHehwTxn/6CGqPYrCtbhRcc1lnCJuRqjLSTBCz
UvSTm0lvHgIxTLq8fk9HmOQFGsCFNYOZ1FSYX4nGmHItgKHzWjDZuEhlf5IV9BhCOd4gKLkf6vi+
Lf0dgekjrtN039CxWFs/zUC9aI314fpxvsyzkFDQNrqusu4H0ZFn7LGQOVGSoT7K8Ks1WE4tQKKT
w1g6S5IdEjSWU642JwfGkGSlgWl+Cr54qhHjVAG5SwMvmRpBmjQRxGbNOcqZTmGAQiKgZ4yh420N
rmC0yg+MHVvZ53C1TTYoqUY80hxbG0tmWBWds0B8PnXhj1yrX4mVopruCQuoREf6C870tG9+EHNN
bVei98kq1OSaR+R2IgPWG+G8ReZHOXog3AhcSs6+Z2GCxNwEahKhSB+gJ4EjL/Olw3sudfDisxKP
ohdkFziuG8yeqGJ4vqzhykt4xjqv1VbB4OnYELVoX3X5KemL64mMWpYR6bIwIQWnqDWbrOv3JL7o
JsN2W1DIEVCBlPFhwEMjnSDlzz6d9NJ5nwaSMJ2mvzJKQm0isheHsT9HDI+vKBnTI2lV4HVqi2Qe
V0H+a8WbBhFj0Q+1vBQ+Y8Ao78HMuKGOPoIBCZrUH0h9UPcFVbwYVXHnIyxnoYalh7UplamERqIi
m+dD1XgPzSSCADAelS6GnT70wdLKHbGecSYMmHK0I8A+0P7Qnk3TvZOlz2QwU0IZ2lfmN9dQyGvY
GDMtNahzEsLTYutlI98su3gEjp1Ru8tG+KxfR++R+W52MIbxCjoMakWycpokrPHf+chTEgakhbYq
h/YW20O2ojzHMBXPPUNPNQzMEYMG73d8snfoat8n3SCiC8vegfaGZ8ojSrMeSNcaE8pTCNDU7NGj
ZXdfEjkraLlULK2i/2QgyrvQQQqRGDNoU1m3kc2AxdHxdBRqzr1teUcUAA02rAjHZR+Bh9Yadm+I
k7/0IGS0M371pjvs0DuZ61l9tbDqnm4iRbDhN2G6GwCzrcHQFDBDRLGZSnRYVp2f6jYZN7IObkNQ
vJwVnNQRNwPNCNh/Y+yeTbsiD5nl/HqYmg+OGuyLpoWJmq34qlTptItLqk9IBBaMxIUuyL9A/gbj
piuWKtXvutKij3HfZQPwzYwqCLBYk7izsxwvZZaRLF0ggu2/slRjB49BT6Q6PZN8zVrY3E3h4t4Y
H5h6ounrnilEj43fbPD2/rAZ4jgt6swupL1pJiYzXZO9DqXPbJl3C39Odt4RYpamzjFAKfYvYYj7
GpLHCvkS0WzQOHelhoQ2m+G5BIm8I8Q98zq+rTpybiOnvRowwXrmVG/SyXkN2J4uUXinm87oH5GU
v/pz0ImYOsHsGYCDZ1AYOJYMNn0ZgOhVp5Zi9sAWC8hHPhApY34IwToyVTNStrfPbkHPqgbxKIZh
QwVN1cGJk4X1hlKQhsk3iiV7IcZJ/IR6NzVA7oqXwOwfKsJ8ulh/DTrz2SkYW9cjvxrWoB+16J4r
EDR6zO6hppla5n7/1oz2fVraUKnc17KK33ytWflTduhQBRiIfMvc2lVp+9DExY+ELK2Fo2SOwtKp
0YWSzCZa/aqguAUO4SMmJbUgKUH7Usd/WeS+yDg5OVyZJrZ6nExeSiV+IlA6iKKJsaGoHxkI2LtU
+Iw3ow5pf1YTIubNJhX0NUOXx4cK8oJC17Z0RgMunl35xLeYb6MJjtOT6SUPXVIzrY7GVB9vEh1f
0ZBGR3ZrD0OWegvOZQRZffdIkFi0BOj4DoeVuNYYG7STjQcYv7PM2xioMVPJUJgElg79ZYYheDn5
gUmwD/1EZtjtRrXdFwoT9JTdgHAIXYQ+tZcCv+ZpatttGkzn0mwfUo1dEXmiZ/rQz4YUORY/zFGN
CnzyoJpqaYTKhQo/PRmOeUPY5K5IDdj7mY1qoEymLS+rT6eePSJV/Eg+AH24Duw1bWCPN+UGjPGu
aeN671SIrUMvgDOCykICSaejJ3NGyy6lSPc57Efwdf5j0YErJ4743sAqQQXCbQ+rpPgi2/2usm1K
L6uM58G9wquINJkT0WtvZZztyzlC3ce1lftED1gw/WflZc2Gp3yNClI2Y5gNDJa3SejXxLoMKz8n
FUimBJzWCYKHMJ3VgMM5CcgY9Tv7vauDzcTCYBUaVb1u4/JkpYp/x/Tuiyz7atIRgn8BOq3TrwMQ
Cqj+yYg1fHERA4yuiHn7OJAiFBJ6glbtwqCWxRngjYUCfQMMkBF+X10EGODOlvUut/LHtDWcxxHS
/BJr8FMS6PeiS3TYEl2+C0cUwTAPprEZTiIkSW8gE3DRhvTCvW0VsLKIFEcZhrIL0z1BcIsQOCgQ
NyvZZFZ20lTynkYTJEok+HVnP3OabyJaiwW2zjmTlQKsACxYeeIK1vnBTDEFZjqq/QL4ReV2uCBK
agPCR9Uuj+sj8b/ji66qTV7b5LUqyJxgTGxi2Pa6XhaHsNOvbNN+cDzcPKSe2RyRZkVa2TSRvjla
xu1kOZeYTRHtDu+JUQvXVpcctci5gujwOg5Ydewy+EqgFWmVewlItWYcl0H6gWOVxbDGgV0eCdOm
kMg+tcBINqpv7F3fwlzWGPoUvn4JSkKHnJHA4dpP5Nq2KBKdKH8gie2mdRznqkpFtc5q9wHdL0tE
L99RW/swMSecXjoyLIg0hNtxl88/cw/KFQwEXOVcKQsVUHxms4Z11mxXvq3fsbRrnnyrh/PVoR3l
HLZNOBw5suW4Hn5EkTiHhPgQP+AXj1aD/dIiXy38V2UyPgTswilaq3yVFUO+qS2CbGbddqnONPIn
vfPv9LIhFsMyz8KmGmIjlm7oo89eDlKrqZKb0NSLbR2SWUZDdd1n06Ny2PMqTAurNEufSj/6ZBOB
qhzPPql96jCVqj8FKSOBKDJ16L3JGcgIMtwRQ3cE05hV63WZgJN14mxrRz72Ca08h6SpoLacWetT
dDQ8ieqvgQKkEEsvkDrcGd2EUNPxCVONgU8EufWJAO+IxuJs6/EzM3L69A54V4HGMOlfbfZei67U
3tKUWMrWLK4Bgr3YSp0Hx3uasXyhREGgT+ZWjwBcxV2+DnXn1WZPv9J7j9lWQLyqw79X+29QWrbA
03ltW9ZVYap3URvXTq/eVWBwkqbZGxHJc1IUQbEsZOob5DG7OtUAuLpqQagrq55EfhHyVC9V2b5h
vKP0JiWEFc/4ihRtEw+49WLdPxU9h5LM1FsZ9/ddVq7IRFBLx8QoXDr1ucGatQK2gT40zIGfBw9Z
GN54Y0HqD3J4qKOE9/VYohL3o4z5GaqkQdRd3mtheo25QR5yQj4YH2LCF7m4MUTfnWoWPzH13CFH
MY30rquIGMjuy0plSyWy8uw7/SEaEKHUrP0pTe1D2HugUBkwk+sSFgugjVe1HlPy88XzSxAsqXd3
ZHteY8gpaWqa6zErTnkaZyg5mZ4V/h5xH1zIJn6xBqZxTuvsE1Wyu4dPP2gFIPbszkonceUV4T0b
3fvW7e/Y4QELak0qcM2mitca0dDaDOYxQ0tDkQhxEM7oD9Rhzkpogky9cjwBLVaoMIxrAD8QI8zq
pQmJSPLrB+TqzwVm2kUb1aciZbPc10A6HZ0E4na6zUMq3XIIkcWl/m2dO8/sWZ/yUeqHIUOxACYM
LqqaYZkTsTLSvDdA1a40wXSkzozhimX1I6aGG7JuaM2hI640NqBp7+2UXRFWAAto0cGkGgL/Q2/b
axDO6ayPAQtBlM9TaQHyaFmXLGWLM9uW7LT4WxjPbVwsqUQ3I13VAhLAq0id4u/qGpe7lo3TqrAE
yGsDjIPqjUvcec7j4Avs26T/eiHAS2xB75kviQXHirsYvNHbYudhEZyXO2NIbhHKIFS06VSCzrap
JwB3hkXhLVNtvKjKuxdFBVHLip5EC5AJ9cCN7WBQ9ssf0h42oMm1NSQATGUBG0eBmmO0EvKT0xu9
Cl6igE1Cb/GU1pwbyykj+izlzVtYOsMB6mFE6DN6t01+TIVxhRLeXccGevbIRxka+X6zbY2Q4OHS
RKrn+Q/j1CicCkTxqJipDu05wHGlPlSAdUFssoo9uRHLtyCuMAIaNhwqH/VVPlineZ6xZWB96NNs
vnun/aAT/zPBi/PY2noN8PN2qq2VPbKwpvs+NSnL+REODQ/7ZYgCwRLTeHPtji2Fa9/ARZlhDnyt
hmbYj3YcHlkOMJ+PXZ+kdxhUiRG9l54ePNCgR4uqh+9OizSu5loJGnn8gMBw2qVWh4Cf/fd5tA3S
zCqPQ3DoXwVuLVZf2BbqwdskdUOBawU/1ERCSpFq5panAaBImhISpa/quHhgXL33CTHYkmc1LAGx
uxvDEbsmhoCGC4AT2ikMb2vn5gc69KdyciTGswjOiQGKHVkpW4FUDqy5GFueezG9MH831xVWL8L5
AN0oICvcvkO3w5JGgiSL8re6GB9DRjnbFsTCVrmzxgxajqgte6fb1knplHnIRUd2jXjPR8tf2DqK
B8217KVdshi1k7D/IGFn3bjME5SvJUCJ3YeA0RD1Udktksa01ljbOE7nudaoFAiRKRgo3tjNhtNM
zWB7TDIitS8RlE/k2xBAndtEKowj70eZnKNZZWqBjqU/TssN40Fq0naWFwYU6aKo70nNSdZNb+lX
buDfEFObckPjzObDFdehRUp947rlts2tG1217b2G7pyGrN73Hewfr+rfh9rx6TUmdfE9e1e0iUlB
gfjGdcNdzcL/VuZIKaNUFqjX9IghVIC7IJp0QWq4T+yMJNrBZ4u5HnUdGFfeO/eqYbGmhxnhH4Pb
v04OKY2oYViJEeuGl36ylrUkBqP1/eyQR9o9J7+50KVhrUc7vVh21u1ZqlhbQnIJFTS4eSVo8W3F
vokI0LpdEcTCfM9QLwJh+mrU+CJVNxM3uFClXsu0B2TZwyarK8zMjotnpqZ/yYiPZR/MCF5HVqon
/HSx15lbB+H2DgcLImC8xK4xfmWjtC5toUd3cRjaq7HX7oJ/ZazmxVNv+P0qSzmBK00LsKMXLmnP
ioyMti13gdNkd65q5q4IEIxUl9aIb/Mu21mRJVcCeSrUt4nvVBneivok3RhobLedMD5MH8RKN5gf
bAOdeTcxbdPUhiBh/qDERWvoVeltWkB2Th2KDd402rZPrGJpodU8wvMDjp/bJkRyAoemctTYIOXp
MkZnewG5wG6nbOalIZICb9DOHQOxVeFaZySXFXXgeO/WXrc24D0tiiY7YKdHFVNQjpSFc8HMNgPd
e/Rx2hMs9XHXp9QG0uEd5kWM2MtaEImRtw9yyLeen7gL6Tl3wJUesJxUR+aJbwqbvV/nm0IH9ZER
XttFnGWtBcMLghRS29lIZN1JV6PNoGVdJrHcVhWQlqI9kG/wjvrypPskw+dcF20K/U2e+5ce/H7g
0P7oQfaasFxgfRGBz6tJEMCeu3et5qPu8L5jjr0orQoJBcKI4tU4LjLUOBu8OwRzlTGTwoRckaJW
7REp0FtAcvPCMeFTdz0ctygrjGWmM3BJKrk1zDn5F+gLlEsT6ZXB0hOJflvtJtV0S6e0kf3K5AR3
LdiMrXnTQUNZIv0D4Ufk3tIqZ6ETyUSfTc3Ip+wI5DST4cCKENW2yJOHuldY7OmV+ZrIqNPYLFQZ
bi54AkvXCrzZIs/at2qS1ZTA8XOrsOaRltzzWnIvSIig+GXs0Jm1A/8NhQ5QT22dVcVNjpbxaCt2
sD6CCV5q2Q0k8Yg7lrxH5hQKzPkALZRwq9cs4kRvk+I5kqm7GhLGXpO07UOmFQ59Vmk2u3bOQJN4
fxcEgUEfcINT1zhfDFtqUD8ldnZf7hgxygUbK7Dgda2WZaQ/lbFdbbQiHJHKNOzAQmNRE465QXmC
k6kz0g2a7DP8m24l/foZQDG/mNY/RDP/hzHGtK9Z9O7xn0drKjMmanRqa0+igazjobmWOnN66B3n
mp3wKaorEJwG9MCsT/ZNJJ6IhyE0zIXelbjZU9S39SawhzlEyfvQdeNH0wF3DLKWF+2swUUbMeDe
8ECJtaW7LWYbVcL0lGsHAALmL17xdo2k+dzAebvXIHQvUG7R7ts0ysiq8n0UmOfJj/uzqrRq1Tn1
jLQzmxtuDOO1tOvqWnkREhKJ8Xhh5ALraT2O8OnCvRzA5EVWtwrd9GJo2jawM2Q2TKBWyQxmzXTj
07P7DmoICfRZ/Zw0A3xDl9Gl2w1so22WV2VyMRw/3ofzjrdJK+55S23CKE4PtaVvYVCMaxL6zmHT
FDvHM7wDN8aX27WUtRUoaTvIkMPKh36Qr2ZvN9tIS/aZoz3qeWjepHVJ6dRTB/BjXtCn3lWW4Dok
vHdBBhhd6myPh9S9ZXasM7YCDVYkLxLmJ/VXZR4EqPMswWqI9Oqo9bxzvJ4AWPK+2WIqb06bgiJm
5d5mKCJ+v6QD+eGZiPdnmKKcSFxtvWuPOd0maZkFy9g7mqF20wSkAdoBaQbugBFZmJa2isviFtBi
uxVF/kxejlzrvXFyyuSHSh0M6xmKnNBwb4O5Zxyk9V6CBITeDGotnEVOEJP5ZHMLj7SIxRJ5nlTO
B5nnB9NDhobYrtmlUZkddQWOiOUbejFN58mB9HOFCpcoMAYtlaqgWyhe73kzfvqUk2vkGkeUom8q
znkBVOIo3SLaOco/GKp+yekxT70f4DlvhmbTWf1HqAEpiBoXTbhHkLmpj9VeS0DlMGv5wUrzTmTm
AQnZUxHW2BjQBLmRgpRXpwixyfMYHrQWB1Ha9u9JT2wIuK8JFS18ZW3iNy4yFzEh47dVNE7xtQm0
GGVteDtRUhB6goQfxBj4+UCj4ney8CYIiNdo+q7EZV9n1yPeukvqGerGLBwwVFpos6bHSLswsxEB
secH41I4NtHpZm0byxF5+SaPfI1VnT14d3Y3xXeVa10k4bQ4mRJtGSXDLO2Ej4HlASOSwfpcLxO6
5Oh+SkGBx7gU90yYum2nm3T2Ru/QSvpVdSt8wuyZZdkb4JQM5XU/2+Zx96LPUexOO16XcAypbZTJ
H5LMwwJ4yIPruf5GM81+q5PlxEreKS6pEUxXPuaR+em1bupZESrd8oacmHe90MM1p1G4BkH3zERA
u/bNlAQYbrg1xf6nPrDupcl7RDyP128i7kXqaXcaC/zwJiy5Iy5LeWjJFjxgBLxKbHbiOHlxFNTk
dxrO0Sewh/rsodKio4cngvd995b3DOAKj26E4ac8tgarBxKrxFjZoAKhyXKAM7ku30OPcB1Tt6/Z
29Poet2D3hlksQT0Zqkd4fEREq9vXX6RB4TIqwHw04S2YDFume1hQE23jsKOzDpWdmtrxlyx05//
27l70XNQxKRCiW3RUnX5Nh45dk30VimjVQYmLPTLYJbOV5jZUZ/BjWWjXJdw1oPu04nnYoaBiZZn
7KA7LJtM7dJrzL/My6maln7qGCczpwPM7DB8M8KakGcNeQ6rpOgzDd0SnJHzyE9644niFLcFmUDh
dJx0NiRAb/Jnsx82OQTujTRGjQZPe07HZlvNiacB0nOn52CGdr7yKzKBDFqxEvjyHICRrozUJPee
AabTJvo6cNo3jKn9Oom8cJe3Gg5IXe6VOTw2jLXr0b1qGq9YYPfFkRQPt7x7aX9t9yapQGtFiFuO
mV5eh6BjoHF45sbp++5K0qhKnQKEQWp2xCxargFfSopn+KDOIEeKM/ngml58pQoWl6OATSCM6QXB
w7TmKBnvoPqrJbk6qNiSHHNElmP7VVZ2ZfFsbEzP0VaG49iPrlOhA/JI/h5a6HYD8TSontymWomp
VWQfpWx4O2jGiSfag5kkn32U3PDMnmi2q53bgvywcA7RyHorDW4OJMLuaGb8GXlyiQJDs7atEOuA
TcIMjDYFyrIpWF47YODgeInnbF5C4m6BM9I01opI12ntd4JuzAJiSuw6+dNseG9L4SRoTwHMTKLC
1mtp1y1OoHVk4ItDc6TflBzbLHprcvkqA1OHQ4RuR+gYegl6ezfJymuVT4rZBRifDOD7ElrFwUBz
ugDAgeg9ZsdVoHYChjhhgO+aZS1Uf+h746EbEZU3HXwnx1YcpLi4JqmcZZazZXb88GvSvYuXMZaa
Y1ACZd56WexuEwsFbi2YoWQOSqYRjcuq6zSUDQWYbAoad9X27BVtgBxndqVzOx/mHlbK2r/LjO41
0vCfZDaD+9T0SwBCeDdDHtL1BCym66An02I8WqF9MhnXrnWdNB9X8aShmWIsG9i8ebo6FxtecoSZ
SnKf2WjgXyImqGflG9ev1YSGoazQRcRxn6+LFrpS2brv8YgnPvZb4zjONGwNrzwOlfrQzlIj0uh0
fDETdXg5YuabChxxnP1XEwHQx6wed+bkf5HZwgJHohTVMuQRfa/cQ2A4n6Rm1neNnN80qvOX5Zi+
OGntHsGIdKuybUA+d+OVTHJ6fkBoR4QG4JE4VFYNSAL2eXq1UsBjLEqYjPmWQVyV53IQJDY9jlUZ
JhWEaB8DCPS4wdBwerGHkgWLz5ITyDsySZQ0WvHwVNEBxEsXGXm6HL3Eui8dRzxzapW7OPJr+FCl
2BlQR9cqU0QdTqlaM6PRXuKu9h9S1HtvlIQ15UCZvfuVmI6Z31N/etLnNIgkqjRTxmt0yjHbzn7S
oSXolcYIfmRCW2piOjE8M29LZPE8Qbp8sNXQ3bIqLaItM/LiGTtj4731BhpRpbJ4WXqIqu2oxIWa
UPJXCD4r686oh+gMm7vItoB7+i2Zivlr2QEhXDQq8y+lKsSrG7bRaz8wOB4ri827XRnW0cOBSok3
Jva5zxryQZoxZxgw6qirPQ6QWLYvMqwajjnFS4WqGi99aCW4HgrNNncls6MNZEO1B0VAdk7aYV1I
+nh6aYkxXHPq8HxjUiWy3qzJFS1s71yBG7kR5HNvejMIPzzVNMy3tFQuA4GvBZ/KyOzY+xi0AREL
o6pT6U7VFeebv81t8GC4nmClOFV6BkeqDngmnYURcZ42dU2dmdfPjmblxyRoxRy3hfBkjnqje/xw
cgDcum2Om1qBPurR260IUOe+q6LjMGQhUbZQwHcyytBMlp5ctw3PKgljxUNR9Cc9lcGDbSUfsVd7
C4yEmI1nI7juIpaEJDiiDYEQFwWqwY+BzJNAP4XVJm9Xll1op8YemEr42fiqT6yyKHvYLJclAQ6t
Ffc7Qu0EVgr+B9HAIt68qIdlOXVE7ebh/BA4+gFzH5E3dWqdPUgxKz+2kj2AdP/i+U54iQmGwJnl
p8EB8o53TV1cgQbP7E1GPQP/KaV9ZYsDjSvFGPyZ5yMiIL1OrhtpRs1KqLwkSMKNcbpis2zuRUsW
A0N+4V6Po1mdCh8bABsnarTOjUKoX6P2Zsgmo8tkAM00o79vwixjnIQGAJ9d5UYvJhlONDM4CsA8
YXcDNW9S0VDiMi6CSrqPisQ4N3kRQvGPnau6U/5KY6xMiVfgEWLp0wPxabtzoJn2tVJ6sA0JKT7x
n2V3qnxjE6RU5O1ktIgSRHM2Uf/q5BvFCaUNq6eBGeDSn1TFCtEAIxAp3lmFXfR3VTERo9Um8kYP
ZXqygejAKSrhSTZZVOBZldHJjM32wg7qRzwQWefYwttXKmdiYneasYCc5vIKVsUusFMsV4SLrCwD
ykor2+JO6037vXFEtQxcfL3eDM0SjmKljan9q3Y9jJdDHL2z53KWvSHrg5Xr76NMSItmXDznvIFL
ghc4cEI6jBWFxqqG2EJ89F7TPxgl9x+rs+phcJvkPD8Wt/BRIasxbLkwK0Wk7fTm3oq89EUv2CQs
2kr1AP2IRVjbts8bNHYaKLLTmOmv9EKc9b1o7BXK//4SW+RwGbU6lYFSx7giGDONrPy1hWu78aIC
4Hw4Mkd1+S8tE5cKHBQMEw67fdLJfGXwa2r6XmbdWwI6mjdGBrGRJAOStEJkS2snYumz9ETj9VAL
evuqDoIO26BFFwlszDCfer05tKLYaaD/CB8TAR1xAtZ0sIp9y6zR3uHGKh9wqhinPg6YlrDbR6y2
gltXrXEACWZGgzg1mkNcYw59cejDS5d23s72Em8FtW9a/PMf//3//u/78H+CT5gx6RgU+T9yxUI2
ytvmf/5p/fMfWBXmv7v/+J9/Oo7lmI4ubdOyDNexpWnyz9/f7qI84F82/osnXdoYI4IDEYwAYGLd
wAaO5frlz5fxfr0MXl/LAMpvcyXv+2X6QDgVPsadFJ8GUS76s1WewpkC9lHxvLl0V3++oPzNBT0W
OwjbhTD4YD9/rjTpGN87Q75vG9TziJAWVIZ74Utr4UbDlpSP7Z8vaP9yQUvXLd361zWFpc///N++
yJY1ipcEKYmsRXiVmtWT03kbBiPrP1/m19/L0vG5MCFizwCU69tlZNIrpk1lchh7K9s5eqlflVIL
93++ivHr18caQggB+gkjv+0aP3+akZtlwE3fAlW1qDce+ybZaCyWbcGkHnxwgMVWagShwlgYjhU6
a6hzSxf7KHuvsevWlUj/41+Ub9fChAsJxfFcMd9i//4FqxiGXuEzTOM9YUCxCM7ImpnS9by//nK7
/u7H5MnQXUHqKh3Gt2uNGkwcb8zkPk/EesyS4JKrGolrgVf4z9/0765kC4NnwzQN0xPffk+NE9Lu
MMQd8pGZbh8EX25VN29skP72pBvzLf/zo85dadrCdIUAJO/Nv/m/fYFMXGSYaEZ6GGpUVVjlCqKb
zWilC4ALwJZIbWF0vWxq1b8yZLgqxnwlynRtEAvHZrH6yyf/3Z1Mkg2/pMF95n7/jtMygVkVtO1+
6vSj4ehXsV1e//nLNcTvPrI0ddP0KJe5e37+yAVfh22NY3TQ8BJi6YkdjA61V59l37R3dmWWu74a
UesijEFXkph0cjOStuL1yGd2rMOf/0C/+8wOl/Qk+lmdm+vnP09YQmoF34gftTKbF0xv5DwRCB6n
qz9fx/n1cxscs8I1ba7C1X6+DrxAR8rSjfZAADdhhroPJmSYPWXJ6c8X+s3tiyLV0uE9SxSL329f
yM5amyLz2jGKq1+Q8bjhkwKVfW4M0Q6XP1/sN5+KO8Ug9cg2pc2Y/edPhTULuOKQqX3qn2T7Ypcv
AzCPMLj/X1wGqZ2wDQsr8PfnxOvdIQJYqfYFXlRSL5cBcyCtC9CD3Pz5SuI3x6zgLhDS8RzD++V3
gi/hh0MypVTAwdCswiLE+WNjuCPIRUZI8tzU7NEzZ321T/DismBQ0QSavzX2JEAzpWHb3nWrHJdZ
dLK9HNG5n81cOdxgIe0yDpHncsiGs4jnLRFJGlhJSIN7113Mx/FYuC61LQ+7jhzj4gx1ciMqZpV/
uR9/c5uYPOOW4FczpNS/vU5U4MBqJbzmMKi2YgHLnslQSm7qOEUk9+cv9TffqSkMXlBE5toOr4qf
75JuyKcOBx/4Lz+/gujd3hLvBvi1b1JtkToR4x3Nzp/+fNHffkBeTJbBGhjT3reL0kThHlLELRTK
ufPz8EPDuoGm8C/nx28uwy1p6Z7tCU9SSf382ewyCoNGZN2ujJppEUGarHobp6j1l9/rN08aGCli
rnkr8RL8Xq51fcGaJcB0kZHD9FXGsTuB8Z2bJCQ+GbaVGmTpX67562dzhCWZDfINughJ53/+b6+n
uKT1x80sd0VUB3eYFMotXyg6arMzor/cIxb/rW+vQsEJTO0rdd107O/noxQdcjSNfrKAYd+nUNLG
IDH+cpVfPxFCRuHOVZrjceh/u0oO5R9tLcGsRhjuvKG88v0fkynW//GtN1dE/MURzE73+6nIk+XE
uantS9f3T0PbG88MnJnplc7/ovgEZupxJvI2Fab97VLYBzstJ5hz7xfIsZXaDX65+/OnmR+Ub7+M
qVtQn21DN6xfymjE8EFDRp2Gl7xI8VHVzjozlUXwNAYR5gLpscN/s6afEGgSOC3/fHn3d5dnDywE
H9AwrW/P8VRhKp2B8NiP8agYKOTByGAfUp6nXzHu9fBT2SU9bdwu/3zl39yS3JG2Y9NBuKhqvt3+
sC598uVLgEFU3Y4Pyyxstn++xO8+HPc8r875fPS+3ymickGhhH23NzNE5yhPiSUOYecUBDdXRJ0x
k/rL1/mbJ8DEdu64SE8dvtRvX6cFtUHlXV3tvURsCuiOmFVvK218+c8/mNBJduAv6Znfm1gnBtEc
iinBp12e085v1pbpjssIvtG6rViJemPT3g6Qdv7yo/3mG6W1pMAUzr9+um+fDy+4wNw8pIcWmz8b
qNwB9S9VtJB6/W4ac/prbGk7M8n9zz9/5F+/WccwhWMaOMd53X2/XeT/J++8duxGsi79Kj/qnhra
IAlMDzCHx5v0/oY4aURPBr15+vmoqu4ppQRpaq4GmKtGtVI6J2kiduy91rc41NtJKOwd857huk+0
8rHVaaPhjy6scf1/8WEmbwOPJsXe57OtGZZisithb2WVHwwDs3rZ1UsZuk///HM4CMyVkM3W83kX
HZk/pigyXHxB+sbIq8tMp+NTR7+5dj85Cc1Ngbkw5nWgEP902yRsgZ7BxrTrAG8wh9TC/Io+ZX3H
c9wxtM66fCezONCOTtq2GBb68ivNveQxMxwHmUJuooXBIgoS/NcX4Md9d/5iLgdOvhVH7/mu/20P
LGwVjAYQ9F0zhuvOkvczAyLqBf186zeV+4+PLtstH8MH8TL8sBigr28YrwWEdWkPWfleg+Kgk7ys
AwwsTMqpJX/zrvy4wAnKv/kCGfADnM97bpzOjmo9DHaJgt0cFQvjM/X119fvJ2/FXB85LoAZw/7h
3K5baeTqkz3tpnTaORM0Prfa5cHvdomffIwF/oHTlcFphKv3/W3qWZqDDijKNqjFCQ8AQ2Ni5oz6
N1fs5x/j2KqNwdjSPh+u6pprNjettxODMqXBO2u+tdXvOhA/eeYsVuZ5U3A5Mn57Wf72zAE/7/Gz
RWiCsTfm1coGuGyZzAiU31VdP/skuD/4zVSBqNH4VD6IzIIjWUJDy9Abg0ysDDQPxjHEZ9aS1v6b
vecnz5vF+2KbgvaVzpLy/U3SyKyqWhbvXeY4xmWCd+GG8cS4+/UTN/8r39crdE3nPcdhWbTVzzVe
Tc6CBkws2E+qcq6oa5Zq5ZSrIHL8W2hlLyZr2m8+8meXkepL8JirnIU/1yjZiAYwzd1ohyxcEyjD
xBEmxiJxlN9cwZ88fxSVaFTZuQXD509X0B2hE/pjbmxpUawRc+/L2lzFsfabQ81PbhTtELrPgIjo
732uKpEz5UmfcGecCeVDoi0dHPa/vks/LnaES1hzr4kWoknv4/tnoXUDEjKAku9gvVLupwdbqdFz
IgtJcMeBqzKXVZDd/vpDf7x8vE3OXPirdGG4gJ8+tCILwoEMvuub8EanhsWbtWsZQP/mY358BL//
HP37z7Foa9lqkKM6M/Ik2gbsoAahZzqQQq3nQfJsJsR7lMbl2vLLSVvaQF9uhw4+HVgJ1AhEbmrF
XZZEIsVECox1kdFRx3qlNZVcJ5aV6LuiLnznsUBrYtw7vjBeIBTgvh4UleEfpk8JLzdI3LZhisL1
8EyQpPdoCuMBlVaCINPKk4upL/yrBq+HuVJU1DM7wGs0p2KTnwYYiC7LQ5aWPII/9JUN1p4GSoRE
0bMkIEtiI5YWlBhNMxILrlJuy/OkW3W2rpW6ejfDCPGJ0etWuIvwXdVeZwxMAadJ69aAvpsAMMGk
ONvecSrbC90Bu+2CQ6DP/5iaNAgpjd0GN9Bv7s8PK4Rj65wDLZZx3qHPrXTROFYFYZnRborxE5ir
sfTVmHSWcerX//ijuLZMPDhH00/6vGE0LuKgRsh+V4kmWyYC/UVJ2+W6JlvgN+XDDy8tS6tGL55f
CT/1D704y8DtjyIx3VtaZ76pGdnDBK41g/ynV4/PMVSb15Z2HK3rT1vtCEerh/pNqunYnbrmUcmd
A5E/v/mUH5bU+VMM9N40GFjOP/enYPygU7Spu/Rhdjq51rs+ldfjTEsw5cs/vEnzZ9k8EPbcwGEg
9v3rWoRay4ldT2YmYblDHA1hj5JlaXZZuPnnH8V6N4P3VRPk4KeLV8QjEngQ0/tazbvbAreI545h
eGM35fCbVehnV5CdkH4phQTdqXkx/FsVQYCFCkGaWkWVZASmKI7BQCxCiFC8Eb87Vv70w2wKIpsH
nS7Vp+U8DtAi1WM5bvPMvs6a8Q20xFPj6DfE1vzTzYm75cx9IhrPzN0+H32sLqeUnJxwZ+ETQRNW
XwsAEb++TT97l9ibeKG4fnN7+/trh/46c3ofDSQpOP2JIAriPqvJ+k3Z8MN2xEtkmdzj+XEwf5i3
FBKzBc7aDumGXMlxwgyKmAXt1K9/GU39vN5hZmegRZ+IczEipE8PXUnGwSB0zGBZ0VvjUlZDeXb6
tk4WrkQVgJCkUnBE5r6N97mymxfI/HWxIcMArsq37/Lfvptu19+m3W+FJNYzACP8/X/+j+3qZvXf
57/xn5/49AObj+LinH3Un3/ou7/Dv/rXpy7Pzfm7/1iBa23G6/ajGm8+ali3/56+zz/5f/qH//Xx
7V+5G+XHv/54K9q8mf+1ICryP/76o3lcz2H/bzdj/vf/+sP5F/jXH6eiKt7eih/+xse5bv71h6J+
cecCCC3b3NTV2Ch4b/qPb3+m2V/4P1S6e+A46LvNp7O8qJrwX38Y1hdX54GBPsEBjj4Ob2NdtPMf
6eoXGlUGkyyAhDgqHPHHv3/5qz+L5D/vxs+lCEQOfl+nWXOfiO/H6VCfO2D0375/EyQa3ZJog48J
2U8Spej76tyf7CV6aTlFZJ/olYNcyenc9k0LyH7UFqp0MgyApHj6prkeHDRwNxh6TO2YZBwxDp1O
obNz3LZzbhM1EcjQ7aFyffxniZ9RmwEKusBqKYBnxWgTH9TAd7K94lj6yES0Jo17J1U0UGgjSZOQ
LAQYCBelIO5yrUSNqyyxNWjWxtQmIt6B8JYyWwdiLE95EgIRreq+EccxIfNREA2TZAOCIUIWpnid
2bGwPmIFWt+VKyvwGWodWKQ5B8IMDmbSOxuzY+ru5+T6Qluw3Ms+D+0dNntxKJIMhnVnkTZVWt8k
vXFzZYeVvXFRc96VxEuAJUih71qNMp4Uh9w5ERIgXOWuu3WQz23BabXbwtJ7tFGI5eIhDL2gsuRh
qrV+C1wAjZmt6kcNAV0CJweTuGpW8doCmn2thKax4sQ/RzqpiM7jGGmtNtQPSjqr30Z9WA9jbR9q
20nI3ULuNFh1yfSpVlYE3eX49bMwuZVpGmyKnGbwQq/xsVSiB9dDODVyNVGSXIfJudRsBH6DO11O
w5Q/kwpYyqVGMvdVmiLiC6gF6d/r3UUa2DWYu0bbysFRDkEbKJsUZN4K7qO5Rd40XTWVGe2IbmxZ
n3Rz32INW0eI/MnpqzNgSWIMQQaV5CKxToYEyGvyZeCAAD8/LhCy2chOrVhL9khqxq2W+DWJZ5qy
qrELFkQL1f2pFjJdRuT8rrQsQonUSOPOtlS5gtal3WqZAdwoBpK/qfvY2tPyGR9GE9fjBOmEpBUC
0syh2AP3pKdIuhO4/yrO27PD7wpcOVefwOlgwJuQxenvblWqHybQGLD6w4hWyZko+e4NiA3RXdXL
TlmGdimUu1IvuvxK69JkvKmDhNhgIu6gKBWWExLkXla7IOsg8CjkT1bE2lV6cCqzMLrCGgEhvE0m
24cv04ChEimpAFUmbeuQEgtz26m1QFefW/qzxSv0LEEmHwiGUi6BjKFqNYyueB2JoJx5zhkY4hSp
DPlRkM7WfpRMX0k2xDupCoPAFC2psXAqUTqqy0ykxXtWyF7x4szqteeKaO172O+IjJdGjQbz0oly
cKIeq4ACf1ofRbXpTAhDkLiI/1j5Vieile7K3FkTHto9TlPeJ2t22+B2KONOX2pkypC9Rjx0tGjg
su/TsZuKDRGdUbYoAlwJlmisteOSJoo7hjcIBGeH3LkbbSPwMuxBMBoRFNyjqp1e0swaiX435xR2
rXe04jIic2PcJ6Vhjy+GGdrnRLP2UWz1u8Bsxn0BPHMpyB9aofqOT8UIZJwJIO2eqFXrC1eiytTr
rHgsyeZBN6iEBFOYzoYgzzt9TiXUGz+ATg+7pg2xVRUWFlD1Lu8HlG+kmQWTb6wdln2vzyRKvbiw
Xnh+3UVZAsCygq9Zr77YbOmeyYkVOwdTZfS506qwFG3TlXrrdSg3L/rWJPA4ryav96O3Ucd0YPYT
4uzQ8R+UThs2SjciSeIN7EkP9EI9vkiU3L7MHT2a3XGqvjIBTmDecr2g7XAqJvGNaDR5Y+Vhd6fX
7fRgd5r/ngSGkwF2HD8qRb7XtAUWzah0u8DOthNRIF44sAIX/vCuEfg3Z+hma7dqYLWrgb5vkLhc
l7iPtkltXw/aJLZBmJAKBaoC7rg821BrNphDs8u4g2deF1habO2OwMk7TjqrpCOpdOpxHblEH6B+
WHCI37QjVMA6FduCXrFaIGouQ5ylKFjODgFSzBpY87rh0JqSaZE/80oKG3oNRrlUibecwPammz/o
pBL2uv+QOd2+7eI37vaHgZILno6+HkNtP1/zIiow7htbXYZvxOkcFVPbj1Jb+5N4lkCXFkMun8Lc
2bZpUaxMHsyN0Lpgm5ad8o5kPUoWYNW3tYVt17X2wJMXdEeWNBNPWe4c4dOi6cERBRjFJDQ2p6MT
02hXumKlV8nStpKtypPEY3tRaPm1XhlPeZ0RKT1m/XkaunSD0z7f235IUEVMQDKwUjYJWFeMmBZp
SmZgNeLRVm8TxKAz28q9ysZ43As11RadHu9gIQkip+0GgrR1aZXTWlUV0ggNj/4m2YbKraFG5DvV
wxJTGvF5QlsGdXKjy3FFEuqHkA2ACFQaty29+0UIAxi2gVNtAln6a7jnhBBOeXEbZwCiRDVHx/Kk
Vlq9Vxg9eELztddxdM72fOlHCM0zoLB4ymGegT+xRDGtzSDKd2Fhy03i0+wnuvwthU8KkxWwIEs+
ScphEECuEsNrmExPYxKrF5BnXnC46Au1sC59p6/3oRzXjh7W6G9ZU/KcjDb9Pkd4gluiVvdCFv5l
M2pAjUstiZ9khxw7NPI9EalLt3yMyR1RI7FsNb6n7qwqLduornQWprgowH8ngWCa9xHjQa8EMDxC
EQTc1MTWH9PqhGEGZuFbVzsYbr92zkWgPRUYSgPf8pIANJmUq1qMSwvvpgsMtUihlNnDLsyhLDmZ
Z5Rwjkptk4b3fnVOk5eiJrshOwYYRahfyD2w3IcIO6A23xfT9FBaLFUR8MEt/qGO+J98Bd5sMwKP
47Ff8eCukpDouzA+ZnbvVUP70FrhuSDrsC6GZ4WKLE7ynV5Md/g3y8WoPCRAtMmoIyGgWxv2RYSj
NCZ3Zhispd/D/pT6ymgOyN7QZ4f4wfa23j+KmtQFW3lWCmPTw4AZgWdraNURyAAbOmujAQgXOlw+
ruNqutPw/JmOhoWGiGb7QYnfhY0j2cC72N8VivHsVvWxTJ7xbnuEIGDk4mKJM2BuKO7GQvTOCsIs
YqHoyoKzPuiYmA2B1lmi6k9vMoCIorWubbVd0uvYY5dYCrUAQB8gTGaDQUCJP30iYFTjKqlQxaN8
XJEKC4HP2BaqUdqYvomEWQwFR9yixH3ckA8uxWEC0zf6exTyFGh7HKoEnuIhwYje9QcIro9drm0N
iTqbxLNl2UCdEdPjZKrbFNgGmelkOMCG7VWvNptVOJae3vVeCXclcM9jn5wmsspNrAGV+joN6Sot
dpXbL5nTc7o3lq4vjxrU2N4Kda9ypw+rzwjLDQEBafgFJupNqjowe+NHbBNw1wUnArnwjoL7HuV1
bbd3cKW4PLZmbUshyXkdd1Hz0jdgV2iqwxHOJk+trqhISWPjwQf5oZXmnSGrs0geh0HZae1WtiS2
8i4X2lZLuyuC0mHHoW23rzp5TYD0omm5n9BJ9ISeWIRJDZKEiO41ioaa6o3eNPr9JxsQ/OC+OG5M
8EXPfbqfQHyY7U1CYIKt3TctgUdTdwjlKWlfplRZxZS5DYgSqoXFTCmJo0u3tcDNVVAXyfeTJCa0
yrVTpLzwSN7BedvnnvDkoAYTC2ecb32Q2EpIjCL1iixVDsd6tI+Kd2b1Cxubb1ffqrDasWPDq75S
MF9WQ3xKRoT85bXbXCRY93rxin3Gy8HDG9YJKpo3ZO7D1O406wEz9kLVBxxFiN3xiAaqgYNmK60L
lottPTj7wSbdKlZWDo01iUNSS4GA52TuUBRixlj2UDQ1DGRpKgAg5CsjIDVlJKhn6o7+mNKwbxcR
JoZgXufMO8tEEbwH7FIYEEF5c6FMxdNlqXy1wZ5I2q1ZzDIbzgXLuIWM4mWCGChd39pSeIq5llHE
FnKKCA0RAz6q5pUBi2v2R8vul6K51g2gg8HB6h5Afy8s0H2WpcL2wL6HorMGh6k27wCvluTrBM59
QudGC11+FXXRcpyg+ofccKnzNJM/uRqcgBrq1EMss6Jskzj2jcm23UOIaEHVwHxeIJwFijfr1M+g
r/i6gnDeNx4TTH6WF5SXyHwWgi8vnHu8LWQ2xgt0Odjj38uyw5eOeSx47Cdjyc0CVgOlB5JVmGdw
YUiXgp0UxjdKCdza6Ld2myz8/D6X73qAJhBMRuZW1yN+VbqkK2E+hdlh6qkKQWl0LL4ONBhSTheK
/aTmxMwsDR4hXznXyjMTXUKawdGr42oi/jhMzWXmX6Z5w/P9pgkFJZfcSf4RtTgy61loDiaGlLjT
u8h8t0rCtXsgQ0WyaI3EM6H96eQYTaK517urdpifIG5car8qRnfAbEFuNDiDUN9n+pUP5daAq6bA
dXZ4BE0DhyOacTN+hsup2I9uJnepansxS0jQ46mOjGYRErnl19hQW8IPiFRwnWRtY462a2NNH25h
8X1s+9H0iX1uXtTcPwxgglWOLRFDDy6qn14qww3t3GVrv47uh3Bf2gYKHD6MdnivolOjC7K7iFJK
AOCGXsmgWx+U62QExcltK9phHTraZe+/6S5WlwcliheVBDUiwzsZaOYWBvyabuFRQnPwu7dAktPr
pIBoYw9Ws+dUe0u9tO27voQ3E73W/kteXk7NVROe9EElFlTx7HS4dQhhVpL0Dh/ew/yku10Fva6i
tmq8vsyvbLM4OZzEJMxsHwhT5uyKkrxxIpiLhxjULdQAz6mH4To1AASLlBiYRWnolN8417JAgnmx
vjaVn68ACvleXbYn1D4QvfrK2ERqNL1YrrEBI70cifZbGgWXF+5kvWswwq/1tHaXcNzJrsXgsuhc
iEgczIIVfXI0o334Bn4DiGLEt+Bk6WzdpL0SY/AEfmMZpMmq7dsLxufpJrTqlAQXkwi6zhEPzpjK
O1g5xjHp0JwnRWjfa6oSn5uqPSYVVrOwVvACt9SintvU1MbjwPac6w9O5p5U4jthwXaXLN0HB+5a
GifjosndZ8xTJO9N1q0MlIjwB976WsXDyqwv4r2njon74VLPpuvQCLUb4ntI5EuH99ik49T2lnHn
wyg+KrHTn0xVbrH0XoQVCEChTu0moyoEx97f12SvLsitWZJqf49llRSObKXX8YMjrX1swMmeavHY
OhZPvgFD1uzO5sRX1cEIqOpMKPVPZd0giWKXdklMsDuMWIKXJJs+EPNOi3mm5c3d3AVdFKIVLYIS
KqB0FIRDu48Ctz8kuvsyTtPKBhsCLri/FQVACWNWcE2W+xhkyg0hmXD9LBItS+tNrccnrGi8Gv6l
C7rARR9bTvAxKQrBchsesYVPYaN9hDMMPW7wgE0+Hyvc+oNGEhQ/9XqC7LHgKAtCq6DPkOT09RWE
Vx70xCuUH49ycDscmaxBJEDlveR4NA4rDpW3oKu+9kTsTHBkjM4kKrRz633lF5u+bomlsQgpy57d
NH4u8yx/dluFtbwSOKQnu2kuAquPcAEibD50XTq0oPSo53pHZ15J+bg0A1ldqCpFdFyUw0Frs9Qr
wcrtfOLEyAg0y9ZrawO9s9mcBhjcq7bA9jdFzpxeiSWTTCW5zFO1O3DE2c6A0bilFQZtnlSofQyg
NgA/ohtobVMOGeClnZHYMdwhawJaFq0JkgXkWxZ5DN6GLTnZ7kJ1w2eLgOCj1dUlqTvSeIyqsd8L
Cy5ETDvjKk/UR72rqoNfGcGxHrOKsE+rWmY6av1KSvOZ3K/p1FIO+lkNhsYgmNtXLbhDTK0PpZVP
V27hPkMMcjY0C77Sm3I9TGUkRSvFWoDbAdAUZJ4F2CfaOmp7PZIgu1MtTaCQy4oVv4BxSJvQ3YwC
ThM8hh4mnybW0Xy4VdHuIZ2Th5QZ00KrARUVBHv7LZabQA+pHttJHuVQgvsECayKVntXI3+Fg/+A
2Zaniv6bN6IwLMN5x40myjxe1qTVNqo/k5GJo8gp32t07NgoebyXUdbNq18BPK/c2TUlQgSyQMzt
T0XzOklCr1T2CqQcKF/t88xoKdxsq5fkNHSUzVW5rFuxGbvxJZcugdUd/iQ1LOWma/zNxBklJ8uD
iG9PCUcvI18r6/yXzlSnKzsngyMlfCG8xSqzVNT33rK8EEa0ZhuLDLR+Q475jJ5O7jPnZCT3tfY4
Z4zrfX+OW30bkbjQtPZWsAivFbCPEME3OGj3phY8YY9rQi/pxD1IbyKuKnhcLekFOHIJdWTyvKiC
+lVvm3T2f3e73Gyuksm47dtdpXzbRa+Jc/EkS+YQpqve1xYGsB9fJjfAkYH0dksjm7ZFl/aUsOVh
sAuvjIoLO7UP0iz3etyBxIvWQRCshB57QV97LTNxOq+cQfoLnkVD0VHAwVSroezqZfZig/5dtE29
GiEt2FmOZIvZDuwCCoIk6q4UxWLAjC6koGUrMhpAhGirlBlT/0JU6INL5ymPousOVgg9LNTj+gAD
edxrgfEw34NY55xoaDAwDyQrIjlKN4b0bzhUXCTdLcxTaE72fFfx+ysk/w0QoNl5A5Y5fOTYhuBk
57De2h6EmbEufZrxvvZVgnsYKyBURt6v/SSqOJkVx6KxrwbDIsUmPgqnxpQ6V32UysKYSIxi3VYJ
poYS0uJdC2nikbO3kGXiaZC7WlWs7BxMIAVPhu3UDQJmqZnHgJxmrp1s9Ka/g8/sZS5sII2z74wx
tJtLXwuPWZS9on2DHQ3fgdIKpl7DZY91Qe5pvGyJmwMZo6+1NLudoLcptKhQQpDi0YGDWWUtv0GU
hmTc1Zzcq6yDtBiIF9usd0RMLpCJeYVDRgAHIbNJV0ba7dwsPVGQrX0ozmpe7Zk/LJvhDpjgneyy
pdNlFB/aqgPNDRTBhonzmk1WRyxycBmN4XbuwcqyPsVaIxYhnHF0+Poqq4Grxg03LqZCHoPyBRrC
0OmXwmY2t8H/m7JzDcBW6YBaLPFyMuWeyHUJwJ2IJjmQgmfYEpmAYQjxSIbIYHD0pZ9DAmhCzAgs
JsYcCrE3cRwjASXts3L6lR308zJo60wYpAeywswaeN3BQLa2UGKQ6llgv6nEsT5mI3MsTkQSoMxF
6bqsBJDJkk5bwXxpskvClYaEc9do2rDn3AyIIQj5IdsZ1OXBGod+xuYHti0661OYEFlhTcpo18us
Y+kFS2ED9tgV877BFWWQsO5dMgk2A+OamFMVrg8yJ/2IqcBiyn2HFSrMgmbask5K+gcyh1G4E0y2
OC0Fjalg1W4xUqoaT8w1sg7OQmkIM7BaQHePyr2aoDDe9DHLIjA0XNA3CkkDNMqzWhArAJm9V16M
yJ6p6YNp9RzSpn5o2ZirMqq1U+fjRAfJSXeQh7oAvtAYm6D1J/PWLcdMzkcxJQuWKjNj/7FSehUW
KKmlxFa4qVrIJSwLldOpNaU1cBCHQh6b4Ox2SfPlABsMroEKgvDQOLkK+4+wOPdKMYH//kalgQT2
u9myZev88qhVdVwiDhZG49OkPFAk5UkXnHU8mePGjHrVuQ1lRHqjX1RueGkpUyHezToZyXfKSrxi
lkfLlStrLMghS4NjHBamX9Koko4RHWIucOQRbetDhlOpQ/wrv1Q1N1mYCU+u3PmINRIAGbWVA0wd
FK2urqVijdrwIIRkWLeselLhbqOGAY4LsxneoXpQdVRI0itB9DmDDQkqSPVmM5YyERVtCqfFYijI
PgdC3kR+7jLh7MagBaPp+XAC87VPP6bZ+7oxs4mcwmo44hVlT64KGE4B0qEd32sa5s4SqKU9cQe1
vtHfA2aC+UXON5qo9xuFfuuCgeDAYAPvMvwaLc219BLXBhl6fs/5CkoKvHmIL6INSFUMKYReldZM
kHiLxnZcjh1gmPp30xo56C+mOK/tTVRCv7qtgBm8JF0Dcwga3qC+QxktknRjugE2EWA4fl++Y3CD
LUEzUY4QqXvEHDYruSFPVqUxyc1N4v4OskdFB1Qktmm78d6uheK4rzKq4GLqUD3r2FNqLRS3jBBY
VJWyzpNd0wAgOAWKmOJ7FUdXf66CmKKlaUMQggLSF/7gOYdyZQBlZVyTW1Gu3nGO7NWdFdhGeJUF
SZCj8CnByUxVpJU0/lqXzHfRNmKtk34bNCB//BCOiKayf1qz4H83lqQvfvU7Q7rBQg3aUX+dG8P1
U9VNtNlFI/v+/3shA6qn/2AKfhQynN/OxX/d/s+b76UM/J0/pQwo/L4IZpO4hFC7OTbLwJ86hvkP
UDegrEJkPOs9ERD8JWPQ9S+oUvCPzu4iptYsLf9WMehoHwSacUwcJnJhZFL/QMXwTZH2vxXBvBMq
plsKYh1VNV/lsxmlr0VhxFnYHSYx0C0L10opbt2UAbZDo4u5Z0tjKqAgdigf/PTdLUnthEnCkRYr
q0ldYoldB2U0Par2YZ6Qgg+r9QYoxymsJmKTTkoAyr9a1pW24ki7HcR4ZWnBpmWQqNCn6Ykg0Cmn
lMC4HChqQZ8z/V+08G8pv/cMBI86vBk7g8Xg2ic5ARUf/BWLBjVQ/z4ETPjz7ZBqXjnRRmmvIxgs
ik0bTH6N64d5j2dv9UJ46RLSVD+RwAZwh9NGTZMorR79QH4MpD8D9F40mbsz2/4xmIj9eLXpVOTO
VZzLdaZmr4lvX0JRB9vVPxbYwE1GwT6UARHwxo97h9dQqMH6b8/SX7qTvyMvPrluv90hlCY2IWXI
8MAozAqmv2vVMlLVIrCqJK2TQtWdx/BpbNyzpTkVzah0S+qgzVEfrz96KWBIG6d/HOrjVALhfEkU
p15Tv65rkvUI78YwfmWU96A7wjh55B++SYsKijcdKXpyv/7m2jfz6qeHS6DhwUOBYxg5zydxFWVM
VSeq1R7U/l4xj/Z0VTH/SrWLtomWc2BA4674klN2xkWCQRT+Y0aBy8zLJx2Z8DevXg36xI+S0CIu
GpUu3E6QTkLYH184gimm3Cr+ZesgEbHsVducC/Me5CNw7XcL3YL0GfnxMCrBOSvGxTSO8NtIZ1Ie
Y/fe749IJqEKgcEnz/2NbY8QMlQZ5yC9lWsQglwxkDn0AD5kEVwSab4QlliByZf+vUYzZGhAZTOA
DhSg/OlT7r7RP/aDCxlcF9GRDnwEpUnpngb1aDjlRQqTOem3pdvdBFW4LpwryOjLiTOKHze0tXSv
oW3qxxwW2f2CiTl0/5W+DfzgfKkNDKI43TXNbWoRi67z0eCaRb8p/XZl5uVdaDMfSyjZgI4NSrxz
HPDUvrlUR4TqhlwBglq3Iwn0DFRpqTZj61kMVMdpfum1ndZlm2omkqb+wgTESPr4MlUeU3/wAroW
Oc1sA7EOY5KKCR95ivT2V5XKoXhoN4O4Avn21PTdpoSW2vkPgV0edW0TDsW2lL2HTCDL0l3RiEOD
urNBqbSwIeqm+zx5n4R2A+QJdVS0SUpSIWfcoktb2JlF4ffKnM8JXPCUcfouGSi7X32mJ6EFIqgm
D8DS/5Q4/iMl3mOURPLjPTp/Vtp9J8473a7vfvkDF2cOv1+Lzz/z/6Jcz/ilXO/48XrOPwn85r/x
5x5niC94wRAkw+hREd79e4tDjqexwyC1dQQGJ6R5/9niDPOLYBNjK5s96Oa3P/prjzOML+rsF5nN
Vxgx8fH9kz1Os7R5ofnbQsQXQwkIIAbFoD27Lmcl39/W0LruDPijCaKRUdmHIUCzDFJv5BYn6tGU
E3FO3oF/aUfWAJvSapcOM5QPJtfuexdCPKtEoB1Cgj/WLJvDEerDsvaHBy1hIFCWpnPtkNzr2abB
e6wE+bRqRJUeDSblCACikupM1Za58L9WQTIQVmuoXqIYF5ZWvIQBn+GrNxOO0GXfSubYbfrVQAKz
wgyITKoZ+7U1Ku62MJILgr12fTvPU7voKTeMPVwU1HHNmjxUh2GwsZ+cLL4uNND3zCjdcTEApb1O
WgFNwJjuB3UC7Ip0cCkdmBH82/WSUMF0ZcX5yS4yuNsmtWbXCqasghQY0WaqN6Xp4KnF9DaAEAc8
Cp57gsnmYQw8+LpWQTgvw/CSulI+sJxQs5ug52sjSK+hp5d05XqwZUIBzlavqPPzQxQ2Yil7606l
5n7QwkYnImtwHuuQPIsw04Gm2olf7IIR/KvifuhV+WSjCL6E/Zgusyk/EZVwMmHoIgzCn2H1MH/V
IbjmgfpwBGa3XHNWagWUYrQhlKH4J3rCVS847vWroVVeAVZd66FyN6oKMbt5RkrnkOIi6bMPrWVc
gM5tOUng6KMTXDdld+xJCB7U8D4uBdqdIDxGkjZYGU02EnxGOWYPcniIm9uQBvwCffbXmrPXApPB
tErTWQI4qs4O5fZbZxr7EWIBh9yK3GVV3vRJpHm6H9fHmmu9y0zzrWPKckeuD8t6H2ytlAjLNpte
i1zZ09dkfJtG9+OI3idBj3nsi6ncBho6wUDvz04XMUFLguwENt9e1I04azmjqsmvoqvGiuPVFNTF
iS5LumDwUB3JVKKTgZEgH6VyzFTiq20yqFbsAR19Ljs/0YpqloU2oZQaogqqrAo4vT4mwbjrUcNs
ADQ8q2OU3WXgccnjIbOb+LBRhdmuO8fWndjMEzCEF5JZw6ktCH7HUjIx53Gs61zPho1lF3gGG9Va
pX5MtrWWEcdDgBum5IgU97CVe6bq7k5Q5m2qlnqmB+G1V6vaYN+ysmXbl3cCtxQPK57App82SuSY
B2KpaMyBLAHXJjn8W3YIbi15Apocr0KrW+sGYTyBTXCMHpDM5VKSRozXnJrZaR34r03rmHAUjY+2
xvuHkpx+mtXJQzYZtI90pd79L/LOY7l1Zcu2X4QKeNMlAHojUpTtIGThfcJ+/RvQrbjnVTWq4rVf
4+hsblFmk0BmrrXmnKMahxvuZqKdcq3ZaLNFPGJoMEGSqHlVLYt3WuEMe6tRfzJt2vFeeEK2sgfD
IMN7VlNQa3XO+EOj848GbXAdOcDHppNRiJaQPh2Z+moeecmQzq6uivxNq4XxJml1uCc39FbDvYOE
HBtupTiE7KEiXGmFeWOS8z626VfXE9oIYphQ44deKLEbScNrB4/CjrTdFHUAyOfLApazBgPqlY6g
gEgSglpy84EIw482ot1dtZdO1rdESDypQSBvxwGeMX1ziGGNfaW9skUSP25K4pf9iHPStl+khXnL
eV4tCvpSoCNX3Vjc4X09dYMONLlL9ZWEANYVw3RVK+SNudG0W8jrRHmaXeRnxlSe1Snb5qKixm9B
R9ljj2ogjtMjSg0Oui2npHZKtpyd781cvI7IA/CMdWRtKXRL4UaB6jKf03rYo3Ai3bOydqMp35N5
eG1RVXtEFxLHuwga6lC9Otjf3DSCKDJrhFBOzLVpB5LJmChnUWIYUScLaF36zISLfLH4pjrqU2U5
z11rjR6CcHrQeatfqoU7gmTXIh8yzzaCmRmCEC3cc2x/BaHx0vTmpTMHBz12+wmM+6mukyNCx3vX
JZ/2mLRuHkjOqu+Xe9SWjhO3TWhPR9FBPh9K1J69WHBcyLCjXpuOsEy1TerkV0FBwCSMqQeY8Auv
7nsBymRVB8k1lFMiZ+l0jXlar4aJdk0DuH2VCqjDg/EIxTpfzVL9waEbiOM4nGgcPs60EDDNDU+C
apEJA93isuPE2+lFtSnDLl7bpp1isseGLvLIV0GBuhFzvapBHxxmUUXDh1jWekLAnA53E6k0k/yA
IMjBOQ4mPLSUHDY4pGiIeL1i+b0Z5Vclbgj+kzq3SPUnwOmfE1tU0DnbOaZlKJO9LzcvjjA+8sxM
XbVDX4D29pBUFIJE3+r04l0m7pt6CqttXaPDQF7oOb0F+lTe1gHsuIEmEefqn9FOf6pBX4g+P7rF
5RCOsJ9w+N3wDqHQLiIfhsMpbDQVDY4Tb0U8qjdTl2Kvars1M/E1xFY/HrtdWsubdpSf5aBMPcAq
s4uL5DZaDYOiEGn5FMnXPgnvxIfdHcnYS2G8HmOLdG3rAeLFduyj90TlLW6j4Ypf9tw30Z045PBK
J+5B7+E6dQTB+wPdtxYBTtlG/tySp1rOirQymdKqhf6bZnKBYD0/oeHbYI1+rUw4MZJCiUE/+dQl
CFECenMrNt6l6n8lrXRnw3lGNEM30Ug3i0uhhCSuK8aukV9El8HuzvwyGj21FJepcPY6+2ADhVkn
RTXf5Up5M3tgkIb0aBEmu2KIm3tkZXbbeOY0oZfwnOmI0TukxJbQ+HX0+8t5O6nxdR6pQxwJHcXd
bF4m/VapCKzHB5gYq0x8L6Q5reMXAkpOxPhHKpKHTjS+FlnbwkD9hxBbUNwqgvhn9m20y5yvAkYj
gBPUH0Oi89WEhyE6FzBeQ8hMClq4VOrvHYSoQW8oTyI/MUJvUo7JcLL6j7znLkFgNBYPZYKkIn9J
qCXH6jCQ+ynVBAanLwKWSIWt1M6hGTJlQXWAQxMiIMmq8J/Qpn+WDueuqfIc8WuXj/aCSqC/WSay
jyjOpWk95UQkw5CEEwmFidBkCdGRVu/FEO5sIORNCGQ6fZsBFQmrdR39msk0UINn4OGrSoNRSYHf
5caG22VtFY3bjzb1bbIWwEWM/IdgXSS9D0NyGupTl0J9SJbY6s6bJdCG9UFkxzB9InDBHdLpmJsp
0fbPNS7jur2GJaTe4QH2gTCQ96KyqubdwIS2g9YRjMUtNWaEkLe209DtyBtlCkE/HiVstRUvA9m9
bl8CtWm+aY97ZZni1ECfI0ebksR4b4qttZOxGhXaW9++TvlRY8pH/JeX2Z8lkN4GmOaSXgzabLUM
7uaGnbF8M4r4PEjVk037siuR6BKLysx8Y4KfkA5Bbq3bIUQX2/poArYjcyO2C9+qvxbtL+na6Lg+
dfFkd7aPYNhl5kyuNxvONKwYPbi2hdNp8iuOjjLw0Qh9spK/2NNnrKUrG3gm0YfuoqiHtuqnBZwV
rrw+6fgGCRcxL3cSHvVUd2tKXxgSzEdoLMjJlzPKoAiTsx52J1KFcKDyuyKWKRLEjEDHx8QN0Cah
x5sElS2CLIKR3Dn+NdHLTrxOTU40cv1Fbv7Ohu2aKwrTqwnIjuUNxXOgT24PDUfwnc1KIx6temXY
5RFWgGzI8Oym2GQyV/QizrXYPjtiImkBkBekkOxKj40wH3ObN91e7X/74jlKn2X1WUxvjlRcdWQc
TlSvMhQfYZR/WT2R4XJI2vX0EVvkuDH8duz2qquVa8/Pk6Nvejs5RQinwwGBoIQqI9S+EiV6FYoA
4BP4LTkwTGfBTiwdl8mlGkJ6m6zqDvkVivYBUWutk/Ame5EOqrT8hGHLKgThPBmYRSOGt+07bp4V
UyHXBGUQV9xL3WtcNlzNxiqshjdqzFVJ6n+SHKoZkgPt/ZZLaypb19a+xqlEbI5cx9kWzoWMZ0TF
1mUy4eNVaCLsU8CvWLLmSmh8ShP1gAwgTfV0tAxVbq/7OcKMAJClyX+i8tbNzTaplz1FbPLsFjmB
OzCBjUuyKyNtbeQG4sXeVQRv+/zTlDt1RoE1B/5U3bNSdafphHLDz/KUW5caq9y34eCbylcaIIMm
9L+SqUfk9QjYEIPGpke/BnLz7sAiGhgJi/hF5PID9oApgaHJ4imbytqC39UPxxhuCECqdOr9ZE52
jc7rFrwH83E0c5epnZdOzWejZzDySLY2gu2EHCbhMFcO5nrUqvdS3GbLfFMb6GXpA8gDDynHCz6y
PcCgjTwdEWDwQ0fXZHep7TvRGp42vAvkhPGInj03gG/+yuN4tMryytDYLxPdD0T+MWXzQ9oRFj6Z
23quHgV4CG15mWftV4k17QTgxXBlffLDPvFUY55cqyNCnNmhkgVkXhXLiDn8Ha3iSZpNIOcq/v6O
lz+2zN+GzO66o8OM9G9DPXrDntZzvN8ziLaUfG3m6Nma1vg2Yo4hQurfg9LZUqquzVQc28p4mxpy
TiGP1I5LuXJQTRT/TfRqWtEpZ11ibzkbqXF1WsEVQWHTlKx2kgcTetdJ4acYpCfSzz1iiI7sqU+T
3ftdZHNkVX057W9QE++tLfvA3lkCegs5WTRsDMJ0olJ9UJtQrKFw+Hmf+ZBE1yKg1JvlxwFf4JbK
7YHEZXFM6VrLDgx4nGRyNRxCCLATk+NAqCpWLs0dDSbiWgtWL/vUEuMlDBWk2eaOJgX5f4TXN+pH
rsnrAjicEBMlVvBKvgHOLkEIeLbL0IoUfeoS+wXHqvMMrUImUXtJM55IAOPCpI6iqEtsN2u7xHMk
diClUZ9GLWArcdbMBqtWhzmH3Bx+RM7oKqHkqzVOMhUoOZPNajlop0Ty5mu1yR6Qsk2sz/Gtl4eT
QzQyk/xHKX/vF95EYlDafbKJMPuTODVOm7TR1xzymGAS3Wgia9bAzsjSTR1yL7Z+enJB4Cqu6iza
z+XM1LxiEFswqciRjIduXaqrAllSHiAVWowgo5fXQP8a03ABAX/0euvHgQLgrrmFAdHcBZhMRFkv
faWdZq31yijk/8wtMf3ki4YoA6eiRK5UWq+DHW7naMI+geqQw10OKzsFBVJ+GegV26ok4nZcaTB1
JnsR2oruGoh2o4/fFRjopmQUjpAhEsUKkDsmGERhTbSPJqof+cMCCh+r6gfROJsOhGQE5zngfKE5
Cuym5JvZLVI4ZPDlSzS+2aV8yzEANRpWkdIJHwOr3pmGfayotN3A0G90VR+IV1/BkB3Hk4KloVCz
xFOS6lu26NSMG7JevDD4zbWP5RwiqSZ0FzrTOVojVimFVHwI0Dm5bWVxm4R0cRY1Xtk/xMlTGIRM
JDjQ9TLffdP28d6Zn7T63TFf5Og2ho+Gcejmmx4iJGuH50xlodFufXZrRj9CSt/+2MaLGawNlAuK
eLXYMgzzTPd67PwmoJ/lPCWselG5DaYXpdok4lIii2wu/Iyk1J6nJNjjt/E1vHHgj+1Q2gYlvWrs
CuIW1QLNw/NM94hePsyfw8KMqWoukRqNSZW4KUJsW9oolfC0ufH0dl63SXIi3Bu6Zue1mC10vVjX
RbBHyeZyz1stdRan84qjKsOlCzI0S3zq3a+to0x3ehTBJhI6234JW+WzYsss9GqlYjAvZ+PFCu3n
QMqfBw413fwQFvsIu9sooybL97YE+oQgEk6WxwGb6gox15ni5LEujA1yYFsFMej4QDxb417pJ5Hu
4JmvGEH4Bo1AVUV0zi+l7G1oEzhAy2o1YlfR0ovpXMLkDW0TJ++FT3zH7XmwO16L9quOAfCKwG1o
GCmTP5gfZUqPwyhWrfqqhyw6VcL43c52tRZww02KmzqzF8ODyqTCGyQ1csegYYUMJBjTQ+5XTerP
NuJ0+aAGEbApPBq2Xyi136nVKUGW0LWIbEro60WMCjUCUKfuZoZ4csImSxxgYpYniWhoQxebKkbn
ZiT6y6xAeGulHRlER+DNj44B2mlm4DUodGFf1fqeWChGaoADjOoHBjyheIWDB+j0iP0cibUnW9se
K6CD1UIyt6JRPcdmWFX2itexeNZbyyGG7NowvFJhaaNh0EpjX9rOug1SaCvTJQuMSwlKbITBoZrB
mywIltc30XJsHGJUCh9Vtw4xLASO6ZHxv25AuERMR2ewVyorZBVwPMyaLvNr4OuzelWTV5jQjtXu
CWw66NzdEgSxgqM++RxXjNBXukUIzCfWUnsANyJDbcZtAtZCVQqsR1G2VSK8AAbOp1qhJSyrzY2p
y4fS0OJCe8BIVXoHeNbuWjN6KhfkJAb5muyd5LlW090AgccU/Q5b54OVzic7Ab8hoJHUo/jWyXF2
hZbedavz6pZ/VTxBcCr6XP4AIIskMQdYqpFht21H3XQxOatISaJxH8XydxuY65xcb/CfkcmGqBvx
roXFqgZNheA+jlyiroMjMbIdDft4nQby1VDl8TriaQeWnd6c8czC/VFGmXC7pHnVa+nJgpeBPdw+
weNEC0bLGwMjropU3Kx5sLCtlKaPoz7jmIcdNJBG/YfBBRVy04S73qTHHcThmxWjq7aWjrINs0DJ
wVXV6a7M5HWlZ2sjrY5jQSt3LvWQ79EEhPiUpdfqFBHA58CXd5Hl6QMi0wHC+//3ugvCG/4n3UWG
9+i/ii74gv8cSJEDQTgJTlF0Esx9/kmP0NT/QIzlGAijCINYRlX/qbmQnP/QTLQYDjmuhM4vf/q3
6kJaIid47v+D1GL56v9rCGUrjB4UlGDKklFGQrz534ZQIfhaK8RjDNWUFVtzyvIu2Vm/1YoRLvRg
F/caF+KFHJLD3ydjbidtxJua67F0+udDEbTSKTZM/L4GhrB/PpEuz8M/Ze5h0M9bq6VHT9G1TThy
7eewhJE5bwiCHF7lRje3bR3kHCh5mNW08wpSOc9K3Zp3M0rWiIbG14iks53VzZLHHP9/CTlTbYM3
57++IFToTOsVQmt0ZoD/XR5QSoR3axKH75QbNILVckh62rBNmwXYf02k7MuHrKV0iqf0WusNjqg+
6rxBK4c93v7LnBqBl/Txbkj6l1KrONZbyU/NHgPUOfcdXceexqSvEQTQEar3rqfSU2KyfRFM8DgJ
zuMWZLym+K1baHFZU9LWnJxrZ65IHlA9tTLAq87zzkkWuWKodIA0jWuiaa+SqLPjAGwHb565BmCM
ZW706ybxwaYBlJZnTsAKByW6IWPP7tBVjh9MQAe7sM9d08SGDfvyMEpztjWMtnCdKm/9RGfWH4tu
N6rRBgsRPuaUxhMt2HsTMkVr45OjNv7skBhrZFp6rLptM0TDKl20tIE9eQl+cTvSd4hxqQj1gE1d
QsmChdrqDo2ilsSETvbiQHKnCLFq3hGfGDP9Z3u1NllVJB5gYlZEFmGDMX+Em9hTpPC7o2T08zK2
KFePRDi96hxUK7jW2D26aaVLqMSNOLiAg/9CT+qac/mRpBcZgECSZKGvGUwvxuxSllyJxnROgmlf
sPcnavswiYK5aEqIQsm+qknrIs2eNRMYUh500ZaBZ1FAeCY7NwB3VOxBsOH2YpCywMCh4IDiyqwW
G06zpa+THmXgeBWkeVoCDhls6WysRhNmMxSttZVYXwqNEipFMDl9nXGx2LPbKMbTULE51MQJrPrZ
CPxiKJjJBhRUakAeW+UO7OUc4xzoo6BzK030G6z0p7DlOJlIlB6Vgy+hHkOfjF8KE0XzpSEed0rA
zyv0FFCaUG/WJF0MOYyYnmSdGwfVtCVR40yshx9XWCeFeVPqidZPojxbjH26IKMrSeKburQgu4o6
TEu9qGpuThhoOwc70SoLjZNKfLjfBc640csK+LBqlOQahIwY9EPVgeCyMtofZBkQIFE3bzHZLGna
7nSoXcLQLpItp1eLNmFbppVXSc7kB07JHAUEXmHq/Vs9Ou5MzqY+UTGhXjwltLxWHaG0HikZBbI1
vNkKiS2zOMbzJZgNy6VlOJGHp130WRn9vsy+M61d6i0J/CX5enOs0FJ0brpmoAAS7jxxUqLaYFBT
1N+IvuJVPcTEo2r1vSdelFbNwSmcI3ld9CMdGpkyqRTFzI2uqRyE7HagfHZOzKPJGU7pghvxUzZa
B5t6dNWjrM2AE3kIha/mAE4VZl9MDRF31GPZYWKyj13H2I6sxG4q0qcwR5ncqbAaDb6xYYR0LQQh
glkt7zmNBr5uzK2rbvRlZKBK0hnr4adkLaSMCFNgYpdHvWlbFx22vZU6mVm3vpr5pU72NDx2Y3IJ
LbtaE9oBS8uB92FJ+1Cf7qmkNp6ErhdpeJB5qUDhDmnZMhpy2Tt/TGV0MLX6lXcVJ2b5d8hjIlI6
+dTE3ePQ22u+V7jPRkPfyjG3+zCCq1aC6NCm4YdSa86+UYevvsqdTawxgR1CFt6hiJHmKxYmpErL
MUssZZpRBYe2C4ODTFLPVumLU5ZozgENLdE/xr8/axa0e2ZJsimeeTLULZ03IsakkM/l4OmZEdA8
DCvPyurymKtheTSWP5k6TaDQIHBL1to30qCLXTOkdOnjxFkHlYUKUP9s6nHG9+GsewlXo2CfCquG
uJa5ufz9KUymVcs6RyWjKv7fX/3zwWLIZyMv3pQDpbeShmc7jsUJxS+jAFW9y1hwVh366/3fQ3VS
Sx9xoUwsEp+tm/CpzDRyaexCcyvQandw7s2pi6vPv0dNYkk3XaUwVx3lLnpQB2IMZE9NohAku/xp
9jNpJgX5HBOZNnukfsX+70//PFSUvNjHrap7qYRGkfODq0lmgwZRzZio1o9NyyUoa4FB54KORdka
P7gJ39O8158tW038sc3FSbNs0wMhT98P0uw2G2san7HOhhmB/SbJoIQyhR/Yrl4gBr3aZlr+Lp2c
7Dp1cf6txsW4ikqip0bZKNdqXJuHqTCLo0y4ih8NykBXLuZIb1UASkFzfxvdeRRK/isG+auNyuE5
L6PIL1FU7pMx2GVt1u0DbpMNbt30RqCbp1fa19w21tE2dbxVZNht9Vzb9RPrymDRnFPi8Cek33k0
8IJUXf2UT716jwJm0gGE6UepMTRfp8l9CguJOFlLPZtpGO1son3OTlF3vgPW9VE4IG9jJVbfI37q
yCDIrsYnVsP6ffwk1ZXAnbz7nqzkpShnmg5VupMzBHNRIn0NffvVjE52LeLJWovBknCdMbxUrdDc
mFmEr0aR0bxZjEP1LOeVCkCmFrH5kIJ3rckX/egnZiJZMCvrMeViHonp35saxnRptIxXiWkFFpT2
izdTXq7Z9lrF1ARWAwHdEUx04hGwpgj1s62fS6PCaFTsEuLvePt5oRQJK9TYGNJe11pjn82oBCrs
F4zXZeWUS0a1FnloP0AGHbwkoCUjpLShp52irc3U+QYW0/bCd9ukjz0ToL021Eg9z8tZZYirX8BL
FL4Oyp3ohZno4KnkJLnZiL8Tu2iu7BeUX5dZ2W5OTG2fB7G+R0da0XwfXkjMemvRFFMI99hpIgN3
K2XjpsqUY8uB8Eb0AsEP5qlMy6cBGc49hCMwsZBjdTxXlTjTpCOaYPw17OxJIsp4GTdLLtaG3M1Z
ysifHg7RV4hl4FKacbTRBtCKoEExO/fVczXE4vg3AQhDSEo6EUBU4ueoQMOE55FDQlzNh9Ep5105
Ni6/uiqryYYKD0A883t/qHXhNvNwwVtOn4cGRdDPpzmO43Ohl4+xQeJMl33bs91u6Am+ZmZoc6gQ
sYuRYn5kwL/pMb2tOoOysIWzecb/8WL3deuZRn0panNaByoy1MEiY3bSLk1mf4jKbLZligFxCFM/
W2w1iaDhVYQxqtRRYjW+jiqXh6JX3T0cJn3bOpS6bKFOkFcPWZ6xNuTho5JhnM1HZ1q3GlfqZNb2
eTjZnYUNPwseQ0lHL20ay5I4PDD8zulV6K+U+v0+sKP4KorgRTUcDPvL4TnUGvny9wGHzQl6dbjL
9M9KmfH76JN6FzLgRNqGy7Akrva8cS8VggfibZBwMlZqjt2sZrtuoP8ieL8q2+7XOKaJvjXpurRR
2x20We0fexRO6AHst3DCHDlXQff49yG2QODZ8WHohXOC262fs0F91HrcWKqkPYRGbnvjnIuNTuJe
lY7iIbf0+jGLkAPLY1b7DU6a2zwdkNDB1pnww/VlcgxzBtcFi/UZguynjivcyfjaQEZ+FOWd46XJ
wLFVUpeQhtq6lssHjTnDOnHM0DMndhLKsGTLBT2cAgnhe2tXTKS6hDjtrD9gMDtDB2DMqHHaAp7+
GvIKHbBlyy5HhfA1UnDQ67HMeH35rNTN21h1pkebNtGD0oyvf88yq1zfdBJn7hDwmQsp0Vj3VV+e
F/vKGWUhnhCdn88DPZDx/HE594GRneR4yE4SkttTjn04Sk7q8hd/f4uRmXSSv2fVjPfXil1gJ/r3
801AEMO/Hv/rOSVSXWcAjvr3nH99+u87//M1tMXJrKjwEi3fxgom9WDTLSJYyzo0wsTTuXz4e6jj
98MnB2TUQ2FFc2v5zN9zomTuCBNcvgYhpf2vp9P1GjlRi9H7+0fKuP6nBiKyk2YRWunlH44TsDzb
NFf+PiEeDSUIH2qN+LisT4NDpBbHRE2Lh78PkqhQ6TGpoIU1MZK0xVNeGMljjGvy71GPyfhuT5va
FNroOkjoYFbda6PsnkAB4YHHLBhZ1i2OTfsxlEN3Mmz9+vcIxdrkSn0wbP8e6qzfO7PQHWIzeG7f
99MjMSVpTPk08oM5iWbixJ0SYzII7E813Nv13NOPkiM3KXahwmRyREs2cjWUlUT6gCMW+1/+3kzY
ZRvtsez0awR+mF+dFiEkGgKflG49hvInwVXot1v0GPLZUtp32SAgLyBIJVJJ5CPsBez2ORlw5jGO
QJohbPNnIsiSeCrcH7SsWXGDYC9UfXF9yiuDXKqdTZ7ZSpdxXpi0jXsODfsuGtqV4LeUEWxu5jTZ
9XAH3bKDX0Xq7a6WFIQYcJl97IxwRVXNF4pTuUUnWesR3yXBIudAk6aNLEeXIr73ZahByG4Nt65g
lSez/Ook7S/pYayYXbC3uvoIkVqw5MIIs9rwYHFmIALQecxslHxQ19jbxLDD0WVvWaOHRiV6QAgT
MYXyYMS9Qd9VfhTFXhbtjV1n1xnDi5XL33QkPvW49pMOm9ik0rIX6G1HohGrrltPmhwc5TrbSIJh
YmrOEwFE6T7SFMZLIj5OVIDrMOiwuud0Qy0TLu4QEbygBodGE16Y2qMfy8nH39EHRkbkqnL7lGbZ
u12niDqSAagFwgliP3s/C5uELBmG85XxQqYJHhOOvB1u3xXOvM4P0vlsjd/ZKL32AfUOXMA8mN+D
UfZlI/IhQBOHqbxphfw999MqfpiYWBD6U+2dqHlXrAkRZa6RMDT/qEn5I8X9t1k1T0qLwSUuL4bS
/ajkn4iGc7twyqcgbt7CKjrMpTauJ7VDF8pQpDe7mxH2uFA4ftMr1c5mZBWkf3DD6lO6y+2ahbKg
zY3xfllV/aHlqsYL/o7T+ZtIMonL1tomso7OStmT+itWIpqSdd/UP5z4ycGyjvx3m0M6K4bh7DAG
vc5z+5pGyqEOcQmF0XQAPk8kixHZq1Ah8MzgRA8a8aEu9AeH2NNNL+N0UQ3hygE0t0YUFwLBPKeQ
P0NRvs9mjMe/pkmgBObgk52MP4R8HGg6vBhdv87vPQoTauLaXhvzhmu3PwyUNYeObsM67+DBxzEi
O6UUxpI99JtLeHFKVI9xx22I5nWVj/UP3S5mnknJyVQUtV8l1ptsxqeAscSq1REtKZPJzph2a6e7
WdJcvOS1B6oXZjlBg8SUvCJDe2hakgcWM0WWW5FrhPeIrlU1ETUjjQ0hejKhckYzc0KT2kM62Yjx
0uiidqRgWjKGcdvmTspb+VMVHG8rRKaYlyRRovWc5m2tq7xPsoIPOFVPXKW/St3spUUJrZplgyST
+Wjc0oUr8YIITf2RB3/oJAxesbRhjvNVoaimYbU2ewtocYHBhU5CBjUSw+ElSx9kWRVgHt845/4i
TKk9o3RuWbCNoPlcK6YcIkkMP4g4Gk8Ncuc6yJ6ien7UbfIOY1zPK8pBIvtRXk0SmjSE7A2Jh829
SfTsIGniwmRXpQMgnTKBd1UK1PrF4vXW5uRJI1zGq8ppOblH5lnf2ko60tcxvyduP+LvTZfAf1ww
c7RVUYsdsrlfZL2Ir4vL1FL9TFYVbiTEIEYpHeI6RybUCMWL7RFhSic/KMKxNsVY/drhko6HNHyd
tSoHdwzRFkkCA/8uRQ9GP89UiXuZKFlncC6s0QOtJbjkeo6ON87NTWVZz5DKo8cBrnapvzuGSuhb
YUfXNNYvliAoL49tGodqizhCL69NTuk3S+0tLZAhmEsQjeTpucSnG5JFKlGgWlrcS7SNRzU7Uqip
a71o0jUD5Wg9Dm+5kd8ypShfHOaW3ci2YQ/ms5wZj71D97HLiY4TJAZGtGvdsRgaDD5Rz3k+dUMd
t2kZhrgdnAckyJfeYtahaOj1HR1VYdZUv3Uy0zqZtXXeqAQcCyK+FONuVBIFclLe4F3HXkaohJ8P
xQs0BpRwKbdpaaHEnbu9ZarVsxoU7KF2sK+YU5rzK1FghyIPmHQZ9eg7Y4coFoUYrYf3lr9BrNcX
HhV/vLKlVt+Q2+MT3Bpy1WdsnhadtZZbvh/EuhU46dolbGxOna2z5IE5LctonqeRaxJjMUrPidWH
+0ExE0+Shots1HdikxFvEVFL621+HtpHIgAtZkROsVYqddXINnosVKITHqsiRMWLbvI1m9LI78Ky
dwnBVXyRcvwwOeHPke5JVazuujxB7l0T+NqzX8kKrS1O/rSopXYfVD3dtUq+Jab5hPjOy7mU1yOJ
MIiD6JHojrlSdWwHo2wCi7Wis1y1dwJxXujgWgg7qGmaFl9ZqDkIEg2CxoxOQL1QBKUx6U9O+1Q6
WeMpOA1YMcm4Qq9gi25L2vW4JcuT3qslM/xMcEymzbuUzp/anA+uHZEj1Gn5ZnLscq3EpDkM9OxC
25ZZ1iJEdsNKDEr20JrToyCuyU9N9ZpUhFGNiSIflsC0juysOsEkr9S5s5VM657n6ykR/VWU6mHs
5Ed5EVPArrYSQjOkSE7XpYIzx+Rd6nSd9kkTnfMB5aUOJl3WKhSy9lgeSbHGPyg9i2RRYJLWLOTx
xbKQpAxz/VJIzjtNNslllH0fs7ZYx52p79AY61Kve0VswQbRORak5icdVyauUk1iIS++lqT7oB9u
JEnU28gxVluja5pztnxjuoeEcHAZTJgwfQkvLa6caK0hVE0ybhqTSqivY3kjo8l1g8J+UpIB9cik
vxkyhQA3XlAbDsT6IHexV61JTYU3Jl+zoNOQ85ClMtnVZ6ca9BLJScGwQRhAw3Mz89WsVaxFqBxC
WezkXI+QrlDl49U5dU17q3sZLyP/4mE89EXoHKM8+R5kVtSqUa7mJD85KrxTqcwkt2dNdo0ACKoi
ocZsTKYHpk224mheR7vzp3DpqoRumTnPeUyhb7HGl930EDvvUsamFmijN/SMm4Me5XKSorbIZ2RN
Gd13uXvoy79wAM0t4iSn1+9gx+XSIZzm/zB3Zr2NM+kV/kUcsKq43kqiVsvybrdvCNvdzX0ni8uv
z8OZIAgCBEFylYv5gEFvtiWx6j3vOc/xX/uYdmn8QTZrlZ71su+1OAx8iXyHmwUHpnldsOc4Tvyj
5nCTiUvlLJ9GKR47PE1wE9N3VzNU1guw2iG+mXSenxKbN/zctbeyVxQ6xc4PkwGcA3g6VhIYvjHv
Gm+Fr6vftWGklN2CBZtCWGK8+3mI1NUmtMxfONiRWsQnDIEJJpk5gWp0TxA/h7M1OAQ7ISzgmkqv
anbNfRipFyRtdGge9Tnk7sLzfzKn/tJe+0gbBCKGt81q8P1JsVKRsqNXczXIm9cSaxsLC9S7tEJb
7IhAoh0X+0RILj9bjlrjbJdVdrbKTxqjxTYEoo0voU5vcxQeas1ZYTKhYqlj8HAnuJpjb6FZZtmN
FOlg2O1mKM0bgI2GA3sHS1W9s2Jkm0SGSY8Rx70DThZfVtezbQDQukQODn4kwgwNaLd4PKMFeXbc
ykrBi9TMqRgfXFAqSeJne8kB1rV6zwOMrTyrvK1lpFchpvJSY16wuJMFpXSHfbPSW347TjtfGx3/
Gb2qfzQBp4z4UzoSQCjD6yuUQM0ymrvGwsjfJOt39j35b22ySkeya3lwBBNmhkObCdx9cviOK4Ca
NYixrcUo0K/zVLwuCCqgaK6BUuBVsmNbCMGkAUoEeVOF7Yq7qcttjHZYErpGrrAhOCLhW+ZTl1q8
X/NRnYgp4DDncpQxD7A7a0ixzqwe5n65tHl2TXWLE6whU5ElQ7wvjPCuimZokzWkRjXz7DJjtn4S
oAsu7Hjrt7azmdBvuMF3WIi4RIJ3nQgvl3dzmMbEcNMGsS35DMUAKFIl5wpTW8nT3IDTdG5p3t1A
pQZvC19t567kO2PgzV+xOatoYI5Ltwgg6/Mv5fe5p6//fP+STWNjiNZLOB6rZc4BU4u/Zv3LS+xX
um00hDSvDAxlNgcyyK89ks/GN+mh8d1vOYYvtdt4QURSBKN+DpOz6HbhZD0l0SiuogBUk8qTqiId
tAuLmDo3M1aQRB/t7DG3gOa2VtTvitL9jmb/NU8NpGkbl0QGO0X1hzIjBWNyr4UBmFjZy5y5Ammv
c3fhkn6kIzs8fkbJtvBwICU1eTdRkIYisPJVhO2fIrHvjbr/7uxKPcjKwRHZYi2eqolFLCqqJvS4
m6Ak+skLhfZewE7ZAfDvH0f7TZkqv09GBFHV/PVLzp00hByF6SwC/QyIkhM3iejOHRucrXfAypdj
7TX4aMzlhfAJnwboudS1/jZsp7mPxyaYfPVTwwHHW7jUJ/E9phiB+uV70Y61JS+XbFud/mKotGDc
rtQhZ9hrkhAcOOSaFCPwrUTLWIz+nRn7WzUiYLE97xxJiHWG+3BoK/2FWQBBE3uZ1TjJPbI1BilT
naQQZNCs1SdoA9G1EgTdlokGmld+LZOFXm+TlOdkav/8z/9ozrDQ8aKtiOajtTRn5Xv9fknfOPLx
cY2Mg2khnscSebpk4+l6g3MYK3PgbRrd6tj8WByXZXybHVxr+R5AxzrpdSaRdE7y/tNT0aUZPfNc
jAcLqW7f1dGvVEPTNOpw12V8A6xdf8oZxlMx07cL1WijUrU3BnIK5ZzvqYQYiRwWVBf3Hr5ftZwS
1ncLHXBgBI+VmHZDS1WkCnmLpBGk7dSPPuZ4UgeToObRjY5+QZySEzs5yIH/jLp69pW790KRHQbP
/I1McMSVSFxA9q8wJDiNTdbCLuEVs19fpt7Y8dgF8t/z2TaQD2yxXE0BXMcwnDsgXs4mtw6uIxge
PRiUSwHjPWpOpjG+Z6yjfIiNm7GwPhUtfVsvLV8z9js02UcHWNXWKWydX6rq2vOo9d5RXRJ49Sp9
W/FHO70ayDq3rkxjvNls8/w8Pw6Mf0yIWPxJrz5pi+3sREXJllJDRz8ty/i3ZOk2MJPTUTz+bl19
nyRpFkT1wl/AeILFFe+ea42HqmXuK5JqxJHnPJQOdw2XJ8VI6QFVCIRuPCaMjvl9P8RVzToCb6zg
nUXPxCXSeOlcm2PcKNyTJ0O0XaIuvtDHSdQ/jr2Yx0z78XYhYxvFBpOB/NP6Da0LjdoxrNnHQpiC
Gk7ChFPXfA4qcjb2BEXC43teRH5rfPDGIz01O7JQXNbaPcIiPD4MvOlk8HUOPsKKzyMl8+7jjgB0
PFnlrvXFdYFuuBF6yfAboqE68H+plZs3MlzKr9V1mdzGsWo/1OpD4TB1EBS4yGLiNg1YzhXQUbWU
ZpA34zOobvIYp8bss0u7ZldE424Yb/hp6lbsQoSyHRt5lKwyb8ju3DK92kq3ahwIYpXpV5JxqDyL
qHtLmExP7Enn3WAiJkRsJO9K8VdzVgR25XzkBSjtWJP+46YL6attnempiTidqY8LkshDMBo4/+zl
A3OAte1jkZ57lgsOFjWGJXkxxfDjjKBZIvk9WtF4zBuw6l5iRYdiWDgZx+4LKlRyzDtx4WHyaYf2
61Jj4MMlcgnpIdvlDWEqnhucbAWjOkfiq+cVF3qSxkUgfI4MGQ4hV+SpXYrBYdvYIHJxpdxlcWRi
joibTeGgHvoM6nWsh60/ud5dgfgyTZiSzKwOt9LXh8o1aSnJBNd8ne9mnTt7MMHDBgPkvS/9+LTY
cLLy6kmWUX7XVf0vf4pxQBe+c6ZukO1y1MISkWRKiyzjeKgGDKpHLbrqYmS626JxARCto/iDaAh+
vTvLqzEN5PHBtVOyobo+8tpE5zJFPbGBfpAWiIOO+8bWLYEKkqnYIsJ4G2XiK0fkfcjbMblLua8z
WlibxBwHqpW584Nfc7fS0i+dC18HLHd7yHoDiZLU5xa601VGxsgiMn2eO9GDarcDh33akUapN1K8
xYHClu+kIKOl8YRM88x2fUiuzMKPUbJgrvdzRk9K1rbm0LBh21dGWO60DUxgqbMrKf07C2cGAan3
hlGk5iZfucg0khzI3C1Hp2pe8QxXRQHOl97arWIRhx2oAElaTa+mBxaPhLEHIsifuVQYe6U9jdrE
VXX240NrpH9Tw38yjGx+VnW2L+LeJ9qk9M5hjV/kTRIQbcU2XfcVxJItVjO1+p24k6L4bXUxNOS0
dH+N6vKzYAojms58vDjNyPNTR1vTxyMs+4sXhfMx0uZ1mPX7UDaPYeOHB1zAHQU3f/JR1LxT4DhO
LD9948nJPN6/LCYnhjjQy2LjZbK8YAbut5UksYX1NIDm11CZY7lbV6Ns58K7VYnzrXNSMRxx3n5g
08jdppOPOXMj+4qoCyxCF1ItxrF1m0teG7SGNECSbOdFTbm196aMxYBDkYjL3zL6OJ9tO92PDkPg
kl+cVJzsaaG7wakRW0kM9DhEz97C5YB+7H1i5PF3Fw13c91uOmbje5w1l9g3jGOU4pCdsOLMGTei
aiIDRmc6Nt/RYemepRcrdZ+Uo8YAC/BzWvNI7CLivFCO93QLWjc+aZ9uAiY7VJKXm5a1rV5Q+UyM
dbXF4vmN/sw8kCMNLzXTKnROtqdEzFw5eMfM9Q6yRu633YIXzvccTOcWQITqV13Zpw7La2Dm8u9o
mFvKKZYd8km2bQebIJlj+fvMs4orEos6ZiP5+6TElZuRvY6HFfhipbgbWdHZRfR7Wly9XzL6MI21
zWSqEqwS0XssLKhu2HBSrqu7xGCRjKe9qDsy4AkShNFbf8sZruYyr15e3nFbU8wAiSFK6hzwpqPs
30Wek8FFRWKhaMolORbZY+t16g4jZGA5YX9QBfUAbKvEJlZ+ds+n7PeglnO6UBgipogxoLa5hmYD
858rwkPII4RdL9cwJ7uEUXYbUzTRqbD3pQLsIUYDXc4QfxSKKAoifALXawNan0IemQ+Cfodx6Ku9
l0Dzk5aNNajgWeipefVP+ETG+voymE/Yn/D9EYRz2+5ca06ZtmaljefqYXIqvRdxJPio1YdmhM7s
RAwhSctJgNtrE0dooPh1DMIlaAtF4zjUuRgPudqvAcc8zswN5RHOg6Z8wZ3MNSiPrpmaxo7rfr2b
RvChqs3eK9JiFnjhxeSfVjZmQvSH7jh27eOot13S4u8smR2wMeAs5DkO/ho5GOla6fStGs1rSfDA
WMAl5It34IVKHmkIOwoKevDQw42w57h+Dg0wKHl/WEKWUeD9SB9q+QFL4AnCAbe6rAly6b4MS1Zw
hf/sIFzwiPZRUIbljIJUWcRYMz0dcqvks+24Flij6CudiEQm8jVz4Ni7JgUGQPoJQiZ7n4UWsKSO
eLxF/K6R3P6twbimjq9386KJdy/dppqAA1RdtuxpW9g1sRcxGvkfy3TKp/Rv0yxvjl+Ohx4nQV0Y
Gecyk5FTEo+AOxnESVoxEaXPcdjANx6ohyiMHjrNiv7X4riUmhtrlD8ZqS435RB2B9U7yS6OrV+R
ogkAH/O+yL7pIV52XAwflOJePLi5xTHkM+7SHSBM+2K0zcs4kPIsuy97lr+s4cMh1hxYPYZAxc6a
+V2Rny6Kp2Y2CVlK9gRGyr0x1M3VXz47rlcrUtQ/CFxzAu3rGE7u71pOjxS9bIWTDPtK5c9gBr9K
HHNGQ3lwloLFMinybV1yI60w1a6fswcs8GwfMUcEri6RP/xu33Lvy2Bl79LexWOoq/EkVblXLjmO
KBdvyrhz62Q8JA4CiWf3fwVXT7+R6ambbOgfLIV7+szsGuWhFT/hYupjwkywLqE9EvK8/9KjyxC3
Fdr8InL9XML5OEpo/NJcQ+Nj7gXcbCYYj/6Jj/LYULPhxLyBW/OQ+kX3HDdrVAX+KwMqL3kEafFc
mAP9vLrhEDx76Oi8PzRLFDwkFLVpFpoPtDtgawgRVMCi0FqR8CnWv1sLKws/GBzct7DKk0O1TIeM
wNbYIzXG2X0hl5qcY7evquVzcjmfWuu55+QimyJ3RN5xwWAi3xmlBEZSEPY3LNvcEcR3u3ecLNyl
SEkfupKjzMuz/cBSOOfisymihj4zir+GETVk5juEWYlIPtvk4QZax6ICjDBWlcdW02mXYzfOJ0md
Whu0aqjOMBjWwb4B0pLSH9hnG/7F12zUbCVJMgq7fJUO8LLOA3fS3ymNoyVpyON5qv9ouyS/b1zn
OZXtHkYl0t/oV3srZmHx0y1jR1QVsRwsKVRzoDb0gbH/uxp2CCWNzfg27Xi2my5oFNAMJoFXmqQP
M+XJG+3jGw5d+UlCZh/X6by3p5QkVxxfZ/hxSG2y4WpTc/xsurNhE+WmfJCqH78+zT7Vg/5kFxff
5nxEwb3rDNOgq0e0iIYV/Yf+bi7FnxIuFDR0EI/DoSYTnWD9PBj1Yp8kfilQzuTT8voJBjfTDAKX
0rgXnbg8udmIRb0HDbL4AwkmQY9alawGQ/vYS3QzUTzD8efYy6czPoq/2B/Ull2ds3ex6Rzmifvm
ko3lk1Mad4NGYBee8d54LHgoLuu308AMAq8dmsrYB+zZtmxRlqDLsZI5tVzJcbusg3/d45FnAcP/
fMxLYUvTNknstI2qk29wASvbCrOz/JxJpe9mywDePmEuG/0Rcm33ACb8WQqCeUJZPx27BlnAX/Hr
+SKq6amwYc+qhN2+N3AU+MPnMDNkhipgLscc1ts/5PPIBVvkwwmzspgLbElzRsHIxQyPFZAwFqM3
V0CQ/oJVg2ECL245Bb2ezBVlKktMg6Igly+nvA8KWAgla5RTrrzvENmThvgNzCjKliakB2KpV2vi
xIsnPkKJR7FLFLvbmacNFIqXTICkzIwGOkt2mnOPmm3w/qaN0xBRBaQe5x62KaMW5nGMrWojWhp+
wJVDUlK+3DmlXK/m9cmpcUGlCd0zdEbAbBlJmUYqI8rupy3b3xFA/4eqZLSlTK8/RKr6MykPFNaQ
nCKvOdLRKe+hUCzQWALWysWuA/eez0hJvFSEpYaderUAJ+HBS44UBKwNC8yzQ/TAMgMmu+CC7/YL
tlq7uxRp/tvwvXxLvQmzJTlTzstsE0XtHlfxN2D8qCcBsTFJ6e2yUU6HgnaquWm/ZwnYMo6Hy6r3
Jqyxw9Aezr3uf2ascJs2HPrASmFzzX2yxvrkh3L0IZeE1LOKGceBn8sXI9r9+qyZ/rkVNOhUIvye
nXOqOXXoMrGPZLgLVW+FUS7cF1kFyJY+vtj+3dr+I5roY56mbOJscWjKdO/JgVUS2Q/8yca/iqD/
V6S//3Pn7v9IAvx/SPlbC47/+0jV5k/+1Q7df85UrX/g3yNV8h+Ujbu+C9gaXJ9Y+3D/BbKV6h/C
9YDYWo7r8vFV/Mq/h6psh1/C0myaWMlMRS74PzJVtviHtFnguFCQlLAsWnz/F/EqV6i1i/w/Uf5M
y7Xh4kkK+iDrCmH9F1Jq42O3Sfh3dvifIYoFVc5Dq3CBBs03z/URDFE5jt4qIUOReHRz+bMkI7lP
F+EztbNLL2txmAi8bwaC66z+G0Ck8WeoYE4XyE1UPW20N+FB9lzGRuPoecZzH/YPORIVueMnqRiE
w3ULVZTkOZfkMncsbZ3Ogq5uG9+D4gMeld8Sq8u0ANiClnXwZz4VTgcpxZzc524BydNUqtiNq4Rd
SYqIfCIYW0vRUJKa4daR3MtsmiiMEewSvoF3SVXrPuczHgr3rfJQMceib4J+NdO0M206mWndVESz
j09MG/09d/Xv5nGBAr7tuurUyEQewVwclDeGB8wPJD6E2+07JnEuCf3vxk5f57Z7GMtvuFzASRRw
QnsNB8gOYziVesyLzEZssiv/rEbiFJ1GzRhG2oa4ycIiwgUgp7OycFDq4q13HLBRjFhVA8cB808U
m0SPM1gA+AzOnSlqnjTQfys0RL1wSyST4Ht/krAxdlxPeKSb7UbvRJ84mE2BItbV+/qK5Hn4lws+
d5hpIfRuJecWeDx4t/HT8i5KSkQn/VaK5e+HyXC4NyPUYqYTYEX4JMe/gnsAx2l7o7P9ofV41tXy
YYz7EcpEEaIOtHcVF1cYDIcmBolTQjrqmnq6vCFYdCiISEkQB3GJGC/L1A5bruO17CGS2RiURvxp
rjO+U6DzNFV4E9003NHmoddqpJeSRow0cciL8Rs3TKMvUwsfRHVsZufAHOyvmBGTVVlzTmZbbIZW
X3yPO2o9McC7qfGgIPwHvgNao6aDpIg4uIkMRAoiWE4JSBh2D9FC0shI/MN0q5bS3hhtgqaatHKT
AKg6dEn6U4cMZCZJ5jBZvuEU3gpMCrthtN27viq+a9vJ6UR8KMcq3fYN2LOoGSmksfVqSo+D0LXc
uynmX5eiP/CROzcu6t5QIAmHPhat3IL4sJbnjgae62hAYkA+jRM+d/h2f6nQ+xC821ZyO1IssR1P
1F/CpGalTX8GcZrn9PdELQH7+Oi19cCop/gGgUgS5UsUy+rFu0t8vOrcuasgomAqiDUwvT6NQd/A
K6MCcH07LcNjF/dHZFqoWR6jUj2/CXvksp1M1oH4OuP+eIgtPvU5YnDQVaakfYCGwdFMfhqbAkd7
wFCuM1PucTj+zDrzLr6/yIvzObuJdaeHcTqXQxmEQsv7plPJRi6Gv68Iupljo25mda5Y5x+UFPS7
xLgJTLd5tOI9U1710OLzDCzNeVmVJEL6SdwtonzUquyI76flNgVbh1jEZaHr7UdrbChU4jEQGxX4
hVm9mM5MfUwZU+CHA9XcAnBTtwGET0Lnz4VCtaWyy6Co/2aADm/lLO6mNHXuJZ6BYrHe6Vc3A41F
2zDm6FJ5xmZeZgBu2BTmfkUiVPZ3QpgJqGIWKNpZd5kcP2q/dC7mEtoXHvndzvWsFMvsSOOCQjLi
DXtisdXfNaM/MU+Ind0X8y5T9Cxh/kKo9bnlk7M6G5nxWIO2YQgXxc1vudhLakCp8j14aUT7UMYX
5CNNbPvlr02M/VSz5CmcElhxmLJIHq9IG83Grpo0yPsMtlZMbiKuuVvWQ/berG/dMmne2Dd9Raw8
NrimLvQrbhxvHO5CndYbit+p4FmGY1ogoTl5u0ci5yqb9odEtC+xte9MrkBGVdxVw6MdTvWeF0RR
nFGk4Z/RZ0Opc+WwvAIVbftkEbw43At+x65363uJlfhYRd6lm+0adRQMii8mkn+1+vDYzfKGp52c
PmQnwg5dvJgEe/eiPbt4OLe5vXrnMgc5KP5pozUgNC3vY9ryAMSA6iV83qCIVROivoWqH8BjPymL
+hRbsI/WI/Y0lQOUke0n5bR4diNFTYU3vC/V9D434E4GesB502AlbLHZy0bykfbXyYT4fD+37+ZY
8zPwGww7EdyzEsdWxRO2FuotYt94AWGyzdkQUstp3Fda1k9z/l16I11ibj7ee1I8jYlxLnhpTR7C
sGupNEd2Vt81bdWHbrHpPk4hQiOYsfhvJFnPoTpidrs1A9oUEfDfQNK0mlgr8VK7xlBgg/W/Onpc
t1YV+ruQ4ZgSVx4NlqxvRcI1gIH0rek6GiDZnF3IIAMxwz1JQQ4LZ4zTQ7YFVhuU+GYvfsr/K+ie
TdUj2bePnJFgnw7+paMHMbBJDVCdwxpimSkoSkcKN4vsKmXpHmy7ehjcuj9Wodp1qTfvyQPzBJxn
wlr29F0cljSnK9IHp52gEtO3WzwX7CMOqWsB9QYAQTcMXUke25Wl65adktFdralArD4N3gCXkSBn
pPLi1uAR2jYSJicNzQRl9KMVRsXDwIzn+rk4kJKgFXWOSTahngvD++N4NmMn6SxV1/Kgy+EIfRZr
mIx/hS1ILllPj5xvYPJVHyFMYXgiyYyjW2d9wJ52GxHdAOlr7jmRu/MiOIWFcu+6NcfXJO3OzZrT
JMY/dbomYWa3f1ka9TSu35BthqzNI5yObdXdzMQW19JFETad+COlGbXCzJZzpDA9NcirefyXGm04
FvmnluJOJysbuIS+XtsVM7quroVDVauXemf2m7Q7x8zhXYao2qo83jUy/PGMYt7DL9KXsEQS6UaM
FmVsssuWv3ne/WpD0wpAz7cg58CMSGcnXfjEIaClpszfqrayTk3T1Bc3og2qpipwTGNU4QrSutkr
FB5CjLsh6j7EyDO6SrCUFpr9nFE+rYmX3aSW5hQjVpD4tR6IeFDntBQhP4WUUloN3I/ME7+9qzFf
sV0mhVewHx1wgGQ577+qxa8I9U4reL9OYwFuN2+Ql9FSK6QZakUATVmbOUMQYFosMKKgyQ1UcmXR
saQaUWgudsX6y4Ml/05ZPpz82TwOabc3rHI6WS7ikoVzYN/HTbMLVeNx8sbdGdyl3Kezw71hcRnp
yPg2+TlXCL5INC9atzPsEsh3VUwl5jBz3su/haAmCQvDvLfMx3K1/8qVmeLBc0Lmy74GNWHOS82C
oroBf5BT68CdQNV4K+2wG5ejppomWNIh5XnEbqi+5ViiblzOHDgFXbg1U7RRkd1hV9jXC3XHPtvE
xl4SPiDp1VTQ8nSexA8j7Ca3mVbDSNxdqsrbe5g5zwvz7AFhwA2GhvalJnYHlmU5mF13Duxm5oBk
6O0QiDFcim1iNs0GczHRj6ZLNzVFDRtymitAkWLglcWqllmflvpl5pzflu5R6jLbq5LLIOGN/bwA
hXPWEyafrL+NMT6MWUkvmHNbl462zu67sP4eBwv2GzG94WskLhzwET8ZKiZF69p0AxYuL9cHTL0l
CcMj60ReYtoU+irCIZvwYO3ULo+TmCMh3uU89CjTPBm2xz1x+lrCqTjaiXFcpKuC0ucbsMKRlfXy
mYtEX6YXa27Y+KRgzjy6n51aBIgazcFbrAyu3Pw4uiwlsb12BHPPVWQ/RXOPPh/b1plwhBMUyfjd
VjWqvsxHDI60EmmTVLwz4Q8o4QgkJJwrFzk07L121+hVD0SaUGUv9yNYcb9if7iEHjkW3z1OHfiX
yTsZgKO2ch78/Rg7/jWjtj5a6RA1xJ+oeSjLKnkQHUFMp6C7gNDAuTC88jytXq4eoYg9B/fQhGSn
rDx5TSKaxLocPCaMaOXV7aEiWr1dOiO5K/zotEKhsYCQxmhzsEcEgDfuAoxoiMvbYGNcNjUoyaVl
sS9D61BH2bhrZRcdppXPaNcgGNG/TDX7O4ynEVJ2Mm/DIr7HgXqXTDBo2JDYm1b34GRh8vgkysiV
gKr0XN4dLhVlIQbIMG9h13n+vdQGRdWyZhHGW6103eVOezPsUlH82O5yntYu4nRMqmA4qLwjnumF
qEcl4My+FqhcGNwiy3hO7IqeE2Ijpo+zYxmy75S2egITK3etd7dZQfNQzxiWomYPUfta2Ga5jzwg
YN6EWNowF4APc9n1bHVW4+fEhirlDaZBxLZr5vbniYtb6KBZGvJ2i78lbTGBq5RiCyEO5drv30Fc
FZvRib+Glq5RaCXHomyMY88qndkvtgJwQi/0Hk8nv3xw2q46cv9CCxN8LqSB8+nFZujAwwjt23L8
+2mKH2sH6mrcUUqsDdwrBpFrH0wFMz3+u+Ylzfncl8XZnqJ32QJszTzHRbRbAzbxtCnMvCDtkN9M
a9dwfWKhstDF7nG5BSHDFOsVRzIhBydbXaJF8urXSOZ8ZdtRuni58PTbyH5azP5G5dkvl9IMwsDP
sZ4/2EgQN6+vMKT3BAnvbOxNMPhfLD9889K53Q5x/+SZq+8WUmOrgcIjJnL0+mtk5t5fCZZOCJfe
bt67CDcWH8GDM6aHbhCY4OYqDLBupCzYbc01OxueE+DmW22O5m4eYoquihRDocf8lRSXTGEt57HE
FiL3A4+zMM3VOffAUGjTRTWNjGWXK5ec+/wRejgfZUc4x89p6ou8YGaF4dBfYs/WW+H3byxikCNG
lqBcGE+rsxA0IkldQ8gN3h/qXUhB91ivNnmJqc5XJ2sqho2XArJE3d2nYnoFDaFYFQOma3XxDkP6
icfOB5338egjMY/63WXC4LtLwDFql6Bq8cNHiIGr7hgYgAWuF/rjP393lWL8DBFyMVpANU0kDcqY
Buqrpzn+cheVtBsAixo8zxjOS4y0WR2c9OAXd0ZHe8Bk+vkRhAeD4Zo6mmIGkwSyrBxTroaL54Or
eLFMBvLYc8fNFHZXJLBNKnRxHyZYVcLc+jDpPsSP2f0WXrOiiBGBurE+jiXpiq4v5dHK9DMPloOt
LftAEHCTQcl4ZC2dHbo1suMT9K0s/iXOAn3/Rxb6PiPs+9BXuwxD5BX3TACrYboTQ3ox0heiX32Q
gLHdpCTBSVzzbbpGdehT62Y6jINxTtViHZE1zYg7YCQ65C1GjH4ofrsWOBuR4B0FatYbGLRjlgfl
gpbcF81jRXHZOfb7xy7UZWCyE1dj8UDDdRXInp/AyMmSxiIh/COigKweejZCf5kfo2belWMPcCZU
Hj326hddgcXR4Oa2N21AOoP0/9TkK7eLaLEcTuQA5laLs69/J5nv3S+GONrk5qHhXDvNCbgorK54
u/gz0V0+lPTZL5tJkulgefpSMOFtRswimznGUZzeh7Z8haMPsyHzX5dO0jW1mDxhBi5C3KOHek/L
DJxSvJM7M4UARHP0Fb7zLsdvtTXpUdjDBj/wGelTyMjZnOdbFj4v0eq/0g01lVyWsurARZJkH6fW
oH/x6SiCherSkV/ICosVTGsXEPyIJnRfLrZdohLNPhK9c8uyS02dT6ZptgUf8UZx9rFtsKoKxap/
vjEa7uBXES8EvUgEBVIwjXC+xnglNfOEFVS2flRhaNFPjhk0805WDFOvJaEMyt5DGWOZUZenyqxb
son4xQooPWIIKlg+47jtZEd4ZGBS7XlzQjHUMc5i4wQLIDxZ6HVTq1nO5S2LXNHtpFfRPsIgnlhv
hM0B6XvZ0c26d7zgYEhG8N5RCRqxiAaI/7iQnRQJLM0JMtGKyshu5uU6RlOL666HjSgzxBTvkQE2
vrcsJBQL697eqaIHgjrVvSndS04t8g2zx2Ne98HsCAdgB4s+yQ36gmHwZEp8KCzooNFV+2i8qoQC
lGbIjo6dniFRtxv+OuL9C7Tfgq/pMkw+b+VCH/phhfmFbk9V5sCLl7TfQwbFEfp9zBEsv9ywmJ7t
KQZ6v0AthAewE451r/tMEY2ANTiy0SWlVq5QJ6XPxTxT0E7Vk0wKeljzsLoi2BKrFbHg0cHGdDLH
L7cJH3SZYm1F3EUSxtGhdcKlnLsJJIkvuj70XY6pafL7nXyr68LZds50G4eGv8WGxxLDRd2ljmRM
mck/5e4b8ra+Sjv+IFRA74M0Hgnngha1igfBscjXif0TbZryVn74gwWVVaGXZNTBBPPiHLOpiwiI
8Y7Annz1MFJNS3UpZ/8NRbmlZAbxDTvTlh8ukQkprpVjdrzn6IXkHNywn8csgzUmy7v7wnLdAOfw
mR+TcxN8lctAvMxtSYTpheAcZ/cXT2T/7BMzTDRWZNnldBlySuxykjVKdh7jhzVeSMbwGI6kv29T
Fe5KFtQqT7tjG8ZIhHRO0tWyuPs2iWg6sHlJnazj3szb6b42okus0TgmPh2HyRNflS7YGELT4S32
zB+myoJ6q6Mescbmlk00x5hsoF3q4BQ9uZGuuDfb4rkBmkZ13b9xdF47sipZEP0iJLx5LQPlu8u1
e0Ft7iHxkHi+fhbzMNJoNMd1UeTO2BEriDzQ1bUGiKDidjZvvehRgWkRgEhOtsDyfHWubfQkwCPL
CtmBjXKxzPxRt09VddhEOMqx7Kl4j/OYFnZD3xFWO05xSaVXTMFm6Hl0UpQm3qs8orTle+pbaF5x
pW9ianYxP0KRFRA93Nmdj7MW+fyDmrOqMmDrKL1BwtiynZxuQHwF/2541Tk0iaHO+sFQtOk1HLUN
G8/xYIfjwYJYvdZnMrCCW9vaxkjgxaRalF68uVrLcqIc9wP83tewNLnRtda6KcpXj0liHYPzWNut
tclsePe0uwSdPlkrl36VlWUgljWYHtZws676qF7rqzS7Ya+gFSbFaAFEK+gwHzBY46A+VIr25zXD
w+VOTILin8KwQ3x5OFum/qU7ALgxizlh7x3lcmntaz79urTOoBf7wyTHH2Wsb4nJ1iUXCkOp59mB
NBVYsxFDp6TiBO8WCE79oygSMpsj2Hd6ucU2T5BCZIwDNpRps9WLh16o3l41XiN9ZMQgw1iYCq/i
EYVNTt46i9v5THMbGCUKmvIes9KYPHTIg/tXakZ7kKDhi5DEi/OI/sOWm7/RXzQuvWu82R951f9r
UG9JjRCrR0znEEMdMKe42RtRinMMIAsvoiSh5bhFOotFvNMqgTHUBCw1wgI4yALLz2C57pZb9FpJ
6SMos+aJL4TkKvdbmRtnOXS3OIx1X0+tiy7DeGM6A/EFcyKrEg7wKdNM83X9XY6Y23pyWEZlH9ys
/HKNgXGsQmzk3Jt96bkHyGnxzmjnVV0mygnfGArSQKC3nAF0FTJglOt59bXmzrIBowmmC4IhN8mS
xhoI+GskUrdVU+94y/2XtfqxNw+w2wXeipDuIcHkphtmv6HOhpHQcj8QobgAavhTapfG1kFtWXdR
9SwA6NX8c5tN3UIQsFJJS7vxm7q5gkGI1jsjDWxQVhkLDnrJFhqcV+wsM5K7eki+Ig0SR+9UB5uB
hjPR+00aB/RpHJ/7vK2C3C6hDtkV01/Gk55RLF7pRHIK4qU+AXC6TBLETUVLOf/rVPhVwUHIUutc
iPaYRnG1x8FS86VQfVNLtTev/etUnJD0jsiNQakifgD8ShkWC3qAYyDyIwTXeKS1G0XNMQm0QRgx
+ReqzDLcUchK/Rvnv0T7bcofx/1qpk/mpTS/EEmvW4xriYsKVzQ0/ZVACAg5pkGavTtp/C3DyN0Y
ZJyZW7nEkga0Tqo6vxcRG4PY0HxpyT8adPSVlXvKprSiGcawTdKT77cKSn3qFXx/7Fr4p/OVJlWU
bhrD8GWun7ye6hhKAvqoPUbOuNMK+9tp+l9sRl+j1YLj7vQPG/i1/1876C/dNMlz4hlsLwqitqMi
bFQxLNRSVp9aPA9XL/2ANAgsT4vQhKps3EGfCqZIcQ5OGW8JHoXo7frPbAhrxVvPCHKZBYz1X9qo
Sj8eHC4e45/bMjTn+FtPWQKq2NGoa+yryvDZjvDqHkR+BvezpfX2nSeOE0s6LfnQ5DP5RuYBNWld
I137Rbrj52B+TV3yHoE28BI8zoIzD3Mn0MBQO9hz5OxnfiJRWWYnXifrkkvBvcNBXTjxnQar5NQI
+pg6ie3ci5QLAjq7lyh66lkKWM6cWaCIf7WwaWShBqMkx8BfEIywUGY1cOr2v1I2NyM1L4VVPpMe
9EPWUN1o1x5BT809UH14ywBc8V6J/qGPPxiNDb8sWM24Jm+2ufd2TYdxCBMeqJ7kqjAgbzqdtDVw
lIqqLl7CSuo3sSePrc3iC8U3Ss3iN2LdCPPvNI5hfbAypD+i9mhdL31F7X1GtNmg0njNyLUjFMMQ
YYaE6LyFParcO5VmIG9yzroJkpRbP6MeWbhzH2NMnZXQwo9Uc/+0fjKMRyxzcAtlED83tEvhHVLG
Wzvy4xh00PBZwfeuyXWWYsSG3Wg75G72KNBYH2Nj31qdnoZF0tDFQK4fKeXID2UjQWHdcUjWkEC8
ICto+SwbdWOOJi72hmNsBBxBAOobhJRzDRe7itlzNZN2ll2cTD1nzqNwzOjc5Kk8tHPxkiquui9F
ee47hu3E4pTcahQU4IZchSGayNLbVXwhtpy0Mg/MlpYIfleqqE9D/GbzE6QgCX8QvXyiCkhP/4hh
WrGT3YsRmZCl0Xh2mgb5J9w6yUeWveWoxLV+E52B05GmNQOk3Lq22cMpS4oFsjcT16qFIO4JRhZS
KQntWksiIPppqIFRGHiXk7BiE6uxpc9pd5AvYfE52F+lgvunSC94OAItSu8jH2pv2LuZbCLMCPxH
Qj8QV3rmBvadASQ/zBKfsq8EPRx5VJtCVl6syyFuQje3Lk6v+X1Sv6oIXXzT6CSbrA1n9Gfh2qTj
qM5JnWD53zR26wOyYlNemyLeU1a16dT6LMbmQpst6aDZCqD4scX4r1U5AfGtumG2Gvo/j/xkL2q2
H8j0rHAMiukTV702uP4UMpHMIQ9yfDaY8wqjlWpGv9P0D6wYP4l/TfEFG2Ob0FxQRWVQ9h9Jf1rK
XFSBshul2P04vjNEWV1Z2rE+LBjzlIitWFYjlb1pyNPYKaAsHnBHDFjWkxEKF+5S4eIiKSBpIt+k
BWHdgdBSCCicTACPyhpnYdA47CbcrUh/9e5Q5dtGuHue19dxit4mN6ahIYYEmFwaeFHl0tSDIhlB
4OYj5ZIj36k+37bFB41xlL1ys9aKvQpB0qng5ZE0IYDYAQDp2p2u92+T4BnHqoehuNHsAyslH4Pv
G+u4hNss6xP2PJGQft/pmylNfdsZ/TLCjV/TLqin75oVNQhq+YTekpFS57tLpnMOXyf1ahBkgXwh
IsKXFVZztCdMxrxfvOHaIvaYzadkkyHw+1YGNMaaC2B4NMwpYADhjQaz29J8M7qEOp8dFwDtCWBj
2egcUr0K5HUqruj2r0Z1SRV8C+wrq/ro9Q9D5yGmZ4luS7qBrKEiLvXh1tfcSbadIzcZnj1wLUFn
3waprFWmEYe/nxKJwKqAOSxhGPc1ZaXBJQKaImXBZrhRtWJbdgi6WGDLotxr6W/L7MV32jetb2sg
Ad2zEHbUexfxT0AlbA+95m0V7WNhlmskVp0BRpl+SYtq3WvZCaIsPNJiRasBq49tDN0AVysbTHU1
t/+WVYGNwh1ZtAY2/ZMBmE0kHwe1gtLa2V56LCnVBsQAKfA8lLe4F78dFxJ+EW7tcRUr6RHrPO7t
k9A/NY1fziZjaS26cYmjAWyV4lASZEZgQF0rg8tjHgKKjsx7w5n4KELlodYpUL3CdTdzg6N/HvUz
bH6/MzRv37Sk79OmqLZ57UkKPvrpigAG6KVsDdCwUGftIb6YKfDkOumDuf/JQ2zJX2H0PQO9WESC
uavWWKanokBWwZBQ4XrWMB1mR10ySdRDSAefafHXHYH1i1k9MTGxUbA0a9sQ3ojHkf2Wmn6USE1r
IrRU3xCpXSuthcYi3KviRcjsM14juxy3FS5vM/Nw6fPA2Gr3z5mTlwEB3Y9qruOzKDdV7SaHmrdJ
h6VGlNGxeWZj/5dmdMTIbwN7s+bh1jVqahFJAIU8KyupRBxM+rOQ2jHOmwpYO+j/bKBbhtcthwwH
hEEsvtImPxnTb2UJ3hoW4uACgVo4VEP9ASYwCMHBJGlBvFLZDzrNHiK2UFTzY04nSJy8GjTMSC3d
hMUze3dn6yYn4k2d1p88Kpm9rk25oVDnbXN7U1hWYNJ0OdRNWK442YLGI0MUz8aGhcmqcYwr27z9
sKTA0IVsQw1Er+zj0XkfHdCt7HvYGetg4I6SsXdQxY4r7E8lCfnRDOvQjFVqsB/CiszmdOgoibKr
4adBKKZ/8Ajl97WR43/9gUXsG2SfNztvApQ8clrYEEZsAUwGufjpPUbdLrYCljFcNQnaRNLBC909
R9cNrDLa4cNARcZ+rI0kkXvtxOadfKGx7Ie8M4uCxf/EhDey/NKDzMGHLigPUht43nhhqveuyTbO
NO5hMTDZ0m+QeBeNy4MFvK/FtDE533XF923MyU53pJE9QR4vLz7bPME0Rp+Tq11AfF9LJ/HzerIA
lHVcEr1iL4z2adKBDUWOO0TBWdb4amL8qfl3GZff+mz/qMt9dHAQk9pt5o4mtWZ480WofowmFhDH
JhQQAYSgptHiDDa88OgIvhE0c5+6uNfAbbjsvVvSkFVmghpx73WtQSjq2mMm8WOU2WucTl4wk++K
nYY3pcJH2anrOtbeczAGx0wIyETWdkrRPwcu3L0R+WpT6LzW0g8rmtaFrb+QZNLeigr1Rzx0T7EP
fca8qHcskcTMki7zyJO4XMSUPiFCUDZcBnp8Fz2uqQzlwIc8sBUlZxle8wa0gL5Hg1xbahCRrmfZ
upm864gCCPHlkagNv4fd3EzFeDNCXRwgNbenoqjOmbFQ1Gpw1QogSPiHVrIxPRzUguBdZGyAKyi8
P3P0m8akawT+izZM+0Fz2PyDTZHNRqVbYfmz6+HdwhbummkQxsnVmH4MvWDhrtBmStCMV8XgZEz+
+eAvPWvjaO9r+dF8xPFNledsqPB6rgn7WzT+dMTIQ+JTZCkr6gtpC2rfHSrsem/TjjWetyRwsRnR
zzb1n0knMeiTAATcoVusmZM56LVPEgC4uZggviZGQ2naA7yJ8WaohJtnlcIrSlCWzjp3DAakXy6R
1KnXGwzw9gmoD1sJAvRTpnss6EldA0tfAfD87dhIZHKEtMhUeqirzqMYhJGwab4V3XnLQhWaXLqS
E3Mr9FdQm6zBt+YUXQpY2XYBvLjp6TGOHtmcnpWyhKvmZO6hnNJfDUPm1qhVnhUYAEXdfFYh4a+h
sC4237eDdOAv6bU1buGGbvJOOw1ZcnEd43WS1s1rskcUzqRs9LODAwheLovvNgY7XdtBl3yVbnlA
/fzUmbRrL7BNaotUl57aleXy+WLRb+z5URFKEE0WiOxVp0kKA9Z5uXyGl7T8KZsTGXrgaT6mAbQ0
zp4PMLuAU6hDil2aaVp/GNtbyZ6Mw3zWnDsFfgme/gh4IpnyLRyWXRg/5GKMK/6pXfiSguTVYKAA
GFqT+A1cbSm0DLc9Sdu5x7hozsFUFVu7vquKPHvs91rNfFacqtQYn1PUsnU1MHqVv2PcbFE4fc99
LfujQmo7LjBwJGjz3U/FIoEpw5/DckMX2jppK2yvHy2PXBbdbOW1IHOmWq2vjoCQemSOWXCutruq
Z5H39FRlG5NxG1DI9dhmJyiDmOBbPbzN4AHUNoDuz8e+VcuOqOWdN9VKkvYu8a6pEbZ9fmnUBaYS
BY6xCOUGbjixmxgqJMBnRnx+D0KleL16QBX8BFYVHOtuHDYtvQ42MW9Hkr6stwMPCctPAow7aP4u
cMZUYrXcwsuqcQHioBpiNhyM6NJ5RpBXWCwtwxe+5aIxdoWaQihOV4ytFLTI16rPXiL7jNLP/qE5
uarc4X7eitkOItaVVbbvTefeO0BBRL61WdeGSG+5oHKyp4Cs/ozJNbPVxUcGukPzJ6WH68XGbFYz
Ls7pfGBzts3S9MymyGZLzXCaW9hzMvO/TBkPzfjCfIxKVZzMhfaQgoFOYq5usworPORqyR9ZVbfM
G/1uqC5louEMhjFY8GactXvaJQQaor7euAOOyqK1VrGQL0C9mS9/SaJvK7JgTY3XwTsn9DLhuVyZ
1rm1p20D+E8jNZunFMYVixhhBE45bBdZOi2PgnKgFAqLLNpdM7TnWr5PFlufHl+tqBehUxw0cARD
KHdeQlZzsOIJbEB3TDqM5BWVSrDXtZNS4t/l4PzLUkaGKrlklvsApXniprGhj+rF8YgAYUKALMqk
OtLOquCNy0Ln6bFIW1kMx4IITJ5+5zqmI8MtX1OPYdXFSbJERxqNsiNlRekC5qZoUxWvKN87vlyU
nJxSUsxGMfyLJf7qkitv6CTqqaTIgls0cwABIrudIpg9/0+9yf+gcf1W6XxTPJ60mfTxmjjWifKL
xP1HuOiUsMj1hSJosjQItMmPuVZe4Fd9zFq5x64AIgzBQEmswzAC+DGb+ip69VQJVuw8+hElPSu7
b24N3pttFD/tnktb5FC40kwuCUew1V1lEfjDahvTAbPqdRhC1F5jGGblGaq+66X3SOKN9HIAeF9e
9uGAUNbwmqQe4t9w4m3tgxC2a5dzvVnIGvBc5UeaODR/8BGJt2YSGwzAlKZtFyuZo7x27B124LUr
QtX4TKdOw4fdnnOU5rCRxzxqHhB4sL/JUm6o9zS6Lj80A2MjtJKkaSKuZN4+Seaf3gRMDf2oQ1JM
runs/on2zZorOj1t5Ubwda043xX0mRLXJIHQePpbuiux8Cx3N0pcnDqAC/CmN4jQbvWl0cSXmlTz
soKwJcWk5u/oGE+yO4E1Z2wchsQvvf+GGDxyUbYMmNrFiRzkWDoIKU6jiCvqscuy6DsjrsNlzLyd
lqbbSRvJiTr3VIt+ph5AVEiEeGIqJ/0uE26V2ZgFOiyoKX5hD7QEmRCQh+g0h5Ozi73pVVHTicrq
LjoqGk9qSxI30rjak78qx2FHXX3gNOFTegrIfH5nE0omDdLKGRgb2oudByWvCNaa+oP3LSxlkLVw
XFBMB+W1armVWbiw2tYkCNejlIjjULZHatB16ibkVURWSgdCdeaKsdfz8labAkdDQy1zk+9yV6V7
3eTarP1mLQc+FSXY1+WHuugn2egblnZ0RfMSpwYQvktcDPso0u9jN+2EOgVGXflxiSNg1vE4xXRz
kJ4E4+fgscEv9VlM9ftQZ9uo7dSN4kwba6wINhd7gwC4bmi/sm0DpzWe/IfJp4P2EIHXxbHATu/Q
sNlZaTrmltIma9w59Y9OPvOIJfbWeirIGMabEGC+Gn9RI0PbbGI9mJlP9kxPb0xllUKrgqO9aGlo
Qm0xXvlYAzshXj/3J3LPrZ+ywSDmShVu0nIcG+yU6JdQX9icUxNWgE/wTlJUn72YJ+wr1RHJ5BGJ
DHHUeVlwaTDQX6qqPxZ4jEtzkV8rthRs5rw6ZVjeDwoGkLH1rvNA9GYAIZX+4AcAHzAiW0bp32rW
AUKZeD+Xyr1R+EzZF2zBOLUa4xi5vF1BUGbYw5Wj3RvXPKfhz/KCJP5LK7kFGw+Y8W3CJt23+trR
+fi5MKpio9Nm3ZnVvVTlba6Gy8iK2Vyi8F54s2tthS2UFNFmjDooJgUA73FHPHhdQ9bJ6vBmMIyN
1Qx3/geTVN8/PKAasz34kr4YE3QQrp5vl+Ruy0XRmNo12ESSQe8GClCOIGwolNuhF1T92ehOCX22
BrhxT9ANYMTHUhGHxuQLyS854KFoGC3DZx+pFy8agobjI9VPLqxwLAHUX9eQcOkVPVfGuGeeeTUm
49SaPK9SbSnbQdJDUVqaJPMqcEP+UCd+iXQkwVIGoNG3cjAelQHs0TRvAie5GNV9LJ4Jjrg1b4PW
OdC0uapUHAkEnkJKlFrrMqMGTcsYaZu3Ar1qq83lPp7estgkd6g5wVRYO1P7mckWHqYBLc6iijUB
f0YNQRSZ9oJIONIQ+OizZrGVsqIkBf/IMJ0DwYmvSlRScnRV3fQzYS7oRXnXh/ZD6+KTRuWQX3Vz
dp2XxOMY3ibWLZE679zQe9C9RUQYWWHCMitMqtvu4RKsTVi9mJN8m1j5UgG3bSn8kd2vSqto2H9g
OPI9NgeaUIIydH17HNZdwflkNxvaBIJOkmrC/TvP7beTk8zE2XjgW43IE1c77tLgPSBXTHW7qd3o
WKDoOZF+mEwrBKFD/7BdtR9wnv0Ym2GTWwGaQhu0/F96OudEa/iD142UErqHrg2Xh5ECv2ZkbtNc
b19BLECkzQ/K+JwXybT59Qi4eNyEbDc5hRnWvyo95rl1qz1xgGZwE2+ij48eoH7QZziohiAibDVq
xXL1HbhSD/pv62FfIJoFZ8smrzx4204TJKH470zXpKtmC+xPyCPlHU0Pw+QmrLbVOJ0ZM2uM1ZjR
2Ps5PqBkZUPBzZNnJA1fTY3poMKztQ2tdttBWQQjgjTVOgiSlr5vNS0o4mIJUMTocnO09Zz67ohF
CwOl7PZ/9B6AlMrm42R50IZ6HuDOOHSz8zO50W9OoNVQchyanHitbldUwbBbG52FCLtOQUzkBojY
TJyBuwa5CxWJsf3GzvHEz4T9RngfS2LthtZtTBw8aSo+NB2H4mxnlDewuCQ7H2hjlXJbTru9yOwL
Mx2eMpt0s1wXmtzlOTByPoKqUwoSuDiUdLPbOlo0bh3YijrRlK1hcNtj+bvp5vZgtXCb3Kp+OvH4
TF3sEfG8ZUKg1DPHDR82Gfe2aq63oTk/QoyVjj2SfsYCCLtkwa4+6UTmJfs12u62hxBh5vSHAAmM
6QgHMb0qiQdCSs5+sMGr+NF8w1W2dNFxEU4qDpmGTbQr/iROQLZtn0UJ/dsi6k5Pa5QIviYTw7j3
UrBq1ocKoYw5pTL1k2F7t1CJdg7Nq9FdANlID17mnRvALiXjZKi31wnMlGFYK2SYZ2XrNBJDPRru
YYvYDxhEKxn1+5A69YpKcPWosQae6vhZDU/pbCp7JB5tvQ5W5MPce3OVKWeF5e5MpTnJTHvpRu0F
vGMAKRH6f1f7Lu8jJ/qxzLMoNS6p/yVuvI4zGYz6f2l+mHBw27TSj9B95PBUsAlI1k5D1q9tkxsr
RgJu9namrmMlRhRCniqolQBfaa4TVeLNNR6JIZ+pnn+GuXfS2c2opX5OTWzcXc2aQtTp1k26Sz1p
hJDCN9Ad9uAAAKByChi+aMK/MsHq4Ggbo2M/ZqR3bv8YcpLHoDQdALul7qAnJcHOJchriddJPWuN
HaQEhfqrUFxQU+N/K/eFwCg+sMl+V5CHBglUnG577PXWSXHkgFpWvjQqqATuYaVVPlS6WOBX78ba
utsA7bwEp6YwIhIS9Yyh2961rYNuUZfUW1gYbDMCdKZmHBN3DEEW/LgG2Cotw0wkQNO08AMtAJOz
ZZ40NzlGuUZ0Kn+LBgQKVU8v7Pff0UxPdgN+kWJsPPDbtlVvoQr0TiChcuPmhbPTWso0S7vBrJJF
mxzFhzN1izXc56p7jkLJ0YmjzHB+hcb1cizSuxqGhM7HPemincWs0yjfzoKZ4cXEA/8yOM2hA0+V
D6wq+GpoxRsqIw9+9ohrGDg9xFCD60TEzWy0el+DIJkNn5mYflIZ6LPGW64Wvwg3+wYaIuP/Pxly
B4gFnLhsEWXb8AHu/trXLYy15l+fzGfDMm4T5kFMGUGlK4+R0aJLlECtYg6d8qiP8zoHxx8RGKrd
eJ9ooDiTpbAs6neh7mqYNOsfHMHfGDV8S7Lcs4gDKDGXXaU3bignuqwOUZx9NXCnVl1a38eUwyxn
NQgZ4r+oSz/CKvvPdMt/7ig/zZDYYtM4RDB4lTcRXQ+sQZqbEDN7JRZcMbHDPEK9J+6hk0lapPNc
23Uxwqwo33PaheJswD/L54TcS0sGlwDdWoEy2inkCTZJoQWKHWNwaPjWuJ52aaPhH8igH4NVUkNJ
N2WT6l3BfyGBTNDFcTIdkD1m1yCLT59xWp4mFoBDLA8F8TgCw/zg8bEn4D4M6ms5bgh5rwdOmATh
TVjr0XvPy/FAxo+MLpffbOYKm6rHkE54RGmH5Jgurs5i4MV7KfkZA8Q59thaosjhe4UozTqhJMI4
PeiTgOq7D3vOnuhPd9gOlwewTyxWvmck0EZhRMeTB9k1hy1Vui0sJmn8OTayuqXmANbvnlapm8GQ
a8fgFcsQS0/mBt//CV3gDVlwLXvmRT0iOgbG1UUeVEp/UMHqGfjevF0eKSsFTqOKaFJWVPcO7iZx
k6DOpi3ro1vq5E/8G/e0pJd9od0NoJOiwi/ZtUmz5SrtuNDs65tM06umTO/p3pUVfN2mpjQ52cfO
L+nKQ2WGt8oEYK4vKyVa2sNIueOA2c0lETIherGdrBqbvAycUP+sBc8UCsPOmowtFsIUMJB1rJ2d
VVa/pFYu5NZwq2TVN/eqe+l15baFrlfaVrOmk/5XyghGdXidu78Ge8GG7jOIZIty5dV8M0l20eD3
bOL+PAmgyn0JKs2m2aSNwz+8xGutmz8pE/lukNWsitUPrvEr2WRJ1jsk52MaWLgM40yo6US33X8O
sgU5TYyzdugdneKtYBquqUGEnA1L263fGpoe8U+vdfdZqZ+dMJZNGF9OHuXIKXeNp3/otoVXndWt
Aj2xtcarGKwXAvKH1MMGA6xXdizaTBSLqBVbzZ2e1PDlvc4amdDLbJbP0cJW1+gipu/FwoJbE9+Z
QxZTo/vQmXzIqTsfNYuLLOeraMf/f5v+tdNv4eXY9OtXD2gSh9W3nji+SDOGUHptYrDIOZp2jgmy
inaMblJTMKt1TxJmt8pBrzGy6eA27jMynqGSvHizk69yfM4tW0Kr/HErdmDYP4EKcbegGR0th0l6
8Mf65GXD3dTEBnZYUOScjtmwyWW97ljtFXr4iLlrEC2+u0l7JtJORKXha2DgxZKKH7VKiIcLu6+m
nmYjusgMr6MSMxwRtjausc5oZlYowuEqIRIbmdjzydfuAGEdIIgaxErSL1X5ipGuayunifCb3d5x
HIaNi+6B+egAp2bbRSY/cHm1JbYnw3lZxjBTXdU4xT1nfkdYlhKBe072neCnOOUQ8nFYqy7irwWX
kzdb7BSXSrCnc7vmJ1bokDaoMU2bR8wn29C3Y1f23XH5HeIJisobdRPkIdZA8zYSHoxUlEek84+2
zD/2lxC5K9cnSkv0MG/WjKFsNzIM2bovJMT82F0RMyEY12Itz1Q23zGrbd5KdZesXUe7K8ZHZVAk
yJsNU8ymJv+SZUi3+pTsBcyxTYVBL6czIHM/W4+fdNHdSIf7pQBulijRpoiSTUwrXNZesiJDkYF4
lLD3mT1aF72puqpdtR3IcwuU57BjEq0ALcKCqtfxIxuSvaZzty+nB9HOn7aw/QHjbjLGsFTbaxkd
OHNR6vNXFbXHNnscCiMljdD3WJWUvC50DT4F1M2aQGKI1QASEs+Sg3e+W6l+mudvFuERVn9IPeGZ
olb2WkDmEjLaZnMYKPzowbPPr6al74bOOOr4qJRz5/1lubKW9IzKQfrOgihQUAYwVxj0RTGEr43J
ZTEqA1urCRQ731I3ODCucSWflqF+dDMKsR12QV19iixcTYs51aw69M/hBEHgwHySbqDP7ZIxewDI
OXV2f6NVSCtfrVy/Wa2xdVUHLiwWcUGkXsdDqfM50xvb5bQdUnvWWBfFsPcASH5ZM/s5dRUqI7mJ
ccTMs0Nc9691xXVohnABJr6Q/7UtqjG9vH5eTafEqHxz2aFm0aMw8dUP5Lm5lBvUu6005DUqIZyA
Jd13qdrQ6PA+Q5RmQrjHhCJXaJjfLgM0XVReE3/MubbuKvTeboy8xUj8jQGS3gki021/wZYr1lli
o5iSs5jAE4vCT5itNJUlxNRvi6zcLMmyphGwtW0V+DKNBZUZI5lFt7lzwH/lj3JSPjWTpbwcjmGo
PRSuoF4EBjHfpwVpvOm3k+ZHY1mnEYccNVos0FPrrdZ57WcSjAY7EdJ9AcfOrnMxxtvhsbAPUfWs
OCq6ULKXKDalw5JbN459367bRiHEaO7khIFyGryn0ca8besjPQqEYw1wxdXOVvxYxQ4SUhcUYVTR
85NM63+1qbx74IW6lEElGg62Oe86rl4pXa6rmHFnkpJaDH3dLkU4KXAxzZuebSi+zHx6BRmGi4eC
Gj1/yTgQy0bZp17F/qzfi7BHhGZ+qiiMQU+0rzpiZhihrSYlQhWMMiqcFAVKkpuFiBh4ZEbVDSJd
340kVrjrkmKHazVgbMhiG0DitdAIe6SNh0CanSQvRqMhIp+RMMIOaw48hsX0KpTsmzTlxwwufbMs
mFK0oqmYeaJs88vucuLMAe1jqzFj49b6CRvZCXwZC4zi3CjKyaV3WjM+ZfThwTwvk/zb0xcKRHeU
U7WJVT2okah5R80/ha1RdOP5Y77F2r0utVM49H6O3EkZ6Yomsz+pkokl0UbXlqtd44Z6U5o+Kevp
ALNlvu5kYu0kGsmC2rvwiMAGLxt29MYX/UfGOqxwESRiFy4lzUVqsSi24m3KWj26c2vwZcacS6+h
2ivUaSTrNILTKTT3nok8UBLgOj0ccpL8+NEmVKoGLek9H5NrG5KYx21EuKEina43QOVgXUwLLmcB
iPMCzs387CpBhwCsCPNcje2B+MkBfylNYQlpqY5HuH4N3f/wrSGAZxtCOwyVAAYZrqhOiDsCbOaG
9SplMXxT/2kTrv4wPsnW5Mvgce+Pdqr27pr0XWBcypMAKRdnEeaobOkEXuvpYsiMXkdkdmB4WNw8
4y2p6U6uj5Z8E/zWc3lKst88fDrJjvXGfzEjU5GWd5W5N6YMGUhfkIw5TRavydQc0l78KYqxxnC6
Hrr2IzLlgYSnPuGIKQoLLAk9amiim7pQ30CCvALrulDJuRnN6unWQJk5BBUFa3mkf0UT9NcxP3VG
BU/+M2oOIznPkCOuIDlMDEck1jqfHg6jUo5+hIrfB6xJGAF7CjXc/5F3HjuyK2e2fpWGxqIQ9ORA
PUjvs7J81YQoS++CDLqn749HfS901IAu7rgBQTpWu3YmGfGbtb616cg+vo/xu6NzWzLgWPtdenAG
ZxkTQ92GrBSa5jCimva6Yh/rvEysu4LgJ8vV1lc5cqlvgacpD+9d+TswOrUzWO2Y6W39kHrTzfNh
LMq14ZS7MPj1CWYLW5fZNHdvszG7jz75cP10LXmtmLmETohUC6tEovP/92B1b9qoLUPZ7GpOGFm+
m3AoVXmvR/WTk871pn3VUox86S5pJMgJ5I96xhtq2T7Nnb83UZMsol5cmlggZc7XheDssjK3v0sG
vNJmlB86cMpss06NZ63dolsJiYUtvvAhAnJAc+S/s8C45MOzSM8hVzLwRmaycJjTBw2BUG/1dCZM
sIiOTOxuDaJgl/SP8ykYu4tlpI1LU0tubvbNBY+JYph2Y/+blwXJdLwc+W9tDOgDYLSW6aNZ3bkJ
jtbfmH2nQXabS8ZJcd/Seifi03N2oA6WEXRJu9jqxK5wN1LAPDrBLUFgzu201ElKc6Kn3mIuNF6p
uUH2tbION5JbCFks3OBCR8toyjzdZL2gOoIkyKfSfCIufAuVwz8pAQXHzgP3zbK9NTb78zjBN59V
40tSdL+GQ2YSthW1An8C+p6pxc7Mvui8wnTZ4algGoGulT1b274bXWI/9YN3gVqwJTkmPbk95sFe
iUtUlrdalc7CD+tX2UXOKiQh9Lmrx2+9DgdkxrjEgthfOTpeNtA2e8++psoOHnBkKHwYfLaGsN6m
bPpJAM1E5KLdajL5ggaXEpPHaCsLA1mHW8Br5eV1vFhntGNn+8LQnf3AgIyBSvclMJkvyNBpdm55
D0+ousuzR7btI7FoDYLZWoqdUTU5bIUnm8N1DD5J+QqhVpTuF7NpuJ+y22n1jwHWOd/3yK9z/8lA
pDiS9k6m78bCWa0zvgh84IniNzNe1VhsmJZJQcNEAIG/l1D6rXQDdcSuPiYO/o61yoiCljqSB7JZ
u6B0pg0CKlbCLdLM0kLYyMceOsfQfsWd6CU7I4HEUV8d+BIBQ8jy1vM0a6a2J/hyoxvbigUBh1BW
zRGqy6hF41RuMPNSKN1kz3Tw2tDY1/YPmmJiSxY5tnCne5ozwtG5gpgggnAJ/1RYTwUGPyfYywKw
UggJol83Dvpz+ZMgD4knucU8urT9X6mpTQ32IEUzl1esshqe25+hCCF0bxE2WxFvudhIsmNnHZxE
mT13tCHHMTKfwf9J+rMRPbWKUic+VNF3K+806LiW9zn066R7SJkG4yk5MDJKfESAc1qRF/CzPQby
SB4dDANiMaf7SpkIFAiH749hv/c4f3PCGUS76smpwGSjxnrRXtR0F3U/tX70fzpyNgb9wJsCDHZf
Vq95JZFgxaeCTV7ZJMdWXjpmP4F6KZChEVstEtDqE0ijelN0vFuMIunVFzU0hUC8AMRbuNWbxMtJ
YlGenXzKbiIsNy1zezvqVgxblrOWQGdT7dDqls59VTPfQDouF4KZvxFesuCiKn/l628gD4DCwDQv
0Up84zH0FCJtmhYjQRNULduPP54chhlBj7NQlFs9p2rwZkP5zqk7tF3moiRnMC5XGDp7Rp1tiXFe
v3fs97DxVr21BfFOTCjvAReSP11pJMDkVcC29a3l3NIHCzdiLRHoUIBMyQHAEd6EiTt/mahkr3FL
szwkIZ0JKUE2ZLiyjijQddno/A5iwuzNR5NjrRlxbzcwV2cQspEYK5ePJi1fndnAGzz6A8NfBmkh
9WhSvpTGgPz8PTNxN1AmyuhGNFwhmpPb0MPVnJXaMureWj5li0vK4JCq+N8er55yb6GN07WE9OUu
lCAmFTFRUb0g82Pm4rWXDgV5bn+gFAgENwR8XLCbC0gRKxuDB2F9m77eGkz0434TO9uAKrIm37li
4YQGhiYR9BoWOzItKXL6J6CciHsI/6u+i1LtM2wGvf0u4wO6F8Jqkl0ImHoieGJAOIoeBgJKCKEk
3hRsP+cHxlp5DqPicqdYMWGrXRKR4/KpVUayqsYPIflNTfeFtBbgDGSjdsp66riTh4RnpvtFponS
BAkuSyb2QAXHVcKK1OnQWrOpJEWI4XYKjgUE4giiqD24HchF9vjTgLAqRl8+rj2Iw/O9GPMO19gZ
MhbMI1UapiKDoXQU4Y5A3eaXj2VUPEqQ6QsLW6ldUIToqVh2BfI/tjW814IfIdUeiwikEOnZLNi9
iOGVoT5bzQEIMk53PSm6qlxNzC8rljsVOYma8WDD82IdsaG8i+XaDyp8KHVQQEhCbJkr0wLphFWn
ID6g9AH69hYD1yBCYmBFg9ok7czaGHNzWycplih+o2wJSFgnW5gszDoM76yYjJFe+ODSqRrColij
x+5fXFbVyGu+yqyibgeWvSpTO77ESjwHD0FlKlYbiXgOYaeSbZQ9Ktqso+12DyZq5B7k4AxTSRwm
lw4bXlSziANs2VOwvqQ20cYgiUI7YXDE0Bk9dzdpgP1OenItOmJqbHdr8sUqdnD0fIyKquVINC3U
qv3EworDBClkd4yyW9W9KoyMgXExy2+ccYvwrIJnlOgHEaVwUJp9wBTHRBvGVbf2LKawOrZBYecv
pg4ZhIDS9PTHf5ksetOh048WDZzOltw38R+L0vpNiRlZFQ4K4VDICLKh/hn2YbexwewGpJ4sU7v3
74VDIMEYy2+flo+osmY16EZ3m8sz1gMEOXfwllvIGRqx4rXhI3hNy3hj1tGda6ZU5clb6qCzqCyM
jpjvcDAToMdjrM65zwTJlZr1nkCvIkFsqburdMAOEpZT9SCLgCUPN4eL76l1GZ3djUCUHSF5AVum
m+6IW0CAlXJna0I9clg0+bjsSxuwYYfdkRzXaApe+3Y8lbnx3fP4Pmt4N6HIga92shjEcHWXpI31
4tZ9vga7fIKORDWw7XmeEgQ+eP7BEs5Iy3HKkDoflMIWJHBuNasGqRbvsG+Sa2DpDN44kcvo3MJq
hp56V1OX2xbfnSJHF0gbSlIRea/Ab3RsOjoZALlaBrb98Mtq6yKme1mk5yIPPdiOzecYHJ16eG/H
blNnwS0y1bmw+S5rgOkEfOL48X9Q7rQA0cH7pOapNiNnxpxcM9t6xjB6q2nsLI6GvoRRqZ87KoaW
35TN/LxBCTCgwMZLIiC/RaJ/G7rm07ATpLItCcxzSFy9xRiNXIFNDA9rmPdHo7MfisiE+vjRIKqs
a/5yx8XPpLDRfqSlbh099oBXvMXxXnBjcE8zNf7Jkw+NlFFxH7eXQMabTJDRjLBBrx4JHSPUF4YJ
LGnRbcZij8/BDB9qTA04/lZ2lIAXNJZNftZTdhPoqKsQIVbJkgjZZrWqTOL7+A3VhJkRFDM7pyBe
PGXMFv2RgZ5gP0UKL3vRmjAl96vkkJ9F717x2jdM/1v1bGo/g/VCrh5hKbvBEa8tckySMGluvnnL
D2VkIlcrts85vc2Y6luJm4RIpKd8lCRk9psu+C7IQchbapUxTTZz3R+ROthsEoI5a267IhsvJsgE
sn3MjZXZH0l8b+r0oNyPIQpIo0LBkDIeV+m0G7hW+xFT7QiICEJJPbZQnMVa8slOg7tV5Aohx7Tf
yMa8J/F2p1sorGo7+CoJ105V95i49qKWZxaaqw7tUuUR+GAc9ZopKH2CFYvVwM6xRsxXv43BmyyL
tw4Iv6vlDzKAVOOx5MPcw5RoVdxy3PKZGS598PYTg9DKcu472nF2pjBobxNJRUCvagL4jKvUn+NE
vsY2fC5nXLQc3i5YjPrTz8NVaRTXunQOcGxI+6TjpGDVGHuZMS5iwiwlAAzhuyiYQ7zCiBB6Eup1
sr3jfaR11ySdk81XIqC5MKyLZJhlsZa3cHh64cUh+dDW+3WR4qpVKxlqzwGbD6OudiUNcQSAyndc
YkAjdGqMFmj3CBFTKKUzGDuqjc6xdbOLZjvp7JzgkfMfLbqSjANbd6OIZS9bcLcNnr6mpaDS3zoc
c2XT4+3Y2i3DJpCaDXe7YXfvHXkwyRY+Bdd2t8p8F4IvfYkR4BRGvls41nPKF1DQxpIYDTCJla/m
L7VpRNrbbVORnE2acNokLXRWBAKtO9k8U+IDi+cjOeZGw2PVHub9OwkVP3weLD46KoUswJ3QgJXB
BzN9j+MP28xDKgKUHySikc7w+xslJv8yN0HzBINgHeUs2EvzlCMlraxjpBnQdHnYkJFkXbWOwm9b
9WuyXACOEN2ZPHH+kzMQnlGKv7XJQ59RgqBjxPtxF9CzOMZwp5gOWKlzg/e61iJsd06AOZ16fSxZ
uqLIkNyOKtDQhrAtNdK3WfakhL533IC03+oUJMXdbJ9Mg1sF4ZGAHcwJ+h4JLRxzUE/io0hHfl1E
ukKbHuOO42DqD6D5XglfWSQamgmi3yfhbmoj3xa+hqW8uR8gzHGn1IO/YNzEmKRhwWVGzOzEcVZJ
i+hzgCLgdPQ2UX3zwGR0I7Ae81ZiDMCjsN8CIFz5g/qKCvkwl1Y6gpNlFKh9jf9mzjmj3QkXqO5X
huEcBsz/BSgALTkayHXb0NtzuPDcAEzUiD+gjF+F3RGGzrnhHS5gEbrRsbQRB0FGKT1rn9f21kbP
TI8plfzVEAwmLfnihv7Q0AuMwTksrh4k10FkH9VUbKzvIbpaTbv3BnUpCliH2JMwkva8cXA12Nmg
CzPGvbC1e6sbjuzZTg3miqypIYoZRLoQH1LU5b7od1xaJIla11bQ0CoApMODSQb8Mu28n4gmNlYv
ji05K9MNbKgnfBS7GKFE25CKjCeQJtLxvzWrgvfE5lK7Z6ZX+OamMKqnpB93/VdpuuR8cct73d4x
fD7qdNw1DphIV77N0XHtxLbmeRCE9iWH3KqPkV5C4yARTt6SwXtJxvJcm/7Cmr8fuMiWd7C954Cy
ctCnqzs7ZeadDq+Hx3yLrUmhtVfN61eZ9xqVW2v6ycZ807GtcCIgDEn+k6ji0eTh13A38OJRqu+F
gJKCNjoCcZOOzZY0TDTU6qC3CLRa7Qum6h1ApVaLHsg02zlWf9AVGhowmDoZq52FqLbLLm3m7HSW
0SGyVQwg55I5pVOiymXrnfD51Bsz0h6JkVpHdrftLAM7GJYgK0OWHy314i5XzAybbIMFiT0XfISD
ziVg/oT9jJdYmLTmjhas0+QJD6Fnuru0glCER8UNoke/97dNV1+66suTTLIiXn3agxreTpfuDeZf
IRWt2d63VX0F3kw3qtZOAxNF1xeZOV5zPXklAFsyqC+NH6me0siBV5POOgTO1K0RVYeWCPcmqtAo
DAhkua/R85IltyvoS9Iq/J5zrgKKHz+fXsLp4ubix5YbwNfbLJ5Qhz3bBLH4BorlTwQaAISCuylT
4J6D7wT6SSnfivwzZvuGPTlCj0h01TWCT3pkQr9rw3yZ1OjuNzRSBR7ouHru9RtwKQCrrGtQHxnh
mzvODVe4dj61tN0qoD8CXVmYqa0d82vr75R87zU1OsZHDD7Qw/E+Fow6c+ahzLHZ+XEVXcqJoa82
EhjFX2wZbr+nRGBb+btR4itN3BdijNbT+CqDn6bQVy2Nc9Du/OYzrYatpiiqhbinSiXAg40GWSXO
C0KtjSxZ8/toiCl7y/RUytvkEkPkPPSe9qE5d9mg1izuF6FCGOP+poV9glSzwF1Z1eFHgUzWUMla
VBowYcDaWr8YOaSC6dfgmh8y8s7Q7gDtodze1tbvGGm4TrW9g40uN57M8hFgJRQ/DSVsAJ6RZS1o
R5hEyAvLfUcfCncN9XmymdfzHU4Qv77MNjdH19cmh1mEdjnLi403wqNrkg9iUpYq7+/zkBxrF2ER
Cwit2gQ9K4URe53z0BTcbt6dmdm32bdU1EhS2bkPICEIlNvYpLqAgTkMP8GcyawAb8RDswqxJCgi
FAUyugXLSLgz1gYp1z4NBaO+/isGlEGvhxdZ+inKQhDlEAV3SXcW1l4+sWjRKECzXUeQEp+POA6X
AVewm9zF2Q0hOPJTrbYZxzwH0TXpAOF9CyZu4YaZbe8/Rt11mrZ9eooj/G4r990vZxjXW4kwT0n2
nka91iQn3QF6IVFTzFh+jcHfWOzXLQj+DTeWN546nbQUEMtdw7N1jUjbCy3/gZyqYzukJ7aXo0yO
teVvwe8dvYZ5kv2NHICHB/29T3mgmYtOMpRsnBvvFPVxx3sVbUkXYEDTXK3utyA/SZpnizsNJha9
h/kU6VG36OWVSIU2bI4uF3o9YJXtl4Z2baNqM7TaxTsm7ZMDxCM1nkLmmmPu7tHqu/kB4OKK0FlW
R0fJyjFnJepdWn71QQ5fwsy1rR0ZzbUc3vMQzpk2hBdkEsVKA1XmKOkTRZ8cOzLCD3GkEr4fupQC
OR70Lqp2F0HCmNlrgYKlG8f2OeQnwVvLeB4y1KhWHaMhOEHoONIkN3Z6Xzy6PtphUccrEl2K6xQ2
4oaqjnxionkMLDdrO6n8dZjqkBItz2Ily3yk0aFdpbjEVx6SAvQrS80v1n6DgjvPbPz+c+o84K0n
UW3xvLYAwDkRGs81DoMeXpQDfmyA0saRrVlkg4X1R4vyjs17/mroATmL9h62TrwJIvOXndCHUkVy
LqBSc+CHBwEe/RRAUmR559M1AlxH3XCIAXwdW/BpSMSr6hxpdk4ORZOx1qHNNYMufLGtDhYgXKLt
H3/auCDHYr9CGTr/XbwBO52sy3uyG/JHdO0OlX2DeOYrKdEC6F0yXkE/kR/eWmiitYL3x2YOZs+R
HW5b3FL6lD2+GOEdIr1yrl4KjattJ5IB7QmxslPqq6mdvG1JihN1iWcfGQF/x9YIPc703nVSGiiv
SHIWptCOTRUBQUyncFmTRgFfTE9godT2Zy8zcWxZLR39Uv0WgDI3jSIdS+kJ4tGpx+UJrQn3lz/s
ZEUXMRpTs+tHdnmD39k7383v/GEk+NG0YZQSSrnpbJD8qkaRYqBu9GcoQNdVNapbmR6dJqlwOlQu
kxdTO2RKafwGu5s0h3KTN4QIRQAeo3k2JzzQqlk7GocwK5ydBEeX5ppzdPEujApycunaxxyZLI9h
c1cXUYnZF/8k9Sjombi/Ah32Dq1k+h2IIZ5TX61tHoXxKYovdj/px1I9x55TnUAwGipGNWOaCn8r
czK9AIrt6jFzh2BC+qbqel+EO2hyuIEwG22sonn34w68Kheuk4CNtMKY9EGHB1uwi7yb1I0Pzj4K
uRziWO4nHmAInRD1DY/BM6qnLCvssy1+4ZtwiJXVGzLzCQWMdtcA36QEDNnsKcPbTS7XEOag84Rp
Z9I2qR58DaKCg0kMqhdV/SGyUo7yqnyPkVqdpRbs9Enm+9Apf/qRiTx6bYhBQXxsBu3guJj8nDlz
LzGsdQF7dU2rylhNy9Jtm3cHrraHFiKOFsDMiASrs6hLoyOLPZg3YHB8M3hWY4mbM1X0tcTULJQa
fVRRBBSqYNdqVOyldawne84jY34NRQsVVh5QGQwIIcD1DVM6ywqhGkQy20d4ZLB99Wd80hie5sSz
vcyYg1nFPG6PMRv2LsaOjMD1dckmfiyHaQHWSYgxwPpyDdlV7lwD/E7uvrUzxdubLYzWVD/aWj2j
dDpzO9TNk2diZkvy6grdj7VBORAcZxTWiey2Bjr2vnMQbjJg3JYZ47US/GJdgtELrXOmxLirbCZI
ZgcpFg48uQncoiRccFblFvtXDUDqNFEVOQpIxADgFJrpht0bONQxGpja6chAY7TkNarMwArki0NB
sxORvepnI2ysaPbSPJ5DPVjdhkN5MbJZBMORLCIVbdzeUNcuarorsuIvSybpfgLNERbGOZdwXPJu
jLFSofKKubK87G7iYVig0/KX+YSMt4nhCvql92UbnOhppM+dY0ipRGSVm7vQqoEPsZJ15tMhe5Qq
fwbbxmYT23wdtQN5VD3+ezcivIPcbiNKHJjtqdj46rGKRX0xo/jHSq14K/CWomrV3FWjCGCzUgYV
ogQCoGJ3N2JceUoxH/puPxHCV+I2jZ17X2OJZs4ji9Z/jkkMXxuW+q6zjn10JwjT2SF+zYl/1+2V
QDpW5Pj3QZXFm4HUD2onn9c3V9qawK5vEhsYFxh4CYFVxCjrEaQ0owAIG0BkG03v1VAtdiEg4/vA
wRvLqG+RHDSgXCcG6SupWOD4BZBDqzWerMjBleH3pP+K4VuPTYhxceGg5i6eJpqwjEEtVCO+qyKU
W2066zntWl8h1YPShAub3B9T+djwK+ikfzDtC1Ufq2j48Bo3wzROeyJN5Kv5bA4lB+2bGNzyzK65
PCf67xAO3iHQB2dbTe6dPqTpwXVA2WoqORFwyRxIN9cj8PBFPMHy7VjAURnj4lZjv4cGeRwZep1q
xAgB6pCgEQ8Ro++9T7KtrDC4V4B6FtYn5iVvMT/jddB/p5r+pZX6wQzBC3uNU+0ndtQpWqEwtR+Q
ftgpfPLIxQzkaOM9ojLr5tfvY2jsmONZmD9hvoUDPZuKdOJ+DbnGidVDfZTBup7N6+HA1aQI9DNb
wnNrceA7E2tfFNnKY87e1uUlqGpU61wua5f1uWHSu0S5IuYKHnPcIwuGembRCMjuEDmwL3JEa24y
+Zsw82HDWxqOcsAxZpqW5CQMzTJOyRp0ysP8kJMlDLZLY7CFKq3B/Xdfa2a401C0uRVw/zLl8M20
E2rQN8+dg90zEjrDKjsziuxI+bvGvp0daz1gITnWNYYF0j2kgJWgvTiDdciL0sNu5XIXhO0WTDOt
gKbW/tgHIOfyiq5WehhEFJRN16ANL9E2+a5o95mPVrB9byvXOlslOTUNirXArS61R6ShSeImYzQ2
jSygcubxYbjOtEo75EH8ZusdTt+MkzPWZrtYacDHY5Ujh/Y9atvfzHapoAn7RFTQ7MRIZUHSsrEG
uZ4a4MgavzmQlcmuKWzitU+/bxFruhGm81OF7ksijTV/O1py5nvbQKB6I+gTFyfrWVykb5n0+uPU
evcI8Eje7eCNOh7B9KbNu6Q6Bx8iCkAC7qddy/py9CouT5yMVmA7BGkO4CqgceBTwS3veWSxOlH9
zUDplmYzQGkI7Z3Ksa6lWmXBXHArZoo4XCMIpF8j7K3ZUyNzJJJR2t91qmq3UWo8NlVqnwsiFUDc
IISFly0YCbFjvEOXfwZtbT4FIZvX3gaArBrrEyaVvifclkXbFPrnaZZh9zQPdmfssiowjyQz3yf8
GqcK5cnS4p8nrmVsdyP3JrLk/BkoYb6pYf7iSAuvoob8OKUTX00FT9doPoWvvYZJR1kDAZDgcYke
gjmkrIdNbeLfSFpEkcwtgEwrD0h+DFWYnrnp7PaercNeJxALC5N/iIhfZIAL7Yt2H/QsreOqzp0e
vvKgbaRnz/A28yTQhLBpbRdQY+ikXX3PR4j4rGVN7sYxkMjciVbOEOB4TXl6gP1iALSuOvOTRZzF
6YyfzTd6dpV1ZT1JDyYbEcCr2NCS9Uj585qK98gehjdG9xqpAitRIj+TWVcf2gK1hGUYz5gCHmrq
yivx0Qeb3uECGP/C5qfbUKo9oZYnyc1Ah1U2/ETV6G4mBzUAYG6geY7b8Go57ACac2eWp8nGTjGC
X126wtHpRTMTVbTGPDaYzHeYqh/D+NK1g3NuE7ddUbtXtfFdDLk4j4gYdJv1pS3CM/SI5mhD5CJ9
Grl16QD9oDGIh/jseiwf7cw/6kJ7CwZUezSZzBL12ZDgP40qn0eEPXTFMb1nzMNgU9Qnl/TNhwJe
HLB1/1CFYt9p9C3okNXayLiJ+tQ8DkObXtm0LmsteKsgq6PHWU8OLL0eOhWxrho65xi1HBw2v/OZ
VpCKd+dOHQr3OHzr+yA/+eONZMIQHckcjOIyacppyJOUhE5LEhvqalG3j71sZYHEQud1wiwAx0fv
3jDA78eYxOsmGL8LodlbNz52pFwVFouc1jMXynZYqxfql3gVPC0xU6YOnW/hINmJFcpfvj7gEEZ9
ymGu4p0kADM15XvvWTQYRASnRvhueOMTd+e2oRnfOSNnV69Aopkt4W9GESM+b+GXGh0G176ptLNk
a1gM6QDj2tlncuTEQtQrvOnB0Uv/mg/GClyiywVO8LHRMswHWELkE1VLWBCXPcG1QuCb7XPlzdqI
+C1SoXl1EThVWgSwTerjDu8ahBKzf65aTJmxBVymmHWOnj7svQTwbuHl/Y6dxHcrGOgjEAFTnejO
KsXco0fNPRtAoEmAInc9XzQe/Lxx25MbqI0Z8+MSPnC2lKG2k7IT1L4+EpqkGncaObnYOk0WJjY1
H48y4WvC3BYq2VTGA2p3FCRoYBdpnX4iFGdDr/lEzOX+VdrpQySRqZocMqvIyYgukAJk4AAB0HCl
2nq+/W3YkjFmVMBvr/1T0cYu+XXpqh6MaTU4xD0wzTyGZlu9xWjyUr+WNAFZiQjAvzM0DS/8ftAw
ObQtOJiJTKZBoihkEruKeZ8XeTGTq9Lol5Qj2CUJIqXJhdk74Mbt+2brorurTetSDc2zCDXSfaro
5lhoE9PQYuGMZrd1h/7Fg7TfwoHtQ/YpNEHkWujNgN0q6jdopbH3FvLUKPQrhtPs9cn5lRDcVuGE
q53Bzir0u44sS1qVYVCLwa+NNf0MMs7k2I8t7J2ovACFDIAsbNPRxuSCZxOn+xfZXT4sw/LIc2Ju
/irILCDjpwvXkX6va+6pwp6IdW4lMRit3KlFFxMfLKn6Tc8puSuRlzVQ2lfhiJAS3ky7Qoc8ECrs
7/5aZokBVMeaVnAO4lXjU1RULhBrG0y5g/4WR2rropZO47dCu68ChCllTITwYDz6gdPv/ggvnWNV
w5/y7h/Zn80foaFfZTXC+47af/nT//xfle7KBvzfxbvuyuJbyY8/5bv+8a/8I+BV88hxNQljtXXh
Ih/0XPv/JLxqnv830xauZ5lCdzlEdeP/Rrzq7t8s3cXjo9PZ264wyWVtSjaVf/+LbvzNp50URE46
Pj5f3/r/iXi1iJ6lnBzDsth///0vtm0buus6js9MCYqcLf4l4JUoKJVBEHPwtxfbmZVnMWpjVBH1
eIAHeFGhz2MOPTh34ZOWpwC1HpfGzsqPqvDn7dEN7tRV6fE1BklA+b8kiPrcgaGsvXUiaGyor73k
Lk/HdTjFL5Dk3mxZ3ZsOA5RMwd8O3it9erN8WFmp/GRBu3UlQCkYHA2JQ1hNY1tt04rIeZfkkjy7
+THGBdr0NvqRw/mfvr3/frz/o1D5HbEZbfP3v3j/4wPBVmq5ru1ZluNwZrp8YF8f91yI/NP6X0HF
9UZrdSFRIpCxIyh/ADpI4RbVJQ6F8R0GGAns3oKLzhU/AZO8Ezbb91Q1F41oi5XOyObBTnXOvK68
skt8HgzMHglL/YxsSGBQGYsHsq5usWJkMtqtsRVRh/9e6Fc3GLKdtMGNQJGR93oKtS/rWQaXJ1P/
NXMisQAF3WWJQrMRo1vUG+bnBG8POMIOMh2HC8RA4946EOUdRZVGE4rwcmrMZCttfvKiK+x1mXIY
Ff7IpKyr11VCzIdP970aLXiraUtRHxKrwJCJLIdWOfo9WGFu4kTzz3Ug/LNZ0K2DYbvws5yaLFW4
8ikYa0F2DQCeeEUlt1GTJS/u4HQImvDBjy4iQafS2BlkYY4pavqI4sY7Gc5YraUfp9sw7fRr103f
9qC9m07AgGREef9Kt2wftfqkWZbc//tv2/pzvjGPv2k7jmH5Jo8+/iyPt/Ofv+0mkiazuwE9aoxk
a0jfS+K+liqgPq8ENdiAlnIE7IoJsXxjSiEZ3ebv0CM2LRy8e7+0xL4om+Uk+vDoF9pDnrlPTaaa
u4gAOy48MNG1nH66+Q/KGOHiXPWORuM/INegKMx9IhbxwaEDc6DNhxgpEPKvGqPFcBHNSWyOhru5
SGBf5JsylylNfWmvWlJLWWEBmf33n4hBrvSfDwTTdm0dWQnvAP8znzz//IlA4zU64ccRtpCQt7MP
UZKZpHFp4Bk1zxsZ0KI27fyxPcUN/Td14pcp3PhCXsyGuzvblqQZN8yeV2mFc6wlK3PdEWr8YkWt
flKWfgly+SQ1aOSgPbnhvS9vFMHBljzJ+BH/EUf+p/vqn19o/X+80PwegOP5whU2DGLxL18xiFPg
0UNib8yyA7w94CGS4R6x7bQmIXWV+yOBymZMQAiIZihugtUPUqeM8p84MQ9xATPk0R9fG93TGY4a
F0Qo3UKv+dr/H5+9Pd8tf/70LZOYe0uYPj+va3r/chwXDch0R4bYWZgVVaAM2hSHDl3U1eGN2U7s
c47QX3Dw/fGH+cSOeXQHWqqYaUyeeNkhotooZdvCLxkYUbIeoZrWmnWS2cWGTNy9IwH2hu1VtAw2
wpGZE/Y8Eo/8m6WBB85CQgwjyM52cXWN8KF3yBmMMhxGptvdJ8EvxCg2i1n2KKZu6+vtHldDsq6Q
fRSNuEdFCb/hyQBjDRYRSlr2xAwDYDjRHEicxKGqiLmo+8RbyjBj3CrrueZrwLIZr+HkfQrHfaiC
FADygOkgS4aHKOmfZIwkTYuDx875roAGtHrzGqDjitR48pC6lCm6ctc9A/KM10EyPDU/k60hUqgJ
/XBtCHtkI9U5231iZ4td3H+aVg1vOjzx6eFSIhpiWXXRZ+hR8ZH3BCGIZ3oQ3WfEsNXL6eFBw92a
vklPQdjeqSg4EwCr7zws1kQMyEWgWR+CofDQxf1eN7M3olcTeOMVZJ+BoGXGwwm+EWQ2w2vNBP4T
1ynCidT8lHXyS77KB1brdSSC+L/YO5PdypW1ub6K4Tkvkplsp9p9J+2tXpoQUqnEvk+2T+/F+gHb
gAEDnntwhXML55Sqtshs4otYwTTloWLodmw6g2It1T+QTXuwavEVCKpbCPWhR2Eiswai+l6P61ql
3lnZpbo4vsaLqMZnZrzGJsraz2qB+I8uQwTDx1dQSVRTDc5DQ9TFb0NJWqnuKAFKEE08nKYbq4mf
rLxi/h6EpwHdAN59SbdyxQk4oQUSbmHonWvREuaKmJuriEav5faYsb9gXmmwbokv3UZPBUO6YwpG
DL041Nt+FCSdphtIKzxujjwGelj3MrqhCkJClcZ725uPvSypaOfF1K29sywjf5wc+t5xq+TRTYwt
zEhd3Hv1eKWAIkR0ECl/zzo7TJ26eCk+YTvc8KtIYiPjmdzG7pDyfKBlsY7qH01V7c4TZBYSAXbI
DnAaOgbd8w7Dk67HN9nMy2hdw1PpnfhWuy5GcfDV2wQmdaKzn0IhTerQNqFl1L8BTsqpAuFNh2wD
9lzgpCrG96rC0EqNwdGRYKRUAbM8oKEYZLtNzP+7b2xvTel2SO2mJsIUYo1VXo1vjDM797B8jfER
8iqSWj75WBlSqG+ILipoGdD5X2M6cEO3aQMu4i3DCeo0inOlp41VWi1Vd6XYFwxWmOyzF+fMDyJx
S2MM+WaxdTPUL4ym/sVe1nQ7+wMgCEpukyX8SrL12tjk1gwgkyhZDfIJVkiddgRo0c9UW56NbL5Z
pNA3jt9eZV5dTfrvVo5twZ4ssdBgVzoYHT96d+qOA4x9HiDIukPzRPOVf5oowiTJfwxTio6Ank4S
OafLkD/YqX/iUfDtOvMd5KCzMRDmyRu/uUVzNQfu0pHkipqWqbtuoubqDC8C0sdKTxMkmemWlu5L
lUcPntvfA+XQeJCrDzvIvsYhOmYQuXmr8Y0lrSasg1+KoocNLWkdgDxy9wrQELVQdBQF1qFLG8Db
FJLcNSFSDofGLfiPbVkPtAzast66Hk0nagzBgiRPKW1q4cKuyTHc1NyE9+UsXrRMjPtUq6tVOJjC
OzgLuJgtD/yomYQ3V7UUnbh5eYkn4fNTC7ur5Qtzl6ngWM25wj9PKklUld5KDoV3NOUgYasWy1SK
JZu07F3hhpcaoXJdIEkCvrA+p2znWPpNdvzR66T7oVz90ZZEETFFflKm+5QrMew6e8T0RElhFCO3
cE/RrA2Fw0wOr52iKWkqYLqMwj1JSx7lNMfrkrCPNxY4yCqSML5BNmjwBpDMEyVtQMQi90c7AFLr
nIAiYWac30M/4AYOqNKjwmUB/S1bQHMMVDJsAkzSHJDEJYidA72uNKY1aLadTn59r9mldvknq4tx
1TFPgcountJRX43OA5tLCxbuyxK4dEn4I8HMNAQaHdCHtZ8gx/FHfxWD/R4haFO1gDu4Ee5XWOiz
LP3veYQ9Fhlmf5fmkQe7Ch8nRZ/P2eJP9/kEBzOAPuL8tJU84a88J37/yCwMnK5D+ykronuHMnWz
LbLjIQPpymbslpnqYqRUH2h8GBy1N+MaqXIY+UwlnOQac3oQwg3PhoMtLMx+45GKGMSahDwCy+0s
/K8FCxTk+oKJ+jsdsE5wbjrAmCUtwEIb2ijTzZDaW87NeO37DxANfRjKoxNFt3ChSbrYQ+gEWwhe
L6NzHhQvX2nhm6KtECW0Ut+Wyp7RONe5Mfwqt31OnPLc2wYyfjE8ZE7PhgDSIXALzO1SXHv5QzjT
QFgKz47svppwQkYMf5v4VA84pMZ1y2u5sh1U2zElvKc0br021vt6qg5c38ZJvNQLPWbsjSdiRCyK
Tv+T5GVy6xMweDT7zAM9b70pXvy8xpjU0bo3lL9jJnFzx9So0KrH2ku8S6GyMF7JMWbSFsCs+Qhe
7semlSZK8qd22iu3/nbr5NnM42MhmX7Q9mytRbo3sGARbJ0Z7EzaIx4FqZH2bcBrBkDecl5ovgrn
HhMpEDXncSlo86QdwHNINmRdNfQGnjnE8EdD5XB+i63jOpzLHBrtxrbcBAIrt8Ee1zY2UyHgx+Ef
5Wcfo5Z4rvw8X6Gq6WMxwsMi/bcLhuoXK9AXisEq4kVeYd66k/SO+jXWJpYDAjghvHAPqBcNDb07
/aFVvjLIBIPfg7qDN8cZPry5fGtTwnU5heYWhlFXRG91Q4I+evMTGq7ZCMEiVIJ88sQJQu+VApob
2z07sGQbkHa5s13ajZXwE5xX3VtsTq/uwuwK4wljuD6aFAkySxL9FR7gkck4Ax7B1mn5DimE1vmk
t2IgeYwlij6vZ0H4XYZcWsQcvqH6oThb/knLKdpgNzMETXDYhDjobt2C9bJLasVIMeV6SdCiTHom
9Mmj45AVTeN4m9QdLiMX911zAsgPwE3DnGk6wCHcw7+YR1McIs1nIkBQ8drw0C4l7B0p6qrB3YOL
jy23e4vA25ShCRHKcOXDlL11XcOfEjJSoAhFD3hIJ2TZGHKdJxj+Fd3FSQmAUFUQrrQPBYD73yGo
in0aT9++awOWmUvc+uSxbElPTzs/Tb6DJ72A/lPUcCO4ZWFnYmlpPHaV2qiYMpPF8IoHp5S/rSMO
+EUtLASNuQqaP8prvH1C9A3zwLi1RfJYBMNpJDPA6DWaISjh4BIMndoDDZ8Y6c1JwWYjnWPSYAah
O7xoK36e8wVALR/bxL6WulW7xKLZgCq9dWPKBDgSF1hHXuqFjCgq99UB6c1Ll0LxNtKaZ9HGl8Jx
dRMaJojRiHsHHda61Z8ekYe5xSyG+MprHqvvXOKqaLJgcfwXn5W7oWl6lUA0ZZiFHYwc1BeNxzSs
udZeLeEbYCP8GIznYDDOudG/iYFX3VvQf4E7PqUaeiOpTKivq9isj7GbvRhl+8N16aUOGd8H8CoK
HODVrm7yt5TZobfwfJkV3ZEhQtSt5bVqJbUfFu0mPeYEU6UMAXPgNt2o74k+fEtg5Ot8NDhBx83f
VUNonNSu+xmD2sfPDTPwb0/ipIAmvjWGPOKHn1Iv0TZXuzV+M8f8nCO6MDFNQj1Z0CgMGZwaoQJq
olm/p1b6602oBBThnTXnprhl89NB/Dfwq9eMax9v+3CXzNFPjv0IUOXGUB37b+ZdAKh4RfReJO3R
SiKLzyTfplr/SRvNvCW/nxwwSH6DWSrsiJDawNZTWAYdBQfaj1Gne+9LucBQivihyPUNOe6ppLCN
/CXBu+kpmcyj1dMpGX8yz/uc/Y6et+7HiczPVgfvsccNJzO2uUdRD4GGsbW+Mrf4O/JXBJr3MCEO
bXLBoc0XzrGobcJWEzb7PmSQToR01waEXmqsnh72hNXkzvcpbTjQ7BiJKV/TfYGLCyNQuDWZM6xg
B5I0kLsA56hwSZCpurnmObo8Z5W7yjO/aa5qdpn3ymnNpXCHXFcVetCG+Y91MH+D/d5gKd8FY8RD
ya5MwQk0xJj9oY+q7N96MnAFJlC0buYSl3iZ8nxDuDejHG8ntFgd8ePvAar6iSZYiQZlJdyomAwQ
rSQiNlYuHkAd/3L9w4DLiLfg+lebxGlT3713LcywCkQ/w5BragzgVVoSQvxPu1yqhrx6KY3xoCSn
TCmnZxuf2bpOh19I869dHr1x78YmSsYmNMUjs6s77chym2bxsweaYlT2zssxxkIMOCZl5OHfILjq
YQ+26IzmwE4RBdEU2uo489f1OG1j4i9thzPSXprrDOc7jyVjj758r6eUYqCi3+DspVcBFyeJzWid
MIMpaFL996H3bnNOqHJf9+lDJTFl2B41Ik3m/IktB28W6euZptU7bmZrFotT4kK1DyWLJ2T2Y+lU
MCqz17FsmCQaVCY6mg4+bGl1FN/ypH/WJiO+JpMHT1tPkSfjTSNIRBScHfIl+Yvd6SWGqaRCdZ8D
KJ2wY06oiFzycHuYefI8O87Vl+lDII0X0IRM4mBLBQAwgsnHEtQXD9WAG9k3X8syesxnn84/y9xM
ODHbmnA4tk709u/UsMk6z4+u1z6EVn7w+BHgQ4fpqodt548g8sGjyPqigdZTCr5SgfldJhZ5IKLN
juDGVvgx7bBGcfNmDjfQpEFfpbfiyaW5dDYJrpuWQafJeFy+X89jNKfB41CE3w2DrYrelhG6PYwX
m+BG/NtLaL0TzGuOJ93bJB2qZarahHT/0zaKNaYig0Cr7d7nMp17KXc5oFkG+3KQH/qq6I+stGdY
UN99RiE729ITWDIKuZ38ls/6FaNhcmdKelRM50m69rdptUTg/mDdHNjjSeu4U/xrzN6mm7Ht0qb4
J0mjD7i5zwmco31us11QStbl7j4IgpcUpYwo271tei/DpMCvfWlF65C/1PFRGeVBoC2j9OAyjrND
LhjxZBHYHN+D8cVhFHanDYDCHf5uSc8jbDWR21vG0+fRc44p7Qvsaja2sb+lrH6jzuUmQzgGsf2D
DZ/sYWK5vLcUUBYBhlRD75yJgHNW8stJ35+lFW8wJnHBaRfgbxr87e0UQ8xQP+lkuGEPeFJjTDSs
HSVu223rWN9OXIbkDiQ2Trba2m1v04wKvJBusKqt4kJ9l0V1HFpxbqz+1ZTyT+AttOciPcZv/741
PrNjNlU01anp6CfDR9rQLx1xHhi/+4IMUAnIk1jttTQdex100yvzcFQpzrhd1r9rPR6nKSI4AIQz
aaczsJIMWvO0H6cMf3DPyp/l56GBv9JBthCh+5dpJWWNKr1FUNiI7qcl59b3xBUfjfa+Ve/tLGRL
dsOthGeCtI/NHrUEgcTj8wo7GnzV/ZRXUBYo+buTOa+h6/c3/2OijXaVSuyDBTyjTVE6CLgKtDnB
w6DwSgYX7cfolucw4WAAhIs4ssdG5i6j7KAiK3UrG/PGfNZDMwqmCg18RFehY2/rtJRPxHx4TUjF
uR1Gl4C+va5zUGo6Iq2DWJoSHMLtwFWaGKcwF7mtT4J08tS2t2JvLQMYlJSkg7e/97Ty94lYennv
SCM1myo035q4oltg/LIq7dO2bb1kKsepJneU75IkBovcYL1cuVB4ORi16RQewuFTYEfaY7p5xSxA
8No1sDUaYl8zUeeeQfdUQjZCugzHlBVjJlwSCmRTNl2WggpzxmqrZ7C3hWVeub+p49wU5tkW0U6M
nnXrXMcn5OaefAo5143dGa9DZnLVmN0nlkN6QcOye54D85qa05enPe8ch51+zEmYjONvlfnRU57P
Ey/lNbMyfipByj7QRtGewihEndFM3krLmlB8MQd02K3P1cRfNwCIsEap6fa4BTOMU2q5Y8XcPbPO
+JmLRQsAC77uBRI/oeGouIbJzki5j3Pg5xxSq/oZBwoGWB2JXeHV9XNVFsbej6qNO0Kb1Ko2vth3
78IoT35Cdh+zs6yDC/7x5Lacksfq0oRBcs7oInjMA8M5917y5K2DjMFYjolrMzIQRTYBeZY4HDrc
Kr8Pg3H4m06UgMmEMj9qCWhr1aTLQjOhs7jbxI5ffftc0lEYtHhEYfC2I2vZKYoz/0zGAD0zG6IX
T6LAjnOsQCxnwyZ6oHxtJjYOeNAth/lW9/g3cr+r9yrFkpUt+CC3lc5PwH5jTP/1b5qY6a/m/BhG
Y04lmDDwDxmL2Vs8sLTkf4Rn7MVYB0enmZBoAFTvMBA/ppHITiIYWM5rx6Q8vKjOVrrAttHKkVoW
Hi5f/v1TVDeUF9Wuw5WPKWNY3Q+eQHhtg2i+t0y4P0LhnG7zR1V2+X2aD9nDvy+u1edcybuT37T5
vjck/RT5YD5Wem5O9IX84uOSj6kyPrrQLs792LOuzUl7aFTMQ8X6eKHt4Onf//v3ZbKjB78Pf9WA
kDzzSfKeYC1FWWAuKCikq8PlS0uaP6S6Xgxe+0yR6JccqmpL2dZ8SLQm++8Scc86IlwAzHm0+bsQ
jC+f0CCZrIko2fi5TC7eVGbkDXxYoR6dfp0eWBew6gOhWZwXQzInDndA3p4kJYqcEls1sPitGKn1
xzR8dCDJS7gC6XCfp4MACYFjLQo5pHGaa+iboTxtSXKEvsyvhscNaRbGYznT6VNg8N1mBNLf3cT5
iZto2loGJ87Z5jFq69bYEOiMgxl7jtGok9vIT2YvpMpm88LeKGhusbFSt/N9H2Efd+WY7L0lhDK7
lPU6mfbPZBbBISJy42TxTnY0+PDvbI5XEQjiEtxoDx35vqN32tP1eSJzN1Sg2KjRlGuvRKDmxX40
4lHHAMwnjFYxlL2JJVPjEaRdleiHi08mK1mbI4in5Wi3V55NOIIUyAMjhSIedd69Pe/9UrxXXugc
ndCyjxDLsZ7k9Pgo4kBnrtXevqmnQ7004GI/8HajXT2bi42RU8ed7bfjvZxxwuFRD1aZK4373p5O
CbVze4xjcp9IvGY9PPHZ82cs9NZv15PboE4i3rplFO16eCGrbrGg23n9G/ETA0rs9vD8DI54SQ1p
xI/PxPbi05gCacIkdAJbcR+kYQ2X08jXbphZm5xzMvXR5mNoX/+9cjWWHVp/8M8gojlrh53yyCp1
MJK8wNHLJUnlgPpts95FdTdTJkd7QDwkDU9dNF4yv95N3jwRKLf8Y1iMC+IIG74hyfWMTFknFMxT
SPrL07h2EbNgynMnJYVHjq7AfxO0uKzRbXr4KvrVa4h7tkPzl8+aUOtQvmrHsQ/WiM1asZOAh2fX
J2wRVoH49rPuYyY4fT+64E9MkFYrJgrGsW1axnAeGrhXokMGyxeZZtMp4jrTTYQSfSM39hMeOqzA
fEkxq5rs4LMojpEC4ulXvAImD3BZ+c15gNkbjpjH6R9m3xrtIww9qx57QgHeRz7QkoCAnoy+xIxg
PCQNMq0Zu2c7wOXdJhKohedF+4QGWczTmGLx1pnXSCQY6Jp73goW9aH0LtIXelXlPoh3hyV3RHOZ
KwsLcqy6K0+Hz3kPQqZjOdzokzl9aNVwHvp8wLVgWidiBtmxavzVMPfx1h71Gco+ICLT2PTSmm7x
hJ5r3Q8yj3+dB8dqi0OaGuaG6xoxeTs8ApwJjj68XWD4I1xT8zmy5obdn5NmkATOpqbFeiVlZeLT
hCLT03u1N7T525n1nwrRaGupAVBcETvHpLGepA/MBpSpqOnR4p5/aDPjwuDhIS2bCFRhQmFl1a7N
lJxxeWCAi+28ZH6sicbdGWOljhbfrwNPiUgHicul/+beolm+bv34sWQztibFK6jMMwwB5I+yGu56
ZgrcHlSzTZ0K/wvExsGouyOBw372x4MbIu+4zWLrb+OtHrLwNDvmlfeOzqOwk6QXFI7yNv4s0Svo
Pkzkrkzaa2DnIIeMwVong37E7Xuj3eN41Dz+dGCar9kEL4Wd+m4K3SdHqYdGQ0MJExAFPYfsJFLr
MSfJKQFU05VCOAZZ6FDXlx7Q28C7OeQpikxXHXOj2yUZ+E1niDZKMEbu4+k247udiOwlrQuNCm2/
7cVpEB15Iro0AMRwf1NIw+DNoGM+95GXHmWYnSXGkjMX5VfHIPvVQKq9SOmoczrT5hBbQ/U45vln
NmKnbCKKXJrk2UpC/w3K0LTugpGhdwAjK+vGZg83azUM5HFm6UTYLpGKk1DD1emh2NRWsu+tAatg
Jbptq+C5WID9nW50Nk6H+lmHGUwvnRJJyuVd1lv52xBBzWg9bPZZAP4uoT8mr1Lr71hN8C3rdUlX
x3ORjbD/KwpHkxLVBPNhe7EscvuWt+s4DjPN88HPzvuefg/6dc30FJrFb4VFFLS8I9Y21Wht10Ov
tIa3OTWt10FbjxVPCgileb7YQMkdBkpbs/LlzpQigNQToS+qYUSKni/IrHVWKNaTEQ5pHrTWPg7j
/uAP5ERYZgeAn0jMZs34bKzTywDnNAD2dHHoCZi96WgtuTfsYjZXUnKm/PQ3ra83egmTGZ0xkO9t
H5XrS3J2PaiOglWuTVz6D5AcOcN6f3I//fvPch8lIIt4nQ+5DCHW+3AKpjE4TRH7Wp9zUSFtYhFv
9w8Z1wz0NuPmYOf2XJwxdQ/Va8DrS0IM1n7lIBYo/8Ubh4fep9+vcbu9P9J+FJFcp+eHsk091Q9l
FCQrg8uF2Yz9TlHDsBH9kvImWkQvH1q12flftKlshFQcp5SnV0HGPLrL6B0b1Y/JQJcSpIr0/bwj
pPjHEbAbMmzFc/nkOe3XxkjKgCsRKJ2lWSPo5pEAGVfqtmILGgwqNSNWYXRBTPy9QZVIXFXZFo5i
SGwWz2fI+YqXKCbCCi7IalqglI3HwttzQILs80iHXw+qrNeUSN/xCgKjoNrT8olN6RKZ14rN3Ryp
S5Ag76D+fwzo0nuM0/k6JtHFh3FzRpWeK5+GSq9q6OCbY8wxCAGaYUhtuvlqJIKSlpi8nGA3J4M4
dlZDKWIXXroxg3bsbSocNTuz90nmd0T06FXcWflIjClE6wb+cqhF84t1uNgjYX9KV7anSOBbwD/A
yb6pnxwL479rL7v1psPU95ra7cHmPAPSC01/IDTJEcvgJMmQfxTDSwcZIAcC6rk5EPLchBKRV4+F
6uhK7BjYeXUnH3MxbXtSZeTIDQ9Mkf9u9On05EIaAtckIHsa+rCcg4cfk2qCOs2XU/YqrEBw8Omc
qP8L1k2O1GBZ3TZzYL2MUfIwIcfBRi/bezV72KgHPd8n1HrRSIuJyYO7DJ1vH3Zzze+2r+riz2gh
uArxYCEUe33FhwNnFpW3OMKq1FDZvN9+QZTLRFEFTGdPFV4ZMVFKbC9OJNbxUnY9uTnc5gAOd47A
jR+BN/3VmRWu8B3ba6vyS+QBP+bT4l8zfUbIcgHpVFA8Psoetzaj91IHbDNMl+YpQwshRnKnpzzC
Kokx07VIv9lcFlelDf7Hy+JbWzLjbKsuW5f2SCUCEFNeY/szqYkAxdgPkA6Ds6ISwBBwyZhbLOIN
tBzun6kQB4vR2lbkFD21M5jCwf1tJIFXzFn3A+2b3RK6QPnW4V/Wof7ACdRdQyPHFx1fhYds3SNG
KMqcw7ZXGB9jllXobCRvnlHWkcpl/tNyoEk0Xstham9uIBYFGu1KK+ms3YTaUoSKjdszhColh+PE
qR7hTOOznmFeYg6lv3zR+EKmBwL2gcfy7yYhveoGwcMoLHvYtD1z4hILxssU8eZSL6lLY21iBXOH
4DnEvNqPOAh63uj1Mv8lWU0bFVCrnsqVusQsmJCRTy8qbj7wZC+9MD00a4osVmWXPDhq16TBJxrm
Wyw06Cn3yTSpzcyX8LGoSIFwKn6qMzJ4CQ2mJocCc+yg4OTd8zgq7CFj/WGPUKeSINsOVHLCoVHt
von7eTd2dF8ssySmrNFe+aiuIdenzKyil2CJwarROw2StsAO3qGH/RMxT5d7Pr93wOLsaONzXWQU
buYgHyBJr/0gji4gDKzjjDUCATk/xX2eHBvSmNgjlryATfcDc4LVcmk9NxUPKcim6eJIL3qai+Hm
BB+GiIZLqVdzlrBA9DizcrPFYs93FPWBB4zJSLCUMS1KlMEuRonI6IVPRqy5b1NnAmfnAOebcnY3
+7B6RmgmgTVyGT9esdfZtrD0+NBbP77Ib4Nm0pOm3lsdvMlMpIwq6Xo2jeA2QdlmVMioLYmosWr8
s8tgf0XNJFVgYryms3lltgnrL8O3CvPnQBnrU9n3FvwIfiAZnS1ryClE/Dz4njbgKsu1PtKSwo45
YQjCYfBXULDE6eOgQpfDU0v8teqWhLFNeoYQXsDgDMagbTsnXGVhh7mN9dNjggrtM3L4WDnKM+IY
SaKW7bG3Z8wAaBKRET4qMWJBAV8IUONECuUaV9SBOm6IXpIs4zsZzKT9kDMxo8wnHpBDomDWRFV/
EDWobhRFSLWHtmOuadNgeb+CUM3IBmy/j5yJ0h6se3iPS6YGWxJHGLfqvrMWx2nc4siokw+mGB6Z
Wv2CMxiVP68P7ty917n17Hoetc3qj0AAJLlMV62kGyyO/sYq4MyTch9F9WOGZW6z2sUzaBf3yn/M
/Jza0ki8lw4OpERNGAO13rRJjX2YAggC/5S+YnDDkkMWKrlvDRBvfW4dnIITcTTLYxH2j85sbYdq
ep9acLyJ+z6V4R+YAeRsSvMXCelz6Ey5cacsO/lXgRnNLh35Pnpkoui8rnFekaIyDeVeYtEe69YO
V/yWYGPTjpllUcH4Zh7aEmROowRdRNn75fp8Nq35pR3KkeOlQO2mkahK26/KScRD7ZIqbDzKirpU
cyWZA0waVf7jVcK/tYs7j9cR6zViEBbNYCeU8acTHM8dl5oKKQWGvRYOB0/cD0HtxypzUDWsEiGl
LKczMPx+LWs2iwSA5ErD0r9EKS2vTWCTxOo43fawT3xc2aZp6g3t4Qjos24uId2Z/NlvLP+wnSwR
Pdl+vwbgiRJq4CtVFm66WBh8RtTwJHpMHqpG/y3N+iNVJqFO/CxitDai4lZhtNYfc3KalfYaLtYf
SgbjMxP0gPsVQD7w0PT1Lcw+m36mlipXn8HksRiEAkJeP3HFia9dId9bZxgOqq9xA8Wp+zD76WNj
l/VDFsNfp2tM5E65iYLWudPCxgRW6e8yauZdOfhvkyvMMz0NsF/lyG0TL9IsdE35pFfTWZUfE62+
44gZWWgAYnWZOB/7rjzFFQg4NfnvKe/PFrf4UyyX+mk3BTeEDuB5x4obLwgbgPXYSCNZ7v45f/9/
qqbsCt1Mj3/DuCz++3/7SzRMT0vwxLT+r6ma89+21FH5f/wX/xWqkf5/iKq4uLmxSFvqf0VqpPsf
IW3QI6ZyTOEpH3N7gdeZ2Iwhvf/YjusuPvAl3cE//M9IjaHEfxzCwrbnOMq3hKX+XyI1qCeLS/t/
hWo807NMR7Ai2Ti5fEI6BHv+dw993FDSbM9UrNgxeNEwx043zph9HYcjCecjqImaQ0Ye2NXa0eMV
sOwH4FIHJ1nE3J/SY1NsoQ1/zSbd6U5eG9ssip4wOEAUs0qXxSdkq++wGrbifvbrgycl8HSKRDZl
7efg/HArGdo6t0YfH3onodoO96+q8FbMFrpt3x6iCM5PL4Y3kTKt8xG1N9PkXORShGXGNKvEjVts
wx4H1SRIjgjaJ8KeZANpS9pFfIlNTANbiLzMIijaH9y+oFBtpLfsY2CfYTRNw6Qq/KOQreL0kalV
zErvF+aTLoJsHxc9FZ0dZbFp/WJGHsdaEqQsNKTYoZQWuVgF7WBuB7CDW2Y0ZPAeGSUzhPEOGDuQ
V0oNflqqFisLtwns4PDUYwBWU44QmovPqdLONfaoEWnSfLkHGhJFTzK1N/IjgmaPDYChZU9LSmro
7xm7yW6CKtZ6/aZLUnaD+dEpYMUnJLyHLr010vgYmpThnfCuXiVfbN3RkFIaN7kUoXgw/ppR3Mk5
uvdr843xUZZTOItvs71j/+z201y9DdQwEm3f1Pwp72pmSXdhGqHwYHvGObkIUocGIzlqa893jpsX
o0MjGCI50NSdoYJX5V7phn6jnC6urKeqRFZ/KrBTG8eiQ02vHY92qQReWI9fHNbifiihmRNs8jYw
0U2RiC0kN0I/PQ5bXPbrWkM3JO6/llWCEQK9b+cWqjkxl1kFZWwcaTu+5/wJPgfHB/8uF1CCXoH1
xUJprMc0DlZ1nyBkis1oT+mrfUeuNrpAgDQMq7yLVYUcqhb3v9vsk3w8JZN3DvN5uFaJzYCszM59
gw2wDPt1wpTgMrgoEk43E6xyK+sa+Tt0ClJHivsXJHJvhUHh5ADWEa1tbK26wAg1mfOmd9q/kYYO
2xZeilHX2ZcjhSVEjd7UfB/6sybpBoi0HeG4pEZxrHvnN6Ui6+BhsBOt+J1cHydqQJdvNXC3zJyN
K1EGGhNbSpaFPAjwrmwz/GOogf4nErGbtDD8NTbFe0NMuGqow8CWj7elzK9x1x4V41vw1iE09kkA
+0NVME0iEyGWHv6OxrELfH/dGgz6Xc31AabAh+vYzzkB0QSfyGpaXBwhc5XKGBFWp4mBA3r+pfXJ
pZnL7YMDcuCmkCWSDwLuUIvzmCmf5QCC1w9l2x/UQCFtM/xAK2qZN1YvvocYPAMyAZ5H/FjAD4LU
On40/D54o+GlBensYeaNPothfpwt4MB6fk0yhn2gVQlGSxID+XIoJIB7oKjjE55FdDTwfNvdsQ7f
ZpjUG6IhqDxqcHaOsp5KNT2HVXtqaEtx6OG4Yy4zbT37PV+iFBlU0DJynLU3cd9RlvWiObyc5l5j
wnP7PzLsyztAnSNUDTq/7Ar2n4PZR+EniDhOVxTQYfcqANJY1ZtZcufS7h674bGxlomEi9YxlR/a
sTAE1/LJIY+Q5q+T/STnwt7y4iodAPTJubgqDEGTR9mFnVaMZ0paXUdWXw3niY4jNBf9lnnDxR09
QBEx3XTgKbKdEPIcNj24as9F2wqjQyNJsjRR8m4OuTgSff+0yrk6GGX/45juFgwekpGmxAXUZJWe
nb48iRngxVQfXRrbKcOgWiFYi37vNySg6eqFZSF25lK45jErRfyS+Qqv5WdXWXo3tTK+q1z3LHiO
yD/INX+jcAui5Ja3wxtyIYzoMt+XEjpdUqfpYaS1yQu9b5gmeLBKczz7SXcTMfjVwCpob+G2SKM3
8eMSjLtBXfMk1Y+lAK0AKeHAqfwrmsRwDWhITeqQ03FUk+QPpz2DQV6EKmmWvebatemwKiJS0Qm7
FTR+uTUXsQMRbOcuIxbW0te0wEVE+G2bxYT7yzEm7jL9lZ13m1r9gO/gpvokf2dmMfMKIz/9D/bO
ZEluJFuy//L2KAEMgwGLt3F3+DzExCCDGwgZQWI0zIAB+Po+yKpFvxbpRe97E5KsLDIZHu6wa1dV
j8Y1TRSSOwFCeY3fBBtyl94rZ+WTVlyBZGMYobqZ2v5qA53tLGOttBH2i+H/Y+fyKI+c81sLg+YA
F1chop0YjPkMts2HOeOFamYNKmM3YlF/9G7+O+JNkUtYlVBfFt86pG3529AzFCqKMDmse02y4bNO
YM52M30E/IA+ijqwgYqDQxJd8MsI8PKjOqGaRxdk9ODYUtVS9sYPis1VUrPn4jPk1lxHfQNkYnao
COnsmtU2ESg63b7ZHXseo2naQ+3ltIbRo4xkCN0vLT7dFoafpbyzsPyHMRlN6Keu3izLNBypmgh9
HIfbbGmoDbGABIIhrTKh94tRL1u3k9SNuHQCTq/OXP2QCp5k5wTRK59Eek8qmtyH4Ydt6deK0+kY
pG9mbTuhH5dPfgHYzu5W4gL9MQS0zr0F8jD7bnnziYfn2lOITVHbjt4Xv6PWYjyKZBPiAj3E/smY
fHF13SGUiNFcgWm+U7P5jnb+QjjLYkc7CUq6+SH3vvsHgkoFDFXBwVw4QB384ZvKj21Ox5Oc5BIi
frUYX2HrOegO3Jlg2kiGhBg+vBV7HVvp6lJR0dbQxeDrie8OyBjX3uqPw0MJv0JOWm5paCdDvxzT
HlJH6Pmzh4pQsCGt3svBvzi88pvKzYcdBquffT+/rR+lvtJ/GMO+qoD8c2BUJ1cb3Pfdciv58+ne
o/2jGbgeYqsIB2pSE/ODXd4pwI4Y2nP2gaNiOThseVy/PdnImakUoQbQRyrxy1jgXrCcBZvsLWyO
PW5+LE16Kz/Vhd6aJBg2htTtRVtFaHd2SJptv2YjqFWy/vouNcm9hBTeWl8kCtXATgxTNAUyfhvs
bTISzgISaW5TGkEjniYOakHqPFyRdLwO9Cf14PJNsz7CNEJTaSWolf6F4mBwj+CL8Zo2r24XfLhZ
89whQR1FN8vNojmrXD+6uk5LXNz9ZL2ZoYejDyQS4Mjks/Py24yXd9oahSYYo4Kf8ejrs+/xs8Uf
qSSbhrrmCljek9ZIj3M//60W2nxdrEDXVFv0h44Yhqhayev6UdEoc5FD/97h+WwosysyECGNfkta
DckX932GeE1rBmmW0e+osDDNJwdBhQbPm+0UKw9xljuvdd5jKnkTiQCWOSeAnQ3XWVhAclO0f+2J
WgeDtVWejveiyb/NGeIdwglVNUZFMxLB+WqfSB/7V5c+0zyAWI8xojNrUk8BBOK2PacBoM8O8zWV
28YJmfStbpARAuVtAyzIwCTj/q2eAZxTQnMeu3ovjNql68F8KUdiCqrGY5Hg4T3zU7Q2UOZuUxo8
cdr9iFreDzJlgqnAfDh6BNSziF/4QT/JA0ACI61bz9luSrBiWQEM41mbtz6qjz2LXPqfMop3giB2
9jON32JFqQ2MXxwG16UjG+M4F2As7Oas5rtRVs+1rX66biQOhqLDZq5bopLwh9vqrzd9h0A/7bjT
9/ummg45oDlcrPC7clhB2uRX0mL/ZNNvU24UhVxbN0W+Kkr/3cynT9+0ujOC5d+xx4SqRp7zJp3Z
XAd57zT0WMSKvWbgXZQPMGfKUKjivfaLX0nvBQAz6k98LF9F9bvRqdjO9M3fvdg8pIjrNM5ExF7H
/qeUZblbRv9ijwREK06tg9OoP1GHWQJUVi9/9+N8TvX0c0aQ3Ns5Ljj/EtXmsaePRnTuSJ9cxud6
APnvedndtODy47p2wbGDhJyDlxgnSliNERUoiQtgSz9XHYimsZq/MnzsXQYpREzRLi3V2khjfLSZ
eZf1E6lF2POAsfC+OweS2sSdKFTrTNLhGKR8vNs5HbMTYxRWnU3gsGzuK/sjNhtecIrUmFzRO8jS
Ucg53ARdd23D2j5d8WCYG1/dXlHAJ4O3sSHq5wjUd6efn8YJZiuE/wtLtKPXAR7SsOiwvhVZsuzY
lKLZMBjPrFM3ankln/Yaw9LaJEPVouVadGlkDBjFTbCBQlqLH9i63lJ8FBoXVI+jAiylj+2VnZ3t
M7eRNvlNdpSDLQuLIaJxRcxMpzPa49jzaLQ5fLbFu1/Gn1HF8t73OavHIjhVMvsp3eS22ONf08wP
bWS04UcXcJxO7NHtwbzxca62zJ60ZQF5GmOOQbAve7MU9yFY8e5V/xmo9GdmsdctHoOYgPgxtmxb
Q9/hab46EenrTF5888Ua4x+KFePJHUDtCFKbM1e6gcuyYZa/s6xwngyPEcEF3Y9Eyo8rB0Mdx2wH
4S1sCiP4Q8SCJ6oly5CGLYtQSahU/KgUlLkIWHbPnu9G9+3C8BmmTkoSOy+Wmz8pTZGYyXOAvaTH
E/5ACrykaUUCLPSQchLNWUAkKX8rh+Uq23K4xDAUVNfQPyKrm2NROFj1xD6JNoYmq+qdrMzTggL+
lC7evtbdxcPexHmNkOT3bCVsbNVlYhhbc/xT86bjDbvQRDMAAiin6YQdZT6N0UoInxPqTznIuHce
lcb+2XZR+qi3DcH5J1hCBK/ZSxzGm2sUjzqeL4YBDt8jmgvENYHp12bhRCL5NvMI6VX/SxcdrhaX
oCfJbiM3zosBrz2lHXFuTlVTvmHkPXZG/NvIchxdbXCKmU6IUsiNFQ945bIvTfrroMfy7iUYlW0h
KSECv57z999Jlx67HP3fdDyA6JyVG5x6EkSc/BH8ETJ7IvOb8sN1D0gcYWbL73HBRnDH5pd571dq
x1/JxJDimkW/sUvngCT93CQCyjqAR2dg6W/DUA1pz/telEDYanZX+9Eq0tvklEaIdIgxN+Yggp3V
sgdJyHQP1osPmsDsvsyGa4k2e39PuvHew6GPqJPDiUmyW+FTJS1/LpLmdTABL3Y4XPj8o72lxR8E
kAKAozQurb6B1/eTklYE/1spxjvRK5AB8bjpyY7irXQ/Md9gvA2MzyZAazAKxR018a+KDgxu0ABN
lv4BOYJreCRXFis/jvpNe9VW28I8S0rJt6R39iVYwNWxG2B2aCNYKL9L4Eqqy0gXLAKb9vx9iuOf
TFifvT96Z26su7mDrd5V1W4seXtoC8gkevYrXuckjICDqnaaDpMgcyjNWV71XFUnm8WT8iGrc63/
bMXCnz8TCB60hdi5GhMwwN3MmAemHbsvbesN7BeMXWqX2CAmfTFF3V1Vhd9rHA6EXwFR1phb7Dt+
fevAdoZxMeMDXeAp3tM7eOqp6mmXFhKCtiPeWbOL6aHaGd0M7LMGWshmaLQzhJ0BcSuOKKJLAvWr
rtVRU/a7yn9fQsUXgtRIlolF6akdO/+mSPz/XfL/dZfsOv8bZ2P3q//1n0Xz/Zf689//davKuCrS
X/9jmbz+ln8vk5FV/0WETAQ2YQXT8xyAJ/pP14MGkv+ShBgBxEgpHBa6/J7/bJNd8S/LdYQjBUtm
CJMOlKD/8Jkca90zezb/QgoLjUb+vyyTfVv8T36JxCsTrP996aNerGSQ/wNIxJPbCyhzUbesglHR
6BqYAW3dFifHN0pi9gWT5FcDuonH5nISMrceTUDsKWIy3PT2X5GS5LdSqoqHCY5aDC080rrcQg4Y
HjkAykulx8vks0tlsKSO0Pje5tb01HWCLk6H2pqiMq55G0CrKXLu+HYHIB8yAg98gx3Bgq0VxZn0
lVHcY2N6kWXTkHeSck+esnqag+65r8maJvgjrq1dOy+I2xvTQSxUXkGLUC2j48gtsJbrnVAuBWa1
zt6LvsmhJpCJJkM7ztNA+aaTvjZyOBmEYg81HFKwEclWOI3xmBIYH1lQPZdjspugNryyQJevqYaP
2dmKNCPd6tPsAslEZTv72l53k+nyYhjTPXOBzI9z1JwaQUUrrzQ+OdIST//8E73MVxs56pqQ+Don
ffQRw5B54mBjvCwXbwt8YdxDUqX/OjKX57Lw3UNWzteynH5Nqu1f6xQQabWkp76Z/kjf++3ZY3kh
g52+8BBxYZBS21qkL//8L1TWpXQWJhEJMq5f1rmerPl1Lk37uceEBy+l2hHo8VkcJWaYdibGMJ7O
zwFpG1rHTPcgesHChCa1mx3PAEuLc0RADqSyg8EIbP0z8gkLvNGIDi6Gtd59FoUhn41R2VdM1lQT
VxUAR5jqDZu758pR1jGPsazh0/Ses7zwnlUDCJSyAfaeAVeKtk5gdJFkDhXCx8YVs3Mj9+bcYpfv
A7a8E3ZL5dwsZBvGKhpOAmK95xSz2OB5V8jB9i2oG/uWQJfZGxUTeWUG+a1Zv5AODF2k1F0dLPQT
BTX7Gs8pYL/Qi9yUcri55er+Xf+pGhe+R99iXbL+cpENjv0mOXFRf62l3xzgPO2wwlvHemJy7DHa
RHbzbhDXATAS/cbJsoC5goGhDyng/i2aSMfLE0OuHjh703mtHwpo6cSeEloNaXcmiysM1/6ZY48T
JqCy1y9x3UhtvgkqjgD5girAqZBiThvBwjsuaUr6CjD13H08X+xAxdkgAZoLEVYrODfxM5+Et9z4
CCrnZMQvxFWe8EMZp+cg15zbF9Wn5bmOKv/ARWeFZ6kLb1TmvySNn3Rs0vunsC1GPR8gyNW0Mhf9
Lk8HdsK6VmEUjIDenHZ4dLJiVxc0vxMIydfEa3GawsNIrsZxMpzTDF7sOBcR7si6zfkAm//5AjCE
kLidvvhu8qzhFdwV5xsNA/jGFhsFp531ZVxqqUAO8Y+kc1rABisXc+/Fsabaiy9UKtHeEAGFsHD8
Kvs0qDzfDYHJPF749sbydLqPS7e6BTkHuOHiS3Bi/sWkMUeXgjSEZ8V7p228G32R3i0YTe/2zy9z
5TW0BTTf6hEIJzPmp2YjPyTO9HDKKHuLR/nWO4688Q7J3yyb4zwrNDBJpt2tZzUEZRppn600YTmZ
J1xK00GcWIwuFUtP6en3xPG9A5vfU2HBfPVkMZ4d+iR3ubYJYrpsBcxJJqu/bLxEFV96q/qrfGzC
g0c4AG4K8e5+bi9sUUl4FaTmZ2RD1VYm0wQTQ0b/kWfPzOM9s3qENb4mBnh1WARdU6f3dkEuaFRY
+fw1oOt4BaMw1hLETXJ5TQPzZyC88SBckjOGZ5dhwXuM5olE3PDi1gQcd6MuEBCc5Obzp9K+ynuG
H+FrNkb1CSMtcA9bHEXcE/SpEvvN4hHk2cLlUmSxt/OHY4049L1Yyyxi7uUOHuNrNZf593nldhCu
04t/TKyGbadu9tZIfNNf7Luz8MwsWOvvXZaG10ThBXEHpCMxuyzF8vaggTLjaoMnIAP2Ay2aX7/J
pVVDm+XL9E9YQbinvC+qSz4Xz722StKs47MvrFhthtoezz3vsX9/wVc6cK0Z3/WC5bmun6CtS1Kr
hCdwvL/07ekflQow7L52kvb5n18FEwvVTI23EUMgn4rEhLtacn8w6NW0AnfYqdbtTyDiT8MM7Kqf
e8b9AoGARNg7YiiLCrxRF7c33xc/SR8kAMiOUsq0kFwoMv1hmVcKdQhgri2ppVuXly6lDqIVzUc6
cHtVBgeb5qOyIXwqL+bYf7p2Fb1Uxnr9sb38XNlm9BIo0+VFNL9FJZ1Mdc1jyusJXKfkjkg+o+nO
ObU9k908lZF1Z/VY74NI56FdkYKjRz678aZlZh5YYpfO374hUD0hl21FjDDgVQ5PJWwVN5EGB+jb
1ocIemOLz/LMGc5SqOBDEhRZ95bmS6jhxJdqcj5mQQXvMmf33BTGRXBBcIrFO8x2G1x4nTb0J6lT
yWR24OkvL4BQjlj8F5j4guY2PV3bRZqHjm6J2xDLoxrxckOIbsgnR2QQXP0VlFGJlz57nQYiKYIJ
6pkJvQQZbI6HJsANuEBcFy5yWu6eY8i5V7unEyxI6gypwsb6WkCrTF1kNC61zpa8IFJ0z97ikOLd
IoHyGwLNVlSifwQZOZbApnt4GAR/pfWLYTTUa/ZOGLMK1eLN98VwmMUInz6H6oj9/J1UK1UxRnFQ
HOCsddLpQ4v6Jegx5ZDFi5GCIY07ABKFA925yIoFF6C4BWtI32+C4Dxk0tlXWfYB3oocDHvFPg5V
ytNpIjRAj4b3w238Y5lESOXapSjB4ufYGsEbjVoorQGmc+YHijt35RiwFfQawNZqZ/OgfNaaMsjB
kQAA6kbdAypyzTZi2nHlW0B5fChmsRW0K+wZn0dCJjhKk7HeJZIVMQPp1msHZ++SjGxpTdhYmjry
KCpmUM90evIZAEzNypVKc2yocYl7oEPcwPRX1Pcup0bMmXLzUDWyurNbA5USpNN+ZMzKZFockybY
RbYFATL1r2aCHwBrNGAQHe9URh+ipxFHbUATm4xLn9ePxWsG5kVlqGQLEkSCJZtUCB7SZs7IyVP4
YXoLtYaiqn50JLMbXAEiqI+0/brkLxjVcnoNvcyhKStKxF3PU7Dt2JE+Ekn+qBs1qHfTBUzS9fGd
NFKOPVQ47CKc4QK/8qOXhPbtUt1QJUcE3kRAZ/aKbywRflQzBZRLA5rFbZL4DrDbuLGLcLAzqSYs
JYulev1SxTaMJvHbUoTNvRi/U4Z+/5OEB9d5wmQ5/uaKKeU4RWDRLYtCZtEk7lHaRCfRc4ytl05Z
6NNdvAGxuiC5EnkdA9rjqGTb02c37SgYKHmceaRgx+BDzfGBTyKu0ah52LN8MSrc8tMyBzc5Wq90
6FWnfkYvNvKsvQqkMYmLfTtxKWYrR5R0INCxMdLUeHYi9dVjyhp9PJgV8cx9EnTeNsmWx5DHIxBZ
ECJwg5wQXpR5jvys2eDmqg9T3qpwBnIZwluhlwDh2R6nX3JsqSEbMuutHRRxBmew32S5lJsuT56R
K/NLUdXiu7FM+8ivlxsVb9+aOUifqV569SO6EPD0zqe0zeKbXrqLmxXzmYQQK03+vPnZAGVL+YtT
EgGdSgTY+aN2A6R6kTaXplY95JMlP+PGTEJFAoplBiYOdkUY4l3/ewtyjARVh6l87wzC/JoaEQGg
wWBeGCWAVL60KymefT6OuLGpb4WbfjcX336sYDBWXd1t3ZdswZOg9vPovWhD3NAtvsFzKz5m1HQS
mN5LLVdZwc7OvaHH743qkbhgbPgdi9Zo4iaG3N6+s0gLHWGe0P5iJlnmecrjLsih1ZOjIxIExQXV
ifJTBoJL5iT0Eaj4NPEy4f4Q53yBNuumbXXVrp2cBR1osTGyJVm/GHb6zklSHogj1tdFpRYCu/9I
NAJcOgbFPo2n9IJJctkWTdtv//llEzm8KUdoUYFhtmdfdD77ZJ6QDe72EQNE1brYt6HsgXZjoe+a
09lUydkzjfjKkpXE/Jz/Zgjst56EtuRFI1M4Xt1r5MirseD4a7mfnGJp/bEJ+/1x1A8bMzlmBA4N
IuXbTCuacZT53A85gCAy0nvROXevT8612Yq71UTDVQeKU9z8knHr7L02s1BqPHwUJgWoMy6sYyIC
qKasBr/BJkjs9KTK4ls2YlqqZSND07BRWD0EbsN8ybPoOUgMqoPcziK2Sr6iKJh1R7L4raHsC/rv
N9hmyNxG8iRqZV7gMDvnwcsJQiaTt50hUBzhBmBkbWzKTjvZXyJUCyAwNsSLBmjnbGfxLu+4SUbB
K5U+E2R/HJmWk03nHJHWaI2/i5zVwaVPCFpETtLIWJanooDfPDslR2ujr2nTw5pc1k6phCmTrvoz
fuH/fEnBFp272v5GdXS1p2V1l1i9dURgnPCZKdc892ZpnsmWwzZwwCQOYO85uhWYaOiH1vBu4dD7
COpVBBRE+VW3OEi7W0snMyk/MAQaBgQPyU2e0edkWMmjK5KnnID2hcbJiXsmbolsywqcXLsBRnrE
xnCJoDQs+5FL/u+M1OCm9vgpV211CQy0gs4pAL22K+tqWszQLrYUHufs1c2coAe6SLTMyalV8w8e
SCvGD69cOzAWYL5PLq4VvM8BF8nZ6LB3QL5HT0YSwicTyyXYNnXcHVOMwGPRZwcQbODrG0pdjaG5
mR4FE1nKpKzYLoToo6jFbkfAfrDUT0+13TYIpldT58VpFK19G+mtQdPsWdmT0qqbN2liYHbpc1ti
qLXluKDyLvXwUuvsjl/vi7hO9UK4K7joFFnbSwmLmZyC7KUZshcCV6p8ZQeevhBd+F4RSeVslt0G
Y9m6E25+QGvwmSgCKm2CGIpQGxEpnL87IFtRenCe+RnadwKLydazegJatvfjhvXQkC5PRrzUmBc8
/abGKt8bFmNb7/xFYKyvptB/m2hVKywGsGikWlL4WClq85aVkbMryQiHVftuSFOHTgpNgnRzc6cP
p2xQkYRS4gxQyHzWfuWfiah9/vMroaURInCR7R3t6eG3Eptf4Ny6nLcaz7fuoKysBYMoPpK6eikM
SpyjClyJ203IquNaDOFAIoktlq2ujMZbORXXKTIpcCgD7xBPzYvbMi3KwL33c5RRaxQxNoKZkMDR
QeNl+sp1TKGKQwXN/MTYozCS71BoruRgshR3U0xsnSqR3VS2mPkrqiH91t91sXOMfQLHAyHNbhzl
oZrsE7V2zc3rSpqqeaNy3enHi5amt9HupHa6ZCR0Sj6wJuH36z9fJBu9LGuiY6OIMW6KvrlToeYe
yWbONyiUwynwhucmqz7jqFfMuQbOmiVbdqSHzNsoF9Yo094jlHiGvPxE7UBwt+Od73bGtXLH5jZ7
FY19bMCEtkn8Tvdm5AncNmzTurWrdokCiOA9vb1mMlFwlashZE0WiimJd2ngXSvsao86Hxnxo/xb
gci9ayDH+a6Ngij096LhBh3YCjBAgOVQkzYLpdZjGMAgwpOVvlatvU8wGYZj1rsgOes3j9YKDlEM
KY1nAh8lzXjNwLhNzpR95OjH2wq5dpuJQACGiLy3IFgOPm5APJkd9cj4Y+h/fGmNWD3K5ia19xqP
ef9e+SNXZK+gxdFe9r7I/3qJgwxmbrXywzQqy9NItdjFm5l9lHnSFVDJFJOIdptuD7cWXlxQO7cE
20CoBuLVU5ff0lr/iL3li4QK8AEsKidzYLbnSbaZWyJ5ZZoBYPeWZjvCg9stsk9P07ASmzdFM7jH
cUQDSbEDMUAau4WAd5ja5GBq4lRhlL8PlX7C9Z7uZz2/86z97AXBx9QglJVyE41cH6SpVr/93MQR
x7sSPE4cvzSzd4gYJQgWgIW31k3sHBk4h+oF4c+8CncJrmYwHmXm8viu3edSu+3RmxNgeARnOrgX
LBuwLgfl0LKceBdubJymKtsNEw/CZfb/eH3u3tHCf/F/yLGWhEUg4Ch3bnuzqbg+2LVnnRaShBjz
4fUmrN6G3AMdPcjn2uMiyL24estE/6qad1MU1ucUWbzjy4TqsqJyT+MkP2dvjfFEFUd5UL/gmdBY
Afswohn0Rn3ilkzzzRut8gFp7NeobX3IWPxvhMmepLSL8qLZfXm1d6YXLOctx4FXgh2+4vvdxgDG
gFon7FZUmAXx/L0pD8iffhOpV8hxHos9c4uB5EkXdNQwtWSHoXknsTrvrMxZQqNbY7d1S+98R0Ha
TM8WNIK/LU0CFQa1VzKui5bjxc/b4lKpS4aL+pysX6Jg/qimuNhPjOeXsSlCbfn9sQhi4nGEMAsn
iG94sKBCuERa09HMuSjzA6dFzkbpS/MLkBBBFjs2ib/V4yWwxYlOOuuYzBSR5T20q6mAuJISAiWk
khFVxCrI9mILDAV6JyxfrmQBF6pOk3hcel6iWW9cRX8RdqyDUWG0YswBQG9AEyiWnwYdxhGYHtps
eigvfn9xckEDXIaZZVmMHe3c9XmqZXpdBoU07mDGbQAwpAUVsiS2yS2RBhos2yX6trVHK70URvWa
ZGDeOqFNjjEMitHkJUBNupQtYRoiShIWKapfoq5UWDZkDUcMQ2YPzNnPQfKn3oD6GlsKIGFHnXdC
ktAZnHteO2rjF4ROtPCcQ2rYv9F0g/0o1a8iww3voRnSNcjJ1UPjyUjqbWch4gvkYYf1BqJJmj5V
pPr9XGb7hZAe22nAUFNbvFLNAMTOQX5pE884mVNNSHoqbirBhZfRb0+dwmNYKPnMsnvvD8/F2F45
ONZ95nRe/BgGZTF8t1fPCP0JlL3zJtyzpyC8iG1+LLK3ehi6b0Uw/6zAnCDKm7c0YshoXOsxSioa
AmuQV1mu/N96cE88PPYNWkTGdEGvsztspMwmKFvtucj9tSHO/QFYQZ/KBRN5UMHDXpr+Z+XWdIJt
cfhjtksSg8H4r78Y76zi3L0nMHhDRT+4lVopSDzce42FIeX2G3rtCDXPk/WlHWFSGKkx87iK/LNj
tpguUtzrS28GZ0DcaVBcIgHYDs+X+9B5f9VO3D4SNzvmDGeI1/RItTM6hXbyPesECqcQaDbeDCRF
DD9Gj+Lmypmcdes1EwQDVwswqO6irWfT3FumhDIXPjphFFf62jnxwkUYHgkGpA81dCaeYE/eWkzK
dSs4s8r8ongJqaIbdyPpJF61PqYGanqCKd1yZsp51/ijsV28Xpxa3b54DTzoskF2j6c2OLj+r4FO
1QPCGwuprmeelVBbDVMeDGg+e6763tZ1JyaSkSuG5lguuDQlcXsegoDf56y8XSsny7rylnt/O8Ca
sm0/dDPoYUtFG5Oh5KMz52CPKWFFKSUudbFFhEx2cyPrNgAaoWALaxWPQ8K3SwkesiNDrhyeF8Fi
bGN1pTOcWje7e4CneBBvxNKvOGRi9k1GROFEU7wvggv0YFqYnRzvqGkvIHur2lCk+K6HHLvRUsFM
ILMJGC4+Op14r9cf7pDxzQ4Y+CiuKfc86ceN4TE3GL7g0sPqd2u4Ty0O9CPMS4Wjx3uznwxMGU/T
PEAkLwx4V+6nQZKcLKd7msr6r2WwTioCIOqeB+bQKXDrJnE5n3P+olaStPuerrs0j+TGnASSD52T
IQxbpkOo/3hsoKE1sGcH+0hGZ9iT/5iZvw5+TEErUxCd9ZTbmV75nL03JYNabI3vXhXYYILWdGZL
s1Q3svsKkh8WYJLZAmOZqmLYkZp8psxqPCrA08Qux+6c0lMoXN7adp2/rTzQiWwcc8ty5GI+7j1s
GSHBhdAwKptpMmcXR40ObirBJRk1ygerNZu0uhEGjNVqL/Z/Gwvg/dT7gTT5d4FY8woACg8mjPoJ
PDvjl9o6Dak4d5xhirrvWhnfAo8IRSmAseOd6vmY3Nw0e67SQlIE+Bda/bCbFzGH2TpxqQ68zjpB
25xo3N+KtyBrxzPnxO/1XmTCTrnFANkHWtyOhS0fFFcQ48ndd56bJnEJnGd+XIeiYjJTLn4xH0k1
a2TzLXGqB+uUbelb6l5N0VeUU7yQ4mvcLmkxYvKZqaI1/MfkfxPgl49WXR4Ki915kI/9JZUT4wGK
+ClPPbTF1AgLemoP1ALCCk7cH00WfMpW+c+G+gFABxR6/jRGFKzRerACX72rhD3Cjr36Ew0ClKzP
ijtLgJCo9uGa/nSB3bOOkykLYyW/MAH9EFW0tzn1SCxAqmAVmB2g4nvbtJPEkut4PBBDgFcQES0a
BtrcwY7YV8BNTyqwxJ6KVgpfQOGqYmthE97pfDUto6yXI6zplhoEIF5A4myYD4Mq2mMf5a/jSjKf
J26g1b2emRqXSHh8izzYmcvtroSjl5RHrvEdwepI4y1jEFEQ7+XAeMSljFpLno9bArYUbQZmWHbR
yewaPKkZS8haUDkQlyyBVortQLTWsCTxV2x7Kyddsv060DRiHBQWwK3KmEQtNY0fHBgkq9B/zca0
bh0YuMpnZZqo6J2uOZvPV5ix2t/TIwemYVWfLIlTwF4Bh2m/fFgTAICEbj6+oZagcDXkB1vkL17b
M1y5+XtvUBPpCXGOo1IdLTlc42mewsqAbo2xAe83BNGtaeGu6Uv/2vn84IM8Q3loHxH4/39/s43f
3rsKcNfEbt1xER2oJNmqaYBQQy5DqhRpvPK6UK+0Tot74VmvfNC1Imkn2ehvaXY6Qe1L6XaKSKRg
rE3cygLKMdnnjH0A7orsj9+O2bkyBm6k4xtZ0YKVjaasx/1rxl/ZpJsnHcEBbws7bDCQbBx6pbY1
ohVjffanWwVT6o5h4yBxeYnH7gwNhBfFxKgwcrQ4Te3xehLvaMBxURGnUYJ5WS0GbEQUFlii3AZc
/HNgwt0ku2PX85+Jq4nJzwOq6HCTFhMsu0EOIkSKpyOvH9+SRR+JzFfXLpjWH/MQ4qS9xkxmMxwn
MPR3dhwstGZ+e2DLZieb4IzJUO78VlPq4WBWZ0m5q2aGxKRdFffOuk+Lc5du0TzH5vxK5ZEIHY++
qipnPpomcERJkNGTaNIHn9jdc9twc7VZq2xx5RZHW6efqjflrslYcRkSDrczie+RvYxh4tMkXxlJ
sCHxrXdlW4xhJrPjQhP6SXerh42/c1Q5MMCk/yhj/+cwKTIlTUkKPHhCO6goCnGaQze7Z5W05sNw
H6U56W21Uq+EIPiWB/PygDCAb1AnX72bikOS2qTrWfHeDV7WaDDzp3r9lTPxODaKV6hhrAQM3a2M
SxQ49pFl3kWwJ1GsKSokwtNTrQEHsHye1/Zcoww+qADkh1bG5mv0v0g6r+a2dTWK/iLOsIHlVb1L
tuPE9gsnyUnYCwiA7dffpdwXT3LmJLElCvjK3muP09MIMXvIIJsPikNzYw0M+jxmmkg7MF0cQw0A
bbDdl0A11mEVq99+/yUyWKex7zKrcMf67ufjy+h7aCet5bdllQTtYOewEO9d24n0Hu6Et4jY7ZIU
Dq6DPN1nePt21sRcxo0xuY87Z+qTF+AhIJtq5/TvS1oPzslOfvel7VARdu6pLz6yfrCO/dCkO2rE
v6nH+qPvDr2whlVFkNz+Hx+u72uW2k2+95+mvMD6a1GCHASS6W0p8Q0OVX2X+cMzvb93mUxBdfCd
vyWbGeZVUNYckkY3ju7HJxFv00TiDTgBUZcY1Fp0nKspZtnh6mvXEMdJoB2WcI4XkwFtEOgZhIsF
czQLBiKC2ppkRocEYZJxaLwNJbEooTP89J+5KDFKUrsY4k3lWTe6nnvbcBo7HOrrQILRUB7kOy8/
9IjkEeaKI69AMLjhvvGsPxEmqrXIsMI1mv0SK6d1XrnBGQ8R9tkkorgr1XAorOEgdUK779r+NTGw
LLwnaMlGZPCoPYLxgmRlLChQipEvQnCg5+ymL4u+SAwvxyGMzBUmKs+T7axt2Vc3P2OKZtKYrLvM
+fTzV2hKQOClYVSp2HlNHvLWoBb+jxgWfWwtl0KjclEzJznn96UsFDL/xV5XIIbJtWyCy9QUv7G3
bQNF2nKXkOyhEkEAWc9ig0Wif2hTNiGq0thwHMz8TEU0hCi+D5Rw7EILgZ8WTQA2heYId3t8oxoC
IlunH8bBLBYau3hIjfg8EY/AS7qPeJyPABTarddP+JbZ5L7bIGNGBWMiQhS/n+2g/JBh8x7XjICN
3dDUR453XqZsBnjlD7tWWNlxAd7dj7H6JCYWWNeAPxO+YYPMeBEvHvPxc+uP753wyfMNhQIlBW91
YfcJYmesoNI432TbKFa2BewBKpGN7OL5PgTDTzGzvXdnSbCXuskldW4zeNjbQgZUoeLwqEiql1ZW
HYCvLGvIuc3aRfJwLqpuOrQ1Zjo8rpdcoCQwmd1u8FjQ3wZIFuYo5duf0IulQu90V/wyg5QvbIbR
Fr64IJ0YIxXiSU0vqDuRX2QEvx6coqqvpWcuFeLkffmcEQye8wKcwN/3pP5eSFNaLk6SbjJY/Ndp
LJ9WP/w9HmEjRRdmd0+xYJTNMm/nZ9/PwC28NPOvwZL/lnnNnUd5JQTKpl54eydhqlrV5kecxOIC
JsbGRNBt+hymJH1G8dbm+ZGPwGn0ZXryE5WCafVAfdnRh1fw6ESVWje6g/MRQ5/qwdJsxoqbZcpt
wewdHEnVFuWepNz0hGZLMdHCDWHlzrdQe7vFQflnYQX3i3ldk0qs8Alt7NDMCHtdcZ6AKMFURKEN
luGLgd0JtBd+XEJetFq+22GHMmcxy7sNwKXpFwzCRZ9fB4cuUdvVsCZVfdUOis9IkC9Hgif1Kh0K
GxSzRpjrNv1LD5AkDh8+pQBNNsZERphrzCW8j8Y/63HJ2JpSvFVUjGkUW994HIHeuAyD61p8WarF
5bRU3+u9B5vgTLBbjun7GKfaAiRiMA4gBGN8I/TBHkZcghk75MRtomPlA/vBVfkdL3S2zp++CzeC
Jb+lw2DaoVP6eL+Ld6yBvavxhv1s7BdpVMRwiolWPY+PHoHWMYASI71BvnaionwBLYUHv9tjEBDB
fDDRWgBy4m1Ar1Yazks3rMQ97p9ORyAq6K2y6Y7DrFlHggnnv98GeQom0lkqwubUaTajs////P05
hK/7rD2p2P3mScYaZaS4IPvpGGOaXo0IQlAhFa8TI+Q1cqxpC8+TEmEs5UakSXSQaYElcBwP+Bt/
dUVtkTo+H//Ni/7/pTTFRVc05vA39zOo2+3M7PemXZ+dYxEeh6jYGQjRa2MDjM/tIFnPY4H6iln9
xRRLTGnqikeUzPUGCTcqq6IRR2eCZ0NV/wWFJH1HNtuL4XNi6vlXNftlrv8osLGrytMl8ykDDsq9
wl0Yf9bLlwnYnrRdV7w72oKymnotnzKoBGU/6JPotboYrIqzpjrO5tB5hBb56E6LU4zMLzzdRXUh
cR5XDkCk+9PZRCbDNh1lfrMHdclDC+Bz6LBCW85jEzXbUNSYclxWNiXCuXnbtggbOh+UpFOJg8qu
5I/3WwQ3AGFywyHVL2g03LVDVNKPLIoKhHuClBQ/HA9zQ9CXndYbPrH4D+u+vk218Q+2MzTEPoX9
vnY9uV/ARkV2In/ksyTTziHKpJYkGZVeW3+xOb4wMlVvhXUvsyE4Vx2j/ma2bARVtKwuxs9aL+0L
OOrkypYChF0t4tvsQSckFaRleuxOe+Nwk5bogm9px9s3Scv+WlRYrYAFz/cp/5lWY38rOMVWYZmU
X9Yi8OylEbGSVW6hMMucIw7C+IAVAH+Qz9I6CsSdgc6TUo/KRSzmlgh/hVS0/8C5xLWcaLNLbO18
2fK/sLMOpbKIC+rAugAD+xX09VekVPQTROPWS2Znm8Fh2MvOmo9wYBsCwqLrUIzl+4CRbZif0zHe
R3RWFgACbCgGvxGqubXJr2VWRlfG7zFEpeWah/IvZUd1HabRZl/4cA2BrlmQxV+i+iqwja603/3W
A2fbbHwcxJZ0rgUzlMl7wtlMPbwUBiQZvrf/2D8HDIcT/oyB+9b0uTn4Boev3e9TGLHn2rtNsxNc
1CLta/NMTFh0TnJSu0yX2e6mC7NVSk0MMrSlrruG8/YntKT7WJyf/eSYRwfe7dSV9m8nGyKy7XD4
lE6xvDiN1x1CVfG+PX8bV9DWEQ/yQYlt+9qiGKkG9kO60UemZah5gmMUcGd6DREajGO97TTq4pBE
/neVsZEtyzZexe8dNvBL0AZvJbLSo2Cjd5Cw6xH27mIrXK5gDc1WU9RubcJ6D2VJXTgNbvDG/BWF
KXvW3cTHXvuswTGCwejaytGejknDY1x1YbVjP3gUBetfx1hyHTrfkjAcX1UYj/zxTNJOLAxdMLme
4ZjMu6RmBDv2RIYZFxLixMae6IECQljgMbnEfCaNt4lt7Gopi+51HkLKGx073YZp8wVfv9jzTakj
Y4VDH8T1NSXY6wrJIDAhPvIE7p8Yq5+db7p9m5r8YsZulZtQXMMZD2dAnt9u4F5uGKAfB3s9pcDG
SmIOzsCMsZ5yp4xem23bqJmR2sKAM3qgi0HJX463SIlrRnlxdrX6bRfBxTYlvDOUwzs9OPEmY5i/
rqLu1zgpXg1XWIdAb3BvDw/kHKDSYis/JhbB4kWnqSabHFUjSAR7DqbXHCkyYIgvXWfvaZa5L7ri
GVQWh3ri0Oq38Dp/SET2S1mEvyKH8pqxMfV5gYS+x801zxTZuUtPUjK4v/dNsOVMsjdofZtD3NU/
nrTLaLIlcXnjZqRC7F0sD1ApjgwdUJw6CVffMOcPzb+/ETPG3QqBwUPnkXsiY+aRW253rT0AKZ2T
/l0yic7SrV7sZymnsOOg9aiiHa8dLQyksOswg+GaI4JcraHY1M/3w17gkJK7QcKNRvxokoGdWsZ9
htxkx2cz3gcll2jN35gOaMqX2iaRQKSHIUyWU4eXh8kabVnNHonwt+U+17yA2tHmvBQfYdIoDKvR
f+XAfx2HjqqtkhqVwjSteCvLrdPrZI/ec52GCWFARXQwJoa4wQEqgCkyOUTRjm3yRwSJjGRRMa0c
9hhE2CztNQrQBWeF+RbnSu8X+s4mEOO7rpOGGEE/31tsigEDQ06Vz2Ea8PevgbViz462MZz+0Pna
vcW2I5bAOlwLySsynX89IoeLyY/PIUPRt1eNeyOlvxkwtUfUuIP8ESPZ9pRRX2Q9VLsFQtMBqeFn
Xs4fyOnZchfWgQFswdlQZesssZ0T+qJmV3LuHJ7j91GoRz5N/4WZ+YzdLDnmcbMe2S/j9xV83Fja
qfqOLD4Ar1n8ErQkr3HvtFu59E+5AfCj508bj2igIOGQf5bYwxpdVPIo0B7FozM/oIPYxKexA5vw
iHLt+ttYwrsGZLAVWf2VA/ZjGZml6GdqDBwye52bgcC/nH0mUxdoHXH/p4iku/PVwWXhciOSmbw0
UigK5yXA6rlGLJdIKd+GmB00LL1yxUn5Ka1BvSDPKrZCVfa+SpudAxn2nYxhcjT8LWrK6dyKUH2z
yAnYhP0vxOKgFhxmdISkpPsRhMuFp3gjyvqrZpbwM32WcyUBXLZJnNPooAhFFvTZUrP/KgwIqFjM
oKVRl5k2z85N+JwXU45R/UUswnu2uTWFDqoUSOotHBrfCnDFkD65ipPulEIquZiBEjTsnHHzM2ON
t87ZDXHWk1cOK0Kz7o41VXYUkPpBBmSHUXdDm/TAccBOIeMaSKoBMckSmgdCPKqKhtBHlmwds6GD
GFlaOE/9cjG5CxFT1gsd+bG1BMgi6CyM9eV8Tfzqv546nMymKkT3pfwjuidCNwZLY7Yhu7jyulMr
gt/W067DGTasYY8tNLfbaILtRjLecZa6oRtltCi9t4n36Yo8Pb3QrbsE6KxjGyszmqJq1yf6R5iN
5T4cGJeWBF6xW7hZDqp25lyYBviSFRLZSDCz4S+QQKjyufEpeyzbTundxwp+RqxOSe69lLN/rSsN
DChQrTnl0v1ZOZ92laV3t2LDZUJJjOOCvJvLBXEMDH+GH222CqfcOs8YP/q/eZSrb2L2njhV2PZl
DQ68G+2PwR7e0giSMCQK1OaOwGQNywrAq8uC1W3mLynaEp11fV06rztbppPnKVxbKQKQfPbOjkus
PNDSGBkET5mM0WANvWetW4ixW2blPQs58RmQhoieajlMJHSsuqc6RVghG4+4dY9hfSNduD4Nq6UJ
ADDMzfvkj9GeSejR1Zl7sr22v3ED7yCjE4RXxXAYmXBtG54JIj1T0pfqZg+185dSfk+Zalkvw7xY
LybPT32NvarA3gQzBVUxQ+/x7FdryTDruszJTsCN2IYFIYRLSMZyls81pmFMMkk+l9z2wD5Gw2CK
KoqITi9e7v++FA0NV9pjn9YC/XOHGss5ZYXl7Cfm/toPKA7KIrpUyAUPVa8vIXGOe9IH+CgD6LgA
31w1fZhdJfKUPjN3pwetVQnvwv40XMWaaNhBMQZVnT9tq5qHHjyW2ExEX7yOYfAby/IZVFV7DCBI
oCYGPhY7886ywumjen6nNFZlMkMFIwsPlsTFNW92AeOo57JGWa+p21E1pNFieD3IFuwQworFH98G
dkcrGvqF/goMrJ54iEfsbNHscMhrrNk7Z0aCnScYQVyKarRKBftGgNZr28KDVyl2zizvg7fI2PGx
Q3zARlGfppylBFahkzC2YWRUISvCtoLvGCeSANR5HOdhN+ogBC+pQJeTmQ6gS/yKEJCtOiXLHQsk
thvgsk+1cl4FyXXwm46ez38lw2m5To7kaH3KxfWIQSuObwuyn71vEfTk+81RFt4vQ+TC9ySIqV+n
eVMmSX9p2M6sNel/50bGZylNxmOLZ2UU9buFYv1Z+qUbxdKJvJCSvxhl2WkWCE6akEecTpso1NLe
Zr2n3yreDm7Jex3NLy0bzJ1n69d/kQ6WNewLFaH8I+kemkE3nLkP9MqBLbZLEcgwNyTLz+ZnLzwb
idIYnyLU6/emr7+lva2PzDbUbXJthLVtc2yf63MW5CKWpEst84kdQfvU8pJkl2J0Jnnqy6FPIDkc
IW3SaZJkoxL2U+BVOIzI7MLxt3YJBTjOZf43xSnkWgAsErJCATEH23KKLz2xq+vKxf4PtgD2XoRf
yXk60fXQbZeGRIUYeoYy33qReede2t658YUi/XLMgcaE1qnMsbskeXQYSoUcpFQAZZ5yE9QvK9my
a5xF3wB/93+yYkQ6VCB2iWoY3vPS36zOce+uv4nQtQcTSvN2FO3a1XDcu3FnC7ZoAHHjuI4Php08
jIH4mfMUNAA/zWs4MMqtK0ACCyEJj4qhp+d2nwNXVuuizLI8WO+NxbcrOEd2BRccm0LUPZeueBHz
L/4xfRjLHAH9zMs1NCE5l4dl6KiYFZhWGQ0PC1YO7MEaCG3FhlsF2rmGyme8F/sL7GAOZZ0gNuRZ
zy6j4dpBPBRuE9VnW+GB43PyqD4QicwSmwz5yh2qU4AWUNZYwPP0nR4tJldJTCegZPtxIiDE6dji
kzZ4sRAG7lIbfTbr8JPpGzADvHnLZN+sYNKnUt1Lliy7qmCeQ4o32Au1pq4kITz334yIu2ORyPJe
kTMNNVlnSMVeWwDpqxhVCgkgjHxIN8ayObTYOOem3TesufySZzUfyaDoDPT0KHT3o0aM3NoeaXFy
zjfIYdHRuuNreZ0tXO4VQ9+TtKDStKGPuNYAH5o89+HXZFEDzihIengRWMiqUZn92IFzXFxOe5rx
AD9B3Z49KyKVrDUADSvndRHfO/QYfFzs/SCRPtA8cVugyh5woNyzuabarSCQzemDHr48maKYV1ol
L8s4HAt3VHfGo/qOu0zdVeO8o0IKd/vR/VGOYXPNXDDuNiuAtkja7QJ7c+e6ZbzRsu0OzdB9alLA
r47npvvBsHboFOnGmEbSY+WY6uADWirJYtjbMTluo4wfcTEt+67qb/RUOx2RIBwDNqpD9seB46Eu
EdjBxMhyRWVM3lmj7YfSb7dTE3BfO0GJpND6HntIkNwFn69WU0rnNq+bFGCJV7Hb7kR4xXiowUeI
T4+bmP1KjxJSlEeAfvt2qXntEkbZflqkB6Qb6DGY78VjdpRRqPZJtJUzT0ld3Sk71x2worqMR9S7
CJnoyhnA5YehtR7Loj9m7Gy/qfe3MXsosgQk9DfOEiaG26CedzMhZkdfwcuBhPwtmi2sRG5K9AhC
7abEJgCK5ZZilzmmCCjixYyHJPC/6qi5te0/Mn0Fkw5FGfkabPMpw+j/NHBEMiwmV+/tSZB4F7TO
VnWkLmbEZjOu9eK9NevhndC111mlDpR342/Gsfps7R4YV7mQjSYQqVWFR5PN8CliGFAvRDyZb0MC
x8pFZcqHMFsvS/OVTi2mY9IDOiKfyiIbjik7KasWpzZklj64gIFTtRxgX3IAMtTc6Ybw4QQZhwYV
tGc1fA3S0VtHRCruR9lDDJ0N9xcGUFQa8q8V4ugNghajatmeIdI9PNpP9nGkompruTaIb1zcmlRt
NOSIXrgzyrNdgchWIVAQNrsFxONTL74MZsZ1QqJM712slK1qMuU7mfyxSpde3GE2bTVvra7+Y+P3
gw2BiKxhg77+NQB0JEs1sTNgnpsnGoeF/g8aOehsnT5NElixgJgAgLLuM8sY/kfon9mECLp8cgB9
ouRWRey8mCbrjvVcv0zUsSwQyOfpZmtB+zgDC39GRLZu8p6WIYwmq/gQPf9D7nLCGzbobdh9+Lr5
VdF2rQgh+ev7C9ZvUjVUjqBj8pZvWZsR0LMY1rZfsy8q5Oh88Gfrhqjms0kXHhjtbYu0P8ZM8dJR
vfsdZsWE0XtEsn1d1pjWRmjxxvtOqMdbVdrnnAmaN5uDJQjgyEGdV8VGu/GP3lTdenTJ/W3TNMGY
lH+kdHFb1TJct1KO3BIZt1vPG4xx3zJ8YZCPCkbVrveuDAaKMNDhkcSV6uY9Xy7fQjUHi/iBl0+9
O4N6C9EO3lns6nfjc2rX4YRKjISOkN76wK7ib0BfRE1qs3rSz4QEuuEdPwOMTAD+w2TExbS+uKjn
l5jc0mOLhzsnRAyw0HK2YkdsAwibBE40wTlcDwOl++KmKSNgRGewoGyMBrgtRLAMG5nhVTY0i3ZJ
HevyKdOJzm90Mvmt9Ir8RqbXb2MoeBKK3nWv8+I2BZp8dik+5xBKY64LCJ92h7J/3I9QIC/LWHW7
KQXGYnfszpCHYSFlsEKXqm8z4NfKCxKgOs2Hq6fuKBCRM0Zj+ZKWUI+kxlYMKyCUrreLfGBsFdQ8
aGAT3U1z0nH13XLJs0zaoDgEZvoNI+w6wFA5OAPWl1IBJGMqHG6o29Ex1nCPov6PdiCR0fVvOydE
5wBU/lwGLBZizOcrcoE5CrTDoRVkn5bneUS6ViRxdYRvJhOVVfbUpI4XRNnmOknnyGrDx6QJ/YmM
JxSHeV+xBMeDYbcZ5C+dHHv199/V3I74z2cdfFayCk7/vgBekms7f5KOhMC3nnhYeIk46NgIazv4
yMOZf21gqo518IxFfTr/+1WeoYfzJARMRQjSw0Hjsu7tHO1HyYSVo/BP7pEe2ND8SjwPx87NRpqp
4A1EAaWnS59GnbrjQHtq4VzgduxSvhUBsvwweLcHHq/GzTsy9/AO9l31GdXxTRKmdfDL/hdxj/mm
HiO2DtCSLxGKBVfgzS+Gep+V0AOS3sWe2RdiG2VUZgMJsLuik845XQY4CDUMevfp2UG++5xPePu8
ClyA+BhxfSip+7hkaZB24StUiOC1QOOwNRMrDTCBr0kG0KOhf1pWHTZIppbg2BclL8xGBbY/+J2e
U98nn46+L4tl62BP4VkoMuRr8a0bGnW0c9Q2ROdl9AusnkiS6LID8BZu05rpiGMRnCVrZmIWfKjU
iZEyTm8hbyh3rhvxKNp0dVMSXYrnlxFvHtN8JFFVsxTH3JGfXcVaMQqQMOAyLscn03jhjgHV9d3H
nblyE36aiRn0up/kN4Jp9Mlz9KPIWrknwGUnPT73TpY+hC3Je2gJ8c0FhNSsCrhSerXSwCGIgoJG
QOuHXBGtOiE1xb5CRnmcpLhXBulMg5Fr5eeJtctdHk2IB4TsYaN1lz29eb0CcrAaJjZhyKbNbYIt
qdOFjpvuYkX2p7VhU+/a4/DiMQVKRv8lD6v2zmoGkWThAnBQ4dHp/aOQwa6xxvI2NJ5+0Q5SHAbI
lPiBhY5WJXvrJ5aobh+x8dEN2j7KoIElqrHefayDZ37298nQmXjgPlsviH7qZtxXmMYvoRolNgr3
kaFFjHx0g8y18MwB1vThKh0mNR76lKzANGN15cd/0DLZOyKaiJwFw3l3bXTgif1MkftlCi94LUWd
v2VqwgumYlYIz9+WDLBOU0zv48fVtgvVcm1nK12zGC/hHKBWNXYL/8H53VdheQi6YkYRQzg2gYhP
p3iFdzjYVpMAaWtbn1MbbZsZXY4VN1gPW/xqNWRLEk/CdRQ43+M5Qn/nAvd1Zu9V+QnSPpVOh569
rVs9Uz6aajVFGZolmwzttHBJdI7zqxh/e6OTnlJ3Ck81ItgioKNKbT8585DPxwzLazc/04pRsscn
NFgQ05+/Um3zaodhsIPLQXRa7w27BBy850YKpov3GocW2b8It9iVs4CpJNjctkMA58JGDe2kfK2b
wV+HjF2lVX7V9tA9hpRU3yauyn2aqd8E0geHuQM4l5QU+7Rtc7kNo+5dG+dP5PTtS5tUMRTw5j2L
XbIhMEcWrUo4uwm7LkPuOclrjZpxwleD/ozp40ERXXhhqSHanghZzgPouQFwn1wewUhisJ5y3l+4
+B5vLDOViWFdFXHlFRGOiSA84awJV3KkGxI9UI+FlFAKhAGbVER8rusl3ja2fPlakCq61wojc/9L
ej7Zwq1Vv1g4l+sm/UaSbQqk84nIRVOKuz7C7FjV56ho69dn41mpmU5sJDdEMNZ0M9W/4lY7A8z2
1/gnSZRyILayCvsIY9/ZzNlz2+9um6eHXTr6GEiKDE755NJblFoLHWAv7P5NGUEA6hz4qyCaSlRe
2MGItQkJsHNOUyAvDBc9QCe9iz/aOYb4rU62SDeLLVGZRfKvTB11BiThEPDxZ+BZumP0HtYtgZUq
DY8s3M1xGBsFKL3ABMIOznfgHntpa52GXl97eppVoGesbyKu6QKdjIE5CZUIRd4wdQN8rLsYkihq
Xqg0KNdNClLgI8rs8lUPRuzqPv5vjvtz3DXmRC9SgjijNg7a4m0pBu/gdwUpNXR1acmmGsUT6V8d
NvgMOv/9Oe1JnOJ3EyVAWjjtcW7WMXKr+KZiQYplX3wyLbGvJoYq10YRGp6IaZfkyxOjjM4QRPxg
dgsgvXNvx28FstJTE3bEmHvEyGqxEybsNi7O4CNbQecpBY+ZM+MmCPjUFVX2wwUmtoHV897KWp0Q
PqOKdzXBnneBlhNU3Is1Fh2yYgpq7YRvsWCqS8f1BhaWnaAhgDcg5s2KbXmYYkksZpCC9AcFGVLm
ziyANxOn6drvCJZ1C1CelcFfYqWZfbH6M13BA92YeRuidGvqmbPapn7Jo5vfMJKknHeIg/S7NRMA
e21NRA01yw1XYLcnSe5v7kaYRkHqbgP6Kin1D2skzrheGqyXWImJ4QRi6YxYfctE7d0FS6NIvY2T
6fIUeX62n/vhvXnqaxtiL1bUtMFm6khCDRNvxu+zJA8SG1ZR1PgUelcWT9NxYCjlK9JaRkigSY2b
ZICTJ2C5IlCNURyP1msSja+ooLJDJEhxZC1NndhT6hdevdf0gHe7U/bRtisf410bXbOhOEMX5F7C
2U6eHjFLMxFwG7ftu009we0w8vS7nvA9uc7q334LfPVqDAJnD+39xIARRggmztRx0WhpOsamlXCj
2h1jMqDWOkrWeFqKTQ4F8gy59k62VL8HcHxrU6TLSUQj4SmxfGDqISDbicgYCIW77W3iHJbxd1i6
9i2auJi0EXLXyfp1sPvl4Df8yKbEDNZE9XEhEvm1Jx4YD/0T0u/a23QwH1R9w0ExTr2E9jrLFNzH
gsenbvyPoIxeuMMpDwEkPHKbd12P321vjF6iXu6DqEKAm5b/VVad75YQkTq+5z6z2fzOYOWtsl9J
x735o3T3Xma770115a1odjoZ/riu9xA6UeuEXctmicL57EQT8W8y+pMGjI7HxmZEZTnduuirnwab
+6F1w4eiKgSNnNA7LG1+Wii74r4RZ+mM4jzHpyQx7Ra/DaRCyRMKnr1dU67eGFncAqAc2+SZQIti
iaGtlPXGxe927gObbJwFtG22lPnl3yY18JeXrpuxc1bVa52Pyb4h9/RqcXPulqb44yx1vOkCRum1
wf7fecUlDfCsP4WUz3xw5CNbXpR13EFwApTBA9+Gb1k9lodJJ/fKk/B9U5H/iBBIH2rLJq0gtA7N
qK2d1SsIsSZ/sE4KyOMuIBSga/Lb9ly5XcgeGJ14W3DFlB3pEiCpjkmS299Kgk6wTPzqkyY4UE3O
2ylvEOO6jX957n0IXDgGCjKBCelnxCDQS+dmPtstYcHKRwaQIl9OPO9RdLV1yijvt6MfTnhsRfmS
xFDXn9BKvIUsjAKaEsLTwnWKyurS1yq9TMRbgN2gNkbVfxw1JpqunFnfhMzz8+InkuWWKS9GLoAa
EBPe+2TwN6iVN4sKggNn4BeyDhaC0UxCUvnSZUH3cDE44Qu3BtJYNuTaQypTxXLxm53qx+6+lCa+
u6nzihTZHIX5rnodX7Cj/Mv1RWn6SBr51s/M+iMx/ZoaeFEy8n76TaWP+Sg7TEpM5oAn95u+BBMV
OM2L7w+XRe57zZuhgsbi6gzZMxIEHyArZa1y5dT7nAcqbcOc1VYYVbU9hmu7IMTBbaxHp4LlIMoB
0FhcM/vMYLl3Y/at9/s3x/d/RU2Vn7XBgeIvTGmMN6mtHdrfrSEajlVBKEQULvUbs4aDy092drPs
bUwAORsr+oSfC5Yi+C9LSuy3jQstOpvfJ7UL8LjEHLgvVGSSNK0C5SATL6Apzl8idOKtPz7DTyVC
9KhOf+Nkxo1NJmwzZVfBiP48Eyu2D3pAUXWYlaBx+TKOvEGCafoKhmiF4PAlchDUlbawL173hF1n
9hto4GHLuCG89E9sF2LR8ALK/L3z5+TwbwFR9xzbA7Bo/oqrY0dvsen8R1knRFYO0O59e9h4xchU
RTVAGH1kAto6oEuMQIvR1Uf9ZjIyZAyT3UOxUA+hJ1k3EHKxJuOsTXVEgF5MqIJVXqYKbQDNzj6L
vVuLUGxfe5KBIyvJM+oQjjqLFhwygBOB+hAYf6eG9A5Wml0WS1blkhxYgaaLROmjt/SoCPrsw61Z
BvcDbgCV5Sc6iPgQxQkiFMNcXns4RVtZXCbJDK9vIMKCykdlheAJDNNzG+aS6F1kGk3nvCotSM0V
f+kYQE1EqvVjKhglM1JDXxk+2WmZzWS5+IgmZZ/lyBNmeUTKpsS37Rpmc09spGHHdbez11pRakWu
9leF0pCDmuh9EXjHyqlEdNZ8Q/T6RrI0Tlt8n0kZPHpQV5HUbCtCtNqOSw64LZFS6BAVYcdZbHxW
gq3zlmXRj9onl2VJvfcuXlNH4h8rUMZ6lMIrmsFOw3aPAH93BAW4V/z3xIQuxHqE0kQsCZBc5iP4
+I7MWIaZ/sodyrNGhrHCsP30qkUQjqU/by1CDbYIO1+o0zDVQgFJN+OU/VEN8ie83eOUpztryJhP
omTmoZvWUVOn60Gx9eI4/TPL6fzcZ9KXvbUMwRMr+kVDvBuCliCLLsd0L7tTbt4yGFcIoYEO5Rmx
jBjZnZjhYjmhjCtTpr82d/rkx/aFAHC97mXN4PR/JJ3JlpxIFkS/iHPcmdnGPGREzoO04aSkEoMz
g+PA1/dFvagsqUstpSIC8GfP7JpVY4EcfTrCveZZCBeDsK5ifKnySbGcOlQykruBWsNxZlOHfXkH
DWsHk6S+TrS7PvprpZ5AHie4UjyQhAJTjlbYBv7nYMWXBc/sc4RWQUtLkR+CVuxkW19hto3bOWma
S6PVS23ce284KU5DaI5jk7xN1K4gM2b1m+P1QG5ce6cLzQDHvMamlaabbLX3RoP7XxzX3rOViOCB
UAVI+kFRSe8vuGZqvFmSKKyXqm7fOo3YE7TCxWXn1S637I44B343V8h8r+Zfsw3Yv/fLc1Q5y4M/
C/m0no/Q2L/NQmmd5YNIX3x4T2NBVFe69i3MmnVtkKXHZeGBYZhPgGHaz0oTDVNcESSLYG4kOr7j
aiZYNPE5YVj9k3ML3hST/cPmrE4iBypCRjHVHKn7PFDNMkTSOpTJYvae8mmqcMvXxDCEBDhMXpze
uiem+s6XitxoSbIGJs0x4pLfB6OL2RzV+cjt99O2huBOdU93JHfKk6fg+wynszNGM2ExbgrG4Ftp
q+bMWScEKFZh2psRADjx51dH6GFbsevcENM9el1S/8zewMlOZ7sXxdFQE7gdw60f1vl1xMmTZSJ/
YRbYtIPHjTWEMpZkFbw2fAWwLqbtaADaqEJi+82SG42BZVtcIjIit9bFua/0c11ZYNcaPlBDV72K
LGuPc5qKU+ozGTXihZ0wb4hxK8yAQAzsLr+XM3ifYGmurRZo5h778NZCp9Ss5ZulpQmUF5o2p0vF
ucNm4cBOg0ex5Gnc7pxg8g8oJzHLJhOzkR2i56iSCOQ5TmLQhgQC0dW3tT9Hx5ycUmuEPjnT8g1y
Z628ZytO0fAClI3SHdhSRKnEyjAHJJLQSs04w1pHNUwMaHIRx/Ektn8Giy8PSSCCmwtPbqdX8pRd
/axHTxLHxdaIvV6rBXOVJdQt8sQmC3rvrfK/XGw71yTFgIXLxH60fPXchYt8T/hLJix1r51ab0Rg
2D55hqCPlicR+b/6zD4ncend3FjKA6LYv4D08KgZB3CYweJ2bbqgnEAvL17/4lfjsCsxNPPGk/ml
3Ob4zy6Sdbyb3czVYrXTum5emEE6qENBWxLDCJzt4BU8ROvmmLTVj34k7j92mil2gWkRNJD6wB3u
oOZchlRP8Fx+MQn8HRxF/AkjEcSKCK/4aJ3y+ffSJBN9YKG/N1P9bY0aNapNW3L6KsHQtNb02Jzq
wyCJNl27BEcsUK+DRquO4uJpiGrn1Ix4sXFRWixHlm4X9XF7b7PVyAj0j8hUj6JPI7BKCJ1SeMaV
jvkipe7IniXuH2YyvC/AEURtDlVZ+IdpsH5GEohjMLLa5VEcbnyO0kfpmadiiYpjDKbIMphwI23s
TU+jFYD06IvVK5lG724FZMT6DtklwsFLzZoqobl08ttTk36siElhgYtYs4x0myv5VPjLd1q0HJzU
sNNznsKfCYjHhI8ZyABCOrW1F215iglOHMtwyPe6SPqf01/4gAfjKPFjJv+zi2aHulFcMrLU7w7R
2y2KyhoXi29RwAIBSTS8ysp9Cy3MN9os3tlmGUMOlTYRd2FPWmm2xpUOkH1Ab2Hz7zGCuSRmbbLf
ZFdxfLSvrMMjlg0hr98gWNw6PDN0w3m8wx8HBSYQ7L9IpzxhIFiuS7ftFgfsvVY/lUcbAVhd596T
bCQG8G5l6Wc8AvgpcBFeJ5R7xFvDoIvxS09uC3tzZg0V2tmOgQxtlyJqumkqcUjsCg8aZMiIAjFw
X3vjLMl3ln63hfMVSNtc5DifKtbPIEH/Cma2W4cUl4UBMwMdEEiM9t5PHIAChohFBHcO+4KPs+Ok
8KVgaiu+Rz395fqgWME3jzgmWeBLfE6ElQAI9h72gERfC8++xXNVHNTcQewnzfWaDN6Z3ofjPOdv
shnA1cwh6LEg20Hr51wCO2ebIigCbTwRpsZtu8aj/4WWpsklw97jhPMS7PzIDdxTPXriFZaHx25Y
nHOdZu8i996iviquwguRCIsObygiIrYogEaJhTWaHOuViFaztdzmvSqZvHWW+ofOTeHehyZ5HLMy
fQRE5G+iZGLNYLErCJkENSDz21COn7EZ5oMn9HwRzVKevJK9R9zU5F1h1k2zcbcYxViQTl1zkYVo
Ls76BawGaASLPziM/iyjU91lk4PJgvBW63ibkkIX1Zw8u2z9ecmWfjdk6jVH269wS1+Wmm5cMv7D
s53PJ5wqPa/USFypCKqtr351nGxY6VCvvpAkXQvU/VmO53/Spbvql1FZ7rKujU6wDNwLo151gKTx
0ytZM5APqvGuuNkt02lymOUDsn+zCbs+v+mMdQDLEr55r++e25KKB7/zgD3pOxFXyucMRqrSZuGF
URnumpMUvNs2MjM7yLHDXODZHGEcp/9ZuBR6jFqmlDTSDQ/f7K2c6s/GNgUlIRj/JRfmpl853Dp1
fs3+kG9Q90ras7+npn9FWsVo1DogP4eePxS3NE9d2eH3/K4r5OVCg5gUADhfjB71PicU3XsVle5l
OD6GnvWaCW7ANaDFnaELbmPUvtXcpVO4ZRcehrQ6EVI3N5HG5aNMmu6RFuR4Z9sjS9vMo2TNQWOv
/UuKk49xTv7CsUS5HDLlI7QxgodZfmsUefNeklqHEFseMbrSPVEpuqMi87qkETri+tt0wd9RcjZP
2kAzFHK+6vvxMDYDk44MqWcoOJyoUj2VPpYFf03MJTqwHlh5fgQNNhYY949j63UX2uNSEqLyMEFP
vvpoftsIvxmkBbJ4hgyw0yXdCTc8hPjVFPnvR7PmUVgB0/9nGbNKJISKmxVXi38clhAmrFjLelJF
6w+eCp71Xsh+zf9ljTG9iG3fcNblEw4zHEAwi4GpmLvjmLJhn+fmhBvv6AyOZOoDlELvtWbWYTmF
Od7hrr9tc5/AYletYiVZDLKdcMWCytAEhtUvgddOVR1fmiiVeydYftde8Tpz8LpbQDXxA6Gtp7n6
A4+WpRKwdUdlJP0WJ2HGmd8SX+Jwo6IMRaI5T1FenbuQYFo1Xh2vFKfCwEXhI/nkrRT0f19EZ8/0
gK0/ByyLCNoLNtwq/oJMiC1O2KephbtXspfaGNLYO9XR+GV7iTjaJdIbBKiIrFGZ7twkefac+RHj
6HMCF+lIEpTtkACfnYSYVlahLl/C9kJKC4YVZT793FS3uBJPwuNTWc2E6TEb9VheSl602Ekxmtr1
ZiH16AKvmKSfvRIaaE5R1P3iOPachfmxjOyHeeyYZIWSG8zCHz4cjXApqdD1IiQmlwoTXX27vHR8
pHDI0L1SusldYv3ehbbZACTUR0kUcuMbpa8dPsKru/4oyCr4naV1ClaX5T+/ZRdy205L8hqrC+ro
92wqph6lt5d2uMtzc5SEU+5JlPwQGjizx6lg0fEf0wdP6z9jgCuitqHD1DHyi8XJYWqfunymQ71l
mzXa6cO0utsYB1JSQuykEl46PABGY0sb6EATtE3mDQ9dEQVXPKC/x3y2Dl3C/QghjYN3Lflv87PT
X3XpmnPqIQwOY8bGj9XVsiz3Os7A9axfYlS1I4mFK1GDibXAEu7KFIkVQYODZ5BsF9X75znsfO7L
ODaSIJV3jr8Y+FuY5o1BilCZel9inyAOdYIsINrpzM6doFGuH1gNAN9IYZrX2FcSGm4hQ2YX9ghm
K1ssQyUuDD9/IAbzZjtQv1RNU6yc4xuovq+RUOB5gSHYLp9ebY4D3REHwM60yZR99VCV0Xq/mN+Q
M8sHkj7DcyrZ5I4T9JzSwpiHjwgfWH5pfB73yLB7muV8bEXwYooeh1c2Xrh087NxIIK0JQDjIMUW
R2icrfx68dMrG7bl1U848iEcnTOW8WgdYb8rBJTPcADsqgouIFVhRMAk0FXnsuMsjt/ikWANihci
KnoUqzq7YHccFp9RkTCMJeKGfeGtznEeJRaAHm11PtU9nDX6cIn5ZAXF1uv8RzNpbu4NluNwuE3L
LbCL6OC0zGfFR0w188XNbLbvK/Izdn85gsc+OZ7vAYFoG9DiSnUsQGfqDdRjFiXXZmhZWE/SOalp
aQAjwJ1Ix/hLzOGL6+B/Rj0mGJrPP20QBnvtuwxDcQMOfS6+BmPDtvEQ/fFvTqyYHXJYEcwqrwIL
05beubfT6QZ2Fs01QwFLoSFt4WBxdeKPOMxURuRWN59ST9UXgGsk2EXP0pmw4KGp/5R8hJg+cBZp
eOk7O3ZRoVHvKLSH2KJZn9voLvt2RBIIRppPGie8zDbljjWzoRsdXAdEJm6MPUIZiSVJ7CJbugDT
U6e2qfqKiFpRIrney6L5zuJyvNBBseNNEJfJwCrCk3GCTuBCRE6ac1+6l2D9WUj+6NS60z30eVRP
vl+th7Qz8DLzvDAbb4YWvyG+r8McZM2yOQamBAmcpqdyvczaiKrINnPSfUWzwiPgMiAFTkeaiX0X
j677JA33BB70y5Fmmccl0BjL2hYvPHmYc1/zCWuDht+9w3BULOdY1kx09InvQ3uk2LbI77YVDlvd
YNl15Ui+PqruPlAVDNUMiQBIH5oxs3bSpNmJ2pHPbq5euaa+OD/I556Dq66SW5N6fxqbY+iKCfKt
rH80ljDnaNRv8O6pgZtxqNOJtm1EUJwEK40iS4Aq5+lBdG13G8b+g1U2dgyyPmw+Y9L0Iwc9d9c3
vEiTw7k28b/0AocmJSzB2ZnDxyxfJ6tjGkbmeMbXpfw9fdcsKCeh93GR/tEl6bTR43kpzVswp4os
jaOPCDgJWPNweMYksM9lO9IGQj91irx9XKzxNfeTS86gwFEsfUvskAdb2n75KTZJG9hGzjKlpqrc
TlvWGbRCfqYjLDyRbCaDQ5vrb665OgtORHcz/CidmHAlZrNtqSNKmhuPghOY9DLJc2Ys6kkG+JVH
TSnjOJXjYV792IoI/D71KPJO0B5GV+NFL7m9Bzk5qiE9GOj+26LmWxdd/TMP6NorLRJUFLNlW95I
+RYOgFipLDgvuhlfxUyuKC7oY1wiDYKYQgjEfWCWJ27I88OSPLNXvyba+VqyLD1MpoxhhO2HNvcA
xjDFjaK527X0EWJG54iN/r/SkzcBTha8h+ND05b+FfAR6ia3Q9zfPB5AF3TzbhyL+pYPsJNnz1Hs
y3/HiON3wTfkCdJHteuA/kqwkqu0e7fFSOp0LD+QkJcBLJZLoBSvFWEBOg9DGM72KanJTMZBFDEs
htcpg8U6swzYDqtxrGoCa1NYodnjx05Ik8kJYP7q3oIeazNr7cYBfOVRhWNzAQevIgoP2aVgbBs+
BIEQEL5q3omMU1ms+Wx2zefgiif+ktYe4zw8KMe6lXTZ+fD3Dm5eJPRExtQh0u6OotSYXTe3J0iL
LQKHLo4LR1QsVB7xs+RSDSFv57iyQCTjMgUSX0HPB5+999+lTD5sd+RIbLW7lI/2g8a2w99x2fcm
/eE2jQMQsj6mw/jtlGQHrIyhuqz1j3TpzTHRnnvtK//QD+2LlWDDmSlQpuza7KIA1Va431Vf/ZC9
uVNSeiasaN+TIeJTHpMhG/v/lpzCBzctQHRy02JrB/paoM1Qr9A1XQbSxnCMW7NisVfeSuOk27oB
aghxhcre4+QbEt0y+LJWYF+CUWI7RhEpxAjMJQapk5OlywajrnWxwEHsuyAHBpDVD5m1FAcq6q4g
EpOdVZP01+GK7oJLDfbSf3RylZ8HD1hWKXEo2Z7E0LXSZSSYxKNR/Vvb+mKnBhbJqIbYwMewfarD
5ktJPBe5mLAg+B7mIFycMGJ/jglomxZmwgHYHIjIFSCcFZJkIldVOQ4l9M2h2PpJxA1x5DoSFd5W
qxyLAxxCTDhxdQbJzu0bemlN72nJHLAriZ5tC5D4PJyY4/xRWRw4IO72ub7RUYAvUeA8EeIBe06F
rdJPSWWaAzs6JAHdyI3LY4x6GxpnVv0FuwcXjjKosMI7oqsTCRDjDaiecwkwjK7E0wh1FyMGK/fO
yY892Z/Gqn60RblcexUjudQLqMe5309x762rU6iuhulJGpyeWfLIsS54699bGpqJ9QMrMdo8JZg1
OaALvUEUAXEnNMaXqGWrifFQR8Gzo4GbDB5IxjaWBtfGBasGJ2rlfUM8fRg5biBPDQeSKoZMXPpX
iPIvgbUJP87yUhe9CynFBtNOzwUReyXukhurtctbTPBK2V9xLGyqFacPpYG4zDl1EHb4p6r7nwto
wG3qEhFjktx6ZC22TqxCALPTruggJ1rxxClzX1aGzkPGAnpWmXJ8nomNj2qDLLXCgvxpW3hTdYC6
dUIiKA/kKPm490xUSaS3Zhx/lpNF7oFF7i6j5nmhqmJo1I/Q8Fuq6FZV7i8Qyc5TP+nwSrv2Lyrc
6u3gU1FAu8pTo4f3hHJAjBx/HefrpZkwFSd+8IRcmqyC5xVxCnwzLKW5pPlnyCn8GSY8SSTPV6/P
yv8pzlBJ5hfezY+IGD+x/QLLTM96K4A2b89PjLJqh2nE2urwA2OUxKvn47VrDJ+ICSnGz7zDkn9C
WEaPdOdfYU4/2r8v2GdK5r36Krs8P8c+3fDrUyTLs7+jK1icZ51gu9pBTbffXY+ndJyVz21kFIob
M0tWYQZoIxyB5TiyjOqTYTf1oGMDV09HtF8cgCPp5lnnP1O3b47ap4XXzfepw9/P9rqUo4xOX6lU
iNAiN/W/9zSruKUG07wNrX5k+VWrs2kZW2iJTw0mdhp2SLgWwIm7Tr9ZFD0kKR/zQCjShTGPF5m3
7SGBz7gdydBZEXmyhKN5oSlCq/Pyl1cNP0xLUrkFQnhTPEOWKfg55nRfOBp/mlfFBFmjaM96AtSn
YE4DoC3d/UD7fN9Ye0atbN/U8pSJab0nwgXJWsz7hJbnBRgVUttBZRnrWCvk2an4dqpp/l0OZEhb
t7gUTkfjZBdiuoCbiaI672XDAnyJpg+WKTMmJF4f4iIN9wyil4Bk/Uhupx5fRgHZGA7VEehSCRwe
aLCpOnnig2IOtRNT2uFTyymzFkGC//IAvPwXF8fLPENv8ftfVTS08KBKruJwwTMHO5mlxB7SjNhg
Pvk0Ca8uPjdiA7wqwG2SR1179UGRLT82IWQ3HuHvMaa/K9AX7MVy4KrFGqV26Ri8I+8f5oojhC+g
DMGkYsTgwFv0wb4E94YzjfW5hZPJ+wlkjovf+wKIZX8CMr7B2XyUgtBvtVh/Zu5VWYSVhxfbbOxo
KTdSoVtnLKDpLgPUJVh8C34rQQKpJCVee/2jHy7Iy7H9dw4JITRpe3aGvgVPNFobN8rurY/hJGKb
M9cs6lSJBxVYarVpvF2FENaY78EiHB2kSURi3cnYeMZfy0S6ubHst5F2sCO7hcAvrRd4t9iZgucC
2XiL1Jli+Swf8G3/CTVuNFYuz6nuvS+RZ95GapIFTOAFfKmFTEP9mxBb8VTEQKMKR+7M0lG8miU2
PWm3KrdW1TVF8h7CZZcoNgN5m9P7p9gRoU4FIzlojwJx0xcDFEiuW77DrGNBakrUMllXp6FnyvK4
ZjeLxYGX9MHkkWDLKH24T437y6rT/FDGJRWLJsMrY1FXO/IZBstVUpUTD4hv1jtX2MRhWe6C6A6Q
VN6o3Nj4+SLvKmivZVrRNtbROUVj2i3CULKPMRlDWOMGi0SJ2x/NvZzoma/cnW+8X20D/l1KKD+y
Kh+klza3ZgzVrnTex44nDntnEHRwtLiLzltbiO60ODMJ9Gh+8E2nTqOTsXor2gBLO0Ql/i1cVxzQ
lQ9JHf2wO3XpcoZMTZX0PtKQGlpeeWNZkBJ6zPqmfXVfGsvlD7AMCy9fHJBky0sG5+Da0EzRqSk/
JpJbvhXP47b1pN5nC26dtHPpjEAEK7uWY8fqhemwevCwJn7m42MtdPIlne4slWGHsCynUOO39hjp
G8UdMkjcjwzwWZ3VVANgHjnqruChQvKch2podqLOyVYl0VdLYi0jWW3ZlYNRgHbHZq0JtnxEuxC7
zcklYslix6M6kl54B4WAUh/G1bogQ1u5Jx5dcDvA9c/kZ5jub0PbBDdU+uZYRVwJwmqebcHLZgNf
BrziN/Cxsp9DtoLHQ/HJtoJqRqJ2dPLY4RENPqC5yYLrZ3KAm3J5pettH5lseYeI8xBwwR05olPK
1OCCAPkTiKvl1OWliqBik/iHqVCoQ0KFTDwPbCtpffjwTPSQGvxeBIaDvKJUcfR/0Ellb+NcEAPR
a64Vo6EdF7cp86J9kNqYY8fzELRssugrC7lZ7Cl90ZFkHWGKhzzL/vM9m8iVX9w6egh3DUn7rbAt
4plNLXhoxw/EEzlEzbI51JSNGw6mDezHs/Hd00Buvs5hveH17U9NENAgXiVPbpxWxGThlRCU2lr4
1a+6sH7nLQuSFtvBhoM4+0npPadlBygmw7tJH7kbtQ9z7cht2AKnd2pubPnStMemm3l8O9N4C6SL
Dz6JT7kLdNbjFmDnMO/SwQCpY9VQug54s2rJnrVh7ezXBaCaGGghJxjqB8fmp1nNRhGBVKVjAuo0
vB7cxaNgoTpJuw12RWoRYTSw6WC5/WtINUE0EqjnwW7JkgRZQ0+7cMIWY2XSPvo1KwCnfbBzJhNj
0b/tVPpUTcHvRgGYBgS+0S5nfZxJy1GmgCAjqC+cnMgBzCL+JWMCkTTqYqYepg6aUnhh1/vOoF2c
IpKPbCuRcTo0Cd0ZHABeLj9xDtYHY1vfYdd4J3zQQErppkRbNlShIDRhRCvxIyI+DY7+q5r07EwM
4gHQII5EP/CcibuHUWXTqZ7KEVXdSWScwML6fEQccWRVTaQqae9kRy/UAT3IMlie7aG6zCHkzKxl
temjj/PxnVFt/eQ2ObgiJX73UxIMp3L2v0uX78+dpgOXxmPdMPss+fyVT+1R49psSnIDaTnR1tqA
1uOB8cPKl68i4ehlt8w4y0hAxUvtHpmoyPY59AFWL9U26RB51ZiiitWefbVSTSMoA0itYAa1aaS2
CWJEqt03Z/ldLIJeDaIKRhD+aXKDcuvPO3uUMJffOjfWgMhoHbWQYC7DUBwReKjhmgo+csNbtkYB
lXbPQhokXFF32BF/DqphL1Z3hwU3Sa/tiGZ5PBSyXi4zthSE7tNCK/qexh0QpvFwGGPeH3fmqhNW
RquXM706vfg7TZZ5y5V8kQI3cxLIL0878TYBn7abCWryOBicnTNbLrshn7QTH4GqzT9tlKzISQ3G
p52+9pyJTq1sbpkbGnx4lQLV10F9yZ9pQkwf/GbQZ2e1emY4l/Duuhd4oti+Y/d3HeTxnogOkl90
LHsJ8GnGARaRJch24xoeXYBD3qHMOzhNNrzp8FhiZE0TWWwlinVjEciTF31ksJrOZGnGA1YRRj2k
GW7OxX9526xbOdAjIMkRZElakhgeo9Xd/G5J5xVvFrGlSRN6xkYb+e20E63kGO7b3mk2/VfgoxmB
td50/aTeyDE1iKlmSszZ93Kb3TFEt0Foi8X0wnYY64pFPeDVHeSbU4OqqiOEqHjuHt2mP3hTWL75
Qwzb3Gb05EjNvh6g4FhjswiWENG8bD8SKhV3MZWB93waDgaC6TmZp3pj1fJlQB1/Ac3ENr6A4QC4
5Fh6hi1cRYyVR2P0rAQFpiHRjsVhzbKMun0JWNxOE/Oj72O1KOkX2wdJ/VzYAvAcM9nqRyHTgdst
N/3vuYctNWOtPdGNyEO0CMMHu25oxEk/Fh4pjzhg/iQB8YMqsvNXM9E76MfqrCbvKYlTdTR2yzm6
Ygs2Oo1+cHmLyMV0V5eUTKj1QSNbvxeO2I+iZsSt6icFg/jKikWjAr4ZvIm3IorRDQYvZWNpH0Lt
Bqd2DFmmZ9FhbtO/9B0J/M+W3uqFSZ+T0Wc3gkhBe3tShgNVqXmVGRDYTHD841d694C8IY3v3zEI
6YMTeFwUFpbhLM+dVzavw35Rc322SDlCjMl4bGg4+BmznfJDa+d4FvQdSXdRRGg/G1ngWQoXnl97
+xhT2kHW1L6wwvnrV2w8s9S9jAvro8hNAOKrX0joNNf60V0WHFLYON8QkP1d6Bvc8797h6rCLlKH
idN4GB1d/N7vKXuDc0GQf5N5H6Xq3ZeI7o1Nn9rxgSwb7AoPgo7vul/YUc+dsMUhCCmLoGCYK4nO
jd5tn4YcS4Xt9KQK5VtZFDWRtob/K8Rm3qQaSlMJ8Je6Bw4qNgTvaBr3i1U+OiqAbLCs8u/sgvHO
XYir9kv0rGMFoVJnHzTCwp5LGZ8ZBS9w3dI9LqvuZcrqDzToz3TSuIE6HqemfBN+tA4pFmtgABBc
0Cg1IAso5aH8x6HAwDj9a+wX1SFw4M3iG2e738IE0txm5iLj4gnoN4QRFXJIXMzF18GtnIr1TSYN
E7YNDiqLcNng64eubVJskeKsB9DUvbtsBvUxoMaD7+wPmaOGk2XF350T5lvQABgnXVJaDe6FfWg+
Z4oZt4iq9j4N0bHj5k0YK/ws5pUaDpON+z1rlAafyW6mwqUbBVsIW10tIthIK9bN1bN3Zdcor6qy
zlVU0dI9YS2KA/evQ/Dt3ntkEPkIqTdn8C4OiaNdmt0qm7HIdHBbrZYmS8P8SMbqh10m+QcPAj2Y
c1tE/hcwVlKCXspGyv0PC2Z7Svoufhy74lMxy0bYyngHU/IIXF9XoNFYMKh804n7RA0cGkCwmJO0
9LdaoIUZMNccUfrhVlKGctOUi2wZ+onvLOjtfeW9hTW9CAvlZ0OUPi31ymLR4BfGntGTADxNSdCc
6kod7Tl+nFThfkZBejJr70xEYc3cwdHrWPDyUw8lvXQrDA0g+kenTw/e+Fh4MJ9FRVAoJSiEVxf7
bZg5MIyPTuFAg2poxbMDEEuNtiG8hPgxW7qoRemz9m4JUOYF9uaUA1mUYMpt8Nb6rBVkZpqNtaDv
LJ2yEFnHp66yL2VOxbDUYP0pIkv4xeCVC4PUCvaKtHsvSEtSp7fHHiWPUZf8MlSKdh06I/55K+70
famjdxdPP9svfAGBOyEB5Qz8TkWVpyBz7M43w80RzzItbFT+dJTJtNmwswUBq3DgpsPjcfajYJPp
rtzNdtdcMQmXGfB5z25OgIKzjxwYYB4R1GPZZD0y5JA6g2QeonexVI4ecIIzALo1duuuQ3Y31o+U
qNymQWE4hNkbDQV49AbnHRIO2NbAQKRwEB8q78VZc6HBiFpH2lshp0btrqVWtgn65jI02TGmuegQ
BcEzfaLF1mIrtmV1geQgeQ6ICRu+xRyepFwcWXZrUxnc/KZ9Ei2CjL9wLgM4Tyk61n50SIA7FFKe
Mc3wDhZJug9nGpZrFtdAOESBKEQS3yfTe8LMhgtlurD7p7pAecvKvs9wq7XMMBiHx1BQNQqTiJdU
7eYj4yEU3PVLQHkls/36w7lzqmVrId3nnKdPcT1Wl2meIZun6g06T/kAs+cF07mPeeMfqwfYcFKo
9pX5Kr6UkYVJsvsRUAsEQd/vT8omZgK+6Ag0Rh2CZf47sf69C6c1ZxKv71mABaT2JeYJdtWGiPaY
DUg9QJWRkjyyZOSs5ms+89Duk/E6Nnj7nPg3TF6zVVWKPZNzyQlNBXAmtHOiBUfLHcy1xpbNfBED
1iowy+QpkB/kp3QbxXa5E6poru40KrzrLKV5q+1Hr8epoZvhQk+n8/8vlS2dC9ZHlqP//sd/P09r
ChFTBWF1XVimfp/vJ08Auy05aM7kZE4u6VHc2tm1HuPs+u9Hdk6znT2851OeXTmQw+CY6wEQsGHW
5lm2iZHaXkv89FsNQ5sM+YKmbuBrO23IrqE4CiYkVdJHjn0JXK7vPdceTUoQWDaVzxkM5XAgGTNW
NANlT62ssie/ebXSsdq7lDhDW/dvBvbDqV9pSVag+JBM4cX2bPYZfL6r0HqNXNW9LC59g0szoP3Y
HqbcUZ3s2lpd+4W+d3WJr2aCukX1GbcZI+kSoDx4wxal2MhmoT/QBnzRWjnKoPEhPy5k7oCZd/vK
Ap2TWbcoXk0gbLv6Ff7pcaa8B/mvxQ+7k1jTkMMcvFotK2C/JJHcjtZqcZqeQuCZAMUTijIK6uJn
ro9gicDmdKamqsd/N6XPrJ06D3Ph1W9lxC5sUPk3O0WPcPnkPzH/+08zKtFhFGI/zWnIolXTKrsy
IVyLfXYDMKkRj85S4uT2ckZb2az5y2WrPN9+8yubIi0Pe7/FHereBdw2OFYAjrLxiwyPbTp4nwEb
MEh9+a6pYMTziwsG6WQ+t731x1l/tkDCNG5/jd1VvZvVHyGy4TtOu+9K3cOmb48TVXcHba13PS+a
cBC+QAsun9aHdS/Uj9FKKdS4FyKCa67n17pxB5Ld2Q8O5AQLIwt/fId63XOzsSBwnXzFbSXPQHE1
TnWLfPtcV0V/rfA82gn91REINESAmtK5woMZComu73OerjSpTOYkBj6bc8kZZcgmny1p/Z14U/C2
rBbWWczysPS0s0YuCgLK6G8gS8ubsuGTyGR6x2aLDRnjM1uyYZdZDkS1UsMsyoOvSfacXvLgSMdx
CGbqA51G7sDaNqw2cJ062Fg3Ag4HOyL7CPXlpZ3J9bV2dub88hyNZNTyyvmDrY5Qt9bqmaSHuxqs
oFVI76iYAu+ty/uKqYqGXAjBc1w65zh9LMbFu5cJYl2w9lHVMqVvRnFDyerI3Q7YglNo0J+kWh4G
GbZHRN1NrafhZfTKZ9jmw7Fn1r9g2M6PgWsB3WNSUDb5+GEi7Q4hGmIkhzw7yv7H2JktN65kWfZX
rsVzIwuzA21106xJcCZFao6IF5hCUmB2AI4ZX98LyluVlfnQ1g9Bo6agRILux8/Ze232heWkq0fT
XtkuqBln0bGNbn5uG2hEU9jswwl6RJ316N5NGZ1d+ZFwTF1brVFvmOIsYwDjNkkxrUb0mwFBbLQ7
Q6vb9HEKodKmMgEjg44De3g7zZ+g5tYis8KNyRw41YA9LudHsz9X2i0srejKM6QTnPdgotgJXPoO
mzK6teHg3mkqzoMUF9o61ItmT1Njh6Hd5LrCxoFsML1+3RhTQ8C5os+f401AcFYdQu/e8FFpunNC
CAWSCt7FsDp7VAH4JfSj17RHvx29S0nTFpnEqUKPPOPrOjVpG58iL2RTAOHIWjgEo4NAoxs/utZU
ZwL8djRxDlUzwq4liIU+JBAuL8Wi36fuweDctzE6bAOKUBc1ujEwHA+vCNyXvTMRszTW4ocT+tot
qdI9G5b5MEvtBFRleBgGc6bEs9XOIoksiCwILyjG6l3oczmAZEC5gH6CkQiNsJ6zb+Fgr2AMa5rz
g91M2OVC1iZlTu5PxXVo9236NBQX4tLVEfbISlOgJiCoyKPXQqYptOExNKcZVKWZnkFeBSVFGrMq
G54EZKoySaf70OYtG1ML5tlYvyD+0th0vP4urmznyhYBO2n5ENEWjZwEyRdjsI8phhNleZ1z/Lpn
ynk8NN6xMr8LFvxLB7rQKRPrefBpwTyHmklvzQ6nq9UvTZP0TS/snsUAgdvg27hjoG2wMjMGObR0
tW9NWRHi0QqHlB+O2TRsopPlEzw39s6DGjP5u0OCnyak9cBsIrahGH/U9VRc/QS88Ij5qh2xJUkk
ra77RFzvSuRDtyEBzwPqDlQgYfeil4GRuORIaVfJfKKIxBFUYgHoRf7eVv53Am2QFmqk8yjiJOJ0
xRyxIm+xlO91sjVJibFMD38NDMLtIBxOZPUgdw7SGLiOwLX0HBLPOIaXwTLUNrVLmvepSolZ4QZi
x7oGA2fM9km2A4ZEYqSQmMXPTQW7xDfA16CzOvaN99MsIe9ReFgra8K3XhbqMVvwLNPY6WsORdma
LeY06XN4jBc4Tho5QC4mbd+BmudA3R2iIb6r2hj/guXUlybB3DiQccS5VEPA5evTOU3jkIlEe5vy
UtDIxImrMRy6eFZ4mSGeHER3r9HYALp31yheayNzmLT3rcsb1vDBoszy4vAEHMCG3wORcHF1N+MR
HNOL6YBk0kHPmDPgwIxsKGiUzZVj8rpxmuRJmB2cQJPhnyTiPNVyknaJtNCy/MaenN/gVqx7qTdH
SfCJo8ctZG9mBVGEX6YuwBopHTTZ7Kj3Jq31bcxYlShiUB2QfM5OEHF0PcHBAoiFInrTaCnPZnfP
7HI6YQ1rzwCpTKpIoqk0QIiXXEOZadgDCKklv92Czxk4NTgj0xzEVunoOtDfystMf4b+WkhzW/dv
HdX27ivgEad+DWqzfEj9RO4T0WUXNybonEyNHcyG8hT6a821uj0RY1snfEfAYh+JAoYWP7M7nVrQ
iMeKPoXRmsO5XYKV0WnLLXoDIvRAiZ/0r5tC/Byx0W1F5Yenr5s5HjSWDlQ6NRt0kPxCzhEdyib5
bnRhenOs8cNjYopmEnPhNC498Sg2N2MBik32RXPRBAc8AKa7LLSepI5zX6BhGjkiwXxB/4cbxyCd
jtloQSfcAmPtIDFXKasv4Qr56esGn1h+ghrCyPvr7tcn7Wj8CVgIJsEXRgmg0snHOHgyzUM8u8SV
LB+Ey6e/viFug9IrBfliZeLRSF3ABTBcTxOzsdPUIsWpEvepaPPy9PWUft2jjOT08vWxDFVBv40C
qUM0UqDSmJpeEifSMGhNMFqtvdnedw0UgwhEJNDXRauXN/0PGqPvUNCJWvHy3waBC3vANnu1eJPi
SaFUF953PTSHE+8dyuJq+cLXx0JhbaoznvyirsZTsSCtVG2ehatNewaJFEa9Q5C2n+1THRm2MRXP
U+bfh0uczURuHXO+5lIpdTbhgB1CpTWXjKHMhoA0uaZVV98lZDI4VVVsSqO81xSqGBo1NcQeJd5M
jgD7KhuevJo7PgoGg1Hohb+wRK+CpyMlMOcrdfUf0atVCKMD+vaWFYE6JfOOvA2rE3lEgDZsXoa5
uq/aRu2hLEyj2+8d4GTj6JS7QQEzX14uf4+SKj3ly7d//Uw3wlpcf921ssw60laDHSbnI8pc6C9R
b+4FMrzCSuhVsElyluiekiwBmBSf+pqNmjhXDRQJ96ZFz4+jg5H0Ivz+uold8697eo89qxf10hkJ
jybjOyDcTLVD2+JqZQdHEccXiqZ+SDJYEqSdEJekW9PRbj/0hUqVuzkCOrr3K6LyjgVl2z4eKdYB
BuwJScaHYsvOYLqu0AMgy8SmRZjPyk9ac5MMsAMNmoJMnAU9Lcstk7tZwrhIUUL+j895FrE6nNyJ
Sa4Yk3O2A1rDuC7OESKEhfQu/7wRioJlpnzZuHn+4vYDvabcvwyiRxKz3Pu6mZYPEeqpxKr+8Rns
zWizsPatOKjfN6W76+mzo3fcOv5QHuzaSrY8PwTzuMnOkgqk7fJISLdmnHaC51F4zdO8sIQK5u3A
4FAvr74eR0n72OlOduK9TUIhMpsGgDVq7Ua75G7xUVk9YP9FtEcRES20eHmI+t9KNc9mDbdtrPNf
+mgfJv8JZbf2c3bpCBG09ej6E6fTwXtvXPiBVpt0r5lbK1R9ifdIB84MdLd7gaTRn/LBg9fr1s29
rI2HoiDM1E6aGNCM2a/6GDfr4OJjHHxVHwkjnA/S6ZuTGDLMqnmOz7U8kHs63i2M26OrDbidOFla
U64IF/vd07Dee4tTCE4bMvwy1u8GH3VcW0qLRqRdbn1LwkhkFWQFbIt8v7QJEhHS3mm3JnGeUOKE
xuwfQpTBs39nPmgKRnGY49mC5pDw7A1FfuIA4uwIvGdgFebRXvMbUCYqXGtS/yG/F0P6WUhShQYP
BmRHD2fVVYh0Mc/Cfa+mcmeP8b1hWSXout5AR4POYuJxk2HwYI6Z9qrUKx/UJs5/vc5Q2LWA4/Qh
xIszg0t38+EpI2UFX8OjWU/DUz1oH/S1PdYnvtQvwsiQgfwGotWhVtn0pHtzsmfyQE6va41PVGwZ
We7Fe+Sk4bauM+iEHG3uXX0xoat8J3XAKRGDSHZWblRWJqjdU22HGky/l8tNB5dpNXYyR3MRT9RL
jK10S/02BsPd1Aa5vXNyaxtR3ya/re6/bsBYI4OV0/Xro0xGXOyh/kDpi+sDiN6ucZ2PKI0HFo8C
GE8xNAv76MmxS3Gp/Ulcvu593VBX4rA2xO2fn9dZr0dS4c/xzBGPIMiO80eNxkd4FzORPwkbw9yy
vGHqzpxZVYgzJDkxvzNpNx84Ht2VObZLM2TgVif5cDJr7thVffy6YSiCKbmrUwD2aqYHubhJDN3g
qTe7XSE/GC9OZ+xEtGE8ow+PNlhJpljxhYUm3bSmjRMKtWNQdbjjEu3TnFLnLraQGGFYP5ichs66
DkG6c3H6AVKPL+VMI86wa6RUVczA2B6ddbZ8wRs3HGZunjea9KjtxwnAxs7VjxT0MvBiooullT2C
dwMtZaK5MZs3n/dSMHZEV+oWc3ZX1A3KsaHDRAj0yvaqowiTX5VP0hR5QMMJ7e5w6hP9YxQlffh5
esgaiVZG6weXRjhTjqoljMV1ldo3ussMuvNsPFQEm0xlXGJYmN3q7JC/c7Zj26ZXx0bq07vJbJPq
lK0oahVAl6Vd+HUTe9Zf974+bGmhYUjQrbUsQJxTx2I1E065r7AhB34EKBh23jZ09Y/Wb7QDvZs0
IPVvO3mgDgAQvWkuRugQLUUx26tvf/zH3//zP97H/x19ljdUAgQsNn//Tz5+p7yGqBq3//bh3/eb
h83XT/z3d/zr9/9991nevRGi9f/8psvj9unfv2H5Nf77P+Vh//q1grf27V8+2Mg2aaf77lNND59N
l7dfvwB/wPKd/79f/OPz6395mqrPP7+9wwlrl/8tAsv+7a8vHT7+/GZ9PT//eHqW//2vLy1/35/f
/s/vKH4Dkdi+/fvPfL417Z/fhP03j0646ei255meYTrf/hg+l6+4+t9s1xJ80fZtxKm+8e0PImPb
mEf0/mbD7jKEY+i+53L++vYHuRHLl0z/b/yMLRhfML6hbel++6+//F9eun++lH/IrriV8IuaP785
nuC/qv7xGi9/G/F0urAsNBLE63k2tPPl6+9vD4AU+H7jf/VhkcgUU91GaJZPVGt+U5OGMK4LtRUg
P+SM/B5BLfvygSgE6HkpsWeiNKutR0OFrlGPCknL2h92kX4QcUDq2gLI4fipBaMpcL/SmQ5LM36G
BoYdq48Cc9KwYrVUEeNybovjXcZ/eqmFRSB02PyYe4JBOjnbMNQraEMuNuOud2JgBouow7Sflac+
cX+FO4tTK0MP0jlSBFlnBDQMWmPtJEcWGyRmJGMxEepQh2D6nlHmLPe+bvq2hau27O8JMJGThf8o
KzFtGsRFnzit54jTOHBjZ4WxMMJ3chs060uuVu/LDU/pcDDi2GXaP9jmiQww7lpJdNOR+rUcwJCa
EBJH3vOvTmbwdTKADoPQmX/FSbuZ2hF4i1//Aqkm6bhgunFNlMEkSAKqcflbrVr5oCQqTD3L50ZA
9J1FHP3s9cGcwXHQsRj5tZGdLQJW07IHbSGz5zLUf474cbZw+Lc+Nex1BtuEaR6TSI6ZblMoLIac
qqtbzIEJ8x39rAGuPUhix9/5pntjUoFnKW5QspgGedEhQJp2m8FF3cYhqzBgghVYb/uCWeqHFFF2
FPnY32J10HsA+Ca2OEJ8LrbXO0eSFABOYSMzpFLXXtsCWMZZXrXPWLRmPHA4UtyM3HUsJNe2HtqD
54kf5USIEdNYQuAyM7qFmCsKHuwU1hz4E8LKhctRRn/G2AFlLoOq4dAVO+tRjKoA5wieNfACTQjI
fY90er7GomJLcw3KsHa+Ih5kUOC2KVrv9tEPk/Q2VxfXi+Jrm07i6vqvcVVDYcIBsjHRvhKn0t07
7fChMOIjN7Y2zkCrYqa9qNPlgBdj0CBsf1BYtXtBHFlW9Qi7M+SNk9tp5wLFglRoC0Jv3LmOftAo
2K8AQutVzwGabaO0st9+DMCIgOZNaBANqVrZUfUhwBVxsR8Z96AMgT2IIwogG6eQ+r6aM7DNpAl2
ELpHs1XPvmKoTQL3vkQTXU6yC7Q5uYistJ8N+2rbibVloEu0KDElq6rWLjUzVpSdOk7bCYUbDK+j
pkXWih2I2OwYHZ+nugda00ivWk6wcKuBMSma8ZQwq3m27j1PbSXRylvpWSfXlsMiKaRM9cHBG3Dc
3dghXCUji0tWPdZNtJWi6UjXNaPyrHOc7IqmuANK82lzJN/q1Dzskvo2yYtgjrKHIkq+Uw7ukgyu
ahOhHzM75ucTAe14iDZsf3vawy8amtR7bF17M3VSTKHFs9GPPDrtTZfvg5+8RMHRAhF2gnnfrw82
vLMl3Ip5D8OBrBS0uRKxazx1r+nu99yo/aAQdQa2l3C5WeJzzzB8JoWO7dIAg9vc0gYFQjylR7AM
VeDh0KMvGl4AuAS18GCcUpYQ29iB7JnEr7YjOTCew3Al0khbR+zTW0dOzHWK6s5yPqvcwcLtzQS2
ZLFJeuZsL+90gPNFLW8JaUqM8fN944QfdVQ5DODyIXAbJ9okPdjhcJE8D/Wd1TlQyVSVbjjPfe8z
dR+mtUFNuIlrNHxfN57+Q0X5eFYtnOFq3EIpOo5hwkZJzq0S7cW1E87VHCi2pXauWLfuvCV9wnTJ
vcHTj0zLzU81BQjdXR31XJJ/n0LzJe6HA/R096kCYLki8urYMHAhg1v/hFCyDiVxkTPpmnmEGgvQ
Q7iFnLluwCnh9pR75n/EYuqYVhxw+yFxxqZqAdbgalNxAx3QxJlhuhepXXUrj4/UhMcZmf4Jfuia
HBT0IiR2lS9hNGTnEsFQN6l5i+8Fg7AN/jyc36yKPSzUCKfuUMCazR2QpeZK+bybzfSBNELjZpb6
pxzyjVsW8V2deR2sK+upgip3GjigxBZIbXKmng3f7W7CMT/pzGp7WuqY/9xfgIRpAirc1L2/H7qm
DlDtEDMfjQlJo0xm2NuUAH2VaPYrPY4ZO4cd7Vr+6VZ8FBaQrryvOzSsJPnlzlF4Wgvdh2DTumhJ
7gD3Us9A9ZOctBPD94MpQce7OJR4P8ZX7NY6Ytki3/h4Kdd11JC/4BAu2sSsSfnSxKQRHwGCnAif
qPqPyH/Sk7Cnj6n/ooeHFQBegzakezmZAPnCAQ9PD/3fgDO9/MBTO5TpGquWjmAVL7M7N4h6ip5l
q5BB3wFoBFAKuqbJ2C+vdWHGNG79dZ/aGDmswBTLPkMsLDPc+PtkteOuHq27inUxGKI438QTl3oL
1nI7K5pErY69z2jiDagq8tpm6OJhxRVISljNI6nnxFdIeSNnCuza+R6O5rNKfScg13CrWxGHlRzA
ojJhe8y4p+Yi8zYlRsKbKwYg8PWPpjGq29z7wzqdSIS0VfcaipyMBTR5gaSyC1IAOiiuJq7UlGF2
Q56koxZiES15m8Ma59NuYy+Tt1odI+9EuAOKO19bGxYgNU6jpsrw2o0I9EmDD2QUkf9ZIQVpT7QE
P6JOxdt2XoApS55zhpa3w9AwLr2yVC3R5aKvt6qn0az5Tssrn/4sFnmKYZQZR/zmJxjs18XYGTR1
+4b/ScfD0T1QlQKPYAZRRcCxOqkja1eAFuoxB8wxfWjOnKws5SMUXzBbEIJ3Atn4vWbSzZh7y1wl
jdPtmwENOurxGwrxE09AgcKmvhQGHtrYH5BGUxhZH5RwdLD9cZtR17mWcbOt+qke/PQI4fMp6kfK
ST2Eu8nvM1S6QaaNu1ZijglkIpZnHHgu+6ov6QPjbIvkzsBA/tFW4CxL60cUlvPe97Bw9rPxPhTT
C5WRtzUTDrqx2/XbusONApzo5FXSoG3bvNUSHVY4VZcqSp9AcHlzKYOo0HAiuc9RDTuI2q7chvKu
lSaEg6IErthQFKYzzlpcvhW2s2kLNykk1Kx5y4neeSipBDt/wIih2myF6fGXjKXg7WnSk9A5G+LR
AnrjrwHPweoYOkRKHntE81nFQj+SrFJ2iso0MW56n8itm6YfbJr6FpJH4Codagq6zWemWcBJppdx
Eh+pEOV58nSs8zB9HHBggeoQuBXAoelC+e8WRwu8+NpOK9RpWuLZNI/RgQCASBKkxB5B5sMGFQtg
G/KRg1p330KMs/uyINkahaW1nRISQ1uzuHwNa3QnAafQcBwQS2DVPJNRXZvuZ70gu62ipT+pUKN7
dUL0o9iM2YbsqzhowiUmq7ZIgSjPgPUpUtz4WmqRXMNkWybUxOcAiUJBaZG3XgHFsq09/nawnj4h
HCFqshX5mqQOqQddxk1QIAPZgG3BRe073xnLcHXE1zTrQX4fLJvXszDgU9pGRCO9L18cZAvHBtZT
oA9Gtx6dGRZnRgqaHNmxnJl2Y/1iShxtnm9z3YlDz5h+Q1zai+uZrFsaUuNkhuBpRA0i9CpFb8CL
M1iC7B7EdXdoRV8FAcEbNRu4GhJE6FlcppjqJHna97UQ8YmAKg4O1qMb2g71H4ITTZ9IXelCcddH
EufwCPqiMZBkTSRHtKlVnzCWcVXMFWRMD65xj3DEUCt/ZPqSaUz1gO8AvPQH37/4vc4TXtjFmgX5
piIEsAIh8pGUClDnFkIKP/LEDtccecINAgiGUWj7d0V8rufPkaPlIYakAQolfrEj6zQYaBZlal6m
kOCRKezeo3x+iLv0OTOBUHGCdtYpI1xPLx78A2+4l1L0eDXDj95sfybkJzCEnfb2WJxZPzPi0bot
c9kf8M8HdKvJj3g09xYH4FUE84M1EvQoZf+jRi98xbvIvy/C8h7AzJW+b+/Js5sZj8rBfxnH4tVe
OH+ZodajWy2+iORHm47PfoIGBhywQSLA6HFOoEXrbbv5WsR06GWDNUuWBl9LGrHvI/GL9IzpJAQj
r/45aSxGsKIgh1cJ+uaC3Lxs8E7uVPTPLelilLmFQi6g8LYMR09GLyosOg6eKR2cHnovUw5+eRuu
AKARL2mINEqSFy1XvPlZaEcar01kWnsK68+IraGdCysIJfQLCY5wQsYNWtbDu9Z9JC0Ay24E9qHU
7w7hZltBWlEV272vo0ybgBo4rk9bkpg/i7bh09RC9mnDwOoJ9S1ToloRsT9NHICwKZABypkWbAPE
Ujs7tCxxF7vlGOzPLiwxgzWoCRkpNfBwM1inVBJQ/9hXFr9g5YKlwaLcb5RnrnXmvDOa5txoedvV
jXFhZoDFK20o+LoZ/TOqefSxIOgSwylumubvYJg5TKTrn7Wj+9tkDi9JMyX7rDURhUeEj9B/7z23
Oen22JzSEmRSb1OQCVJ6DgbayhUDmcAvBmuvrHw6FkLlGEZAHsw1fbs8h6ko9Zl8kKLeYYIAIDoS
aT1Z5ZmANpJ7kx6AdMo6JGrTJLccf5IoyhC1Dr5TzSaGC0r2Y9r5/cb2CTGO7O+xN353VTcgSLKC
fGzsU0FXv2Oi+xiVkCaVNeG2pU5Zh03X7Ut9/rBD37xJVohohHCpEk5qXkdWk/8OvwMPEX+CGsnd
zUMcMko7607zYUUdsb+EfqxsDfaXpZiQ9wSbesApOecQYAdzplkUQokR74WmSEHxE7IbtBee2RZZ
Xuwf5n2vYygxuzpCpOgf8WooRnT3NVXKDUkMiEoHbzpt2PzsVNZ3siyfdAVRQw4u8AklPmICO0Gu
OwxJGvL/0OYV/RJCtQDjwf+BY4qjwPap9XvVvxdzci6xR27bxmnXU+tYaNbM8lENBSpOOUYkZrFX
+Dyf274nLzFmng4Fq9TPIsecsVOxl97waD2MoBTvEA0R1GAyvcgjqoio1Xdt0VVnmXcBrjS5rRNb
W2M6ilewDyRthCFdObnWbOZlGK1hKMJxB2XaxxwUQRI39IL5sI/uz6kBa3UUt6JxmLnCHO8j5yDq
Cl3ECK8C786TF5YnZhU7x8/mbWmrQw7FOYgqiPY8WetpCuE3gEUNnA6zQD5rMIIcSttQv5Hr+RnX
5bydqEFtQkaOspn45vFnHJUljvSDMdQ+5td4XHJPm62PGnFNF5yzVSruBkvayN0HQjb0n2aRP+EL
kfuwIVZIzdm+ELxnXcYcQeH23Q/qoQQEhFHeLFQCh9bMDglA1bXT4t4XmkOrF+gGVuN2nfa6hx0w
fIPvP+M6gv2vceFljRVIN9RXVZ9bpCRQv0KBd1d1wwMlrs/iEjXySo4QF2hu3c9NNJ8hqRkbYTbq
Kmr5CsCQ9nEtzXuXN5aol18THoaNJ2lto+aFM03+qhgRSHKxUDcl18o5tP332TNXvEfroGI2B5KD
GUrJTj9MDakG6O3sIkL25vh4LgprV7RhcmhkwkYdgcEg/uQeZEi8t/sE3yzS7XW+oIXhNZGKmuX9
WpmIYhxlPKIlrza4Sk86ooxtNNdY0tL4UlRLuEtYPXoEFHF55q+e4XAECifkMiBk8ZX7VyoJ9xKh
gxynfNpFPYA82p291vaIZH3OnpaVAhsZiiBjbV6TC8vEVHOPRcUIQVk6dBfS+mJzqJhFAN+dy11r
LjCKatwRBpdvRMMLHh26xQ9W+NN87UcmIpJ1daVjAUhmeowsDvYA8588Pn8HxWM2kgs86ShI+mkK
0i7iaFfjWhztSxg/LvPlQ0Pu7NoG3hR4afvqzaNxBOyshpRxbSOLnUvc0zrJcwlbfex3rWK8ltIL
Cnq0EaR7wZPNkNsPSnpYtdgB/Y6tEi5mGCCBGVdNQe0O5f7Yes+9SaUpVR1xwmAsN44QNtqeY7WV
baCwu3vKzZd+arascMvMsiQ9LUlenQwZPXlND4gDHOSW82ZAKsNwdA43EXNsL6Xsj0KcDXg+6XBg
HbMeyAC6Un9X28oenr98dh2k0XXqlPFGkV41L71bVNbSdkOEofJ7P7WYf0i93Jiy+N26qtkLQ4Ic
keklY75Vpc5Ri3F7Db2b76i/OLZBlwqSBK4HSAUsXQXwcXpJ267uN3kInakoyRG2xdTN9B0WiBS7
UCKqG8GN1d6b61dEGMV2ggoVZPwM0cHunvrCw5kRY5842IYe1FiYt51F4Sd0DglZ813XnavdVaja
mB6t4M9oK4LM5K525/ioFRmuFAiyilNcULSLZslqSTCgO7kxWDQ2tF5M3JBluBnb6ieFEK8NQn4m
9hScJPNge1XHzJreo4TWezOj57YHcjVSu1lp5DNRB3JQry0ngo6dIARo4GHotJ3WTjgj321AT5sZ
dXlXx/t07PvALLQ79umemoaJsZZzJA4TLlVMh4CPwZnNC7SB5RN1UV92R5KCsFaYoOFkrz9l4MBO
OeGSBYaGkAyRKrZ2nj+/trrLBenUH35b0LT1Yd1qoV3uQA2BxrrAwboONBY2Q8tVECekbmgSLL7G
A3pu9VYYoMEhEa6jSb+BYMBUPkSc/6vpt1OhckAmuxYucrNasw46cgbU2BjzYAz87A33Q287H8rv
Rk04UCNzeapaMKxFRXQrTKKXfEFVzGWKTqBBpj2RWe127olQ6xsK3HPaCcjoMT1am+HxeBt0Twfx
TYHrgWS/Fi6CHcJN4wNs9iKIa6S8ReJ4K+bqCN2l2xzJMriTODRxwy249rResqmyeedggj4xQyTj
Mra3WGrlhpdOsqjCOgfi/iImgfKlz0+RVd7smnhKOzHWFZXRhpQ0g2aC+oHEg1biaJ1SB5Qc2yca
uNl8MZze3qHz+i2GGpOIvrTuaHYxXxbkW3ZciAQbrAdaukWsuq1n6SUurPAeEBK54G0G0M7G2xlG
DmFFCaYC9eJq4P9jIn7XftQu3SWnIrsz2ziq4UpjG6dWkfvUqnYGSIStS2QSgBE6K5arQDCUGoA5
6+c8UdAbGThzWIpdTYaAy4u0jxHXBr3hdAH+f8I4ZUTCj7+D7m4K2300h4SxiDUnUDGxy6aO2JHs
vIayvmQyZ2jvBhEdRM9hHh/5c2jg/2zsBV9teVvhxukmTI8ycng1E4scBfOmj/joM5KQg85J1dZm
fBcAvjsIdShHKfej6XPwUFF2LYjAQS9IFyh78xi6bFz/1jf7Is7iDSVjjINp1ZS9WGcV6XAVHOVK
0HR2fVQjIdOcqcJr1TOlWA0zWqlQiF1EQzGQ1wEV3LpEwL4ZPRMTrf0sksk4IW8RAHublFD7rk/h
tZVc3FBMvFcTEoLVE+eDJulVs9RraSwczQQEkg2XTCQzZgmLZ3aoKEal3+3saiLsxH1v9PaM/2OB
is39qiQwj+473sSwM88G6Jq2H7p93tMZHSok5YKH23lxBzyjC5npR/pEc86+G+uROtpGQmNLAROg
Hl9g3ABzYgEABpPDn9LwCAoWHiw9+hvpYGT2+d5zi6Vsj8ZtotADM21bJfJMqtKNV5IdnhB4Qs4b
uBodQEAyLVKCYjoNhLhLjWI1g9nyC0/1MW6xMoQx7harpzWYL3mntZdsLau7i7oGfQeZXTUicGfu
0x0JwW/pwLdMgtY2o7CsF3g1IiNda3hodzZD2HUxTi0pLXRkIaadZo8FvJ0yezsj+5EmMVQQgllN
ur0ztumV49cbReW4STrdu7YF0nAKfgz8CfTU+TDgD9pM3vRZx4t9OuuvWmqmGzBDTDSm6kmbHhD8
6GuZ4p/VpIO3j8POyipYINPQuXi1eWR0iTxdqfFUhQTw5h38T+QGm6mne2ESdZw4GkOSwhfPrde9
KHFsHWJuHd7SUHizvZewQs2CqLnSlgbIbigj0r7qTR0GbtaxnlbDYTTTk8zaRQoi8iCzhh9JSV5e
OMaPYCvGwLM0kyvaPuU1TufUk/1xNNQuD3WFXIPKIPHHnRZP8Q7Qw2vT+GdoXOFLZRNWJzmwlbOW
HDzMC6lDlnSWtqi2lbMhzodgUVm2+2HW6JKl83sFz+rUprQPUN23Ky0efwGx3E1VCLULSdk61o5g
CbygMbUdQML6NTZYt+bvNDvtsyptGDs9AB9Mgi3TrfRJi+Vb7cQXVrERG0yIs6wbuiDzwDXymO1Y
U9xn7mteqyQwVfzQR3q744oH+QLVfzU6nfPUOunWLvJXgrgQ1eYR0MA25apiS6yrmuVRY8HAXmuD
FUyzDdMP+JCZP600GJgmhuyIHqm+6dCvbkKcHjSKu+7M2e6aS+HAiqsIoIFGljKUW7nSgI6ehA+y
Ac3gUa2nWT4+2uErVComnDFdEktn2j6ZKLan5B42gFZm06nmEYph2DLqI2mpZXMeUFmteyu8FWXM
kHWCvB+mNGMYEgPV0MKV9MXyeW0gMsFHjTqiziJ762obkBxdwpW3eFzfczC7zwnMUreG6GcmZJji
q5kDkjugEfVgKGTC4X0eXGfVpcoIdCwUK6ATGj8OSE1ksCHdTp6t1qVrrhLU40a5VhwhV/QYq03q
Aiig2WJssGvydsCVD3+v3nki748dwuzAtUsqp4zWrJ9aaMY9jxCb3wzsf4SdAHBZSRNIlKoB50QQ
J6L3jGJgX7rjg+G66W4uHP3I02jQ4GqyA6h852Qy7KBHkKsdCRpEYmN+ONmufU+6ecpK+VA2eXVf
TumLDQbk0IVQ9LOQs16/MGH7Igus6mto3BybOQZw1zfgpMj1DZAOMXXoGMRHnU9BvcCGzMYYackw
ZCyqGLtJGK+hZsk722zqWzpCI8ctgn/n3spd9FARgSGh6ZMx6zP4cAFwVp0VtENMz2KWD0Muq33t
s0Ribh7XaQRorRjhxdTS2ZSo3fcumc844rpZXwsb8yueX/ZFe/N/eTqz5jiRNIr+IiKABBJeq6hV
KkmlXXohZFliXxJItl8/B3fEvDh6use2VILMb7n3XFVbIGTUuC8bJc7xELUgqNz2wrAZW3J1T6aH
d0hd0sFJJKwuuU90U6V5Ewe9GrWNncW4fWPy3OyMwUPrSIKfb/rydsFipchhTwxaZR5mqlgrXXbu
0DAv0K9VHnQhzE0GrR0pGKJH5G9S1g75fMsR5J5si7WHKBrQVaumPFhLi389po9hlq5ggvHTNELu
Hbs5o8+gqyQcXcr+jzFnjwIvTNanCkMVjjyuJL6oeR0PDX9cEEtYaoc1ukyw8RlVuS7NPdbXS3Nw
c2mfhgjRa+bGapNoMr2CBAMmRvNTpSQJpXwQDFbhiU/+byoJCsvl0u5jbikuzR+wQ+O9ocWNhtt3
iqpXd0J/AjXuw4GlGEK8BEOIhxjUuuUishx3DIL/YPYMIOokrzSZ/aEEDLihAD85rV+HC3DRrdQG
J7adz3tRsjwnUYkwipXMFmPAnSw0+xJM78FF8bjRPuQNb0L00Mr2O0WcfDOBP0ZPCdBy7eii/L0t
IpeS2WOPGxMYbfj5iqfsLqDxGZmTAMZMMAxMIXeeVZnbRYyPerHeCTKOOXcNF9OwhzlhyfiLIppS
aZMNr1V6InAe4y9bib7tjJ0qkzeeG1gWK827N/N7uPcvWA3Bsq6h5DvbqDcNEavUaAELgJalbA+i
V8KO0LP+mKfoPoNAhJwCPYjN8GVO0BU25jur5eRo9f59bHjG3lR8UL4mA0cHIPmnfvrjmN7tZPn+
jjkRcVVYSaJFzwckEeyUE+8hKS39LJuKWJFG/BlU1p1SZPk4EeSBWIbnabUgz3DeO/vFXnhlrRTg
f+BWD6xjk3vTUMybXAzh7CK+AdeGycgfkaXzbVWbHwp4TGjg/E7VA4tOKpXWa48Uk3cmziHuZ/6V
oYaPKeM19dBPhgF0b2Yu+M30uvHLfKwPAKWafccQD9G1/tHSt5kxOU9THiTnXpJzgOdifsmSr4U6
OVz0NB/FjD+MQL3boVzBk5TYjubLtbqWpasI7sT96OEOgIGO4l2pnZu8pD19IeNab8fAxD7/+0Us
wIc6nfHAxBM2AKIeEHpoe1t1E9Ylm+/FYIrTlfiWnUGBGW2e28JkOl4X45pjzekMeGyfMP48g7Jk
wtky+JgRBZn1c0ImEH20Dzyd3QSO+ezU5s186/sJZKwebMCER/OhCLJ7AxOmYHf8Ys5i3A0lVsyl
yP8mpM+GMXs2tnzktvkaC5GPg7CJNON1zYHLYhfhFbw+KA3rvQ1iByeUE1ZgGWKCVjdBk2PbMuG3
EYoxkx4UPSO35NtPloPvNPCuZoPri+Qd1213DahdaOeYZV2v3MQFQAvTecxsGs7SYWafoPkBZE6Q
oJLPZfONmhPFm11cG5/E2oRkLxobzNXdHByZjr3m4xidJ3JuEGVMXW2dhO2+VOb0FzFOvqkkAKpq
ljfKsIetEbds9Bu6rDh7smM//4iLkuZdlae+leW+YYcdSE475MjLhqsXG2YVXYF/zmQpTo+yQEuu
yJfYtMYIEteol23sauwxAcOxJnpNBSL6AFEd3CA7tB0W971gxJKyMuOmcY+tHfh4Eapy78BtZ/5S
0bXFjG/cVjknYTmnPHC7c+STsT4xhwpdFchzntWH2vGmO9DovG+AlQbTvo9F/qk4YVjgeTQCF9wQ
EQqFnDVWE/fX2Wn7q0oGSilST+HfEFEqhjex0H14jkNQxBIc+o7OJ9MYuBkFFsfmV2rEc0jYIP8n
OI05G4vNQtLGraUqKux4ebEU0d5J5ZI3uTVKZ2LEQQlPOPBOp8BLZmKZxHLSU84WU5U1niQYeRUo
yWIBnTAWAmZVy26YPIVNLCdNVlKPIMKLDiNOoXNq8ElJoMWJydqsMzDJ0RhuJk93YdR82Y7LAVkN
7tb2jj77XE5hXKSV6QFCoDhCKfIS+NHPGBtXozS+UjsrtwXxl1HpOJdWkhQe4+XQfaEPim+oQNoR
yxbpMPG+qQL2O/ZmehcN3TtBn+ANYLSYNsY9WGhAiyz/4KVrYpqTXYIa6KpXAHcVDJNUlJwYoaD3
j8Wvb4OZXN/UTSGS/oByntjf2fk2FJaJPiPN3cMkspUsnfaDHZCkNHvdtY4Lsu5V9Lf08mFNI2HS
4HxHpmNQEyR3U51hUSi953YKjszaWE9a69L15Pg/q/QfpxA+fIVjpI8Rjsal+GnWGDgzQ6BGZnHC
NGnT0WOgkw/7wGfyt/jPRk+ahWaeYLckIL7FnYdqrKNPqNyIOUpAxr3Jwlyb5qtyuGQGVm6lgW7P
ogZsTBu5okNdTb5ntpP+xJ3gzmo1E0DeQJuzZBoVYOB+puu20vUrwJvshxti1raRC0Qo5ZOiQclD
JsVe6BLovYXztfEEtZEyIo+lPXXCoFcbsWld5xKZA3dNXqUcSC7cvqT+BJPHvCligt83/w6r+pnk
bX5eMZmCZRnf6hFEnrCyI+zD+zxgfbbOTU1irKYyfSNDnM0CWwQS98RhUUyXm2Y8REK80SVG+5zU
C87d5gm+g940vo8ZqmrvBI7hQ4Krl4jPBAESIoAzR9i2IKWWYvE28nyyAUxhgBjGz5AWaA4Sy2p3
rcLB0KSZPidxt6+LFaVdoQlEcHTrw1QPhZth33AT5k00GgdIaG8+s5vQi6az702sjlInJ5x1ol2e
OcSs7rFOVm6iSwEg254f/oRXLoP/b43tOZseldu3l7zsGIrwFwWZtg8tWsmTFDgtSbLDEuaPxOsJ
rJa1g518eNSE226aRt3lfd2ELYUdEx58pOsXmHq3pVq6naeZCvlgFKOYRU9XdSzXnPaoPXM6BdZZ
zw6fPxfoSVa0xZW9UmDla2e4zOpM+9WEALqt5RiFpuV8ZmaTHQL2miHCKlIXEgwBzZC/po441/hb
DqWPhCjquwMIiFdygNRdpLpkExOPogIQS10a7JTJcQMLHIi0khlu4WrYJ2jJklze/QNnG1lenaqp
eZx1NT6kiahwuyVkPp4zDOtPiUn/SY7mUY6eBsMEUhdi/7jDSzSxWXGZupjiwiO5i7nFz40goriM
giNVtB8jZDHY0pcLMjTPWQ3uxOZlTrtHoZiclBKkhCfNHyb5y6v614zppT37ZS52EqoKAPtqp63O
f237+YPI2Te8gnpXGh0IMf0emJKdCsmQjQG2HnQG0WR2MzLBVndDHr90E+Fw2owegvVQy0fMljki
MFMwfqnnhe0N6/M069sdGtznck2BFEwFeUZQ+xaV5qfU+U/uUsD99gVBdDaMR0ZoTaby3RzAlafk
J3TOF3y52zGO2XFGjMJSB7svLy6ZeTVxEkV9Ll2mpfiTt0VOtgI/dS1Jt1m8+U0hs0bdid468KYX
0UWroRfl0rD01Wvdj89BgTMOyT6OzKqZQzG14tAAgzug9D/4glQnaH0GCcrJK1kJvH89gra+BsIQ
c9LcAVO5yFFWIWedOjgVSlXU1AQGjIxIAzijeVCfXRBIAwXixjI6lFCBkzDNmb4sFrF3qCA2qT/9
TL7+am2x6rdJl/HT5TRBGg0bET1qTA5bX5qv4xCgcjbak+EYkDEc646FCfEIj0mHSjdAN40NZTpo
HMdHZCM/vpGSi1Q79aMJ1/6QFc1JZUgdUJnt4qaLT+VCLgOSgYuuPxqLgWYRwzgy44L5FdmNFZKS
04BEK/fxNmclQUerA8jjLycpzD2Vg/dRe8Cx9WT9DbqBJQ5gI9JT3oBW58AHO6Q4Rc9A2k1vWlQ/
m26iVjbmnkG6wZ0QBTWuMQbsrTfCkEc1PK1xBhCfnJkA6alVxBlUassGQCAkBHUz12EmyA0fWvLg
YBzD+x7DPvebXclSdGvHZ80CezMl09lrmlCJAVJpLPkU0MM5iOb6Trv7BgvqxtX62pn09TL3HpgG
/nGdSe/HHkN+bcfsSAyUfcrLH7PBuLWWyj6ZtoX0RxoLvEaYpLXyjlUdI75Iut/BNpJQO51Hl6WI
5+hOkgg+9BOUu+hRWP8G5neazmirZfyUzkjdCoYRiN65emo+cCeiE3HRaFhx8lpfxqQy9qNnDOwj
nR8veSq66cmo6qMnkZN26ed//18M+m0mzw1zua3uA44AEf8FNO36HWYDfouayVlciLoxGTI0xMbS
dHaHLNPvnvQ15Qs8LDxGZ7AToHuDGbqMNn90Ii7d2D4xoEPzsqT7KCqI7iITaRztaGeUy7UfrAT9
O9XcEqm96fevnOj9DRrOU4al92ZVdYAZi89emW45gO4Wn4hLQ43exkS3qGNsz7Nrx/sAihUPYfzR
lO5bQtWATQS3MVAfGA3St97Q6OOvWlCJEnRKSfQJwOfPLN1rwXszx8LFJ4FyzGd7Egqr+mrj9NTH
iOPIQCOegfHLZvDLVy+q/9JklDyX3u+cFZgA30nw6Jh5CyiT9G+D5xyyeTkMtE8IFmf0t/NwvzSn
Hg4B19PGsP27tHHessVigRoTRU2UcbCoPblQTwuYlr1vSfZY6ZcEy8XItP/r+839rGMbKlbwNlpY
XselDFGRFkQeB/de5J0CpDesBnLuRQJFWPCjQX1pVBAfZy+lOtE0Pm7p+1uZTn97o9+l9U+HHz9n
vnIox+JG8w0Rbn+lurUI3+lT3N/wP6a449bXjI/tBPJWbp/RIjDeQoosdC+OZkX+hu8NzMMXWL5j
fWBPcczLVbSHmHhD8P3BCq44DeUG4ivWBNu9YbnWA+6SsBOr/lpJSGl+hf2V32Tg5qPXd66myWTJ
iR+JJu43bjnlG8qNHdQDMr9XGDfGBvQ8WXklPnhZn1ImOujpFocCHB/vH/b7m2Ko5r1X1oD5Krh/
tSXFronRbC342G2kGMj7o3PudHtqsfngDy3JsdMPKlBMjz1mcdNqHzXHzUGbKGUKSxjbnNWGOaGu
N+TFn4sunGMaX8+fST5IgHNNGCEJZn2jbxfbuiJDWfvgMtJ0xySeCa7CImuSkRNpoJD0Y5I65uDa
8IgG5NsTKGPya2hmuucY3yXbE+8Cn+nbrFmVJQpad8TmI1sfa0d1L4jWNiQKfnjWajDK8ostmNCh
YjRwaiT6iBl8ROHT/axPXJAlf5Ou/DaD9ayYI4rB4d7jKYwWKI/r4zjGKbrj5EqC6y/48ZAqICU0
beNKBs+FQYk4+MTxIh/exJkZHG2I1wo448I8ha49Hg7LnJ4ZmUbbda6AnXLl9foo7XOQIKMBAood
nU4MVBcpdHVT3Vc22N7VIq0Rrkw0X8wcrPepKL/y9Z2P+i+jzBbGz1GYzpK5Yhv9nZKvqQMa2MXp
seQlqPKOojU+IdwBIRu9Su5e0rr7B1HSJ23ZjRoA9kpS4OTyjoWaAJViATchUADZvPU6r9+4F0lU
dJjG83EuBTGz0lU/GZ1720BtDNqzBrtAXTM8mIkTjqyf+c6seYc0ak+8V7+pa2TJGOplRYDNog02
AbX/p5x78ib8/rZz9cDrmp7dwZpo6IwzLxlnElav7eA0W1EVz0HffAEd+xN46+0mAcaONNwiWj6I
laKKCRb61KG/k2n62PCfN5bJ0CpyIdW0+8Z1Xzle6cH/fc6duCuWbwG/Hzblcptm9mkZ+z9Mh8is
QQqup082Ma8+DqdNv8jH9T/S16zjHrQAiV6FkMUTfAeanwzVqYPTx0/NTdIKhPMZsxAh2P/YtXfS
HVqoAkMFBn/NmAFV2CjGiVDkXITzcvaJHkLg1rwDgTjF/viK5pdb1FgjOWY6npo1oeaJxjr3ErXk
8GnTncLOAP8BEEkP/o9pqeTQKf0E9A0I6sJQkWnHpxWswSQJdXMzTuG/L3qs9nGFGBlnxhExyYuU
Mwjjtr6VII81NmVE1TyQ4nGAjFVCAl5nXGwO8+HDkHqfTQwHOovlIUnPlJTcTZ6J7tNQCJt052+X
3qcIIImY6pUSoUWKVKIXbY3s0LIm6S3ra+QmdF10eRK6rnDnY8GMaoDvOU36a5ZU//nkfcjS30Vc
efuWLIYNVA7G4+JClPOnkBYFvMr8fbXASxiuScaZ7xnYHJ04QsCsaGJWJXUQlJ+0f3FYRSiAu+bN
LGcSdDCETT7rb+bu665VQ0digh/DQ0Xnt8kI1Nwsff1RpGgMOxzZrV7OAIXesg6rgM2iyll/+szo
EdAlhX2y1kUHPJ7//n3vfkg2f5sGZ+IhhgM7YOVKrJF8thqdZQ6kH/New9CaChwS3X6MSMSwlgGi
NWm128AtyfFo3VNDXjF2dPN5IW80kDEncczGGRyyXS8Plu1Eh4AUamoDMkGwGFLmZRNruZoP3h4M
KjDTuTp91R6NfHkWybVO/vBI/saaahMo+mMP4T+MFUIEWd+ZKKaptNqQlc/OrVjR2SOCtbouFjh9
KfsRx3kxiAxiuaMfssZLHotcvpQJiuqA0ssx2kcjIVzSstkUCVZOjXJ4HI9TIl8kRkSOE47FJiJr
TPblO1Heyk/IEQdrBA2r02DY8te2Sd7JIt+CiFxR+6DegLfyvA/iAT0umzD9nEkgjQrBjUatq7iH
Yw1+f0ZWRO4mxURwGWg2ctiHaV1eEaIrdN8S8+aKjFAgwKuxvGnN7gQIrD6NE+MWbN87gLSA4GsG
ODjQf7I0OuKdfRhaXIvIVjZkoW6JATr7wDKZeyYlVDX/1RDzDZEs0EGydMtUDUFcCxxUTMYRQbKH
xfPVFtoOA48Kg9u+WrqXeVqSB6QZFF++izDOkoBDlItdhngDVaSfQNrRAWTTzKMIy67wUPWUzusY
KfOcp3+ihnw6ExiVnE3UgBSXjG8+upiYm/V4J/Ud7TYjEMPZtAHnCvNPMAJ4+EasCQvYwx37Z6SM
WYUqMvEprch2Y5SEBJgVJZ3TsMtdYu0mrz74vb4kNldna6RPtlc9CmNGGT2su+bxOI5rrFOeHGPh
PakuvrM4gwdUcucxzj6ZNEBrWPwnc2GTatn5XzgzF5+r8BpR+aelZHzGn9Kt4u8uSMM8w/LHDXtq
PWbVuaCcKoNsU6DBs33nmI3WQxvVyLSdGGiz4WELHHvYUjFQwGLTZDXpa2XD6ZQcJDiPip07YbgX
FWXssVhmDmo7Qvey+QYTAz4RCLZzwmT11iwnE4PkNIR1favis+G6fwHsIPyJHTKRlfmNTXLa6M56
LUzzRO/5iZVxP2Yc/9wc/hgQPzo49yn5iCbbsXXkiMYb1lL/Jo023ltRRQxskYVj5/9NnAbXV/y6
ypFBz3HKGujKJhblu8S3fJpPRLUu2souPxBQtzJUsXObRW1tI8uQYXRMZNaEi03WSFvEQFOtz3//
JkKEui1Nlu+OiO76xvr0lecdlNs5ZE6YWGIng67LHw+sbO0iZ7ucp6iGZv/THQYoW0zzDxQk722S
j5fc/Z4UIwmvuUhy5rtA6tA+Nabf3KSWAe0LDx10eLgTMmCQpkBptIvLrjsYLYboahcgGjub0kFB
N7W0Z8SXsI2jtz2m+Sx2qGgrQmnko6kYCmYV/TAB0HzK5MM2xfDVFE63a12UQqaNu23wQ2F75KIz
3AbFgoC8TH1gN8U1KnpK95lai/llhlVnX6zM0Ci9utK692wqs7ZR1sZNuTUmItyRPd5jdcSLinex
RQSwwnjKDecKcRLlnh9psxtnqvVB4fHRSOlw3sZ8UdQuWEJWOIvBTVJeM3FjYaLZBcN419toJRlg
FUmCWI2nNPJW7lQZPaX1+2L1z6PsCPpEr0d45NVy03ObwwxAgOki0e+trRm1j92QMjiAXkqDYp4y
r6LbtbFK46iJYVmgc7/L5/TOiEkBhM7djJgErOzCKXg0nDrYdF5SMZpjig8jizrmM4u5yjOoMrgG
N7ZN3SHRjRPiBzaUmzue3FMuvGKb2UO8FVN1VSnJtyU2nu3075XpWGMR0IPl10Fe0YsYI4RBXm//
js15OjVVO5MhUrwNVW4ARQbG3UDr2fr1+JwqJK3NSLJCTm4Qcni+fmZe3miSCQSs50akZHYAjRNs
l7x4C6LOQtVrHRKV6C0t7BvzkY1saaDnIWO3KeV+LqCg28wqYR0jbWqBvvaLuRp7RWi2FYvQbDhM
JZVsFfWUnk52LwL9jcLoJ4LQzyXPQoANPww6XUCHLE14PB0EUmwgmZ3AQ558KraUaBnszeGUfrDx
4MOXPD6SrCY3wB4iYDhhpXn0ZYdAkKdzo1xcNgTvHDBHts9W7+0JEzmJWhREIfMnknPPJ0AA+GRP
LNV6ioMZeXHCQLgp5ysfYkSaWK8ImxpueznfZ2Mv+DqmKFwLOMB17BYiMHfkomA0fa1VrsMhWy6N
n5UbZ7JAFlW13JmclgsUp75AOeurkdm8DKywKC1sGIb/u0gTaBYzCPhRGnuTe9tkTER0JllZY7A5
Fsa7V7HoQgXhEx28/Li89geDzppJuX8RpWb7i3htChiNuixrnA5RIMNggN4KxF7CkR+Bzz8Anb/a
I4IrQEDzzmW60jGH2uIVCvAzr7q1ghcmhlLKN+UiA2wIpjgldBM9lQwDKaV3eHOYjnvon9REaGSO
kGhU7DDKmGWl62MSyFrqR4fh+4D6COM0Oo88H+781Plxmtzep4F5rkf+gIQ9/mGohwvmmft+GRt8
puE0EctQ5HWYOu4hwoYBtInRgMCa30DJZrj9bSDX242F+9q4YoJKJvstCPhPVbOXtlMG3u28igiF
XVPTmPnWnfKvpaqeKsgS+2ZFQExVifSTKBHDtqln2QZtRzN6GkablQL+SgJeoq2Z6njfNgWpMYOm
liZTMGyr+WV0fkGhszUQFw9x+EaYZgfWxhLUjbwIVoDf9l/Iqav/TuDwLu2NuaKo8j75ThD0A39l
d8f0C/aDRdxyRh12GBPvg96VeqVffhMXT8xoZ+7tv18wTb2lCK0PA2NM9kyYWnQA9ZuJc+YP/mmJ
Goc4AvmW80Uc5PYQAxqpk3g3NTUjHWP+zqqgQdtOJjJ7Hu7rsXiQObC90FrDWJ2JwqJe2DzVxMoI
DvWlom+w8cjs+CAoRmawevnYtgfiZjoUjJQQacVq1k7V0cAMI4sgOCz5s9+s4N6OgEurde/q7NdA
6Bc6jGM4TeJ7ozDfBBQlJvYx89w+glHJGveEtOx9rLAwwKewEEaMBcL46cXuTYP14L1l9HonA4rK
aLbvMtK9CzNikRNQjfYN6BB2cNSlIIZK1A+hu9YuyjT8Yy+Kr8hX2XEWPl2BS258MELxzBGQGf2R
2kJjI0kOkRGQ5hQ7FDqg1nbVaJCYljASqdvhPUYRNpUdJqUk+eU2Y4qPsiesEaPzjMEwDrI02AqT
oDvdfxTInSc5k5MDPB5D6b8o4ygqZ9whHroDyYaAko3oDfJ9N/xEECTNV35GrONdoBJ+YdyzLzR2
UTuK3dLnQLhIu2mHNVPG/tIVe/Da8fND5HNvm4iDQ2NgiSfjGOigpd6ERH8x9ThAVQoUqk2qXVvG
b5bnopFmFnyNiGQkfWwzMSW7A64LlH5gXWcONYNhA3VCTLzaxsl6aPt5eQR7utIpPaKPCg9BzpQB
YVtfrcwhthxGKf9fth27zvce0AgRD0WjLQYXxWrZRRu8j3AVe2fYx77xgZnRPkKrSsFXTve4L6gv
VUmt5cynogPJ6pg5ulBrHwTNyM2UPw60Y6mYvN2UElFMyWpizC+qxbvTZXvK0eE8+Lx+AgADOJUC
0bJsfhetxq1vV3pbGkYIUlKzKMIDm/vpfTfmj94i9zqu9DuGA6ScQITdpTtNHZv+nNz2bRkTwhUx
umpAy54tnhIXz+eOrAUuKxvRD7Ir5kAgCFmyx/U9ffywpbucKeRomeaAoO7ai++7mV0q805cbBA+
auNvtRTjIZvoLfyMKqFhwd7FNFZJZZcHYnNfkf1SFtfvnkYfiguQ4WSfpPtFxQK0mr6n7Kc4Kcl7
XIBiW2l56ayShpg1rTGQ3EL3uw6WWBWwgSSDqmaS2mdv9N3OnrhRtC6LjPayZH8LMJWGmnUs8kUb
N4Tzl2OOHKnaQecZeHbYO/0fr2vQoRUfJCRyya3OFSEdov2q/tQ11bMQ5rSLTZfxOfXlwgqgLHQA
W2zFw44dvYJOiPvNUaI2BmoDzELIj7EKSFPj3SfDMqxI/trE3jamFDtmFld+I4R/FFFBugDBad5Q
hDZOPDBD+bitZP1QwDAKdY9wOmFpB3aEb7lboxbIXp33aRqn22LIPwI5j3sM1PSjecM32Hvg+Bs2
UQ7enLyrv+CJweud5lvHMN70UnUPkGIu6TRAYVo0nYlMopuep9/G4XdRinYEgwOzdblyYcEPGU1W
3Ma0+W0Js2yKBEHi05jftKV5gb/kvozDrpsIc2pd7rSeFe1eO+WCeFmBHC6IFrU57Ep/nyQWwJaR
dY/sAOjHSCyXmdlcIQZ9yyYxKAP7JrFrlnQYIrZ2cGZc3b7kfRbftwDBsN1Ub66VR0c7wjFU5KXc
Nckq3Ch896wxQ1YbnxyuPIXQEznRhyWNF9dM0dli0Dw3TnlmGPZS20X6lsfttdXkVPK+5btmkglm
YYvEppzJKfnELPDibOtNxCjR4+zatiuZSU5tc/7vH3vbe2lZWe0ZeBDGNqYaUDp1wdlXDtkYs/ud
QZi8oCydVPfZ10ZJ/KD4NiU/Tx+T4UYckmCobozpM1vB6A0HUdhaztGzq+qSzPHraCJrWpb5u7I8
LFxOehk7dfLzdD4XgZETFESDZJrmdMAryDmQrJu+Af+uUTDNwfrG9Ds6FxVFbcuHviWHlPHgGAE0
ZWisOqN+jlNxbUpb3009zkFgH94JIzzubaYQJ8spnedxnWshDHZ3abs4z65p/epxIpvHrkvSYhUy
RxZto6hxRfz/F2d8SGyHFr2V7+0cQ/wEQMATxLR5xZO3WyKoATb23nQL83/NTesGEubd+X4RnblB
AVdffYaxxGAjwbKSvr73h859WDJKETpztFjp+6JcuDGDx1dAFOd5sK0YPWb0hfTJegA6tFzVbL6I
xvPCCD370SY79QaxDEEJXHK9SqILnqQ/HpmLo+mYZ7xv4+2S5uLYkq8Aa6O6xdRX3bYGVO0iWZaQ
JLwWcDuyfNuhsazAiRmOfEmJv820wbxC2AzmZF6c87Kn3qZRprOeiHoGP0ESBPIR4CK/A7OeC457
D6aMySUbma8zF9ImoCBB31N/NbgS25nfvHTBcueYSRrGMYrXJhnTu2TNVpYIDbbQlcirbbqjMAPw
zqX65R2Mt3Eh2j0d9W1rx+NNDhlyo1kjnDvL6R5qd9kTr8C7mZGRzFaI2ahtfJKJN39EFawRnv5t
jjuAn1T1PUqOsRZzcjNRlOTj8ELiHwdsFB/TNkXzJa0P9L1DmBA/nMP6rD1SBFqqZuI87HaPN5ME
E9qtbWYVko6W/Ax75WzrJtgu0TKHJV9PwodHWT66e8EWOeyS6QaplRfaU2Ts5w5y4iJvzNGn31D9
bdF472XPvIgCWGPbgkqqUCoeo3Riaw8mRNXiE2vOQ7f6vjxam5rXBGFgcmxwBImhdJH0pA+LSJe9
MxjxESkt+pixga5l07CWjC22ZY/UgUetZjz3wmJnubET6w2PCOeK8p7MZB5OxJNNd3ZbfENhSk8u
HBV2OVABHEFTnS3oksZZo8ojsnMTUKzdYSV905n77DAvRyjlAtBZf/n3T7PAgzVViCGMWh3Xdot9
AMaDnPQy/qL8PHqiuun74ARLygtXgNrOZpNRNn18QCdQ7NF598gTqkOkwe2wtmSlRzdNvi/bLMoa
nGtbVXEJu/UqkZhzddfVXvPfL2XFPBPDdnzgKeX494Mbj9HXnY04/SiL6J0CXV6wzp+08tIjoCCT
QZVpniOtP9Vk+Lu0HIhAmgWbXZicTGWx3vo57CV7XbyMC2IpsnrYf8cnk3EFOz2L46qfH/2cgYk1
rfBpF+85IDrTNc4xYpnN4g6UEcTywpygniWfneFbS2Yg+wlVxzclfbDpeCxnx2g6YnO68YgQaedq
PDpyeTPQ5W25+AQJn8ar46OJZHXx5ONP3EEJA/QmhvW0Yb6EkO2OxLzxKHKcJpExpFeK01NQ+ueK
ycWJHep07eEhbMc+QyxbkH6bYeJBxkCq9CrF7FL1Aa5FoAJW9LMWuUyMrZUyj86aGz2kBI7QrflZ
PDMPe0bdNGycWalTEOknMIsHxm/4Zlh0bbPc7TZcyDUMxuhhHmjbCYZhN67OjqX0GVsgjF+LNxwx
hR4Hcx+DRwTp0aljxIBnN/KkbzN2mGHMqn1n9nSqIG8eO39BBFsRduPg3fUdsmOZ2ziw7EXSXWmG
fh0Bq5pEojggW403G90O/lmOs3ZTmDjo53ql92m0hPbYfzIq6R5de7hUojJ3AHK4DQWx5/igfhpv
WAPoxLgJ1KPRwFz2WBnXFwtLULi0QYpilKX/wK1OZtGujQbwWB5KLwslGX2lwTtpYL+xrR/fMWWI
ww7XcwUSZG255wFtbep0Ey6Jed0av0oPbRcqgXjnsrG3a4FYrTSLVZnR7AvlDw+e9TtkSJvz8Qwe
Y1et6rQlc70TBUm543esKEeGmM18VBGq96H5aExyFfn5Y19AOBEWetq1df+SxyQC5FF0KlK+am3n
qCeM6KbFX7nxyZs7UFIWEAmcV95nk0o2ElV6IEMvCPEmMIunaDeeEsJumQKNaEAEEU4WJ1lSMgJH
+hn2rStvzenGgsV2G7cRka9wQlzpTD+lg4Q9ceW7Tl2QgzKIn+wOO04mA+MCztQ7jgyWMocFzZKy
ZxL4E5GNeVc5ZnymFZZrIy85xTMbT+L6P//9YqW6ADOEedQjXjo0Uzz0hK8w8Paj+JBLmjpjQJWt
4uMoh2tjwMvPM+U/SO1+L2TDkXRSgbgy11Q7Z76xlxwzeK1eY/jVW6fLq6NTe3Kj/NuuqxiYLPUx
Ttnr/Y+981hyHMm27RehDMIdgE8pgzJ0ZEZOYKkKWmv/+rvALJFV3V1td/LsDe4gYQTIiGSQgMP9
nL3XJjfoizTTzdgRfsmKBiNkgw9OFn6PmpWsJOavREXauYu0uH9LQKmfZK+5HQV004XBpdQkBwP2
6B4aZrbCH4r90gqeifVEcp0Oib0DDWSuxgY1emUAK1YNktAGpcwmZDHNTGXaZF0owHyy1kzFQ0ft
b4dC2ztnCtWlBC6ySSdSw/wSnwF93q9ZSaC8LiDCZaLgOaSyg9nsTeHRaMuZ4Yv+3XOs+LUfgnUH
2/U91AVCheGi26LBqqAaNIJgqpEGg7ZXeheTRLIhBAHxXx1ODBzO16aloezN4dmZxuMww4AenSjh
q3FIyKEAaZcH5QmcFiwmaob2FeL1E76iLwoH0sqax6/Lv5mM7KFX7Rby4TvcKQ/iAeVmF5ElEncj
ZVaYcbquiPIjULVPSchKTky/z3PsmYfmFgCknZk5HjHIKa6UMRj83VwI/AdZ+LVHgp401BYS5xgU
ultzAzkxCqbec8rdfWV1SEVQWH/vuDeuDeAOK9FUe+HnT2Y6hUvmwh4U4bRpWiTjCQr/FSWnld2W
vwJJ1eTW4WzlNbOD22mp/LoE2WP6bUg5G6/ktuE1t6gQwYnDkiY+s3wB1hiHb0OYGuvKDe1V2lp4
u3s0A0nxbNPR4xqkKSCw6tG0rM8Ucis0zSu3vOtCqbeVYvQeI7LyklE+BmgN3fnX2mLk08WCCZqo
IQfyaeyLa2tk2XlkIoZYioB1PFz4x4bxW47XGxKX2iM23FncMbK2fvFVu+QKJLQgivvBqd7tsvvk
mm9knTLXMwJ8zW54180i3abKe2S+/TWNmN9pFbPyH2MTF6dBGzY+k9rMVz4xARoMm0hHiGolEcVE
GrpvjR5svLHmk6jfTRLMAcYs2B6qhUveivNUZPknmw4tk1g+KazT16GvA9hh1g5rLIvNyQI6b0x3
KCP5mghT6f07wIdwCGE/op1HGlPEtG6dxl6NRn4xQBgdQnCV4Nkp0JQTlFSK2Wb96ziI50QF+2DI
8Mt4F0bu16KMGQ6igsJvB0vdDJ9SjzrWDGN9UZ7RCMDZ7VnULeRjrg1jK2T2pYNtuJrVIhwWb/WY
vNC92ovSv8thAUI6ZanYv7GEf9ZDGy+qQtZTjoNRy3cuTJO514zTx3Hilm873bEFQNJWqL6HACws
Mtw73wn6wxzTlcnz6L613M9qzneJPR0GX11CEjpWRS7vPRvuE1OVDQXYKSEb2zPwX3VDhc6x/MY0
9nsMHH5FDqRsKOYmnfvmDTnUH7CLQU2HRDHNDzCJrKQ978TYBhvm25/G3jp3gL9NtNARRqEVZeSv
qiCJqk8lM4yZAFnnWA+DcXFG572Q+uyW9cXxCa00iD7PRvHVIhvEcGKkL+GZmzoQM3gLkMyMd7Ps
DgQbP9qzC6wegY/Rf+jI5oRvtTd09Ak4xmdXoXGfZcK6GupJl5MOd79op1eQZPea6hxB22dWfBSD
8AmhbTxlMr9H54Z5ElkAwGZsPJFsHKSRNBCl4R50Hh46yvtymjdWUNNeLJkWZnpv4n3Ag1JAnCnm
LzMi7CRmvjM5JM373qvTIONK6DVuLOAHZU0qjFk3Vy46a1sa/WNk59NWlgRKjI1hnqwSiQoeIWvv
0B07Vclk7X09ExFqWax/TTxxgEiCo54p5OdDfeXbGjZVywq5yGzMV8xK2pqcU7z/9OwXJ4uvqugz
WtbnYYi/D1GSvxj+9MFpkYXNVZncJyKwN/ifGOpUQcC7B3pqUbkZkWmSUb61ptk4SFl8cUXQHZgU
0SAMyRIZZu9LBcnFZingk679jTvYIZb3op4HIpKCc8+d3Q/UFeUiK6nojr/9PQVdsR18K1rR0EF2
niPJL/tflddeciftD/VUi10rmaiVIRNddIjuppPWR9jFTFoBhBlAFkkH+5gBgSjo5gUZt4+AM39T
xPV33NIsWfvoW5C/D2l2FSQKnMqITEQqYVAY5MgQgOQH/BABkw4jS5b7gC/D8I2pqM0SCXCLMrtt
11Nq883wyxCjtibyINjYqbyaPsJ25t3dXB3TArPgkEQf3ST6bglkWp5rAUac5l1pmadODVjpyBBp
q4YFU9C9at99sltkdjNEaoJL58Q5lEhTvEQfHT8vN1ZkU1tOil2QjziQY8TTUFTvdWEe3JbiAEyd
GXlBXjVvlk6dL7mgvuMNx86HDdiYADjAFmASneMPRY54u0di6OvqOe5tkB7DvWSdMZsOTLl6YIHH
CQBs+aPRqvZCwuepLxzr8bYxVN8fEx/hY0aR8ccxzFD+nhU7fZm6JOUosBHoFcZsbqq+Me9bzTpD
d9lVWvlIMPopCk1Qd0TFHypup6MxB/ups46gfcw10bKvo47IJS8batyInEOR2C9EHZRPMiN7bxLh
hzoHqZZ4wbLk4lVeJXPORbVtXZfQltlsLuPwjQzr5ErlZC0pBGK2GGxWveKTmbT9LscDRWlphe8j
PgVYXk/pqIMQjgIKFW90qNvQynQzRnhCNNod6uxvgU0SjuEwMC7xybUq3FPp0jCFEyHXFiz6Zzsj
WPJrNaOLb5JS7ijUcGbVotnWzJD3qgxxVOr7sUC6NDY4YpyhXQeR2Z8ae2zOrQuP3sdj8qL9lGo+
i5+v9B0xhFXjryy6IREK76PG8cHMw0sf6FLgPjZld0DCZV1TjOSbBhswvxeFYdtw1tS2uGOUS96Q
lHX0scKCANQuOZhGT1sL99LVR49qz5M6Kdd61anvPbai8BfGNCpf7tzkiv5+rErVyNyFU41exK7m
rLofCCO8vz1KWu89TdWLBGG+Rcpn3uuMCL9VydtI67G6cLbo+9smE1Jf4Mmt/eVlOOKZiTalcRSq
yg9KcaNRssJqacn2FKNjXeWJyl7xbniXzCmJy+DJqZvnB98byTDmOWGW3MsSVLOVdZaF8KgoNCXT
K5G4lykU7qUbvXzTZ+m9EYXAVmdDXRfTyLUMMnwloHFMXENXek3q2rG8oOBQTOs2N1lLOVO9myk+
rmVG4x3FeR/eF/Dxb8/KUuEYifzH3OwONJ/Kc9gCJKtKXmD5ZEUGpVseG4xNGv4rOKwQLJzLxzdA
+l3h1DTojKBLO43efUboI9dGkm8NwmxXfR3rM2fsfIbg591pqzyZRdqcegvnvNHnFCu9yj/fNrpy
C0oDehdm6s3rvWCRv/v1oTfpanYmloPElHuL6jsqgxxDytzZ51pI3BxGfpBBLdPjUNkforSGL5fU
zGX84Ogm9G1JMj7fNnlt/v4oCJ2z1TbLMi2st/RhaNGPZ8q54jzQufuxQfz4265+KDGTna3ctCmX
C+YoSw4zHMUEhcLyKuGRGNZw3aHT6eX5tmkmPOpGTtBvpBQVhNtBj8VkXU1Y0biSfd7sIZ9Jxgkc
frsGkY4GJzvxFSP6tmCRWdqluZCeOkTQj+ZwLeiQrVXB91s2yIcMVTtUqI2eKJviawl1YZ8D3t4Q
ONqi6VLdte2daQNMnwo2BI0aq/oGk3yPbaPvIFDl901AcreNXGFNQ5UlTNiAkMwsfH3o2rHZTQeC
6ub1KEN6XElCBaAY9mYuFyYLVC8QxsU+t5U6jyPlL9Onnta49nxG3Moqsn5h3B02ZjtSN2WdHVe0
PYBF1bsk8isikstpk+sOUVXrzZQMQsIXako1yqOZRSFuG6HB2VmmAU4jCdutHPDWods9tQKXKU7t
grtLJ47GBCJw1m5wwteVAMQUxYXC2ITfgAAzayoYXbSHac5S+UMV2+W2aSvvkSROnGblDAZkYuLP
INcu9O6UtCMqGC5pex/CDqVNFyfTu5rwL+C8FZ+9wnlBkaMulY3XKM2iU2OU1q+q6Db1TLWVE/Yw
JoxacFPfgmHgplyxnLUxRPSj8R0SycWwjeJrVjnvsFPMT+Xi3zfDMfvIR0zicG5z0lOkZA02FRvD
Tvy1G3TDU87HQYnIqe9ry8z2YReSmeH2dOBnD6aIKJ5Q9zmnYlQ2VoRgvoYJcIqwFOKx5M/fZKNX
vlK39ijXYW7yWioqIvO+kug6fLXBRVSomQAau6dRomEFoQW7mnrdsyM1fBMH1LLjx59bXXVIVSzx
NpfMl1lceE914JVbmqfNfTKjOCpzKujRwskc+X4ObjI2BxEXcCtNWBoiDU+JEb9FcOwf8jh/6GRk
ncx+0g9xCgrKHqdLQ7LUAyoy/RAg214LN+53RYRlIgdhs8vwnj8UcYh1rUT40tADYCW0vPpbThjm
bsqR2skaiSnBbZjdbSj1BxcL6cNtU4dabQFCIuBO0gdLei7OAl1QlCQQROe2/dsxbT932HgpySgi
1hznoV82A8wKFrpQ2DtwZj+O0dT7ylhEoHcL9gVdn3hgmIwufWDdMTh1l4iuVcmwRSsS4S75GWqk
QFXj5oxmY98tvb5+9JuHOhsnBgX/196e2wfIGChaSkn/Wqr2oZL9JUPZcLrt3Ta5okrva+LFCbJQ
6FbmTZoa3cOAYOo+9bmnsSOLun+4PTJmZA7piBNLe+Wx7rrxbOtmeNBdRPTv8olYQzg8EDnjU26E
7NXkzjeP5uOe2wgOc4zyXKNOVW2ZSQwPKHPHByAHxpY+MrMGv7hKnBIPXYElfk5gWlTYQxCaexGr
EugeJ+e5Fvo563scnZ1IzoPR/7a57S5dvLNjO8gX7NBcV/THz8WyuT3yZsj/eRe2GxMdOeRpfxnh
mJB5LWr2qari84+H6GRZcPvMIxLVWXdydI9j3EXn26ZZ4rVujzAF82icmDqSFWUtezF1iPMEZPzH
o8EhWwsuHwUfxQgaa7y+kKTiZMPf6u2nxLiH4zKcXBKMmYMVd7WNIbWb0gF0CcfbZXPbLdPmOQ+D
dN/yWe/45L+VPsrfCpqBdgFbMjd/HjqjuuL1MDZMEPEs4mW8tEuK6O3RQKOfLO/o/bYX4rpb92ln
YJgdSiICZXnBGRhhvI/EOy1nf9/lKUvjDklqbpnmwpRnI0vrx6Nubp9COw9oEAlU3Rn+o2jK12Az
gp2E/0PARf+JDPjkqOx4ZqEAgeH/sq7+MevKEuRTkQb2H9KuzvH3r1H3vWi77/Ff8q5uP/cj8Ur9
gvkdgLonTXp2ZKt4vydeqV8A8/iWEgJRuDKxp/6ReCW8X2zPkcIUCtI6Ny77j8QrnjKlpN3tWrbp
mlJ4/5vEK0Wq1s95V6blWi6OMqGI43KFkKR7/Zx31Zujcs2mRopq582Galx7YswEL0StpyweB+Ld
SHTv+t1cOe1WmCF9xZxcXYnApxOLfngCZ5vYMMzRi+YK5YrPdZAh2aw8dXDA5qUOue2JVWOTmAns
LluxT/WAvzD8EqN1AhG19XNW8bThz6GDESl3JYZjvOppQDm1S88D/U/DF/IuVNpBvOkeizz/MGEe
WyXDUsfR0zFlXsptcrzA+DdPuTl6d6HckFPf7mKLfACik9LHxPdXbuZZG6MTmEyGwX8K8/JXPxA7
y9IK0VH7IAqsQFMOWxvopEa2KEacOAYANvNF4hF/Sm3vgGwDs4cnwedJCGN+2W6cdNz7PglTc42S
OUpdlkPl9KCOcPoQZS1DdWqN3BicBKQ/iBposzgWA60QBiYBcGLjTholk+9pugBOWGchhsT/u4D/
8QK2JRfVf76ACa2Lv8Sff463u/3Ej0vXlr/Y0pMOzmQKtlyf/K4fYXWW9YtH7pzHlWNK1wWq9Mel
ixzxF+U60jUtUzieaVlc8O2PtDocrjynFNon1+PK9uT/5tr9a1QdNk7HEaayBC1oizvB8v/8fOmG
ith4P7B/NYfs4lC5Ibe68MPPLso/Z1F2M1U9/PTh/JaX93M+Hn/VT4MF/6MvGcnUkrXHWOHIv4Xj
TfMYNlHg/Fq0Uwq0Kd2LmO6FmMXLrKP9P/9fJP798//m/e3v01nZFiSj1xjSnHra4X9M1a5RNSrr
0ijFS9c3OULoOqV8WdEbbQ80CZE3uyN07nuUb6TCobJW4jRpD66JMyIOJzCo7eeD6JEh7aDDefLY
MHZ7Zy+SFEKGjMY93UbXb09O4qKRbakM+k5XU3Gh1ET6ZAcFQpvbbBJLriaRJFV8GcyaIA5iaXhX
oyTe41ISsJu8NJj3df2OYmfAulbEggX+qe0mxZqza2ETbcJUCScDh1/YYKODuizEu3Cn3iW2HqK/
fxdV/vyFOSo9xzkIUPN5c2nZawqoQJfTBP3QRpPJnjBkVJOzn3QVBDtghz4M5LINv5VNTFEItXHq
PjFbni5JNCjWLL7dVc8J9eEKDwb5L4S0TovTwLRGmAu2D2U+m+eCNunUuMfB9KDdkCg3hgd0Rlqg
YqGiwuSK3nVyF+mKLrlGe0dokSCGd5U7dL6oExXy41znprevU6bhF/6MuN6MRbuA8voW/Spe6r7Y
FfRpP86x1O85GS5kyVCYtpKd1cXzd7LCUxrvUzmmHxwbIikxLzrWb61F5D2uuIWbXkNEJcqaNhQo
m56ETD3CJ4XMVYardCrzEQjuJKwcPa8kq7rq4lS8FDrukw+z1ar6HEwZoXZpbkA+zlzATzS8kC1t
y9nCjbHKEunZG13Nub820XeQubwECZ6NoktoPNSz5UQEELk9RUFK5s1yrJF9+Ik075oBXjiuZCmU
lSb9DXJjauaZq8w3yqBMSWq3BvMee6Uo7zQSPRxC7hzSTmBNL9xt7Ca989xMrkFFlrVWdia9QU5X
yvAu8EL0ej43xjDmJldPM3Y9iEspXCmEORhoUEPlxjPnO2Kskj/bf2IV1w53/ZAtdmkzmtK9FYyD
9T0169rGgtCamJWnXkz3hTdb5ad5khEeVeIR+wzfBspA47UOofIdwhDT+rRiimPSL+mFPdd3aJo6
8YXib5uDDpUy+wB5pXQfEuL/xmdHWTI/mEXrGjnd1XphxdoaffCO2lxewySMEEQh0UAlh6yOlOv4
e10PHYVv12poQ9Apd9EywWpO0fNTqmyH+s2d0dAeKsMv03cxCsIbwiRJR3OTRXYBGG8gd6m+pzOf
07oLQC+cnZHi38mCAEaRoGcdnB9Qs/n6nsUaUlsrJ5bOmqkzrzxKCNnBYW2qniLizxE7qxob2rlx
ywmFe7TU6JI49u5o/KoaDrqsL6q3kO32aCXBa7dWXTGI8S37701PgtahGiXgzCrmU1iVI5WYJauh
rui8iyTsAvg4VIR2XcMYBc5p6EaMG4Op2yNZhD0ro6au2hMGwTwg58NLrOMAqsk8JcOQ9u+TrCkS
Y0QV3vOABLSgRT0PJKkgmFUbhFVa3eWOQtFDNIpTb5DResUuS6jtQMIcouyrH9C8MhloSJPHA+tM
NOEqu542E4GH7oudNZaPYyNjVS1CXZNNpdPM3yiPuOzvXcqU6z6mg+JRYG5LgcVYFQgYVo2gX4GX
u1GacoQcAZquZVW1Bs0y1s7gKZTfx+KLMUo+rwFFqi7XeQJUnY6jm71AkinSPatx1OEBUk0yjMC/
NXeIUIsvVWAt2aVqdGlxmQq/PUE9i9I2aejSRBkMBZKwGzGsp8Ihn0ARWQweyOyi4hNdfxeWXxhL
BRdSmQHy0RgFB6Fihf09tSad3Us/JzwZto0FIc/x+1cYp251tHhjySuIn06giQxIGZqKLM0+cLd2
w11BQkUAVNSyoldZZyXcJjsorRcos15GwKobMryBEBb1zjUJj+Mk8brueruR/r8JKP7/MH/YEkwU
/vOU7vL52+fwc/v1c/PzrO72Qz9mdZKgYSYxtwUXffbfp3TC+cUWNkA/y3Zt2/RMVkK/5Q8bTPeQ
jXgkGEqPlZxa3sEfUzr5i1RMv5iIMQcTLonBv68Xf5tR/UiL/vcJxNbfJj22AzWQ8GFmm5K5p++a
f53UMQ6rpgvrbB3q0YPzgGLt3JAzntn+dx3Bpq57Rtw+UN+1jNcHI2oWEQ+KWDpnCPLqj2KqH5oe
9xghe1/c6ctPn+W/mQFaf5sC8v6Ea0nX9/mcuNJcPr+fJ51OkJStTq0Uxy095ILKCsN/u7MrZwZb
5Xxz4xa0qZldIWp90x0i2Hj+4PXzWzn1xxKjpl+Rshcnvvkjh/vHyvvfvDP5r5+ccKVA48b3tKQ3
Lyvdn5KbZU2LVE4ekv/E0fuG8sxK9+YpcvKC4Cvzzp9qPNda12scKy8yjKadXXfg4GqGX2Kcojsz
RDqXKb1p+7FYCUR5sCnMlzy13+LMAYNTf68L6zWre5TTlngMO/sRCw+EdsfEBy6LUxgZ4TYgAQCY
RvaVurFUPUmoMvYQxjqEy6A0K02Dm2mNTyt2v2AzXYio3jI7pTVbEvipfNPeSsuB2I9aVjmJugMx
BIRpQoukJmwnY9dRT8MBMqXZKmphmvgGeq2AevY46Tcn9h90a88/1o7/8QNWSyngz2hsn69eovhE
sittJdBj/O2rV0Y8hl7CqVlF0tlpx6BupvTd3OIwSPhSu3o2oPU0cCCFv01t/4tVxQNzYCZp/eze
Wa0bn6bZeqcBTVGunzMCX8IAt/kFjcmzU3nmnYMo5I48EPwKoX2pisepIWuTqkq2RQpr7h3TKNdK
CxKU1bjIj3pr59dYbYjLhC4VGsi7MolVQRq73hbNFVPGQZVdsXOwYZMxi7XCny+9MyRrPGwFHZtA
H/yiOFGSSLZwCZy1CX7rTuTzh0jY087zMII71EZmRPTXQvSncRhe4qGo78bAL3eIJK+LYtnBwmnZ
GFEiXS7SsmACH0wLup1NxKSVtScpkrq2CcaSHFz4SXE0bv3ZdWioEAKMBqKnKNmemSY8hQkuy8J2
H4wxE9jIMDl3c/alGLHXG2hc6CRE68pMDIit7sci8ttN7M1HCryLtpJSKE7Yewq808M/X/32vzsF
PIeikeKMdixvef6na4y5EXJPH48Ck/lsKwWS58q1rk790hRLM9jwWth8dBMM68DM+RWd2AnK9KOf
ke1ELinlXVAyk4KBpks65UbtIGMZ5Sfbs8U164n08dHURXBE/8s7/9tieTl5LZ/hipULFCnXXUaP
n945JTzfSByLvHGrwy5h48ZQCCIMm4RoaXBPz7SDptIrDyzra8pKBpTcVJ00LcmS2PKFwYufJ+l3
8fJUrFS0TWyGuQG5FZEdYpOW0SaV+oXcUZIAMCziUqDB6KXqkgJTXTckFt39819lLZfcXy9JXzme
b5rUKFiSO8to/dNfJQxaZXbC2STKqxMvoBBNh2xMSrUW/bgJ3eFMnM57UV6xq7jwuVeWRsvrqu4o
xJBRs7f/yw3CWW5Qf31L3A25r3o+hkiwBn8bhlFBsoqoqnzNpLzBdiDoZ2rtb2izcfPV5yFIdgyT
3wwScMj4iFZjn9Dlr8R5Apq+JgcWcYPZR0i2xmONKw1uWEnibxKcNHJSVnhU7vBt0g4nNiiJWsKU
atpBPtchPZEXPg9cJ/hhhli1/+3z/peziFKtye3PpbRjLnDLv37eLO+mRhNoBRae9pAf1y+p3LTZ
QFZQnODDdOh3u9iSXRKoQrJsEAt2GBib+WskBO4yBvN12DyHRuwi42j4NdW0/edzQv3LF8D54HCb
Zj6imEP4f5tBpFbf5siIsRkmyT1dOfs19dthHYXFoym1OnedjWmrwEMurHnesVCbyYZCc0BUCCBz
E++AizYzq0R7qasifC4T2RzmHm2F4WTWo5d/8i3DBnWQkrtklA1+KHVXIrl+xqSHkyGqn7Sv5pqG
bP8BObA8ox/N3yjxAsFl3Xic0yrfSTIidrHnfpl6VZxhZ6DqJwQKmezIwnGa+YCK5hia6n2YxbEY
iA4RcyXQ4/vcRx2PvGS7L/nIYQzFYQ+hHlz2QaGUNSv3HirRUcs6PFvTxoVMfi0i56WsBYgMN36k
V0qeWWOQ/1TLPcvG9vloaCe8tJ7xyDh90nLe+iPNdwkH+I6uLjnXXfEscgtuTWaOD4lLoJTr9leg
4NEuAwFy9edkxKBvJ/u6EO3eh8XfOSzgKB49W7LxDq4u9jaUGbDx9e6fv3Tbt+2/XXe+50mmP5As
cWhL3/vbUBBSyDeCEGY+KZ5rw+jC7ILDS66CLoDvgUzn6BWdB1LT9o5+Vn02BmIMbsezMO5ROuro
rSu5k2mjgPnnV81z2xLf2ntld7bT6gHHiXEaG4Fkqpy79zwW1gpiVnUNY1s8tZV6vB0nNdXdIpVD
5FqE/btffO8GIRB6JNygwB9sMBAh1Z1H4xCStLGVk406llzuV0y4etehjtuGy64L0RBfuWni59fN
KxTUmPxBpE+3Z83KHI5B5Ebr1iqrx6ZsF+uyfHAnkEGRcp/yLHOfoP+227rpx+3tGOwdimAFUqei
DR9vr2h0qPfaBFl3e/K2UXHxkKthuAROyqW+qOiET9opztL0uiRrjGGRnfSydzt0e/K2m01oppsQ
vBLKyE9eRn1L8O630OEFTbqsU+d6CbQgeoRA8pzbJ1E8zqXstQEUaHloui3mekswnWzxWxSm82oN
3rDPhjncWoNr/7SrJ5rVZWMyYe1Av2fB1B9YUM8fF91U7hPf2iTmfGrpyozELhGHpr13JlgsKjIc
GWGg9MWjwZlw3X5MZ1ieNUwUl6v13MexhV5vDve9A/671K37oMkoQuLfLpqfaIHk9ABkpyY5Uc9M
TobdfI0CUu1t7WZ3fpSNl6zocEtRAb1nltxvsZYlXA0j0eV6GbaHii7lEJJ7k3wLws56A/pdPw5V
iJHFMN+GKTPOIGu7lbPsxkVREZK9qCKS6Nmj/HkudJU8EomCcLox6n3GrQ6wvIF/aIhN4lRgDjxm
buzhilrm8/2EX8CorX0g4vF5Km15zjr/o6Xt4Xnu6+GZzO6PLhCE823Pjy1zH8WhQZGJV5g52JqM
BRuO+q2Buun5tkEMgLZgspzDbdeWpnE3eUxSTbLDn6ckLZ95/ZRIEL/CemL62rxazCTIUGyeo0W1
bQTNHTbM8vH2nCeSpyAV1f1tb+qc74ZXDCTQ83NkAaB+NhMS22iXeWkE/WHZhIYdkJLUGJeuYXbT
d5xLOAwIjFI229trpIqg1OQJaSzLq//8YbX8BkcRJjy29A6UhWuNjwdP1Xmgr/nRsqp2T/UEEW5s
O69EoK4TT7PKqSCUzZ6MoLh3hbiOahLXzvwAac2+3I4giPtUlcq4myPPuw6welAOZxixGkCiVNcy
bHtx+QQ5wt41Wl0HAIXR1mZudmSOdTUjeIl/7hKp1d7fNgZorkGk51Tn4sdmqDjFKU0b66kaxbnC
89mvbk8HsRbVRkgGJ9eq7gBfRAvDD1NdayXJ+nYj8xq4asTpAL1N4sW9MgKrbR38sLddifGbAvvj
7bWhmqurNxZ7d7kFeolpP9JCCE9Cxac6J7F1rJzXPvXkFWvAh6HlE2uXPYe923PSJNlmeQ4j+W/P
9Wb/47l/83PLc1CbBXXGyN4bVjWj0p4MEuGympk2u7dNnfJlUC/Uu8QJ9Y9j9oBJDoYEc5M/jnmK
1bmqjGezGxJM2ZohMp2ja6CD823vtrGTFrIeNYQ9yWbjQQztvGosb3x0JnXNsJGcb3vdcqiumr00
B25/dQgqLUd7XvuTfZ80C3tPn9Xy0Y3ZOD5WZWzc1yyQbnsUs8MLvA7cwC4YB+rlHYX2EEGbkz6O
wxcWGt49oAhsgWWgDn1vZqggmvRxUbc30kTQafY9mEQkPLpLclLCLcLtCKeENlOLTzPo1nsmSfa5
x6uSZxqpGWCMk9OD4C9mTumgNHcRhCViufzuwUG1+pAvj8JTMbTVw59HNQvFddHEAw5XXnR7grq/
cSwz9Xz7kT+P00x8xTopjrfjt5dKivu7vs47JHowYJomBiJOT+m5jOPLVKbB9bY3I0/f1Kmed9Sy
vGe04JD9g/rXEqE4nHbtbF1uzA9VY/vPbQYOMPJse8/a8HMQSf8yG7mzI5JRb3Xiz69WybenPMx3
QTnMBISXKMxgM25uu7gZ87t6DvvNtLxYANlq49g4OLmDMzuGSJ/FEMjDavA0RRK8WqEQx4Y15n3v
+ycoZP3JLsf5frLBOKM0OU+VL663Q0vHdOvoYdooE9ezwudzcPhfXzqz6AE3ODUclmh8EWDvTv0E
++P2bBn6+IGifHN7Mu8p0eBuPcla4w1ZXn/7bRN8xDxvcDg3NDHgc7rRWQRjdNbLI2DsJwYXfclK
WGRdpu+bXDWopJG/IoEMtzV1cwRiUjwuFLDb3u0VPhogHHlDcjfwO57lcmuwjPLj7RW3QyCxv7ky
js+3Q9gB7Ds3hfV4e7Lq2u9BzrttJ/no9rNzzsuweIL5BcW+93e3vdsmHSu9zxomip7RFE+3Yyhr
Oe2jfIDa9/sxxy5IG8mSB+wTrJdrFcAIYN1DlcrfhFFRv/Tucp8akm+3PdXr+oXgvCTmvnQ7MkU4
HbIw25tYTZP1UPNHp0NnPYu2RDCRWv7hNmWvKt0fYjyhKz406zlZNkXy2WTl6qhxPMZuM57xJfA9
gUEfd3LAfk8HE//y3ECQC69ZXsTX2xEfYMmpcrqDrG3vsZma45BIbgbLnuy0/RC3b7edPjD2VQRs
zg+C6tIL40h1HOV9nmfVRrrztA8VvrFUyvkErV5MUrxnC1O5bqajtsYYp9YiH5TyYrSZvFgtwjH6
EVBHxkFe7GVze9QwQp87fjIoiW6n3xdf2tCyPpTh2nfr+KOn6u9DMhMQZUGzPadAeh5h85LsilaT
YPBmjNZ/7tOTmu7skK/djwvvmFgRtjQzDT8YjHI7WnBQVNUUfmgqwg99BQy+45o5zHaDn6+SmAfa
Jj3m4/8wd2Y9bnNddv4rjb7nB87kAdINRPNcVSrV5BvCZZd5OJOHM399Hsru783bQAfJRYLc0JRq
sEricPbeaz2rZh5nESAQzSsS15uCZ92RIxq+elNh3kD7gsEc2Qmh3oDFb8hMQHIaIN5MnUcG6XEV
0C9Ob7T6UJeNdV9qCDCrcjwz/3sRdo9ZCC0ln5M2XJlw0P8kks6z+pNhjN5Stb73LcyNa2aV454s
i3jdoG1emFn/FPMqLj3U33WmR1hAGgE+pBNkjrqV/abhDzaTQ5pW+eOYReNjA5Fqb4tmY9SSmTgv
f3NfpErGr0UVP4QRU7TFCMlgyd+I+V+UgHKHvJ8g7ivML7EmWLqU0PvDHOcfFWitYMC0icoOYeaQ
flHG8RnkCTAD3FO7whXa7fdHVgObPxVVACEE7P+Dl9kPgZz/O1rTwGBsIYn6KJ8sS/g7aGjNOcDv
WFCVAOexujdX18g6CXx374UpAj+Z0rvCL/zg9D/TTozfaGIQGtwV0SOX5f6gT+E2Rkm7QZPl71VQ
Ok84FAGduWorzIa32zKcYW3TX55v+xAryxceuDhcoWUSZHB/w+iITRd6ghxChnNLhZle7Sok35BH
fWMZN2vn4Zlt68Z9CubHQY0iKhJZdYqsOqfKpXm2zzttSXcifmgzHOICjE5o0fDF+s0yuA3tRzGQ
UmFrOY1UVuznGnzTFJXa2kXG+m1038PWk59Tnlkw0gLzSM+Aepoo1JG1EsdX0GIhmryp37tQVh2V
MGe2J3XSbIZsmYigjoUGrEX3iWAU60WOtwED2THAX3nKYw3aZMqtd2F2ZnnJzLxa65GnHaugiC/o
UdF74wMkWqAiCS4eFx6xezcZDg4QyKhBrd5d77+WFQQBumH4jLU85iOe3cuXoMV14OLHuyJUhSEv
ovDSuMUb+mR5EWmMkHryYKn11u7+kkWRoR5PGyxUoPjR2io43SVVPVdmBN8YQM9EikZnyhyCR7Hq
dPUe4k6xyYu42+uBFt/0OnxDhdmvUeg7u25EmDCmAVjmtizfEFnQi7LBhcqR+x2Mwm5HqBkXVeQi
wDEMGzSqBWuOJdCocQdxATO498VSMk36IY+Hn4L3H/RC84TAwrgaBNmuVWMSeTM/DBLZbsKa8WvM
aIIhevx4X6Vl6Cp2SefSWaRuAqWdOy+ukTGNNdw3ZZniwcTDQ5QhaA4wCfXy/vD+hWAw5nCi+gdg
PQdfQeFzQ0o6QofqMNtms50g1VqNI8tqV71RGLiH3F1ZWC7u2/oD6PJw1AsUfS5lxYlbtL/o+JVv
rFTirQVcGwZElLwZNRH2Xt0OrJSKF7PChYOqACsu0vk16j0uck5eP3h6c9FrWT73uMtDBAAHZBs0
uhFn3Iwu9a6iftNbN75hfRPP1aGphHZUVriLwyreV8E0H1lsGDVPazkSAtFqKQvFjl9i61CVLRvq
H/x5+8kSlfNklHq5iSsMEvfnSsMrDyQby3YfOrCYuT/KB8eLI9LjCPqegHWtLU0ke/qBP3yZe/ve
PHZ5jqm5luEXSsemc+s3Cb8kVfhCSkUEMbMSHDYOnZ+Ge0GvkRPZkxXYQOtkAJYyhicnbTawGZWv
ToGX1kR2sZdwowVmWZibMKk/isLuHj2bQUdF8utauHSeqy68uaVV7DhFetLsB2vdANM59S15RJyR
X+HItKNPE/DB0AfQsQD+WUB5ZCalpzr6DPxta7hHm2Gcdui3wsfSMNoTTCOxFIbRM962q30KOhKA
nODSNL9xTZPW8xGGj5DeySaBhXQoPUJ2KH3TldtgSiH3lwu9K1cZjsHXeNQ/I5KtsEQB0ZbCt47I
mZ+LgAtZo3nfRnMkxm3sG1w6oBbu67TEbM7pRLuwJP2NVdKSwzJOIZbEittJohjN6GQKYQQnNzBt
kFymYJyQq8QPTVjGCDzCfKNU+1gx7FnYvZHSYU0KEr+MfR6zEqh7kd18hZsc8Q6DlSYhFi03w51S
8jnLx+HkuN5A+c9b+ddDMRUnsFZQVVHkA37QzkUx9T+hyf3eCUvxe2f+UuhE3AxTI1oTADE81i3u
NERf+Upvwpsybetx1LGDO11GZBWTlJVre+5SL8myWnh8BgtGP/0WHgAXc6e4ddLw1oHTkFUVQEPQ
VOHuOgNKM32Tmx+2v5DgXKmkdUJlTQxaFTS6vAKuHLVFvIC6lT7XWkWuwewJrmifJqqsZ+DHklUO
PHZd5wTHrA+pvpvbeU14dELb2EeayTmsQFkkP2qVQkmiv35kdYMyIzZR3AAG2jmOhr1y3iCFGM4Q
EP1lRD95lWqg6JzePAVOWjwOXl8A+c6+W6Y89FDrLrTsJqxTFjYRr0ofZkbwA6J4Dy4RBFytwJpO
7dIcJZChMwOndtUAeF+EmmGv3Ci3z6RJW+dJ8y0meUxNaSB0KX4Tct42TuhBim/04sDU5lxkIcgo
klmXI+CQFRKj9mDGmFn7Qb0URsuosPTa7ivhADoZvQ4/joMZpoabbJWqfbhjQlvlLi281vCPlgDZ
lVsihLNk/1IqBv1Q0Ov3CR3hKoA3zvpFNTUiEaLB6DjGC762aCflEO3HvvA4wXRtmVchBtWEDAEr
F++yTLEmF9UxNYeL6APjVLT9V0WP8Z052pne8kPZmdGuENxoLFXoT3UikgtynevoqY1T12/50HSH
wbarR8YSy9q2kSpB1SsTVX3YZWts+dl+42cGToKUi04vA8RxlXjHJwFKahqGfdKM7QVQ4MoeKQEW
qsiTTUa5D1oRyaAxnY3er6/Zz6lV6VUfskcJ7OYMgeIpkxS0hlP8tL182HrYQLZFOxR7DxL1MrVj
SR0ptO2QxMxGubzvR1WNj8C9SuxsbU94wkQldXRGwtoDVgaP901XV2e0kd63QJrvNFw+YUNhRUwQ
8pnICLYa0aALiGvjsY3y7FC7fbjiDbTeEslAbhyycc9ifh8Cvd/3oxPdinyA/+AN71oPhQYXS7PG
O1dsys6edh7zQD62/A2HarY1hRx3o2/T9s3nKirwrQu4fftSkf81OB+jCLI92C08s16Aj8nIalKe
jEieQwHgBzz2ozWo8Mj0hAj3oi1uBNUgznWS7I2hPh+M8Mh94CqQ+/6TOfX+3MV0j8xq9hIzVhcB
WURH90sV1q0yV2pynCMj0YjUx/fGT50FsD8WdXbenQiZorYqkeX3HYs0XtO7aB/sSDlb7KNzfoOb
EQE1DzcUER5LwFewCUXtI05PIUomVXGpRkIiTKc9wo/YsCqWN3Pe1KZ8c7WI5mOYGJyQSbtuEi/e
9VZdEDXWTDusYCwpe3tAwtDWP/pYrjo8qctI04ydSdBv7orwVs4b3uFvw0AWVNRhuvm9PBQ2ZkHb
lRTbXetv9aQSJ0JenK3vWi6WwdcqDeUZX1Q8lz7ZB5leODRz8dgrgVffpPtlAhPYj4732QJnOt43
WP7tXSA8KIVT9HDfVPhwa5uFWVF0Bb2NjHSnshphr6t+G3regz1kGMBrqMJ10TlEhNjhGrQBIQau
FX7R06dZFx1BxIAYMAxx1uzmSi3H/UV3iBWfxX4mbTrCu8fuUGBpP/g6ZvhUNxj5U0DOYd4+fWxd
PcdVuaVLBV4dCtWuU7277gQ5ECU2S0Qg8iOpzWSTqrTe2mA5lnTBq0VeO+SdIs8Nixkw3ugPdpH4
h8JvswV6mG6DnnQjXezV0tXji17EG6y+HlBFiUhHMP6Lq5gjcCy5GuLcTceEgbGHsBUelntGqwmC
iGiMEwSg9B3UY2E3i5L1mmk70W7oYrgxEnmGU/rHvFTJabSoSI32ghDH2qKN9RAodMW2JEcC4BXK
IO5E+S4nPWEfaxpDz3DsNrbdxOtMJM/ZGFoHO4OiaBPhe+gzEouw0x7ayc4WIBKgs+P4BdkExC8G
lAuwuvrujdA/5hDGjBpx5CxiDIqlAhbdUfWhsYyCRFtErBrcAIAHOr2dslqISAD2124T+geM9atE
V6Rxkr2+KFB0HoQmEU+qcTcNlICU4t4BrHWw8gvj6rFQOoyqtxgfDEu3jBQWVU5OKp1D107XOI+e
vNQIT103+icdxG8WyfQsnPKZWat7IL7L2M6Kxa53+KAHMloNyYGXFvAfHWidFiEdlSeLV89h1VWS
7DILj1kx8nfAe2kWiVurTRwO2rWOix43vlsuozD/yCtrZgKIN8KwdvDUkmtISJMpYgFitI0fdJdC
l/ZnSLeVdm9QghIPfYPqJkhPWK9NSuR5V0CD23Q9xtEi8g5TaGukhzfaw9Cr5gTbb2skhs3dSOGd
thCRW+B+d0bIStRvUNPYU11eW5vViK/qDq4GEfYYdODdjPiuQ13mj6TU8h5oA3pPfXofbS/5nHcA
KTG1jxPiiAraIlNY6ldf2K9Ckk3tJ70L5r5/JHTtBX5QtWYStCV7pD0iWSalziQp2AyImR8qLbqp
GiKWFzZv2L8/uLoCGhIcaxWSL2LPpvSYlmBPF05IxwQS+nsaQPdDInbTUepfNB+WYGsM8qIHOhfZ
Ec4bQxSlk3ADpXDsYC13w2Q/9yRA7sIGEJLG8X12ElzPqF0AZlKZIFSmbqpcgmszMNJD0TQANgfo
uRGArgQT6UZvCnW0ueLGnc4vHwq17+zOfJk9jGQApCZInHLYaTGhPWE2tZs2z22C4/A7CTKlklr7
UduExdKW1B+hbJKg1gYxKE+meeEok4fAA1slIb0OvjU+dqZ7QWNPNJAvkzO0sx4r66sVBz+QR3Fb
VmmyR7BiPKdOQKJrpOl4KrxtbcfIskMgshyO5yoZv0yAbOQwNfmyYQC36Mx01Y7AzkQDmqdMe+QZ
xBVdRiePFjVhhPQ7iJ5sI8CMU1FUKO1jjAENSWYJlhSyKYudWe5t5ZerTAVy3SbV0WuM7ER/zlGD
8dim3NT0KH8ViRqAnPSfQp7R5XTko2SfA7yPm+L93SalH+4t3+v2aU90HS6AH31AlZa4cf1w3zQe
83/HcM9RtoFW7H2E+WBvi8KbFyjl+G2qNx62i1dYN0uNG/bJNpiRdVkobk7EIKCtI9YVtbhlorA3
OSrQZdt6TyY4lu9qwO3d23F9JumCmUHHGZeGunsj7ws39Vj0D4RjxIDsp/5BElMWps5Trrn5gYgL
hXd8rvMHWI2g8jBgaOHwnARioY/zXTgw/WUaAzEYW+97pGhwUS5qb5FOfpAqlLolWtmvHM+VT63O
Uaq7zfFeQqqCvtroYCkAxZc/Nuacl9DZrAIafHUbqTk/VFN5RLNP8RkbzDKWhnwfogwHgN1+cuuG
v1Ax5i9TuS3DSh24y4Q7ztSJ1loHpY/sp9dmPp9cgGg/EqNc80V5GCkMPqQ/GCsHfuwBuNq1nxrt
pMfNh2TlRvOMOWE6T2HuGysHdDzQRlyyEFOnVOHhrdttbfQ/IROKZ5mKdscZrG+doXlBipJtuxqq
SOt88TdZbyFQ1ZPL9YQFcUAUV6gFWEuIr02rKruYQL3O9gTblShC+9Norvix6u9djxqDm86G3Fz7
ZovtnXXbkeJ04vNGydalyMNCf9q2oSpPGpL2zArGHSy5Hz2W3YvbNj1vgdXvgDAsq2FCDVJrxjZj
5biBBUxrQlUgJYJAnfU3P9D7J7AcoBOdTH3MbTwdEA8j7e6nEWkEEjpwSLzMhSBNzhu6ynhFZLk6
wbUdeTHK/ghS0EqYzKDawa7at8IDyk3i/fDSGrHzWk2u2CQubT2Zx+2l7gFYxJOkWh2DeKv7hb4T
Tl8ecauZ6MHAL5pt+ATqv7rW7oZTp360YnOHqAm1vCvJWhP6A2BIfd+YgMBdD6JF54jw2PvD+K7P
qV091gxrHOiWAUcpFJ0Fm9Wr6SZkr4+9cUrqyGMxyAdXe6Cb9ahyP4wuYfTcKPNDjtQAaY0yRUud
d2jSgzVpP4aYCb7oRPdIk17fhx3HY0Ds9A1LABlpLMQXrhnLJ6LDzwRp+a++5HzsahJ/mzSurwSy
oJxPjBpWD/Gybod3geUWE8KkrF4bmriDXZbvQ41vVDoOqurGKt8DfB2wZiacA8raMi2SpwJV4yax
OuNmumMBus8Rz6TXk20TPPiqGohym0ycA2P7A4pNtJiMqjoBDQZeqKJfCnLCV+C4i8xs3M/MI8dB
aiXCIemz/mlkfYhluZlyGeDuhkGHvaFh3dF568YmPTLRhuEJ9PdLpaJt1sbqtXKpQNL5Wz0oiCtw
ISwhFB44DfPSReLQ2udVhfrYUM3vlX8a/9Q1z8YaMqasdYbwp+13L2GmsvecpLASIrs+KXEqayO/
RDV6xLJN5GtSJ9x4uPqTH3b2uPs9uZ3OTE+Lziws6qfWca58zGWy9otra/rTk2naXyZhigcKESZn
w0jsQCgJErAT7PGBmKW0OZkarnpncNtcY+gb4I9yZ9F12re2L5wXPy9OBEPQ266s7EZJAafGn0Vg
cngbe/PBgpR/ps2glrCm653r65jT7Mk/gF1xnusgv0a+cW4mgxw6bcR1JayUvjghmLYT24/G1L4w
uIYWZhLFd29SxOReDoRnTEkrHqI8Fg+OlnE+3t+szFTqIW1S57lSe+oz/yjnhrdBG44YJxzMGuXz
afRMIJ5lk+5TSPJ2Ib8koW5XWJrGusprb1d0ofHBgirWBthDqLkdVpYMpMOb4zYFQW3qLSsQAY65
z2fRGuehs42TI5LoUUDv8pgGG4U3bst2UAsP8OGlsttsFXex/xRQyX0UrNIWRZIXD6HMiAgYNYbL
RB3QOrf1Ewr4adXqhUbmk5+h2EGlNtrucXBDezXmcjh7Bf1iP+WWAMXP3NWF92g3U/gwDgGNzGIy
TtPoArcPbJgXnpZfZNvAJJYoAOZh0tgM5lOanlEIdLdYOd1tFOMzpOzXqOMulNKSOmsDpoCmq+Cx
JgSU01FjNtefWD5ww+FCCpR8BkpnY6Ghs+UP60q4MLEt6agXhXUsO1+CSLbQ3AKfpgZs3rK2WiEg
yXZpo8f72speWZJMn/NOEWv4I9lx5mesJvm9Mz/jC9c6egJdrjugWXbyRj7i9bIPjRtpa8Y49ptH
EizUE+NHUEMoJEtl4wGEWvu1PhycNd2o4SfBVvRP+6a/0XEXaz/m/i0LhfUqIW9O08xffjoMq5Ii
ajtGqfFscjkiCqV9sbK8eBEX2ZHyY3ADXBJlWuQ7UpPyA4m1C2kyc5cJtNf7JhlDugR67F5E1euk
HY7cGcHiH1X1y8yYuGEvag4dQMnSFg/31SPvt7Ge8RbQukVyooBJToVtn0yyFi9GKSHRJaVFqex1
tz5zH1Utxa7Ww12iI+BdJCHBUyUMZCHz6EuG77beGG9dKh7NQgD4wbHgh0F7AWxnX2IUUISbxiDD
Ik89MWHpN/jiuZwmQuym0iSBuSReWec/eqI3RxYL0C9r7yZeSmtfe2gpcz4Q5s+ht8gDSyfvPzTr
Niv+kLel5rpFynaaLDwjY5H5b6y7h3VkswAxKyneWqt5T/DwPiZdFN0Mh2tjYni7qgXQnQwuPcJY
zy95NzgHweBhYwhL3Vyps6SL0u4bcIZloBK4SQ1EVHnv3jRjfIKzy8hPd88uI7cfpdZ+4UAtbzbW
r63vNXB8oxFarjM1H2BgauA2Hyz2k92Az3Ez0QD50Eh4plZEORdG3QWRG5DxCnR4wlD7wzeHRcUs
KUw3UdJ88ztPO+iaxcnmzruS9KNjP7jN0pEwYv3eD0lly+Q5pjF/vj/UpevtkJ88AHwCMyfs7+kQ
EmiFVgLa2IRGRzks4+XRbryrfe/5yLA04K3KZte38lP2lMEok0dSFly8G5upHySGheSRRWxz1vGN
/N6kccKrvT9ZHqbaSbeaV0omOmnrMDdX5V7zDTo2RjR9BHQXJmuMPscxQc4iuW0l463n9nQqQ22L
vhLmNAuEnWs17tVi0A54jUVJ53OzJ2wI2mdbqE1vsz7KsWSDA45yWr9Qvo2icl6DKlUrrc+R7zrB
kz03me+bxoxTWoBjhLPVVWcpqN1N8/pXj26eWzRE5DDbSP1yr3vSfKgD72qV2UBqHY/uGx8CDS5X
n45YbSSLqerlzdOt8DYOv5LW7q9pTygk4atYpYV5IfbCe1ahQ5pta9K2BuPyEQwEkzljCBjPpoQI
8yRcjbE3bDRNsy95q//Z6+fnaEwQWEum2Uay9j+xPne2hee/3B+llmeu03CObuq0p7K0pp9j4e/D
0nZ/1RVzjrZOI3r1j2HlGnuDFhrjbcuBpdU6h3CsMVf+3p2fxAJ5ClHm76y5I93WYwXmC2na/WHa
mx8jvoWr4RqvFsN96IwgqQ3LTy6uZXsUZ8RQ6wa8pyKtiKGADXyK0EwthjZT27Etw4vlxAAhuQQE
8wYFQEKG/PQDhc24aacsxXyktBVJiemzpiMXdhkBvvrMpxEKptpH7zbfBD4oHS/lrTRTd+cAEllp
VV2/ViVaqcQDdt4WmnpVVeeucKEHCzPH9U+2u3HtoEI+ACtZ14mhX3MLAm0egefPLN/a41NGjW2b
OOMrAlhpQcxZRJ78+E97CemBv5/D8ESKmCw7kt184+G+qdzOXUqWzxT3PDeVbbqOBy5QlS8QX47A
8lvTHF5zdIGLvCParWrJ9vWVcSbVsGXF+Klc+2cOgvNZuqW3H5i2bwxycz566EQxY/mXugu0RW6S
E4aU9bFH4fIUG653gRqF1Z1HZULF6EGCtrKmQmxc1XuGgIdAY/3mALkK6OfP2tsIvHPLkSML0e1y
c+yvmgcekNTg+wMwhP1VzUFvSeUMVAB8Q8lg8jhZpG+1DATrDf5WCKm8ot+b3LPig1RRX+yEcHcT
MIlNU09qSzHjvKvOPRtFo11Fgc8X7ip/AHDG1JwlCQYyURbQLqkxORYOj/XHmkAWVBDzxQ5erUaK
Onv3y+B9774ZSV8jcnKtsFjt+lKv3kv8gfcinYseQb3/fN5m7CoBDHzr5+dtJr4sTsAhWNy01n6i
Y0XUdLoNXO1qJp+C3LiWrCp61/Ebk/9fgQ3LR7e/iMnA+F2FyJd6OSsi9I+4APjmjGhzwWl7527e
3PcIkfyzR59xw+HkMHtNvEMV1N5hcI0/e389V1m4D/LoOezH5GxRu5/ve53yAVI4kY1IG6rzP794
f/6vb4vmL8h8JA9FYh756wu5nsVrU1KDNnU9nEQb0AcrR+0WSjt9NO3pmE0qfAk7r7hBdEdN7i5q
eghg2LKAwWJshkfN9ZelldR7wzTHreWG2TNLUQwrynZ+Bv0XbWtyW/KEBA6kT3ymYltbY/YgFLh6
mTMip834yWyWyHL6AxeszV8i123w2RLfDkmPn8qDWQna8JtFOblucn86MDYAI9iDZS3RdZ3uG5IG
/+xVDdX27y/w160JEaep5JPOJRjMW2mJm1xM9YNw2vACVIMgWx41RUdVjJH+COi12mIpWU9tSqzw
SOQCtbb85ovpwJR+HzS29RY3mTqMzPKXYctDEkGIWWAxPoiKhL+h/Ux4o5iY4NqD2NCt/EZyD8bA
tehSK9t6LUFnZl+862jxboS1q2sf2EtHCP9GvjpBFwWYc9qjR+GggbtvwhgfFj/uY2roxrdBmtlJ
B+p9GuNG22rMB+9P3Tdwf3COz98RIpVfl4bFZL01rEP7z42Ia40sU4TJB68vTdj6yBskOP09TWhR
gOAnxCTAhfRnV5Rtfuzh9B7veyzPl2rO+AK4CEx2ni52yvmmuWX9WBLG8my7sE3TIT+VuhFtxwp1
GtMmJuraIbDTGTLZj+/DgGmp91rGMBjld31FnyhCOnHRCjLwckTKf/bs9CEtuvzRyMNvVhHkZzWP
3kH/iRV8Gap3siSfy2RfOaglbOkd69FbqaroViO/aeXlOLSptn/mueS8NlMG+HoXPOaVPQPUs/jn
VL14WjZ9agA1GKjGxtER0LHnLv1fm6EYf7iYkLf3pyKk3znamhetgifl17QWQ/xKnNTOL47QBT5g
pFpKf3cUB65VOTiC1diuLd2zwGhUJKdY/i/kPlhWQ1dbTiK0XjQum7tUBBofv7C2iIYc2szmMTRU
+pUXxlGL/eSvHa0YD+4xBto/p83SUyJtqqCWZ8QT6yvT7/wTJbtPbZH92aNJ7yMLKey9pbWoN5Bi
VS2x4bnQT0AhSYC979433vzkfU/HenGAyEHMA0959+9jbIpPdVKXrPerZy+4Dl7dATpmMznyuc1E
fWFu2N24WhjExJaUjD2ZeHbUJaSF5eFjU+PCikBR/GjIoMxt+0dr7QKv+h65if8K66Y8lNrcMZej
/1pLs9mkksHzMD/MpnjCA+nUh7yEo2z0vFEkKUpWQQxEEnQO57sn6v8N9wBX9I8CTkvEIvnfz8+b
23/7Gwnh3//+EIf/n5e1+t58/9uDdY5kbXxqv9R4BTuTNv8BB5i/83/3i//ydf8tN3LY/u1ffxQt
zTJ+WxgVf4fO6S6wKYEx7L+mI/z3z/Zfzm39N+KV8c+f+wNIcCDMeQ4mb1vYhBLOzLjf2CuHr2D7
N/F3UjqDsuP/+sNIgJUldG8G3UEwoHSeDbZ10Tby3/6VL/mujxRMeMANQMwZ/yeEBGc2kP5lMAW7
5bAOd3gZBkAWX+j/yd8Ii7RFJhpZK5PhjtuRqM6tqQaf3ufZY+amWzpcG4A/25EKgl7KJsPxFqfe
MRr1XZ40x7b7ZF23V5RVzKE3eZo+0KS4hUV0zvxsF3rTA3nn9Me+pqH8bCmJxvEtdsi8zhWihZjO
cHal3n1Aqbytc+uJCLeHojk0cnwViES8xka1jCoge+7x2/RB8FT29bKvhoWkxvG16XkQzOAwil//
Lxzyb1ESlV8/o+9/P4b/vzykHY6i//pgXo6lauv/GfMxf//vg9iy/+HqlHlCd4Vv2uYM2vh9EFvm
P0wXIZswXf7laPzrILacf3iYZuGzGbQgHHMmMv45iPl9zux4FzqVkWGZ+Jr/40x+/H10/i8xHyyn
/n4YYwTj6OXsmr30HNJgQ/5m3Ybljyos5JpYzdDkG42Xbjn1aPBI/Lolpk54aP+SB/FDNBHuWTJU
KxBEMs3litzImHa2+Z7H5Cgyl6rR5mvYL5LPoI8/bU/vaNRYJy0u45XzCZJ27UbjxZ/Ilc/FItCr
ZzNm+eGYOz9uHntNWYvJRgHsIelbaCy4kHX4FXdgM+dVeSZBog6t/qipjKWsW3SChX50ybaP88fe
Bfg/yQwKf6moqAksQCbIZF/yo3ra+6uEmQu/if/EzZKDcOub0sduSVImOnvd1FlvM2MbKtI9TFdb
42NTC4LsVM8vCfhvZZJvnar7iLvg5lbOIbIrzLnxp9nwKwN9FEsui+QEBsHWljzFp1gvyrB7inys
i7oZ8R7ZcGgdMV3vL23saYvqAYSfqK1286+qe1Wv0PMDx6cq8jveQAM627KiAz9a4zbK+1+xp8It
aTL3PyzOeBe6UHvzOsyyZDs3CGR6upZ+xjXHftZrE6UQKr5UtqtAV+XS8XkXCYYsybti4quLhwo/
6BLBHgQEI/xy5myY++v3cVwMZZ0vIi36vL8vugsCqfSyRe/zyrOueeoRhA0BH1k1dM1at8vDYKIB
MN4dhqHUvXW/a713l3dSi+014iX+KEZTMblAKMa6ZbnpqnxvpO089uI99xkyDg4JopO5ZwKLY7Es
/RVd421LnNqK2EIEQxVo7dzwr3ZL7JHCp6ucdEJGeiHwzdjcPwl97jh7/pisEnr/uoTkFoaWWph4
zkkJYPLpWzfmdpQIHYs+ZebbLlV7pQ0aw2cClJyxQFnS4ZRukgKjwHWC7kZLzUKnZ2tr0C/fZshH
ByNkC+kTFw8L3xUhHlxcbbRJ87GsC++iZ0iyaCmTwjQfvVU+H30Tn9movlTLTzC09vV9atsTHgri
ydM5GcQA83I/CZpAP4ZDuovtkkQoE0o64Ugx00aDjEvUxwavJRFzgT49kUjvryhTYNlN+UaP23o1
zR+9S2m5qJxvqQw3ArO00o3XvhDbDA7NfK5WlXPJXOtRKwlt4HHkcVNwu+lktO1WjhxgU8yHEGTa
DXDbZxKB2Gr6Y5DBroiDW53N0+aJKtM+DD0JBDUvUB8zNHeE/kjD4hh2J1AU4DCIH6cUmYVaUcAf
lEouIkSseen3MOGtRY70qU/uLR/5yWGuvPNZMw+YtW2w/suxX/muMfOacR/pVGbTrfZ8gOGJiJb5
fOY2DsWkqxNhwrk+LTrbMil9xI2pzXzuX4GS5VwN3BWOwnoR5pzWdz2jaoaLW6f9UtQtK02OU+rL
X8oxG8xa6S+dLHk7y4YHVHP16n41qq3mJevaW63j30wK/Str5BVHPG4DwZUyQ+lO/ccxmzdrml0N
9foyqOJPA0oKrluIq15fHWWLwapwL5HLNVUP9S/N8d6heBOwZxAoEo8xjeX2K3chLtU4fPIwP98P
DIwp9f3gAQ9aL2pCtYm3Sz6LMCiBPSAWTIq54SyuXeRyjYu0t95w3h0rbbZmXVkIimg7+lzaiBpa
GR4ja6/RbJyd2etQRNtaNEwYI6BtRli/Wa0lV9qIOVI4IRoCIJY9N7R1hiSMjvRwwe12sur3Ymbw
o9MO4NSJgxoc6+j8Ptz9huwVl4xCzRPaosrKxxSqyTbSxv/B3nksOa5kW/ZX2nqOMmgx6AkJEARl
aJETt0gFrTW+vheQ1e/eqmfvWfe8BxnJYDAYIITD/Zy9185JWjJPVAEO88JIvY1qXFXDHrNnXKia
O2svMQxiqtpTs4/k+txgGSFodg0gZR9Mzcs0mO9ZfogmPk5raqgoLL+nELRX6/BVTXSfYwQ+XeXH
OGlvc5/8rCgE9Jb+oPWkxq43lypcKn/Aj9VUNGZakozlxj6r0bKadZ2XpeCo1dVkc4lDTANLHoRZ
8v3PoL5e1KuqHeDpdvt01v26jYqMKTe1fUMSe1sHAxsFGyMlW7ZtOpVILakQP+Yq0zRSQ7Dsc+Rl
SXkeAesv6KldepFoetG0ELU3aeWuj3DMTwaqUVtPn2vLPCiNQAvE6S7bbEfLxtoO12w87FrV+tL6
2BsTTqV5HQomY9dxO9jVmvOiFfYLlsd0lyblbWy4efdK9H0NWyI+tOQ+kXxfXzIO0fft0sLf+G5i
vwvxOFECXl+cIEvZ6ettrhjMoA2NF23EuAwLMCYjPP0OmhVXNmmiyNZ40QIrEd3kLw3JJFG41sv2
vtTf2X159iz3PkE4T8o6dCsqvzSvG5WlXMEpVrg6MYJKNsgINcybOSo/6rnyJpUXr5tpAYM2l+Qh
5QCT4HbONfPTHPLWzRmiHFm7Ne38MuOHX1+8fvylsm+OYr0QlxGYSntpo8aFMs1HWccRYpQ43tyR
mNTthdI/rx936ugLQyBlB0leaQ02otZk3ybxK9VDtnTFm2wb1NhrPBiHNAc2Y7ER22ccaSpSoenI
Z5qOttMUbphxT4gW1VWk+V1J14+yfunS8YAO93ntPe4tbf5BItIu1zNu1/ZXJMB3gL3UKWkhm+Tj
5gx/Pne+C3CosFe/uono3cKaUYAo8kuV1LR511NDQeY1WtFXpvEBrZQdjOripFnVXptybztM6w6R
bOqW4CRv8sx9XZZkZj7r1ZZ2JwEwageM4zvzEPI6RuKNS/FzKdgtVF9KgNnk2sfaYz6VH3rOb1fr
jUxLMlJ6x4ft4PWNhjBPhG7VrLt53deZActygpq9Hpq5ZAojy41XLmFGDYxbUW0zI4np6m7bsizr
1ErWvztIjtYjtBoUyVI0btt2IOamjo71l4k1l9L6uQeZLpKDzq1RjmTkhB6yC3ZQVdwnky7P+rop
4xkJuaI3xxyk1fNMzC3MuI73lnr1TS7rqx2Lcx/CwCQQdtmF6q6k14jWjZdsH237xDl8cvDfwyku
ZCq466HQ4/CntQzX7eKGaEx3RSZCchp/VjmXO4xVZLG/zfX4TugxfWu9YP48mrEYq718zKUm3yNB
al2oFIy89+290vVvtRI68+2Qro0Lnb7q9jnsKHmBb3bfbuaxJV6Uph/2wAWYqFhEK7Grgfk6VKrg
InU6bFKDo9isYxMmTiYVinihJPTMYvsieun39gf11rnYhvWnn6+YPYFwo7onoPn7PJmeFYfCLds7
1e9fadN/UN51MLtp4Z5c4kPesrGkzDAJan4Mxhp3uI4O21kfquqRAuVhhPuyH4gE3BHSuf0CE2Z2
IC42aTa+a/rUeduGbC/cdjrJDs4GgvOy/lZCzNru/JyfzNzm6iNUDb9PSW7rIpa9gIt9ouB90xpC
H1ctyxjGEj1iZGw7fCHhuy3z5DqGrsNeVUlnWY+fkhqCUgv4LOm5SxNs6Foa0jNqaGAQ5+6q2jtW
cfEOGpTA5EESZepwFjkOkkoz7qRjT4Lk0tTGOc5Bf1Q5lfdm2ZOlR1d3WOjmUjA/RTp2AJnwJtuu
/O2qBfDE0gNXQ+hMHqyiGoZhB3NUTTkroEwhckBaup6h65m7LcvMpS3dCZnTemElDl/CcWRCWRoy
7GBI8Bnyle0oKNXwEpJdvV7O7boOCsO4YGI+HsMK0yAYQxeMG7+fP20/3q7XRRTPuV08yOaMOqUM
9BxNr1RZLzFzmHWIjCT7pKxRTbg617sAeS4aQXcPSYtusma0m9f1XT4YwTpyKUn2DhTvOOSZV87G
fjuX7RTXn5p6Ul0fka78VCJOTDBmTDz5jc5+WWd+691lXtcdU8lfcdhszhc3f7AhCJNIxN7fRoPO
jij2leHr2q8Ri0oknJV0HkGv5BQagC1pdqduW4bXrHFsnzUtAcaaBBsiGe+iZLFQ1yGZ57hHyFpq
7GNFI3C1I9dqHpKewqg/heKrSjrGJLJ3kY+rJwCrLQJv4/fi2EjBln1M45vf4guesFgaHIxJfya6
60eymuVVEFS4S4FzuIlYh4Re4S9xMKQ/8+Jo5m60Hc0m5R7Tg8Om9+4ZESv03rn11KYj1mhNxvFe
h3AMXDejA762PkiM+Pv6f2gxEx/lHQkrCyZ7zmQxW4GhmC84im7mbAbb6R1FzIklYz81jsJs6mrp
4nW7VETPpTHY6ZtEft2cRN/p6zCT5Z0dVq7rgcH9iVh+ndinBUsNLi2sQuRiN8pZyQukXX0FNlB/
+I+LLGvfCNn5aiEJlll4XacEWLucvZmaZ41NlaIef8rAbH/EFIHiGpWWTS5ap4es8pnzb6tSVZjB
OkdjyQLMJ6IjyzeVqvwcY5x92Xf5bKsGDl3VehpTJMnrDXx9CRDjVVBDAlgiWHOsVY2RiC16do9W
K71kS/y9Z+mwjgR1xdp9bfGaRWbvluk9jtrtb24f8M+vUi7pYqJvhUqumv5cmOpt3SoVqZebR/jR
LRzfwDKoCdhcV47AP2Mkt2F8dNYl8fpa7snLYbCtQNKYwTXkkO+KUp93NlsVJRjmjHWesU48p09j
6b9t7485Ev4NcjPsZkNNe56OM0jPdT0RqUf4O1hIxAxqLZruuu7bzfBerudrNDKqNcTtqDUijXlp
AhUj6E7TVXI8mWFlbDcVo0sZSZeyPEHP4uqBnLVLWKzut1W2ZcqvRn3H687Kiz1NAGPsauoId40z
YV3aMmO1VWawLalFM3fFbQFMJw8gR/m4zZPNlkE9ozvimcw4Y0n7McSXqmLlXTgcxvUfuR4WRSa0
zn9Wv/U8H6VQENHDBSMpXFca/SMIpAWLfGy38XoNzcjdvSKZz0aBBM4qZBcgZX2cZXZlpKen9cTN
WXQX1ROZOsip2LO2Xd+sCcY3YIKg0Zone+qok5q3deFGGghzT3Bf2GiZgqxFkdqJaQpVP8nIAguw
nvhb4WRbuv2toPjPwt3/KPr8oYyLrv1f//NfgX+Ynsw160CmWijrRLWoFAT/Dlgc40jRp8gxGMyU
66Drv5FmE6MNC/1HCuaTMvoffN//71r8V10L578t8fr9V/cr/8r+pWGx/sqfKi/2jH+o8HBs21oz
bEzZ+Y+IDsmhzqsCbIaLZ0Ntls2/6ryK9Q/qriYdDlZ/dBA03vCfdV5F+4eFa8Am5MLW6YwQAPT/
UOeFDvmvyFSGcccy2Q4aJjJBP7b9b9RcNILpoC30XAnLib2iwjVfy91RixBqOL9zgShLthWdqSaF
g3wpd62dwRIrXscKCRBunVsS9nfuBLf4WyE5DK0OYvzsNgnUpnN+wd//nf7ssy3h9UF08znciUF+
L5REZUgsmHR0b0lR3ODpD7sSU5MnCWyeeF5Y1CONQGNge9aknUqqr6uaG3n5WaRvWaj+ynLlOqvi
EJEUkJO36pYTy1s64sw9V4BuWcEfxny6n/RXTOvHLOQNnRihNPqUCFGG4WfouM3ZeFiU56QnoSDt
CUU3KNjukWv+LFbLC7MEkzTE0fyWxmJ0Zb9TWX9KEtHTnXiCfYw/qUvq3ZjDVQ/bc22OHhf96Ffq
YrAeYBYcm7sFVraYgPfj23wyqrzcLbJe7vSaPrJVs3Rcw69DDSUmgqmDrQENmPpfPSJyUXVUOwxy
32z9J7N6a8+wCKgpMZ7maRWF1p9xObyLhNzp2pmf+lkO+la7OUVEwjCluJMSd8RnCHsfDfJvqDRn
whjgcY3yi36Tuo56GOmuePDtn712UC3CNqYkGgO7K6+FrO7szJzOffOGxZbU7VS5oBxi+ZVkiSvs
ENfyQHBjtWj1w1YyTggFaXXrt6Imh8xi/O6JcCAtvSRQAdF5ZWIR6GuZFrf8iYZmgFNAQBkhDFCs
Mrt2k7bArV8pDfmsY4emDyG+XAykl2KpICGaoOezBKVPABwBKM2sAKEJtkvnNRrbER16oaNxhzWT
qbHbtvVH9zIg6Ny1ivORochxI3N4nwbEJu1C4YegZOoB0sHAb4tJdxQYHZIuMJuIwNd6qg5jXj3B
67tRI1E1xR8LVOt7px8JpNX2UlT4SxlFF5lIDjoMcAfjVXhwaCEs7hcr+aZkVuuaw3hxKA5FgtYD
zvlLqs8NtGztuTfiwdPzjqKe0tymwr5r0cNCBDYT9mpu781Io1w3vJKVQc2UHVc6KRQ2UJkpj26h
DFhxOdSIilmPlxImji5UY09MS896FH6Mxdkpd+k+1pyfedP5bRM9iT4JulooJ01UfsRKwquV5FMW
iQ25J702ZfrAWvP2bJjxpTeY3nXYX22sphROpyN07OKkVwCshfxMxoWkYu9puk+Mj9yCGjynySif
VvgHugewaRJZNyREG10XJOa4N9vKOKTJYOwUjQULHe7sMiRPKHdJcVW7nFpFTBBB0nyKaIlczdSv
EoRplm1d7erV8p5XnYvKSHahoUua2h3NkEJdKVdPudJmaPrtfq81bfLYKOGqC6HINcbGmZzyGe8l
MDxTJZR+xFGwQyaeH+LRZL0g5ajIKq4rW2WKpBbWdFwIWNcNFqOWPYnLNe2GL2UpV7pZQOzkQVg5
kZuLbxpDdVSt+GRP2s8hU3ac6uSFg0XZ2+TmnJ2499Te+SKHPNsVqR4HyjD2RGkQ7w16afCh7O6q
iBR45DL13dZkP1Yj0uIngVSosfpjkg++3c93QgHfhEkMKcyM2jWTSmC+U8aD7PRejZABo90TVgKK
Wb0EAUiDiYYYGQeDVe7nPLyUjjag2iophutzECdQKDIQkzhw01/zZP9gHIp3dhhGFKcZ6W1YvW5D
2CtXaP+UGCkJG0T7uqnUe/QlCryyBIctkDupfhQ7FKUnfCq7vsTbEmrRtWtJOEJJMtyIxvAUUwey
F5dE02NADnruR8RvV+Ge1beW70HFdwznvS6mz6HJFSqvoURtKNX8uYqLg2KHzz2EmWuWs4oLAaVK
dWy8xenCoCtVv7oREasqcVYgGkCcVFOlF9DUHQH8BbN12CQfonTmcwk83YGbKpFSc8VNZHBMYojo
HWL80R7FS900ruLMu5wYoV+FpdwmszDv8uoPxGdA7I2RFe/cJ9XdpMkIrZssQ7UkXFPRTE/qqfTL
E3lzttkfiCFGnppkR65OYm96omDhLUUQmPL4KdTkwS+ZbBsAjI8DWp6DKlPQrjRjdkOlc97bKXtp
48n5Rf/EdVSibnC5POGiVF38APpFag3rGsc6g4GkvglDji85Gi0g29mpsouXuPodIa1lXEj2OHlo
ocmk+coJfBgudSmLCvpoDlaY9oCY6nGBbbpTTYbWOEtPohh9HB2nKU9prWS6Ry45FaprYaYA8zBc
qmSXcNMj1j6ONO5dkVvidt/VHWSXWjHIWHGew4FE+AY1bNhrb/1sL+5dJMUpkvJHaR6ekEXoVGJB
fkda2DCsUYIiVO9UpcYzoYMtyViGfagSfIIaNf/zTJTxUbOi6VIXHAghIjdZpT0s3G2vy+X32owS
2hbh/M0JuSuTDlQKGeC/PBEsPgPqUFdRlGrPePxr4EFVr37TF412SJQ+d0q33JZs/NLsVqN9JuLb
0iLgnkMaQBBp5V1e2/MzpoY3BS3HwHUOPE6zjxmaD1d3sD85jd9G3NalBXX2JI3xIVqQaqjhpZqH
DsVec50tmjfOnBCoVxCN0DrO7HPPwjonWc2ubGyxH2J79PsS010kaD5EWlCX9F+0pPayiDNEMqfP
ZhiZrpF6Sjnrvuga+j9nVI4sRr4iXHtnm7Cqna3E8qHEc47DJ33REHPtwnZob1lHpb1pmiHoQm2B
w2Iwjyil5Sz12g8prqYHJmJ8CCzSpjXfpiX+vZjKOyUJSkA2SI7BHq5al5ybGV3cQLvjo1FFuh+U
YjUEGhUZ3lHyqHbU6wxsEl/FbDCPHKTxUdQp1GvuKozzBsrfFHF/NhoPffzWtSxHqeBHLL7w8Ect
N5ysCeMzF+gL1w64DEw5xzCpvzFrxPkdOtrRXpSfYLUC4DdUVbA6W0rl18nZoJO6Y1/v0fzAR0B2
6VuQRAtd/oqr6AZzWd6lU/qCt/PQ4ragK5s8GAqKSkVEwOry2MuIcbDigbE873yd1lMXm2cnVXzE
oJwnK+lw8o2mepWN5l5pKmk70PrL1PIKx8AY/8GcpN1XBXOqie1GNn2t4JPNZv29rHWPkOB9lZnR
jkLkCGQEDSxhi0yNbArQ6j0msCtJ9O/EMi1kNlcaxAdERQOeQ7UybPB1FBWw0Eae1Tz3on3BUHJM
FwMzlnLM56Xby/ONxYVrVg4XsAVTQEm4KloWx1ifP7MC+aeq1LBlO/kFHs+vkSUx9sm68Xta+Gk9
9xd1NHrf6cTbBrA0RX6ZuqLz4+jFDtPxvH1xShzZcLz7jEssIbBk/cmfJ7eHaANHgVGHZ//28M8L
moVtVDXV/08/+ffXlyLmr6ha3J8W++f20z9PVTlN57/9+t+e3V7V4HkIFAbdcq7bU71+SRzcjtu3
2yNkp39/7t9eEkdr33R74V+/t71me4cFzFuGC/S/eNv/qx+DMKsPaZtY4DqM/DS0cXFKl5Lxtlsf
bt//9ZPtuSgBiBGKgKgrK6XYXxenv16xPdqe6zPdCXLsqwb3PDrQNJ0dI/mxveP2pVSHeOF+xJ8x
85HXMCSXRAZMFE51VNIs/tSfdVPVXrrawjq4TjCH+jBjrvYtHMMqGObln5vYr1uxvZVwzPehHkjC
m7n4ylHJT04+5aftkRQLHokQ5HRJ00eRNOW0fdELJz6MQ/O+/Sns92KP7VvbNesfJaSUnbJug5SF
rTtIHcTPqalOlHfWuYNVZUyOnbg6hbVJQuD6aPu5uuj8fHty+97qDcQneF7/esmft9i+/9v7/PVz
IoWmoE0y4WG94O7Uo2fpY8ifiIBO6hIW/mxCqNyl6w7oEHss+wyrGdgFQl/G9ZA24B1SMCns5u37
7RG2h8F1lgzcxfqa7YtedyWU4EhZMWUcDr0EjKENDgvlWR2Ojelu+2D7Eq97469vt91E3V3NCGju
ob+429Havmw/++vb7Zf0uFrLd+zbalnvDNv320+2JxOFNoZQboIIGAyWwsskpMy51h+chminHED7
TKpOMmrPTtdezDS/jrW468pX7CjHYsF1gixILpRAtWw/bOcja8mjLFjKpBI2Rs2Fy7rMxZUb+I1m
GUMAzIG+PWKtfpAN9VzEbxZ5jbSNfIDlpyoiQk8vv5JHWVLPTTwfHdn2TVt4UdMdO6M50K7yLcCN
jTweyH+sU+RkLDWqwWMYvJNi5lrq77D43WKIy3WK1RBpyRJ1CUS6VaHtkxmzHkh/BmiIXxsfvskd
NvEyUIUacAE+rO5lzbyH9SVoF0iTP+6EIA+mDx/mQvroGnhWqG6G6UPI4SFmyZtmxUXrLRx2rU+B
wS0GzCZ6fi6J9zsSxXGekvah65kIao2fynpg5QkfghVM8U6czsnqW7g+xnER7YkS0rHU7Qul0aPZ
qUeRKD+mfH7phf5JJZBW0pfWg8oKo4uipigLVv7mwopgOg+tzvVtBQmGb60YvcLSL/3cHZVZhR8w
MVGdDn2XnkZiYbLsNgzcSqCVK+kTloCD1JbMA6wnsdivQ14+2vRlMG8ee9aPO+h+z8yDr2m+0OLT
A31661KvBLK/yM6ln6yAeMtfKcZTU9Neka7fSc57UIWK2poVWNqBlOue0BSfC037OYVhAM/ynKU9
/xf3yu6vVdzvzW7cCwv8BgKMMgqmrvblkXMyNjhMXkcxpsRoCkhVXQ42rmXthJnrkkldkEmqX1k1
IpvwOBA6I7TuZHXVW9hP53IhiVA2XCyD/tqtm6dbbSbnGOoA+J99hyqqdqZHASY0lZeTYmcn4ieu
zsRfx89iv9sdLQpmAYVpnSTjHVvMIQFNp9viKuXGoZOts9Zqz5BygrKs/BRfpRTOZ1Y81xlx/pAe
Y8T4XSivDNd7nySrp5cPqwJNVA7FVxSPfjIbXkPnGgAFiQh4hTkwcguf1scKfFx0cerJhzVsTAxa
dsG4HZh9fE1t41xaaNnmO6JLVDKWj8ziGWjIR59F73QO4FqWa3k+6HX1nOrqqSqbC25TyAufhaS5
XIP0GfR6BPSznJqRWoBE3LR1Hoz2aOnhU6laQdq/6dN3FZtH3HYXWr1+NIF6qhh82h4v2j7UBF34
9kEuQsbM+EcZa5D0ud0Btu3EKxzdQB5tLgOmmhNV+bW6N3QnsEZdrZ8JbHlK+t5LTYI/kvAbfeib
wTtQPsDtID6NKXtiRb3TppF2tI4rotmnEYR50HipvtJcbXy34eNQy4cqo0+3Ym1QfMFyNZT6Zjfd
mwwzSq4tFNP6Cb3qrioxYGMclGw8B2F/XMaCudaxoqpiVoxWRegzQrEo7R+iOb2lxfhlRb+XTjkn
dfkIOv/Up3t27ZGQEzJVwseoHz7rtD2rVoZGUXIrJFRNQWKErn7inyYfUr4SQbRvbIp6CvJCWbzW
0fyIVePdyYvPJEN3sYgj6Sfv8pD6lC1h/sj7qiuDxprONNWOGQidfqLkSPCB3d3hMGKeHsG//Yim
4c3Ou1fWDUelEj4yvVOhrDy1AAvhpRvn62CFT6IzgpZaiN5cipA11pgiPNcCAqNOTsXonuhQXboH
NKlJslwmwS6Wi9eKxUFKBcYxlgeoGodS5UySlAcrSXyhhMeiMtFpdadMi45Z7lxjqXuEh+elhPVo
oLiiOr21k3lHJ/PE9PVBKPbbIMSLDvUI9s2xBEEBVfEo4KcMqfRiYIIv6/xaC8fX4ZUuPUWPTgrS
3PEqTYZHZEWMb+l1Blz9ZMnRseyiUylND3U0UBhVgqgIn+KCvmahHhe4kX3U+rmgIGkc0Qh7chLu
a4RrCedZTPuzF/E1GdNjZhv+6PRQueLrOCbnWTfvklS8alFCVRyVvqWeSyN1C7VyoyetfovHmi4p
Cz3NQLaSHXQonkJkRzJDjwAaL9n0KTXDccwfYcOeKpUm87Bwf5IP2ymupW9YiO8ZkuU2o7OLOMWi
EVf2jDKtZw6JC3D7sMgziMMyEMMcyDBajPZT2NFLvFg01aaAQjqxOcVTGQ+BVsr+aKyBQTQon6GW
HskR2ssL4yY0BmxUnvDKvDuP7XPej2cMGE91pF9NcwTO2B2xn+1BvO47/DFKxrp8yC8ZzVxyfE/6
WHhJJz4MR/+ph+mHGVkn0RaBPE3n3Mo4pyuGbiwJcfmaUFFMbf0g2/W1yOBSn2v4xYYfg+Vyxkf7
u9W8jum9xj2KXXP0jOqyhIhxum+1c7CA4RVcRjeiD3empt4L58nIegq7yr3szSfUFY91m73EUxiU
uN5Eh4IquWmoN7UK2nLENH6tuA7Ra2WX72Ul9kq+aqpVADvLybClszonV5vxZJ57GtR5e9UJ9CkL
y7Pk3B/JcjAWtCkLI4Kgs2eUnMlo2WOst+Jg6dU3eynAmsUQVmO/gMa+SAfVnALBbEL4tN4vsYH9
Oygs06sRF+AM0c3+SQFLQIxt0OrDydTiu6E/NXBKFnLzKmBJWar7+qQiF83o5xfu1E4B67GjKdNZ
MNxap3IZMeoTACuLhyzF4YUhajKDcqie4F2u/K4H3X52GvsXVBG9M+5SK590OT2sou+62oP28kT2
AWSD5jA5t1ip7WhEfzJh4KV0ODMAL/vRPEHh4BagBkU/X6tGP9Vj9dmK+otVc4bMV2HaBdfM9vGe
7vt6HcNnD2wEyJXuYA7hKSLJEBhZINfSF6tJL7YeyeM91HYb9FVBHXw6IILLlMwXsU49nXIlqdll
Gvl15vgG/NRCZ/oVBn3EYNcjXFGro7OQhVd8tyEmJ4Bt0Qm5pmq4mgZZTDQ+2HjXscWhzJYH9aBZ
blcRg9DKZ4seTWmIoCjYUMHCOSwPcNIglT0YUXoGk4a8aPrRJ8uTKZXBorwlKS7NSPHTfkZ8ulxM
m8IsdUwzMRHNEeYppSdUYBQCjCALa3ImrMMIKJsKGGVmYkz0i76S4CosbyHjUcpaYvSyXNvrLJFm
qtxCmoKSW2NjMaY0j/SnV2HGfmjEPgSSv9DJmbo7VtWDopf07ul4twvgI2j9JCWpJtAFieE7fZ5y
hSgdEcgog7OayTc6RgpOr71OIIqgiz5WWCC5+qPXpezuIIg+Jjl6toVFvZP4pKp0bbCJVf+tVQd3
0EcPqdSp5r7YoBkQM/zAxRvs2JNkZsqMHIqiBDZE2SYB3huCHl0q/rA4lh+K2ge6AJOhW76p/aaa
52ry6jONzloyP0Ud2KEQtnFE0lWJjSnkUkGgj8vXXEYfNrwnNX5Imps0kHZfhv5kEaFHhhSaVbc3
jUMUqXtKOB5nGdL2ipoaUOPEcWe7OtT9Q0YtP0+BXJoSPhHQ4DY5HJjGe8LxjI5kiRzueoWlUjGY
yufeoMd04erXkpsR4VhxO/hSaO7MrvCnYoEoBk3FSjmTTCJO47Pa0a7CJzASO9m1B/h5B3mxmL1G
z9M0Hho4JGGLfG9M/Hi1Vyjmg/SaJaxRbOVk5zJl697vQR3iYTnJbcDwTbFXuKLQXGk6dWBoumHw
CXH1Cluh71O7PR+8IIplRF2mlp84+j0N0LZlnw3gPpkEwxxTjTBgiOlIXyBlt8WJSuVhor+m40U2
2cAoIx96BGlud6cFxoojDuTnHVpNucT6clg/dgaQzib1MpO7U/4rHvODaO8C6iedML/t4GnWvm6R
DyUNzxGotrKkzFrJd6REJ4fJbVkxirNqrFI8HKRDiYG5ejsdJgVth4H+dcoOCnB+yzrUKr2gttkN
LX20RLr0OQuchg8BdlmiydhbmTfXma8717npAp35IlzbK/xUAO2JP6QNHBA0iUTnZMYLKL3vwAnf
kEGdZCy8Vf7Qr8sjWXsmgefad9S1nZ4svvlOMNR+MiHaTvodQReREOaDGQFVriUkqlxA5DuUAwAU
YsZzOOLr7U/XtG8ScHeSLqifN4rmC2Nh5pv40mqyhSc5iQENH5OoyPTTcR3GTJcK/zGx5auE5r0Z
QGtLzJI6xnZGwCIx3QSk0DxHB+Yol4b486b0EO7gF6bjqwy7WVFoC5heWQ/o8FufJVAUI5AEqV3p
3bFq05MyNz7ePZesbjcOobBkoW+rEwsX84mF/lEH4jlghYLQGWjRjDIL/ZECoSnLDr1sHIoWFeD4
TVian6oIJM1dT9dANbXbyPBbSNd+0V2s87aqBSM3rKXXD5067+Oi3jfgUgdVO0JMucVFeUgqKqjN
5K0HL+8ktwSNbgzjoaqICeadrbW8M/RkaVGjlR7CSg1QqXJD7byKuERy0nyFmb7Anwh3heJPhjJ4
X7W0EMtOowBFQ6pETpsnsrc93L5E65OFWSDIb8DNkV9U0obNwWzvth8hRVjbDyTIe2a+8kpj6Le9
XgKDKwgK9OfR8rfyx79VQ/56bnu0ffmrihIP0VfbsyGSjQA0pVnvkisl05RLvzXI04IVp/RXaQXl
crxPQwZKY6CUpMwQJ+Vs8tsW57nUW/6fCpvetpRlttKN02P3L0ubZdP/qflszw8Gi3fTKhqI/ZLX
odqlrWTcujnnum6gKFddPn6EhDLuMqta4PMk5msIv8+R6uEjKh07wIM/uA1cnkfN6N7yEu4HfUT1
okGMek+qM9M2cVlGcEy9FNfQHyN5n5tD8wFbiBMzJGlm+zaieZRGpvJW91N+baPW4AJwmo8ocVaD
U5YF28sgEfnmhBWuAklAvFJ/aOQ7C2s4JmP36egs2KRMSYNW2GRlMIc6THShPqzF9InXCCJWg3dL
jPGrpIWuBQP4aLVq6WVKbQXtsAROxdqi0STtKW0z5itm7HbhKILBltO9qQhEZMkQzFQCnuWiyB6y
sFpl6/RvFoeLIh8jX4Mpzi3uZkCqPFBtTAHNMpOOSYYhyMx8VOr8OcXo4jWUCFRTAe80SS/a3P1S
x7m9RkqpurmR+40ixGdm2YObNMnbCAX/WMIRPk85UL1aSd0Q6eu+UyoXnuGlRz2HUBhsEJ+bgc+g
wBkplEbTH+n8Bu5jHzr0qkgMRZJyKmXoIJdZ3sWtP8QBsjgqBQXrnbVSuh9KTyg0T++2jRbB63CF
TdJhHi8GYFvBGge5mTtS/KhQFZQStx5S6GJH9cOq8MdSfV5Mklct+eTIHf1LPjfKXDTID2lVUCqb
YaRfBxQZgDbOC8CvYpXlJIun910Qg33rUB8UBl0/S9+vw1VV16csecxESeM4cfVsxMVXwKrkXHCk
Qzm0uNH6QJF0GnTgCtvIk5tjW6neorYeSAi/UI4OoWJQZ72M/j+cdjg82mkkFl2ichNbcPPk5jDQ
U6FYSylwPuZD61u/TFbj9FZu5fgmuL6Nrn2wdZhOS+lZUOYEzdsSZiEGVBeyhwtFbIdmNiDMfA+D
xS3Db3o3HbW6hK7YNsdUQfJd0AlGIR0xQu6Lb3WOSBPBwjdNe6DIYXzm4jOlPU+sUxefZu6qcmDW
GvJcqAtUAeMc2SpAoepVUc+VdhUOMRDO6X9Tdx5LciPtFX0h4Y8EkEAC2/K+XbXjBkE2m/De4+l1
UBxJQ440E1pooU0FOSSnq6uBxGfuPVcbQRasoZMGWrCRKUO2Te5EG3El9AbaeWXf8174GOr4eXDf
jOrKA7GkYOkZomnFcmyfmoyTXX+LwlnBYq0dH0akrTYNrEhv/M6GFRJhsDIkgval/kwtDR880S69
fDasg0LoVZEjw311CMknK6b6OArnlBnjyswV6iAyuIwVkmbAEopKXS7GodkPhfw2OOOBufUPGipE
3Y5+Mkz3Obn0pnOypAYJ964fonWtN2/USMxXGDGWeNNQV9Tec6MTH8D83nUWqiJ8Ilg0DrKo9EsR
D4tkZ4Fpk/lbzoc5l/lBDLovNDdKM+gCoXGXsbkEiLxroh5Y5aJBaVYpvkrOqFZL5MqJ2odYn9iw
kpeYovvPuLO1e6m+CGqVvDvGdU1nQDRIES9bulCTHB+ATVdnNPZEAh+difAJu3wYs3A7BWrXRUjM
cD+uc6ayjtznbN9xNVLAmWfXzq8yN2m4CR8XRB1N4sE3+p2oCX9xtxPkUrLU2fAR1pK6r1GlM3Qd
juHQnIMckOvScBpMre7GHTpsgFBs6YyLFcdMLHfRjKtfVnNyHMDFjAQ/umsMYNNT134rjC3oz6Z6
6ThM/Yf51taNbUKaYefAiEEHIK6oPXzdXZAPqV08rJZTesHwiIIs/LDJXHgqhqXWr2Wxs/R9Y4Li
WeT+qk2eQ+fdid67+DPi/qiFsS6ydGta1l3mcM+MuJTpOMaE0UwP3xi/yGrU4S5So0eEBSTts9mR
01Zz4wpvg5Br0zUkj0FNDfy7aiBzx3BOib0oqDA6zduQ9LedRw2atN7SDMcJ6u4sti9d0a6tdwtH
XDVxhiFMIvnUsM8+qSxe70BSy+/Il/p66KV41lX1BTUm+9H6UqjpYsYC8KA4Mq3JeFp0bfVUVTC+
e21L+3EezAznJ7Wd3yOZsbiao0uLlqGbLTGOWBWhvlNhsWmdxyQ6tykHed3dSzbxHTkRBDPFOMda
u8G+5I/fPbwnjwTJ1geluoEjzBJfyYO2a+gNUmtHmjwDUG+VWqe0ZbSc2hOsnk4lH64iyy4Mv7mF
0/PQ4C/0OtXTkMujlhJdwzHMsBWI+2QbH7pG6UKqss6qmDQHwqtsRAsqeHNi93D7G3aJHKdyZfGU
D9wrTiGCZS9BTaQtYixl+MUh6ZRaN2zpaNE9m+rbU9fSMcTFhJtp9+ElMUz70a3qfFuatsN6vgDy
2Xgo/d3qyrA8OftCcO50ZvkeJy0uU6gyp6k2/Gc1iW03quI9aMonx7bbrUqcjyxM/Ee/sbQHBrf2
Os32+RgIrmgteaqiLHkK66MYghKAPf/FEiZmb90R69ufJZ3tnIrEvxc8UTxdlYdRde45MxLagvlX
NGruubZJkhg16ysbqG8tZTmgF7zK86k/v5KcYM1An3AbOeEVTq3PrKiK+4Mzv9x+5WsxHLnS3bUk
kQ88zbsf1eiznYxs82DrAREshYvozMw/i4wh3EhsCmkYxokQKuN0+9UIJ3tOOMw3Fqk49P4WosCm
0jjmKrQhoXvmumCyILvxQJHLUTY1HSlguFeQBaQDmwGWBSSNP6rWl/uYxT8eqL66Zp7f8aDRtpR2
1fX2nygA9100VHdRdCwwBFwHU5EMHQbj/vZbQ9NhjgzwmW+/LcLm+n9A9th+5pev6Wf9O9jj/yXM
RkeK/z+jP/bN12T8M/kDYMd/iMJ1518zXANRuCMEsn0HSfZP9If9L1uXDtA6E68ecBsdtfgf/Bqp
/gX5wxAgbNDPWPJP/BqoINIxgYLYsERMHNTyfyMJn9/Xn/k18ENMC1k5anDBhgeH96+WgtxKuRCx
t8LHN91FTJyMkXvzNmHAiD5xRGQozJR5lWKjMoSFRUpWdmLbW9VKfHIEIFBaV5JZTu9/1iX5On/6
IP8by8Pvb9AQDj4HR3IIgUiRtvzN8xD1MN5EaGJ/YRnPStaIdipzil2Ew+7AL4xlbmg8XrTRWXes
TYM8+qizpH0KS1J38jAuN8oLSKQhDvCA1YPJGv+TfV7UP/7+nVq/ausZ1uOCdBHXWzqGGIOf+a8f
ZSJmUT8RsYtp5s/nvnqfAuDkuV2TBl+17T7yq4ex0KZV3jj2K4Eu87lEHg4y92RD/cbKJhAh5Dic
gQjtHqwk2cl+whXXEhBQ+f3OKN69ejAeFMKvx8Ysrj7yQfISHfTvUVqHW9ImvpUmLISk9fZ1GRj2
1gPzgzWmbu+c+k1I277iCmw2iiWukgCHPUq9TWmCcF2lyHkNpVlrLPeENXRJfqgH9UNrnPb+Z35P
5gAF1uTUkzeOj6uEuNFQ0T40bdT+9J5w+/uf+X/3k59/sn9CK82fJ0FsNreMIwy8vL/95MFgFHrT
A03BgXnXt2gYQaiPK5cFD40xj9jQc/dR6WHvYsUVVtZ1hDy/i3QdaVJkjw/Kad/+/mds/Ha78J4k
97arLEHWji7wY/ziwKmysG67NMLwh9htrWYuX2oz3OvpEgHq5+/NIKd7E3Fit0BprAFHRk0WQifb
w+kr3mGq6UczjvRDGlt7/JjvTt+7bzLKWUC0+YcHZJUEe6GjoEqTFZgyAxd8HOzbG7Y5HRXutDph
eR6Hm7//3vS/Xr+6yUgMkpYU5nws/Pq9lXGld2E2kgNWyuG+h4JCpv30UgxTc+kbQQDjgFd9YrYU
Fz+mEhw/c4TxS5qLV+LIxOJ//XYcQK/cVgpXjGOo395OVlZGXCJhXdRl8SIdVLCFPrbMN/1v+QSQ
2hwgjKbt+Ox4X2WvxcfeUAZxaI1aki1drf7+7ai/XIzYXoRi1OUYBsfRbxejO5KZldfAGTqWtN4i
6PS1wT16P8YivZd6RMYpj+2//5p/Oft0HDzKUDpGHQwFXHe//kTGbooiDpsctSacQBTZ59ws/f8I
0RjbiYtKNvsgDOEQeln3xNSTJz+yOdQob1bis7bTXfVQSv3N0ANvH+gTvlvbkf9wShvzO/nzvco7
hcNmw6hyTKlMd/74Pr6yW/Wxsen/lo16mOnSykmXIA8jxiFSDrp51vXuvc7IIsPKrdWAHgvzmayo
1eC73iN2Ze/AgOddY5u5zGrZH9vJIKki5u9bCeHhscNVV6fmAd9IDkSnenQ68jsDtu5V48Z3QzG8
uIOoL1bqx4sRAfDriLHpH65EW/7+w9dniJytDGnxmJwf2r9+dyF8IxJsm4IJSOzuNUNt+8as7pOm
1tiYeT2CQHX1iJZ9AqnknxwNsoHIik86ReNh/rMBJfyTn5FlAl8wWPkmCvk+KGiTq6a8x5hJl2gG
T3Fuf7ajEZ1Ux1Yg0Nk6plV3IPXMeUBD66xdLX/zXKjtICe+9F5fX/GJ0mmiokAT8AwuLNtEp2pw
avISR3cnW+gQNpo16n1hHUqlcG57jFnHRO1qz8g3+DR5brJp3wFVeb89uWIYK6s0RtLi5ahuERaU
Mtb3Hajja2qd9VlTnYCQ6wSq/zxtxeJ2DlRksFByp+ivdXboRd13tNKMIJcF4XguHof9DQ5ejw5V
eEb2lIAR5Zau+SqI9e1i2tuizJtHTpbpLvKK/aAjgSoIKFhxEuQX5sT5RRnjCYUfB3AHnHkaa7X2
KYXplwcSpvvAP/tZ2wAN6cmv4YvvDfLhGSLcwUi299pMNC+MR1dvzHMrOJ/DIi7QTGNuKkxP7ulb
YCbbaEk6cu/WTijyTTdffMP8Yk0sl524vjaG6hYTIIzT6MMY2gBgKg5U+wiJNDkup8brjzSKb5pt
ekdEu9rRzWyxgRfKfN0iB/f2gvTAxf9GQTOUGdp2F8dFkYlPirJDZn33Y/9LbpDTkCJ9O6a2VzH/
KIn28QySUEonezGq9q5ufbF3DE4AA4TcOfDmnDhmZnEjP/O5TWsdsGzZ1GAIQZ8dMTk++kUy8fPm
V/lYL+OszR+a6L2eoai10bfrnyk91rwud2eqdjYqXPg5M94eEV3olPqb7wCRsLNqeiDJUvIjx9TG
uJBWP2SwqjpM8wp/y1Ibk+9VJqsHp1iSDJ1s+/lCT3IJxVerEEmYe2Mqu3cpqVpMl/2cL+ryGOH3
PpXh+I0Oy/6ektmcxNr5diM4luM/1v4uyPP4WItk2g5cwsxVnZW4FUJShYrgGGVtDK23CMEg99KH
lm8MfrbMbQfKSTSDz737iR8hGvk47A/4Z61j3FNV4IPjvnSRupUi3LJbME5KyIZVNCtK4HPVjvXy
tKRY5VSba7jbPy1BRSIi8kwCqwJ7X0bKZqZSvISkj5zawrI3ZIPb25y8MT+oEFhpTUcuNZdvKEL/
MJUWaFfXt/hr6r0geQnf0j73+/iUzi/YcuINEU7A1Nnm1o20nm5fWzS2jQukK7mGm3CrJfgZoTBU
i9Ycp40XD5+6I4v32GErP5lkoNQO2EieKejFrZrt0vyvMr2yjpGZ24febT5Dg2mE52v5OgQZvEIw
woqfGQCENwoY08DFWU9A5UBWLFK9n9DK2/F5UqwZKmMCg23nwH/SkBNFrw122cGhMdv0ivE0fRrC
O1/6LoSbzjrevgO/bZ/AbSHedPozmZAYmGyh7ts4JIrT8oKXzMOPHuX6sDaN9iOa0PzUXVVvbxGX
RTkd28yqTpORZWx2sJj5foJTVULcLvQY30vwYKoixHqTfvNzS76SmENmQrhnvjuSqhXFp0kr2HkH
2FJqN1iXxOmSITBdXE8klynPxCbymmjF7ihikkHt2br5DmzKtDPTwTu6cOt33oefDPa+CAt1N9np
gVQjcUwi7UvUgccfcP2vuj4a7mLmEJteoEIdBofArz4gEpA5Km6BjK6LSIrbr2r8rS/W2L3pIdtY
NZ3LxskucgxQ1t8ej05W22QqEPQSqCzc2FPaXZXvAvEx4+dChN0jd9+7IkWUVWuDAyzU/Q3++XIj
LSffCStgBJd33rGaXxS8p1WF63EJVSllYkfRjTH0XpjDt9CSA4sCTT4Fg7eWHQpzbhsgJph+jmbB
zLG5PeBj/9BMqXagNUIgnVklA1kG5tg33TNTVohBAzNVvSm2BgaIvQjjH2U6od+OSJXSQz0kJ9KD
mOE3j7HWvQgKI/JSe+Pgxwyfa2fwiaa3/EXfmtWLp4BL1hzlzbzRsIps05lZsQ/aPsOcT3yyTsY1
iqRDHefdFVqbvbEO1YQX1kX+RRqlOX4JiRZsUWnk7X1Vp9zkBiN+JYHy4JBGLGoErGo7lgaBBhjq
1nG5NqyVkAi6OFT9fY1LSo/0+mKIsMcWGzu7rnF2wMnj9zhl0m7zAI7M7E5QV7M8Ny+W6KqHgCfq
SjEwZQ87uidpMXjXPViHboG/r3N+csQ9DJ8ssMjMY3aMzBSZYQg2xMrG+4nCaeOInO1y5m5t3QlX
pZUFhyKsk03jeAdfNeZjQZ+0SvBKrkfiGrctYZFtU+wC8m+suItPtxe0xsMyayAg5wHw7MlgEGW6
BYpikwG5ivLjBHXinAgcM2Bu3XVqVf2ZlPigZrHGiyVUvHTUMGz0OZHX8l21AeUSRmTcVQEBJZ35
nEYFTmLTY1zVUNm56F5ipD/LrnX9Z4Bmk9v7lyhDQ6Ln7l0PJOaON6gYnxXTkx6Ed5XW7YCyLdi0
ud96iqelM6PWkRKa61vIzC1upmJZgA9xOs6BKI8W8tBQInGxekAuU+nmeyam7TLttWZTOKjXraJl
3jH1V6dE15zi69tEeqH9DJkg5iTax8LY33JvxByGTt7GR5BV6QWPKxCzVj7VPSPzoh8rAmb85zJT
2H/cVH8sILWv41SPdynwepQdraw3o6rYyjJ2footRNBmnB+N+X9rK0tfRkxot/1Qa4fa4l8UqVfy
7YXGkh0nxLfAa49xhIiNG3pj52366IXi6pZNeld5hb7ITfRNSYTyNQ1NroPIfCa3Umd39jgMdvww
CfWEYy9FRkg30BGgsjRwyC/Gvujv+5ovQRVDVFOB/L0dyuklZZ0QhTSudzpCxe9sFVzc+gdqGwpe
jACMfQtUcfO3biKxvAXudTLhMeB4lD8lNMvIze68qbvqQReuA9zqO5DM9b1h3vl5stEYM12IweN5
Z43puvCacDV1KPSYmJz00us3NN/eogVn/TjVnsb91zPAldObE5XfHaVlG6NyuZo6zPjbzkZAkZnT
qiuTel3F3Lp6ZxvPUzLUGAXD52EARDUwpu+z7FrPT6M6wMBIViiOv8dKBP4xxIW3MESSLiyJ5I3Q
Pf0f+ghjZkH/0iTZdEgCnChtrWXbM+r3z02SazO/MHWyz/UwJIPQMbZpOzSPdHkBLKDhi1kPsCBh
J5UlvsbOqeM1BWN9d3vxEyb3lvQf6rb69jPhMDTMQ1nYFsiWahsl0z8MO/7S09lKMnfBQ2EanNq/
z7OMvhQE2fRgjoYZdihd/2zAFdjVqarPeehdZGd3lxgkwho8zXD/D83vX768azHjBH1BmqutUJ/9
+mk5hQpcQyFqjYvGWfYFWSqh66O/1OfsQOBwOxngiVO5QzxMCC1e4eNw8JUUG8Lg3FOn9AnnD3Qi
phTGKhgDWkhV5RcvCp3t379Z8y8/WtdW82jIhe6hC+P3N+t7qQSTlVfwTVOK8xgAQUT9MrByRDjW
HacgfiwNz1yFjd89D7GLVNcwX+cq54SiG8Bfh83kVkRyZCJ17mfdehoPe7dhl+holrOUdT8eSCyD
aFSnT2ld0890Hp7TWljvc85F7bBvCGpUqE7gyn8ax/31W3RpfiXoGSbToNV/mxT32hBhDoYadaso
p4EnJVsX5lyO2+frNs8aklm5WjVVl2sJHGRpwRg4/v0HPc/Ef72HMHRbXBhoCx2pdDUPsf40aMB7
QzMhAR0FlU5ogRZ1zUJUwSLE4/zwM0ru9nCIJpd9HZPtmdhVEvbCNpnF7vdpNMBDIYj4hyvgL9Mz
WL/MThlTSZOcDeP25396Y5M7GlrGKcpaPU1OmNtPudFmF7+vyxmq9gTN96PVwUZoGbAxpBRyjwWn
W6R4K86CENB/+KQY4v/2URnCkLYOb0aajFIJ5vz1o/KDPLNrgAELI6od4G/bnzOGmRrXFCtr8PpD
iQNr68tavDdO8QGepnuq27TdZy7W1jFepLnPAE4U0aExkuSggdvGP2xhkxg04K9J9pBFvX52y26Z
JFZbLWoIZkzn3JcgI9sbU/PCR7F6b3v5Z1jb8aEcnKe6rOq7JvXTu9sI3P7S+UN+iXDrAyGdKwRL
k9BPGggcoQ65LIjB387t1a3RcjptdtBxe0w+zLpb7fmzJiaBMdyGoYaOtnHf+Wwfk4bRZa57Pb3m
0clmDyH+eQBb7t1t0lCR1vJgOG9i/XO6TRwmQeNaoV/9XozrpOkpVOcWb9Ctb9UwIvKzGvM5zOL7
HMXE3suIs/AcBA1huRF6LS+wYuQlN+iq/+hFO+zcFG3WQtFprIuhYYBdDT24mhpQSBva5OeRSfgh
MarRlX32HZBNkbkwAd00POZ+3NzdeCa2Cx96Qp05Rlb6yocu6b/CWDSPt29FaO6uczzjYBucF7pF
TxESL7oKsWcfncZFGt55PxKvbhCye/k+09DA9a4oH0UiGPN3ls3DhmCoROoey8PovaQt+mxMfSli
aFi4oiUIRrbpg9On58qtHm2Exl/lHKJKaeq+egP7f79Kh2vPAnmlD1nzANfXHOiJTcb3azz/45s/
Rh2GHD1GNWsjupmvoXHwKd3mmlx3suuYMvowp3IXQM97qrm/DQp/Koa2WidzEdQqkH256k/m6DZn
WTtHHJTkNiOxTvF+KBL1TkYgGnY8bnVqmhYwShgTXaXnS3cuAGIc81cWQT8vG0VmpV5l5vM8lsfF
SFa0sAekJIH7Jc6JD7b0D7fQC25XKU7DbDWAAo5yIBwkqwlb7aVB6pc3cRvbY0+adHTJrLp6CBn2
VNDsluZoyRVUDi6VwNy4RoOpH/QvKbhl9VFiuX3uMrgB//m7BrviYorqYqm5rntfjx0NYjeoF6du
uTFmAdSoR7vbF8EdSb5sj3idKeJDXIt+3Sf5p62ZCrZC6B+twXy8de49TS94SWJEbcbEq2JqNcR4
mFkkNkvXwOUQ6pG29UxEDHEgenJCJyh3pK3dVanur34erlOOCFwJ8zU2JeJ+h+i+XvNPgHaNRRX0
CTegDhnemtOPrclad5nXvVpFfxliWd1Dg4iWfWR8T9n7/cxVLhpYrPQN21vcaUoQ2YYMkO9wfq80
/vLiR7yIPHy1fQvVOLT6kf37o4c6fN/pLVsrvfLXoVaEJ0AY526+BKoejZdyKwoA3ca8bjb1UWUN
SZg3zETo2cvci6fDIFtxmqR6/+NKKFV7mSw0X3lAJRGivs+M2DkW88/WAyNlFoDw3B6voibOTeRA
hZhfxhg0kB613Dz+5G8xJWKHmINmA/ALYDmFv5qgoQytn59vLzXZQmefdplVYWLshZ2GT3a2TJFM
Pg0Y2GlQo2GJqiW/aCkTXLMurG3W+j/SVg1nVojGXnc2Fs3n8taZOxPboNtj2W44JvoBp2yndRuh
RfXm9u7TCWUZWInd7Xc4osj3JvydZ6bX7SMoFBis1PDiGB72YInCZR6HTb1Xr9kK+fuJOd2hQ2m1
mWxmr8RhJSb2vWB2A1RWhfRlXkimiklr69TLn6d1MBoLmcGJCpoUaXGNMXP+IGvH0bYuP2340+Z0
whuADwAX5lyflWTFCQJzD7Y0em6eJtoVY7m2NRaQIpYTxxb8mcyszo4IEVM2abkdWECt3NGGq5GM
a+HL+CLrjtvdt76Sk2k841ZKL+Okvk5KBcdKmMmCGbs6G9wjZ1PXbEAsWN/HsSQP3CMU3KpanYi9
1lwlHnjTgLiGXWMRvWsyI1kZtV+cghg9e4MvZpckqPMrgYpPq1EVcl1Hj1muaEOcOdf2VqnP05ww
QfYcNSYIj3kih0eV6MsK9ao7DNnRCeaEzpnmWTYj7GdqavYD5pPQTQKvgnJbKgsMkw4Upc3HL3At
0AAOLTTNARlyDj8Id+lXwXx7PdSZtk2K+MXqPYMUutl6rSJStnwbDD1b1SMj97tbkRQAK92FRmns
6h6EtzFNJ9lL4HA8Yzd+UTgPZgt21S/7D5Nu/SGHU4MMlkZbJmDXPELFHwxGgJsuScsTXA4EYHOH
acINW7ksCJPRST60sSLuNh/8nXtr201CKG6xUIh33wy7nxbKKiqMm2b32ok3vxwuA4Ji8FPpN4es
h89kuI5ddyWCufmqRdOlzUC1sQIUZVatb/HTPjDrJXzzrH5vRii2iV5n95Wqtxb8GujG+E+SCWeC
iVbxzW7NR6T55eA9GkVagB4KjWk3lvbd7V21fN9HPSIQ10/wlPtadaK4zY8RUI6l14sPhar8UJu9
e6xp3PKaYCmn7dpjFwr/qLpiSbuu1rVd+U9jY6VLngHTO+EoJOMtdEIiHuRo4gBnabJ04BWtlBOo
NXGJsMFI2BgREHKvPIw8iGe4dF1ukvk5ZpCDQVgDKKmoe/diK3wVZr0fBYvIrNdJ9pK+2vV0VMvY
wpiVRrjL9BxEqij7rxNHIYNVPdgamSWS5cRWph5RrJZ6/XBb6Mgs2CdOeCjrrtuJPo/HhYnMA7Ul
GRG6W7IQ6uWPpIvPDUlHS5914yYtSDtcGLBt+6TPT7aR5hdckOk+NITf7rkdUphjtARVIJkfUAlv
mKeBzvU1e3lrxXwBqor0g2eNYhX98xDcgbuv7rJGHvkJb/t+yl/DHIt7z425qH0Dw6c9xo+t574O
Sdy9jynSXclQ+GqQpABvfni2BPMxWbrBExLV8qG0t5r2w9cFjv6MgpRlqVoRpAFZROT9Tm/QXN5G
JlHyomxAQzcR2y1BI810CA+1g+c8TXOmbGNwn3lkbYM5n5Ya592+S9tgl+nHHm8vkyxWY2k+DAvV
JrAI5sOEsM0rPLCGQV3yqg0ywb/dD+cg9M8VoIOrgcdS6/ryPWUAfdu/6ebor+zJzs/A/hzEwl2/
z4KIwyVWPlaNkuEHbr53QCb+hioNjWyl4m00VzXFzBYQbXn6+7aLzur39o9ugk5CsiWj+VLO78ML
Q6ZxJfVGECeRU75ahhzmLpUCK67lXrvNuLoKQpGmj+PR1q2l7eAT5yQbj+d6sNpvGkPxl6lFt9ur
PltWaSovfTCIU6/eRCRB5WD++tqIbB3IpT7oGI+7qiM0ukAs7Ns2wDOMZ1iowj2jcWdROXazuv2W
lIc//oAeWacSb17acvJpQPR0bweecZJtqW0aN5V3ijT7ddgYMVsHWNo5DtJiULNwPsiufelGO2ST
mjDVAleBOoMqIX2zcZBrKxWvXZsNFT1PeRlJOMUgXRBwKL3iyU6DL6FqPz0rnuUQVKgSHPuDidhx
1vdsJg284n+9hAQS4BxBNdzNIy7TnXB1ti4ecsLTVbaX7ag+IDxFy4HITJNU271He76slSOfSxIP
VZyMW7/LICPPCzULbuJOjBO+kynUh4U+HM2wikmUYWqT8R2FPuf35E7dzkOZuixUq19z3XG2mPvu
9SAnkmG+CN1eQGromKJldvo1jWvvcnvRzKDGz90vegFZSCTMrv7r42GL9dUp+2p3OwGsMjiVlOf7
dCQuoHPHL5YT2ft0fjDYIALMIMftgGrRDeLhXkK2+bAqQb684RFJj+T1aGRzUAfhvhx/Mt3dRnls
pZj0D+c0rcJj0ZifOPKn+zGIPuKeRxRQg+ROuUPwcy3EPPzCpm9uvIeXPM2DpY+U+DYjmAbA4fhK
Hgj1Hta9W6TY9JnDegg1D6oadpZ5giKofak7BbUpib2VHJGYe2VzVZFyXzIrfLOGOcw5ZznMSpM5
qtsBYomI67Sj8rWds1qDXnHdpDBdBKOtvZaG0y5ya3ZUt/3nd9+1McDOhyMcdtwXwShWtR6Vy4CZ
7BldLtkA7ehjgBTyyY0KMHOVG1+cVkATYFNGR72yJRZlrx3Z4gfCeM6s3CCkx2v3rBK+DQOAj4C0
kzvQlNitM1TxUqvXUdfGRDMsp5H5rtYZ4yuxZls3ysu1XnZ44XOsk3pqfXQckSB2/qiNR1e0Pxuq
oJcmIBUJKjRPVHgXzV8jTDrtwIF4Nl370yVr6FXY4T4jS/HnLjnuJyTnjv02hQNirkD/kVSmONl+
hZ5CpDtNkNe3yDChbJvB7Y+xL7QdqOeecXMN9qKG2cdc11/6InWO3Rh0G87s+ILJedfqZbw2NBwM
AgwYVrLGeqKaxW8UjxyaxGY8jOFgvpJT/Jw0kGREr1tbS/OeYswBr2Lw3lSsPblBOn2pLPM4EFn3
7PWxfgjxb6+qWOxKVi1X7IJsEqgy7rxaZPdkEazcunqeUHJ9CtbbXTaC9yIrc6k1ofOpE8ppFN7Z
yO3wfhhq96pVK1elKzFVmHj7xm9nLCV7G0Z2LG2j4BFPmbOzooyoy8ndIwJlTo1ib61ZvrU2qtFd
uKarH2x3Rs04sl/2jgc51x4bGN0dvbYHUimOO5vJP9k1NZEFeEFBpesJ4FkSlEwERLubCiPtTGrG
DC2/lLV9yBtlby2J2UHNT/Gk2iTZtySFkiq08S1OsWpmdo8jelaHVj2pTJSU962DpPs2Tm8V+PAp
ZZHkFfPNBmHdnazhnrFEA7jEO2ph9LUYqubRFll9mjJgcOjHt3XcqkUrICsvpsloNz8ftnVZNzzU
aJJq7jFyj/kVvP1zKeVMMeWmMYfSuOTm3uf5geHHd9eY4AJcn8q/T8AIbnIjZeE1/zY0MQAVedbt
9Thv0UWMDIn75irn60RoA7hw2FcEG+HcqqDP7ihay/uxYEAQi3EfVKq54v74NpZAYG2n9h5ETR6U
pZXk/OAkaMDX7asMqWxeI70QjCI89s2WO+yY40SXsG1RbVbxW243/pmVfsjOozXxNqb6S9OvTbyH
r0ZQbgxiMdC9e/CR0lCtBhavV499eFFEz7eH++3FgdPkl+rMmwhgedTdNfDTdqGFKSsjw32loUn2
462As03ZLL0K5YP0CdFtURvG/bBuS7bqmPdxiqnQYwYV6vBkOm2lJJjVxNRN+G4apyHgVIpXN1uG
lo5YQRvqhzaZSIzyWLje1Dh+/mTUWnGmVF32WEwfs9EnrRsfY+MOziGhcluMMsBq4vr+oz6+Vp4B
plSDvIv5JbyzI/+EgGpcZ8JJ1s4QQ58JB2/nxFNyp2PL1WvYPnQccmXZObe6g0nLniyWg3UCTw92
7aPSdLXO/TLGvZWi5rBG7QLbCaSIRFYWFYFxYW7WnKTnOstYY73rNNNX6ne8lm79Xtn4HCbb+THk
Vrz2LVEcI6QuHpID+7tumBaPPdWuMSbkV0RuYATPIijCNx7C2UqnNztAJIvepGVsZMRYXlTe8TZg
GvybFBg2iRAO1hoZpPdl37XLiAZUG1r14GF1fDeahLusfCzzIV0FInK4Jxrr0MXZ8vZ4aFOc1GEE
kCGCoDBquvMcF0m0zmJtWtpp/a3Wp3/n6cyaIjfWLfqLFKEpNbyqpBooCijoBpoXBd20NU8ppaTU
r7+r6BP3hTC2j+1TJWV+w95ro/ewPWPYO4yKouWmx3Ur8z+7LgaSJ5a7UFTLA7fS9BggOhnCzLsY
toLDzUczFWNH0qNlPzbCa2GscbbszLXR8VKLIllNzfId4fL+X39es7ajqSaQZMF4PIslvNN2/jJ/
v8EL9UyEIKyIuXcJaG8qyLC3P0JhwysoJ3HO8+nsMdZ5Wxs4ECrXe39Myz37k/CSb146nSaBc2L1
cdeh4zn0djZfiNMkRAJmTi0y+0GH1fs315OibDv5bf7mtGSalrY3ckXIxCrc8koievPDNyAhZ6H4
OS84kgdQeM/fP8Y0I+DAtJ6+f5sGz+XMH9+BVPtxZ8k8WXQ50ZizKNrpRVj7f79DUNweR1t9dAvp
REs4vnEZpMRSmlN4b8LD8embH9ErGY/ffzQMqRGvbb6wWJX5Id1oHFzA3y9LQFmwNOF2lqsUL7re
CGBbjHdsz9kONrSRRlDs9MVbe14H8ou+KaZZ2z1nYf7vruc9Ysmwgu30sZr3/RLwfHMufv/4vpE9
je2v44ZiwfldHgwpsqYVgwmW9ubJ1jWiou5pcVLnvlJ2esWh7T9Zw4tq/eKYrSEiutvpIi2WVf6Y
Nziyx+1oZlgCJx6SOztVuFhuH2q7eM3B6j24IUGirS79O9V0JSVv86oN/ex3W/VgGdn+n1huEvDR
a12+jJ5C8rDNZuyOW3C0WivdOaNv7jNZiKsfTuK62oxj/TV06YCsEFtMn+0Ra0QYl/PDWhAOsyFQ
eSCBZj/WZZgs5lDHrjJIup9A85LB986KaLxOqy92wqMiNf1WvDiquzPTgFMMCi69uf4otSPvv3/k
rXMuJ8Xka3MwpmaZdxgJOJ9Df7hiNtuAawn3Mr9ZVte/WkEaD1O7PGZjffAclb8st4ZQaGI+1baF
j4MbBo9DaGCiAEJoj4QMfWt5xO2arRi9UuZNxT4LlXX+/mHD5To6NsHc9abv1PrQjdlAPbT1yO3T
CZbA91wJJ5mMiRxz/elOBMRZeP3AMVBNrZtI/hpMa/Hg+oY+/htb3yad8+RP9/l/6+gr8FHVfPYG
I0D6IH4rlKdn0iRdvGJB1NuNeZ2tGhjTs11oAvqskFXRIs7fP8bS/hSgiTkt7UbfdWAavp+472fP
aZBV2NooT7kXcJIQzHNE3p0n1ihwNSru0N4QwzPGN/voz1hancrbFeWkHzaLWNjvP8K6Biaj85iG
rQMwUw6D7x+Wx2COvQkgGH/+LIN8uCxqXh7mUf0Kp61+GbisKG+mZ7/ieBn86vEGfPX7Kr3Dz/X1
T2cJPtiAvUp1gt6lSaq12eKRnJxoHMlnhq7BUEMCM5StDaBtJrOkHLP5B7v7/KxsaIsmpLa2dN9v
pdVOIZTfOWyq4qVk/mMHwLC0TDnB2/XdmUzCOL1+eyQefjnkGM6RLPIXC52C9cppzFLp0/BuPUj/
W1g5NG377vtXJE/nDH474x8mkTha1me+ynN52xtvWWUwZdlAq5BZj/bIVeehhjWT1/rHnKfrccmd
/uCLxnnFqHE/Ad3dlyCcLt1usJC2RrLi1IUd+Ndbyp99F/of4cyqfCqcEoR5Rr4M9+h5EiVRYTc9
yf9+RSPx/WulMMc6A1NFh3rXLZT/K5SQo/GoQtCu2/lKItXvdPIA9NDr7Uu7ap962eT7ULnO7vvX
wHFeClf0l8FE+KUVzbBFPfxjLjOeqtki4Qeuyd518jxpbsIZuyzOjHe3B6x6+Us/uO2hYos1lwoO
SaHd57Vu3GcW8O+AfNr77z81bpmIZ7SbUaEa8e8/XgoyN+t2+N+vXSAAHZAbrMMW2zehV4AJJvRJ
m4ESe0PBlJtrkjUhU1sJ6yBFJ9YxLIEXsjY/0mnyrlyuEIH4rWi26gcD8HDVt2TJ6ZDjY350mSY9
Zm3xJ0SZgJyCB3TsU3W3bDZMzO0M08D7Khsv8abir2G187MXsLBuhjE9dw0QIqfLXwazPIK6OTar
/qsrWTJ9uU3pCmvxdiFlB+fiBDff5Fz4Prizjeun5bCBi8zN/n1lFoMQ0CIR7X0vMuttFvdriUbn
dlwDBX8f6qFPuiV3j4z09PvqLgctevmwZNkPsTYZrupG7mjXjV+NB/hEKz0/dlJLGnm4q2NJy9qx
EDoWAxFMtebGmG686CxbH2ttVEdrWSbgIVV4b2FOAkNTjZ8g9e+HptU/1ajaiDwrNju23H0XMgz6
5JXKu33E4L8bRmJF+kBPgLM4azEy0LWKekoAnTd+w7Di/384N7R2b30KNRlc4PhSeX8Pm2U2P2Wt
lnvskZJ8vcK4AtTogCW7+2+tcUY5xs22L5bW+rUxnyJAwl/uzGn0frgLGdG+lUgerTzywbTi9un/
c3ISs0tvfAFa/UQeHjLKuc+vxeDOR/LaHLxqhfM0FOuzZMOcjOVW/XsDCDhrn8ZMDReXBY5yMigv
znzZPM8BStO4T6g2c/TZPo7+vDm53LHv3crTtQ2nf3dpgf+tSnV3UQutUDTqdNjZzvhnWoMMVVlu
NrvOYjhhEEl8SrO3YgiB0k9Ddb/mQZB03TBE2qtJjdSseQYnfV9pkyNZwMoQxdLtF9IDp9t+3ivq
Sz2NqNF7b4hxrF1zohlgtQ7yLAaD9vI2aqr1nMWaQ7ncDcwzp9JLz62FoIUSyjl9Lwd8RBvEQ2FE
IZxNn/xw2+MBa6NBgL4nRUBj45/lsPdK3783zUd/sctn6Hm7RlnzD2pv8zmXcMGzwL58H8zaT43d
0tbN0UHgh53KvP8uVvuxJQlgCYgW59bRdtFc3FuvxefF5rW75VJO4ROPoorB9Ffnf5MKkxyy63I7
fVbuI9zKtzJS8KiF8igX5s+6bM5Z49+7rh4utO7p1c6s9slZiKNGl8bUwiC392ZkcHx8iuS5XJsO
Cg4fp/ysy+LUAcO4kjPW71p3/qmrXl2dDcW2oVBLe9DBmAa6gN3AWMEOuJQzqETHHvdiBlWImPe9
VcFyNtYNYw8k+WsL8y0V6Xj0WvxJ4e3Pzx6DBxZIp++/6/tPlbraUBizc+faUkiSV7rf1XKfp/Ax
S0M27S4T66weHiR79QPKZFJwb8L97/qp8PBfWGWLxp+gA/u2Ll+I0yWvj4iWf037bfz+vYxxtXIf
bsdiRPHJMQUaLN4abb75tvi1lR0LGauSDyJToN832V0a9IvJhtg8+Z62qhKvQcr0m9eMUBjl7VOs
ROPN5LcOAzvgliduNkvNInAQOwa0c7zMVdzUVKXfkvl8nvJjuZQf6eiQGK1J0pxyJz0NzLt2ac3g
RUyQQFyv+KNdo3xOWyO4x/v2BHbRulvlsFzkglySKfCeT/azrdEalWO9xd8D+qnvH7+1j4YpCZ8A
zYa2kWIYB5l+MJE+cxs12R1lD0YIT13pjv7LK/YoKSLOg233f7YKiCFRKL+lwWDG7wlKdFsYoIgg
AJqary215440F3wgFa47gnLayBLkueQFI14md0SPAg01Lky1U4/By2en5vmhRTC3awDvNUIzMxe/
Z8KO9mVlPbt4+8suZ78zeez+dH7PhGif6nQ+hiHMTKxTURuYKyx4NOJttpVx0OXviCGr0H0k7Qqo
OPpKqGQlToNK7pngP4UOXyUzeI9Tux9lYneLf2zo7nez6EWyGVuRAK2NChI7o3QBMTDrJaf+wyog
bNgzWwM1qkgn/tnNYRVVjdmhYCKVk8CgTdi+MAFo0orPvGcBjur8Kj254QYiQ1zP7Dxsk/1/l9u/
KEkRzhCeLnIJUVYjhA+eg9PUACeeJuOdfQY6h8C+4TTMU0Z4gUGfihQdhhy+6D1cmpgFcwabyuCj
paZcl5kdLjRTYqu6ZCnKu7GWzBTb+ssiJ2rZqp/SZDjsMABOEN6Q+G79yZcB+attH8Uqbg/lkCYV
pC5WISpRUHMGk7AFxk07e5t+smp9l2v7Uay7xiiNBH7HiO3TYnw4/xnTv+2NRVyoP5mzNLcmY6CZ
BF1nwQ7MxkfPTLt9WoP/SVXYnqbt5jNIjXBPA/03B+1BDnI86Pwokb8xJ2kfmiKA9vxOdEq6nwoG
JFlR+sjyK8GQFZfxZuj/KsPtz2Hqg8oOyMUpK9oYaa5nz3jeSrLxZgtPTzu0EESWYIik0bBIDAGq
TEWVRW6mngPbVxc/pxNEN9TtVsmSZdVQyEKk9+dRhN2BXQWw2qH4eZuzE5FS9bFiS5AxBgoc79wa
OcuXAKVHHzLnnUNTQ0Ikl0gtW3Owec7qIk28IWRGOHPKmIsdHjAjEzBkn9AlrUETxo6TX2f4tofV
/ANF+09rSB0j2/GoursCcgaJXBuwuYL1v29KkBA+TmJnTdrG8Fj/EsIcPMuxJFpQGp9wghJ0cXTn
qf/ZeY0bM28j9WWgQVQUXMuov8LREwmuK4s0Vi6XdWZelY/lFJcuGnAfrlRWmDcdauDfebBCRXiW
U4iqhNzAU+avP+u6nY4k3aw1rKwWLUUfYiJp7TRE6lYcsma5NzbLOtS1/ptWaaRr5o14KHaZLRhu
wjhjZglITnEZe8JdLu0pMwgzCA0Stnhs4OyIWT2lQp2C/KYab/DzzdjV/DzrI/aIIWExrI6hYYR7
pl8vOFrq+7BsD5OhBkonNjM2diG1ERdehK25syhl4G0BsRIkMVX9pYJ0oqcWobkeq9PQCo5OpBXW
YLzovr9fCIwriE4YM46nfhB9hLv9eeL/MIJeTgZ7kFnEPPJouOrR7ED2Oc0JPQpDdGyrJT76cfLw
L5A4EnyRQ9Ewm1s5g8xmSLaBT2zxXL0nODHeTPElgnzc454aSfw1JCeVw4jRm52d6VVlYhjDsUr9
FyrAgajo/k/neegyF8QstiefLPWammST5BWCk8moHxANfgTmcrPSFE+qsUhDa1O+ToNNilU/begM
QzcK/eyGfdakkDdf4RBsezd4bvsc3v6WN0e1iHhV3KwsSkY1nDGG7YA27XSbD6dmdbCmNXTks2ui
6S8FEMrshYxLFHZl+apHJJFz5tYn6QGdlaw4EiX9N5Tx/qPgO4fNdV6UqO75xtuD15f/9etcJ75X
IB4eQL7PZXgKicmIymEeElQlWEjLg1uanN/Eyp8d5UP2d17ylHQ212ofbsqJmI2+IlICUMmkCidG
vuHgaP/N0Oey1V2393MPjWmmsrNJicHF0B+NAPW8SKlBW4jLreZ13cLnPGdgZy53ujDlBYMvAR9T
/ciZZR5cviDb3ixoLcsXvG5NzzZWMRzcvzVL6bisUGZ2sBxtgbCPoXQfrTlM5KwrmshLyZ2eht+p
D8aU3ocpHiR88nqXIHIDDUNIh/VuyVnY0JqC8gKGjEx3OZg1Uy5SKkTcYNSMet/AnjmPRBVm83zL
0AUP7UqVpBDoDmlAeIptMo3NWqJZ/H4iWIeXIHVbjtJuH8RqY3vgGc3MVUJTr5fR2tekHfVZeZQB
mT9zKthHVwnRxHOcNoiXUNAEu6YovAsmtyH7zxjRBqSasj3jQIqHxZZ7p2cfnqfBvqlhrg2hF2Xl
u1lwG0vbOnADKjK22GcXcrrZ8x59x3sXIntFRt0/hkEDZIIHh3o5tnLIF956Ra30y2TxG7EL/O0Y
5DuMGeWrK6pTnnniWs6fM4cVue7ys7EgSTWEDeZ4FJO+mP+0i434yFm5Y9Vt7WFtP4qMcUZJDipc
+udGQ46XOH+ZWJPFA6LUTZG5roW0j54cX30f+wyI5nJNH7fa1bFXs1N2vc2OPSKOIkbwBTCpCc60
++XMFBjUyGmcb1BnHXBqTsUly0UC0ImE6YPKjL9CBjg6ia9AndjuM+NB0gYfMSvdOI+v/N8+u7a5
7vuS1mVjKMrUTm20cEsrW76iwo4Z24U7y/rl8YqiB7O4oZEA2AMrE2oOjJ6rABwyK75a1giYhkWU
OnmzGwbuNz0yCcngozUAMXZTWf5GkoXa1yhgp4efyHlQ7UGyLMNQ3gGHv29mDtSxzlCufIqCIi7w
fBLDhj+BL9948l/Y7teJhaYEYSmwZ7WY7pOsp9guqNMa7HkoBHGT6uljocI6BHSSzCW5RpFFAeBK
0TcWT/CKZwCtPQDXrGkTVvFkEmtilvK0sR5QyCMJGn70W8ZQyABG54gnq1rODhL5H207dnvKVMTi
wScSpyQHL+mY01c+5TzVdDHGLYxehC/YYn0o0Vj/1t5zCX0u7i2vtqnEYYSN6LfQMylvl4/1BOqv
KSOjpNwXQc88n9Crslmre6O95TmXLLEl7Lm670+B9r9m2f0ylxWcas+GWMJOtk00k0ug7OPCZBHn
4USY4AkCFz0CITST4iJ3NQToIFSXmZRipx6MNzG/2i45SKFjXhGtW5HLax94PA8+RUHeUUPgdnyd
tPJwQZJtNw/4PWGT0KfmMEyhA75bXLhF2d1pTa3lYpGmek/sqnwGZwctUhAAkmNM61ODJ9KQTFXN
un8w9KkYSc90uxprecq5SO2XFwN+CbvjypwC5Kc6OBasTG8vgstt3hQuz/gYXl2SZsaptiGRlx+3
mVCdLn96yJwp/tF1tjOmxhsLV1FiuV+oxU0Y9bdIRzZcy3CRTUaiSw0oea3LP7WJBrOzoOuzMt8v
i+nF7LvsqPTyq+us2b2yH1hJFPutZeQ3pQ6D/Ga8o2MKqbtmXN+9/5m2IyR5k8NUkIAUG6BBi1Ze
pZ291q03nGzjT94nxhwPBCMm5gg5MV+nGM/EcZrnt36QpJ0Et9KrJhdwxFSN5KCHNyJfdGjX+wIj
TCG5vt0wh4bl3B6WwLvzlltFXYfjmRrYcC2WJy23Okm0TCMnuKqNOWCiT/vYLacfup3Ng+VbR2wR
xr4OlR+tPA4oII5yW4nwwkSFe8TZs2yDOT0dxFZ8TUL7x8HyD+4wW3Fuz5iINt4lqzK94zBNJxyn
KtYlR0G3eeBQrKQrQiqk8gyrtkz9lNceyhB3MBEHoMO8UuxDuMn7tdVdPJG5wSaBwWdVgBdjECVN
tVNEGR1X3ExbOn2ZefhsdoA4687GBisXYveGd0ACDMIcrAK+7Vu7UB+cDQO4X453geGL2AqJDWMY
UaGzQqIvp5dJcJg6rSMI75k+6rA1nld2aAXcDM//3TZj+Mv0ETFNRVNESpB5TZbXLm2kOLh15u9s
IeEeeCB0fGZqBeuXLAUV14hU0gVZZBFia47Wdl2isTWrQ2WcvYnUWUK/w11rINciAg5lLtwJD3p2
6k1RsVoZ8a9pntRo8Gxy60nljSyXnMuFr9iBkZW0Msj3niKnF9/bnYKpGAUSZiMMnafOR2YywKMv
QnejROsagPxHNL5vGRne8OvzmXBKeZeDG0mafv0MR5tkQpB1hyL8S6GVH5rVf2LkDzFyZm3S6SUC
zAkrI7CeRg7lQ8AmneGwkfRivuPjvpCqB8BYpddgRYFYSzOGtCJIIk021CdRkC459KkNgdAQ4zsB
G6CcL+JryqMmyXnHymu3ImFiuAabE4guGYlsVkQmQYbb2H03STwDJBYiAIhVqcxXWRdHLAVtVLY3
yKUHfwCev0qjekSEggiwiguLYFcXrfmC+zeeKvnh5BicWIg+uhi2DohLBzTCqDcY39sB7yMK2mwY
31qMnnsaFRQ2JQM/jPjJiMrY0FNxdFO1m4mHTVTQsDHkD/D9rZ+5iCeLCY5EyFqDRSR3goCwfLcu
1gPf4Hac9YBOIfwpqPxISYdy6qe//VGdelg8CRtjsVvQQt80m6x8aoCqTm0I1FD8GjBPOE9sBdFl
fM2O48ZMwLM9YHR7ae2D9OzYthD7dNtKs495Bh+/ZvR7GckKGhoi3U3DbZ8GfT8Y+MxGN6fbnKqM
Iw0AQWa2zv00wo51ZP+3m9prhxmI84Hlid/+QttXHvpi+9VxtvCZgXoH84eYma/NHrkzsoxHVj4b
wt7ignaOq5Az0DU1o8/8ABuKft933AR7HlR496iQB1+mGaDkDcG1KxrrrLeFI/2M/jA4eopkt84n
1k9aeb0bV8kc+7OyycnwJkazHBATUxPvodimZTf17XLOtnlfmstLagfhfV7oV2cTOpHG1TLyD+07
V5+AZIaQeQWhvZQ7b+MzKpzGwmdgI7XmULMDNF8DufC2WK694ZE+tED53OYXU74XLoZrH8EVC08k
HnJmhQ6LM6AOi4ci54pVYYRIa45ck+hqxJnwZT2XhT3pkMpoHkRrMhHVw52yiLFDpJMnoeswIyvf
JGLfhMo3BydP1zYgC9mTv02BRz4LELaHes0XTLl0v35mAz74xgsU4mDZfJWqZg0KCtVozJHAHRPB
V9N1kbBJKM3hKIcNKc7huH4QyvMS8l8eLQVKpxkptBRCRPl7XZBfkR273TgS1KGm6YcJXeABX/GR
bWWBvC//WfRIMIQ7OfvWMgGvoBkdXCdRvbMfYPToflh36K6eO6bRybD83pDEJnmDQ7Mh0WIc1HFR
anu0S97oUFALu/KZ9Q/ut2CMBKLjaJYBjM1g+VnI3kt8Y71hLfHUgZuJTavhYvGdW12L6gFbaMzU
HK1445zr6bPsK//ekpHVpnK/petpRNG/Q5o+JMwCHrbctOJeZHeeslFatWNsen12VxBjUlPTRks5
/OrV+OrKeq9rMPuUXGofjPLRz8gWGFJ94kztD2Oh3tM5t46dUf1mkZvdMWN2IidDZjkvLrI520g2
oYoX5Xu34AKQZyG83s0H/fBLkeB1p9z5j6jLv6p2eGNCRcOwKhjL+NaL8UfYdiIhUqBOwtr8Wy/2
M2PeNqabW+mlfDTe5W8P+fS+GbJpd6hd5kkb4v94goUms/wWgM0kA4TufCdU9bMrmQh1dTfEVsWc
v5RGGheb4hVAVmUW9aH3iunsD/qoLZVx0tviOLXhE9nmO3UbW3ngWfd2RiRLuU5ihxmEUUKJcsGF
Ap8Lp4oJb2FKqLaL2aijEwgnUiGz8HRm1EQDyrrHVGUse787pCuBo3PJoGfo1UHOW3eyJ/sdWZ1i
/jOYieX8KebCODrFi/YrtkXl+oq876t3c/43As2Sy5yEBGX6V/sZUNKl9xH8DxthyHrakH/qUD9o
iW3nwRn5YhVKll1e8x2JwmZKTUQuRNvf6zYCgEdxVS24ESaD8q9FVIvdDEITtvrIq/VxYrkbSWsi
j7WOKZ9BtJd1T1D2Q48f4Gz67act63tSFUk3scllnsV/Y14T8crd4qkhZKgZtTnTuDatSY3RgnEd
mzjoDB9rcz+MqBDpKWdJf5uPDL58mo68IixYT+me0dt0yDY2mqJo74VfA6b/0bcFFtLF6I9zyn5N
NIRbcCX88kjuvogGwYdFxGhr8H7CEsCrmPRBSZ5Eg4BMSeOvduzXOTfsPf03Li8cikHPgtfCjhA5
/NuR11zoIVOExDwjPNYfeSqPWc2b36A0706lzXBvGAx1V/a3wWzEXojZUECQnGnpT2X25p0K2k+G
MSbgBqbFraXBd7QPSOp+itB0jp0sP2yngw2j1t+zIGKJ+S9vwaheVWt49zDtHV7DEn5M0q4qYHq8
ncNxstGd5G9MGm1AjaBRSL9BVcl4/gDw7r9cD08ba9jBWqszyYLYnCu/53s0zr45zG9GLY9m76a7
xZjbxHMLXhf8dxySz+isjJ2hss/FXNyj3WY4FLlfdy0IDbZ7YHUdInuH2rxWYga+XJF2Hur6o4Cy
YUOFIEWX6ZOD5SeFZ1j6PItDaz2Vqq2TcWhVop3xYkz5ozK6Py6ifPo4qshAoBFs9NeSmhgLG65Q
zUrrLfen8nGIWpYxmS1tUjOwtfZruewqLLGEcM17Oa6RI+f51DhoxzBYvtR+o/fG4rxB7tQgSwj6
HiiVK7pcGh2GJGp5k8b4y6jbKnI2h6QMzQhwqZuXzOA1na310lp3/QhnZxMYQWYbLZ/nfI0bGDT8
ptcgRTUknSJeJQF7s2NXscCfD9mP6hSxhYejsFGJbFuoK2bxNjvFWVf1fBR2QcFXGhZn3G3aTdr6
U1BAtvZRJE1sx8+pJI3BVyafmprp52XFzGe42fllRvNL0OPWpZ95mc47YFTY41KjuFs373npSmPf
uD7wnR4TTWltz3ZXPMnGjHngyysBNi+TzxxO6Vc9q/4F3+m+0+oXTobuHk3pq4eDarXSy9qml0au
L1mHtsgb0hfWGzR+9mexMn+vBPX2/DmMhIHr1Grv1ftsmTTzuEjrvKAbIJ0wGQO9Rn4xVvfdPKDl
nKsyBgHD9Uq3y3mt/w6EqJl26dwr1NlilR9EqDM7H/kbmxKQ22ylX62E7byUfFLhBo2lkmwNCrOt
7606rf794COOJlY+SabT7aCa7A8Q/FvNl385eNAPbpGPkbLDveEGPlIHamSyRyoU67RzrDIXIY9b
P/LNV82hcuj5kQIChf0tHbR7UnDJWwhBU/PJs81213b2R6nIVyeeeslM6zISEke6Ty4iJMa/V2f+
r2hoeByN6LT90tmIMGBh8Fm73nsZ0nBX1hAtDu3DXDsfbe6QMdilJ2tgzSRawNKSOWyvqQKr8tAZ
o3XAp2jzNsHNQ7KRFIubH23EFjiWyKKsXLULNu+HnG1U0AHteNaa8ZwxAs7mcu+odWQOvJjHvqaU
2jDhmqgCom1hhMhLurjcc+hpjBhLvB3QFyPKDo4VcqF+m9xklM7fiW1DaDm/V1rLaDPHhAK+flTM
SFlXzNT4W3aae5NRF2IgWi4nJ7F6YUq/cmFIR0TBKhCht6+Ok726BodaObyBK8X+ZM/46efmJ+kq
XPiGQ7eniA8gEoDmvld3BPX8nfK0vmu69pPO7jXY/OKEZBbowTw+j2EwHCSD7MK03J2zBswnXQZD
86d2yZEHCg4Ecv25aDRK9t9cTF985lbsl4zDS9KhP3q0zPZKrgxXnYxxyh3CtRTX2m1jIyfRSAEL
2foDKyWonWNAVqKxfQif5YUjwreQ40oWt3YbiZZt/FeuaHCm/g7njuIcuK0UvFGemL79CnqGzMKm
L1YEnM0EZu1MmjCTaWAuyMTxPWokjsoaylc1uBdHUBa4NXbLjeHQnh73I9UTnLjpA2DmmqAOZAQi
gI6lK/015R1gvawM9ux/uWmAAEH6SOCbdvEoOq6OOWWZaLj3Vbnw0Q52ERdjHrsBQ5JZ01mFufuy
hXN9F1jrmwryIsnIxWGeVsdDg4hjmJme+ySfp9q7SJZbZ0Y98YxYK7EsC6XceDDNpb9A4mI7puKN
pMbYr1GQDeMmyXnnrBF5/bOYmZyAS7pDbBF5Jhh/c21BBAkMWWl+3Gjidyb1rr0qutUSRkM4B2gG
Nths2DJOhuSpHzsuJKNgSBA6HoMwFrk70g8eLIdRATXRupvs/FLh80mc+bfthO5NQdfgeLplqHQM
4b1e0wlZ+fPg2Qc2u+me4KQ5migZC7Ox6OrHg9s1JE7bFZt/8dbnCzA9dN6Og7AZy+SJvQe+ie3m
RPVeWul2OxHUJ7hWWCJ3kP2GHcjAvwpNfLj8SukuQtNvTlbjvdh5FyLFsBiqUnyMKfZslgX974EW
XxfvkymXZAg08WUTD2LGcWLOFKdzgJzDWPQOzGXS5C4XAJSEKLXQ96dY6lPBfN4PqEtVx2R92Syg
Ekunab4oPoGE8K/jNGCTNhNkz3gGrBFjgSnnnxjQsY3auTIZQWnnZTTO6q1BPkncXfUsu/q4iEkl
hkypfPrgtDIAoJEPKdWAYXGkVQdVf/RE/0Rlav/KhEOA9202eBujeFLj7FiGDnFXQGQOEWh9b5sM
9DoSMHwsEfBg41ssOc0umctwwGI+91PQGgU2y7nY5VtzP4/C3rEJj5SEHDrRSu26hkkbc8B8repd
ANcl0R3/JN/nM8BAQvqdJZ4NvL6h5I4N1ofWy5AGmQzKJ5QtRbnhJJ3WP01KhmDYkEXgdmzzR/cN
4QWaTV9VF4Y3kDYcctjWZuh2E4u5ZmJOvniyjUPR/ilxoJtDYEIx0OCl0LTekr53wW1rhEKgvaAj
jwdHD/zdVcvUDi8/jXTGXxRXFRZvy02f7AbXzTY6THAH1FHXMHPTq1c7bLLr7RZ4fT+uxq4zRXf2
hHEDgg3/1eGy7XAn80L5W0O2xxYRy8lIODQ+M0CnhwG4UhRiC8YVyeiZ3PazyNJn0wbNZwEsW/Ut
sWzxC6ZB6Q2VaFFAkHGpZUgRYfp37DW7COV4tIWVOi3QXETODE1mAWLmjaQ4v/m9wgtIUmjvNELm
CF23iBojZa6J5aRB6n7Q1MCCOhnehMRrCa9mmgnwUGnP7oK4jFXIHwhwzpaXefG2gQkDeOgfOxBh
PDfBnVbjDdRCnEvZXfsh92KjpdTOJvvDs7GQl8+BIpCIEkfsOeUiOUPAVY4Zr2tP5CYSuEAHP7mP
u9P/cXdmu3Uj25b9lcJ5vjxFMhgMEqh7H3bfSVt92n4hbNlm3/f8+hqksuqm5VMpnNdCAkLKtqQt
bjJixVpzjolNCgJDKRjTudV5YkUQDUWw4cvhGIbxvhvHHxzlktVkc9dyOtG0eri42XjGxksAZzdu
rYozSNeRqZqyBze4ok5jZ9y6dUFCcZc9idK+EcKZbqseipPv9jExD/UxjcjUC7UxXVOYgBui7+E3
4qENSkgZhYx3KANIjFPn0grGFQrDrZ0J64R3kUdhiL2t0w8Hq+u/6W2KELPIczRM9pWWI/UmPQMi
P4zNlnn2dJkYtE1xKnaUwWgnIKo0diQO03OS6V96HEGP3mwRGeJvgZukV8Bnt1X8OiT9Ha2K7lLY
tJCA3GOSGhIsNjR1EN+cyNOBjSWVRc88+BSBvWFi+LkHiYnEtsYGjsV2ixzzJwM1ScMjuFqS0C6b
4DVoNcazFrk3cZTeGCSAo+DUtQ265nsf408YhdXZSumVJrrx0vX62hlBrWRN96MN63SHNERjk+CX
qj/DnUGRItBTd9WXLGbSU7NGTza3cJhwSHfBN/s8S4dyVjXak0CwQLO6rfOtWY5PtaPbnCWoS+KM
c4BXJOsAE4OZStQ4XU0rEQOX78sc1uD0RIY9cF6QivBng0YHd1vQkXSw7Fg+7RkUe7seIzw7UMjx
2cdBkPywMletUXJ90fK82XikbkowVhyI/SecsyjLEyKGaIwWod5tcXlVQPJ7SSKljzzVCRg0GKrW
9zLEMOA5JwZvu2QW748MOpqgJy1awx+oC4QjvqtOIn+oQMSoZh8rRGhoL764caetnKm08C7qpMej
TNeFMSuBo0tEReXYYieGn0lM/9dsH3W/YiDM7TyUFYcqXfj3sa3Tf7gmWjTuacVddIQvK8PVCPxC
ELtL64fCyUa6f2G4Mjz7hJWZmB44al5rkMBsyB2eFPtgTf6WAY21EalOA0CMWznv3XabdhdH57Q/
2No2j8BzK/j86Al7aDJjqqVbU1PxJhjUKufQy+QMiUf3DcbhbJBt8q074muh4Nzjgut98PhjeAqT
BkwNE2Snm5KdOkHkqc+l1F8M2oyQLX0kPlSDHd6xC062F9emMmIJ2bkufv7KoN9cdfn90HQ3fWUi
Z6d8KGhCIQEOblIvcDc+p3b4DbQxhmuTAUzVZhMJDX0SeQelHbTO+NJNayN87Gm++3wxnW96+nlq
AJvlsFJTZSWD1t369BxPg148CLJjO5ykLHiVO6fH3hlGw/FUFA1WavWZcrpEfXIpYzwbdhLDRwBR
fFMibV1VY3erFS2h5qTAhb7d3BR433YqujO1O0MG0B7JFD2L2jkIaqfVVGg+B0ZHx+IGDFgOxcj3
cNzdwrnI9R6pVhX4d5h85QpJBio/QruIViIWYaRqClDFIU1K5OPADSeGCVRvAIosl35zXXBcWdyx
dyXMPunguSWefSjI9llpQqMRo3EAQtwrSmUfHJH6q0wqUilb1GWRQsqZMuyn6fK06EKNjKULkpC1
B3+OLiVwzwFK+rWPQpwBPi295Z9RHcZnVMDOavF3z72rmbdMstccBF7jqAuRPqNVe0aeNCfVFcca
8xRNQRjyXEUqszDaYqqKWJ9d/ymvnLly6b4NIIYszdnr1Ln37Fv1PRpskyZbwH6ZGiTGzxdCyJ6W
64QUEOkrnEgE66S49XY73JCZvp0QSB0rFK/PdYbNbiqs1SChVuQeNks/gG4QIOV9BqDCeWDSH7ou
e3BbkGYmWUTLTzZkjsuiqrsLUU0OO0eMLbMLsqfO/YqamcJzyOv9Qh2gbg43AE+Id+NLDPw/VM2M
Z0pX/FHlPhCZzsRyHZFysrxjdpgT8mmqOzn042WRpMIqISl5Rsn1SCAI8RCkdWtDCiyJPDt4W4AP
jNK6YmevNh5UFqxCY4jSkXitTWdG5tos5esbfi21GuvJpmSeW7lUOlTzOIsxl9EsbUGruAqvWImk
DFTt7KJZPmQTTZ6gEXujre4mZimPg7uvB4bOPclOB6jbR50QkoecIfCa3AxmmBq2YDtTxFvxTdoE
iYAr1Isc8Cz66JCEluwVNU5Hi327kGPUCNOozwdY7QCLlt+2k5MH0yTnx5gD5sOxi54xc0IKC2JE
pgu/V+8wYoLiwI/LRk1NmhD+TPvrQD31I8upIWB6sJXl3bj3NSvf+o6MLn2XPPV10WNidQnmxsG3
ixUmPx4ewQZWY5qryifWyM9WretHOSCiQgbiPpGFXs02uxZ49pKNkhLtQtCp71EggWKnSVOsilSN
iKfjG0Ovh42F+eFs5Qo8LaHc67BhfezRw2ldLr8PicDpRn+3BWU1puxKCUbhjWFkP2YCyLmYLXgY
cOBGTGOERjQYbgCL74O6CG9RKaI+DeDx21MSP/SWsxsjA87RpB6N2VbY1Gl5zfisrlDl5l4G0cec
1kqX1bfWo0eMWiG4z4xBILPirYtsxi1D2EyfhoiKL+3vsqArnkfoVFykwb+Js0+0hfubfgbmJ2bm
IYNt74ZefdaFxQmmHYp03b4xRGojvRTeON5FJWV2RSz0GgzmGbt7fV9ZFIsLPckI7BapXo6yNkn9
nZUhtmLpsc/p9F3jz7cjbkkMutxdSDgeFSSATRC4+YuZ5xvP6/I704xzuPIpG1LTKcgy0Wxxx6eK
xo4xtlU4B03zkczOk25TNgLHaD/eweJnnIGvfsHDhB1yKjuIbowk6ox1uhBZ2H3DM3K16mIyWViH
4Mc2VaN/pdtEwncgBrJgiucFsK7GEORjIqzbyisn9i51p8mMdUAYyXmsq7WX0bwZxwD5Yx1ZGMN6
AsIRutMN/1y1A+fHqP28sIB6lImrEOzYLkkAMeODO8WKWIfcdZOdZQCE9q2gWlu+G51kRkncsADf
CebFswd6uahIE7ZFEU38ggrJJ76GxZZYBTAOBP3mdc4DeHDGvjugxE05Js9KQSsdLzW9qmCGdfmQ
sgyhrv3szwNNHuw8gdu5J61xqycBB+35LfGAqq/9mK48/w5vCIPbW00L3F024zGxghiDXdxkOMV3
beUxSR77U25JY7WweinsXPJG++xBiyq1y2p0ef/91b6ufwN3oK5Vy9iDw3NySETwFan5Mcb2Hg55
tbfoQm6H3AAHDwz8lj/YxW55XnDV5ezSyEIaNuTShbp8yYNmt+C5KguF/UKkG9IUZUQzzetG8Dhk
ZrVyoeAsCyKGStAXWbKz6wTpQMHxh1gKDsm5Q88Kg2c/+G8otTzdlmmnX5bNNg+tV9kGHSSPqL80
8wfimLsLNG7jENVXRiMXNul5ff8/H1LnszJz/Vr0+UNPL4F6ib+ybO+16EEKLZ9NIsoo3vt21x44
EYyfhOdUuK0b5AgFN4EcLfGgZfW2bKruS9ZQ4yImFDd+noYXNAz8RUdDQyJao+55aQwkCM4wfpLm
2e4C95ip1ltPfhp9SlrFqNYmrjyvbIOmxBzRknSvneeIz6EqL53+aSi98AdEG3QcBi3qN2pQnUt4
at4PXw8wW9g4AEi3edE0GOJIUT7T4+1UiaumHPydEaMCsJAaLgyZBoHAyqCzLuyynfGO5rMcjZc4
TcVNFb4sC63nuQkktfqTqiJ9zZriXofC40Vk/h00RflggrHoY2sLYZdNvy+zG0Rl9zDptY0lfH65
md6pGd6XHgvICQOkd8hA+hFJK/XPnd/fDbPJLYpIcB41FTxno/swAmG/HUsjfG5Dgy6bigC6z38p
Zj+cZEdvhpJSfWLhbqQWnR3U5jf5QCy7YeDqn2rgzVoHbrTwDBS1itiUJqmGfR/18X1dsBjXFh3d
kZ3uGI3y4Y2NFvUQAHx/xqskeyQi0Lg9WgRh2V3DCqu8ZqA3mO07U6af3zb80ulclO0MqzD6aQ0v
ZRA6rmhj9/bm4JfKORTzXq9jIBNJpnBtg4ass/Y5oumIym3QzmQ1kkEFeODiW7Akw/hmWU80Pxug
0SkLxwoIQo0qZJXyoBwWQPs0utORPgUHh5YRo4rL8Bs4g3vFinUpMQ2u9Ia4Z12Py23fK+go2M63
fl4NN2Xyc6lwUvY1jq9wn8y+UbuY1Ojz2/6ex2q8y53ipbOkS/+W1SiwMAYi+Ci3IjIeCtJ3bh0z
sh4iZq+TXRBFolsjZalv0qxpj7ZbMa1pBGnC7qjoPY7ekZuyWreul6zJx0WZqrqTjqLq2nhEby+v
iFmSc//2EhAVauh9uuIglF/8MSIOnMV2YF3qojhp0Zypgsr1ZAfWi6d5CVnnzB3RBsDEgytUoLQ/
uHUVHdhiaTwBM+Jazl9E1ModyTFzyEJ+b2sY0dLYQ1jC8o+PGC1Vlb5a0Aiaus2f/Eq/QQJo0wOy
+YwCfq3hjH/Kes5WWmRhcyvqS2Rn5RXXG2cGHgfWkvETHm84bHNqncJV1XYahzXs7ju6BQYZlzYJ
xnp1WbgxrSz+RPq8IcmEGekrq/fTddKjYmbCz/hGlnT2CqJpAuu1ZiTAY7VdIL8xEyHRCOu+8wuw
Bak8IvO5jZKgWC8YGaOLrDu/I5PXQ+mH1v0nQBGeDv6nl8Ee1zSYikpel5di0GQv9h2+NZZVT9sG
LcZc2kmoz2p9/NwGzG7Tur7iwpGPbv8M6WA/JVHwlZTOjoxdg/5kaLu7WGeeAr9mv2BS2y5Md20s
7vKW0D01xw4Y+CNLDNjAUKPZLv/nkQX7TIcBNGdurgZ1XADGy6ovA2rl0ldHAyUSXsoQFE8J8xhc
IIDHmnJyObcVnWmuEUsgHJ9Paoip/G2dhPl+Do7A/BD+1EH65ej/d0NKSYvGTxxwIaNsn8H7nddb
x6jv8EMpcrCbshm2nc0wulu4A0aUHPsYiiKas3BbW27EuYQS2Z69xpAGGGiUw7daR9SSxeaa0CSi
cDIPysnb/2o4Q+i/VBsjL+WLcAiFcaNQHlA4yJfOCZi7mtmXrFbxJQNhxWrU5qs2s8XGmBGYEsPS
2QvL18HC+7TQJscKHYs+NvB/c0c9jnXjbqrqJ7mMWFLNhA+FyZgQRO2a1mPPEKdDS4vRb+ekVnTU
PO9JQhy6Vqw95czAQo7KP+3ou+S97r6lUHF9KNERg4SY1iMlrd1IhYhci0qn91ASLUeCwlH6kcgR
bWqQmPaD8ZB5hOL2cfmtKEeNMTxcDglOc1Wx5Sxr5bJqsnoWWWsyEj6DUcvXHARJf+uhTDk5jYPl
VSVGcEbU62+aAlC2VLCSek24sK7Mg274PzvaxrtkTBmuLsk+/QUhSnpwkfPsR9e+hEUTPqXNhYq+
+NRYKfVPZYdPAEHU27pjcQPMX9nMVo9w8uudk7vWmsdW7Sqnzk6FlvE42eLRAodSNuRiqaB6xZV5
MXRm5SFG7mvvOT8xnZk04uyfGaTCu9ru/phCq91BYaQ14FneU07MZxfY+wkhyxpldHvNG+0wgNED
AM4klNkRTs8khHvtcyBLAw+pdgtKbi7gtYY4kmVR8XWH3UI2Gx7d6dY3JwaJrGS94u7ugnGflRRV
o43pWQZ0fLPMJlfawGHrDl98Au/OSk7OmTUyhgDDzCthjX0sWM+8dOqfapNDqpNYLyxb0fcwae+t
NHXQhvgnJmvjpqCrfxgLo7p1uG1XccXobMhbtVl2+3nITZttvCyveWweM2co7oyKBPclDWRJORGw
749TQ7C7mmi/zPbpytJ5jEktM4lp+b9/Opb+Z9JiOvCObs8FIac+9KuH3OhN3mXHPcmkv7cS81DO
sVZlYd7XvYYJwO5OoYkX3JkuIEvaLerT9Gn0xglQBBVUwvFPzoZ3CEeCyWIHWBbi4oMBnfXEA4Mu
amqp0QW5K1Lvqvv//os48eSBRDXakmVw580thTHxfiIXkzsM16+0V8Wu6nOZkGsS+jcSp+5apY5z
4kj5tUNuw2ictUsTMVFVhYfab64qgsw52SHYhd4A95pFj/jhGngzvjObxVhOavKrsxZWAPX+SAO5
q9aZnhyDoSZTrk28m9ZFXlQ6cXHX+IxkTTaNZj0Utdjg/vyEthLENJbttRTlzwkBwjFBG8i+5Tuc
5ILNEoeSuhrTX7KqjlOENZL90d9L4gFuiqyjzGGagSUBUnrhBcjlhp2eD+NBK4l4m1lt16BKr29I
Ymm5uzaICVkDBDsfoOOK1iCcH5RMM9kY2k4wuxU4WIO6YqoSkaFUls92PEY04eiIaEZ04sJAo2jx
si5/NHrts4ROs5apQT6X4oRcu+GXssv2SZr80TLivNVq+SW26QsWEet+ZjyiDeyfZQcgLm9nouiy
kNCyvk0busJ6Lu2nONJvwgCuf5NJKOBpnx7/o+Dbh/QujVXgliX1firgrUOk/g/dDDJF/0ey3VvX
XGI915KTQdIDzVf/ZfAlzYhpU1IGDZgLQ9IYUFSXP0H/hFN4RO1yoAP9RXdnFWsFmL8eIWCWzioQ
9B56ko9KUb8QAMlwMsDRh2L8rm6sR8SUWyxTbAeR+dgP7rfCtLdZDuxnygttHfvyri6aiwndg8Y6
r8KKDgkGTj/v4NUpma4YJ74iG3omMJBLPocUOZk8ChXhlTctRLRx/xC0zcrV2Ycjj4x3lFAE/dDC
t66NmzMxwJJeoMGpwoZOyLgl/j1Eg9x7MVbzgPAg8KWGw7ixFIyVJsIKrNTY+gZKc+SUmtCJ/nK4
pkR7HrLqg7xV833eqqlLYeiEmZO6bBvG+7zVrCoLtxmiklZzvunpQd2O84fYuYtravDSGgsmSnxQ
RsEHW/356fJnfkMcpe6iTakQp9/QUj0Jv4Q8oGUJMQtCxw8kpbh/+1BQcuY9Z5F/zCnX//OXjN76
v/7XXyO73336X4ftw/ZvI77/f8oBV4Se/L9jwLfcR9WPr38NAp+/4MfXuvnPf1jin4awbNMxXUka
uCUIEe1/zH8j7H/ymVK66dKbca05WPrPHHDCw3XDhEBn665tuIbFt5tTpANCVc1/Cjqfts4/cFAL
O+LfyQE334WFCNO1uQuXvHGaw+77qNkIUyeuwA6DKR0gtjXfvIxSZzjtzuzxOXzDkrhTx3gDnuZ7
khGUNzZ+gliI6IueyZuGsGiVOG63HsMqPEkY+NaEL9vG92YXbn3Mxvo5EYz5zXQomCvld5JexF+u
991bltL/YNu4I6ClIVn2/TM1/xq2gSTEJsnYVeYSwfSXFJZKxyVd2gViSC8er6Q+rErw7pOJe6EG
n1cWOv2HGok9PtJ9XOfY4MpiXxE2C2miEps8lNSJ7rMl+/zYlmw2yajU0S2/9zEv3eIYuHLzSKCH
zcN/M0JmefFcSjyaSvJRvs+HotviwvGTzPZ141ZRDe8iN/oSzjGKVnzGR16AvEDrNRKMs7N6yDl4
f/ddas+mrOyDABkx/7i3S3z8/p//4AWgage4ajFX5T/SfX/NjwmEhkAmCCz8WaWJdLVgzOqNp0wz
XlXUHB2jHJCDtLNGCKGhUvdJJA9IZPhQ1hiMNNp+qn4cRyL1pCIPT9JKXaoDvBbugasLNHJsu20X
8gsWA+QHmujU/X6qbwcS5dv8FoS4fvLN7NJJzT03OOz//oYx5l/i/S/Jk2fTbnXZp613EcsNAcZk
sUWzGmIqz73XfSkCt12HSvs54fbetElb7NCJnsOZkdyp5oFeG4YW/HcP+hig9R1yYmV9nEocHj54
ce+Y28s7QKwQd4O0HUNf0sj/cjerqsr8boBTRe8RBaaGQHe+VMsNEYeI7gnf2tt1cDTd6Eq503x0
R/6LW4BOiEvLxLBcC8Pzr7dAibGDoWuPbUfal4DqbiMK3K8Iz7Z2MZjrvJydVHUM+6Trkrc3t6Ps
3Qq02x9cjHfJT/PFcKn6wZBL15iXq19fS54WRdPnSDVHy5aE6sbZNivjdVvYaMpzJkxYlCIC0sEj
JVsi/QpoBhHat/mRHxzhAYEKPro+77ZwXpNiUXeEy8ux2czf3T1FRa0rSuRJjeLM2VHugym8DWzt
K/4V1JyFkGcnBAIfW8g1tabZDM1E72byD1XGrP2DS7T8vF/vZkXMB0ugdCQBtO8j25y88M28Rwbv
K8iySm+2lVW2mJeG/ra61oT/5BYvsAjm8AwPTTK/YXFOGFrveJzxaM+LHGYuFhWHGw3PEBbhBMK+
bvb7EEDkbixJjBmN7EvJWWEYG1T+uXZEILXuRVmd6gnaSRzjhkgzVlBzFpBJXa7S4bSkjeCayI9q
wvsa4aYj+zimaiTsdoDoUlp9yuvFxumJWNs3EIN0eKYq71b5IABb1MUqL4fmebn1yonsijrBT0n0
K7+WY589o36wkvyrCIdt0yMVTiMdsRrvf6+jJ2usgSELjBooDejeTKolQiqs9bKIjkF1q8ufE82O
c0FXaC+dWyXG12V005I/HNPJ2ytk2ps8to/gg/ytEYOXH8fwD6EA/pZ5tSXnNHuo5qmnJltyvwZO
q5xUXm2PS7o8tjQiPMa76LwCTBjIPdYjifPrqpmyI5Qb516Q2rHrrZ3dKfarpmQbqrHMAYWm65eW
B9cs6Eq5gmYy2Kskyzakjr18cCP9q/vaNaVtsQsRwbdsDX9ZeMKphp8MyehtJ+qZdmqeiVw1sUkR
Aw4fGKQoB72iR67vUTdXd3XMWG8c7PtOFNcPXs3va7TCx8rarCvlulK+W4UUjetWdhwR7AFnu+id
B96CnxGdwNUwMdlzhdT2OAhXec1lHoNS45DqrdundgVgMzsWbcP0KUH/+cEL+319VhTx87NPTqI0
nbmo+stlcr1cdGOC966OlXOMPHeNWttc64hpmZa6XwwPIrJrp1s9bHZyzPLj37+AdxGJ8/Jjsj6T
kUj4oHDeZ841pO+9FQzRXFd5vnmWYpqgeEWPRpHG+yUhCJgaUpj5Dv37H75893eLjRDsTAxhDF03
zXeLXwCraayRXwFK0xF40aRaSdv7aeFHXRcZ51M6lzctti5yK1K1K0r1ghKbw9q3HO/NB9WKoX7f
H6hbOa3pFC28H+p99ZQjskQT+We5EgqbzOcKXE1ced+aIMH6FbiMf0QHoAeQ0jVPv002EWpzddVZ
DdA+mxy0eTvH6sAUaNCAfLPJLAUxFJkL6bPQ9NCY3iLVwLOrTQeYxuFeDDr5XB6hdcv3avEgoHMh
zry1CveyJCklwHXperIphow+AUOIcTMR8ob6GQGvGicb+aBWfHaCONyrPn5BjIBX10vvGKGkp5YI
4E1QkplB2bt1gooUjiBwdqBq7TWHg54JVelfQulvUmd8wgttfu6yeK90fUL9yEJst9FP19OSNVqU
BXyGfhtJ/MpvcyCzEZVNLsjLUHLfQP64qX0XAhqcpEaF9joiPA/rK6MkXnFcQ9+pSv+geezFS8vc
DziKZvofuGcFeVL1Cm2RjSYb3UKLdgSsYrBbymfi1vFlOyZhBv70AhKf7cMHdst2EScYyivus0to
j+tlM9fMU+VG5cFPd2mFTDMEOj/g9mcCiIrTeKL2DLaeNRHzIEOEnGAfQDnGGNoF/d952YcloEMj
nVs2FuTp5yGkOWA0fIsG0NDyTVH64kcuYNs2nvZIwz5fhyRERnnTPM8Oujz1tqbA2zswo+jLSuyj
o/ngR1g8ehXRyqoNWHfJSx5yqLEH63YSrNZxOt3klk0mVAb/zGfTwanfzopzxO5tgiET7ny7iUqE
HIUZfakKtFBk5pwk2zcuG5fk35ZwIysumWZ4fgkXvn4GzdDe5P33pR7PbXNGrP0ozGyE45Nk26Tz
9FPsRJcihNdbtCitQMdw3mraF1TTOblJlB2ladx+sBD8XiUSi21YypDCErat5vX7L8tgQpKkVtYm
Rqh40jHNp8UW8FR+lCm0LWaiMLXtDaCJdtMjWOdgQIMQOSkwEo/h4wcvhhPxu4JeWULSlTEhIghL
vdssaKNjNZkCpKKwAuwsyK6tM+oH+iUhowygXW/P3byn5piokFG2Xyu6jx+tR//qojiuUpydOFf8
dpjT2x4YQMOBenm3KrNhfwd16TBCIMCRntuAfIZwnPn4dr9ckilH9ao14t8/4sxbJ/UpG/p8tKfx
8Ne3p5yaoSrJRHgjTJIL3mwxRw7r5TBOU+Ao6jpaecPkor5xpgMsn2OvBeNpop3pwZO4dRSnPEIs
d6jmP3i7fr9MaMEcySVydbbS900wK5V+3050J5fSM0umcL+8QX4cRCS2zvpRDTenj/xqMIvTUgvp
QXwccy7m37+W+c74dT+jK6NLS9q0ZxznfV6qCAiKGzNeSj4OzmZww5mCCbWROByMwPihsWBw5/79
DzV+37boBiHc1UGyzX2cuRT7y8OjGuahLsI5jCdjfNBcmdwsSX6RhQrcks6DLhVs4DrckwD6ipIJ
FrTdsKOXHoNTte7z3rr74DXND+yvVwIUjqSzpHOykUS2/PqaSjlExWC5glH7F6Bk4Koh3oCpt3ls
CckIXXHMQxMk3RxLAJNhX/Tflxway4P1SVxcwz4LYmdeVv/+pf2LpoRrUcublpp7PL81eIZSdxHn
WxjVh5pZ9pA91EzyYCLSHICH0qsy2YZjiwJpcBlm1P66mx91C7MlKvByI0IwwmhYvtEvz5hyje3G
GKxLYuPpgPEQrlTGOWgKAWagedD2WfLoNG74SflzonMTBlTiKRNTaLPIQ3AlJTJfO3n20W3xewXO
70m6J9486di2++62CLjVOC46gkWq+MNI1HcFi2VuUsizXmQDpiEf5RocunUtIYKQQfNSYfPa1x6B
KImlPng2/uV1p6qiEzm3CWlU/npLxATcWZ3oue4dqFSE94eFV5tD3eRqedqejNCXiUMYqbzsSwWg
N3KC1znEGE54GASToCHxynHIjqOW8ocJHA+QCALeiFlEVJB7jn6OzeY8VuoqPDpzqlwPihggQFKf
kqT91mhEry5PQossjhhiuJx/f3f9Xk/TOSTimnBrmi3i/UHDNlBDupoSq3qS8mwr9WRl1V6FecHw
3QcWUUlEh1FH7J58+vsfPS/C7x45aTic3omFt+kEv3u/AbBXxE3E9KHmlh7D/2y7HCPepINxaIF5
CG20RNmHdfz7H02gC60VgbhWObqgFfbrW+sR+AADlnlQbjZ0DhCg9h6+YycNf3ge2/hy3NZjDjZq
PkpEaZIfk9IgckNaENLoDY4Bhk1fTe621suvsHQgMRaT+uDAYb7fK2hCmYZtWVwecMtcqV9fqMHo
vfaERbdlVoqHYHr2lQLD0PcDdNhxqG+a2tBBnFGyLS9r7HlG8JacPUR1JsS1XqF8T4arR/fhWsn4
sVBjs8f/FW47gwTODY2wj8oj87fsPL6IEHvH1G3Weba6920iJmaZ41SY7QPTTLdZfRNriXOu0C9Q
pXTaTlSo3+OOgIyXuNWyC7LU/cC4ZgelqwRatTYnx1gXVhbtmOBrawJEx82gR0+5CV5wciudVU4+
WgZenNbGR6jnzmau0eMY21fNLLDyanXCYt1ZjgakbLpKR4vPrvzuDbzfTRD8KCv2ElcU+LfH57aD
e+NI9UTycJZQE4/OcKwCjgckiDwbGr2+oAp++ugbYSk8APPdB1H/mebOzaiBuSJjY5ZaRPVNijyh
rrtjTdQD4s78kpj1HyMSoMvQKvsCRAZWZkUPZYpm8EXdYYDsm88+K4ZlnCoqyk2eFxBeZDw8gjH6
qpPpdbEnq3/EdWnQfIiQJuTWAyre5IB0d+NX5NxEZLSOSeDiaKYyzu16P5ZhuC1ZMmK/8K8RoUSv
RSY2lcIiatrKugNp4q+TSj34KgFGOfcX52QKbEi3Bopxv0cgjOp4U5fYz6JYe81NMMNL8JCaezVF
nDHjFqV71GOnJomjaLZkL4i7rHxGOkyc7nx8QgDJt1H+41s3KCbwdq+Bq1wbTftDU+PL8tSbEfQi
jc4u8uvhZvlCOgEwQUr92czx0nTKFfs85z6ZTAbZSv+el8I5IRMC7lmlP5uoew5t7I79PM6hfxAf
YDxdAMCSyaKX4R6zf7epE046qXbRZjJ/MB+ESfk8ZSJrAc8Qe263FlbjINEPeP5wchDcJ4rk0/wy
e5VnW+LhcUpDvEfby6dWWHFYjFEmzmVcXQN2nlLZ7Rnwm2u3j/C74BOxS4QpqN6IlKisbV6DffRl
AbFq8Lnnwq49NX2DLh6ajtX9gd7ZYQ+Md101ebc+8JhTN70y0K8umo9WzkelyklUf3QxgR87PPrL
SRJfNSAk1zyIesjulxVsueBgAJKVhfFpO0bdHk4qOYlza6RoxC2hknDIGPhisK2a9XJujkkrw83H
qbNQxBKM3kA64bTSguZSOVO3CQzxPCn08ZV+GOjHbnOwVUmPL98b0xSaEBx5C9nj2RimXRkFdBHm
D6XR4i6KdYJ65xKlqlvM3wbeRgu8Ihg8ZHdjWPobkCbk3cxALVght+Ajg21DT/6CF2iuAOM1hZoC
Zjx529JAeVdnBhXKiJbuOJjfdLdkiu0a8sVnUucXyAn6NvwRIAP1sWRag6jvnSwkG7eMX620uYK0
d2/TKvtsqyW817t3XRocoX43CB/mIGDkUJAYHHXAUKrR3hqTuC7VaDiW1TqhQ7ZqScOBlMi/iITz
mdRjizWLftiocxctQUY63TjGGCgkTXs8+rIj2TPWqtu85P6miV/j9ptBHd/9aa7ViI5Y5XZO/8zM
zpOb7iV5rfOxW2Rk7dYa2sLChSUbOtaVNIl0l3hVdAmhyaewRRSXzMKXuhN29inL2VubqfyaeLBa
YmtGQvGYT2o80sr1d3ybV+nokI0m/Eyasjc4atqLnmSvWYWdDX5C/vbb2FrgnAOX9vTU4FMEPjbt
dVrB++WugSoBOx/5vpkhzMWfVh8IDCH7rQsO0JzwSiprz/bzOfVEsx8d9J1x4bo7u032nmXfkROP
pVWPHjorf6kRJWyLvPxpBgA1l7UAqNJ6krnaGmZ5AaeZ7R2K0uWvXBLM9hGgpnXPw7CJu+hFeVV5
FHN0tdIQRDjGLA8DUEre+BSjS0ngiFvwfcA89U0V3jrYYIYiu/GD4KY3DH9remZ1wruBIgoN8mz+
OARXgKXISbQQD2U+7SrmhLcqiUBqjunZHo4cFhB51IG6OKN1Nt2wu9PktU0cZG863v9cnyUuY5Le
Dh5zpPmzKNNhfpEls4FFDNojCx+j4qDHIwaZqe33AyAXSLIOZOOK+4k5LyOBx94EGml1acshhJAb
3yZlK5OThl1vnLaGr3ELDQgc7R9L9kXlzouGDPMjQT1kDMp0Z4bYMeAsTkerRExd5REp9i2Ei7Dl
dFDGcX5nMW/VQvI5Oiz19GKQu6b6UF/QNn6hb7POswLrYAimyIogfFYmnl+9ZBQum/wiJvpu6Zi4
59B5mYDtxpFMTkFMxfW/2TuT5caVLcv+SlrN/Rrg6Ac1Yd+IFCVRXUxgUoQCgKPvm6/PBca1fPFu
vXy30qyGNZGFJIpkkIT78XP2XntSpIpDpaVVFRyaduZZmOaGppd+nsrwoLBQX4okzbGbpalY42lF
8+r348nI3rqpirZiZGmF3RstppKpOTiC422dmycP+xxN9iIP2z2WH9DH09iua4LQIqOL4QDoAmK6
u1FFvuvKHFbWfLgt9Rhdt4LiLSbCCCHPL8VYkNIOQgW6IvuG5V/MGZRDRixiH9zeC70wh0VisuDe
itUyyk8gD3qYYbxNkM9OWCYJOMshkapsetCmCLCzNGjHNfFTgO90H0ifZFmuLbIC6ydD4GeMOGWg
D/icjGdiL5BxFy0mXOh2YLCy/ayNXAYG+UdRUKBrBkWri5HzkUXbeWgKfcMBSm5ax/q6rf1IYOOl
Xk36U+AC9FPvTOiKpjUP07xP5Hj/Fp0e/7xdQbUf4pCjS8a7wLNSx9s9EONF9u30mSAgXVt+4z5x
mIflpH3XalFchcrk3U0N2vabWzlQlTqwEvBVBzGnTnjCOuJ/5rmShVXNY52IyjVGvXmvswEPOGdv
HZDb6P/2PHqHw9SQ0gQNTm4Oiaa0Yarnmv7q1yTp3VrPXeciKSQ6uUtywVWLN2teLQlf4LRg0awe
dLzOBms9WaAcFzML6ilPgVVW7wTvcpmKRQF0lDaWt4sKAYpjbogmORo5OjPgin7YleY8oGmBZTlW
n5Mu43Xoey0QNdrpqV1nG3+K7hgpEu5DJNfi9iEIOJwx/tQRl9168LxGO6to/G2l2kuTQsXXU5Ne
MPlwZ2kQBjI9wnPDOD9PlRF3sb8kOlL0elDr0um8VdP3u1sn/lZM4DHHoFAb3XKuRdgrGOy50/52
g0nBuPapxWIF96EcrOnXvQaFehla0/n1foZtFx4pQ89V2A07xLLBXKJuafETEDk1+vlWh9GSYXxk
ThsjyfA5ixUG+5WYX/7bnlbEJiq8btpPebchznrY8PbMWQwu6isMBpVjqJ1LN+T21hImsNdgTa5M
PviryW3EwcL8V7o6cC276bceZ54VbJCPgWTU2Brrc1zHcPTqcgtmJGDQADmFA0B6UEKckQlt8nzM
9+zlExbfUYeV92cffX4p/XjYK5NBi8dEtUZetASTKV6calg5efkjAY0EMWoAU40BDbHF9AJKBnPr
yG6MtiWM2LRvXfuO4n8pCuvN1IdqH3RZh8qOU18LNmVPDO03VTuP9dSR2WYPH7c/iWHvkTfTLKPb
MNpjiU6MCHER0vidITpy4eeqixMj2OfCAS/Tpp+u9JlKk762vWlhu3jiKMmB83aPutukx8wJ9jz/
BkJ6DFYgzEkAsWFUF6GqFziBKvAbczE3vy0u9Js9qt2eskfLxmGvh4w5QDplD+BqV4N48WQUns3Q
OPZh154IPrsMHg38Sr/n4ELuDlpUTrz+nTs3XW7zhAGvFVj4xFmRVgCaYa5rywmMtxQDRbaqUEIR
yexm8anGcjl4pG6EhgO/pSLou5DESCnIPxhNcJtE30yU1AdHQQbrGIwBJRxJxZD9ehryjjITjf5o
gd5zx+C1L9UT7Rdrb0YD6KZbmSfaoN/FIbZSF7vsLMAJWx0TLYFj2rPPAc7PsZxMVtltqW5aADoJ
paJCfOyjpQSiNe91JdSbunvsZrdmZ9ZvEMO0+Yj0eEtcawpVnFPP2vpau8rYEs63ozde2n7pRIyx
Md/by96s02XWOfvAJW3U8v272x7EoQKGQZJicgayWuiMSEUItOY2pS30qTqKsEJu270Vjetu/FkF
Dqqr3iJkZQQE0OnXhds1Q7Q1/Yb8ExsoTe6XG8KAmHt3trUqhy5kit9sGJA0m1Re84EuUa7gHAqn
7i5OQ7FrDd+5SLrN7ckLnCR75lC3j0o8mAfO0A1QERs6/bz6MEKls4lZgfLF6mFMZMei0/MlNJxL
R6DorfYsiHjHA2jmm8Gm24Hs4XOwrO4aFN4pGLw17vDsMoUWxCK+G+rAOZVlzP6ON1J3pb251Ym6
a5AoM0T20bIRbVpSP3aRt0FVAwCl0V3A1WO/9Kna17enDmNC7MO+4cMO2XDVKIw6ltGLl7TnvyBB
tLQlUNq41S6U5wleKGFBLPdOvsD6GMfGmRTL4kANAL+oOFRWdZ8nJbeLgj1kh+4q+zRbdtr3UfsG
ZLXc3BbU29YOpChcNlP9SxHgdgA/J4/WXv1wG7J2eftQ8Pki2MPZ3hYGQBwCjwnWvttZu6ZXfIoS
b387kCu7fuvJhspjiM23m9/2pKCi/kr7pIIbHQcAb/noMpF9vLU96az8uSDVE/4FMX7ncDXHXPCe
wRl2uXS2BSdmu6aOEUmLunzOSJ1bRZSt264VFg5TliyuLnDaXR1vsBuJDU61YlGb6iAT+44YN+/Y
Ey66S93we8zKt+rr0GU2TIghfFR7fTvp5rPrLjTa91qzgC7CXL69CkYkv1qNgsZlSLaISRhd2imH
C40rgTGmfM+b8o3WYrQXznCHGcs5RZNeLlyPKYxDHNrKS9Ee56GxJPvdPWUhQ+cseAw4ti49mTLp
pM6cZqdEFbNUW1G6px9mQIXmiDivh6e6TKgapl1m1xbCBxMP5/wKjLNcMZI0D+Nns6qfgQhTj+Th
HHiRBt8sHCQ7n4K4kjCIOGwEW47odD0xsW0Qg3aMPmV9dOIOeKpOhnKoMG3T1FhEQxvtiriFJmL2
4zFq0ANonWIy2lvQ5211VWN1P5lhRL6a/jFVI5mcDdY1zR0/jK7ROUUF9hkxNAB1CwiSYG3quwiO
ILaDq198JDYdGg8NLF6XmqGCjtl0AgdiRo486pRSm8QqH9G/lzu3SLpN2dc9bFWxtX0OFRwnYHGM
GigGo1rbA8KiUobFLtU7IgA0dWh8pcOjnN5kxKnZFYG7ExrvhGZQ2spA9QfOb+9l4bQPwQCR0JKv
UafchxCYHYtrtaw5bu6idAD+P5c6My8xNTccXctfNUQujP5OoUVf1DpF0a9Sb4721UrzgwIs3/Nm
TIe2b88AG2Y3iVtfKck0r0lXQd0ED5EHF3LKHPukaXWx80xIkw59ioMGu3NXGYcibcF1jzrQqODE
Zzw+I7XUT5B1Xg30i9fUDIurEpD2k3J4RFJuXDS9BCYSqDuA7lpG/GWn0QGLxucYqUZFwERFdMNj
XTufOHJ9RtIR3fvyGsZ1cwYxsRTDkNzVXMUFUFYqfbkOQ3/fgz0+QTTlGKautkbUmwojnYAiiarB
YQDr4hnR9PGn0qN7UZIbNUkkUK18hXk8oVsgn944pDbkRmhY/t5qRmyCWUDX1iTjXofQQJD4shXp
d66rnLAZjYRna917IuS6iWh9Rp7N7Jz4KbNSnFImyvFREknRf9oGz1I0Q87ZbUy27diTGwKSrNa9
M7kS32WEdTIwjWGZ4+rjOA0S3s/y8JgVIjiqsra2hTa9TBGpGlBznrHGpGBX9kniPBccIhd5BBeg
8uDVJFz2C3T5xMsVu9YNdgpzQW3p5mWyK5dywNCuTRY+2Dr803YfUvuzUrMxLRT0KMyr4zIh9QUA
lt+upfQvqmKSbHHW2RYtORqh7Q1rogRl1RlrpSpOu7mdoakzmBmGXUb1Se+TRgjBPZ01yzyqfVmT
X6vtXWLMluSawLeq0vwOZdJbzju2xJPrblzBKVPl5RuMVI1WRHT1VDNt5EAKxCTh9prYEoJq74TZ
EgY60RST/wSNNV6bxOdCFlsPhfkDLNB1DIRzUB42oXD+cvu2l26/zIWDVXbk8zhV8mhMqfaILmat
uZ1xf/tOtTQr42YXRbV/qozuOLony50hQGAyVwYHUI403VuP3XMZEN2Jq7W2l5UoWDQbFBYVnecG
lCAK83TFCJ6EDANomorY73oflm59TRXUyKQ4ugaEr2xgy21K/tyKP2XwblT1Q8UuSWAObpomb7dN
whDYhDnd9x4YIMPo1rFGaIKKp0Na1umqq4q9bssXarMfQoOInFQbs6FnYAERAlbM+tVQTEZ2n260
SW3MmrgWx4+f+6iFAJok7tpvhqNrQV3KaDIRO0HHHKyH01cmAkrGna2nzafBx04LKHAdk2hXszgn
8AzBYWXxvdYvtYhkCJCgik0HvKDfyEddh+lXazXJy2TFbBgVa7iLh/Cu5VMIApjwu8C4QCQu1ng4
T9ym3Cc2Q7h2OBtxJI5alV0jZ2gg6CaAjGFmdgouI9LjMvajTVNpP4jrfS1M49VgoYmTCagzphS4
evnS0EFLmO2g4PjsM2PE/UlqDedYSGpxpx0SKVclmL4NKuJqb6aQYsWgucfJVc+eloJkoe4bPJiA
JUMK6jvIVpq55qyGjooDQ6JQPk0fvW6guIHEsXAKFnrQJS75DOFAQmd0AvEPC5kgAzRfS8IaKHwn
KEjBZSLGd0MvcJtCsfft8YT++wWCDdh83KlYFcdFGWTETZuMbIT7FvF/XDa5S+lROAzGSEUfovHa
lOCA4xSLk6d/95zE3vQGhGzPzb8kAL6V17ibCAMTgGOI96V6UXWBcbCGTmIGP3yF3SDQGXKgMxzv
kf9jUcrEudFcd1tNXMg6UcLzMzoOQ9NQSpGYIy3jvrddxqa+X0HlJqa7Faec+EE3/ERSGt8RKWyH
cXhhnOrsoLEA+fDoEQRaezjYowIKMfXHidDRezeA5W62zt7KsfvGAyFYvXtvgq6lwViAPJ7gheud
CcVCfHp+659K0gLE1azI9upjHWpby7w0Jq6Y/E3eKsZ3+b2n1adgAoUGRnEjHZhHhvcx4F818vzL
snqxayM63hqNMEj554om7apvG7iEdLo09rdFV8IEGNN6Kab9mFjNNw0Q9qIKy2uScoQslVYtDCiJ
UQsGjsge6AIZYm+ykZciwlFgh2I/etY5x7F4pL4vH2xzoOcKtGU5eYCsO/xsK5XpxqWNLPuoNf19
OH8HWNa4mFQoR7KvD5Kzbl+99xL2Gp6MpZn5NWd1tndpOcR3wCGOleOvtLTUN663DT29eO40AWGy
iZnrqa5Z1sAhNn5b9uy5HSO90v9ZCzY4okMjL2yfaVHvG4GSOLbA4yedNF8IlgTLaA8g1cDBwk2s
tlzWxoHN9sHpa3ieaWggzC4Jy67rmrQj59TaX4XJoa9QnX3Rp8S5uLKvTj2OzNuPYg2RtyNtsDBA
P5YDa/7KFYQpjhBszOmIfv8iABFe4GflhBIWcqOnESZss1kWNtpm/KcBBYSp33lFYD8VwUYkiYBX
QpyOiUoRU3JSs2qm7VPaASi1fdfbxT3eNoHAaI2RgpgZ/rl1yDQmcUtwYjyZ+RyNMozf1JjE28J/
rX0d8G7ro4cRIx9W7YVcsA8DodhJVbwqN6h0kvZwFE0n3xtwvs+tBmciL8xn9unu4Oj9KmlsWIpt
3ZPiPvF20fskCMXGRJr4qzSt5W7I8Ze6cjqWG9ds5OH2JRFDuEdzuELeV22s2mkXelTWJ8fp7a2X
d2+a3TOpwrhJRMGvfyvkv+t0xqZjLQzvvLYk7WmamrVNmXy0SyBg9Ui4aFPQOSDP69gj3gySnlwG
jjirBirjKu5tPiY22ZUt679NKGceB/XJmB8asBiwX5pPAWHqdG3LvQxSsQeE1yFzJqKgYMyVYJim
B+d1rvuU3kcTzcTI0MylZ8YnrcmhYAwR0afJIzj9VTxh6Pa2uKWfBb6WTEUPRtpKCD/lvumrR/0e
EuQxBGuzpiTQOMNlD2PlvnbVALoUfmRJGveqVMQHJTGM45j/cEtT26POnL2bKoyvjicAd/nfRuUH
tKbAn/VSrcHaeYGGv5foLoIb7t3YQjsAX0XJJlxCy+w3HQ3llTYZ59JEPWLasORJWu2PTZoJskJY
jcYUwyhjxWhdUENn9lylp/IRtMW7R7udHhSjG3yR60Ea97aC8+kb5Z3rKWdLvtfMOkAgRKIok6kO
Mhb4rjCBzCIQe5ICjKyk4dkRXUghjidq4fUDGpxB/IDZ9O4h3rNREK1BJMw61BGfczhuPLdgg+6w
V2Ypnb/ONL61BvZzph5PntZdlGG0O7817pwUlCv+NX8LO/pDDdBC8Vt/ckqq7zm/rodROuvARiNZ
Wu4njbZnUyvoHJFyv9YQXTGclCvCGiySm5NL6Jhkgdeb3lLOS1TyOegeaUb6SAf8az8QZtQR771s
zOabM9jDQjOaH2bc3Nmq+Q67WVu0jA0d0VZLJr+vZGR90xr/EVtZtwyEtqkaRc4N0Tytlc7bIbsP
8EA37rNlnhSoWvWYOWG1LGq2CZEVJDzRwLKbGA+6ImA6a/AL8g8vojZ0wZwBN/cvbk/+u5DRfsJF
YQpYBpUO26LlVAw7sds3Nqhrmn51/WpW/QchFGqZe+NjrrDRY1/cJKRgKIdzW5jvZBC8NzjEVm7s
PudRdEXC90jU0EOexW9pAXGAY+5XbCQ/HOpi234wBMB5Y/LEc46bdppCxmuOTTtFW7WDXESxB4tU
IyIBAzzJt+pg8HTCgA7E5L2ZWfJekxHalmZ8H6F5nvpGHXWPSJcxhfXWhB1QY/EJ/o+4NNu5U338
bUSNhWiFMQyvm5dF7yKNX0MrefQo4hByjO3ChhWwyLBhbQHwNDQDSshv0jkIn65gzdh9UbnAgpti
/OGORJ7EhEbElxxMb+p0P0oFSCBNyqXZsI6TCbQZlI9FEJEjJQ3LXzA9lHLsH5EHmzvNml0+E04S
EmYNZOT92OwRMvSPnHv0C+Hqiwh7F/GTphZsh4ayYXDS/vF2k1DJ72g5O9w6/MjP2/hMOPPxdu+3
HyGa79b64Obr6fYQkebfpYYwT7ffennKRqvr3349wgwmW+WtZxKKMz9iGzaAB+ri8uvevdjYE1RB
wtv87G4/y+ZkdU/E/e72M52T1iOphCoK7f0wDkiQDC7shDSuVdteJG2kYah/lAYkPcsYdm7HQgQH
Gip58r3lukv9ags36AeQ25lcHrjxlzeRIxxgAnSTCVqHdyTccz+iXGlgEjjaJyLIbakQ3SBXf5+i
4CHryZCICw5/Nu+679Nbq4R6LRtxB+q25dlI9PAkHFTxNKKf7ZdulROzXL6moQW4v4lTaMzJvRMi
v5FznoBTw2MLhm+uBWKVBdLpPZJpHDs+umeXPuToTtGZ8KaLM1hAsaWH6Z2qVSe2RR+aEDDqo68I
jhy7cYMXb+K1eKnPpcbuDTPsh5lebJGDZHN8aHuG/6L8HK2j6R/R1eg2vQqi7qjEOrQDVsgniX4C
s2GDUWKr03U3u5xeVEDO6fBtUlW7jZ6MEUWKwBjYJADL+8oRGxTY5SqFsOJCcnUHHPvFIZq619KJ
Jb5b+2IxyCX2CJ/ozINOpLMBPC/XdmizxijwlMWk/UzsYOmrCuXlQtSoI8KZPeXlRLig5bxLosZZ
NclnHibeIog5KTWhx0DeN0mYVlw6brdn5JFuW6IZFtYsRNRQXhsUiQuZyS8tRQ1QIX9bVm36VMYJ
4UbQ00k4yj3kG4EG4p7cXiM6UePvetO79FGe7vIq38a8EQwcmvew5hot7PY05cGlJtGbKBZUNyDP
DplMV1nmEu5XsB3XBWutQe6elRJD60TJgdi78YHUob1VMooNICPFTftBOvOiqPFC0BdkwqC3F+IJ
2WlVTlXfy3VsRnjANAiuDsnV2BOSeVvjmNXln4jh1Moa4PSSUHSXjK7YFmCIFpPR8DoG4lvXBZ9K
lKCSGjV7gjiOA/BfFHlTzagfDgBB+sgmtBaiddERRQ3Ebcs/BIRfxsp70DBKs4jxbqM4P8CNGwB1
lfHay+7Z2N2npDHA9DoUf7hjlszMgASxN4suZheGv7sYGOxZrbbNtAktYzJcbRtWWemT4tKVIQmW
mQLCCgtxwBbRWQ+DyN/8Ap9Fc0fZSyjyHJYcu82z5nnaihZeV6bfNdFN6yDSwekh82s8WNRCrOrK
ymdwIyFINBywQfZE6roP5JGEGxqsIIEL1IrTVdAyVAVM+LAFtE9wMuUEHf2wHYt1pofBJookGh5Q
L7ol10kktl42Hgxt0hYcyd4nXuQyZleJ25Ch08Anlz0D3zamRyIlYP8MtLyIwVpLoMhILhKuKBXc
T/1QPnTh8O53VbZoy+bUe0QXMAdEt9JPDlX6tE6jxqXxxPhumtUboUOXzRjNPdacY6EJVo4itohj
d5rPAgpS/Db5hr8OWu8nWLW6hGGfSW5uCn5ZwZ4OJ4/G3hD8MJ1VVVh7utSI/yzSJcFAMT2P/Bdi
dTzeC7H3QvIfZdWflWjnBG+AGxrhtlGC4FczLLZITWsW6NYZnwgMcChLlIov0Zh8uB5LC+6iGSCL
0sABaQ15CaSloq7fmYZRrVJgnPTLkreyZEaMeRAZQfaA3pujc8qeK63huavaHbaan5LIy0WXcmog
FDOxkVXoINOr9B2K3ItuiC+cWtIKQp5R+dUgIogfzECByk/pDeYpma9u90FOHboPp+qJYgffSMqv
v+xktSvw43P2dJauSLgktCa9y2B/6HEIgLdyCJRKyeIKA/E51MfRYlRrpU3/TuK1lgyriSrUFeLA
nHfdx5P65iT1F9Y07NDKY0lMqmNg2vrZCrzzoJkZwGe+63jMPQZd6lhqRj+S9bKdCHjJhi1LLIJO
eibw5uMv1XZnlwi7fd8i6PEne1ynZnrNc3i3gZZn255ScSRzS+YgL2UC+BNeFSVbAvKqYhJDtzPY
tfP6CGfsqKLoKXTluUlI/CEwYEHwscFwy3q0yQTCkWqy2Q4PzdSuCM+7OAHiNUnw3KaKX1KktxzJ
dGAoPu2oGj8tBy12I91PdoqD44IrjC5SFNJWTvsjUaIEyOQIigdZP2Zz0LZiGxiT5jkiSmaR+v0F
v9i0roJtlnI0pKFBmE3M/Vqc9Umcnt59F6VsWXz0FCrZUDCkI8R+VQj/XSD70efhsxg3af5TMTns
WeVIdg9ejVDQxivpH/ZPFSOEQXk0BDC/bWJjvFIkr9tIw1pVVPXK7qS+Ezo7DBr2Yg3dipF1mgxH
Ez83HNSVW4f+kxvY/lNjzNvGNIx4tBr/KRidifl1nqyc+Vtkd/GFeLetRvdyUZcMpob5IwTzqCNW
3SV0DP7N3ah7r7oR1E+3L0A9fgCuC+7kpFVPqh2MXUjmx/L2S+nU9VOVBCtGwPbldgviOrq11mWM
EOf7CMBIX0yirG/fTfOPbJ8BJV4wsbv9LIlqg3xayJm3e7v9rLF6ThVdfPr1V4Nnb20L1e3t29sX
qT8DVk0e/7wB3q2wdecBq52uajPLj4FmfzQ0Sq4e8ghUGZW79avJuYqgfLsRCecb5H1dXvVaT3cB
AoK/v4FOisA/7sFLvY9ufghJZPK/fAgUPKY2Ff/qBs1kp9//60n+i3v45xv840m2BKWuZyTPkuWl
uA/t4TUf3JLDVdjeJeiSkI7K6sWtO3eP10FnUMBveW+QLNgwiLupqF66Ypa1usrf3H7rekG64kIO
91lvUay6fcKoDxKWWWXhom3PZheNpPS5dEfssf6Zk0wgOT0Lp5FfOVma+TSDexCs2ZXNhI5W04Ic
NJouNEV3wZi2P/RePVvKJlTUsJjnEf/5ZmfolYAA68+tZQHWR5jzVCDPWaWm0C4lUa4bpGPNeSD2
ZmF3mM4MzSmwJnbdcxPqwbFraUMkwumedVSndxnGtMXttx6K6RNbIvbW+cZ0ZYtzaZjvXhV1z5U/
dfdWpT3cvtMcZVyGKDrmKQz8qdKafZKbwxk4wXCOHQY/aCdwBprEhbM288PblwLXbJq27zqHgxeW
1DAL3y2n8PapjQ67jKvy3R7moUafVxd6zBAjR85B88/5z4oVvrtpn8/fylcNJeS7Rl24b8oK4EDi
Fb/+WB+n6kIoFvDF1IGaHa6QUHpAu2kpt5ren4sGKJ8LPpolcBbOZfI57sajRGlSF8MKciDC4xrO
mNtGb2kyJU9TCVtdOai15mOIL6msgihZQ2ujGLf69Ki+aqlFS3cIu2uWxxtpAYQgGjc5IJBZdyl3
HaDp9bR4l+XjyKEHpayyVtIuC145JE8o4DKuRnIypEHV4PfJ2sYrqjtMrnw3MLZBVbxPgf/L4fn/
OU95mzXV+PgVRHn2O7ZpxsFglfzNwrP6aD7+4wtVTjOeP9Kv//2/nhC05c1H9h/7OvnIfvzLv/5F
ftJN+w9PAvrCkkoH1tSw0/0iP82/gdRhmYANdNPFwv9f5CdwUS4sKM3Fu2YBMrL5oz/JT/wKCoqG
kdO0sbpapvM/IT8Z5kwp+M16BB3BNE3uT0Kesmztr75HW/oJStFoeqa7eO/JL3NEcxhmD6rSvyuh
vcLj/a4s46i7wQbbwdHmtaOiG1/rJOfG45NUIV4Efd0a1kknWWeWytx1Am1D+MiCsAkw15PYvrWS
6CUmPn1JfDUA+xBRrq92VqcAl3KtkyOMDMUbn8YqfvD67EWD9ObFycpDFjV+c3PrmLn+dYxAlKe2
IFNoAhbo1q8tsjmPyQJCBaLhFJ1Wq/GuhtKfUlGuI1vsiNQjSa+sdNR678KVr+C/7xk43A3SAWTk
XHNHXAFh3PvopDI32pUtBjdX7GB5vKe4BbPcy5ZF8j2r0bSG0o9wSuRfY09spAXlsqERUmHqtasr
MxQQ9cz9rIiKU/PlgSSBZllWj42jP+UZc3QSr95TkiMKNTwMUYirgG5+Q6sTK/Al0IcnXM2EhOhW
t7TgIfazx87uxTOUnZ4E3qJlQsPPmSeDs5TNoyCDURHj1qcOPvTpE5zRDjvMA/qwcDGU5VaEklxb
f0fPCRVoVYMrMPunsq62UrUvxPcdvNH/KWGLJzovYTH4T2nfnUiOxQpZsDp2Y7pOJUQTN9c2sGy+
mVq51OgQLuK45qc+MvAWLRmJuOmDdKj6yjJdElH10iX+TPJzdqPt8Ci5scHPe2hkw2yf37imc1ZG
t5OyZv+LWOLcuo/x/E5bFer3CMcYYBP0w9mwGNJ9O32SqyWhH6SUZ059IVoBMwT0+gTyKSFD5YsK
pteeU9CoiXs70Y4J/Y1FyAG+tajIe+27lReohQbUp7RMrAXvKBxN+6p56C+sa9IUJ+JHVjCI68Jl
HBS9Z3Be6EdmX0HJ/9BDMu1ZrO9u+jWlVbBKzOmjItMQtQVCz/xYe9BtZMJcyuobKnRzpCM3vnrK
uEMYcoiFXFltcOHFRd6qtokjPNpT4mcb1lsQk0+BiXeqHuuCKaHAsuR+cIhbmYIo26IkLArsyxrl
xKrLsw2dg53eaa9dUr7EOjF80NQTjZjfqT1hl3jU5zCQPk9fEvom+vAgPQpKIaansEu3jZtcAtyX
EyHEy4RWPfPTpxwlIG1xuvAhkqg0aVcdiq2F9H2U+PSjQvPOkyF5GjUamVJUsyjjHNPugDmBni9+
oNJeI/lfOka48/lktWX11blM9F19HW3CUd7pVNhMv92HSF8JMgg4LFVrp/aZsiJyUFWzRXKyfcZH
chc2fbdsW//eUF4NWE69C9Vseb6LwRp/Sr3edlLsNJXsNHTcUa3e/YKcrLZYuxBX2z550MchYW6P
gxuJ6YJE1ruyN78XnXGoo2DTeIikmvT2RANMvGPv7PFc/4SpenASZ18lLTKt4M3sdWi04efs+9QN
HSmT+UnZ9uyHydqkHZWwZeOde6wxqWkliagKe7DLR0yY4afoXbR96Bfk8C3v3Z9dJu77EvWOlEfT
OAGnuarcZvw3fiuCcFuh7x0KecShR+xauHWa9O/MxX/xnP9a8S2LJAPJLgcs7p+NlAY+Z8Tdw/TM
waQH2mLc+2XxpnTiPtwM5VURfO+H7E4RGTn52Z3fh6g6y5VKu1Xe239jLb492l/3HwufuWfp6PP1
v4JbUq9EIFpV2rOmxpwGLZ8/C85/4CNNj4HXdhgfUPJhDwhr/14V6beUArUYfdIHjAcUMhfyMJZN
lv5yA/+/rXqIIY6Krx/Rx79lYJ6eNte/3mB+Ht/zYqywczVQNf98XnOh8U/frG9Fx0P7NRcqNeqe
G48z+MrnW/7f/vLP0uU6FpQu3/+7skfyQfjv8Zan8SNLP6rfK535D/4scjT9Dx0G6UwM1DirWxRP
v4ocT/4B1VI6jg2oiLG4i233T7yldP9AuyJngzsVl9RnNMWfRY73h605fCYc08H2S2Wi/0+KnJtz
+7fPGL1yDe+tQXFjGibF1Exy+o2yQH5vE5MmkOxcJwRbAwWWVHJDvEQ+fjY6DxIrBGsk6T/eWjqW
cfjHl7rgIFQMJQ71zjwMgLgORtWMG9VSydhT2l27hmgCwy7C4yMkv+IwAh9bOrRdnoVmikPmX33U
xWAJQkCNwnjWDCy5jOv6ijmf728Dr9WPBkD64+1fNDkh/knUCqkf3Hdee9TgNz9lcVweuFbC5YDH
0PGgYCPpFtvJjq1jZBG/Ivvs0FXYW9HmMvzNivBHmQ/5om9y8zkAzrXK/Mk563Vo7ZAq3v32Ybj8
ejF/Z2/qf6kj59cYxaROKetqoALdv7zGbVQwGjWKbNfrwZsYu+lsj9eKHui9iipCakGirBvgBQs/
aOtzR2m0iilyHq1+jySzRVmGb6XQgPj++ydGpfx7ffvreUk+enycQG3IeTX87b3XeqvvZUOnItDi
9jTEmr7hQIU0t+xAsMfZ079/uL+uZ/Pj8WCuZqJJlVwMf/HTkyQ4+plrJLsidTG/TsSrBpM4uFX9
biMYXDgz/NzPOHfXRO2OHzh/3TsziQ4A9LtsqHZSBIQbGdm9Qe7C36z9/8eLAWIF+BSnAMuQXFl/
9dA7YVCP5uSycaKGBFIziw18d05VyuihYfH9m1djvsN/uvI8Xo6ZpmKzjzj6DTz726tvFJiPZc7n
NDT9dAvwZmDn9XaoVf+TsjPbjZTJuvYVITEEBJySAzl5HssnqGxXMc8zV/89uP+DcvqVrV/qtqr6
7e7EJETs2HutZzGeki0SCAPeu2OrGbQT6QrCSHf1VM8/gEO+Pp0wAwT/QkqtWiwBZ0+nY5vEN3Lc
8qhKGTGgYME/Vu1M58qE4bYLohtSycKL0syITVdIcoVzi4pqfPeJ/rqTaf8nm0CRf393lo32883B
ts1XAYWZUx636POjmSrU3UHQEj1Ldb1LpP6A2Kkg8EJjERldRWt/giho5w+AtQBddROGgq0bYB/O
QBOaGeWaWoSjF4UAWrti5Yv6rmxY9xI7uc9N9alsu3mXAvM1nzPZLcN1g8DkOtxxCihPkNPXne9H
Pzwn+vK5/96K5bo0XUAo4uvhmVmu+5/nRLSceUkJGz1bN+v9nBmjV87NHycJlYtZlOp+quzAbU2i
cPDjLlN1qsCpL56k33uWRDY7g21v7eHSyc12Eyo1Ol7NspmQIiXLO6c/OqVyXy/6+FbVdt9/kWcM
DXp9OvxY2M4QpywYxOfvfESRl1L571JdjVHMVaOxsiP6dh8eIb2ccjfEakEmVcAd/f/9bDZVy9Jp
LRiQlMyzO+cHUxEgfU52kVWPl31Dxdlglhk60DDA/U2j8aGH2z8sJF9/Y5Y4VWqMhC3Tpnfw+fsq
Uk3MwsbllChUX9NchshkCAzVDDRAYBNTvHJEHlo0Qb3vf1/tvz4aV4OA9QewiaXh80c7mVnKrIUX
38fhn4xkzqGKUEmEg0NvjNxouzxOHEcum4n8+iEa6zspUOp1DmeNQNjxY5sFyYYMlsnjixldVLLY
nwsl+2HN+XKdOmHBYGE1gISqze36fJ2oMjKBND/eBURQPPpVhm6RCBSTyQ1F90xPT+9rN05/+Fht
edg+vUr6UuPQVzJ5m1ApnX01hmJQnvlKtAuzaM9UxnioB4QZIk1vlBktbMpou5D4/gsVq4zeL9Ji
rIjEFvTtdGxCps/mDM/BsasRby05J8itniN1/Kli+PLO6+yRYFGWJdAwvsC/KsHKC1fM94omDS9z
iRCht+Zqk6sy4PspevggWKUV3brg9B9xpicMvkFUjTaWoUPRVY8/PFrnuxVvEXsjfBkKVR7rcwxP
WcSDQes12JU0uvK0ue05LTN979tTF4L3GKgRa8t3lVjL74NuXE9Dcvj+GpY249nXx7PNqNORNkpM
cb5TmUMDFLuI0PVaWHEZMWHPyO3sfz8+/jo6vizcj/8QDVe7/bA9FwYeedI+MHgnpN0xrSGIfoj7
62a2mWAKJ9uNVUIIOmY7D+3aBRVYc9W0yT7NNOdkYPVzlbTGXCfbQ+8rysoUU0K2TBncmOiHrx1p
oSC1cUPhzQtuPv4BIhtQvwZF5sd/5eM/U6Kw+WGxOWeNLsAvQSmFQMNEZvMFRJ2U4wwWrEZ2IjN9
VyTzE2px+z6TEcOUGVW1zZSU2HUYhGkbYnPErYYc2URSEIfDyqgfvv+Svn5HMJaXi1E52PyPy//v
bsUMhCzctpaeP6j4aZ2mvkIErq8RGKNhQ3l7HQZWuY59w7hwAjLQv//4LzWmpfP57ODAO8Au0j7+
vLREjk3maWwxu4vKSyvHluqLWLs3i2LbV1VzQgJ6TOz+l1QCubUYSptZHV46qbZJhzBcAM4InK30
SlH06VEJi4vvr0//+h5Z9LuFNKWj8yifP8ORGel+ERiOJ3C/nIwOZ29S4WUNwz7dYRx9rRKNETgF
F+Mw1ZjQkCL0m+Qwbht0QnvyRPzbugQvQ+S8PdMsHvzrSeDZntLhqCQgMb6/Ym1ZjD8vmpauGZxg
eFn400fd9E/9YQ5iTNI0djyZ+Ud0VCrHLKJQxJDLvYEuhrsona0sdMZ3dogYME5/+FL/66Yt/RiV
nQ3hrr7kQPz7UDESmgnxChGUFNYF0/yRTEoCDStdnPzmbVac9AIjIOnqFYiCwZcdaKRMeGOUvuKG
ak6NM9t7zRfylGhgnnI7kYwK9XIzZTU6F0ZfaZPd/XDf/uvGsc3BqpPUPQwkzssPtTVLHSyGZzJH
WFmDU7xw0j/C5+j/mkAahcj835xpAzgcqEEVYqj0RKtujam8I3gz+zWPnESMGJ058I7xwof0dDGb
1vC/H0o5xDsr6J7DLk7WyQTFKFOL+iKegpVIjfTSGXOfBOcGy1iSR4ekLbO1r2mo+2e9OlqZ8dAa
6sA65qPtMWjHri38MSzcEQ37Zs6vjc6K6KZmvRdaOUIolJMHzcicQ8NBe00jDDupAr/IJtzWmIKL
ZuxfshEZWxdG687I1f2s+lsixkkJjDrlMGHJPIDhiyFp+PG1A4LVbEwDneIm7QIsYO1w5UTWLwfM
wR7JtH0J9qpb6aXSeykt0FMdEvqIpVUkvransb/IqbBAl32JnjDshlMks2nvGExX0FHdLviHj6U8
5cXX+wVWUDZXHz+0bMQxTyYhAESk3FPen+I4xU/lOMRwOuVKnyDrZHn1ZphjiWFdE+tsGgC1hnSl
uwiHl49x73pe/ATR3JkbzXIIcSgp0Sk0bYzWuXYolPTC6SZ5ifHn+6frP5ZZQ7DQ6YAx6QyepzOo
cyfqnmGRlxg1nossvcbPeFHPDdVC2YtN12Ww6dV+4yu59kOZuVRJZwsCxTzlgKHbFpvPWdugZ3Jo
FsDZEax14aVSYRPF+u17SF9+AOh+HPPOP4pDD+Waw44izzughYVZZhoyx3MoZbtXn9bQNomTaF+K
rlk0uvlLN8evnW3YrzCC3LhU9paWDYeaKJSjUoNMiImE2xoCfy9J10ezJFs7UKbHPMY2EqXBhCps
njZhVekHTMjHoIr17UdZGnTVhBxd6y7zCt2/aiEFB0h2T7D7LohFd8KngPihs9KtiiV15WjMgvze
zh4GE+OnTmYk5Ps90mZ09QYgyH4OlK3eEySpj7CuP7BioewKz5+dcGVMLVmUpfLHHJtxP/KuIZ8j
ikWU4X1XZKB0EpoTWlwUv5RpIhuuGbDI58Qy+W0pCansVmUr9Te18Lsf1t/zwzh7KjWobbOtk3jx
pfbLVSPXWMkkJ3+hnFIR4ltVmYMkiGlHhkAbhVT47fcP+LI4nn/zbOOg9Di9cfpdXoB/dh2yDRiD
TorlTeVgXfqlfph0QWWbgYHWaQH9UFv+x8cxUub0r9JxwG561v3RRWu3adjbXqO3qHh9kvOoLO21
UPGrdrr8ocD/r4/TCMigeKMRhjX6828XwaOIJhHbnmPk6fUgKOHpTgnycbNjt5Qp39/M//gCWSxo
PvIO0U4+34kwYld6ZrU2Ju1mo2KcWylmbq/zBOgo+ddD1f5QNBhngxTKUvxs1OrUgCotrqW1/e/X
Z0cqTI6MF9euAPzJOFvoTOGJYw1KRbPaTl15Y0EbMRqh70uicbyoRzU5L7vLxz6TVLWDYGtgymuP
+FnmTjV2BV5JBHLyajCr+Eh8vHP18QOd61tgyek6rPpLlod3YsCt+4EQmDUvPJIURNyKDv4qMcYb
IiLIup8hS35/k/+r9AT1bWumyb+p7c5PtURm1JhkfG9Q/Oag274DdZetJMwQro/R4iAYRHJQwjA9
jJ35JPNhepXzZOwnuzo2851ul9Ut3ekb1SA1W+jRTyDnr70kOvxgnCXaCkYSHOc+fy1dN/hBzcQJ
15yKa6ZOnq26ZLpLYVHNQQ/8hfUkqQuNlrAIt5qOv2+aYugK+XycrGw+hElWraxeuxszv1qV5hDs
g8Wy2Ph+vgOwuDeTHVtiQ+Lh/vv7e57EtTxTFsxlXdcc6kDq/M8Xb4SGRjZ4CNlRmYxbzvgRLuRf
ITrZY1baj3bp1Icin+pV0PhU+11kMQ7Wobd04IBCvvKi2mUM5dXSvJjmLD1UtBtmMyUsZL5BOKXs
2pi1DUbjKZl146nLf7r/50zr5Vcgk+Kj/tcdWoxn773ZVKpi5VJ6pVLVO6iii73NEJu0bs3tQLRr
TDHSh7p2MDG6bZRBQJkAgMqQeKhXc4UwLWjED6vDx+J2ttYSHsLBHjYTnc9zqjX5oSJPIt/yqOu7
C5uoiBvR0v5JmAhvMBFYrL1wN92ZyblYhM4bA+GrNtv07qrWuo4jzUCJ0pVPhXLb9LmD3FTD42rh
hLNrBPVVxYj5Iyh4wm7hhcw7LzmVZzuFM72bVqXjVSE69Bydwy4FR7QqTHY36JXDzqAv+ZF+Og5F
7GJtoeTo62NFLPqqCvXkJe3rizZP2pfvHzft60lNcuiB6SxRbVN9LGXQPzuQGQ8huwIrE1gZG4ld
BpoUyNkLaaDHMTOa/bCY6QQGI6VGBVqONf6SpPuh2NKWR+Lzl7OsKUC1lscGfcvZI2N3fTf0IrI8
Oya9RRTZRW37KbaKEtTEEvlIpbDl+KZ5dOxSkipieIqIg/CV6rvvb4nztfLjWnTV0AzsYUyMlm3t
n1viFGUYqM5oeUqu4zu3qXUWs+c2qFtrE0lbbvOkbg+LcUVh6SN3NUnIRW7f6DmAmUQSnFYFfNBy
UxI6s+uF4R9KpZ29oS4fGs2KrmFFbZMplTs0fw29QGgwU5dOJ7PqcEIsqHlSvsNV58v8pOCqOYUd
P+j1ldswjMbrWd9UEQHHifWUjb9kF+Ojr8YDTKVDS+/3IDr9V0WjWVV9Z1vROTkw9XqYQr26hOjZ
rucugr40i2ZjKFm+F12/hIsneyqUZ2DdT0KAiSNQNPYUJymOOLeYR40D2ghluEjbqt/ZjlNZnqFr
QEoTu7rARIQoQweBJrS8WWF2eCXGC3t620DtBLnjmjU7WjThhZuiosBlBO83RQtkl3K4CWux+jj4
KcUAWS8cdo0PCb+GhoaiS+S7PBcde16NeKp9FIY233StLC/jubm0/cy5Y8sXSIZ81ORd9dPD+bU3
wAPB7IhTCOI2RiefH4iSZilTht7yCici5bnmHRk19OhqM2g3Eo/mQw/KWbS+9Q4JZYensnK/fya/
tJIN1CDgoNjMpErP56w1kOSm+N8h2844EATNH70TxM8Q2sDRB3+m2qjRcch/aON8GZszMScVj3E+
MWeAwc872IaSjgSgcP5qWmGuMj0dKrd3zF3nd0/20DgXAv/zFiOq5vVwXGkCas9irOk9RLmyNnOV
2K9By6BULX/8+BF2+pvkML03nVZ4heZjdlWGHKRIuaGTvo6T7FnvLf3B0P1x02S2ui79RrlglHVD
niAAYRgR5gZsH9BWeWsGHJVz8WBCmr/4+FHFtdjPHI5nCC/ebCCkavvOon+bv0Q+J3qr67yBCOJr
jjcwkKt2XovliGfZs3nLSFKuPo5VmP4fYxNtItkA4W+EcQw5dPFTttWXtYY7zJnDNCimOD+db5UK
rFumxar0aFvERNsp8W1GVXljlyvAXftWzf72ZRFe2WPg77j9RF5VeKBGHpHLkiwlt2gzxZ0tYs+/
f+K+rshcGWsZox2SQyxK3M8PPYr1Lh4NWpyZVpvHBQZLVBCa6zLChpVtGYNPa2dMWA56THW5Vb9P
Bk9jMl1/fyHG+duHBIReOIPbZfdmgzp79q1Mi+OoZIeypnraRPEIaUZxntl7Va8U8qqolEcTMM/H
ijjU6NFBEj8DrxnuiEXq76ouvC+M4q03FE/NMcwljgx2EVhHAss6bafXErfzUMJhzlr1NPK4IS9L
sPwtDwkpcYFbCNXf56nlXGPwMX9ocny504vGhUYpqiayHgU7z+c7DRGqFTaiSc9I4cCn1Y0aIXkf
tOhPok3Pfti9pE1QryoZ3kR13h9yZIIrwh5+WGPO+fqYuTn2Mr80SRKheD4XSsymgFM3hIZXo3K/
tipajak+JDC6B4yWitT3lSLTLW5xZ5+3QXgiD3RFQFl7HXTyfT6gsAl3QxUMJ3Ib9uSZI5Xn6EsC
e/yoW+FB+kV1HKmUfjiGfRyz/i0euHBOIgxzWao+FG2fb2AEYMEKmTB5tjMoCFURhRZokaibx5hW
npAbJ57HXZkD2hnCutv6HEtvCwdzpq5gUzIjG3ARBMQPTh4KSP5kWZf9FN1y7PNvCojeG77B/irD
lrXxPwoSXXGYRCNKDZnhMLvHCz43g7OBH1whbxjwYsX1szaXw98Ug5AV1lflEM4rSnfYO4OwrhMj
TA7Yt7rtMj58DEfnqjXtaOP7WrdJ00jSfMzSS70yQwyHI24aCjQS1L12ob8EDpbRehaA4jWcKHgg
frd1Jddp3CZHKV+BYlYHu50IR5wC7GoahAlQfgYHtUJ/YO5DIpk6xc/DzMfIAqR92x9nnTaSM/cv
RHU9QqTD9lMs4ajSztcJOvIDh2zNE3N8NEqOl0mr/DL6GmKYWvz+/rX/2FTPvlTO8MRYGpyCbMJx
Pn+pM24VKaxK8wwDRaVCNsalKeEJsN/Om0kvT7XRgoOo8DL3yPZv84gtUPfnl5STp2tNjn0ZKMUh
mR2IPVG4TUKnuBwbeDxzNj6HMX7oZA6X02pZPdooCi05Jyd7+fHxp8Yh3ThWcP3ViIW+/+W+HKJ5
Yp1lUWXWwLtPlM7nX66Mol6ZklL3MpNEsYSwUr/qCH204+Eir6W9TazGOBVYq1aVWocHFQ/atUll
cM0LOaPQVtxIy+Ll1WoencJPYB0b7U9H/f9YeRnqSfJNea047599BbnmYKQGROl1SRqtzUijiQcE
z+VhhzMNA/OUYUIDBxE0Byb1r40uh5/u1HInzh8DUnDQk2lUIKZ6dg2RkdMgi2wAcmnQbUZ1JKB9
Tp1NqubR0SBDeKPPQbSNRBscO/A+3igi1TNnJ36IsWPLbvR/2LOXau/zFS0tQpQq3BimXOcHdGXi
rdc5k3FAh7r+0dJPArH/OI5zGN4ZTeNvx8DAKjlBdPv+yTkvBNkfCHyCssB5zTTQWn5+cJKcFIax
nnWvA3C6NHwyTElRYV0KP22uJoa8FsHRP30J5501PlUjQYwalC2KcKyzXrjRtHoxE+TsyZEQkdzS
3pRBVx5LI3zisbNuI6LHblu05K3VvPTkDrjZMunw1dEzIyO7GJTsXpCCh56+vlVMoMXf35X/vD5u
BtMznhT1fNwo7CKTOXfOS6pxIHDDNu66XviraBqQmnV6sq9G0e6+/9Av87rlrlDm8JF0HJc5wefv
Qp0QLtsGxvNASQC+lSAXtUpLUS03HPKnmSO8Whv70jcOnbgpy1xc0qzLLrQhu1dyhemLEoyPtoin
ld5N1oUdyZqWRLCic0AoA0Pl41g06PJ/uO6vrxQ1hs4gncrONozzJOV+yIgV7EfNawak65WeP2Qg
6HYKU5hV3MnXpFJp0IGNAZrWrJ0QH6w6zeZ2aoiabkZlnRFLRvjnu1TH5Kod08IbZOIfDUlfJah0
dT+2yv/+1sqn7y9enPeUlwKJlROnEpeuEj/6+aYLxWcWZDEyGFsgviq+YDhiBhmsoW3VGzUXbzUz
Mlh6oKUrwFUPfmJ3F5gY/mQjqtM50Y+JMmqM5TjWZL61awXhZnZkVHA+Bv0yEuKYhel8KYaGRod1
qdM6hhkR7/ymnjdGjr1ES7oVqu3gpu+QXdEdjNb8qLfBkN9ORBWsa6MqL+YxBasotP4wWFFyVUew
hvJsvMjbv6rMBOPKmZxfPBL7oqzzHY1r7fb7m/WlESc5UyAKs0yU/ouU+uxmBbolQfQ1sxcqvbIe
y7DeYEoB5DuEBOna1nxMydVdcTKfdr1q9ieVsIDCSu+a0gEwnk8X1aDf/HBRy2vxaf3komxccIs4
iUv78trYoWpLIByeokLc88nK0J2OhgAbLueIItqOi+HSSbOXicrM7S1Agyx1+k2mvf5wKV82OLZM
mtgYHmjzIIs867UOU/H/7k+AE3wVV+QaWSNAq6kpwk3Yl9WRYuJ6MEAkSeMa/735w8L1ZS/hAsQi
NkInxoTzfCCTWxCLYEbN3jQRf2L2s30yMnHZ+AwNkmgBb8fNvCZVyK2y0flhGiS+fhMamyrZi8i2
za/BnfOSdwjv1fRQhfqXULQ1EClZ7ybIgFyjVik+8q4+5GFQ7JKOiXzbNTiRmPUrJXCJWeDxSdLk
r9OL3BU9/FyR2OMtt4mKMICLg/Fm3aV0NBZKBHR/+qBrrY77lYwHFRmAcTNR+pK7InIvELqBFWhS
b+fR3ATPpCDWh7iEDLCUZA4LKf4rMEhdq24wxpbrnmIOqoYJTnGEBPP9o0EC2pdNhW7o4orUbZS5
6MKWf/5PGzCQKo3y3NFgBHXm7WgaMZIKqd3oTeN4c4zQB4Bhf6UJBPdOY57ErGWPbdVM2/JeKgbq
6jAuHuJJtz2EfsO6Wf4aOeQ0zMa0C/IJbSZ5PKsE4zWGLv8h0rSdjBZCVVjcAsyur8Mx6o4RNtEV
RzDbrVHJ7nD8VddNbgAFKgacxbn5PsDyv7VS2mSKWVluNiFZCEGLbjLGA1d9gfc7z7WVTVMcHE36
Zk4TuKO0ToGJNYaXas60sSicSw02kuZC7ExWhuBB0OcExoqx7gban7XoDgMO5pUgtAaf9KsR1W9l
ptYu11xAQ2meaNfWp95uV4XevBez/6ePqvcgSZ+KvPDClvgenNFd6agbpyaQFFXpDfiLcocFf4vr
+iGAyRYHNUasqiAyRAO/CehomgMCD6OtrKvRrdBxu203hS6tfAz0PUBClBE7azHUKbEZbfuZ/FmR
bIdJ7tCFbKppdhnjuWNX3iVd+uSXcMzaVgs3ZBDNobzDs03cU/8gOhKLRwCl9SP0fY8WQONGwsSO
mPdo6YxB0qPUwYgAckmw+rp9FNLNnK15Cw97Az9q2+BzXcFx/Dsii9nMxl/Uk/c2DHneqcwAH1Dj
oBL0F2JTdzulVuDQGMnGChCLTfbR0jEUBoXvpi0MjEB0Ar97RSJpuant/LIfzNoDFe9ZZQoZw2yP
eqjFruPPKwUrYxy860G7KGPUFb7dME6Krd3DJ22U9pWe1gQyE6JJheIeEWq7Fy362FDJXyp1IJ5j
+KMPAXCxwTa3TT7/thIjc9WB0V6noe71Fa3jcKmkEBLsW5Lf9sAbkdflwJD7DaF31S6w632iS44n
4U6rU381x8NrMI5//Wra9wpkP0fxkQSLag3J44rS49WoVBfIhr4WRQ30Ph+e2hro2IxfTubxwE5V
/WIxJFq4ifdJQ9TYpNaAKxme+CrxZbZoWsQtR0H+vNf69ilSnXnlg3XakeC91sAKg1LyCVJrlWid
9Mq8pihzIwQsoVH9akaBwRGIsuzI5+2nvwoadTKnCs2lHw46ePDJi5nyJ6MD/QtU1m1gYa6Kkn4b
XUEO1jyRRHJcFkn1ZIVAXExsPi5cjBzE5ozjsMGXWoFTtUryVkz/yqqy3CtypqaaiX221aA8tYeo
TOL1oJfFNq0YW9ZlyWaAIyMrW8OzCos4AJyFRl/RlDLu697rGi061SJ6jEPpWrZGq4bcOpqzBKeN
It8iALlBRAFCWgYxd0/dxVL8jTPL2OpZHa/gECV8ryJfZT69xsheTb51ogUBVHKWwPzkwPPEwQqA
J2SdxCeVqTTXnH10V7HzKzVkApmT8IE7HFxPrCIpniEoJ+E6jbD4kC/lOrp/hFdFIh3GXAIn2MUU
1YL2rQDYCNWTLFVC7EKNKB/bdiXAo9IZnjrV7lyDlwpjKgkYwnijfzFvujF4ya8RjoF6GUHlDmxR
WikeHY7pnFzxCo46MDF9XfZ8U84EdYVRNJOVGrQMDN1Z1H9ilfkHk9UJ+cC6dbJ6ndZ7rQAmT2Q2
uIVIbtJypos9Hkr6nyuh8rzN2Lb5NHJt+MYU+isFQOAqw3udFsNjqBxUcjkhoSFPJAUwcMZojTB+
Z3UznW1ok5dmCjrJDi+g9bcoLfRHmln835b4nHP5SiLGxVwrm4//tc5KtB7U+iVwZmedLKTUHOiX
n/R/lKZm1e8ei+WT49FeoXB/TbNqcIG+4L7W8GqnSraY7gFXOVDo/WgdCJSWudq5Lc5fzN6bNEil
N6AuXpVVdSl7DYqxivN2JmkPN7tbGjAcR1GdNGicLsNnbMDltaXjOjPHnEShGkrlsuV+XFubRr8B
5b19/EW1imBVlv3jCHx5lS0Jhk3veLEV/pG9cdu17Y2qlb+70PJwwm/nut5FGFFWcuKFKcLojYi5
1celJUbFbIVbB/K7LDdyzLdOM/5VRigiBaElNMU3uk2mTMUUeqPppfTghUWkFOAnwy/s989EnNy2
sx5SwPR3MhQQoRmHJZWVw4KVwZbYyFWa1G/4OpgHKPdDezU3TBNn2yfzUdY7ZiErEmhyD7DKe0mI
JapvHiIdUFUm69nVbD/eFIX5WPWksmktZBYEWZe8zr8xCjPtMqJbm/ATmHsRrHQfwM68oHAkSdsl
usyGSVXWpRD9osLT1k2AAU5DurNy0FcbPhl6SY5JPterg9oar5IgkE2ilE8qoF3ZTXD7dQDkdlZy
OaQKzMUotwaRaW7YPCWmPIAoyC5ixV4PCK0YqFqP2QT7t9GL34qDVdaexaGAaMvzfjMCutcUuocM
AEc5ruiHP6gEULh2BgUjhy+cV0+YEhFC4BE3IG0hoHwWevPajgZ2AjN/DhzMF8WQtG5vk/ODZfyF
lvttBqx0U6fV+1RNO8OKtXVXTw/Cb+yVWdmElj77ttWtOlCGG59w4bmc7tSYSEe2x3dLK95KBdRm
7tyZS45kRrSb306/5niu3MJOAAuo9e1UTA/Y7W9t1ao2k69ch7ETrUNV9NvRr+u92pMQYznvIowf
xyn4Db0YLry41AYGoQasmG1b9++GpXB0mzZN6w9XyNufiQAAGKj4694ETA2OenLVpZ3oKAGDML4k
ExhNacTqiRSJR+idJq8wgQDZW45aeMUl/tYTbP6x3JD9fktrfBNgF6QxyYdkxXVHMoAoiIF0yrqG
q5A8zSPEQD8jLM7p1U1UzAKDi1w7TjGtNJ9t1R97zR2me1Xq1sav1cxDt7ijfoAuKSe50sqZf76M
L7qqIwKNKTamU/Dc/gyFkU15zSBz4Ua3T/2TlM28cspiHUXVUw0hcSOj/kSfZw3jnC8tVGw3V0QM
aoN0uWHUYzoBQ4JOaVo182hAa4WAKdKHyBSt61sKF2lAv2NGZxEshx9nHN8mJ7Qw2ganqV/gSUim
a3mg05iyJdIvj/wZeveUroO8IQxmeaVr0ISuIBCQhXAcyHBLQ2tYK+TGOQqqWMuHCGEmjiCxhfeR
jzllU0k2n8uA6h485OvHr9hkHcFSurZ35iBlXJTi5Guup2VJLnv0uPkUkS/qNg2vxKQtKD/ztq2V
4ZBlcg+O3d70o94i9tjXtvFHDZEo4WHZ85s6JBqR+qq0WFDmJSaW0sUvj3Fvp2TAiFfGh+8wUR5K
pCxE+9A6GXeUf1d2T9AkWIbZJRoDumX60uHxj4wZnxgAFg4Qw1tt9r9Qv7+ByiBzQX9B4yi2Rav/
An6HmnLgYs26eouGPoccl00bVQqXuovf0BrGzVQ6u7pkmplDsTaq8bVEUj2TO4DfaNyQ39O7MJcq
rCAooGbkkwrUIMhFuBbgjtht5s2JfUWN4Ww5+loHQjK3XTCVh7lMVvTo+fJEdb8UXbmf3iBcfibO
i5o77/kBRra1osuK6cLso3urwRFK4bs1u707xcmv8b3XfHlgrY6bUmdllydpk33aJmVFnRjHG3a4
Tay+S9RzK9pqiLWn7NLQi7vOsorrhmauEwV3OVTPetRftbJ6t2THvhwlJ+kgSo2iZMu4hve0jH5l
AjSeUWW/A0KEeKF6gmFuZqxh6wgr4FoGo9fI6a7dAb0B22tGhIr2TAAd/28azAXAC2JGKRMeLG7M
qlNF4lbdeIVfE1Ih3kMKk+S508iJJSaU2NdYMoRHtKMuwPxYwG+MMM8omd3iqqXQA6DhadJvVlIO
s2ub5UvNZGYG6O9mgwXQnYjSIUMMkmU8tUpC5jPtl3U0qLwBYiNTm4i7xrnu9MZyFQN1OMeRF7Fw
tn1ie6gtDpJQibBw/prlINZKH75GomKtqgg2pSTyLIdDMjhz1JfRvYHc1hgCgO4TPOYidwhpxKhX
l/KlEtehle2nkcl7l5XxyoG13URwTmVf/srHtuElLhI3og6MXpo8fRkq6wHyBUFgGdol8h//VFX0
pyfF0Q4LbTUInjPdb6C7/SrqSWNsNHnS7B7iClU8u1MBnxLWZl1jRSbAy+yeFT0EhSj8LUHsw1bm
bxUJIK6E+Rba1R9JaOS2L7NrHdhH6nQ7axhMUoBB9qkdi5GajKQJ/gocgak8VR6Z35bykCYB5KG6
czg9PgYmz0lssgT6Xcr3ZHrOMKysqB7vYh70KqVxj6NJEORFkBTzJZe8+Odw6PVl0WhWaB+PpqW/
GMgs3bIjVpzBtVx3Vtu5NsFxbqybpxYSy5QEb3Ocbos8zClxQUuLSuk5J3Kn1L5A3WI6LNxVuu9C
xthMfnzwwZYWDF5mj+8Njie/hDbTT9VNEjGE8fGjBRtNbYLtEM2/81ZW2zwqrsZY/6M42b1ZJm/k
B/DSNQMz3BipVO/NvCxJ0N7n8FLdXgdrWyn2CwBa3If+u1Fr+5H3a+3US8plSHq7aK8qMhjWit89
+J3YTUqzEZI0LMOufgOY/1t0JqOzNq+2ZgXnJHJu8TquKcTxOZrbAEpLbsQGAoHg6AdE29q2QSbi
4FOBjGInF1pSxF6UV4oOf7Z/z1UFbU+Fwi4wJ+lWK6MPxSosY39fDs4TSXG3o+LcDSRe+EF8UGQN
0je3HyAigXKYiMCla9TCmW+vApnf0LJ5Hqf+fu6Dq8Iq/3Ycw4gXoDdQaVdOq9/Mw/yQlMqRzRcQ
k9n/NtiCyWnMbnzwUKaD1aIqKUT+j6bz2m0cycLwExFgDrdiULBlyzncEE7NHIqhyOLT76cB9mYX
mO3tsSWy6pw/XldKXq5rQC+dIxsZxM34KApa1grFV1gQi1J1JP7arKYId73baYgHlZHGPtC34IwO
Ldmc9NFgZtfEXe+zGReaLeruThfZrTAxorZIzleNX/9aljYvPF1jTTeJtxKOrKyBQCH4pBlZHNr0
YNcEPq/F2H2IAlbemiUeH8k34FR9vKhrja4dpKEh/Jc0cYXHSN00fGz5fbeONhGY/KyL671po8lU
JM2OQ3IsohbtIYH911S9pn908Z2FlM2OofQdyoQ8oz6mDU+NGlCr+fz5YMrSeHM/wQR0lgbtJwde
CNvMwyyZMqZRUHlQN/WEcQaEsYvrcTum1hW+G8Z7sVRmPOnmwWko5ukkfTrQ1I/zjHO4mR6nDAv1
jCKH1tn7VBJY0VC/UlwZyJEgaZdgaroBP2zNopzDsVjSG1w7zaWgPDa++jejwdf8Q+mmz2Y73BN2
Hdkt1d7Cz9doKFhuiZSWaOybt9ydjV3QYhukZFOGaes04bKVH43Hmd8N/P61yYSQUh1oauMdjXfh
ouojf9MNGavQYYpfgEqe8ZjKlb45uRuC7UXp3r9gZKspdbyzvOA3ULhjmM+YcCtRX7SVtq7R5YLT
DlaO6qfUflRBMJjlz1u4ZfkBi3x58pr2ziR7LOutW10nacwXF7YiPpKVszdXJH1SxsVcshtKIssm
X+Moarw1tt1WhLj8MYUU3ytfvzca664Qq8FjqD81jnlvdjahsitQL/FUBCP8K3wGLr9Gvzd08iIN
ZzsZzqJjQqDc6T+9+kCNm7MRsEaD5jzl16B8k7yA5St1uSEH328P+KdOOAzcM53JPMSgIb5eTsnW
n+TEaEicVXMmJribeQPmrot9Aw3ygvB6LFKDb9fZ252kCfN6AY8BF/CkcV0Fjb4nUfUEPELONT3n
OzXlYLEWOfCWWaN1sP4ITfqwCFciXlu7/tA9fkPT3+Kt72BoScXOEEL7/s1CqtOdtmU4l1DZHwAB
19hKzUMPeAee6td7eRX2qWvXSVHV+Cv9MUZMDtDk4s4ShyoLjKgzmOM0Dyne3DmxsI3yVFQ660LU
CYemv05GWuacPWmuR5UDYQPNcKk47H2Fk+Nws78zn7FN53ZvguzONXimeTO4y/3r9b7Mt4HRjDer
5Tw5/nIW+7kFJxsV6g0VOGfTIwfdFSwhBGu+67K+6dfia6MLM8aTeS9VybhXPcyO0KDJhjuQkaft
vxtvIASzdIcTQbvEnNWUZ60tjRUEegU9N2KV8Xu7UxZPQUkx7Iw6uVTFHrYbvhnxpVCGu1vr7Gym
LNp6/pRfrz6E1f5hm05j7apdDiy2DgXFmVKSRZ3joJncb4Mx/owz8dMY7llO0BCtGSHxBoPIJA6M
CudBayiuKutnRUUwKafGrdtQYVL1dSLHjlBkKe5UT7en5Q5/nSMJyKtbL+GbOPq58zuSUc1JdoMu
0wmV9jRNUu4J1rtT6/Jvs0ACeo+rRqhnI78CQWW1s6zlC97ztnKsg7h+7o3AmzGs+o0PyDXlmXnb
zFO1m2fvHxqEhiLWjVoxQRrxzPlQWBqZy36jhxXjOciBOOaN/LAba076wjpNTU4cAV0y+hsdm1uE
47+OhTCWmzZ1nteNKTewxiI2JGaurj9pPTF2g0MBpJiMF4P8fKOaymcTsK8x1jkqh/q5Ui2o1xo7
GA/It7d4eD/TdeLo9lkNReB8k3NyLre91Itb2dUPrf1Q1sScbHj/M1F8iQy9pdk1QPpZ4YW1rW5W
5GRRA/fmC+dYPqbt+maUlAO5xkXpjPbC026pqTjkI03jq/3S30zlRgGM8H5zh4dnanH/Gf5TW4zw
GE1SVRnCG4OCUFQ9od2ps1fmDxUdmwMlJRSMvhCODlTTmj9ErtHd3uVdZDvBH6RDxakGc+RSOLMc
zYIDrSvcQ5HON4ulYhyx685HIz4K/+Kzvx9oUgl8jMMI+l5tsfEA++NrxipUq+dVN/juCpfZu2ei
mCw7XLt3tkVOfC37ofLm7KYDc2xu3TFqEtnbfUgz9SJ3G7FFtTJx1hSGeejva6nU0ZekyZGgFIjI
IxQ8NJri1S0lzeNqTbIgP5ulMHaDUJdrW5k+QioTYQCBoMValRNe3SlJjHX1UAhnYYhh+B6s9dZF
s4WldEraxmJXFiCZra5/a52PQS8AqV1a8TToxn0uuVZN7yC7MrYaEAUaXGm4BATpty7KRP2w+foU
rtV6mMvuNVVLZLpGkdT+D9GGYlLRgmIawLx8YSf7CP4jJaR3Ahc5tg3qbVSTfMHbbe41LgpxyUx4
h8CYV8EZOircdIKHMURXJTUr3ZM+jIdy/jelHt1LGFBX3gX7xZVzFKQEGDYNx4UZ24OAJ6xqyKca
TTcOMJ7SmWDcbP1obfVmaTM3rWmf2usmRNjLkxB/ukxZkYb5WLRrSBdE3NOxVNV4c+GJu0hmGxmc
nRXLtvjqK7I0NiCDhYPeJ8e6DdJI87KvYv3/0qsriifHs86Iy6O/fq5ArDysEbZ4SstojGhMd7+W
19KTvvyp3PzMFfa+LXosh57YCx94bc3jQqpDAHCzpsvLkhnJkFJDAvE/wT+K8W0u0gjfyI2jpbdD
6pysKQ12Q/sRNA0F1PlgEaJBHxYHI0DGQbc/qqy4N2dGagIevo1iYXrPgBxW7zPgX18hl4kQOh3z
beNBSb3QnQMyu2UJN0KnlmHRiVBS6MDPZl3mdkSJlKmDC6YtxBRlzSkbh4RQTCIqGq5MnJqn2i1I
YXcN4ONpfTNNVNRpg5ZOsz0+sv7DqvTE3eAI7aZ8FSNbmyLCfmdRUbJmzgvn4Avude4OdlIolG14
22rgeL/nPjDT52ngAHPoX4y6E0Gfx1EVD/w5SZR4netf7FSJbmTx3BT0Ea9vs5P/dGZ1QGsFMFL0
xGXrUXeNR02NZ21z47acD3ovz2WxfNEUFBM8Rihn4/5LU+dcS3CNof2dzWTGDs/4uyRKmQeJBafw
X1n7iN/vIrSOTpRP86mquxdruqHh60Fo7bcp5Dmzh2dB5TnD6kSOtHnfuN6NEkMyrt4L/MZx6TRn
F2QqmgzzISjSiyfql8nOZhilpQfpYtjlx5j7jZIcvOCmmo/O9roU+rHEQ67m+UboKo2rftVjGjVe
TNU+b4IrFs/DPWVw75lDqLwlPFy7p77v7R2Awq7UdGePxmvaQe4xFNbTh+UXlCqFdcN8Og4GfRZ5
BVdfzRdVLpc6oBjAygmSS69DheN+eG3zWAzD2bZHGES9Py/mehkdviwv21izOFidaaBSwHQ4PxYj
WWizrinx5T1+X3RJ3eN0gqxNBuIlAvmtuutUpdEuk16xjb5vfocy+KsGPQhrn71bs0ja6OY/g+Pe
noboCjs12fTdZHNB5lH31ujbfeNl4BtXYAba+U52PeU+mNv16z0VZC6Q7iKR4vMejn0eVfhSgQuu
XXTyrJFwATZNc1p5D4x0S2gM8t4s/ZAuefvLdcRy7Be6KQbQn+dGa29a5N0eGyEh5N9jod+ir6cc
neqbnZDTvZ2ZwAp0IVlad+d23WPXSo5gC58LQndqQU9t1TMZZwYBfGMdbZW4/OkZSRQZgh5GAvtv
YaSbFXXHvgJZSzPQXD5Ld7ZAmIBAndSmkjcnH7w278mj983y1et5TQV7ceIi3dTd+3aoEwrvaBH0
u+fgistrDlhm/h7kg0tYQTEfLfXU2akMN6M7oM8bd56qyx0l6KxqgXWRGSzlPM3/xk3jrhDpJytR
WM+mSnAKngsfaahP9BrXOM5QqaofFyyxy8RzKuc/2s1OSHBpAoOiEmPMU4wBkp10JiSXPw2Z6OcI
fSc6mEJHLiKyeCpnRpjVcQ5aO4HI+lR+ElVWjZ9U7ypC3ChHMrTvftzucY+4u3SanJ3lkAE95EnL
NB/j9RK7QP6To/2RcYFyQiIrmw5rWnyqjvO7dM/LWHyoidJt2YpfY6jCYhV7dpkKdqKVpIAaoTPx
KZPfd6d8kDuLvO7YRwUITNVMsUO1pKImCsS4+nS2PI9G1tuQuoOecBGCeSkzeyl7lvLegj33AeNk
t+VgBAvZDR+m/ZZDLJCdmz0PuU8E8rEs3H43yIpKQTn9w4jWgfWMmOcrCWJk+flDuYEaZI1/Mcvg
V6tLDDmg3oZM732VwoI24q5QTpqkWOCdrpwi2Z9wSAP8VfzYzaLfk1C1IroYQZmcOxKaXmwx7iZj
/Fev4rut0idL6ucpF2DqKTR77+hJX6WXCbm3TtcQ78xbYE5zrJOWhMs4/eepG7pLoOlnxXKRk1Bj
s4qFk2X82JV2p4zit+DxiPsBeEQy7c0EC1VV0KIXZzvcxvXNAQ23F/elGkwips2admOo0Waaj1ys
w16YOCtMmgEJWn6TLsRVX91L4QKlq7dUuXc0R3e7lLq/FUQKqjq/pzwHbk0cRTFEiDnfrEE7mFa3
H2ecLR1g2arXJ3NhCE8rWmuchVZ3q50foPseKYZ49OqJ6menjskrnA5XQnHxOVTI1F3CrTKe8PRi
2eSA9GnM2bUOwOJIHP+JRE7ELGgvxcb+7bQXauzG0M7+9RsFMxX9iqiLnXDJgxvL6E6ygJHCMteE
mngY0rYPa7kgMQncA7lqAFUBpR3wHG41fY+ts8WkeVFRK++Da2RWZrZoCFbQVduYn1LXSjF6UpuL
/7adOoaqiWhmr6DrtCHJxCipjxCbR4+WD8hkzMM7izEbJUIfrKIyvaO0Ht6aekHW2qS1p59azM9t
XyyxqYy7GcpJ2fmH7K81LW2Jsa8IThstDdY0Jn7x1yx8cbnZU2jTdRR0AhQZ6+tcc0jVsv+izI3w
SZsmhEUvYQMlSEs+M3G5s3OyswBnusRUcf3kxopdwebhWLkRZ11xNvdyLzN3iOz84HT2HOVuP+zt
7FgbysRoPDbn+0GcVAFBF3gmg3Fe/ct0M4uVZ7/DH6UAOtu1bWhDykNDAqsSOdeWz1WqfttxzqLR
YY2gySUUmbPEpUXlpnMjfcrWMc/Q1UwRBiTKZq2AW8VZFtadJ0Q8amkez/ryJz0v2RbOoS6YmB2N
Lao12zhqWMn4QrXXwR3axA3o9E3J7ezsckMYtM7xQPlMy5lTMQghLC8jHiM3mllS6izeKAm69dL6
Oy/9NDY2FHHYG+/LXC28zCjhl7W8d12IjHkaONSXouD/493Tm3FErfRM/rSmg9kTHGvE5WCR/96O
z2vT/nMWD2ecH8RjLjuq/KK0GkY46z4ArCIcxzXmEE77keplkL5eR52Y/fSuQiVFNahrcnzYMzSd
a/ybp1tCglQoC475zSKaPKUqqDLS9NZf4HeUy1LqFr9Wa4VWsdLQ0XafAyKnlhrCZF07roEheBw1
76OYlzuSZ4h7z5c6MSfycgsiwl1Fk9PIe9PI+tNTdEWmaDcy3Rl3LHvsKJl8WyZEHkB42IUW0nKK
7pnD6b4QiWtRM4KgnV8spTHM0R4kqH006dte5/4fvWA9y5SGLCIP0EtndbEL3BFSdmQ78maG6fEI
XT0n28x2r2v63iVzYCdXyf+OaWGnfPVUZLW4FR3onNYjKO05VB+Kuqnoyk0vlHNsHe1K/SzeDCGu
bkQ6OPrUfqyq5rGxaLqkQgIVgluL3TosJAVXwZNPpbajtHOVXleqMce/V+WHfhxOwqUhAK/ND1Ud
OGQG97i2/vXNccPO6yiUbZukxwPFqGDPYEysmN0hINaNMKKUxDCKOh1vxMI/BRhUmvyyNfOJ6IEm
ygY7i9eCmB6HSwholRugSl82bX1HtI8R2kZQ3nchBUn2IS2JOa5SeHVQsIAKJHI1+Y3dfN5idyp7
7t/l3k3zPNZIOtnpucfZRKotPxEZQAVPFVsrWeBjw33skUCT2LU8pXpOR9/CWWHVwL16jnCVAN06
XZMuBYIpxi6Nqb8lkqxy9wJhkZHR6l2tUMhTOTxmV6+QVW4lYvPr1KhXyB+52NuFo3Gt9XF/bW6y
M0HUPREZBOTtm2u5k0YtFLiCdzA8urdHCFtnJhl+SqsnwwF55fgb9ib6O3u87t7LV96s2wGyxhg0
Nyo6tDFpN/khEk1mJ6ce9oXnHlIEk8rZCOBo1X2uasSUstcjHN7FrhRU5MxLlYbCsv9QEQ2x1hmQ
zR4daFPjxb2INgO+vbZmyvXM/C4dxT15HTQyiXcyqTaADYQhvWGHnDxlXGRnq6LYBi7pBoenfiMx
KJlaSkfp7BED3D6aJvModbxkf6BS9AZSm2qKnokHub6/+Ba9DMe5ieKV58LJwtqRj7K2q3Dsjc9y
QLNhIZ721iDqS/piuQpCQIS3OeCR6QeBh4zGnf8Qjrz3f5cZ86iVOwhU54uBtCBMG+sM9/3Jo+Am
RvvZIuPdF6v+1Xg0HpKiGqLkfSxTb41Mo3owCFhJ4D7auCrsZGqoQRaWOJSbB92w4hOudHIDr9IB
ShTr7KBZv1vtynOhvc8jF64Py0F8nXmYjSkq0LMeXbN5XjYeCb8yg8jKgZU7kcOrOqW5X+wjIa4T
6p6U/CtQ4kK07smbprd0AvFQ41c2sdZYmxzCEknOgExFy3jktTbvdrPuVjsMG8FOlEdFDTm3G7Zp
ZAmwSKmZ6Cld6ysFVwRK2YkqJM3tmX8OAFCYzTEN0ybyQoV8f8jNJ18rMBYbOpCZNpyDLV92UzDo
x3qBd6qbkM8iR1YxGrw4cHe8S0gwHGWijVR7WrLhqmYCR4yKhUUkRjC8WfZA6vAoqUiweIGZifNh
SQ8OMmu0hF4bsguHZJjbzxRetNGqew8ceG86iv9zP6rbtlAoMOVjMU17WNLmyOIEbzY+EtlPX6Lf
IMgb75opn5PJMw90YzBacYWjBFW7npaxMMM9OXhbv5eTL6LczKBPu5tFH+s976UZbh4xiqXZJWad
q4g2Iz1ChTBq9acps34/xqweKso8It4oce/hjJD2uWV1RFoOT8ha76NsTKYVIfSSvZfb5kRtl53F
1LGtOHfbRL/FxogNF0t6etk3u8l1qjNe91ODbOK2NpaAthN55Lyqdl5X6wlqTOYqPbKzOgaITngZ
Tnnqo6F0pvHWxirt+DLGzkC9FgsDgOT07dryz+iBmp02qRpL7k3eG+yCHcQioYBvRkFl59yPzI5r
NCqvC4eVHnbPHm7pkM3vcgkFMs7N0Wj9ljM1vfOMwT7maAhRTrRxp5/oPWfrGzdg9a7akzHx3qAU
mZVxX+lunrAFG5FOLCxnjOzPWq7zjnzi4q94SKzxllSLZOk5u2hv2W/WDL9miEtdf/jDilov4B84
NR//5v1AxmMyM5ApC/LPGVCaLSmAIiISjp/dBXl0Sv84aaEdpVOdivRJ88Nc+X9Bfw2JF9btNSh2
11wFSEZVheTgMkKUxcnpxHKzLca3Z9w6efmMZkqioJV7WrRu5nk59GUmk9TqbnSnu3TXt4AXCZnG
3iUZnwX70UQfEZfp8GqPf2vToQNkvew1AMPS/6EqJUYANJ9bV30BS/w58hDYK320Jq1aWAo1UMKS
nvmJ74jyE3IIOE9aM2mM3k9cbZyTBmfVToKnIK7Sw9ya2qsItQ8D0/zLedFhetnwFUn6usrf6ZpB
Xkd+dYiHfEwC6d+WyPS3IIvzVWYRfPgAhtCYoMyLoy83pnlN2Sv/HCf/Z0s3i2k1R0LKeNI4Y+go
d46UJtkHA6ntG/N6r2trlAOj4DI6+6324tc9yTvchOUUxKlN0QwG98hpKpaVVUaZT6svv8RN3quH
jHSxcFhgjYmy4LHdqjlR14nAsz88mc0o9CHUdH0QkSPtW26O6mmY66S3Cb6o5uBWE09EfuBwtr3z
XND5bmmRcMnbHLUgbmhhqTfKQXEP4HgfJQgt6IFLq/jRQiBXkYvFtLqljYrUms+HUkyJ4W12lJHi
A+scERFGQ7VF7+NqW3OozQd+1v5xg+ZAz8Y559jzQ2C7387sGhEpa0gdvLgx6uEgCBmJfBvu1jGu
qvQyDTNBTGTNFmqmrdibWnc0J1J/OJ3up4kQhH5NysX88+dGHFJZIZUlSfmQB7TJztpMAWTb7ttJ
R2C9rEOUwh0SEZIfJixLwsjA3pTB85y9OwQshoTTc9WZJ8PX7j2RX9t16B33UfEQm4mcXcI3pP1+
y1038am939Yxrpr2lA8OYfQ11EhnL8BZq3VySxhE4iaWvDn63fQyZvpTqZ2IgXxMlfOOjrMwTG6R
9NvO7afMnMB9B+12o7o+MYP1ts35aUWd2K3B6sx1zBvBDhmRK/ZTX0PKke9+OJYuQq+d32sm5la6
t1SoduxQEmCr2h6lKJ408PMO0mA1ayYBzTrqwr036fesWDu9Sb0j5LzUZnW7KHs/S/k8kqdUqzom
RRJW53PV+9h05y+/My9aWuxnzTk5TvlSu+bdLJmCxrH+o7SuDoXePWnlrwZsPP7WfGZdkHh++SZV
+ruQ8iLtS6kqExneBFaQz8gXl5fRwd/ubQiNTJPMQl3w24MLBQGy9ukhB+PRmypWBXuc5nFTXFl8
dDijHCmcHtYbZRbGTrdKDlTLigZXsw6E4+/kYJihvsG3QjhFo+HhBHdmkA1FldjW3pAJEWYVCLF2
PdH8/JLWUA9BwbViQfCjjOPAAjHEM6xdNrEgcFicE+qRL9K0tdAmBCmsXXhIwcCqEe/KFspb7iBD
2olXL+e/NNdG+mfx2i+bsd/sBbQXAa49Cw3Q9ktWBKD1RIDetzWciNLfr8dzo+GkIEnBGYrXXgeN
liL/rgfrYaTTGc6thx735K5v1z+U226E8YPoBzva1vRfribYeopOPQ0wczxhwH7VgdbjdQSJDbqj
UCjbi4XOWunc0VuOng9MjJxIKPuRk3SudsHChWXoRp1kpP9Wbdbf6xuh/msWrUJ/HWx0CmJhOmo1
688znWOBnXrPItKvQNGqpZlsS18zjv1mXeJRcHzYAijSQaeqExkRbRrVRY4eTgUAZCNY2rRpOrAj
3mFNEnfypxek0AdZa5NNdiDU7DKPbXkaquEyL8YMUCpfvSC7Rmv5wcHgxAxK66jRFN2o9GtqWQbq
YS1361Q8ctzeZQt705ytHZwWnhjb3Q4NH55vzuA3pvxYNDvsFzcaBLYpkEGPx1M9EsAXezjMwkpD
o2Jm7tHnTMbcQLO1Pz4iQHzfKJokdGUI83rxTqT8PzbZVRNUIzIUAuF3WblP0KY8lGb2E+gFGm1Q
D9LhDA3jBR5jv/zbWJjzWaLpGuwrrpp+kgj00aYIm5alexhcO/Fni4hXau2awYei8/dKL61dNZRl
pFXlnbnlWTz6YITKzE4jCqqwr6bsgdT7U0We9w6Hwb4AZwlzE6/ZuFkfG8vsoddFwqyNDQkSDHyJ
jOckF5a/c7PUQOkrk5b8PdiWL62lWrwGz2kqmrhs/HgMVkhyOre57RfzSCXoJiSHtHTKiNQX69nZ
QNmJnxgRJBqIKrL1kiGCSdLZK9CIbaTpmgQRUrwuN7DwOXvhcIodm7WttNWAbYRzswWg2ulQZpVR
YqppGi0pR4tOmNr/nq/nPDfJEcy5j6qezx0dOF9oypykXPkE+KHt1oylr9acOjRaGrtJ82nv+/XN
1ot+p7Dgp8t4bksE67VSYL2Zc1xc8UltLlSarfYkqpShSSluaKeVcyhxYZBuZN4EYx5DZ9y1uUH9
hDRJEt7RF83f0LSXQXafRu99E+5oYHHJH21bOQQBE7+TgY8taf+MR8XHVrCCdRN8ve+sxmQYcuCO
1+vzXRb/bEU0rpY25/zaiY0RqgEGJn3IR81gBsxJ0mCes89WMNCGnc7r3lxeBjFzdk2Fe8lrXgZj
fCg5xI25upVINVazWKOsaGFK2+BXtWTbdBgwJpPo/MrqLnqJuHNrgE+bvjjM0CvbxqLj526oXcu0
0GSb7Ue/emJPbPRLbXVsClVzW5ryt57XXWY2X4xcL4MrWMpUlzAssS9hLJmNJ7dcmRUGkMK5ciO7
aE9rbaJZaS9ZDdCsddrbkhHiNwCj9nZ6XAwnvzGcNfZanWzk5sRpvdx2zaGZWXdBBDkML4BhryWS
A7x1wfNI7ToDAv3r7YLQf82CS97goKqndjguUWcZWjyCcXVtybign9fCOjuSyE99HMvd3NhGKIX3
TJIC+ErtIian8wThMgmu0oKKsNLiwD/+drKiinrb0Xa53iKC0d+3lr7BgYu8a6vzNk0nS9HwZqRW
ollG7NrDhSSfxFD5GPWs+miJEhcmC5VeYkx4z3rkFpnpdfGiFdxoiip0phoMOjxQYBjnIEN01218
ntb2gb79WsGjb36FBW3+FbhrE93JK7wLb107nGokGojmWnGUTY4upu3AOFTzZzjpY3HNhmzHKnue
srPGO41d/Q0hG0Ksdi8BT+KBWKawLostHJT56I7+ObtkA2YsH+Q7thaMVrWzHpY2H3dMEwhRiuGl
bL07q8KWsSJMO1DEbFpasQ9qsGOYQj/TtUSvJxOBlxczJvrIIXzS2wAQWAF5MzENsWY6sk+aYqjD
ckBVmKb505YjTBSdTUC+i+7WrPcsYiIay/JE5KKbuHbB0ePOhyndnocgAu9FBZ0h2DWGPsom/xPZ
DySt/6sxPQlZfGfNdmuZXwZxAaFjSvQsmjNflZe0ahTN3mHWDTfN+cOmcg3fc2aijFCs69cmInJD
l73s/FNaeQ9jStVdOUJOi/bGtAZorNY8Ev0dg3a8Iz3eWCUQpXPQ+3l+gxRqjzdMJoO1obnuiS1L
1/ZV4DmCCI1HT6PM3VNHohESHSw1UxPssK91ySqB5CGfka27Z29s3sqWSaTeSjb/cn1RI1iFTrwO
mk7kg4q7JuWqUiX/9nrIWiadtcGEml1EU725JA8dcL/mzStnwPWoxdyFSsMEdTUGj82vJf9IQ9aT
w1iNSrIM1ei21qvaY2M6covgR+RXcL9gdMBnseU4a6bNmSJNAO6goiv0EQS9im29u2gzSHyBM30d
4PUcG24Dkha6b5upxUhD6cJ/EZb7WFdAoPgniCWPa0/ApMDeby2Yymre+z0QJ4o0SV6m3HO+nUsj
p7M+hw/J9OXRd8VFc1GPTPb8U/dXWSxpugFPVWaULQo7eBWvr/g1mWGSVEgJ12MeFnQNbMhyv0oK
vrYVatK3ZRsV9nhw3E7E15kQ+ftPMzKdtSDJYdP61FOrEi05vGw1ZJ9aNh1pmIBlMCm+5GzZ9WQJ
jUEPH4W/tJ3WG45qZhHkHO6QXeOH1Osm59uuJyQeJda+cuksKA5DS0mnU09XnLLa1SMlqk1HGpRJ
4oEi23D8WQYAYxxdyCxhMahR1aJSWX8j19hUQyym6mvSpkNqtFukp/mN607DYVSVC+29eTgaeJC8
0jDZVrC4aNfrttU5DwsjoZc7KanoO8ha5HfEtP+UYuNnIgf8VGTVTdk679jh8rhG7s0V/r0W5R+j
yoyivKZSNi+dpPVoGO1puDNpx+FchJcsEQD7Ndb+QCamk7HVTuCRLR6zvJ98jCiaT+2S85CpqtiN
Emei1hfvZRPczGnhcQ/iuZtoDg+nCSmWQ9/ttBH00NgOBpdmAq1m+esqB6C8ZijNJL5KZDA3+EEw
LTk57kOCU8EnuP1AljDRCPOyuvNr4ZMmqHtEIvmWttMzOAdR4VYJtDuKOb8xXAxhY3dvvapfV3XL
XhzBWjz0RFCoEpRrxbdpKAREpd5o4VWX01QWfcELzzZSgLcOpSziKQmlNTj06k3mVfFzzlO53bxp
qfw3yWFfat6dqqobgWk29K4qLtUoCJIlZQBjY4R5ZqbJ2oMcs2U3GGB9ucvl9N9/mKhWeSoYj5Um
ANAaEv68+kLhUwxmhC9iCoLbongU9GO4qfY2+96Dnw4vq67fSecEMHB2+ulVW9BHGppPHsGMXQae
SwIYXFP6cBllhHkOK8sQTrGyvSjE2YwEC7mumful0+s7zW0Zu9n4W5WmjXsH24fs19u62fZZAXSg
+Zq9M0tgTKxvu8UMpkhANsX1+keKKOL/kVUfm9kzF/mJoKAYeE3j78l/IWAKKDEBPLvYZ2NafrEt
YNlc2LFF4LtgxXNEmEDauS+GNT0AjiV1MPyPpDNbblvJlugXIQJAFYZ6JQjOlChSo18Qsmxjnmd8
fS+cfjkd0bfvsUWBqF07M1d+lq39rrMMjUv2uCZOKq+Urwvq/aYxO3nkW0oYueyvUk9O/chp37g1
Jpn+ysV1Yp+KnSqHN+rwqSmFU448VbIV03wza9Y/HF2fQz8/0nCgljcPfiqHqbHGIC8CbCcxcy+O
e4wxUetuYXjYGIQNv2lelmi4jL3+HSfdb/Kbf0WY4DvP/2mdXb5aQ/40GPU1zNXejNbFPE4ESAXY
A2kkm9k+BOy0Nnmm+FW1eexN3HQMyf0HkLi2bUdKqrQxuXfW2pnY1ZtesNZCZGPHiYmgt2Tms3/e
9mnLpmKt4lZ2v08NohV2Yt2qsPlqB+vbGRguU8YgVF1zM1f6k7VcFkv/MclLramvjVWFwbZq5euk
9W8ywo5YkOPFVlw7x0GSmYmCNXmcgeiYI0TA6GyWPMJO2iceoMB7It+ilb9bq+//5Hej64gKGOKx
DBpcsAxtDp3QiyG7RimiZTr3O1qTaKGYB5eGjgwLBnRyISc2vA1zbBVmfzTJehNGfbgxh/R1aI0H
z88BUkW0i8JyUwU/QD23C+NQHzl3DFhNwYWCSe9lmknscsPbRA3OH+hFMbSO/gU3BK8Nu2O5O2tb
djW3ujF+uWl1bcJ29qrCuhpWE54QGnHqFulWkzwoRBysLeamAudegufa4M5fpvPd1rBPwTblHQjz
vd1FLl4pMoApOonfaaPtywBqCuXExzzIdJ8LxF8XNkpeLss2AQjAN3knKkLycS+Pgy6f2QZw/EY8
3yR4+z02KY6laLo4S/ZMZuqs27SZZUN7L4acYTG7G5HzIUgNdgkioGpK6Se5wFP6zppK4YLbhkPJ
P9q3IqXGr81/l1nKVEZQU8M/fx+G+Jb0xToa4ukNe1Jdxpgdpjl7FJj/s8J09oHKMdfoy4VPgUO8
RS3A3cw3gjGLp+nEmVhv3bL8VnNNHyB8zKTCaS7uRRt+N1aTY0TDfBiAJtpYBKIFRQYbdiI/KQzX
yLXOdtw6e6fUPxI79vS0ugzEBLD/0Bajc9Pp08Rv1yFsiSnCsFNKt6Td06aSHl13OZhAEX1t4oq4
lK3atOWbk/PyDwN1xsqNu6CWIOKKfyDlyDLj8bkQESc00Pck10pIDem9TPZhYSJMzkV2yprkr0u/
9eLwOhnbdNiJqX1EkLA2es3FLBD5SzgpTOKG9iBH6k9hvSLMafPTM/Hb0pp/iYlHLE4LIg195YkS
wWDpo3Oaz62Ht+pN6NHRxPK+GepK7mJXbqzd1C/xftRBhWjLJXaRHTCA41AwDIZyLIQhtr82J9lf
WVCf9fqDJmFrV5XFRYfVwhjGyzaJOA9jcdaL8b2pxG5xSIln7TuGN7mvldzLkTrRJDO2sT1RDoZY
3eTVBzfM9U45bemAZGx0GbHzEhGuMfPdKsDWRcVeGsFy5BIWkUUCyye2Ofa4jX1qF9OCbR55YPzX
Qid3TdAwsei1Jb1B5eQqqR40JhUeO/wsyahl52gETmgmRJsmaSIvLTXRsL54MhSzj9TK5dA7ABLQ
93DVYM2NSzyvYfKCf9pgf7IpzSTcB432mpDRTQ0XHGmOObGBWdMQ+hjT+o5txM6m5z4tbdg1CqGN
4lwx4eSwFcMRQImXGrSXO0T0S88DFjaCd51zDePvGceAS35dhGN9BaWPNpg/jyU5/CQJDjLXXvrZ
/OpwJHurJoUJBJ+BK/QZ8mZ9qtup9BaS3Pyj5ZTciLDEwVOOP3adFUc775+NSrI/02t/jLsDXRjR
K+6klt1t0PuAJyOxaF6uwauzZ9Ll8+Cba4h6vVs0U6tvM1fnX4jbzkueszZ+6avqNeym4JDOy8Wx
JXFZKMAeSwaPdZfuwSyJGTVibxYdMWhNu+tlfGWiPOvaFJzMPsKqN+90DjgnwPCuhLHrcCSrhIOM
fVt5dBcdjxMxbd3QfegbgtTzPYYFVPMX35oTBjBVJOdo4lOX2Pn9AbJq0LY1Tx9ITRywb0OsE41y
mRmnmeVXVh1aTI+tQuCxmzK9xLjct2loMkF2034lpLjBBD+K6vhehCGHx/yraxgZ++sINXZhDaiX
LVJ/Uu4rnFJeOdNmmI8EpBEi9R7g3AKtPY6K3nfYHEU2LCOmu52bMjSCHrjLEv0xxrYgxpPBu8ZP
GLQ8J/uksPeIm2pbuKxwRNt95un8petFv4kcMv5R983oYmzDtH5GFMaM4P6IQF5SUaS7kMnQoDpK
wakxrepjrmkHFBqckVBlfpVHvtMUNz2rzrjJ3HMRan4VGH+qEtBKFdSEHy0jYE1t7VMu6zstKA9N
wqGC6Wbww/8APWsSf7HN9LloS7wBgbXjYdOe2m9C08TVwID6IZsxbjE2Jtn5qx+YOQmSUPqU6ljf
2v5kO1nATn2hNhW4yRaaBE3LbIAtwhOcOXhl1nqJWPsRhD5Pmgj1s8CXyncamW+iUGLCt7bp0mEB
YlCb/mS2lR+zs4H7ELLAXvaOin22rnDwgQ85s1vtkqw6DhPxn5JJkbyaiadK1hiXBpWAolo9+0A2
ViNXvaYyWmRONgwakx20FLfep65+r91p15fOn0DIBatg3Z50LWpPTcYiDxHbI0nHk5jb14Sc1klk
8ncKGepKei7ih4wHbIrFHQ/8lb8vBNEOfIFTCi9pHVxyHcvrYTQwb4Mo2rC9jncVB6g/oT2uX6R9
ZRdfc9nGR70XQJfZH6kyE7tIS/LNmDTRXug41ydKOPTvVF31urhPbjb5mL4xtbaGditAjJ8T07yK
qo8Q4ggq4gE/Qjdqbiux0sdnB8mX9doGY8kRNxDO+fhNjrg68F7x4cziJOAweUbnutvYTBVEAlB1
koqTPdltBLb5qSJDtmkrtjs5DbRzR8VEEDrf0bz8bTJkTdd+q6uMHVDE3XSqGY3ZUj+yRewyDfqe
nFhf0WNDGqA18NlOPxrMBx8HDIGLMHlWU3KUNSu0fBh6v4LEgkLaP1p3rr1+Omf4B7egOb50jTu1
XnxNDaqZHDNEODxqFiq5DUTazok9LAxdlFBNl8ZO+lNSpu/R6CSeYQvrWHOrSl+GTNyNiW+bkvLH
VkV/GZtEHqLppgZkyWhimYRpDqc6fid/sNWNBBlrVL1O/KVIfwoDLanAnRkFQbbHfXeKCvXVVUjK
WoCUbJXc5GdkHPzhfuWE/0ar3CGcvc2LTrDcfNLmh6mPeAdjwbM3iHo7aLDfnepZJJ04GnlBUfT8
CZXCEzo73pmfeptH1sll3HkCRXmlugRDQTwvXuSyZ8opl1+W4Yc3o+3RtrFzYC+mGXbFKs+LTWNn
ENjIkSw6vzb1yEjns3SaqdCyIy+VxACShboam2PX09ToxbzPeOxsKN3oKsXIxoZmuVaEvTda9i9z
XdR0i+EbGheZcuCYLGSzq8Zpjw2mi9eOnvxt0GzDL/QxQcY2rrIyzrXDZrHqUhR04W6bQb9zgY2Q
yaXvanp3pT/sahXrzb1ECVmsfgOXnepRvj9FRxVzV8tXZNhoW5gmGUGpP2wu+wfb0HARyuys5+Wv
2Rgb38QGUg/uws5jvIghXJFXZM9lL+ONAQYRbTO6V6nuJ3ABNliVLP7G50TG7nbIwh884duoYKUe
IibGwWsScsaVmvEehsODE4LtWxR/FUP8q3A3skIyF0HfMX4uJNDs9LsBIgYKTlh+BDSuZRrpJlbm
AbFFI0jSmzva1dOqPwTScLdoGmjI6X/rUY85GO8G7goNsTZYcrIP7fpdnBtfac18+FEx2/g4/sxF
nOyoZTZfGv7nvANJqMkMkHoRXnAtEVZuzQtojcabFoITSCHYKavkwgU0uYBySS6Wq+GK06rHf50J
//1j1tzp5AyMh63FjDMq55zaGqc9nYQkVKofZ8p+85VIl39Z+ovSZzxgdgN+gY4+ggo+2/AmT69Y
8pXX0NzsCfVMqvQs5wmu36LfMLK8luOsWFly3cErjhs8bTp+M1Z7tDLY49pICMf9ZWtLcSts8+Y6
eCEkI4ux1F+q0+9GUzyBE8PMnjxoyDnMiOC7JLaKrdvPhygqR98yMGcvfXDS0BtTa3mEy8qDXDoJ
pC+wEE4W2kxm7QmY7KNZnGXPBgQVxfBd2g43Kqrpf1UmP1vJ1CqBjsH8Lg4SvImnlpF4wPJuhK5J
2Kz6V6TtdB7ThCKiAIJfl/2KwP6ptK+eIb0Y6C08c5NUp7y2pt04NJ8hgU8HG6cMPpBEQK3XGWkq
47hwUmzpayrAP/avTcMrUypiwVGIV7Mqa/NVm+O3ftF6P5YzBcEry7cytJLMIJr3h6ElAYzmPn5I
hGp0PiA61nNTrdGlBJMmw/2uzz/r1tI8BncLIz7OUBapt5hluW5jnzbSL2KzUPDCi0aEYTNb2H9l
BY5+NWSvolPQwAVpxB9HJfKkEHRsq/8rJtZqbtCVd0aSX5YVuF9ADhdW8uJjCSudIkg8LGMKCxDl
gzptlu6lSWws0L+LlFImSzSwH1CfuTDjj2Y9oNDDqERIKQKGc8vrZQ0djde+uREqxT9NhJjXVphF
pNAG+znB8btp6AnfKKc4J850SsVqY7Xfa50tID5GHE9RyKU4W1iRdE2z7RJWB3O5bBJRSXoG2p8h
TT4lkcdJEXcNM+X13TDxb+VOFHOjlGGwq2xGHhlHe3R8nBFNfaCyIUcMehe6rS4zvZ2jxOJK+gxn
jBkap34gsWzq0d2S5o39+PNUqfsYtD2GTO4usQTJy0d3KaxBXLlxY3miATJoEtw4iZFvXXy7RxVQ
ISafUmcqv91au4RZjmd55tPvSSn3IUEFqX0EA0KTMaDYYJ81PcsY3+r1J7BhVxycPHqeM1xj0RA/
utEYgdnQZNBosddrtrulr5yZqdDuHb5n5RjzqRz518bSrvYj04qTMhnC3S6PrUn1XUuOgqX1Omln
B1cU7q4Njc/ezp+rgH1g6XBTi6y/ck0e6MmHlSTZYXBxIQyluU/CHJ6UUajNkKFYRZ3EBLEc4R90
T5RUbvAEPi2tY25pwMUzGBbfQZjvzfVjz4LwmoXNu121sUee2+EYDPF8k8isWfXBE6wus2M+x0n/
0mPF9+Wofacdn9/QYZhVLC6WLKyY5mIyrhFxOGax176dkYBwo6LtlSCe4+qlqitn49jd51T03W6y
/5p0U+2XIXiEM4tSU2eHYdBHFIMw4vpXbaMpnLlS2I9Y7GALAY2f+Vr1mKu8IG7fnTq/Z3lr+dp8
USN2czyzHHCl/EfHnAFpUre8hDI9z1L1X3CXSI0lvCc5Z08z0QVmNZI4QalTijqe5zLKL2y2bxg/
9fNESKAVkQLoFfOizIAS9lj196QR/ERFDEEchXauK8wC8iNRJLPjGD9JpgoaA7He4SGZhwLrG8s3
QhzarmHq6FfIRxM+LwGZCVZXM5Mw+jlMcVwtf3WnMXeAqhX/MTZNTy2CXXo0zbwGFqVenAxSIaeH
4aLx/IX3Lspd8Ea6vYmnvjtAYNmaFMjx5DwHrrYdcoM+jIjvXqmx6xlNdkZY83gnRHuQmDgJm+S7
NZZdM8zRMRuy98wN3yEn/5scvn9BRX+MQXkVEPZia4+Y/wDVvNlj+WOy7BxMypyEGUO+aZtffcNh
A1pu8OKwPjkCzc4e2T+6HSdK2rI9VtYTVBIH7W6uzk7Vn0NObCAqyUsvHXdDiBOLujcU5KCtJII6
Zc5na6G6IlR0XRSY7aE7eJwDJG/GKb5iBsz53XG1JGqbnRebJHnXX+pm3k8B/TaGVYxYBNJH7XTV
rl3rMOqAjTGp9h/XWuadUbvNpRb70MUBlv6xh6Q6ujaTfKqHn/rcklJfXWFwZjIYmCxgJCMOlMi4
6G5IAyRTNKx8/GbRAdlx2hP7Gxq5jbwMT6GuY/WvmSPDwLzE/GxnDBLRrcpfU9wMO7swISo7NSWs
OcjmkGt4WDmB16vsnnew58KBF14x1gXkPMCpeTK+sJIbz0lfnyZ6tCHmsdpvyDVsuHLJ7jUaMI4l
ct/lBLYpQGu80Qz1rdMFrw42kG2EVI9n2vxEF4qvRoC5A7IqZ6eBoyW1/hVOHZ6aAUhCSZCa8YmN
Ak7rAXD6Lg3oP+lsNtMNi8kwFYEf5OY/ZY4AoRZk1nxsQViMzDhs6DtsnSO6NpyVJDRvWVHtczi8
yxDP277t9E03qeRcBqr1kpiOOhVQaTLCvPJpifjMMZAx1ejMGnR5A1NF3jGiXcJkiufX4PwjReAG
azVhjC2aPyF/0imlXL/TSncksWfQOhEKbv2rzUhW2xAbncyMDjGIoP4xm/qEYxClpCfCDwODTapw
Ne7sa/V2TqQKL+XZQDfdCYWbl9o7zS+xLPosPhU3l32SFR0mSbVSz4bMm+JWcfi5kOwgenVFbBBH
y/iq4n0O2NPyVig3Vju8zlNnYYCe6lslMpZfVdV6WWbTw5wU06FMyJ+MCRp/XGFarIgAbDJzueb5
8suUHesKt8ZIVhsXE7sZDiYaNBqFTpBoWuFPVisQoOHGprV7nRwyWcSrDKq0jviMrDFhFYmtGzLP
uNXj3Mt09KqQ7jg/LQPWFB34UF1wmce/xw1ccIgvSNoZmrrf9WK5Y9jnSBvJx+UgZVtqpne1Kr+b
vM2phBt2+cJPQwMk9OyaXFgn89cC7/mrQSMg6EQOYXJ7ttL+ka/k+qrl26qZqq3tMAj2bn9uhIy2
7sA5YU9QTQQLjs1UZs65zX6b7a8p1wGKm6R22fEuHM4DxIQMMy8TwskI37sgTCEuxLzdsHFjYOA7
o6/etEyy9FQZ/8eADdYw91+djcElPpU1IlsRsYmhmNMXdCfzog1Pw5D9VJkR7adPzYYX2ofc/qaH
JW2c+w5BKqwSYDw9u62jS5G4EH4rCltJubIeDfr7kmIJsKIZiYJ0fjDnAuZ0b57bKdMOnH7lFpM6
oRo1f9a2oQ7A+sEpKbA3GrQtOb0McfjItZK6gZgKpr+uk0w3imagydXPvD4RAg2mboLjBdAzv0/f
c8xeKrHsQ9MAlBza/FyxX/bKZrR2VoKXzl6sCUENgEIqv2jCGwik5C8zcZFjN+pnp3Orp2ycL8JI
bgMWjHolUWqhs3Vxm2KMtOcLWUu+6og9rEE7ERzMkLcTcw4xeB6UaTgxUOHBC0+dEOGXIJyujLT1
5jYODyBPCHDrYHoYgjYEMEkNJlyg3QlQlGtLz5rSN6zY9jYzgSFkUhzCtDo4mrwNMn0tY5wRWrPg
NRHEb91YEXptCN7hikUd3nTtTKNL9jqN+nKiaBOUh7OcKmP4CJlxXpaJvwEuC2wYPZe4uOQM1vNu
ZdIPh/XlMlflmylj81ZpnXlbJEizsGDS7wfqWck7E3Xk3lMxyqgeTHBYgv3pOpQDhagx2fdxgbSV
N1d+sIislGFi7B8fYmGSMsO/uZi/qx40YFN2Z9sq1LnqjW94VM+E2YZrUECXpIJiP/GNCwRvr7rP
/FIZYHtf6qKuvblPrR1FI8MayeuLkRcQtiqnw6XuaB/Vt0Os4tDXOVtQ1KeM+XtHWpAMg0uCWDrj
wTHKwutzMe64fXJ+Riz/h8V5jVsi4bSMt1sn0A9irZ4vBkEsrOw8Z4KUzuJq47pR/2kn43sno1sm
1EueDm8u+ECzbD5Qkmii1d9FKfANCMP2o8S+JXW6LxSQyHJNOut8QdJU+9e78yWPlO4tgjc366Hd
GjC7gln0zHTlzrNba9otgT3WldnqHWcF4POngYYpvrju+2TBcUmHGFZdI0Clp9OjLlKqJtu3xYiJ
mnXlU1JaXFyi8jNSgmtgeGIhrO2sIL2bHV+msjdeRUAtLG00aHBWrJ9zIziblBsEU2J7Tt1V26aX
N4BS2mbU7L+shP5MLhmf2KHaq2msX0LAyp3KsiTEpkXHSfsD5o7gbSD5Qjiz8LNOmF5sEKyLQ8fv
3FXfXTOituCmHFTDvM0RrTjFGCiLIdJPiG+4YRyyPyWZGqvV9UPTp7dB6ex9lAVYP1cYiCAtkyFL
MfhpRNMQRAE7CHJemQbvORs3BIExVTsRTacksd0iP3G3ukklSerp1r9mkqOXq+kJVuUzySGBZSG1
d1EqXl0sYty6cKRgznioVuN1hhc37QrzA1cYgsvccXlJ0EfL+WtKeIDKTAZPjZH7MgnG9em62amt
+2xs0axr9NphodTNiWYPVfMXNMqHiBcHp4TxKCAlsPaLfwciMbdDZ5m75arjYMC4GaPc2GgO2XLX
5Oxsi1z7EyTsM0ADq2PX5Oc4ji99OqBAzMOyDfpP4jmYG+yo85rcQYLA3rdxAHZtI8c+imohGJR9
u/n0J+kWUmLLsOwbgge1uHfuYJBjw1ZjTPwXFdiXkdgCpneb+heVPS21+yrj6QxBB2srpNiNWsSx
SWxuWOHqn63DCYMxkhesBWy2rv1uaQh5J0OPmWcTdYoRVfF6xjmR/4qPp1ngvrrd1oL25S2YMnck
nbx2nli+xb+tXPC95dUNJ71FEuzUUc/AmxFSmWPE7TSr4ltBFp6HBbOQmbzJ9Ts2QZniwgVDxeiv
mdMrqmkE2zjD2JlqBruI2K/m9lyl5uCZXbkjDRZ59oeJpsN/Ob3rfZUdmzj0q85EfwIfuO8aUmzp
9Ncm1U8uuB/PeYfGSlYWqxcflqaftDyMYVSNl/BHEszc0nw94jfi0Fv3Byzoe7JTlgyJjfbfSQGa
IiaBo00MB/qa5mXF6w2jPINjZD2cQfFboCQG5JqY8QmBjMwTxMBCbyI6xzwXH02LzYrUYHPX4UL0
pYU7TriMSorex1EMm7vI0Z8cSmd741fGjfmejuJFH/WTi50xAZxf2RqBh8Tg1sTaxKlFdjVddS6L
ejiFME93Ze7+xNeGR+ISl5jSuqLrt7ZdiP1Qfyx0/NXSWs/ja1hG4V6q1WJelN+9KbJ9LBRGNHkJ
1XxpXXSm1anTJA/iTU9mDGuitCZ9VwKzPxkOq4pavatJVMQXi/Bo0IDIuc4CqnsxYCUsHc6zgNO4
DdPIt6x2Nxtttw8ddyFkl+brLYQrx0w0mEgFw/VfrdEJkQfTn2nO72O01vQY8TXWFz5Zvg9EF4Fu
oYh4ehZw9SbQxKfzR0yMonEG0BQzOmeEfKb4JGU+HPuDazMd1egWm8LVnvr5E8+HfTNyHUggd0wK
A5Bfpj4BU0oIA5o9Cm6ubIauricoPO77mX3kTNSbzHPlZ5UAzpkV47bo4Kv0WnSSU/h7mogUQX4E
zKKMG5e1fxD6iHVH4yMNnrNygh8cJglqTwVX15jJcM9+Cg5jFe4RfGzj3I6R6dmgFHCJoUh1xLFw
osxCfBsNX9kUaU9FS0jZIxsf/Ey38GK3ybytFxabVLOlPOPlcR7JHPRsl8s1g9rVtr7JU7bYq5gD
UUB+UeXxNbKATQTyUnyyQE/6+IFqLwau5eMb4SWEsO+E8a2TOoNajFWzGAZQ5LYgWg0EgrzwZnAo
DZnKmLh88lDZaDBecIhb7GP7cbZ9Us+Q5zVz77KuywsjwLRsvisZRs+F22Cg4SDJmsXy24lPY6wd
dQDFrAw+niIgV9uU1svMOgOZjuRMwSDc0Fbj1FRXzHL8QxUMDZLNgh91ZkeR6m30HuXjZwRefYjq
BL2YThQ4IUTnRUXZTxuAc3qWgTnuemB3r1hqt6AQ/+UIAaC1FQAQtEO8pX9Em7iHyS0RfZqc8zKI
BIqXpW/FwlcXdv+tzeGpdzXXIpc/BRb1runCjz4e1pQwekxRQu1NUs0zKCc8VMoEDFFYFSp75xvm
EO00I6DQMC2vpen8HhHRn0DjnaqmPTtCZx05ZeR9pmcSs/E+mXDJkdSivqXDExe07oZUwmDX5C6t
OwtpWlwyJCdJLHmro9RuAsOUDLSau5MwkT01s4tbZr31ihZ7wUSl61PV4iNtlro5ouvBV0IYkHgE
ALZyqeNWYyuqkwLT9MO2f3LIfdB2UBL9hB52npfEt3TsZHJM+r3Djh6UinMvTcPLjw6BV5Y8K47A
GM7wsNtdVdB/udoLM2H9XUL2jBn2zm5pVhIQEaxS53GCB083hz5m5zrjuY0i/W/YGcSIDcmAnyW/
6f4AuzKgJiiL2KvFiAVL5IvhfLqWnJmA9t/bTv7Vh5HXZz49mMqjU+58WELdGgu1NXbawh+pywnU
d0RF0DYUi9rrcvpb58NLp7XVnu7VEAP8fIuC+bcqneHQdQ47bZ1PVkTO0QJuRoDudf1PHcJiJSC2
q4SWFjcHzERfAj9Eh43RwMFG/yLxXXzwCcmcZgk+ly7cSZPmhFov7K2wwm1kTQ7P3QTiP6DOhd/i
VGXcnuim2rgcWniN/jWlnnhiKH5K4nydMndB4raXaLbxJY2Q4Jcm7fg3gldyw3uOr5Z+PeqOQMB7
bZWzoRUpfoc8eHf0X81a1iE6Y12pN8qfzfV+ChqKgwevHEWasLEWduS2uW/gT3DjBGUUlM8K7T61
XBItefrQuwXHVnuYQi3Zi5ZJ0mL+RkzBsAEgPi+v/AUBj/8/Ff6pO/jW8VW6XjpEp6DHdacagB1L
y8YvoKuAwo7rqIsX07bWUiaN17GdfsVFf9Nc6EXAFOYNnG3tYBSXZOQWkfEyxnWj/Z6xtqKVz9CG
XL5oxhQFO9iwV1VqilWajhQ2tkchmuIS6zhoy7y2CR8M/BrcrOPvzq+rIE2wK8N93rCBlkI3fqCn
bI3sX1Wp51nIX30JURgS4uRo5zoBLlj3VnDsqrG41hlU1lFW+6nC8eu0mMFHeo8OLh1SqeOSnE2N
fxaoxp0xtSvrUXOvaUNQFar2TljtdRam3JlLhzBPxImDH+MMY2GgrLWrwupPfV89cMzw4wZUMtkY
dD9a49YlXPpJEp2FjeGa53pnRY7+po24OgtSSPPoVodxHvn/qBLtrpr3MrYuOS1yfqEt1NlmGcmW
9hdR2+dQJ3EYKg6iBTWF7Jl9bEnmNPgNnJjOJT2Ov7WM0PhghRgMhw4rFNeIgyn/dg2LG9xOyaPo
tL+FWhHcjpFuu/bcg9D0gxjGoOmQwVlPZy08d1gAnVxxntiju2PT/yezVbODg6Nv64ZPIbS7Mw1V
wzkZ37oSw4Qa7sT4Sl+rSZEh+e/sCLipnlzsodFOfLUPHOZgOW1cS4SXmgKswODEE7eF9jlNxLiX
PW8AmZDUwrFKy1ADRnrlecys4xqX2Cy262KPEvQelOZv7hbpDe8c/kNxHrglgURD2iOFe+ishRiM
3Z9BSlubsNJGUD0YjLSWyUWyft0WdruXKbJcnOZPXc/exTWJB1Dxzike8WfACU/bnEmsDnfcSzDO
p5Cj6Pi0TkRDOPzOgJXzHeA9ImMZfpq05UisdP3UIEka0gz2pPLMs/xgvxxuDMU+2Zn1x4TkdJra
7FYvyJcAvii3GZn0o0SjJb0sHhFKLw83Vp685bHlfnVOSqM5TgO/QR2q6CVVBiGc0fnRDa4ko0ug
YoGDt8kZ8G9TFrF5N6sPkJ6ADtKFRD+EoKORjBVPNUjLLGo0GjrjU200OfEAS6GdC5ZMtRPue9GC
5IywBlcqYSpn00dxGybiEcZjWlperDm0c83la6Mp8LKiIm8vnVdm5EwazrnS5gN1BHw6JylNZxcp
Mr5QuBA9+sLdl5JkcRw1za5e7xBkt7zEMKrbWH7FA5tI0gfTYaLAq3TpBI8U7yY65vI9NV7RrdAe
jbm3sjD8pN+PQH42v1MbGR2Scr5rBYmqbEY56ScyAc2c/WebwiTH8nTrEpMkduH8i3uLEhGo1J7k
f0/nT7YlZICjmZVqCqXsokp9q6r0BSXr2gUPMwqNhz7R6Ecx0rEPjXIrKjN4dpZfyVQ/44Z/k7Nb
+jww3yJUDk8Pw4p4r8h73gQqy1qWu3XaxNjXVT6S/16OmgWwmk+u2jgyx1g+JNshcJwtMDoYsihp
8UL+JsTJ27xTdeFuTCu5yYEaJBNAkDs4GtuvSjvFn3Rm4MbHuugbJWD88DR2DF4LYxRBMYhdJlB7
uyKfzzcox9TA4miesYs5JHlMNNRNJ1yuA6qenky2JKZVvLrWe8VwfQx0e/AKDV9ltEg6iXKgBVSB
s8kAFhFjzggC9ks2fj+B77nJMWN1uU08nkp1sp4jUwy5N6ZLnCmxidoKmBRGubmGNw4jf7SburzM
lpmXQVGAl6gXHEd+WU33QsR3CyOsx5IYz0hT7eHzfRCC+4bKiIlanzYyYjEM2fGBEZN0cTj/4Tu0
0NB1rAqxNbB+e4QqQCGzhucxK9jY9hcLzxUmzUuSTTQjWGbi8RQ9z3341crmxSqDo57K72xQJaM/
yxsq0jjMuvSkPMWRVZeQ2aaQbU5paZeJ5inqg+JjpRRRS6Hw8YUfmpnISz2Jsz0532gs9dZu3H08
FOyXkOEM+VH+j6gzW25UibLoFxGRQDK92poHS/JsvxBVtosZMpnh63vh29H9Qliqe6tsCzJPnrP3
2iniS6uqgLhZ4FLLVNNq8VPnPNIdK2NRbQsP7LX0kEoGdGDmkGTHc2t4/3qFxQAOYbtq5vkW2yiP
6vrbghPWOqjcOmeAsYB97g4tMF7pkoZf8h3YKBfrgMRDLRgWCwKcRPInD6CFESuJjLuDAwW1ooOE
sqm79MfOw0uQlog+8ZTQ8JmGg4WM+H40i2M4NSfooW9tijxN9GbP8DvZxnN4801Dn5v2kk+9XCmT
v4PT+Y5vgh/Aa55C1CKbMNHv5Qx70WrolftW8OhoTY+C4CE2mTUHh+DQV2990XjoC2L4GraBWwdt
62S0xz4J/gLwMMBRk6k1NMd8ud+bmTkjTtJ/dm5QKQzCXaUhqhLHmat16dBNpSVfl90Xk+ul5ZSz
TZnlq8v96UkEVkW7IXV0W3XcDF41ME2to5uE74fCBMfNskhxj1vkVpo/aeFQgOMJD9cNDnAkuN5+
zuy3RAs4YoAH5qallGpZ9VLoqtAy1XE2ZhPTKN0Z4Ts0n6agw7+2lAo+DLz4X9llt9YPLjCY9b5M
iue6rO01WnMW4TpFswXmppzSP57bP/RDn20Zcv3Y8+K/0+/ErFubJtC4G6BuuDq8JcrYmJV6zrVR
b+Ia8VHtulTC8acufaBWTI9YremMaIox3/Wj+yZsHxjF5Hs8HndF0mTb0HEe1AhRhoTuBz3Xf6L4
s0lkvqpHR9KjVNvUoRccmQx1hvqZ3iljQ8iF5E/6325FX9hjyeZBptPN0wL8lvsySBZqmOrrNYcZ
LBbwFpiGXyH/m9thNhBbcggnDZkCbkOWuXnPzBBcml7Vun3FNZofcMgOCWplnUZPJLgdrJFJZakA
jAHxKO+srnCZFHVkQ7mHAZ/blOLJyz2sFRj/YJUbH2PD72NkhnynWmCRUw5JzJL5jzTnx4z+HqOw
9WjjQ6XmuEzZR9/KP1UzvAJuoIIHrzQ7p7pUZ83Kgp47fsx19EJ7n5NFaG2buYrW9BZhJ/olqCz6
pl5/jMyAUEac/GSx2HnKXrmWk6z+2tFZjcU6Z6bpdjEzElRCyDyfzaioGCPxMXlmeyoc+TC5SMVc
Gd8b1c+Up2RECZfcwJiKZpj3Lpv5YzqYOyqwHVoWk5EVOEN3kuVaQpKV52kZBs5ZRXJHkX2Ualy1
U5tuPOT8bIzgqrLgMITJISup85PxVow+Bz6Jiy9qsLZJKYd9Ez05/fyKt/je9AnroRJyWMO6nWzw
jvMUoxg1p00lkeFZon1KKvuJju8PI7oL7be//Da+XeuHcoVUW5eGubFz6YoVAfCBAa14ZaqEfR5N
fB9ATZuSZpskDv6ZDN0g0ssH18pfAvLuGHZWAF9LTEvw5CVJSnGOSJm9wAv4zSOfAympq1u7BI5q
x6LPl+AwtczknZsERgwOye7dEbDyYqa+zA2LjT0JThzHdMxeZW+iEoTA6PbWrWJEZlhAv5Na36ap
XJu49HILC4pXZ5QQ9Ul1yLf6oX73FOmVGO375tY1DHb9R/TW1roYxweNJ8KNg1M652oFk/zf7LDg
ttMLMXXR3RDwCNLPwpsS1w+JgN9HEbVNSmjSMqyPhQi3MAcfjM4GHhREX71lPUaIii0yclhLmem6
BThO7UF/KZPdWKFBKWdZgVmIBP1bm0TPAgNb0KgNzszLlPRfYw2ntxEtbBTHIkKmJWQEsSKr/3Sh
fBA3EQ1rn8rgTs2kEkRQXeuAZ3OitV0O7Btg6O6T0vhqXHWT5F4yCLmrO4a3ZiCP81S/qyHN70sJ
tLmSLbtb81W35VJq0jtMeHiWp24S2aHv2reIp+muYwowEsNQZ/LWzcWxrVAb9651mmcr2bpQHlaI
nI+2rexto1EofiAnAMXmPRp1cyPbEsuPfLS84hgMZ+hhRI5Ic+JYLj76hFJYmx/AXI6diQuoLqed
P40P+Naj+9Qhr1JwmvF08N1YTIQ74by2KJJDoV+qBqy8j5yOVCWfYoHG/4yDZG2cRQcuy5ARWghn
/iT5686plnN0Zn9bsngBp5jRc2Qo+UOXakG8tuileUYpO15wFGQ4eC0H+ATZA83VNWNUk+EPWtwL
0iH4VJlSm5AsMEiBBK8HBEsx+DwJz//b+yFPfpVQF+v8i5BhyX3JqiqWtCyN9QH7EbQ+WpKw2/v3
too/cUmdomEk/csD/ZAaiCF9zmGxRX8GFzrJb0hp46Ze8CcA1UjZgVFVJx8UFXeJLb7SFn1VZ1r7
IjeuKLnOIhXQdjx2/iT57FjLPSc2Vn4geGDQjOE9rDJvYywxBFaK6aes+HyMv2BokD2x1IFgJ4U2
iE17lZoEfNZJbN6FohAHaaXXTEIHUn5/rkf2DIJCLhY9DkydgCTKYFM3jrcTGVF3U/w2ToDUBrf7
zGLK6oDHxhh6+pAMezkOimDZ5azgOfbRQQRJfACv3twXVzSR1UqL8N/QwpNSUFYLHEH7oJ9eK1e8
apEjoKrB6cKPGzRD2MxJvyoZbd2uNdZFSp/WtlghREx91wIBxav0SUAV9md7kWaUNY3c3jxO4ieM
lI8CNTvHPuTIev7IFuhn4JGpFwiwMIzrVkNs7xUs2PukX0zbRfyKrJvZD5a23rYxFarqM2iKf8lM
WdFR1eJAIADXfLdH9gZWVc48uvxO5/Ciouii7djeyVnsZgsVAuFwYoUkzr8vQ4HisEcXueJkyug/
9s9xk/4A5eCbGVa+SjBk1J3P8qTzI6i3tuj+9CkM3CEWH8n8VhHQdJ+FLFw2wo+7qRyR21YpEBqB
Kj8PfsyoQrXCAqp7Po80rlHDG/irrfBv65h08fzRPCLxXE9oDlfIAHAiCtVzG2yVdF88YnSsni6b
8JlXor7nkIZnKZlI/7OET7xTmFx8/9NwE/0wgFAyGdlaIqxxJjQGc/9rWKXu3WATzFLo73gwOZKP
y8kYKdZELddLY5vPVUBUpie45yWOYaKK7nM9VitrICwSsPK78tuvwIlbNnYKvrkj47Kan32cj/eN
SWoi7eglSI/BJ3P+N5GONt81u6gpWnz6aX8cbA09OSVch9IZ5lpk/ivsaldWtiIT1yBeoUt2hYsl
H5Iawv4JgOQUwRIbneDk5Y51rSdoa+6MYTXFm2I07mlAgLL364zU9Pw62WZzLXOsPBWiHGEx3Wqh
YfZtqg+1B9waQkkpAqg4FRbXMIyOoPfnA46OL40/pkkyso6NyjkLiGZeTcegAgJFC4kTk2ESQEVg
UAOTgAglSk0wretmYd2OQtubyWLcbNI/2HiZsVIGeS1pjyrQE+63hx14RXKzzWebBihgKO06Mz5W
eC60Mb9Qv1Snyf+JQdMzvhzehzQk11egLk2mcpsguZZUl1g6qDKIaGeTi5f+gcKi5fjdKymJD+AW
92nrPHFAFsz1aUGGydHxZLWWUqH9/hm6maVMpXBYMcfEoL/X0seKMDTuS6mw5qFXu/Ygh1jr7ack
c7GVlG24ZiIDoGwIb91IF5GREP///KRa5weMebR235NSAgI1slNss4dnyM5XhcFCX6cJKE6yDPhn
wGWYxH7nifHj4z2I3BAvPQFoOcFnY/2vAV68suLvJX2AxY78cPkoZIfdVKfJDho5ACT0mbKo/1YF
0y0MHcNdWgYdxgUHVomef3gGIWqwvtP+4oZcXHSxX8ltj3hXCoL6iqH91wVTdEqT4E1kDifD4B7g
wZ0BKffild49TRvr0YB04Y+InNLYfcwVg7CODKE2edEBnzfNmOfQxGWejcU293Ois/PkTN8ghNxG
opJkOD+b3j0jmc8sGadjUMTEWHXLoXWXWfibMx4z2xYoyj3TW1deuDP9+ugqbId2wUJm0Fwe4urb
icQSdobRuORZvZQ/qu3t6yDeFkLKEdHTURX265xhFY1cG/Osf0Ab98HYftoSoSRORn+xB7N5MNo4
3A0VDPkmdqlPe2c4Sgxcr2MQoN/7aMq+fpnJ9LzTDfLwmHlUaZbGxR+d5BF+7lNTzcGBBr2bBOoq
EjRMtjllRzhgJzsof6Sc44+MRVThBflBt/RAkiKMP898ybPEW7VRBVQK9cyx0Km7dm23ePXi5qM2
QCdDSjkFmRE9WgEhsIbQ2z4bL7PIxy8g2Icw+Q1vYZoC+4qZeIHprSgc91C6jsWPme09d5i+62xm
VqLcP1Gkv6PwFmUu9E1wxrffS+NwEnIgge49OPDA5ZPXJUnMLtTEWC9hq+uCd89ubMpmxvT14pTM
41cfzjKNOu0+yKBhGjgC7/G0GRxdOhg8i627nmPPexCOZ28SOR6q6atUuEYJRg/OoAe7G/XCD3F4
6hMVkI2dnmy5UXv085zOeDUDiCWZdMgAm87N3KcbukX6GkD+wxhCLJZDE5Ueu7s8sfhtjV6+I1Oq
LqqB0jFEhtxQzaHxdk8696rnHDXTmQzHP77DEDRV/bHomYZZc3FNify5tE1XolwSzxXw472TyA9X
Vt4ZBZx3rpeLtJiiq1aaD+gsmokHSxj8rlsi9p5zF0MtxZm95xwV+uH0SaIaJYwF3ceM+10y4uZP
52H6DFBXV92Yb8U0oREa/Oic4rA5g0iitCOabQU8IWQnmmsA0s4j9q/kkVlg/Jh5M/PdAoFQNljx
Y7FcALdx5Epp9BqGa0Cmzlif2N83EaXmOs684rnXIzbS1NnJECgJcIsGiXXe7NFsTzcbs8ANCxJn
kn0P5OGlmQPkmwyK1r/f7fL+oKv/fT9b3p8wxj1mzEypnofw6oi8PFSi/B67PLz+XmBZ4XNjpqoA
jGIxdvptZNfiIlsdHFoDcE9jBhMCZ6CBRmxMFxEXt6HP1dfEvgNNcTNDNSTlYiyeXY9YcG+MUX4w
+3iO8WZvAcunq9+XVObuMfcyYC1eR476VNQ7VrWA2HF3nY6JekGDnJ9tTV6pCBnQqQJnbxca/zAV
JyQABfmL0xADR1BltA8dVbzQykFILep0+/unuqhe6LzKh7lMhtsQINw0aMwbYf2gLL9/CrrgzPjt
sbGKXt6jbzLGDlRBp6f72MMl0unUODZdYm7z3lvJZj7W0voyGBHfTzLVZ+xm9bGs6CwEAc+GLEJv
O5gTYrSBH55l9N6fA3NR71WcvgsHLyFKqXCyiqvRFxjQK9KmhexPTR0+jy6yXzXCHEztUP0ljeXc
0mIx6xjDMnbv7IZj0l0Fbt1dsxaJfetV1hn5U7Wjr5seMaiBZbcz6nkNE4rDGP4GYCD3Tt1+FGkT
f3Z2/5Yhnf5DMGixdIX1rXDRFDuu/+67nGh/L0ou0vloxC+uQI21gSuQ0y8t9NaLnoe+ExdEFvcV
c6mwC7ASzQu1bflq6BkpYP4DwSSNj8nwYsRDeXuuyP3oVYkyZCaIbspVfyjw4N35nYtQpJv9A9ib
jTCmYYMASl/rDFkOTij/b0LFhy7P/Z4SOjelE6knLD7DFvUCaUpxlO49FdNfEU53k3kqr5GxS7O8
vwEf6W9ZPs8XUcu73z//fV8Cp3tQE8VNUCCZCNQbau/iqQNJLvscaaoa2KaU+CeCLnwLnLnYTjH8
KJEug13yNQtSOe7HoHbXduC1p6l1dgPzhXsLjvc+zYnTBEIN2/6P38Vg9xke7xVBuC9mWzMH1/qP
wmVz7yGMhipO209F8yl1KwSlPTWNtgPwq+N8AVcJ/eGvHeT6yU/oJ7e+NVADSlCOGCW35tvvG9IO
9Z6/KINUTFiNKaLdXGTeQwt3tZhQEJWh7rZo6TO0AVDrxjb8tAePOBejER9ZX6zayp5eDSmi48SG
DDUxnD9QslGKGeRqWxIYEARwhqPLHyR2XXCw0MmRokGhE5IwkHSAHrOj0z3Oi6KhRecZzvFl6SGQ
0VediL0g1eX3rSyd9mNWwaLN6hX2fSjdpi9vzfw1ZEhhe2VWL3EB3dtuLX1tWwSCSep7h7rFupkU
rkU7p7TfDUKZrWYwnsclIsnAkUXwLQcPUxvVH23o5y4qg6c2n4cDgPLVXJXtIdNw2KI5cj44+n+m
fYBiO7fZz9icromT/nWnckAaUxTMsoytVWnnNZLRcLYGGCx9Oz7UULHo4C75f/RnEAd5zZ8ghapF
VaOvmHQiUGxOsfPmgF4h2iyQBG57hdmzonMB4NPdJMr1ESo6bw5C8RNi/PA6Y0NhyIugxzGCK1o6
kp/dzkfY2frHFrf0llDaZ1zOnM6WS7tcdGViGUrCj6E/DJqTqRvZR0FP5gw9k1ZH07zhLymuKGJI
apHIrus2M65q4NjodlgmMrs3rsTNdXhbkAjRkPubpwbOJc2JO9DNADDexpJRZtF9CcxIzTbg83Ka
1lPDAHGm6blD9/LWt72/1VUBwt71/9XKav6aU/qPIASy+poGjmpHUoKuxfDqWO8lrsbtHMr3YCah
qS+FfT8WrBt0BeXh96vKuPEDoM51wQdOCYkzDlGJZtS2X4XLMyqS3n7RbootXviL/8iCPlC0xj62
OG8X4Yyaw+kgnjjRYeEjY5cF5an+VlG0NFtldO4IWj2qBKNBoKOb2w7G2Z259abe2pY94+nKcp4D
xx93JglaW+BuL8NwiKSfvsrmPDs4GcvIomDR/YNXzoQgagN+bwb8SXP2OP5ewH5RQya9WsdOtXVE
X99wwOh15Ay458B73kr3oQDXfK2hFng4R09dN69kqOYnojlQmI5ldcCRWrzV3viMZgf7AsfeCZf8
79/GxMCg94Ov1vSLY9Xrewt4HezXjxzP22MIf+SgsorjMuPLTWkYE8eKFErmcin5K9ZNgQ4YPUi2
hyi0/h1cELhBUxNpwZ0dOPKMDjzYjjEBSsTUNQ9IrTmQWfJQxLo5JQFczt5KFJ1/UV9rQ2IWshYC
oO0hvgiMJ01GzsrJMAyFmvywavjrg8HaDdRm22jqiO+w45dsRpYurEZvCzdCTBgq99jBLilMS+wb
12CAYcWTPg6SyWY2YBI1a375AOEwKeWh3ERNWG0GueCoHcs/mYN9dpJuAieK6qRtdciyodIbaoy1
BZ7FpuVs5DuqTRRYOVrywsrfQX/gUpv9H+ivB13O84lJ8s32rOZYdiyrOQCuTS6mfRPK6t4UnUQN
GgX3lPVXnjl8e7XCgxhV8pY0SMnmEDOeYRgDUPk4xCIWm3vyO21sUo58H5jIEKatSJrJrlHjYeyq
InxcWFzNE9mKPQTdnOxui1GqJFZ0lWoXyHrNRjNijwPao1H/iN7lZKiKTUFJ8UhLh06sU5x6BBOx
rMNNxG76Htcv8ZyJ46xbVEACSFMKWu05ta0V6kDjMxrach1om6CtbvyQygAmVQc7Yh2NbWyQiWBq
UlRlFVwHBVleFuC/JaMfdsTqWyAv3Q9hfm5YqnYuG8K+mXGFZcVSGLQDMMQGbmQtpNzO2tWbgCMC
0kVfnciuf1MSD4llKoKxQvtz9DtSY72+2Fuz1T/5rTfcLA+XQ6f7p0rY2cmbhmtlJfLQiTFEpoyl
Dz2zBapYT90pXS7IdghepjoYgo6EQD9ihprFSCudeTgBFgE8oBC3cJLkcKqTgHQneoq/lTIZzkCz
IihooT90j4OQHyIyIs44JMS0Fo3YslLtmlsTF1StqXGlBbSNKfodEnoChuCwP7Us5VfGcEALqy0T
o+ydVAskFDYxWJF+ZYBK7GXSuXctQH+EN9yh5fRUVANHQMCGe6c2UTd14Z9Bz+LD7shkYn11bkac
LGUOXiTd+K8AzhGE+3bzPvV9RvSIbpmcuF+FX4EvN6YjCZHlg+EEFz/zrP2M8u0BJlWPLW/2UFh7
5iozILI3PCecc0v3WdQeSM+wyYiAQDKQ+hKetOtgBgsD97KIf1j004tVNIypGnFDTyxuI9kgIEY/
y3ifunMHg1FH/kO2XLDtgJgp221X2sTnROTYtm2Lb8SPkIz5P+izgscgiR5mqDfv2Sg7Ghluu5nw
1TwnsCviybg5hqOek8rRh8IXi2jCPul0+CRs3n32ynR+HDE9Y+N1n+lZxzez99iILJetyQLuYCOP
Qqxkv450nXPSbcvUeA56BnhZkjAqZut5sULWR2maOUuuii6yDg4yaOWWNnewakqZA2Ggp4BbfYkx
8X4ALpfIWlz76Mn8mzPs8BFP8l9ZTQ9+LZv3UA6ndlDTt2clb8zzyldHmekmc6L06LHpPsw5tyVk
9A37+xr3qPnIMvs3EtJ4FnEzPHRJ+fL7yk8sdbOznVsBXPeC4SuX7VeqAn8b4T1chXXIDiFaDCUu
dYmHmufgVt4+ZHtB14QULsy+gcqnVlZeyaqLkL5hmXAZA5zlcnHweaxD10QFNaB5ji0MIohloh3h
VThp4j4+T+U7dp/igY2QxKkgOdMgMFEX00ErScZgzSYtRxTRAJG81rjj0ZSAAJ0/azu+LwfxkkZl
+IUCZMPBfPjw/X4EQ2oYWwDInAWq/tgo4Z6C3ObORGyyUgnnHeVPxqXkoJ6nqntIsCtE2Dp2pJ+M
9KGcB38bYNT6GwXjfhYGMoCw/GdgJfm32BdT5Ka554+3sEeQJ8zS++zrYl/nZIcW5BKo0u/3VDQI
kL3oUNXCPdY0xmKglrfZNDGUAksDO1mhiFsuJG5a8NlGRGpNPsfXKorXGbGuDIE+SpesWlPl3U7F
WDpMFRobcqJQ/Yv+iaHrMg7xX6uh1cd8tvQxXS7DCPukbNJuPQZFc46Y848oVdGvMkMzw2Zi64ud
Y+/XG4hNxGE2MDHbZjr4hje+TbS4D41DZp5Xk56ToVdGRmFdaYC2az/lTosbCmG61d3RoZw+6uUr
u6iN/Yg6oiJ/fUU6IEE1+mvOyvLq5lN5/f1qtAQjbGwG+1nyS6EKZ0MntU4VUXqwAjk9KjYmVPW5
9WTJAPuG5P0hbr47aGXu0Hl/dLVQT5K++0gCUgeKucrewgY0UcNy/Sw7xNY0eL9NBhVbs6zjlw5b
EufrKjwpiLAvuobkyUEyxO9GXZBUnbPCVtlsO8gVE+32N90nuwaW5A/+6idd00JS9mhdkZ1MjfS/
jJEaoNQVP5cbUFNZgd502ZvOAm9VpQQPZYGRPSAzyB4A32LPn+D/+ZTbaxawpCE0dGjnC9nHA62i
aTdmCmg18nCG22yraEqZqaEytW3XeeQz15ukSAbOTGxbbd3b52mZXDVRYu2x8jPCysq3EjYxN/HC
Acl18ZY7UbcOpHgOa74daorkKZEifqrdADyQxpOvrW7XZPLNtvwSh7zlnEabW1kTQFar4h/0hvFt
bPH8wVWmyUQMHVJcupBloMrnwXYe7SYvSRFN9PrXjR0wJ3lAzY8XrZ79bTYz2yo7kCT+IJ7kkukz
VEF5GseMnoTLqdohiX7OU5PuMg1fBwdq0Y8WIfCVfxI1KWdkmzFATEiqwnzWXFRS0Xxs8/hjqIgF
r+Eq7IUvxMnvcLYanCDKloG156Au56mkix2JiuaubKMj3J0qfZvc4KuZR0VXTpN2BdzxSlyaWldd
Dm3Hf58qUd38cm3UkWQtg5jy+06Nrw0bLuyAgEItfo1geewYGcbbojCrY+epR2EXxYMJ7/XQutM+
axTztq2gyHrsEibaY2uYKMRUugnaWd8Xtdy5HPBfaOLpg0OO2j39Ph+Ng2/s7D7sD7bWBF2Z0Hha
w9Uni5bBiepAn0YigDeezan1/9/jpnlLYM0/GRMU65rmEiSH8UyKERJqYNacHp1wi5TePlp++gKf
wj3/XnId0Ku3MLETWeCeRzzvxAE7093vn+IGdCEWinJrkOR0B6sCcLNs85uGunsbqxkKxmLnCQv1
XdHlOP7/RS8vky7YMoK1HnQ+keTLrtcKepO9910xQ740WJAuXpZnp8ZKaaJ6wSYmhPxoGBZFsnxC
Rc1vAMDA3EfmaU6H/w4jw5CWp76wv3iSq6s2FXps047+mmQNE3JyGNMo+wLvgbNQhfdDYKg9oJMs
pXCF/kDqTjCvem02LxgzUAMysMPDJ+IPWdAVIWnnFYIkjIgYmQgGYHUojVhvYxvHXrkYK6KwKM6R
Qq3j4wB7//0qKtXeNCwBXAPOiFNm8yZvR5KxF5a9qELnhLP+JyrSXRuRGRaoD6NLSExRFpoP3zU3
Qo+IMpfBXkzsSu9lM5s8WmS7uZFmXpwgLL4juZw3tADl2hVMOoqohwshuktWavMEEH/9+2pMje7y
+xWjzu5Y5Pr4+6pZ/lMOqiuU497an/Jl1GXzT5QBA3Z8iS19GlwabMCRrBd8Q1EZK7csvSWkZmsm
GYQCPcW7pi+SVcfP/2GAgbyrGAZeIji+q4EB91pXPeZTGrXHNCtJT2gE07oZcLYaafsPE896+6vN
MZ3XqSjw5g85+uqhhniEX/vOb0Ni0MZUnuFPParZMnZxoryTHN4i7vIj7UBENSkeZeK0BH6rUd2Z
hM2cikr3pItyYVWeV5adlPd4UEA1U5yxNKPvIzD23rOgBmgf3XJYo5WlrHmI3Dx7jouGqW6cwQ5x
kjPtPM5oVnopgqmlvVC+dy7AV9NDSF+HQsG2Ky7GHKyAQpBkyje9tmnvX6JuCJZO9wmCV874WDhr
qRHhFkbzRE2UXqeawWWM4Hr1+zIPyKKsCIpajcvMbXRIakgiI1tBasgQOxbOEVP0XU676Z7+y3rK
s/QMroOfBxdqQdoDtHiSTxpErE0sjPXvqe6/A94gS7Wpe2SZKLLAWrfL0wYdn+yNPMbr5pRrFHP2
GWXFVYP/OghIxo+NItgqSHdRmFSXSWEaQgGgqMjb4FGx33Pa5KzKOvgYV2O0HUheXSnH/5qbMrpk
feWtpVlyoLbq4b3o/5l9RyISqt5DCMgAULXx17cogcPl0kOQ58NbEqnq/jRBFj3xrTP8ruoQRS3W
R8ZWWhjuoRe2vfYKpv5McPx7t7BdTMVue/q95HEn7idd1RtZCfeaT9lOmLH7nOEcQzVV/um9oTi0
ZrUdHatkSEJ/MQJE/M5jT1WJ+uucz4BqFWh3kQeAivMebmZjdEdVEVefyR+UQ4rYNcfBEFVafNjV
d1ya9nU5a1OW+ScortkGbzqe/IIR6Dw9C1sMF8P5sP3AOcad/ZrPtQSA3+otAHVIEyXRHwNOl3sM
RdnJqjso/Z4pz71V6odpSdMlLn5Cj4+9Y3Y5NaO+DS9DMNhUSnjZf1/GWRtg+C5Rv5S0oWd33Jsm
HUQGkf49HVnA56ihHCqLl2Ec+7Uy5FK5Zf0T5/z0zhrhyeDQxKPMiUl6Mc1016cLPs8y2FI4MOUa
JITYRrxOctpDlhvJAAU4XYSZtU+N8Uf03FK0xuVWMDt48FDNU2V7t7LTIyxtiTqbKEvyQs5T3Nr7
yVga5PR+9xX4KtS96ACYfM2bYJEhOL5cQmAxMSeF9V4Xwa4omxKjEhHRCZF+e4jjxpOfdmQ7Q9Ip
EnWYSzNl4MKlD82X/072RpyBDWw96GETnS0VpeOr4/3nsBDnCjcwEfQqffBD4gyS5sNbVmPohojs
l5eToz4gF4+3itXokiYe895xQjrMHXgfeoN3DScsywCu/ME8gl4tn6a5nfgMLox7yekoce8CzlLn
2qzQMpJ8w5yGl7TSuZ/C7Gus+vLBKfIjeU/BvVBkSWAQD48gZ8o9fjDwVbzKrX2cS3lEVv3mGla1
DcwKlQshDBFxo0ykEZEp3X9adu2duqKNnmrofp2jbqy09S2aQ2AsPmxmZGfygvaLE6eO6FL4kH06
aVNyEm1CoJm1MjOm7oEVYFpDbB5rfOYtDU0DAxhxjR2ZlNHwtKARsd3eCOwukAQYrn0azCACD1eq
v/gkr2QTQNejx7vNhxwaRqMxNDCrAjCXJUe3aHtEKBhLfAqRtpf+abAr504n70IRtCwyTzxBQbOv
VWqsamK4IL0PSNkn336AgRYcBIS7u8pDWZKnTP2bijYy0hs+z7MV5elucpp3PHiKudts7Cdk1avl
nK2mxLoNKEf16N7cIW+fOPmZu1qYDoF3kXqjIWFaqDt7FDhk7nAPOjYdT6ix38RLsRP0oK7csIje
LYard9YwVRe3586qA0fcScewtwQC/+kEnXQbPu+d1EH8xNHHOHmO+6wlIIaiURPzB6e4Kux7V0Xe
fKQc54zVo+XcS9J9mwVHIzKwt2P3AJjYDe2WYY4gedpp3pTdvVsKnR4SXGtrEct3l1m2pDXqIv/K
fPoj2TOtHGwPpZ5fZYT20LcIiEH/4uERCNCK0Qs3SDvd9mahN2rCsNeOmb5XYk4vRBIX20DaT4Zt
b7ALzsjW07fIDp2tPYUP8zgdOj1kB9CPS9OzpGMLdnkVCmjjNr3jUzl3/wIDsucwVHqvLPllcZjl
t5P5D3WGV3hpfgdUfqux41Gk+5Rsfy/M5fQ2dNFYGV5LU7Pdl9Y0PCLeqVFXZJ/EhfHvJ+e+mmHU
/98lN0S0VciuT/b/UHcey9EjWZZ+lbJcD7Kh4RjrqkVoLal+bmCUgENr9fTzgVmis2ysbXo5mzAG
GYwgQ7hfv/ec76RJf6QBcLYKheSzVHTHqMFxMKRNQjh6nVybEPGR0erFNrDC9PrzPQC49BZZ/Tcq
B+VcZG90UdCJ68x0I1N/qXJ/2Bdq8KQLE4UDYbHnn4uikOT+uZwIyTrszm5LM9QePUTFnTGcBk0O
p7CjR1Kb8F7DejjRvFsKA+ulDOJ74tj+jgp7QGvO1TSqY6p271ZW+CUqNiqMedVwxOU3N0yEpdZI
Ohf5yORD/oyu9awqb5nmPAm3jiHCUaAPfn1vB9AvpEQgGQ6D6mCLaAoI82nipwNvvYqJstV/Msla
2JE1fHsw7VBhMnMiV2Te65kkihWGlKGM7c33q5axKcaKwWdwlmOXODKGckgnCqfshBhwiQm6Iusu
feSXC9mW7XOqVh+odeNfgdsiQytKPHV6vabfdW2MqNmGfRqeSthxVYHvE+xMexCqi6o19ntc4U6+
ieGnzSS+natS99UuBAuwtOSY/WoCMtbRe75HeZETm83w0MF5swxk6G6MyIP4MW1opsG6qoz5wUtf
EnWU558SCwcCFvpGg3EPuXwR2TBBcoXVQwl1dV/Z4MZjxMTbqSYzCrYjaFEAe1XhPAoG08g/vX2E
GmAfsREycmZepjjYccHWIxiOxh258vDmXZfAYax9u5/v5YFTLjgLbEpfUIx0onpIh+hNR4n8UUjx
ErSp+dCYzP1Dq92PiRwuQ2D0F5MC38zV18LsrIVF6uaeflB+I+zku9bxsKRjq64NL67OhtqHRyWv
noXR8GdVvn1vkKFtcPbY2H9D4H+19oyr7JD5jfM5fUGOTXtCeTPOHMYIe9Cm0cJxEjTwxRAvunao
johG6aslLJloYMUuTacYwB7kWdMY15wEGj9okDE4QXsnYT2fD7Zpbn6uGt1AFiawsWno1ck07GY/
X1YpQjfw8N2W3ru3G8s+oNc/yiUEjf5JBp/GIOFfRrokwcdrD2PPgT8cjwXerUNK2Cep9lV9lNNF
kYXUTiadn9DV6yPzA4K0+pJgG62PD6OKBbrrvQacBto9h+bTttOhYsTl489oSw3j4UQCJbl/TWWc
tcq0N73pNCcKSdLYwFmDW8RkWPInU6c1aNpbbdVqG6solWPbNZ+4YLu5HxYfFR8aTRXhLYMef0N1
7G8Ln7iPn+/9XOA8TRdFU7xHZlbNhi54HywoutFQ2AfyLziljvHaikh/at0uWcS9fB+xxlBdDBx+
CZdWFfGcFp9FZcilbY7REwhZonSiTasp9SywlOpSIrjc4A4JlkzsM6YYIaWgFRzMHh3XAETERAdS
EdImO2k/hnoLwTRK3IfWAASsj/4lq3xB8DWZ9j9jvDrzVg33AoHKUy9xxtmkG/PyOE149qbRM2tS
5athj+rV0FXnlDKuwiZXnFgW3uIOruEMzB8pKr7tz/FaQw/wQgUrV/jRBiiNdWtKHuj3RMB9jH6F
njAKttLWRsKTybM/NmCoWy+lNPX5ynfFkwjBFGkQW9EKIf0BrlvN3kqCQPnz9XRFSKxxRXPuLaqR
/aqTObC3OEiHZVVTLQ1TdKWln3FO04qpSOLSAt8BqKReaFv2D9J04RgoPKOZvTJMJv1AjdX8Vani
7OhHfDIYUPwy+MlZmy6szo3mqhXROJquKnrzELeiW4MVqxhxMy+2yZDcqkFD3Yn04erE7raIcsTk
Tg25GX/uno4z2RCAuOh+TIp+qR2d6eLnKw0/JAtjw3gZgR6rd3nXpgtSKx5VUH5YTeI3nSn0tqqU
ez8J5hpRbLEVdtufkVQ1ZOgf6SVqpSZXSell+05rwlOX9gR0kEWU1BbZGXGV3HHSAAb3h34d4kMj
Ow1PhJwupubhPqwBY8KyAx8UoAfuyeJIpZecJcChs/SsO5Mb69Q3DKQgRQGu6FX9aaiznaFuCKrJ
88x6Uim6fvvLf/ztP//jo//f/hfR3PFAYHz1t//k+getIvA8Qf1vV/92vK8efn7jn7f48+3/9iwj
mX99yrf/9lab5W357zeY/o5/3iuP+/e/a/FWv/3pypIuYj1cm69yuH1VTVz//AX8B9Mt/19/+Jev
n3t5GPKvv/72ARGvnu7Np4P5299/tP38629C/DxDfzxB093//Went4RfW39lJZEg//4LX29V/dff
TPt3x7CF7QqG15rmaO5vf+m+fn6i/q6qUBTRbwHXFULnQdKsrAN+yfjdAk9nkC5jGfiAXOe3v1QZ
XmV+pP2uWqalIsF0hWG4wvztH//3n165f72Sf6G8umQwe6q//uYYPHz+xys8/WOOQZWqu45u6qaN
ZljXdX7+8XaTqc/Ntf8VpLZZYmcsl2WVjNbG0SP/g7QIlP96auc9IufIX+hOFZ0A5dAYB7ZdLAtL
czaNIaylkQ9fqE/ZZ2K6x/se4+tD62HpFD0RHpE7MvsKQvoCXj5sNFZ92pSy8pEW2+659pBTQnMn
3SFp/K1facacI7aO7q8IdpYBq2cgLmIVO325hU8pwcbAaACtV93GQk8/B71SMJCLaunqNnAqzYEW
h15t3csMbEwedwuAI19ssQL9cm3su2xwDuTpEeibMqalOOJQXPTaBM71fkVj5N+KQX0LqwAwc4di
fSy7FEAXhkcaaRRhTgSyJFOyWV0ClwB7pS6ZtYUbeiXZrVHwF4VDk67UWnU3OsIX+PnJuNcaQ+7r
RlNOyC6idV1gts8kfUS7R4+hNRkRoBja8QK7xCqmpVjiOCNwPfBpMnS4i4wyxJyopo61IqYU5nzY
FSuRlf01z4hCslohQQoEPhu3E547AyoRsUgC22YQ7QrPxJ+ktjRC3U67D14B1oy/EtMWunvT8qOX
IIOznEcm8hIdoCuhExGAFCBVbk4Gw0CzmeZuIpCC1ACEgsZlZylybOdBRMFFV3rd8eaHw2zHm5pT
1JLRLrPT1q4+TfK/UDh5zPl6/MOG0DBHuWnZ7QPPwNXS146xRzVt3eAXu4RquE24FIFmb1CXxEiY
3PF99FIXO6T1yX5i79Te5kAzDObbkIXB0SU546UpbLQ+sRHRsKHhRKgty9qF+vTVNluyWit6w4+C
Rh8dvFAOK8x87gIOR/haNOZ4cYllurQKPSl09owoZo0eIUVricFKicvYhnpQHmTvM0G34aadmzQ1
Vwj540PfWMUtVMvh6NY6Mxcxmsji3bJ7N6HYf2WmZpzLhGkYrbnuXiO9n5dVob+oGXUvPgwRbAOF
zE7b9tnBSwcdQOYZu7BIxp0rAAQngH8f8ekX32NptBeRk8AEH12N93Hggit3lexCp8Te2mMxbmMj
Dh4KvH1rx7G0J8rJKFvCVVO2Zeo71y7WQiIHO8W51cR+HpFlqaeoF97Oji1rJzPfYOLf1Hvpiebc
dlYJ57Oa+vZ8jj6ZddPXzazhl5m2rA04ITjxu9GIqM1r1riACgDKtj58S08Rm8zJEgIYC+T3JYTY
TYgC4IFjMj4xSY+5iVL5GFdoFZccxcOPOsUdv+A4mIOgTXN5wnRv/qLBVNykWQLs1ZwQALsGzYRI
nkFHTCOisXhLbAPNBaG6D61V0nfLtJRPZh9oF6M3Cd3BWtfOO0Qfk21DGmjBFKJXLf4h5rVdLG+C
IxdOqTDH2U34n/1Q2na3zZCkXxLTCABLWOZAkyHFsRs7pJ/QZHU3g6vHr0rILAnHtzQ+UwPDyKLU
AxPtCa/rCvWNCorBq6ceIosS7p4kb64O2Gx1Vih6iSvUb/BImUWC62UwyZnNGC7MACIoV89uGCoq
Qns3GXnvCGdunlNjCoswTHPV9tV0Lqzs/jJNKVa6DuoRWLXlm4R1eJ625l3S77qSedeMkHYK5bCx
MgxpQaosCiNK1o4qlb3vwmGumi7YplndXLPGCXeAbM2j5dYN/D8FJdGMYUf3i5BH+0h4qu+sHLPt
0DgrGoA5JNT6rgrS4txFnIlnLD/OKo0gTAFL7lmhPb/6BtqPA2aUerbTbOHly5Z9kp5jOOWBgt8l
897wDEzVVe+BR9VqdRFmCQFMnjcBUlubWGCF4t7BC4+RDU/7POAAD7yt6dsHPRztpZXCuCt7+Ni4
lL1ok7qD96V2jo4FRstoheYQIS1ErCNJ2I46WQxoxQ6NhvMXLty8s33Ay/QCVlqaa0z3euXmE2u0
VexKxcfo4JyfEUSunFTU9jT3AuvA4Mn4BARDSE9AfIzq1+mH3kC+AiqfX4QXBy+pS+6NSKrxU3UU
+TwQDvwRJc1L2JK0FnW+8R2WNc9V7+sxbyt9vFuOE//iP2ZiRQqUetMtjMNjUnTfwIiGjV/ryqva
uPq775FrZ2KER6ySM1fBnxzClyON8NsTLekrQeOLJQhLKB4I9v0zSAQVSl+l/DIqTccyL7EBkmSj
Q/dx3ebgNVnxGLQISJGxArYpOvkB7xPuO9PnR6dOHaSIkU5nzc0uwWDYn8KGIoA5wdqghsRbQWBk
BS1Vr4xbbEJgbjSH+awTluvWUd0FDv9iXumcB3qcnOCxhrhrF8UwguGoWhCXsXCbU5kY7tfgKdEa
39p4CbIUsOFQTPxKWt8NksfpX5agyzu8PmAipBJYa2mnVCjCxxTm19YVqJh+xV9jftt5ooMkd0jy
sUYHitXoJus+sQi1TdwIg505Jke0U6Vc2KSzHJ3S7Pe4lRg1h0HTbUDaie/RqOAtDmRGPouhqScz
pbu0kOiug6x0r4OruAarYTXgg7FNjEahDkem79AbMnUrz4FnNuQojtBgpMIqutULNRHrkALdW2S9
lyNXCkO5qzyc98TNd0xzaSik7wVRwcaq6HBzI2fJNBIJy4wZhMZUCedpWNvqyvXFZHgsGoehQQqv
7Kmv8v7T8SPgmHA/ESm08J/KtlWdnXDJrmAVs/ptxmn/Rp5PdkwZ+rwD1m1VFuqIA0kbjOzhuUU3
lUN+SsAD9J1tpKmDMm/t1mXDNm13a7Yc/T7TqtHW5D34Fm+AtgqJ4TYnT03AMdq1WKZqUEqvuWNb
977NyQt0nOKzz0uY3hzgHxsk9CTYdp3pbOKEnI+xJn4FvkhMACxph5p3rBSc7pCSUpb8CF7Qduwh
gCqJKUhNkWLJpmaveUoEplJPa1nt06rdNdIlQ8fM7aNdWxkTdyBknIwd7wwUqyClVe+VmUvZSphP
VB3RMxrfDYNYUo3H2KOF4vkbz5PDS5tL+VjqDJ1V5mU56yFqh7kpmXrNXZq/N/TuzdlCSW/NKtOi
outaMpgg0BuoxrtAKZZaSZHVJnF80RWgL/Ma5i35fnGEvBMV/aSisoxVkvtRuyCxKYCUmac30Yfe
i6VArHO7zGK419afUSxKTG7ENOwjt1AezbJWD1FiwMVW/SQWK3ZixLq1NecQEYL8IdliZyGIJieL
fUToCDAHOr0EpyqtZJZQB4t4sgu4gYNXTy1gqNMLipajRiTnIq5j3OmsVga3kjk7gJft2lIBQkwi
V7HiS/NeKEm9yHDjb336jwCLC/ttCL16zVtH0DsnTWlelF6OpNCvxpMHKe4lASe5yVgfN3pOUKpT
8B/vRo4qD1Ui4ueIqeMKvByZUoFkM4KCH4qVkncOKBZvIDIW5KWhrHJb1mQX+fTWG1m21jLNBQKI
sNKvti2KeyCUbm/X6GJZl0xzAjGVVj0b7BIEjC3NuoVLSjzzWobEaM5IJWYAXJDhkLEPWSWCfyso
nn0/De9ZWOsnJCJ0NLQg/pWi16CnQcddkUF3rNjgW4j+if9aZEXzDBKetW0MGSfayKgYWPUVhbuV
tqCV9DLU7xmQFASuJeM8Gy1jXRu0OkoVSc4MNT1PUyzEgyMBiGVsIBeTt0Cw0FSDpV3FTXt1rB87
FAU7m2ggX3M1THaUbHCuJOZc3aBvD2QLwKTqA4OLS0YmaWCbD06bT1VBl3toeqvho7bRtc2JmCEp
QCNGCQhoc0CxAwwpgDGO/UQcPTsuYZoXLANMJ/HJGSN8ypHa25znXc7iP3a+uFMXG4/SsjS56Jh6
0qrKbGq2IanlOQ2ljmYZ4c2SnjXJZbbvKweTz/PaI6z1hOSsoTUG9C3H7euGVxg2kF9aretWuQm6
nZ0C0Tq20w8VGV8JCTpVkzUpglqzgsjBca5sBobjTTMMAyU7RAUkPKQY2IO6iSWMCDQCmnKp/Vq+
Rjg3QH96PsrHIuAk2OB8hagN3Xl01C3LbPCIjN69NSIb4r3pSDBDnZV/ygoTGklf+7jPmg8a7xYc
prjXf/3Pmyz/t+7If22O/I3Ow9SCqP4/aKE4xn/XQlmy9mb5n3so02/8vYfi/E7iN20QuhVCtW1T
+0cPxdB/Z0gvaHNOvQthafY/eyia+btwNVz3Jh0OQzNN6589FON3U9VNjShJy9Jth9bh/6SHYukq
j/KnJgrncrYvEyKardrCMdU/N1H60mo70+8ptJp4XBkCYWNwsSSMfXZrjqpUWgzAirVOXuHWssOT
Kcr+UrTlS9SghA0RU+IBrF+yzHJOCemGUFf8R8v6NHo9+tBqsbGDTPkuTOBFSCp4HPO7AV1DXuYO
lzEJX737qNIoAGjjeWyKUXAFP8tOpsPa1TXgV+jHtYexdZHP5PQ3xTiprvtC4fyWP/9cqzmFnRj/
b/0mZ+lN3feGxi+qsnQVJB2fe++xtSJM9W0TrJizjyent35BvRSPkBYYbVraPu3El81H7bHtsvhI
a5YUsumqUVbtwYhRk0y/8/PLsE7svZpVDG6nW5RRMMAgciAScw4qvsG9kTuQJd4Ws4az63UKsC6Q
2qzoUhwtsr2qsTnvRFOv9SRZQBDrj2qsLcHs1uesbRyOMMlRgp269Uh7bo5Mn1vpfadF5a/FNEZX
zbxfKVVWzesSs3nL7Jd5GEtoVn/r3O+ywxfF0K68g0+yc4wC8jtRODTVltPc7YJUpHBEXJUpRn+e
3BCI1po76d6FLP3bHzdyVaJxiW2BoJDtHC/vThQMK6tFXay2wMBQgc5yHUcgnTJoX2QzjL5rbnSX
h88tZR6SyMkQPxQnGZuHtvReXVjjjOd6eY4FWP0aGlNiS3upkSY3C52QfpRIGbKSzsAoa0dJIdet
EdxzzTp2LU78ykHL7FR4KKK2XupKcstELDe6imlX5MpH0kPo7fC9IPRLxyxh8z+RhisJ0u5eynGs
lmHIMFxB/DUnAwQZKrtzjYBmEaaQzjv1g8qTnroW3L0CVUWLR7UfJYZRcXZEF28hhdlWh3nP9MG4
Osc4SuB7fQl8hQz9njDYYXqjSc+G7RMOrbuk0gTFCinMOcF2tdaZQad1n28i2E0g85gF2fJmGTiY
XNIiYNe8hdHE/tLST5/wKYSbAFj71RANF1MhD65Nl3woeywrR4wiEtsKpriaXHA/r5b00rUZWbHP
idm+8EnXlkYzLI06xNYIxYo0gGZVWWUy42BCA8LmfNzZ2YycGtBksTnOTFsVyKbAjJMBWTucMMcO
dpbSKd86vK6CSCNv1M+hnV7S0VVhjH7bpmxYBKrJ8vVYWd2997OdSauUeNsC5ZA6Ljj0fNrC3Wih
c9FbpNAkDjC27WdxpswqMDbzwblTqh8MO/0eA5msNLvcheGwNhJFmXtjvfPhYy8cA7Rmdab/tusp
jUjDLHYRkUKzopgaOoZAAEowiqBGQlTBf+MZq57BxJBXbJnZL6AaYQFBVTxMv5mO6t5O442npZsQ
O5z9QB+Rk5Guf/lFtogYTA2GtYBp+AQ8xPI+iE7baNZHXjsCzSr0AWZ6vAkSWPCsM0vRundXLmgS
wIItwJcotBho1DLKSEkFtxL1sVKLlxqvElEe6pPtlzMQDAJ5TQiPI0Fb0ugCnpn26k/ZelmZnhNq
tHnKVN/RcpXhkXcJXAfCEeGKqUWI6tDo89KBVAtgQnNpM5XUijQGvQVsS4zKLUIc26dypP5bonU4
triOUEO3Lx0nBMZi0bls/RtjX2YwmHVj51j34WcekiqnzDvsOptGRuu8FF/FaN51Yp+HqN5r00Fv
cDGCcDzBrKtI4LKA7JBjoC3pxEdSyFtJh6x2SJ9VYB313gcnCM5mZP/1I51Ge8Q0xiPXaH+k1V+6
oFzH/nvVj++2714AEDgzLLHv+HHbWe095kq/yPL4W0+Gp65qq7UHWGO0cXujfl6ltr9XKrq0DiH1
QY6iu1sOZrsrM8depz4u/0S1XwPrOx+th9AUzX3ou1epbbOEfjItFX+NRgw3fECaUlmPKAx876zn
083uvNWWmkrytJFJuOlWh39WkCMm4pH8DzG85g0TB0XP+y/RPfadMtkA2he3j5ejM7xyxORQlQFD
Cj1BQrNV4+EDZVW75OM6vZwjyphL7Ji7EOzqxmxHIpJq2r7dwKcZSnO9wMGT7mOzzHd58TKq1G/N
yIRN4HAYKWg3aR5w58i9SdbTOI/FhrM0MPMfnJ5V2dMdgcp0bkOAXNucyvKxrA4ZmcBWPZ33xhD/
vh0u27AdN7QRJuhxYi7UUOwqrSoWngljx7OLl1BMGlL2qLkqm2d0/hS4tXz2c9qIRkCBXHdkaYd9
1S+xdtYyEPgObgodYzRxhb8oCQIoIAvNiIMG+6bKO6TlUwPtR2QKbcFTDC5xUThDjf5e5Ds9VnPy
NMxwWUcFMRukq3nINEOA1Fs/S7Z46y2aX1aJsBViVhnnyrKpac6EVecvOg2KoBdn6cYfGAGg1cNZ
kKWn3CtxVobJxEEW0bLqUFFhTgSv04wkgpQUHf6kyTSpJByZfLqQava5N9G+5LApZJ/Mat197BAl
VARxzQwlYj+wq3xe3OxKGU9pY5d75L/ryEtZ50oievCMCdK77On23kS3rPSRh5o4sxExJnpcrtGG
N142fk8a3TAZjR29Rs6cElS1iuBop9TCBlWKKMRGD2tBXn3pzSrZqqaKVaAgVQkq+XOec3ohotHZ
lpbADDoq6Oay8XNq6J1iJXMfvbR51gOpnHKjqg7pVNborfNgCBOwijnmjwSARTPQc/bh5yokt2uS
OyeXZhQQM/mhWYW42gPElqYa8405BQAYrXGml5hfx0YkWzdgaRuGYimrPDnxoVEuccXZJbD8L9uC
ksmaEl14dI4ozjmhv7euu1iZZS5Gf5LF+KYNrQQtc2uue0yY59xcGrCqT7pZTs0K7TA0LZ8ISfLn
zOn05syRbGXFSnX4uQZHJSCociBJsjjRp7KXRY1Gh3Qtm0+t4+/xagOb+udFTueJ20fBnq2Q1DCO
VpNlJNg3gcJFWCMvn65aleCTO5jatUxGZfXHTaaf/tzuX1dTPBRg+//t935+Xk73869b/nGP/7r+
8xUNd/Ih6jr/L3fxc2d//DlxxJuBgpP+uzgDjOhJU/LCK9mg7mL00/qGCANgjKYZ97oktyFPiMSh
Ds3mJSpmGpU9ic1o215aaZCVEoT9LxyhcpaGxF5moPjySNff01a5khZSf/YooDPUY999D4hXeo4P
3wLjEtWBnOXRAdCkSw0PJsmAskZqSzVrzAm4qKrZsvMyDbyUse3I2fiUrnaWupJ+tGX67LeR+ib1
gnmLSzEVsTVL3LgvnYJ/StVDn/gL/D4B/+oj1SyhwUoXP+SIoxZZl9i3fCCzlV5ofxUQOJaZxyyp
n0j8NCzCc2raxgrhlndM+6IjkSZ2DoUyFBu7zDGs5XWyjSPb2pktn62qxMsaD8w5iyjyNmaXhgd0
dHITpSNuYf6JdSLd7MS7A96HJpuzQC1FLIKtXrxKj5ZD2LpXcC79QsVqce8m81hgl8NDY9gNeg96
XZ0PFdonhvUZeRp6o9pzX2RIR5Gmd/vqR+OHhPD0zo79EGNXpdowj/R7mi/VSjfkBzG+htnF2C/1
Cbyq38M0QXxN5NLP028rz0VFePCshcpDZ475TNbba1GZw1ccpUdOmuIjIw5OuFX6XnvaO/kp6itF
H6w+JZO/whwfeJW1w7MOqWTWQDd/KqOinufMeh+QcrokHBn0pDpyWzw1xJbqu3LJXNi8pKTeLP3I
AtypUmEORQTmyuySdUek0nEAhb7BFZwcYr1yNs7Qx3vHrs0t0VHJziV+dUfQbbYNXQ3fFiKHDWpp
48DGOqytlopE52i9crqatj5EuhXt3fgyYmFaBl1aX5VsMBcIdvVbZnuEMilZ8MDHXwOWEDSPRc/S
ryi98xSwRs00pSlfbJOTISMm8cvu6XEiiWzf0KuzYbO6hWl5GW3f+qysZEdrtv2uCoIL/Rg+XzOg
e4sDhH+xtfzjeZfRliEEk3vpEEigd0Ewc7x4hTosQ8iK2thAMkl2DrV+Lt5DJf7lWk76ZmmE4iVl
qyEbZwFOKhm/EOdkzcaUwWfQsrMqyMAfDfzIRGJ3zh3lV7ZAzNnfConXXmtSOEq+0S4rmDIXLQdt
RHIfS3gTu3QFQ/3IO0ZfGwZsAPrG3cYLrR6ZYFCjBydvGWQecbQkgWypMfO9JT0DiZFbHLquEes+
LusjFkQijDyFcx8KopVRk3SMSlBjWffcC5MLf9mi9mHA6RMp7lL6K4jIIQgM4qHMYfdB7iqe1HYE
iJtbJgZjE2NIl+a/gp6CeByxuzKEfcvrrH0vExwdcRN+JmV9oLKyv8IqxWyBMnXWtqCBRFTTjZc3
/L60DLI3Y8TsN9OLcMaqCD595BAXSNP7njoODllPX3qgnizf6z4iR3n0J8tnrzmfYVfmr7ypd74+
BXTcA8umgd8nq66T4S1tHXLXlALCKmD1TdclnFJaV14ypBONa6+bYsQRW6wNSNVXfewEAAW0BFOz
ZvlztVULfSfK6r1ikjBDm7+GK6kQywjiiVKMFl8cigotq24zTo3qo1vyQpBAWXPE6MlwWJKr1PHW
0+oZVIODxxTkIJSt1ar6mTSZlBFLCpuXSeE1c9I146GAT3z/Ypl1NB9DW9soBSdUKzp2pW6dq+hd
VTxatEojtqGjTQlOhbwGgwtRdQTOEHZTFoiJAVO4yRKZenuJvC9Oo3MUWcWpJU7hGtiaC7MCS8s0
OmeRrMkxDPd+ntXrLvC+PEvZRkJNr5JULZkk8szIE+NjAG/YpXWyqii+GPcA8STowWVDVvqSOjAl
8aY0oy/LBYoiS+/Q9CXRzHF6AOKvXH4uHIaMNA108jIEmAz2q6dCG7ylmg4MgzifUjGYC0WL5AYd
ETUYSQ03jUhNzSzeCJuvto5Cjv2sLftDD8KJRyddjbSJKwkb2lUQK5KYqnEa8tDeRl75oSTZJsph
xsFZYPGx+2NP6DuTj+JguU58tYZxnuXCOwWdrp7UyiPMr6TNW5PsKThsoyUNUl67LlzQPJj7pmuf
iqQrrpHTE5q2bXkVkFtisdAwsVwt5ESLwuIF+LmKujY/F5SjztjGyy6ETflz2yBDCJMOTPWoszYm
2Ly1aDqWeUetroVog0WvD9izGfjshqyY2iR5dcULgJCwgDDhEEQ5p1a+NoKQDPfnKSmpRXeq2aNF
UvST6QAy71BrK9X0IWBGuS5yO5pXRo7tNiz6ddwAglcNWW6DnCg9LY7jq8JB2zAdcdR0P9pEA6ff
dtPHanBNI7K90TzNR7PgpdfvJFW6K8ISiFbqYSj9XNgVryLGIcDO+RL4iIFwJU+vmqEzTCKpbflz
FdNktXd649FxIYaN0zNmNYAe/GAy7qIpULESMVnAQdA5uBg6m+m+lgZzbhFeA8OAp1Iirqzz/rWg
dmXk/o+PL9or0Ce2ziw9ctYocNuLC9X62AlMBj4dqnRaDTQlEtfB0R7QhqS7csNH2FtnRv/cZCU4
EdjZU2AQmm6gG2s86Khk/4H0wlkotrrT3bIYnFPDERU5Ujvseo+i2pzsPfNaNhkBocw4CsQwpyxt
N3Frv1kyK1+wLrKVh1B7s+iUYf3HeHZlXkWyIgBsLN0h4QG1fSCTld0J1o9lxYTEs2Ntq55eVktZ
gw9Bs2a1741PQe6kc1qFNDONMTggC9egyBFI3ETwsmNvUQf4oDFFgWUgfhqlRvZUdYTGaJEbPBJj
t+tMhiKycMSdJyYh8SwdL4Q3sUr7e/Q2K+qViZ1cvnW6bNd1wusxdWd3tV96iwJ9HeeGZG5fRNYY
dy8CeRo4ub4JWhajQW/BmSh3ttRyng5tt+1h1e+CxvyFbxIeaT6eAbUhdnZXUjeVZy3RL7pBng5a
Wc5ILXjQPronpa4tS8SJyN0cakk93I1RwWYAVoOgPTJCGm9buSqgCNpmp8AjaJbneHp7cJjRgmCB
1YCs6IjkAjeMl7YM39BogOtvlO/IcRHQI+InDpledzSoy2DEAzpUub6o3QTPXEx9nI9OtWS9M4/2
dPHzVaoyiIEKDabPly4WHRKWMwuiPW/VtxwGyyxnvToGWgKtwgo3MLG1p9pxEMTFCZiUPguPUv6k
NrQwBropwzR360VAIA3JwtUVasRnVWA16QYT8oP2iD12Y9Y9vbIu/Yp6CkTbqDmOB8jj9A5qbhzd
gWe7jmbdIi+3btKPvvtYOxQaqRRqz9/28+2AiLYNhigIe75n3pTp9rkRPJvT3+pO8DWmvPZMCUiZ
rMXVDwkb7IVOE29Mdv3/Yey8ehtXoi77iwgwh1eRysGSbMttvxBtu82cimQx/PpZ9B3gwwADzLwY
121dOZCsOnXO3mtTcJL7WKT9sLWh+V+iQ+8AiaTFmtyjpFP93GyUN+a0HDaSfCvHstmJsfzIZuM7
0xyx0RtMBQX/fOw7bKuzNOoLi1S0MhMv3GcDEQAe8JT774fFPC8qRDtKgu0RKJh4IgwYPHSEkKEI
sSTLvgbRkej6nY7ctq4L6Qsz+Yg7JJ2KqLsnO69pGfUzdtlZB8QTPkWN2E/tknfZRjvbJNayArkU
TPZFD1vW74kEpyo2LsYi2u7LOlBnRad1gokFG3kW2dMOwxISQ3UrvDFwuQ33Ism1ANQcQtXMSa8p
HTwUYkXxrqiJFyBgtzC0fBUig2GoLtN4EZI/3jf0ZTi0GA7StinFwCSgNdIck5jX2rrZ5uHIoEbQ
R6oWxIUbQu6zR2M66fQaO5jqPacd2YQuuFvmtUNidUfWKGWtMTt9knn82ef6kXu1fM9SxqD4o36M
NFQOIc7TM0fPzo8Si6EEzULOFvz5Q4RpmJfCTLF2vdLA54yvahYm/qgk33Fo/e0m45EuZRDa1Kvs
LeNcNzxOFudUoDmXsWhN5B/zTI8FXOjEpSVpseacJwXizyKElp/p27poidNR6K8l7K1h7SQb1/mk
vpzx95F9l+qkRbrWMSXvYR+m0TUpPpPUBt/htiQDNIyc+oleq+zKD0Pmjw5JZ+Wg46p0LQ0IAFIx
4aBFKFx3PWDLOKQ6tT6GG1D1MH9Y4eiZFlalcGvDdsKC5hvtyZu1/KkxPfcpVuRHUTIOS8LkxrUK
8A2FX0ZN50fpDJcjQ0yMWG7tpV671Ih7jRt81dQUw2M+JztiNzepMDidi+oNhK9CVzpuF+O5Qn84
LAiaqz4cDOYByYlcMiZGrHpfqHJbP1m6bFoUb5lJLzh4O2GCBcGm6hjdxVPXHZplvoD6DeXN3OHL
nTZGjFFjTt9xTiD0UirS25HqlGB7kCjZLg0xsgBlQe4N7XS/6m8GGQYYdpNmVYtN3xVMOOz6VDV5
u4YmM/QRKEGNCd9oFk9NZxFZ6SjtVkngpoQepIfZisND5FhBHKff4YSctMDTVrNEYPdTCZMkDbWv
ToMOKCsaWBYVdFI1LWC/0LzXadNrriTDqov8wStfIYL6c4l4Sc5gSzl54sDLxzPiV2BiMNu79ofj
hYsP6acYveSCD1V7arwKtEYU3bHMuLuEeL8KmGmtcXLPmp3uOn1gRkDExfAYodb6JEY8DaScoefl
tBEnZ5G7fzwr0TkOM0cpGII4DkFiiO6Q7oCk8CEgV0cycgkQgaZujaxaiDWc8ZikRcyuT9Y7Qs2D
p4XZfvFiAh2lHhuIJaBZ0x/A/vUHRCPBrAIdVebWgUuwII5C++g2rb6lr0W4JaEdXGl244XVMC0f
im7cWzXwDb2bnjI7AeIuk2kZDJWAFIp3hw4oNw6q5Tp0TyahXy5HzCvOP3dfGNFb5pTJQeCctHui
OxCTRPu+h2ljQNEDFyHFzU6KoEqA00uleKBeZ2rIDo/cNQwmC42XIOrSApl/zQaxyYnXpBGU00HY
Y8n0zmQM3xQj4fRkfQHcnl+csDjbBF1jAZvsTWXL8YRSdsfNSty7Zhtb+B/cD5o6BkzUwmMBRG7K
gc5M8C1wgl40r94as6uzsee0a13jkOE89mFU0ttLvGd9xtmLF4XZXf0+OGZzmDU6EIXhALRKceAl
qIqCeIAq5kU6wvTBBc04PVfZBK82t//ZM90bCKm7OUvvZjn8WDqiYCfWHb+kl7E2qQBXOtO7le1p
GpkSF1L+nKesIutR2m/Uo+k73eN3yy0SpkAKifXCnPddK0fq14JDa2+XhzrmTiLWutxz1NGQy5eA
MKLW26auO9yVxiB0scSSp3MqWAGJ4lDOYsXGYoVhudc1b9gTN/S3FM7G5UxLrweBkaQI4FZyztLJ
k0uuFhre0oXKZ8/VwdaBIBJ1orbDNkOouEW2Fm8a2LI+j3saTJXtBvo0iysTb5KrCmgjfSOsQOti
j0hmSCfGGyd8YI59Ou+lZeG1Xj6NJ/mNJcS8Enz2v//n338vUWgH4Hq9vRuX4Mk/9Kr3HmXRvze1
d4odmGC/H4rKHC+IjseLmkc2Uj90///zBZQz3b4uOiqnJDmiqDau9PLlqy3UG2mwkpE0n1H3vWdt
VwNNkhLLGqVRKJzs/PtpZSM25SaJT4XiyFfamku0sRYdf79qqk7tO7Iz1hNtamLfqu4iTHCgpamo
10ZL4YynbvzML2z5MbXPq1N6LnMhu/uTGxZmqNRu/upD+kroIl4/sJDYMsjtwyu9coTNbpKS/Taj
BVjVsUkET6f/M1jdGfduFHtqf4j49C0eWxp50MRM4C+I8nPO1syeq8FyGUvKeI8dnnHE6DYP5BNY
e2thrheb3SMFMbI2ZpWgiuWrKsIU30Oeurc0XTwKg6FpSlvs9PvVxB7fSlHUTwRhNb4sp2Ed07vZ
6q0GUTaJmhdCnP72s118RXHzRxGz88KYzt2S+vj/8QIy0eoXovD+GpP4v77DsHyLsPD+5wW6WTgv
//MzsJj99zP8n+/w/3zB7w8ZTln5P79FZ2Kca1MMMwn2xI06CtBiRtQ+x6qa3w3t9feT3w+OJWES
jfR6fj+1VJmde2v47xWG07bPQ0nlSQoZJKTlLZS8VHZOSPdFXT797/8CCxErQnI44Z80SVsnaRW5
XBuB/AL+cJuTarW82+8rEgBPPiNnY/f7ChEq0ck13O/fL/5+mDXvrax1pjI9t6aQbn9Em0oOekWf
TOsJe81Url1CgeXqREK6c5UH8eTMW0CX4bPxa743RvoxpD08e20cPsNLsBwydiEgDscoQkluFCbH
a7LF6WH02q5KASj2eS/WuHqZlA0vjoJuUUvpOypZ89J4He5Cts1Y+VRl+BiKuUMzIVj3CYCwyNrC
z7d3bp1037WRNJs5LwgXQsuWmcVfxSWIIJ7fu8hZUk6Q4DY8iavZrHtfWtT8QImZil8nB9Zb4zWv
MmxWFVGHPtape1uRllNEYPDrqBiOJEIHVjPU60yhZTdrYb5zNf6mHcmsU0gnrlc0vBt9y5k2exCU
4G3cCKEFbLJrP/d4H8YbkcYGx2L5t5HWnUGNcWRcrK36XN0n7DJwGJ9H/lHGucfwZYx2rnChw+fV
uu1VmtA5RiYDDcF+tor9SA4rOYnltq44GJHJ8aLM9rQeexIjUch0e57kS6pk/1SzHzEVgJSvxq3E
bLDiZAJ+ljXC7bD8OEtUe1UP2qWj4X3Ic+fy+5lTuM3iBQVWxsDE6Op/UH/SD4nZNw915aC4gUou
isXZr+iG99HSaCe1XGflM14qQ4G6gWkNtxCoefraWQHTnbz4Ybbhu+pIYgRXVlWRZDkdF8gRQ6Cn
DjRSV5J2Xag3rch8UJHhfc5ufbUp1eYfhTRKlnxjDckPmYiP0Kre62Rd2NhY2mE/FBFMAhjPVHXj
D8Xhrhjlq4W/K0hNxg50EEUGPqhu6FeUNMV1hAsrc5wEDG/d2HGm8UjOmB1lBYfA79xIX3leCDhy
yv/idLt2GdHmBsKMFXzPUlUB3An4/3bewvoQE5zJGU2pB+AuHPpLbWvUWYjBaWZ6K8VwHmrGdHbk
/gqSSOc3J2Ch0oPS8b54bKZVCzffUjCXVPpk7rsGzTxJt1jKYGqG4Vq857BmGZv0n/Mym86dtOTX
ro6JwcvdmGNNN+NbyJo6KBdatuXNCDOJCOhswDEwFjGLN5yxmI+thnh8V4exuck0eqLJy5y2Inuu
7pm1FIAuYkPlOfJUclhsuUFtgAW7j0kzS+mJK0UMDXp4dyqqBzCPhyJRtoNGkzqK1olcBhmNo6yx
b9RrhifhClct/hr8xIYAJTVH/YZS5iWGa1fHRjCmWbwhs5BpSzH4iLMYMsGxUUu1IlxGoe1hDvzZ
mydGxtvWA5E7a+lXLfzZ89TAncUrshYH7QTuIQs86pieuqn406WZddOopFFvJZwFh0V3b0sVdETF
pe7z8aVS6bfbvQrNJt7q4BToetHFaFL17hipXEFG8x0NQVg9QPUaacs/195lIHtgXZURD1bhHsJS
w3qFhQTAlXMzqR8MpDQHA4As+EtBhpUkkcfDit9WrI8Q3laugtRf8EslXapDVQORK1zvby/dD5hL
CI6xfKxItlS2jVOdiFFN14bTpQFytM8JBOLKKTGBlBbIiJTpRZsCp2gkR7SxK04dcDMiHturqhEL
27S0ZxatuGvTM+vBbwq0/XmT7tN2mm5ySg+dTlaHhHbMQSIN1yXP6jrlXpiXECIND1PRTPQYqJvV
Kro2dn9OWhtRgtG8ZzqxaVVabk3J6Ww0vatQwBEYpOQsSdNTxJnXqbj5S4MYzgxnSduTMRP2pa9h
KWLOof8zl7z0GAM3eweAX6vEpxRDeumgkwpsYCtFNbY90I4VRm+Tyob1sc8/i6RD2K4CKK5QsyTx
oujpANu0cDMEwE0c/lCDf2iwIRaLbV5CwOm6IJi0wrU0y5Zfl2NokLf2lQJO36azfJP1QbgjXQHE
DVpySXBVBaNw8LWr2UQoh+ObE1c7fZb11G8dZfzACWFJHLUssQpeLSwSUsBZsGOu/gDQfKU4GbEs
tjGc0umUwZnDYldvAGU9Yoelpckzz6ehkbvmt22FP+pJ9ux0xcwsdtyQZs0hO74jugeIoGtn0YWs
DsTJE9gzXlzPudKfSC5gl3zvQs8mO7oDyXr5hDrrl7ZGR9ppl/vBcHcsEay/ORC4JXQXQgMJLc1b
m4sfIxp9UnamTZJEa1jjZDEZ5C3hkTu1SvqmhB0pVzY+sZyoa/YgIiSTiJjM4T2xicEF87DFOvZJ
kflntvZWWe41zTs2TNp2eiQ/wrmGoJn9Azvl+jFtmPq7DAXa9vozzL+moqHBJklns41xJwzgXtPY
fhu5WMv+WmhJir5IndB8jNlKaqa1d/VgrHSFljmEPNr+cid6J/HLsAWlYqOKx8QLg8CLHHlXUGxd
Wdv8ac6IwlvkzxvSAmmu/X6+IHprhbbO74t14g3PNvT5/95q1PVqLXQh179f/f12E2FMYZRljC15
d/hB8sjQ4WtYfpTff/IGU0F3Se78f99BU5G/jYV2/X2JU6NzRiWqrvLfn7Z1ihCwKL2l33c3Em26
EcLOtkEcWspNZEVFvIkQlExuhGg6tb9LR37XofecQARNUdMAdumhLIP6mhncOfEqUng8I2Mh9tL0
Jy60W1UqtDQn8UjbK/ByWlFk+Z1T3qMSLG2ZvJPUXRJtRmb2rPrZkH2ktnPSNK54XSif2O8lTjvi
4UgFD1BTp0cQ0SssQPlTZ2e4B/N3Zvh/kmi8c8YAw7xnApL6WIaIYMw8UtngLSON7Rz0GyqTmkdN
uoo5e7h0FKR9lm3fXANvePVtoJMuawvXjEoKXYXyJO3u2IxevMx97adChd4RvePj2kmRH2LobRGR
MgR7invtTfcuzpFbiuFv175Vo0YvjerLkHuJjXrVkr61tkg0W6mZvY+MZO8NA5zjMqRgXtIhAW5w
yupJL+yK9fIfTpcBRFWZEdoKg4emlbj22B217B1LETE8Hn83o81Z10lQcHs8o57DvBAnRGTNhFZU
CMpr904z/kNv9TcXiYAv6fy2o67S8G++TEJU3Uh8KxGnfasUH/ALGx/HFt3hIXzpefHWo/lM5MEw
6fbDzjddo45+O6fXdnbMZ4cJBEZVnfN9khNclTRwxuVrbbmfikWZyP/lrFWb6IXUEk9dlH0qpNav
Wk/8Tcoh3KI7JPXY1E6ZYfS7UOVUYUXPYcnQVZTaR5rjhJeSejF0a2NVtfG0Me2Jhl03+Y6RSHTl
MHia+b0ele9wGClyVXVJ4XYLH+cX1YziMplXeAStmGGtE5vvaAgld8fE1ElHx0hvzfNSZ6sYzQn3
12Li1rCGl+l66Y7GEUpIp6BJwLZMI4fsshHHf2El4Cax2yMfyoO+KJXVSELa0bKJi2uYMPitqV1m
G7NRBNZuY6g1ebjhiJRW1X05JU/czM6Kd8DqeQSTiY6ZNSghLytIhw/X4+ScxdlLrwmIZXr5guHZ
RwnPvpwH4N1ojwtySomnfUsFrPhEsd5sHXRX46rMeuIcZ4d1tM5WV9+ttt5jHkdRlCY3mpXH2che
S33b1mgm68LPDC3fzmN+VlsPzLre/sWe0FwV/D29YZXnkLzvwsnaayin+k4Fk1p2csXqxmwxFVeZ
EDhP3XuitbuRhuI8OVZZPCPyILHa6Lb55I1+b5o/Keepm0NDSM3yp5L4YHXmu8ROv1OG6p9rk1Q7
DRgK2aWzF5dVHh+fKgQVdfOsA5k/RjOWBg4anp0ovhOhLjRSbj+tZEIX1dmmdPEmeJP7TCJUrCJ9
jjJYd0nRrnOOJntT3LJuVDbjVFo0Pr3HUDuA3NOvtNKro+Vi/WiBBq7wrmR70mYATmkSs5VdyY1M
sV1ljHU3he42Z3ZUjOjZn2ouMQRAvyssWpHJJG+Qr9ErW/kLY48McB35Nwyk2UTg2IO/mMjHahpz
i7FRy3ISsiaxI1U0KNpzmLjercNMeUvdsTzCk/ircITbRjWmbEVniMFKyF6FynHVpkiacggOuyoc
cXe5yaYjyIg1CKIVOGEyrzQ7qKXK9p43qHKjhkFM5D5VGALAlcM5V4ywuhTZXyLncdYN0LhqK9Sv
2mT9xTyXMPoo4akPxQe5aH4L23/TER5JMz4ld1IQRB4OhbhkLBCVZJ0RpqrshjJvXxLQhmHCvmOT
ou6HFJ74Psm3Q+Fj7+psOiZLSpiiJCaWygfzUxoDafZe9yYa4N8PeI02Wt/eHNpGvsDPFVhCqEEx
EnbD9wpSxGP7weNE2zVatCsmCTSIQIkyNZi32ROnUCzlPpGAI3rkiQSuiJQBUen+SIaZXyUZxzCr
YWOrSD5goIVAe6RpeVGT/KiXqOs5OSaSoYE7snUYdvU65zQoJXvGSnd6jrO2y+0EP2UsoTBjv953
xEisG69HdBXzUrROP5TBnEAsdHSDpPcbe7fZSkiBTRmfoASmLk2zo92MZ3Cwxd4W1RNy4/LeaEic
9YjDzaB7h1401XmYXQ5bssQCasuI2ZENir1ZvO3CFChnvfOcpJnfgKXxDTkf9dGwfTPUWEOsbAsz
Y8ZMAXoKFhk++X9GYQ+nXoi3pHCsNZ6Ptw7+whwR0OSROIl7GA9zyxzECscnr3VeG1agoCwU78+I
XQlseIQIpJV1AGVgrTex96aO6nFoVJVAuFDfjaQnESFEOceBjfs2qfRtZttARWDnHCL1LaK9vIJ/
Ep8qr/pYBhe3kaLlKe+wXWlZDXoU9ZVtjS7EErJa4nx6aqXXvjQEPoT1u0S78lblzACYI2M5FoMT
ZFE6IN10KTCEIrALmgjlw0j3U8+TbP7V928UQWlaT9nsuWvzxVBEhUCmYJwqorW5pF5kgG3+hEND
D0zMDw6z9mlec6o3+IMYzmublfnW9KjJgYZdEwOkW2L0rP0Vx3HOgu1RQzxSjc+TAhUUk5iydrPp
HOYsK7jMk40QEHztLFKAA5ScxHN7CBgnPbLY1XFi4nWkxH9oQ4emyLE/I8adpEJwYq7pOMhk8XjM
1Z9E82j5jc15jHl4IfepSMwJ40slwh+0hSbBHmsvizaaJ4t11Dgq50snW3s4drZDO3zRoriGZEDf
qZQ1VOdhumu69l+Rov23mibcxhZjLh18IqtGeBii11SCr24N+HFjtNzEpTZxWHNAvEPdlYb60w5Z
G4DJaLfQFb/thfIV19NbC79wdXAx9XDKbIDqOP0bwARj0xaOfdBHFzx5yYgqIxbpUM3pi1aOCXWZ
dlKLlCaQGW7dpFcORibAMqdkEHR4vdkxWPhDtE++OsXNySznW6Fk6qPMLKaKrQUssuAE03U/RDsG
hmVp63LEm9PTPj+HpvdKoiUtx7eZwnLf9g6+lYJQlabeCWVgQG2DfTToiSv1FD+QIdKCDK1PXkjd
j1yrGFVlBT3AXCsdOYIOk2eCdw5iCM801+jHGNDslB42xS+GmHUsfCIcShycAtS0Uzyp9EJ8bWTT
wjeGMSAMrUAf1OJOptY2Hmf1MOT5nioD8oPAH1vGcpWUGs598WmP8w23LovcZSqb2xyD8nMzcmRD
Ie6Nu7gbFeVI7GN97iyGVE4yvVq9hHUfg7CrUx7LuDAdpPLKlQv6r9O5xFWJ1iumeQMJBxET+kvw
a8N2ngkUd9zWpZCsTnPjOIGjvMWKFd0Wjm3FKSSjJLMMbnT4tUyMehkYiqw3k4G4bIYcZTlCuWo9
j3M+IxDMl19ENvi0OOBHXnXCMt2NfbEjW3oOyrYAqTj+FEX51QtHvIJ9+JkGGCeGaoQAkI5A88w/
3hISpcDw6KD5X9O4eZ2m6j6PLplGFHbeWJu7zIz1tTunQESa7qXRPYIQO8t+kaX27Bbjf6cV0ojq
IMomuP55lL7FIr9Az4iRs14VrsIKsHF8zkaNXy+vcm7ahOiB6h3xuXXNtfgi9Iw/1Dx37xSxYOLk
re2t+ZobtJsYMNnrCEKK3/axfgop4okLHS5unTxMdNBPRmvOD71wVy2pneiKPP1ZrZOfvHetD+zX
P6g3ErIZmV/RLDiKSL1EREr/8e1pOsG82EMckFtjAqDNuS7AMFTcVJ1xVU8Xgyg/puBLXdob3dWI
6h/Trs+imChPa6h4kjETxm7G3SbBKjIe/rRac65mJNBdyLhVcy3dZ++G610xwKlBFnQRvgcX63du
MUta2AXb0i6jez7T+cRLB3ddRk8jsgQEg+NdNXMGSMkSe9N1RGq5nah2atUhnbDdmEpxRNk+aN7K
qqODkSjg8AXpDqJRaJZ76RZ5LMdEPf1OZsKeUsW9esvhRKo2yS8Z4IMhLeQxUWUfSBUHZjSqBxg7
d02K6dgBBPQN7Sx72tW65RxIUE4v6NJ6wgRQZBRi1lZtMzG2WEDmKelikeZQTr33/Pm2XFrOza0E
/TGUb6YzoLsmilzOfRMY3rRBfSYvSTFA/idhAVA0hTHZTtG2UNkD4fiZAci3ZM3y4Qa0IxHnROJi
Rlp3gg9Db7OLCfUqhufZMuTJ4ga/E4zmhxbZonlVnOkQEbFIcnZg4npZ5YqdbLt7axT5yezC+oSp
oT453hzh4aNGKkty5/77EI2cEoDjAOWmzwYSrsmxdVR5+d/XkWC2m3nK38IaqeTAANDXXX0+OsSq
H40UC9KYSGJ4KAbQ1znmkfOus7UROxxkQ1/QRGoeqC7sG7003aDCxMO7YPqXehGdIF9nfgEU2Y9G
KTQfZLw8wDPwcsIROMDQA6WKXjCK4BXrtTNxV42y6tdC0EbjIbAOU2rrAZmNNLD6Xh5Q2MrD79sY
GRFLkyBoo5hHUKGKs50n7IMRz8gopB0gmETfYpkeT3ba3juRALzO38kUVtblPKHxBY7dN2cL9uj7
NONoa84U1MWxieN3kEEvbLQeFYqG2AGtot+yo/l1Vuxb88tdQlZAf7ykhfaB53LbJuR8a4n6ReSn
6VcpF0Ic9ZhtWauSD3BJF4i2t0KSRWoaTUFLmSsMIG09CuQVZNb1xvTD3dpRdVulD4vaLh4cX3Z9
w0/oVF+RzS+idd7fqelvGdcfx+YwrSDUHcLKow+H3cVMQmQ/YQYn3ATmpIR+EuvguYxyV2GMyBJx
K61+rywQcipyvy/yr9QZmMPHgO9bs6UpF2O2wePSVfMa8YngcsR3+gT2BpoQ7avipvNDW+KOMOCl
Nl7qxMVdG0Ni8xLrNqTuJ4bi2xLOvBjSRwByYDCGpmHPQHY+yS1Vz5dnesj/PEYxM7iKoFhcog6s
0rnRnsN+WNtaSBCtQqrxVH7WVoJXuqBtpA/M01yDzjYsViEuIFO6bSoIY3bUDuKh8dRWKHclcruM
TJZEYEa0VSRCMjW1naG3t1xCVrE6h/OPe0ntW58P4Spr6VkZFjOUJuUhdzVcMN0HXgtWIr36JxJU
SqsINz7Xd5ke6Yv+o083QzTuSF4CwI9wCcBTvaJ7UgWGeOi9X4H72pARO63Ast0XZZGP4h8Kk+sd
XZJ/nUIbVp0qXR948QPB6Raix2Oi2Fub3pOEl7bL+uS1ZK6AOu0pzpKXFlxcQFl/FlN9U3sGehWh
QonBD1Y6gHhppT1Hpsbp2JyrlSzMk5rzpyjz2FgjiP4DxwZQwHZOTWQopvblzvq2iZQbvumNQ1pg
Y4avruNZ69aVLYZiG2x/D5MbDJuvRFlQkIZCNthrZk6nNlWgKxFetx21vyDSXxRV7qrK+YqA6MLo
yLaW1ZiBXThflQp00jbjvRHqTaAW1DmUh7ssH/6SZYQ8ME8pwMily3J0L+CILcCSGvfoKjURCZsm
i7OSPOcW5QZp9o1u7s0ooT/PxaCon5l4Ma0ixHiftFwKVqPKK5hljHB3+DXqQT5PlEBUGCyEYWlU
/jg5jxC3XAbPz59Qwomefv9sjffE6Z5tjNCunr8KpTxD6b3DmLGXXY5ggpaEKYBfPigRuRoF8KOa
BwNcTbHq5aII1R+k1ewTFek3y8amat0/g5WpAXHxvW/oah8g9nlGon1wNfuNfABU9jH+g/7Yq+yD
Xhtu4k55QBI6W8SsgEhT9/ZEB1kQpG4n74qpAg5y2leGlj46+0dexqWfdhlNai/TmA5YEx4a8Qnj
FNgMAnaPwynTFPSRxpeS9g3VvKzpKg4PUBEZ01lw/W0sMggs9qXO2w08wWelv/QZ4eecu6uVUJyC
kTHRp5LMyaSr18nAPEjhtKlo6Dn7fkC002FLES2xDAQ6LCZ4yqlaxdjUMvNT/unI+GHGHZa/MSXX
wPATQd2ghGtc1BzAHdIogOSQqGDC3wFk0ZK6MUav89wnRyTbZGJwdnVGDso0yyu/1ojMxolkofDG
Xdy9WES0GsMR3Ay2DeUiJdV1YvllljLkVuyLaNLnljSd3nVY0iLtarvIj1SNyp5w53gZ2cbN9EkP
ZHjKigaiv1tra93Md8mkFOe8Nbae7ryx3+8HWrMeU2YQTFxh7RVT63sVZXujrABp1dUuhcyOErXd
VQSuQ8FZmSYqQkVxvjp34gKQk5Ewe6qjcuemzY8Xxt86ERZWqBQ+jLAgj8Kgnr2XRtWePGHBAWlf
LEteB0V59ALFOgqNIBjt+c8kVFpq1PU8Kvk3OzwKeRpZ+om4g51Rdns4DtZOFQp+O3SXjnuOEIZx
i55xPTOGWSA8hNGeQ6/e94lyzqv0NYrzz9BsjyiIH73nHgjW4Zax/W7GtO8xCYAQhR00TsjLLVLs
Ynl/0JJx33f6SieHd2Vr+PgjXHtJhV2ChAgAVnj5BzysKEM0nXs9KblqdnY3snVPwqiJqCxRqMtE
i8MILBhS3FvX0NJIwjNHJRINOI7LuXtSp+SeTEg2pOueZ50ceD37AJbxWSjiTwexobaNP+AocFYZ
JyHFGf8iPdI+f1KBMwZWrZtEddGxRCK0GnFReZ36Co+PddY7Y127tCVROlEOtTzdhaTsiJGgk2Wo
EkPpN5SdnWlXT28/iu4Dl9uuI8PVaqJ7otv/ZGM9Ji8mCLdiaWaxv0PUY+8z6OmH7vRmMelCojaa
4So3+TlGLfpWpvIn05SH1TgIGPRXbcmYIH2WqJH1UGL8rp4bi7O2S76T1324OQE9OdMUi9g0iAJ0
7J+0/j1EgDPHXNAoVmj8lAfdTJgo6TAZ0z67GFO+R6tO77Rkmm9XzVMDjrKYv6ooBfvRaI+G2Bcf
tgxDPfXUlbx06aBJkbwMXXbNYMQEhskPBVWw2BhU4ikkQGkWrwB+Y38iWC5Q0I+OwyKD5A6F385A
KgRK5p2XxzhKtZMTLpnA0ybK2cWL9Nuoqv3UL6rdhochSq2AFndgUaWrsfkWobKHFLPpWppE7Ctn
I9Zoeuh4OdRwfutAguBXa7GU05Kv1fdUtsdUQ74OPQXwKYAwNbnbqhPMyEDCivt0TqO7EwXg7RgM
xp/0xdM1FqcfmZwLopWZB+tLQaS8q0J3VgKb00qf5d70tF3PDgw5BS9CDbw7GKqFqsiIrrtPs/VA
BPwt4/6Q2CZ/RGW8jdxyY9vsOx2QUFTeWc+GwLFiBHGR8x45wxZHjuHTtCwDQJU3Ox6f8878p3n9
RzmUaEhi2tcpw7Yh68+NMAJTne8Mm9WWxzqOccHoXXzp++LHkzjxBenllGzErWoE0JR+MpKhGk36
R+4Yf1t+NRq2pMFHw6qdrPDKduIrtdy5kGBnxOKMFSR8ZR6eVtoSQz21VwZCgU0OQwJxNk5Tctfg
8Z/CmyerPVKYMogUdDIzLJttQcFKeWT6CG3o9+BjyXtu7wVEjKvQGcAjpxMKxkjbTqRoS0kenzeX
aP0RvDr/XHYhTc/sQ12xWHN6NjevOKrLs7KUo172XWU1Q8DcgudxhSNMBARz08S7AB4l0mXOkg0t
w0CJkAqyXOjItARb7sZOmMy76GzaAU0gDbfT3MkPA5DBUitp7cjQBRyjED3hRjwPveX+GLzbol90
Vl7DWJ7IUiJlQ+I7jHA8ySwj1NKOtksSBBIB70/25Dq5u8Ke+v2/mDuz3bqVbMv+Sv0AE0EyGCQf
a/e9elvWC2FbMvu+59ffQedFpb11IOHWQ6ESOIZPWj4k9yaDK9aac8xGK15yxMTctLskSAA4SO2Z
kKN8rQaef0v/OoTxBe3Gq+/q0dowcJFmPCgjRk/NZQGnYKVjaX5PPbvHty92UwVsQBolSjHmU8u0
EGtncEhWf+0bSYPSyvfmkPAauHXi+tekgYaxWYms2l31eD/6RqfFbWKaB8kDABluRIrdTWD+Skdg
LQ3O59Wg5Y9Dx7TdcKgg+mik4uM+c9ro2BnOC1lqwDDcFYE4b16gPxiu/4tuIpPS7AZm46+coNDK
8y+Y7LAW0kgvEaVtAXX6S7+YuFOjRZ8K6yBwfovanw4krsbLtsYAZ41ZfycNg/QySTY7o5N4pY3a
uC68hFEYChPZi3VBlJpDMvQ+L/tkLbuUDXsZHq0kx7VdVjcd+dtDy91HX2SRh7jR6u5Gg9m16Nzp
mdgwspa8hOahw0xofPbyfoN95yYS7nOrx4epFhNC/MjamsWvyLNuaOtVe49NCI2xTR+Ip6RliB1/
cQz7Hpw6Si5tum2H8diHkvgO97uEZNL6w9EndwUhoE2iDmYgI0T7lPtPY2XMI7JTGpxADhMrNYyn
kYUhqQei3ouboumhMYqvrd+tihxtcW8wFf9V6dGXNjatdRLTO5WzZcYFFWtuzJCVoTSLaRFFOvxd
0veYqf8AOsKNqYljyqC96Mg9QZW0Z2pN4pDG+AKZYdx4O49BfiXJPmoq/ZgUrCJeQfcWZR0tf01V
m9zDvp854wIC4qK1YYwPNm7I3EjddYVXa2VNxtKIPRrb4eCAkPRwatNdMsPo1Cr1Fki6ho6+7vJ7
Onflr9zC8zyNRIHoGuYVwbVb3NupfaZURYFlu4tGwrRIs1ddGLAz8I/Q9ho7wVsqoN/iG48a4a8H
b/STdWFk8HYc5h6EqtSrLgCok9YPfdcz9bMANchWf9BdYsr1/aTI7mCO+AzK0ALSA1xiCgM8y+UB
JeWXpDx1erohQAqWFJzGLdrOeNWFrO9QQxa5nLeNylsHLhb3KuoerFa8mAwAl/RA3OJIpjSsebTW
VjMenOa7Stjd5e5wi3qx2CY0AGkgJpuew7EtBFfcwDFyEJ6xhTYWkOW/CHzPyykZ0GwZ57K0nsyK
VRm4MsMJIwWBnz/7itleTyeN6ah1anS1ZydTsJWW931fTxybKjNJvJ+uAVLEJWasgPdeO/t8bkmH
1aknuEqXdGsx4Hw3W+NRxaS4hGY8u4nubLC/pQJ9Q24lXU2v3RhFucm7dNchOwHxT0C4BdjWDHGv
F85PHT2f6WL8akWr8aiiWSQFINhlWQhxTTMf/NEVy5lpIvzeXQJpEjhsSK3tbRMKE7PdilUumKJu
66Ov0yMJ8aByz1SpG/oSLyaWEgUIsknUSbeteZmneBpE8zYgUZ7s7LVqCCYliaVJ8+DSFdYtu6uz
5nabom3cdeuXq6ybTn6lr/SeNYzB+97otZ3mOfCxAxtp6LNnxTeBpHw0v2Shep5CnWwvWMjb0mEL
J39MahbPBREKWgDAUfPg+uZTRn936RFhTSDe3hC6QwUS1t9iizLXdJMGiZQK1w7JPVs+UGRYovrm
a2a2TVXsYdblZ23f349DZDw6dUxInKnNwztTPZeEcWYa72/BzNubNGuV+uW3JDyEve2vuYznpCvl
pQjySz227YsxSIb2fWselMnfBXQYHC1fvERI40FeGdWhH8pqKXLpnhyUIXtuUkiezSaouLCmNcI7
J1evrgNraebip09Zpt0TXpBRtjXLMIGqybh8AYLkMJjN18kpQJ2UYid9CU0vLvAGu8EWZgDr5mAw
9y0q61jaIUwsOQsluvShMUJyaevCXFlVvKui28wx1CrQkIx6jloJ5KijkV9UWPUzYIgFC6msNRAL
M3r6Okn9mcTsHX3Lwynq5ysPn35djVuvYjtc5OYDwUVoeTO7XJaNY29aoe6Vm9xXUXAkqm6HriLb
yEj+QP5Ur4KICAiWCKzpbUwfVLPvzJpmuZxvofyGkOYa6z/+IG2IQGLp2Rrn0H2nDGbEqAggQcH8
NsKayi9+wUia8j4MeSfJR6Nm4TF8ES+dpnuOp/ssqBCsEbKaWaQ9GXci5AeYWnpLT3PXVMrnsBBq
1wOoUh6xTWr4QbM8XQWDuFH+Oa1pT3SUBglFui1UuDFpN+p1lK/dFjgqTA+5bCptVXs+M/DpoVI5
MJGIwpDFL50Z7x3I3SZDnhc9NXr20yrV3o3Yi6TC7dfxtHITtuZxdlOmwb1NJUeww73X2enOKPyd
kVY3ZqK+DB1Ki3DQyS8mKZjMwJ3W8N9gUA0m16e1KPqD1fEUV71cDbXGAj7V4+xLY6oPla1xqnqF
g/Ip9HVjaZlIHZRuILr95g2Ft6my5MVNegVKwV/aBVswIcpDKCAb0o1pl7vUZ9uaMtTHpkkSGfLa
uqFnMxkpb9zY3NcxQX01U5p1Bb3aEfRS09S8izDLYojHfxKUPfdHbD41IBgXsZ7HcB+iC6o246Cn
4hkJulqHTEzHZdvggKxCwhkzlT6nVkaeY97QOc7KVWKwvpqmBzqClfHQaao8pLAHeHKifsUSZR7G
RssojgrGGyRsAX8Zp7VoI/OBjB98O4hbNeMlGqozaJ3JR5vw1PZm8EvZ/nd2RfEzA2y5hOmDp/7o
RcHPsShewJlkCFJwEYomSXZKpwORIVMbQhQaHfpsBV0Iq6z2ZgU4r3Gg3iPFT1gurQVSQx4utCvP
UZCTMgAn4klAc8WC+CaoA+5omUOXCKENJONtlbrPU9X+ouGKIVWz6wMCGjZwTKpG0o0hgg4O8ayB
0Rx+/6LYxrmEWQzP0MbKY876IVPUj7O4gmFgXKyxGtl0CathVfPggvyiBtTNmgjEll9Kvzn8/tf/
/AIw9rXCsrH+z/8l5h/7/bMMgXd1bQicB5mFALa3jr9/hyI23gUGm5Y0i8GB9H6wZn74k7bvdEhF
U6cU0/Z48P9PvFzWV1/5bqINPKXpEE6AbICmUGoOQAoi484lZnhlMmPaOCU1ckv+xbntxj350t6O
ViydklDehl7CICCMmLmG3WtgHPtm4FlX7sFMAEHY7V1i1fdD0/kYQ3UexnjcdbJ9RpcLCeaNCtHb
NYYXb0ISfhbINnBwVmxxcvVdy59wm0KmR+FNsRZ5XxnDIHgrcwLB6R2vqghhHDsSy7bcPRkEjywg
3UG4Afu1sIo2vkl2ReWbJC10Z5F29hOw03WE9uEl1CS/w2G+z1qn/SrwjvCuQXCAaABUdCZ1ta5T
mKJVl9FEs4uLFrnaQ03D5jTOamEvjYOXiFcyXeZ+vHUyQ23GCJ+HZmGxcqsxePFML17ayPCUgmCA
tXtd8B/bS5qyNE3tvWsPO00gES795A2mH/THuPxi2BqgpZrueikxcMVzXE6um8+yDMa9kXWvuYUP
uPIZJiZllaxbA/x4SwhFFgOS9XyhLr2k7UpgvPHiJajw/Mhvby2egkvc10j2NbAe8DHKLdht2rfK
Se7oRnbndOQt+fuvaWbwamcmEquxcBYWyQJrtGf6v/+wUcVzF+T4Y1wF+yuEz6kKo7iQCg034Dv9
I4SYCehUoFBbO8DrUE8BFTKaz46ouk0QzEMJCBIsD81GBm25MYz6ISlOscvYAEe8BBdLYq4xBF9V
LylJ41guMk/hTfQifNkw8K3U8fHy9KtoxmuGFay4BjjHoqFLbvi8YoYh7GkCWG82KX0tjwRyE3ov
9qlDaXJUIRwZ2bPnFE37PaBFHtR5ACxRrBOqBqRTcxsVc6HH1NOOiu74+3f/+cXI2yf8HsXGKixC
BqbuJCzrEIhqHfXmsXToHxd8piez0m6qKGlWAj0GhkHbZOIZVGsyC9aNdN5Sj+jLZiIRRjGWmeQ8
zDG8EOUkq0Rog3pls7FiH4shuA8pu00cG/guZrT7JhyGFT2zLZzG4qaP8ocx6F5jg4Veb2kHE16F
WFuih3TIa2cm4bODYXGmtG5QrPT6SU1pd2COD7wq6xCVC33H8spCNaMKy6595MUJExVsSuj7HnLW
8uAY3ci3qsRXS9v5mzKYE3oRch4oxapV4tQug5KiP5iuD68BpkK2TB3vnKcMsto0vBeuAI9DRHuY
v/KWWsXh0O7M0tUf+nqQh9Gym0XmVxuB+m0v2qTc+9pXBhtbyzVuA4I3KV0B9/lsyBFbrzF4EiPS
uj/LlM7OxGiEGwpcpgD3Ms1WDrxri5ydpBW9CNN9Je3R2ZBH7bTB2dEM+6CPGJ7EaL1VXnVTh+1W
+fjhCJfXnBb2eqClm2kIrT2GTNRhWbfu3eAxyuzhrPppfJpyui2RuTJU/+CHQ7KtWhrCCe20LBmz
HeovsU3D4SWcwz9pt5Q7N0aSNfYWKQd+u2pmiUc3spLPMUWGKo56GC7JUOgYS63jclxXnr0JA+sb
edPf+gThXITGL689b+NlkcDZwi8QbySUjtZZ1jovnakisCza08j0V5Ixx8GEdbAQ2hRvOru8nQgI
WGgtPi5UN9kSkHVHJmjMMDTFtmUSLxUQJIgLofhpF9x0tOaAR5z/HwLi/6LI/1OW3/+HIXwQqD9C
yD98b1/D//W/q+8//sbI//5r/+bIW9a/FP8jM8+yHF1Ykli9/m3O4jPlv6Rr6bawXNNQpA8Rk/ff
WXwg5nXLFEq4uikc/pyYvhrdN1l8uvqXcNF5u8pyHB1Ck/0/4cibXM6fFHkDEL1lQgGD7yClEIoD
/RnFNyUty3TPtMYgL0V5FozFPFLHEcnEXp+ISbVrXoEEfNoXlOrB2ZI576baaC5OZUz7aNJefYY5
uwgxy7qwjOM4aaw0YX07+jK8rXIUGZMrvwuD5TIQ7E+p/oKTcJF4YdtYlRlUBIbJ4hyhYz47qvsB
kFBukCUN65ajYYoMbujr9Ld/fFH/nUr4ZwqhAb//3ZVbisgYCQTYtJ35z/8IIcyJUM3LrIAe3GPQ
GltoJN2kFdhW/QKole9vXCir+yyMT2kasXmLPLW29QyPQjiAtsG5DwN7X9DHpbDxKwyDXXUy64Ex
uO+Ot6HCWG6N1fHj856/kPx3Oubv7MT5C7NtzGHC0iUliJR/n3YS+3BeUaUzax/PuEf1QxYybmon
5v60u/dQEifaMU64+Pi43KZXx5W2bgPZtpRybGVcxQ00bD69RIa8oMjm2BBkT26802/QFbVnqO1N
ZK0/PuBVvgEXynvVEsKRJh0qcX3AWA/QHQQBF1pgvied2yjvAr2lLSi97JMPVX9/dRbZDLou2MC7
yhZXjwFa3MiqIxpyoTcEB1paBBTV451Hq2hBY1TdGhk2OZh64klKDYadhXO3UyevN57bSBcMWqsd
5HCNCoKNSZ8W4Sf36/vv3balyfKhG7aljDm488/bldxLTzVenzGLLqK90kp1VCnE9q4jL8Cs4k1O
ll/uOdHNx1/DvApdffGOoB6x4Z/rpjLnWNI/D9wVJH+5Jc+JYzIUHb66fZY9NmabPtpwrAKzlbe6
880vyORxdferZzs06yfMOI3Mk/sSRSm01zLe/P7Xtptt+/DYoOx/cp7vv0L6ropF0yURwzTV1YPh
0oOlZ5imFDxQqt0yzU88GW9uZXcr4RYomujq3aHIAc2/DRMzu2s1Ma2rWo+PUDXdTZp7+n3zVlj5
Yx01zubj8zPefY7SMKVOLIiNvHC+qf/+HGOpo9XTySX0kUjQzQPklQDWgHlqrGuJYyTn6dr6XoNt
JxZvedj5j56graWN0Ub1en2h9K0vuQR9Qc2fLm06vfTc2mGf9gCBRcFYq6nYy1tasO76dANucfxp
I5JjSBnbG+DdOKF9nKo1KLWPr04nJ+Xvu4RbxEU2wE1iCZu3yd9XlytRuGqUeBhq69EaHnrNr19j
r1/55Bv4sdj7sV6/tdT5pH29hFb6JSs97TEa69PHZ2L+w5lYSkhuVMmGhCnv32dCshMTFJ1+Szzw
3nDdA0RE9xD14pFlExd7SzsTFtRJaVZzIr3gRdbJjTQqxPCRtvECWWy92IxvI3fm2rnmc89oY3SS
7iLZdks1kaQ2msEqyOrpQHx8dzt4WbmpfQ25E65c3Ls721EDGvVoxJ8KwaUiz3bPoPyTD/33pfz1
LpCGxetL103XIE/Xubrlx1qQ+aYxQ2Qvjb+IG4wZb7nzqIaPkuSnB63u3xq3lLu8AOrA9nnR23q3
D+RUnRyIZ5AvZuS4kd5IZz8auneRpTe3d+W9hYbrk/NVc67v1fkqXrWmoc8FB/XL318NrNp04qWB
RRaVd+4W0UGPO5ifSNUIdvaQupD7W0Ky2Y1D84iJzDt2oaFvsa1MWzE9D6OnvuVt524MVOlLLJ3f
mdgED7qH4aXzHHqWgb2rmQluIdGiEdNL2tCJLEA9xgqpgvJubL+6KQiMPBLubIMWGYp9iuboK4Z7
kP4d3+Bgo7VsQCcfoz6r107mE4Bb0RENyqx/9CX9Tl86xUmNroeQniFZw3hwT8IrneTOIwUjxXMT
GOoLfh48Z3X3M7UrfUF3zbprXOe1EGjASC4W6yx29xmX/uAgf8wFuxHy5PaQOj/55PV3ZZ4l5kLS
cudFnNfH1UNRZ1ZOcldAgiYRAft08pjDv4QULXnadT+6BLiFbvUpcDI9o1tcUBSN5o0onLWehm9J
qln3dGHM/cfP6vWqYRp4E4hRommqFCfmXq0aZIm2YpBkHaARdJcDKarL1hTTDm6ouXSiHry+njmL
fLR2E9M3QUBI2k9vXZizuW27Hx+fztUrdj4b6ilKDthLfFDXZ1O4gN+Nlk1UWujOZsyY/4SBYOu2
iSaxH2PtJ8q44vDxQfX5o//joaD0N2ybt4IFvkiYVCB/PxQWHc+gcLVgqTwd48HUDWvl10z45oEN
boPv5JZFu6BKu32Z+Ud3/oFPTuGqFP73KcwnwHLC0nRdW6jU5071inAZfif++RyPhXikNQt3u3G7
01Bka4QhCCZt/9E2OpCfaCk/KS+vblBOwZTOHG0jLUlNfv3+qDFSMLOH0ADr6NUzWTndvH1NDB7z
jy/26jU8H8gybFeycFoUVPLqSQjGUC+Mihajb0eIgOIvLaSUbFT6omraZSlcypr6p9l5l4+P+w8X
SKSdEig+bUC07rw2/rHdYNQwCtYy7FQePLffV5gw9V6587V+cqh/uEYyNSnTLWMuo/WrYyWeQiRu
qmBZmD5+4jId6CRa0T70v9JQfZZDyaQWv9HOT0IaQZbnXHKjkwvN8caX1gC1ZaKcC4wi3fe6OdyB
8XHckyrC6ixRPKyk59u7EnfwGgyse9IkLNEqdJEyhuZdnDTxtpbRIZdiA6oZhQEl4IiUfZlXuyYr
nTXzFvMQgi+6RFinCnQmmFfIxwWfiTHBJP4jMOOXakAKQDj0Pm4Kg9jloT3GKYA36owlIPL2rjRZ
itFdeAAztWnt+WXyXCuJ1jOwug06EGTBMSzxRE0X0numT77Rq4KTO0lK/rF4ZiUBcerqTspgiRRR
HRKtMhHSJOrhDlTYwuycLymqk7UrmPJ98sW+WyokdywFruQ7td/dQ8QsBEMWUMToZfdkt/1Tl7ZP
SDefPj7M+9tH0laYqzldV7pzfWHEMMiCCSC0FD1in6PLR18BKslmV3Tjkf9LqnSdXxDm5Z9c4LsV
mI90lmXb8PXtWRz990MStsJ2uhgDRqE568qlKReEk3dxLIk51zXomWFoHxvnswXwqmacv0plWKbL
+9E12LJeHXcaESjDHuaKURouA7vwaYYXyS7WipQkz2FWpbs092JW4iwgxzTEnbQhDyzZUm7q6yGo
bz/+DvR/+Ch4J/ISchxuMPu6VuqyWPMislyXKJHTA9joVVnhsRMaUv5JOfdjFIp9QnTqOQjQc4+2
1YH/KWf1TU40sQe00Kd7yfT9bqya4EDY/Gy2D7vdxydqzEXm3+8vafMgoJ92TBpT13dLagy9U2qm
D/sLSEqbIjaESza8QeIBVSUueshwFcg6Q7xY4FKx0mHH8ldCMPV+roOAqWTlesCaPJr2XQ4p1jby
UzjZ7NLge+8mOLwU9C0/qtxzIlr/kyrk/XPMxywspdNKBiFx3VFJU5Tvrl3izKrGJx2dZEhQ3QKy
0xN/LV1G8pN14/2bQFm87nVLsnugjXd1s+lR7/hdMOJfnobfTzE8+P+rp1gp1qffvQJHGNffS1MA
rFAWA+bcAVs0+u1XbIQlZtsqO9c+ckUGvj6OkqOw4YF9fFP8wyXSNJB8qlzf+0K/byB8mTptNd4y
h3mhSkV4+Hyhev/Ncc9Jm3WKTpjNDujv5SKxrLBuSsmsbfLNQ8OUASAKPtDb1JTAU4Pm9X96WeRX
sd+aO7NU087Vim8FGgNKpHiLekL6oRWiX0qLOPHPr2wufP9+qFiAHTCPbKud90fCRTuGeeQgrzaz
7CGDk/O7HNTs8SYIern5+Lr+4WjO3E2EMMqia12XoCkU39HD04DDFT5ym6JhpMVG2oezYTbUfXJz
GO9XW3pAum6Y1LusbHNI6p+lEFvEENEKvKUIknsy9Cys3hzNSwDeospkdYccRGdQggS1F0NyGcLk
B7b9iyKq/FQbOV0DO7uxI7xenV387HrzJJp0l7t+cDaLbDUkY7oxmM3cI4CoFx9/Vu9fjpwxvXyX
JqgLeO3q5D1g4h7uUD6rJinXAh0Dq9PUraDcTHvgf+lK+NjjQb7cJwpGw8dHf79jUhTojstOhW6l
9W7xMMtp1AMSKZHXtN7WHsXP30UbQXo9LIB+W2g+Qq3KeBCxmPYyqHjiZfwDXZl5KyGKfvJdvrtz
6Anrui3pZwnjfdMtTiN37JWrwVJtL3wY4UqjzwV28jiTIj7Zxb57JbI5kaBE6H5yj1py/vM/Smgm
YRiiOdqiqSYkDCbmK+tLkfobM37oFaUKhtTPPvDrMYFJYwU3MLG97lwSURv8fdC2iJDLVEQqoPiU
3/K+qFdcdXQC69Aze+3JHAAbCaAoDX4adQa9xOdN57jPZVMVp7LL62OYPY5AZZiX+HcOZq/WCzfF
EKhzOoD8m6bisxmB/m5Dx0kzV2IJ/n2rXm9yhtasHeUj8sUHgldM9ncwCpudifBi6TbkYqihsFH6
tJiQxxT83kOsV9Ennbh3LwFOwjWgnVKqSrYjV6uliCKYCL1JSe+lwRki/R1JM2AoXSf6pAa5nmLN
XxIHM13JTSjMd4Wxx54+j8pZcNIG7R5FA1wu6avtZDCDmVIL+S+Lzj2UybcuwOaR0sA5RHYXHN26
OdcN42gni72lMZFuKrH17QIRZLcFyVYkLKtblhZoS2lLMyBHktO544uuFYSy1mO+yrLiRuG4uASF
Jw4VLSoZkBWPiCt7QPGCEodi4EAqu/HZYvCu9OK2ZGLhsCNgfGGJea3644EYm6kqZIjtc6wb2GuK
SKo+RUbD3hcZnr4fCsCUfpyNK0+nIckGN0DCaF6yOonvjDG8LTC1fLxAGb9r5b9eXZzUvG1wmd6w
xF8/MLXf95kWsEBiIG2Qbjs4htSL00KYrJzGWdDMu9D+9jd9qLDQ+4F+KpCXZO2t0Vp30nRvLL8V
u7AdcugOQX7PevscZnV8QSkGq8j72qkqXQ1D3hOBAQjUiszshk6aATTI/RGPo3FHNyUwqBtDK+p2
BNkHoA77XTEm3nPY+8YP7lo4F1XnUJg+SMg294OmfW+mPkOS6CG+wM/dFxT74I9IIMA0BiRKyy4l
DvMlsXUSNKODrBby9s1o2K9ZqYtjgkcZyboL/N2Ta8tDD07soLkNO7a/dZE92bjSbALsKpdQ3J75
Fj37+pvHmP8i4tDYRbZ3LoLmnAa2djtEIqbxCd0lK+gsGzxCBhxdWijOySw64JIOWkutqF5RtfbH
yVXTAT6qe0wLwgRqYCqaJb50vYY9QA/vADOFd9Pg/7KTUxfl0wE6YrshXRcGuqPim5zoTaCaDjal
BGm8BR9kL6zia5+28pAOmEfQJ2E47iLMMF49IlKpKjh27VOQ0FrXeMvvtBxaeE3k8VNQIzgk5Pau
yZq3EifnQ2EQjmWQBovLHpBea0jiYSzNOkTIvReeCYQioltxawBNgwiSv6KdzPFK1EiAaUBdaggd
ZlkfDRsNia0secZEG59YhMEQJcY5SxLtMc2eVTXNfDnbPDtFisDLhmDSRfYGWZd3cgt1gdqhnWk5
bGKfXA24EGLbjL5zjpz4Ef/1uGtj561tyJSShDkFMU2MgQkfzpgI0CTpgcZkQthqScjy7bZ88eFR
dc147EQF7wvnWBT2IPATS+1q8CYLAeFtbyAJX+V0vugNe+Y2DTCwlmHwKIKcO3UI82NRzoHHU9Hd
mBgQPT+cCXngzLrJBEjTOvqNaUffwDMMG9uromMFB6sjGfjozPKzrHoKSt47URmqs4OMbaP7bbUr
52xoRyf9wiUwhszJ+sVKs/wGNcsvZQX5XVP3wB2bm3oe5xWZ+GWTl3h24umrVEe77bxT1uhzsM3w
MKN2t0Ti2ntI1zt8DePD5GgzfQzcrjK8szc68SYJqhctcBMywEl+9csz2YwMG7pbfc4nw+/qLMpk
Tn0jknZnWnp8i543WtU9cVcfL0TvKhOU37pLZ5mRKTuE61dgTeE6RC2+DE839z4UWcAbJAKGwkCQ
RXTzJ6+g94UZx5v3BTa7LsFwfj6fP9ZiD+ENhiSK2tqkx+e2gi5XN9vDET+5sbDXiAJKEMatdxka
8EFlzP1ohV/AsiLk0bLvH1/+u60Rp0ONikAE0SOjz6vTwaHBp8tiin6U7PYxSfKjqBNwIVVKDpwD
3TsWzx8fci6//lz4WWxpOOoGK9DcPLoecOZVn1Q2iXIL0C44EAARLSKjMw+UHnKL86wtED1O4fD0
8WGvv2gOS1XI2J6pI7KIawVL5GjhZDUcFtoRrz+HBX+uxx265vdZd//xwd516zmaKwBwMYBwJePO
+UP482tOQqOtA4EzO2vzI2Eg3gnnBfkObTquMiTci2lo9C3eoWFtAA7EVx6Fn7z3r7/b+RxMRbd+
FmPQMJvLgj/OQVZx640mdNPfr/04toK1SSAJuQbaSpdUAl1cfda+fldS/j4oN7dSVCu06K5uqDDK
G0AYlJSdRnPVi9JTm0f92sk7SGSjsQyseCN8kyi1wE9/4KQ5ZMQsP3zy8V/XlPNZMNrl1qXh9H5f
PIw5fG6n5dJxLq5HG0Opyc4ExQ2i2qmKt6mrVZce788pyZxsE419eA48Um154xMA0LebqdVJXXI8
9cnG8HrGxnFYbxhezP0InYbwVb0bkgDtjPlsiZ737FXhtLeqh5tXtY85Fm/hxuVR6ulrner5E0Hx
Tl3h7ioOQaFpX7XZ3KBpWn/38Sd2vV39fVIoIqTD/cJs5ep+1TQceFpZeQvaDMEZPDQWKEuMT3EJ
FDG2iTCa9aiUmDe925qfrMHX9el8cGpyujNy7q5d9xXiqICOl4OQa3tGz4ScDXhHXPnJBy/Vb63W
30sPZiUa8XRLTQdx1NUTUVeOxCYwcaDMZOmJikNuu/fKjr8b8d4T4s2My2CdZGN0BiDzBsl2XBCz
+o3+2M8myL67dXthb6k29jitjMB7Ni0y1Wsh9lDP/DP4H5TMnXmptEMVTL980snnHny5cUubZit7
z1US9mKDuwlCsp/Ze99B4u5DGdvblnhyNeONLTTlqxe4qxio9C4b4NuQ9NpORDeEKchyoAmMOXjo
18lUXuCJAgyQzqLL/dfENupdnb5FhkjXZghFnhHmTz1uoq0+6atGes4iyKCZNv0vaLrdobRxiIVe
u5NtcRRq/AYV3iemp9uSd0F/FuWdqQAdJgZGOfqRJ5VOxzypDx06qGMTeN+qHGFRgJuedVVdWqva
OulzIeQbxJZny8rdfQXThHEdgHoGtUQiGuukLuHOOwqNanJPOCvBANAvSZ33dpPu7LpySjY4zNAz
dxHGNZRzOxJN1lDoxUVCxRKRvW+63tmgxWrQuJcPg5CPYajEcuf2BlI9Tb8Li/Exa6GSTM5JH+x8
ncfS3I6O80PhGa4r81VN2I9Kt77AqHwaIpc4v9HFFHSxCFeSghnjBAaqEtGwzXXseUiYeXuIIYV1
ZevLJsJrq1C/Wy2Mr8nRtx4SyDRldpf05t46B/2XwMJ4HbCTRfWnAlSM1MaK3HdbIjsgJoLILjMG
MBfmC/JmAPeW1W4Q9POCAFOqr/vhoqk95PNUu15QhdsOdMtgyhGuQ6rWWePhTBuxAxExv54Ka5gt
NNG2adPvsPye5078Jsv8bRL66bo27CcQPCbw2kFzT2Xg/2JjATAhy7914HiB4Hb52vTLb27ufZUy
S7coVSF5kV2BXQT7/bRryv6bASvjVAfTqtJH0ONQWJES3NnO92ycuh2FBK57jGu6h9VPeL9qcxZ1
Qd6cSm7IEkfUqgOSslAWm4rap2WZlXjncXQ5AsE1Riuy+YDkYwLKUgy4Pez/HK5rdhPjjN3aiCRW
Tah/FREDHuB7Z4MMpE2QJQcUZ2ifzeiSjvoOYHu2ssyB0FwL2JJrDgfAfLjOZfkwKrGdGwULF+Pw
YOYrQqAF8QX5Y8JGsaefGebiQYu7uyqPb1RPEQ80dhM2pr308PVh1T5Lwha4mJAPmcDszN27Y3MI
2cwRSbKaJjpBTVtsVVw8FT5qkQp4rGUFT6hzmMuRTLX8IXvgQFrmZbinM2vnkYAdR6LZOBb0GDt+
0nAT3UqeZKeKg/sxG27togbhjho98eVLzzqWsHN99rN+0zX9q2aM7taKDE5+qtYhsOml2zUMSsq+
WCVDiTOcGJBtn1N1t6gEAnOlF81bVCY2UqUA/qRnQDIPvnXkkIE/iIolI1Q9Eu22rpQGBGAY4d4F
6S0I6mAdaO6cwWz8F2PntewmEq7RJ6KKHG63cpZ29PYNZY9nyKGhiU9/FshjeXyqTp0bStCBBknQ
/Yf1rSDIVDdnaL5AY/0rbMJg6/vQZatWy9DFXGeJWmxa+ATbVDHFq9Mm217DPIKLV31ywFgtCK4h
ESVp1L3WXGz8hwvSDaxd18FvgNz0ZI50Z3YJcIPMCHZtC3TWLpQvVZnapMsZSESGIzLbktlrHL7H
cCeWem2S32zjPmmLF00WPPNt9ORgnC20lrQBTLP6kzWYBGGymCFn9QC0yVlXDivMAj6CVvWvdd1s
Ah2iKlYRpGYbdcqyXotW/WhTYm9q8vCPoz2lKqey40HhtfshM7eeU8vvXVCeC7LZdMu1v/M6P4a1
679bPLaWWex+WJmy9ZmaqYBMsEF0Phg529kng3iNUtRB0MhsEQY2micVk/YnSa3gyzqTqKVUdEcj
IMGmBvDfhsjuaaHa7gIM9otB+ojzOGgFANdgWu127UaEBFJZ9SD2xrQRJpl9TupF615FbQMx0fK5
KlmFG1HwOm8CWBL4gRzr0Cfeuar9JGK6pP+T+o1/8XUPk0MYHOa9jJiAy4hhi6DJKtnZoVLeeMp2
p6wNMCqzZ1oqCZUh0qJrGCMH10AFIYpqslBEGXxkKU9Mk0SQrevE4QcycHDKXTVCmlkPPop8XI95
UL6M+DNeAoIw9az9Udd5uTWk3h21aTN/6uy6O3qtF8GJsXvU7XKzWD9KgjDoj3Od+di9YjrGaCep
xvtvxx515r6VuUcpq/NQyH77Rzdz5T+OFaC5iN1M97nlLYvRhKQTl/IwbzwErQ9aW2iT+MW0fRTN
n3InvzZjXG5j9ENY63UZ+icZ5IJVnesA8+H9lki36eZx3tzLXaP9J2ukv56Pdb9KtbTDM47yyiYp
kl2ilvlfocpjLIkseSuSFhJEaeVrTcu9Dy2yd7Fm5sCyAGABwYIjS6zPvuMNjYqSp38YAoWZqQ8/
rFvM6r55czyy3To/bta2nXYftVICo6EPt9Wgk8F6vQ1eae6M+qvrktz82mlkxaSCP6w/Iozg9Gn+
xakncZs4eBcDbxdTag28K46HkaGvhkIlq3DaNQTAtjwwb3bV2zcREEAxHSY6JNqOUcZiPRvzL4oE
vdr6p0yI/jkeXXGqQ/HcgVwEKKoEL0kf4QCMvWgXiip8IaRlOOW5c61U0AMLlBSiBeKhHsnUVI4t
UBJJ2xDaxt7cCTGiyEamrcH8pL3lRqO+6f84aPb+HTh2RyRMlb/YGVCrUHFICJyiRcvGDpaVjSA9
CY3oVQXl30MWvGHgyT7sPs8JeJXusY+YcrWZZq5SpQ/erSj8PneLuBdwWGv4ZokMsRzLSa5Rrxc7
kupdoLNmArqtRgrYKPIftg5dje5joSK2ko3Wi9XW3lrordwXuqudef9jgUa3+9P06v3cP4/YW02U
zIfqqz7vctBRlacOB2Z94TqMCvlGsM79Cj0IxbYoyu+j14KCG1LtSiKpu0VyJd8mScUPBnXrBXHK
9WuT1yfFRwAmLpkr+lWev8XkHRKXYRNRiiDFm+8o2jKXtUqCO6VKr8brGN2TNbmu+RuoFnNjGj7G
6GnXyU11RxQPIhFT216rzUNf8VV7qp29dQZvez8aPudCSfrMNdCy/dwSQ0v7wisBeUD6mTeVCyO3
91/m2mPTbFvHi29zT6ahv2e20p7nMqQYmdn45HTM7eKOjDt7VPz7BUSOBtkkHsLtfRAClmXYG9V6
rpxGdbUJWMr9vIDKTXcNUPHFXNmOseKpvkGc5zQsgxS5E9IZPwo7N4nPNZqVk8ZMfUMZ5EfgcNl9
gwclOxKDKch0rMgvedRBQ9ZJlnP1+1GluMVVWR/mJo8e5hpMObOjG+uc4F6sFAi7Jsm33zq8f5wb
/taryAi6U/DTLOcSs/c46//qbhplS675GNfmbi59XMe8+1vjyAjIxc35/qZWj9LHQOeCefO4ljxt
7IWD1XyaPvNWnW7TfTCP2o+SThvPTaEW2xp6VBTrJBzmgXFySmGcOmEDoEcYmamIjKONUjrI18YG
4WkS0Xev7quNZMqzUeD6PtWO6Aay5P9tDeRiwqNm+eq3krm40QHniUrb37sQjmHvdK08OkPdDktv
OvVcT635G5AICf+ka6bZ/q++5zrKGHx6VcXrYEgIcG3TtDmiAPF031V8dMJGYbWLVhVngvv6Y2bV
1a2c/OJMqC8EcDNJH4QMFyMWBuA0+TElOvk2V4sD45Y3SQjIgwkbECP72S1S93DfBbfwKhRPJ5uf
BnOXcVy95WAEDvcufVV/d0Ls7HNv8ybIwy+yV7OffRhd+zl2Q3ivcR9WYn8NNNvd38/ixdX3oCkN
kkunUVZZ8MNHdPvnruibv5l/yZ+VcVOiSpUI5q6/LtNDoRyIKj6On4Oa9AlGbMy7x6g6Ul5hHurW
7l6nD1nNkkin7uYhzRWxCky44Kjb3QemKei+BU5W/WyDPQswWeNmv/WrWDjvBQuS+7H5RsFyYeWD
/Xv76DtNW0wIo2tu7323RsukN0cLATcvHsZGc3XWBqyb7uMj9RmQmdaRJTTfldjAo5jDY7z3ef8G
pcBZ6rbRzz5ZQStPNYHxm8d1A3EgUriL7c39PDZkEnB3Hcqh0y9krtg4cHdMQ4KPnX8FXcqMPwMO
v0H4jm+EhD8QWlYFY2q65/MGhkOz6PQ63dzHl+hYJAZIZBvWfT/r4BjlfTUkHov46ddlKy6Jq7K0
fu7XIXnLdt9qTAmne1B7LLO9ouvX9z4bFMEXhRzk+jHWQPWDZUYk5frn2FwDHVs0VlAd4by6RjKJ
VK+NdOtFxst5I81VromDEcpwF5VVcxsrS541VvnzXjvIajO0RLY3yYRQq0iDtasOsINveCfzv7us
+Tde5CCdgpL5bbDwhqresMGNi8jKvDvVuLfv/i297yaoap2sTN3MTbOp/Xwo4Jt4dDkfijikumO/
Kj104221rW4eptoTy1I0tjn7XD/PnOhs5A5UL/rywe1bmCIMNLVYbbjA7vV7v73S17dYtO5p6nc+
+9x+PoTM0m9n/9VwbjPXagPHQYzF3DwOZVP3vxrej3dmiLuKTOekzDaaxpvHjaryVlute9aQy3sc
8ipfPffAu0i9H9Kuu+HT6W5FoIznXpGrwiq0Q5jmb/Nla/C3zmUg1wrJnouuc9ONqFRJv9z56Qot
Hm4gsLMc/h03xh1c+yRVZJp+fUlaM9inQnj/fiuiuNf4+SVNu6qv/Har2sy38JwqP7/Vbqox7c53
jjz+f3yzSeHxMX/t6vgrTmt9PaSVC/w8tG8gGr4R6Qm3PIH5EkS7GErvKoaA9RlX2SkbdeNcxNFF
8hw9uqgNL8beNra+C8Yp8xF8NUv11g9KitD42JFmRHKglUjls9fJ92YerxzJYklfBrd4hmqPzake
9RN6kEhzD0m8L3U7+ggNb2HAyPyqJ5297olC3cy7irWx6oWOUexLZvbZTq0TnPxu538SInYkZKF4
7VDGOMaRaYA+84JLPAE8rDZPmW2M1TV0ivbi9Ezs5zE1AT5IYMPBKXeT5AXDxLMRNtY6insMRH0I
fDrqrHdXS9OlqpvjFWnCfNMj5LVrJl29QS37I8iwpCFui4/zPmvKn58MPf2Qthw2j0Pzp6gS07p9
ajE3M2qLrJsQSYN7X3ir++NvbeYTJGkijgSIPY7fu5n3Hy3mXSFMiFm9yoJiPtWjzXy++1nM3Ms3
cQrk5tfp/qz96FtXSoydbbp/XOLcTHgxF/+4lMxB1gK92nj522354/RzbRL7613iuNtH258XP92+
x5DmYlE5L+WouJvfBviocm8HyChZmWYP5mLuYdrcq89d/DaGcXAPXbf/7civ7+7PQZe9iYIjbO3V
vdNfd+rR5/0ceakR9jL0P/7X5fxqMveQRxVAxOS9aqNr6gzFp1bpzAJVIa9ZnMFvG4ZhZ4u0P49m
wwzVNp139Ni/y2Zo/+ECC7s2/4aHApKNJfJbVHT5ijWqesqjWuxLHwtv75qSqCuNLC296L6OdXCo
RdT9Y4fxJs588xuyePztPFM+m/AZCYmAGOmZpXkcjRSUvajG17xnXh00hvwhcfW108nDMHx3wzb8
4mHGXsbK0FwyLXAB62LLwQwAtHkqmKuw6Hn7OeIpy9Osf1h5SI6F5Q+vI6pZqyEKzON8YjRSvTUE
seZ5HtY8QGmHGH45ZzzEByAg7VcFh+fClFLe5kskd1rs58u2xyRftUlrvGU4JZ4cIo/+1vwlqOH2
n+m+oUPmvA85pKqoR6yD/JNx13doLhemJq/zza+9pPiEunK93yUT5JVIor+UEOdEpjvtC7JnYh2J
3DvUge0dHBwVACry7qWpSJauxBj9pSGoPI94+l7xGeB14L1Iakcq9hWpc/fNUPYFer7S2GHIjHfq
UCGml+dn9EGD3egRSzIaDUC+pOvfXbUul00LYijUtEtWIbOZVDxj82TkJepD2zAdqG+KD0AzY40k
QWXtEwscjPfSawjygYOGvlVZryH0LWZAXnDSOlDWMF61Td6aw1YOqEc4kxiEzQN7zwvrK4HzhO8o
LoA1TYmOMXrhQlQxcyBUFkZHfEYxa3NZGQsHXPCGoEUk31Mjw+mr1yfLTbrnCJCHahM/BLNXQDEy
+xMgfhhYleeu/Vo1SJ73jZMYC/MUIRrCOxEAnRerW8SftHeEDPa9ZiCUQz/8D5IX4psAh49iQ0o2
oDaBSwOmqnECbu2/6v1IBKIRgePPWY42afWuQibk5gCA8wZ760bkuLstfHZDJm+QeYO3ClGDIBvK
l7KXfyltZi1hvNUofKs1L1oDsG0AwawaipcJ+X0hUQjwsaE0G3QvK/KnA3xCWF8/7TbNP/JeaEsy
iLqziEGIWzpkCQambNpa2tc+ydRFjZDKV5cEVK3xxWuRG/Va65x2D2+x3WNM0pYVoqEmOagno0qD
02Afsccap/kIcWCodGY2M1sOqV3+t4Y++5NZZOEh161i63FfTxUzn7WhtAkiCVfpZcqiqZlJahVp
jo4PqxanVBQ7n3bQV3+NQrwNwmnf9B7OfAmLsCXW59SUfXwSg9R3WkT6UepCPWOKlnyoOtOADqjM
Ui+PWVMpR8tSulNhl4idja9ujjUOjF35kZAPviqTGrEkpkPPJSBncjMWI07TD5GpaJH5pYVWe+F9
VEl0gzyk3hDM1J7R4DpYfjEsKiOOd70YT7PWIskb8ZOQnQKpCUPoKSXgXeZKvNfVofsL07EL20tD
5wfJk7ZInO+1FmCNEOhAYnYlFt9BC9Wuhwi/ZKZdeEooy0b42tJpVWRylVfba8HdqiRO3bomRxwC
yJdj+99F7CxEIsgIsxLC32xpXNGOM1H3GCTGU5QZEe/a6mb4Qwx5cs692F6OGlrHkWommyAHmTHf
orIM8CbqQbHOppslFSYeVevDYYNquC5Knr7Y89dpLsdnciEXAhHKT7LE0RMWOMvGEX4iKbh8hw1h
JaiX3ILMKz/H1gTHA3gTC5qZA28SaAyYxT4Wy3gwKjCa1qonpmMdE9W/C5XY2gfJeK4K5CFDv5JX
kvbcnV4gSW9Je20g4fHBfGpcdoO5Z1nrPDtD+JGw6P3qozq9wAZeHo3/HMcS+iWVhb9TS8OFmti2
12Co8j0626TMiaJeqhImUecyI6xhLSxVJ5X7JLYQPHGmaPGgutoNOM3A6I+6GgzI5qTGoRnedP6+
F09gUC1zz9mLvIgu5LGjnWvAie5WmpVln6JHf3EsynxtTLuyHG/tiIlyzIdiC7WuRn+jTbejG/g3
BQN1MaofCuLsr/MmHV7tkSmhO2TOAZau8Ua8BI/dBCubQLpJ9uu+FcVSqE67lfhSlySsFqdx7MHL
9ePe6UrjiLPJbZ7GwgWB4j9FRud/8NNBqTcw3kl44YWTZ9mRAAfsbaXTYBUozTVgJPNqNITgana+
ioyiP+iV3h3QO+0OdYgSbGF/KfEANbZJbCU+u2dddePnGLslP+drRh7pbizLcC9stMegz9vP+G2Y
DUCjJHSucp5zvXzR/XG8dC2mn0H5THAMEJ5huEGJD06Rz0UMk9WOEdMkbX3NpH1SQg/GNahu9dwa
LG86Y/xuEGC4QCXdQTMQcGWVC1zVef4F/dH6xnMf/+aHmO5dOQWGqhpQcpnp+n1X0bVdi8M4mPLu
wfPz7LOqaxW6xDTidLkaiXohhLBEb1MOYfiKV7q8Zca4tALNf+bN8SJHK1l2kaM+K/6r6sTyApi7
P1uBgp1YXBiruVN4bB20SkZrK7VwfzXE6QjPchdKGuwxzZ7TMHc+o5IffFmJY+nnBRGspxhXLZGP
Vvvax9Fr28AVNtXqc7A+htgyv5IDiDCCFcm95Zc1IdQGD6HSzfaEdoI1w7v0FBOru455yq8E7MXD
vOnjnGSw6B3RngWKjNVlFNA3BqGDka4vTOmyDZBQg+BWYrQIXXy1kKH4NDQJqwuzw27eZfJhQkZf
gjVRrqOhrRtL5l+GgiWaEVjJDj1e4jR2Y+q7K0zTFuhLZOWLINdPZNdoJ7tAl76xcLqAQwXSJY0B
iRYr/AYLGzGi1lk5ro+OY0/kmCJKa9+nerS0PDSGrcC3j5gpMERpmBkR1QY4rvn2UhKDBNZNGk9R
qu4kuLJ1DeThVBvAVq0eQVDH0PWLG/Gw1ppuEURD+TUvia1BAQyYWtu+cjPJhQ2zbEdWPmrzUjGP
Pu41Us4VAQzJ0HZWDVmeFzKOliD6RkC3/+rY5Qaeg3LAwB6eXfyneHwRLKq8XLnFZYxughii5ZAA
Wuq7Hh+QUxXnwjjLwTIPc/hq0DSHyqu5dnd6vDlh/oax/Rx4jYbwZErMM6KOS2Q/M3xw3Vo1kmHT
uHr2FekUZCXzhZLlwXoMu/hgFh2RoFKuu++iN2FLp2Z1Vp0y/Nbzp2ZWF2zrLhyPUa5ua6cHapAA
etJrS0WZ5YD2q9zmDrN8RLqJ7VWtReUIQCGxRjK2qedrggjEPgmLZBtb8lmpST0vhNaeobEVrxG2
UmxXTn/JbADXWaGoe96jOeoKSbKN3BAYht63B0VHoH0ocOQqeOxFaZ4TX6xVORLMH0AGiaGn7+vY
8jad4FXJaxDke+BKPGSKv2yKnvAFVBtII+bZuRbVVwI2x/ekKcc1Fkz9m5k539MouQSJP+Ba+tbp
ff7s+MwU3LCqV5oZFM+xg+PexuDzZBH9DkUzx3wHGbAGQ9JNVENrAhr2vj1JSqS8Br3om1u2xSlD
3nuZ4e3VjDFfdkqr7EsFOYbR9pEcsQPTwhk12IuGaJNlJ536UldlhV414NKw6eWKxMwYc4DRwoUm
tsV2fQjgraf+cFFaqO0cTSQdq405oU9UgFerVCredfB2cT32L0lOgJg2EjvclYMB27Ka5L517xK2
0beiNsxdK+FkmF7bIVjkuIu2qlDfJVipGELr6BN49xRUZnMSRVstoOmNh8pH1ZZgJHPbhYZEo1Ox
FkkYFE9OPTC5mp5OaawYCykM314wCfWWQ4jPatTs6sXP0rPS5fAO/XSKXsV1pqksDxRfvwxMAl/8
1Fp1aua+gr1bY2tolnqHA3tgprKDIZastHj0Pgcvv+VgnReOYg8nYjbEk4k6xFOsucGVjM1L2Wr6
xRxVF1ELb0PKwfi3nWPDcZzh2Ko+X0c9QoFcB0WFBqRPvpdR+CPKEVdyV/e5nm5bQoy/gI7mdUgU
57pSzOTAF60vBwY+qP332CvkVapFd4JSdOabZzYOXO0rDqAb0azDtxDRA8cvT4kaxCeSa81bozfO
YoxcYr2qVD8o1afBo/cTFUPPRqDLJ7RYdAUcWEdPvmKLY/CVOJOw7a90793vvPK7FQHLVR0EslAR
hoZMygrRybynk9ZHfE667UKmLQ6qRgNiZUbGXlcIT7Ew6p0IefzaNp54ZzZCfnTkBVdFhqwytFGu
rJ6oBTGp9EHajhvjzYu0CpsFDg6NPA0nMZ8Jg5PuMmHt9lQ1xg4dttRYASSxCUAwiZ8z0d3BWbLv
u5A1wPQpB3fFlESduoZ7tSxy0e7HqVjxhhZFz393Exw9G978a69Kur3PHOW3zeMYymqIBtoNwhSx
7PYdHle4PLbW4YewCVyR1dru/Y4FSKZuDSQp9/A+lGWc9woqI8EI4dRyLrHWarzkrmboKztwUki1
kl892vKcE+AfFJp20AiiWqplcXXJCMRAAZy0icdmqdUdON62IR4lShH7CQaqQZ07eupRVPBAUzPc
o3/E/Jn/4k4g7NPV9ZXIwfaUtqzR3CxrNnFT+xBtpoTeWLHfQcWRjWToC6jM8clETBsBrQLQgyAg
KoO0dwiEg+wick6fvkWcfeqfQ2fwv2r5TmmN6KhLB3G7dBxWqdnfrLyPt8J1myPpcK6E+sDHeRNH
CERZ+MYm52l6LCf3dNkcyXNjplGmQYNMH/spwSVpadhbQUYnBYZvroF9oztXsVuYGe/pDhuS5lk1
uXGxPNbTZt6dN0TYl0tFNSf9WG+je2pDaE5WE43DJqg7PoU1ygVZEDerUUU+YmYZ5QDrFk5CyE1i
D428H/QzQbqoHFBB1vpT5CXDDmh08mSUINwQK+2tk5N1a6sZ/SsSx4vSYo0thWocADoYh/mTTNG3
K+L4n3nPczLY8VONx+a3ur8KdKZA4mmuk3jqARmycuvnGuk787FHE16qP/t6HHt0XYUMPta6EoTp
1Pj/e/q5r7lrT5L/FSkoeP9xWb+G+jjv3CC3pinIXNsUtod+F0JjjzpzwW9X9xjrH3XuQ6jKRa8b
sAf+z8v87Zzo5/EQ70i/Lwd0WUzb+G4qcfekmam4WUXAeiyzh5WFJMVXzVdwElbGd1kSfg71MD4T
qdWxZq8Qrp6a6uEPYtWVr0meF6uQaMgDy0v12iXYqeYKofQOSSC998Z0YJbooQlA1kte0RD7Oldg
nhogGjemL8Wg1tzFblz3UigfmNq3cw0Nu8DC5I13GQNHYe5LcPmYOcl3pwCN75JqFpExmqNmf0zi
wj+XRHveRxeEGYG+Y/iJnSheu1oX7n1A1c+5g4TB3LfI5OuoF8mbmZnJVrMDY2NlpfuGENh1ruDW
oFrCqOpv0vP7vTlkBi982/kcmXjO90Zv+nGhkAV8TopanEKFGeLcNE5eefiU3wIrT1YSavChiTEB
1kpq3U+OjCNi5pjsWV+xjMM0uh1xZ7+gVPh97sFQxd9ZNMgXDUvUznQ8Y40wiY4ANj+36XvJqoA4
OMdRLhN46JB3gtBn1pjffNZGU4VgIEIzVSr/aCWVcYbnhm7D9MUBRFj2RL5+ipAX2Fhr+d7hL3Uj
1IT57tS08cIXBZHxNzL1gm1YqM5GWnJ86yv/NveNQRNTdVRaNz0u6r3SF84q6cfh0/eR3Zi66Bxi
+2TS9ufAJC4cBli25E2/dPRo+NJ6OiRswOI+gTRrr6i0bcjr622QyZlYQe+bM2HMOId+TtFsI1QF
1b0gDb1viqMj+Gu377lL+FttF+Wm65P4C/H9q7mCKMkZRlfIQeaYexMWmUHc2OB+S6z8nXlV/IpE
i7rzXKSFEMnVvtryMpcTph2uAlXGh7qOY3RpJF7xuWHkJ4DEPfdmhPzI1S5jLTAV6OVbqqO14URm
srbcSc6qr8Rrn4Zvc7lHmCnZ69K+5NGoIMyCpQwalfetaaGYBb7zUdh2vakyPSRoV9HefU/ZzRVc
u++huBXuiTwU56xGgnDc6b7wxVxSf4SznYXW1gkNg3lznX1mzDnnlkiNNcumb6OjJXr36LrKS5m5
Z8RBsxcUndMXMeaQiDyIW/Mu2ab+Qerlj3nvvkFI6CkWY3u4t0rCaB94EB5VvbWKSfH9lqOPdCqn
PiOlrrYJAiiLpjJ+nsJVCKFSSiZ7Uw1s9AT+64aE98/552Om/9wUVfQ8tzFrCNJNYqIiO1VwyIC5
NdFfjyFb+TZNCQyuNNEfeFzIjwKuf9Tn6UtHQAHa3RL7fCY/SjlEhzjHej/vZjHsGE3YxCtOpX7B
bDQtuKkVzu+PJn92E5m9K4C7L7WtfM49tw2RsniTx+XchuCWcllLFEPnNonU3jJFNNfaAg3Ecnp6
eskPkpvLU16BsJ8bkbABmluYwZpHhvxINSNdlIXKDH06r7CsTYBe2Ivwh/a5wQI9N7LJIDgEGboW
cyNH+uNq1FSNnweNgpa5tpDE6c2l6IkyESnfO1MzLsIfv86V+gYLOohRdTnvhrBzl7KAkD/v+nb+
JslVv1qVrN5gVz7Nh3W7yHlRs9KIvkWdPuL3/ndDPqt6Gpt6PFmRg2ZDxnXMpXPBo978acj5vyNa
4SwfBanWE8Yx7zcDoctpnIToY/86eP8oFOxxZarvHg0nDgPmr+icwHw6BtOIksFrMG9OQ6rbIjpk
zbBKMo3smkezMKuzrVYmn4+R33vCFmqtyJtjOvdHE6sxAQrHg7x3Q7ak9uQmGNRyDVYiUixP2bRE
zXXQ4lpRf2Iahug1ljDmM/Voe0N4woRjM/k2/XPFG4mfALpTsOi+QlsKaFT5W61vhg+ziJfYTZ23
HuEDoyiLp7qU4VJtkvGpsgJ5mTd+V8lLZ+bhpmqIyv+jIEl0ba3UlvJnQeGSLRMzpsXcAsO7vMxd
mXWhEPBUYBKczjEfmz9p4FlXPpoOfxaEeF5WEIfgBv23hRfH5GnEMRoT/y0QA+FtISKBy0f3c5W8
Qsa27uD7/1EwhsizWoS5rP4oQDjWWxSlrP4sUCqhLUg90FZzz48NVjuePXD11o9j8ye1J8FD+K74
s0CTxP1olWDt+N/bTsItBE9N495PBY+b6Kfk6cjSlveCuXQe+KA6rOiqKVzov10RgIa5pCb+6FF5
/lRPCdjGaIx/FnRV98Oxo3D3RwOUhFkbWs39OJIExjmwQgLieADciOVNV57Sp7cuIjE7tWV863yk
ifgZhzcvHlEEYgF3RWS7XPm19K6dVPCCsZS5YtWr0I3IrKvXBnLlsbS85ogPr1JXaNcujNqVZ+bj
NWVdsOo0q7sG2EQ5W9heO8G/LxVKfe10lGw8RDmuQW6onK0rr0TCavRnZtdOC4wVmWDJtRvx9naB
EnG2xKK0gJWgl/bKlyhXKAHGQs9MvAvZ7u6qk6aNsp/tTWezLjnmIq4tMMgLVxTqIfcdtGkIPccf
LkFNsoQXo8bbeX28Tkm0u3QVb2T+RfLitSYakvFQXfIMF4GfQpPouhrNvjjPL2kgy3WX5ilnU0k3
Q9rpktdOtU7FEF7Idq3Xnjko51QIdBLtwjtTpV1jNnbOXTp26zTQrHMXO/3aC4hVQa10pBQl9UBW
6hoBKMzb5qitUx9JE+yJOtroaccn/PBG56EjUGOzwZ7+DiaBMKCwx+ObF++6yNWzPzrf5jKHIOlj
ip4isQ9UBUsT7lPF7RdzqdZ48RbznrmcmwI2q9dd42TrubR3PW+pYBvbkM+u7cO0QuDKl+ZkPW0P
au8h1jOQi6TWaA/OuziKxFPSqeN9l6XqlNLmpSevEc5bLtJ/LHW0TnPdRETfWJXW57ksduS7LOPw
MpcZSvk8hqW6RdY+2cjUyddlSUQ+MVA2T/KwhpJoe6iv+/DPngqk0daphtPr9wpGXiGSa7QHonL+
rR4hns0yJGh2ruKe537mTTCMFeAEHxdnL1p9Mde7n+y+JengL7wC7mauXszn5rVLNpWCNJTRlc0p
AmSxyLoo+9ZZ7nMJiPO1iMJ+X6ZqvEqm4wIFETex4y/1FAjFRZFX52XOp9Y8h6GaftM101l1YG12
CiD0NzsAqzi1s40xJmupzklD8O2bCkWYbDUaDGVmkvVrVJeUjITzCDAmmdQqO1P1DpbTNVeTaQep
YXr5PYjHW+naxVvhJO3WkoSPqXk4fHghc+G5QqtVi3IYh3NBruWJbBpr0Vd5+T0foMTlLf6ezuhh
VXtYx+Huv3Zq8WVuWVRBRWp5092CPIUqkAieJ27qf6uj+7lRVUQvNPU6PD+88MoqIl45lOUJv5c4
zZ8SzPpHgyCt/x6+7/46FgrWdHaekHk3HQsUnT6mT9GvT3U9Eq9TeJgjOJ5qVdY//VHP4lqwQiub
x/H7eX6NphZ6szYG7CFRp9DBvXgexryZKvqVT2oW+U+/Ff7qYD6mQXNZKkar3K/qz7EUozEcbIAo
98rPda5eBqcobuq0SbUR97qdHfM8+RsnbbQWloljS0jsRGm9q41JpNJNgR6xKlkChVxh18IgqMrg
2WgUCaoXXVpVQcJyPlaCSFvG4B3xz6lvoFJ6dJXI/0wVLTj1nvHDYg1xxbmob5sxsVCBGv0X3RI7
BejlJiOeggCjqFWe/KRbliRRLuFIkR2A1lQf5X95GTLe6hj25zzSjV3RjbeKiAAVSVziSjAHlTbx
fVZUdGTI5hlm/lRdSlYrX1umREkFl3M0im7bROLQKXD7w6QdboGsl8Go91fyvQA3W/ZzEGlI5Vqh
C5NDIbBN4F38H8bOazlyJcuyv1J231EDLdr61kMAoQWDQZ0vMKqElg6H+vpZYNV0V1WbzcxLGFUy
GRGA+/Fz9l47l8U+SRoyMLNGYzkFaZAS1LElbYhIq7AhH1fPSQFP6nzjqsr4MPTKdAGleVYkDfVu
moabZtwnefE2SjO+UzyvfpYdyWBTmdx+PkvirfI7nlrzKrRpvJ/dKb9qzXcKnfDc5vHjMFnKPldE
dFd2ehZkBPC+Rf14KMZFdmZH7V5X0JiaTSQCJ0JjrvL01jQBVrHqEtS6PHR0OC64Wi/xaFVvTmU9
IyJY1dToeiqsO0E1idLWcQ+Kqg5rJmDTbg5r81Wz5w0AzedmROFIFzwJqSLDTMd0mlT7rBnsNXvt
IWaKeMRSUpEAGPbuusaOshqUOlxVGlBYepLmLnPZGmJqAQ7t7QwqAj9Z3uCZ64y3GGpQYJKOeK2b
ZYSNXAK/G1Oe2gUeZWEJ/UQjfza0JH1y5KNn2tkljZ3uMJZ0h6oiu7C3bt1MiS+1Z6U3VamfKiPN
T01y14wPsdMnr7iIAa2Kw2hhDCDd9jfYFPDey3RWG2Zwz4PZnFR3U0Zp/VroqbpP+zvGhdE5j3le
HfO754zT1NGdyQ6DKom31FWxWLaGsrXGgvjOTIj7gv7nrpVhjf8f35qUk+ObEgWtYE8Oh0Q9CWEQ
hpXJ8SVi3gcpwvfMKPo2i/xb82YNKLli+14agCLMT8XkhEHMkHzfN6HlN8jE1nggnPUPfKqg34BR
59YuQ+iC7n1hVtF903XrJKz62/KVXHLrqZZ8S2nKnxVaV2Q6SWVjZdavodbUU17XJl6ulRIjL6kL
cuQpjQgaqC1+S6wQUx9rFXnzQ3hnMFxWia//cKPBXvVQBg61K549JasuokNEJKoQB3JLutmg07oh
J7Rfk8980xynODixI7amHcUn5lokWped3EL3XIll+t0OJB01dpselGF2jyHiJT/soHFTZchdG+vF
LkqaEewPbY8JM+67mjfPszv2uNg9A8BMOVx0EvA0FjhdmXfZkDtvTqJcRJL2pHTN4S7ttYPDnPOR
67/yS2BGDGoj8gkNOZxKtcx30fIR5qWc2e+Q75WoOCgR8xEf7fJwUob6zlKzbh9WcgBwZji7seUw
nwvR4HdPh2sFHwnfgSz93kzSO6YzoDGQRCCC4n80Z+pENRvIkQ4jkgmrCoQr46kQm8C2QwBHhaBn
9H+yyReQB55ijoamFPXRWNx+CXT/06jTSHLc3D2YMEtI/irELh3dz6ovT4TKc4+obeN3C7eo7N6G
uNlrVQMwr/tVZugkJ8vr7/5eJ8s7yWZ8JWVQCwqiS8g7nI111nliH6l1t8lF8oZFe7j19amu7PQN
IaC20y0qXAtdxC+cXouf0Oas6Li02XT9RgyN7SOI6LZU2C8a04FbEzuvhcBST61C2FdVqOspcyZw
85X1GOYozjWhvmjqpBwHEwe9XhC3YAzKs91ykfaZ2fpIKl+UqbaenUR/sxzEn6q3aEkUElrR9Wx7
I7YemkW8H3rp2XEwaDFKvUjFvIxDoZ88W1knUy+YAU+EXKL7tmP9FxCsbFPIUO7DgYBzXoZipw5E
rCZ1GROAqCY4FHrj1OYWD0V6g7sSn1sAiw+FOI6O6B+1ttrDuDd8Jj8Yk2fz7ufBK5qT2+necbST
dIOFG6r9nDRXhQNE4OCP2zsO50+3+q1U6ZfsE6IRQv0DVFx4b19SJuWm0lkPPw9JV7yQd3HSyfLA
B4kKrGvF/KvRisdOlcl6THRnDyK4WxtxEm21H3x84d6XfLQ3pob4NLVPb6aGBDw2XOMt6dVPjgLu
Rztkl5HAZmT7xu8oJrsPJKkZLEE5t1EpvlQbrbpY1Cz5UH6JNp62xdA+0rNVUVvFZxVL9p7COD+M
S0+SjVnbg2fEReeJJ7ONrY1Vc2/EGXogQ7X059A2znAvlA/FgdTXRTJBSYS6k/DzTEMCoyVXkBSd
khooxcQcNK7Q8XMS4aBPbfEpUIIAOPNe63S01ovL1W2ZOI6KzhxgsMaPZPxqpUb2qkybPZ7onRF7
2Yup19g1AF2sEX5uukWJ0cfEs6MVggYh9YOetfn5YNlCrHVGpAix2ErVLLq0ZZaeWDb2Wqa5SHBD
Z/VzKw2R+SSmASvf4k+giwjLjdNBLZS7Qsbuwc5SGURT2DxkVrrL21C/d9ORJF+LwpZS+UpWIOl5
whaM+NAHIWTNzr06+pLzBpaXiwIj/bUyjN6v8jK79Qkh8kkXrR3abTuJCyvwiCEfM/chn63q4une
+odD6tIDftTKAWlbFl5jpK9Stsla5vkhoT+dTUb0ZmmbhNnSa9Y2ziEyoHDNFV3SsFf7I5W3tcpL
y7g1FfF4UTOKg9tFww7kN0l/9BxXepIUz1rfhQdNrVN/SEnwnsvhEyYQh37vt9R6Got5sxX8mWtL
DtEergNDO1e4L3V7IYy7Ose6sWZ2N6DDa8rVGHnzZnD0B+hD0RF/frp1I6ABWaLRZTSn9jqSCRJM
PQJkNyEwkKayvctTXVvT4MkDQ1G8HaE40LqRxyHUcgL00OVVFO6hSyRdbtHHO0UnshpAXr4flhNe
rKqPLlLH9YJZfOjlwXK8g+ka0X1ny/rZ0PFLuTQyWIwmRbHfCtO5xXj6CBJ1UBf6LVwKQm7rRdKr
4wEmEyutWyRlbomgRwxDgJU5O3vlexuXzVNq9O22UuGy/TzEptC+yGTMjHzFy2MZVKxKuZmXm5eN
bgxSEwnMz73882lfteYazNwRtXL+Juw2YLxkPcS1c5g9+EKdUierSklyWoN4SBQ5Fi89Ld5+IFRT
OEmQ40QKlF7UFNAqMMjJwR0+/PMHaH2QGo1bcgkEvioe8kEhMJWmPoY1d152ZWv/81EJP9SKaD+k
TvxgLJpXJrdKgIISBU2jPdrDcOTw4t1lZnLjMpPrLvTa+xIK5KxLfLRpuER7ItCQSpEG9HDFzpNV
syfB5wshdHJzTAZwpq5bvC1dcuP0615EAdStKwLHW9giSZdvOk1R8YvRvHAK3mujQxZXM3dPUKOF
rmh2BEKe3gmkThblhSJ4Xbs204Ioxhdct+ohTVr5OR3byRz2oYR/OPeGdswAY2yjNnwwF4HvACGZ
pGDT78kIOU3hTL6ybT0kkzLemda0rycy0SKBIKLqI/0MDKolgkhx9gxVusQL39NIj9YGuy6wv1a7
Wgx1V04khw8Rpnc54YFbsISKn4OwuuuaRxuD/6aOarGRqokgfrDKYErUx/gnfYPTihuAUl0ojXZ4
xMmjBEPkqG/Mw2hoedWzIZt8O2TKudPnbF3iS3pL82rNyXX6jJpBX83R1NzrITmi4WilW68CEkC4
fPYcSjkenJYypWDj1XWomR2LbDE41qs+0NCTrOcnhmv6eRx7VD4osGfkIc99N4EArDEpFSTxBFph
yH1mI30DNu7wHsMbivvuSYrhnaJ6uAPs5gT0AdwtA6213inZDVSM95CFMd2MqCw+6QEal58H+LHy
BNQcoRqbAXCkeiuw1yAWypXdrHZIwyITlzcqlTXgwgGdNV+zjOGXpIqmqRdCBMudZ6U3lU0qu2zH
gLMJBZra5SFUHNC4vWqtY2+UD5LwjBYlAdnu8VJkaWdnSF86s6WNMWnd2qlNwv1i8ln1yjSOlCOk
Jhtuc/TyNNorjstpZrQ0bureYn7tNV3ymlYtVVozdr4w9GmT6l4HuiMh+8eNzj8Pg1K+ChJ61nrS
tvAf6+klUpalwqzPpjdmd1YWGhu9i5yz27GZUfzMJ7PuqrWEDoQS0B2DoQzjJ06Vr1Wnl+uwKC1/
aJv6WRB2GHhsuqu6099mESZ3oTknd7aMxt0wte/JopUu01icaqP2VtGA6iaq0uXyQ8ZTCGXYTeWM
N22sLmQ7pjslRWQS9fAsm1izg2bg7p3EvWE9yAl7i+411j07fR6MMjF3mGnIOqEJavbllRHQdG8L
clBcG1lZZjtXsDRBLjvlVmraWhF5dU5ZwjU13lNdIpVj01mb7qgfLQW2C/4T/0eqrNa5sjcTXlTX
omZMbX28X5J6JiuCUNUiB421MD52qgHNyCjY7Z05O8m23HeSG2pGwLnJFqRVGI0b4iYxuxkTivfh
3VBr56Et+mJVGEQTN2xhb1gaYnRUb2iyPqMMJ6Jm4vYo8Y6dS6iqgWJxv1UaQgCrHtt15RlPvKDj
qmgqopb6d1QsIZS3xLlbrFUH1DxPzWjM/KEEOhaOxciacKKLN2F+wyzgXeaxEuzfC361q0mbymA3
MSeerggQ9tUS/SX1AhX4oopmQOaLGNtMbUbaB+cqdrBKvmEO+Yo61NLkgVPSmpwhirS9Naoa7mnt
XcZyGKDBAKpV8ESsTMqGY4HhL9EEqoFoPJNjEt6gfG8mb1S+hqOMp6vFEvYM3BouWpqtjT5qHpV4
CK9GNT8wvkjXPb3hSzptxyom/dZLhvtCLaw3ZZ5qkivR/GZq2W7KvpUnEMd2MKYMyr1Hoiy8O9WK
8lUeMjRg9/FDTYsgpZWrSbLqDHrfBDqqgoOgumLtyaeb0TNjVZUC1HOoI210ZuuxqSlKotljkVcm
YzWm1higJjO2UpXV1Qn1zzEfptdUT/ZulvcozdLpNSFCEUplDEbS5sTxo86cTZTh4DQh9zDU7Jvk
O4m77DVT0nCDK1QFeuhVfmW1AlZcj4GPhhEuqNK6sWlEV3xDW7PkwDFq8i0Oe+xZ/RtCc05IlfJh
AikIvDCsNpaO3yWxfhFS6ew1V7VWUjPVh5ZmDeCZcYHMtS0Qw6b8pRD5y8Vfd1tIql+t2SYvxkCP
WsqXSi7UsxQxfypi+eJqo7stK+A7VaFkPgpne9cpLhkhuDa2kv/zVsb3LAOMnT2xVbVqvhON+Sgo
VCre5l+0YY5D5QROWDVHxaKPpCV0BYdRffmBercxLIXZEJ/haFdHJansINeU6DjOuroylSjdCKb/
d0PWgZPtm2VZdT8XRL9T1963cJ3VnH/mzRgvEOb4oehZmklhx8gRqUddPjhOBdR26iFzL8ssB2sa
So18G2q1u0ZG8nvW7aAYn2OH/mDhxB259Vj85Yz7tutAE2m53DZkpq5dJmHrOszo/7mFeyumog7a
HoVTJbNyA1iCWY3S4JiY+zvLS7WdPWUjR2/vyZYNswRpbTN11A/1PL/gncWmDUDmGBnNs8KuQFo2
SorKnZS7VLjmQbja7MOPDrLMprej9JZfCfM5SwrEG2nVcEx5dsHofCidfu5b9xrVzU89mhxGU9tJ
Z4yOPw+G0yJf8upTabXmxdCT73FoWpDj4yKyGZnR1Oaxiu36+vOg0a01dKW+OCGSJSdyN1DzwnOr
qM02jDEp2LWpXEOUPlsGPxLEX6B3sXzrutz3WrnqlGdHnewHL5mzxzI5GNn83kWxwd5t0ItukmvR
xNUaW4m4Zs7wGkkj2XSKlD7ipvmOWuvYtK0TFDifZsRB1yk2xusQfoyWlNhY2IY0A10RJ2GQxBWv
8tDUm59+S1K2TPuWuZ+SsnTinEl8LQJu0NppcY5lKGBXpfMxse27AqQGtpOCiXIu9z/VMZfHOeuM
7lgaHRxGu+45RFW0skXyaY+2vasWKN+EsciQ9UdBBzlou0ZjVVJqP4Nu087JVsELQQlnbRuSmTHq
DNapNGhH2k5RbpzUHk7msKktqoxW1YHkTOk6b/PQp1fr3Lw4QzfBOAkpO/0rdSJAOSfikMCrgiNR
qR6VtNwNNt4qyziDENIA0znpEWYa57nRfVMVnnE22psZUf6Gw3V20mmEDzo3IYaFcB3xjO8lI1A/
2cxG63LPd9bj0Novo+6BF8jZSYoZm35ExieEhrfI5i/JOQTs7Q7kFhX1BjdluOut9oJPvHzIJ1B9
eo93pKymD4pznBlec86ShguWUElmPOJBVLH5zggCTAwCBegvyTfuixCrjBrDAVs0QzL0HqGB4RKj
DGlUvfhIuvYORmv9O0ZmrLdhdI8GOw2KrF7rrdK9l7STfY5i6VWEDnFejXvVm4fZGzGJCMe8NU79
AQlx2yhWuKu0/N0t8IgpSOpu0YNcsN4ijOWpgS25R8BrbrDkI3lTKopHaYJfQehGFMXzUOLfmnq5
aPDUcuVlIMBFm33lsfGRGIlxihNQ9I5g33basNm5djwHrieyjacx7KD6Bw1k0O0xy6d+ERA5rtD2
lFzw7UP9UA5T80ny7pcBg+mtdBpnhf208vMwbLdpK5JzOGd487BE9GbsrAtoKDCv5GoZKPumanuM
TQfvZMUC6Qjye+Epvhq3OibEdtwA3dJJDzVG5IvA7Igesa5xr7TbhK7OihNAZ1r4CVy3R9TdtAQU
d0lLQwXQtS4V3i/OAa6MxKGla7SSDYyiVXgUVeIdKtFFx58HC17IlpldfK77krlnN3nHKam9o7Z8
JOSMJq7Vyg3Lub6qx5cZTMChR6PHpmlEj3mFZlktiNZERz/eIF/j8zBb6plMuju3yqYjvGIz0LWC
ullBD2OmZn7q3PEzErhnQs/ENctAfu64QHKU9wx/vE6syUCb8QfZ8H0S8w7FTIxhI1tj4ThKb0S7
X2hXMXrp3p5QrCNGiy+ZpeR0d5yj3ngTY0YbB7YxOhuS1at1SyHgKy2Lpq5L42BSvTYKd30pYBdE
jmkwoRS/dFkcU2FED1aKgE06ubKeupiRf6hNG0TgFkRtfKZUsKA9CWqko6Ml67SUvuVSAbLKdLeM
s9Q+7sMn5N9cmXXp4CVUv+bBIVKMsaqlwgCZ1RZ0VNEwrEircctT+jZa51QPHVttpH2LDkhgmpfj
ThU+Eyium0TXwO7guFKdtywqlSPMq30fYagYG25rBkf9ui+i5V5cjqMxb54EKOi25sYW8bepdlDM
qgk1Ai6h/0fww//EcJOdaTBrXzKnHGiX/wqlntQJroRVQmZe1qJBFDSuYxMItgd6Yer+Thb+X5/j
f0Tf1fXvbF/xt//k80+yaVtiILp/+/Rvu/Vt/Z/Lv/ivn/jXn//b9ru6vBff4v/6Q+eHzeO//8C/
/FL+23/8WcF79/4vn8BhTbrpXn630+1byLz7+QN4AstP/v9+8y/fP7/lcaq///zjs5Jlt/y2KKnK
P/7xrSX4nWLvn8DPy+//xzeXZ/jnH6f3DtvN//gH3++i+/MP3f2rDqvcUjV7CdBZCOkDlw/fUP9K
D1fVPbgqlmHoqvHHX8qq7eI//7Dcv5IswvtJgrKnkoxGxIxgj1y+Zf2V3+Gy/JPrYuvwlv/4P8/7
X964/34j/1LK4loloN/+/MP4e+TmP9GbVdQT5I5ahgu/2eBP+Te0uIojY9LoNgc9GSFxCbG4VdhH
hJ6Pa4VmzlG1suioqJge6CzN3v3EoTJ2Zz+H0tJODIf2Lb37qb51YQh+zVojam42pXAV3+6p7Suw
p6kgSFaUySrzevp3s7TXKMx0X+aN9DVPsQ9q/FiQGZHnufZc2JiAyM7Exvw6g2kMzN6INpkcaG/L
06SsAQBDjJGqOE7SeMmTWfXzKN4J6DZ03VYN05VtTu8R3i9cHOqSJjXOTqY8aKP9kutU3JR900rP
LO08qcOpz0QZmF7IqL4JpBqfS3xRcBoDbaxMvC3Gq2MrYmMt+YS2SiMNIzIWsqCoPGDr1ftcvM8p
Bz2z26Co840WDOVPbdY/2W29NwcwwHoMSnRQFk57fg8T5mLbZVCH+XehvY25kfq1N/e0aOCNVhC3
MIu8U88c7fojJqNAKuEFZf59hR/biGcqqzwQ9YuDQUsn10+J9ACAyaYBxly2HLa0aWsTdGDMnIjN
ah1BHuBcZZyEBsizjax1ScuKGeVOKwD82E9KQ1pWA/Fn1RKLWgh7m9IGXoX9h4g2OUeegRktQmPQ
zn239dTiuSm75xTqnfqdONV1eZHbeBlbUMl4VtDF04HZ66bUxmNf6uuM/EON6BHFsD9w+u0aFuN0
4FgC8jeheeZEaOlH5yVXvL1lkAqSjLueGOLO1PetY9z3HI6VeDYCFy9yVThbhavO5Mjp7kIojCvD
nvVDzg+5NJeIEwI4ovUnCJjklczWLYOC+tRoWTAv/pQU3AkRtHimooRgXZ1flNtoqzPIR4QnxCVo
avM1SgkzZSI9rXuMfqmTrZSkRM40b5yY82w6eY923upH+oYbRnIus4Eed3erHXvTfOr75DCHq6y+
oE1a4bL+ZPUO8LEBfX7PkJhnY//VPkVVdOzE+FiraVA1bnqYYhoZ0EJWvaGKDZx9Jp3yd6hUazOL
lVUVVis0ueO6E3h62jzZGrF7H3YkLZkRGdpxNGdBGaPlz9XsNR4BNbea+UtYKFwBryLVmlVYgk28
NU0gsglQbo5PTo33vzwKUAvlsO3r0oejGVTFYfH4DW0f9BY28P7dsH6VcKbDD8aR26rI030fA85S
LSiKKkkfg8dpt5CIOsrGa/dq2dVrQSc0CPPQ2yMJ4SSuM7HKVF5wWOxCk+3FyZMnFZPFI6Ez5oOs
Lp0ju6MX9/edgriFXlyf5DCN/Fq7MWEZEaWAOM6zX7N2QuF/jJXsOHI4tuLsUUpjBRfmswfopJ47
ci5LZJ6Wlx0z096Zjg8F3OeYiVt9fIoE6CW4StNCz+p+I5lBa5evbOjoMQJGu3+yPLB25KMPWn4S
HFXaQb90vPcYSojJ8SP9ddC89aQfNGfdRQzmHPWh51iX4xeyrPdQbTcypwLPPjHB7N0GhYwkrFav
1qEZBq7L0EllcVx6J8yme3G262GNWW7rNmAJ7H414qaRBSaPeTuWYtsD6c6ddC30+5G0HbxJbf7L
qHZ6B/5uboKwf+zmI8ntfs4Fk6IRjNTrXN6LexE2WzWPDxbdf1N7wpkT6DYNnIvBJGqZfIaasnVi
dQtondhS+mX0/4zYR3i2MsRbPGrca9M9bxOMKtJQ+fuSyOi2pQFcfpnV3iNvwcgFhVfDogi4YC6m
VRwVgqUAMkkzPlaA5C2kkGOWbUC7AFBoN7WmgClB8qpMaQCJ/hlY7EYtXayMOc2tIMlDkoWn50Lb
9c0YzPZvYf6YEAGkC4TZ9X7sYizkI5vLK4Pk9dS+JPbZLbAo8I1xA6Fj09bFakryi+syp3WT7TBF
z9GQXLPR2+diTTWaZJ8EI3dOBGLTwtts+QWI63IGggXwQmBY7VsIrQoCd3rLTL7XOBjpiuU+MUkL
SyIkSJkjWlO8DG6C2ChdoUYKoG28FfK9aPJVXOh7dP94k0maUPs6MMxT5L0iIQc+32+Kwlmr2q8o
/t0gU5mn36JLPwEhYqC1t0Nyn2jOYwtkGw7YCnfMfdtrq8U33+Oj5I2HIFatWE/EgDrQMVeS1cQs
fqMjZgewtko5Nb7WSpD84hwzFaXftm8ERNMBw3nMkJTOkbO1ugmDs+79Tq387edr3uyr+BA2THKv
NmRB88JBnT6vivNJnUKaiaFOAqMJib8xUExnVe7rw8grFT/3s3Ega2s3tTlrUObuQA/6apQ9WHm4
VRal0JCvRvtXqL2F2t1YEN1QfnRdEyRLJwjZZWdUBPt9iOSZkZU/k5BF4PZKWsOydqx0iYQ6B4uE
yAbYuF+lD4TCBB5281a/AT3AqPmMDpM7aM1MeZV181mtN8Q70ZHeR8NEi6/6yPCcW2W3KTxJn4G4
h+SZ4dapSiiiEx0nf4n5Kjz11ptTjH5BSrbkiKdKEm7WZU+fvsUol3F61GLmOMlKKWz2uTzbTehs
2hFOih6tIiCbYbajU7eVCIoLLEUqektnGteufRTKF37MVdywZVnfJUtelVgbVxgbVPqUEtNr0ZWr
Vm9XZllBu72E2rAh+xps0EgadBtUaoPrvtzKtNpOY73Lhb3Bik/JZvluVe8LvT9rgJhZSrMP5gWA
lt+szgtKlPx+NYpd1Hu3atROjc0eVLAxzr2P2x8TMdj9wvuNQwv2/ENaLlhCNbAL/XZWBhLFa9N+
oEn3Hk/Do12mH4PkAo+1ZuOAtI+xq5+LDHe/o9Byo93hcqEWy5xrXrooRaH+oo6hkAxTQrVHQYfI
6OUV/US/riqW6AG3i7N02auIhlPTY7P6mtPxK0emtbF666kBYIL5OkDGsCjAdsWcGIzxIWL340mW
MLhKrUdNiFldbGOim5F34ZJlFp/X7qtSp8nKde1dy1A2GiMsHiAitORBLlq3KJ6+EBxFAHGXag5R
lOc96WlzR/W4i8oJwWV8MvMFcKX5/Qio3hs2OJ2OktVx7i+NeuwM/XdkuF8d4itHYH9pJ8CSyleL
zHKuM79uBOsHsyr8fxVRHKvEfTUZWcMqnZmZzxcLAbwdM37ow4oh3aeVGoFX5htn0lea27zYGaoV
Y2eAT+zC0deZBE6uRbXML5Ajg0LihxGxIBlWpfB7Iu+kNrAU3Y3Th5Lgzo/v86nehmV9lDQF6n7c
SKW+80wKNVGwlUMMwMjXa6oauMwPQu935VWnOm93oNLWnXqx1G5f4KVOmdNVjsaS2B6V+Rkn4nHg
SzOanK6uMXhT9EeYZSBmeBhayMc6DwZSap6Am2FTrbdN6gZN9UBo865SxmfUQ7vQCTcJY1fVXTmV
5gNUOMcGyIXnBmVo730hhyD8BDjsNOzmRsUw+atJ7bXp1Vw2j7qLsZy+7tI5qLoJAQimbLfwp75n
J84fbdaNiWsusd6r0nyIq/1ssroulBFq7xXKqiCbx2PhPOTVznEfETPw6jIjIgkFIJhPysG6HxS/
TUBioK3kHzKSsO9tbn96gy1aCpog0vTplgeNWb8OBGGG0Se36UEpFV/MoMwGTOyU8QAZ7vEvbSHi
7Uu0PPumqO90VaZ+qmffGf6Z1B1vBbreaGAzSehyrVSqGAsblJEq9AaV3qbIdDKscVO/SewMIcLM
cglEBgdZrrz2tfnmOrhe2eCvzWQ8pHi9w9CiGaaNXIr5kyvSVSgoRT47xqvFDFgDJ3BP6QVHAUmY
75E0G3c4uELG25Si1NZV/GWPjEg5xVHkeGPDiq36y2vH0ulPxj1DPR+Dlh8rX2X21DmA/GvU0E26
mbN4r7p7jM5+xu5Fkly8UqP3rmMsQcNqsT57xU5vbtl46HpjrbqmHzKGzMzpbJmnVGpsGEevci92
c23UbK9ggLAsjI5zdYOqt1IcDOkdpUsGZY8oNlWeudrXVcmd4lgwOJgZpHpAhC7w/KPeAQ4zcBqO
IVPBHhHIAKzA8cnzQ8xMqOxM6LGQProtnLbduWAIfMdmycbCPhQmOxXVDJOZzl6K390wd+/4pFcC
XVsyjbfI0nCx/UbSugrDQ0+1UbGpdSwWffk7f5+5NxOe4Jw+jmG0M6x4S89xVVe4qUpEF3V4jvDv
EhrOar7LtW6nkfVSpBYYwMrXiL0pKVKKBQdlHHP9ObET8qVeNA5LefhReOHitcVpYT2pKpfqQM5S
9TvNM0JN8ksM18Mpb5r7jrpsRWysXxufLZJP3aNTfJxCd0v4Q07dvwHMZDwyH7umBaGMYAOxbpTt
VfbPNTWYZZ2yJdMKFVxovfYYZuFG82OkXnW8qiHzUiKVyO1ZFbbvooQbu0caaFs1RXzGUiGUB8hb
oGk5B9f6Rpsyv19kC8Ijr+NlbjI2ZTfQEKVE45uigC/s7ybenxQn3YwJ2QxhmNU2056B0xKWr7jf
1mqxbd1zoXof/UzpkjsBg/R1Vu5Syit9OtcZdgNAxww7mWLI8sPOgNRrX6TvbJQy8w2xS+Z26yTJ
fiISZnbytQW/sNWheMAhyqpbMshjbq+tSh5mizQVHQDO3G25MaDbvzuU8Hqu+WIstjYFllMWuzgZ
qSShK3aceoTAKEhhyLIzndzyZiWLIgnITI34xrsuE50G85BmUVQr+cWLvTcJ+2UMM7ZklwhvTi9K
vbJH/YJAj3k6AZ8V5AaJvSF/1s3fbT6fJ1wkRtZua+JpEnPJyUqglA+hP8gK7hXUCt1r77BdlZu2
CQOjVz6sNLnPQfcgK0xWgwKZ0DI7GhG4rZLCfZgYsOmxssVM8+JYrAUNr2DusGSkc+MP9XDfOtEQ
6KmnA8hR7ib5v8k7j+W4mTXbvsp9gIsOIGESmKIKhXL0VpwgKImETXj/9L3Ac6LP6R50xB3fCX9K
+klRZTI/s/faaJb15o+SL2kptSNK+KAy1EMeRxeWf9SH+ktErqaDARbmcTAPJA6Y3+1UAUED8ySH
h8zr71sKTi9zD2uWh1q7HKe5WHdddTc71750uDjhW3P4WW4Xxin93eRxtUCO3EAtSqJOwE45ofLN
qb+X8oF5mb/86foTiS9IMPZFh7AtA0hlcTpXxh/XHrilirO5UByW9SnmEfK9+dfE2SpilzQSjin7
soUQrusfs3CD1VZnK1LcnZ8zrw2dx60uCfWq9nE0Y7KZ/dY0SetWb5wJPutWkbhfVdWFyN73tsf0
KhsPRq0wkQ+7ulOXBOfN3A/sE2AFiGzwxXpeClzvy7szolweV5uV5DsRVfQ8tV8TFDVa2SGWdhCb
ME6Ve0rMNrDwVLr2M6C4UHrCn6ZfnvW1FEBiszBa8mNnE1wx5D662IO9bWwA1MQjFxBMram5l0yD
0N3tDQzSqTZ8EnoZCIZcPszvYHosdHk3FL6YkF242IA/J7rX1nh0DdmcUdEe8y1fHmbRYcLiht+Z
OKoYhYw2fZesSknWaZx9qTvjzjaG82IZ+uWGGK/se+yDWNNPzw7qPflXX5qgmig7Ufu1PgupoKho
XIEuqhPM4qOD3sCvzBw2SvNlWl9mRky9lV8lrfYMSq8ylyAFjCAG+n5nXalGEL8sBGhRo6ts+kgr
7dXOXG6GmJMd6QK3Qwux1THCYTptGW1Iw4OcvakznerxlgojICKXongJNaKWVsR68Ae+E0QUeou0
TpwRHu1jgvHIomUEd5821lNj5jx4TyTtApb4m7G6bO2j7TkhcfJ7BjOBO/5y4CqCiOXWfUAB/ujw
PpgtLvl63rPQGjGcIK0uYXXRRtmO/oz4Ar8hJW3huR9LE6NsOOv43CxZnfts/Uu77gMo3euT94yt
qen0nRR7Z7hqzVvNtR9p307ZXVX0LrTkAOfn56bUm+xN67IwtWg49eJol0jT2WI39m+RQoAuloOc
vlI4emQ5UCXq1S7t1sNgfc/jjaMhVTUmY5+aRkhtfzu320CWFk2u7xHdMzJtDA1qT1jliXYIS+yj
KBbLF8HIN+LVcN/XOTO1ZP5EX/nCKn/m4OLvcjX50ubtq5l1n5CHvpoWoi8SDX0tdkywzdLd2epD
IDbWQsaDexHFO4WWRDcs8J3HhvdK1DHKINs5X9V5spdLOYy+oPBgDAuMpn2DFHhjLfWFL7/oWf46
0TKydxazd2RvuADOkQsj6v5mVna4GIKCNt03bN7mNX2woidWRRebGjjp3/LAQ644YsqyfUhaN+30
ak2oYP8iz7gd22cVcXfS0ypI4b1cES5aT2q6ETRbZhJdBHgLPy8bgsPEiLh+SyCrk6OI0dO6Rv7S
6QQ0YdRNWnURLHytQqV+af9GyHTRCm/vNdXzOBd/wZn7mqieSq/3LSiW3U2T/UEaHBpMz7xEYtlg
jMQEoDwlnY5URoae6nY8EEBll4sFzBCRNuX2wJNGAetsAvF6l2UPVv7asZErxmQvmtcqkQB3IF1U
E++NP8r+6EQFeO4XD8eld8KlfLWtlxwrZ5VZDB4+VdVgRuDaytCYJ41P9GMgkhFGP0Nrbz7RJUfT
8DTlnBOV5e4ndweA3CE/Eazo6t26keTk/MicB7Xqvtv+yRh6ZGvBEd6HEguXrdCSwwuPENuhFXQI
8ela92ob7Px5ioRHcuEQpNr0Aq9N8/K9XsT7nuIEj1xN6jQgMiZI5ERlH3H+utJzJPaGoyPnxHiI
tHHXZV+oeaku1kNBANSA+zRykyev1v+mU4oAYGhPg9fOpCfYWFYdnG2shNtOhuBVmFnnr0kxn5da
3FCj33eizUnIlBO8XN72Zu2cu5K7F9ABgFaYLVwuPFRGVxiHMnfFeRFsNAyTGG3tFtE6mGW2EDTi
vPuUddcW1GpaeVON3cAwz5XXQYvrEwbqNyPrKza8nAxp+Q5g97Uf1onzpcRViq46TRhkLJ+4vf21
Lc9cmssDS19352bpm+wJV1ol0noCc0+qkCa3GcplQdWskh4rAX+B2/yUkw1joYKyxLjXKk7kITmk
y6YAPxeo4koSGMt02L460FsELg53zRyPIXurMHaXM1gEX+nxWTFx0kriXaRJAyrfmLZ2LcBF4JXE
hEd+zExPZvg+ESUCLfG1Ev8hmeRvNTKJOdGSy88HpqnExGb6NYu8h9TUqRbE1W6BhsTmuPccpCgU
ozHxh0a0ElcwHPMxOTTmn4kbnzVNApWoDocksw+mLu7A4jw7nCrtucZmDY6PLExi0suafBP6EGwz
8TdCVEZAl5qM9DbV/uSgpeqY2ocJrmAkGmNw8lWiuL2z+WWe3Tc3GaqdGCkBF1HizKj3Wxi923fQ
I+2DHnRN4s/lycZ4zlPArCwhOO/csnCeySdPHI6gelNQ4aOYiuuSN0Gavpds3DyAqwkaKDMRQTqU
QcPwWfBqacgjzDmHxjHft8MBSo2Oq8em+SkqitWFNwQjnptWptlJcwfbJ2XRqmmWzTyPj8ucXGys
HKGwxwej0f5GWgaBbOD+0hJSmpGwBY3ee9fI0gvEVdNdr7XrMSJC0DfyG5IljedlexfPTnlk3I+M
0r4pLBefy9QxSsqZChsjizfSCm0tXk+4O5lRzx4jLifinVFMzlFT5mOGquEgFIojuHH+KvkB0kRP
DvF1tqMZdtUwhwg9VbYAq42HQ5PLPybCLaanmbzdUF2RdXYjbNgIUo1kuc7wvpsmuqvW6Nfctd0B
ARjCM0nv3gL23D7oFW93raHp04v+UU8xZjurerHyl7iWxZMuT02F/9WObRBBFqGx3t51jBtzGsdj
4o7fvXBcv4fhoIzC3HeDtMEOWn49DROCQZ6fxmNi5BB6ur0I2vPaeeLQp6wqFhYbY5Ofp3GJArTL
SFHX6JwDc95h9MNMBXP1nIP8Gd2J014kcYjDyfFJeprh6fIQ5rzaZ1m/2IlsTt7YXHMTk7YgKa53
pBVqc2NjEx1wyg4i0OGDgVg2/UwaV08jQpcXNG9rEm78AX6zSwE+OatLAlvb7NtlZXaQLixYcMeh
Uc+zS6WGUyFnmAvmt1vNAgslBvKodpg6ztWnZLuZqbLej6g1DoRG30Gidc9RoaWnPsr+ePAAoInz
QCCe2+yHZnJxccfCMSyv3jaEKij4+smivEKDzhDzJnaolXKqzWoc1vu10iq0IYC53Rn+7KS/FpXp
EdMmdFiJrKbBnzb7MRHHClOFLoUXejVbPTkV9cnZ3qXI5DZgYp2BXylMOGNe7nkkBKQ3WuIR+rqu
l3uSx5PbTK1htq270jj97WC+PkSN+XcUnzwV3mvuzttSWpBPURK1RchwrHlPNrzPXlF+K9S5UfE+
muJG2twAef3qjhrxMkmGc8wY4Lg73V5Y/EB5NvY8nPygTWrepy3nLBIfBPYum8thLtMwv0loPRVD
DC+Tryk6T1/rLyNxdb5jGmPodcXrUPF1ka5Nu85N0qDL2wui4PVoRcY+L5O/VaeeqPQ9AjupwWIZ
3cde8qkZrCS9Gee3i1V2aHgVkk+x0EjDoSpZnHmJuPcUYbP2jDgAkdDLaA7jzhnsGzYt0X3vCc79
DFaXSW6Wn4C5ZVCoVorJ8j6Ku/rgec1nKt3hoyO/s0bYHTRYXY690N5Nid2lwibOsiW/Ar98K2V+
EBDu/bxLeNetzlPu2vcAs7FIEXs5x2I4ZeXU4fxg+d6qJPLrxFEBIizmYLqH93pZviNjPVi88k9F
ve6huzvHZDC/LVbkVKJwTkytOtRdzdlZQeCdGEf8fDATietlbpjhWqBNZmCF26xzwDivxd337E+J
+bTA0fBTjM9t21CWnugdEgxyM617dB64t5lO9ALhRL9yes0KJ6/5MGnMqgCv+nz3HtfkfhiQ4rqu
hdxalfeZSzwT6vGKKDtfAR/ZcRzSxg7LTmk9El5cTScth4nbA58A9IT5dWoBtMA72vziptLOFeHy
R82pvqDPSoZyZfPoDhrzx0Y7rzqGdnK5tYPu1Dmw9/7VRK3HzCg/t3rB+wzFo8auNXclTZldTXun
Z1xbD/t1AfFTWjb3bapitFYxhcqA3LWEmqs5WVhp60tlj3dgXD3uk4aYC02/jO2l0FAGc7bFwTQD
kzF6dYaOfcza6lek2xPehfg3myVqDtJxhELkuVjygE7kU9UNNCaQM1FiqECHyLtjnVSj96wol2ik
BThxNA0Q0x12VCYinf28kqvFHdKHUdchKK4B0KqBB7p2ka51E7qzwgY2G2Nf72uElFqLbcB9wyAw
+blwq+PATaa2LFcDlYpgDLHPe/kUT91jbClGc/V0ihVRufAF6R9yJBmTs7Ht4GEoJUDKtBnd4pxv
kW26cZTiwOOc3sIgO+nJ0lyId7UDp0Wep/Um5i4zCtpoEicrBu2kWfJJ08ovQheGx0raC8slEgAQ
FwgeF+mhz9TKJ5ESb2DTwOyanvXAJAbn2FQkW5W2jSvKO/EIauESKbQzHjJbt3vRMhdUdKuWiYbC
PBZkCh5nTlvkOso+yxVHb1cmxYYs8B6yMQ7wxSc+IwfjGaqqoA/M7xqh45rrVvu9tA9QGOdfwuvs
oyLFwh/r6k80RvGvNVNI6//KESHkAkr7mVDTfpcPPIOEq772YyufTYS+QQSr9/DzyxpHBP3n0Aea
lT6lyuSEURmlUdrVx9GwCS6AbXJXd8k776Y2xGfiHjIIOc9pE4UUxazQjK7GJ5rzT88npP5609zX
c13tctuzD7FpNPdUyFjjuGcJgU1vkjnNCB7bYjRxXMCRK6ENlAw0IBEZ558PcvssdZR2IrkEsaI8
623JjBi35h5VoHkwlP5biSox/alk59KxAljc4dZa54xolOjMpZLey0wcgeTG51hxErRstoK0MWyC
mOPxgkIHsvoky3/AVYAnNzeqW8admenpMcq4bYcMY6DTpf3zlETAFbzlebKQ19jOp6llyTNQHRbb
+K4IbjMr0HqtjQOcfCzDqYwzioTMtxZ7DicQEZeyau7JYJG3NmuTuQeTJNDit4wFlpbWMV2L/AGq
Udj05V+NkMabfAvPimk1JZyM3tGya9oTVZ4txbEdxvHWorsLzQYSG+O1aBHqXhkdci09Ke/Xev5W
dVLv40JwTxNX/rrGVQVuY5K8LQCkxAlOVgWFflyZ9MnYCgR+n+eysX4R20rjhhLy1HONvNpORlBe
1huEKLOx1lX12GoZCUM90yHX2RB/Y/nIUnYHFyrbtaD3j3hV5DPJmExP4dtjkC0ZPm4QgirdsDbC
BbmfNHsUW8OhSFvz6DCFPVR13QWm4xjnxiy+VytLLtlwJIKjvOtEs2KWBZ03Lwswcgv97hI9qGkS
h7nj9qn1mlVbNcKV3z44o/mxzmIJ4EDQ32hkQdeNdmdsH/KZzPbcsF4gocW7mRLqvkv0+V5kDrMn
NkmW6U33P7/vyoXmdbTXQ7kMWlB3uQQLJ5l56TlYtxRiJS2+rW5QrV14LuYHxxmhEIOUuAjNel07
Uv1MnUskr73+xirn4aY2BJoopdKQMFUAJNpyFI5kGoJb6qrnA4GO1C6Yee3O3EEMK/yRQvvQrrZ5
6zk4gagQ4LGXOnt7GACvLYGKzMfUsawzeW8u2pdkYcqtVYg7G/YUMr2Mcd5YfZCbMjUDzgQnW67J
7IEtbkr6AaaeLNlUBWsFMLijd8OtkfIHYxG/sWEAdSWInejpZrO1u60tStkJvpfP5IXNPfqAJoqH
oJaaOs9dFuNEsBERLThrqV5vdNwfPsoDhmoLAGcNTXCOGx67PWU2BuUI8Z353s9Dd4f1GLeTyolO
j0uYDzY7jZpYmGSPAFLueMmst405HAfLkn7aZdNdV6dgk+M+vTOHiKw/iTV9VetnApaNgztC6q2j
x8nRHPL+/Y1GlzJtqu5ymOWvcuUa4QY6ZqbXstK1Jez4Xt57EYPqONMY8GU2e2uUes/EmthPoiAK
iHy/yLDWi+157nOZWcdc7FG96Td211OVIRDbOd1I7zsUFBOVRWCDPsc03W7jokUbYWLg8WMm3Df3
yzjBDYpGNE2JwXKIAdDZnNr6vd2aMo9194yQ8seHInOmGHzLiTywxbwBRx92XRefU0TYYWu2H0lE
hpLGhi6A6MiA28vUy4+rn5L8OU5Jwe7RrR3qCNCpUbZFOKMh8yPSMI9LFN2lEyVpwcxkbso0cMxM
HacSiD4ch9hts5CUUfa8Vm69p6kIIbvNBNW3BvGABaMeEbUsRMe/sinkewzDuIucO6BFtp+M7Dji
Oc2P5E5gGCHSCvRbRuMIbGhdbtzR2uezPh6S3v1qC+tR2X12aNYCLI0z7hVXOlF/9v3krW+qpnV1
YkCZ0xi5uOVVu29n9jY9Cgq/5148JFji9HlKX/hCv630uzpFem8Z8k1E1WcZ6b/SYXnlAQIwH0c6
43jzurgIQ+KK1VgFOK7UayxTqt8n3mR9LISGc+Vwac4l0/JYDd6DgxFrNTVJvkJNchO5Xlge65Nw
1yv1SILtLmW1PeKSq4b13EagEABvPAPugb2iJoNVmUNoVkplsNZ+npR2WGgxi1fjSmohhVSjoyXr
Joe+iOGF4jTQh4h0c1h/OxI91l3f6ujaBJG2tl0UYbkpv/IkoVcY8PcAQFRXa/T6sKaeJQdoF8Ua
+xU72dO7Ay/LTaj2eT2FQndOi5puO8i6/LZLHnv0BgzIfkjiT6S0rx2o9WMN433Rq/EJAh16B25O
IrNQt+gmBeqlzbLunOVodIZ5Tu5n8VTFlTpaE8ID2csbJEgTtqWqP9WuQqE7pGYwkyUCUdk3qcfR
4vlty6g89pgS5v3VVZwVLuk7tKc7XeZACISIL7gl0ZzoTLh/UCZ5TfM4uiWwhor4MhEx87UbYlWJ
SdvD8GK3H51cJGY3iIYfCQQ2mGbSrA9lMRH+J4k4d61NCmK2HCysDFy4PW1U3RBinrM/UnYg9AlF
WTJgBIzRcNbSzH274OUM3uNO4eW6A4WEe7sILUbDPhlfEQU5zuPKW0sow8bOLhjX2NZyW6+uG2C6
u7CnONj8wNfU+Fwqs7zNa+1z0J3u0C8y9rVJtoFJoOGhSNLfc9HrZ9Uvp8KbQ/CtyDrLq5w8HOsx
2QKLHteQGEp18mLSx8aHcVYLC27L2RvNqZrrz9VBBerOH9Umm4H59SUyYaM7YoaZZWgg+7QX/I93
el7UF3IoFGaTQu0EO7GrbLxtwtdngQZz+ezN7VUfvTtV6V89lrMgWljk9wws58W7hb0v0IFyMSKP
s/dtyoopYfbhMMjxe2tgWpS4LxmRRbsI5EM1MhLJ+54kt342AzfFC1QZi/bE6MnPvEX6dglUck2r
TXOQdxfmZz06YKa5k4YxEVBp0zMZsWTKZm01NF+VQ3bsSupRevZbEAEN2x5nH+mecVhpo4/abDqH
xule2nn5boZhvnqYO67a9sETGtxEJzo28UorQnl/qLMlDhLLJJrYcICGpM1eOebzaFZXyuU2tBb6
mUnVXJ9DI25XnD43Xf5ueWSGWRE8DT1/ZGcwI5VZlrt26pkTkDweVp3XB5kpiTNlSJeR8xOT6xPF
UXecLXzGTda12J+Xb6vQyGWwG/eBaHP7YEwzeh1tvh06sgUnmSY+Oy4rMMBhhAwyTiqfjJPEuzcz
3Dybz7G+6le7GILKGn6JkcFT6cIhq784yMsDPBqUPPb8mbms1rMaqp3zAjeAZZQ7rHere8r692Qi
0FzkrtqnHQVJm0KHWsDjOGOKFUv3Mqq7Elki7fGsI6uQ2DxPGVd4U3e3HOdEF5bzaWGHnjvUJ2v0
xwUTdarJ0HAMA9y2MvSdLpqOsT79NmD5V9N6021EE9gGv53BOQjg7LPFCA/TJMVQc4tLiwYwn+lZ
cYGgFaSwtwlHLSF8nMgdWnbMIJlvtBFpy6t9mIGU+GnGEag1CipT16AjMggWLTNceQsNDoQXBrtd
kQYNFl2kAtktZ9e0TxXr7ki7enBANmj/kyjxIvfApNjhuQdvSvBmmLW6Nqp7Yv0ZBYuVab4d0/6Z
aYU9LHquHZ1gt5J/iIsGy6GO1ABS7ozUzu77PwPREhtokzSTB4a2O1fKOdS0dT41Dq43Rkoh1snS
NxuTfRS6DNFvlzSFe7mipKyilPdWYc/XUqiXsbceRZb2dxbMUXOObzj7P0S3/k71NT1F1HVzkRG7
jjsBSFVCONjWdVeawRuGfKvokMVuerDKvxyzxGDFuC2K0amPNPVX6A3U2xQsyJ5ZuglzZZy0xzMA
cww3Oy+kftPiZBfE2uq4MF/qWjyhvAdGgB+Or7vl3xZ53+q1oFWQslgp17sxTtIHmzbUzniyi/ix
mFouL0Mx/+8IsPKoFCNaHd8AbH1J0iqM1+uM7/Vbjr/KwaAzzlR/48VfcRUxXmwXKr1Ex5YLd2wq
MCGkDEB2HvXn1mQuPGXo+vFZXxbPbvad+5Ao/KROmbyAuKO3rXm7bl/GEal3VXcFo8t+zIy+UgEO
zpnA0zpQDdrsUE+Ac/XVhMISdX+nOEGxgTvQl3Bzd8h7NcgepzQbQrdPUSoZa7s3Ui3bl31lBJNk
15iwd9ot1rpQ9DU3LTXVJbPRPxAOHuFlIA3iudkQEZ6MPd+kd953Dk/+vMgVpUomD1M3PhsNP2As
lyS01/qj3SiIKFHsve7Njy47s/1UtzAW5UC+6xp/jTgdCgYiZ4sgYeFYiBG8ur3p2qfJ5QXPUDs5
qMG+0x0HD6KONsihHwRziP7C7V+iCFUqxdfo62MV5k3JnGni2nD/jqbsOI6SlNPuT51rXZA1CC/Y
dNB7p54BeSqe/NlIN1EpyZGD+3MIuGWm0wFs/SzD4iQLajepDgRhTWhq0nV5TqvVY5bKSBnxxeTD
MfQVDnS/q/tdw1HsQ57oWC0sgWmsb9Ho8BwzJaB/+6UlZh328VcHUpLQPuyVNjZVYFjjSaTj795w
6m3Lox+XR1Hh0hwcgJtJz7jXLdgu2jTgMbsnOY3VeYCKsCs6bNS8eT/wBveBW5lwHSLohI1NIRYP
DCJ4umG0aOz1BjKR3P46JXl3dO3mUxcdtqJa83ZiWHnnL9UzoSAain+TB2jsjFuJWM+y/6BDeE09
YiMqM72xwGl8SWJ6PPMJmHN3P2M0fmZw93vioLrGuAbmqXiQWmwdC+B+At8wO8gpf0qa6X7ABbCX
Q+KEczfLI1OxGJdO+bvIxfMwp8tDb1MDlS9umy/PBHI5IC6YXLeZ/SjTtrqWw0DGw1z9tspyJ7P7
mfiHox3z7HfbBt3tJ6SPtIK71YIGTJGJd3pkbOcpzBCmo+lMjhwQe23xmke1ezEcwr7JBU3wUq8o
Lw0ekh+/4D+ti//NmPdffsn/rx2Vjve/GSqDZvjsSXj4LP5PyHz86795K7cv/Ye10jD+w8SyKCBV
C2Hbrs2f/MNbiUnScIXhuTa+WLyXHq7Lf3orzf+Q/C4drkNaJWhGT/yXt1Iz/sOSuul4nmkDyZW6
7fy/mCsN93/acvkmumcbum1i1OSH5Oer/3w+pmWMF9P4v2wqqA6Ikl0t96o6A1u7xBVpmuVjN6Jh
RVC2s84RA4KYvSt5V6TF90aNOn8+j3r/NChdHpFRItDy6jPE4BoRd1YG7X2H+eqkg4j1mYl61CDo
R+ucWoJRfBp2fc6+zSXb28muEVkygY2QfSBe4NSUxXcyFtY5Z6qCq2AxENrNRyoxMkdc3kCCebDp
ufcafWVRCLZw02RA9ird0LH0fRY108WqjdBO2zwEE4OA1ZF38AvNx1lFkw9/ENeNUULiV7QsLccg
8m2miqdEgzlTMB7GCBQkRidQtJllyGEZxD3CZNBDcDENrwkJDqQ4rBhKt30aCuW9rHgnNQ0bQGxT
NVG9rNu1KcyG8gDlUaG+SKfjxhnk4ziDmoP45IPQQcIGiEXT0STzYxGVp0yERi0H+kBUAi0c9zUR
lyupE9XDusrX2hqTsK51ouIKcpypyUpG1wq9jGOU19nqX+Q0vAlnygPJ14DJA3HkZsnRrosYf5l2
MzUW42mCxgod/8G6Pv98N6ArXBZLGGGL4pJl3t6nYtjziDFNRDN7Rt+NfC+OEWDU9dvMaq7lJX/J
VJeG9SPPY3fHkpKXTv49TuatBdPqxQHC7jP4Y9G+PU6o4X7rGj00Y2Mfq9F6TIwWDZ312OYiebcw
veeeBW1FGwLU/j9cL6b+985cm5dRMLED0EI690j9RZRyaXcvAhvBYUye1Fy6D60XtF7icuPZH7lL
Eh1S9G6HupckDFFbR9f92RJYbpguggSCeiJ2yOlw5RcWPlFD9wml1gPljOuBJRznsGw+MhMVoEqm
L4wm6z100WPtFBHML5uVFq4VX9bqQLxSRSTPq2hbcf9v58o/z91/N0AbOKnrf7M/A2zFrGfb0tn+
y5r3fzjnV6r5cjBRJW8/LiBJ0t519zUdM/eh6/hrtdxFrl0TK9zM/YvZNGIXZ2Ma/u8/hi0xe/+P
n0Ma0oLcatrCkM52yP37UeHOzMcMmSNx768wan+7KFl21twjZc9ekxiPHDvmwjcac2LgJtiK4cyY
R2JBE6ntUF+/j8zOfK3Q/yxr+juDkqDsiJ0cSliYKOljkkVnctjRygoMAekddWpA/GgjZvwIgLvP
3vah3zL/plndkRYH8SqxvmLmnAfMmjuhrCjIK/nqsgSshVmcAZ2JXWHVuIMZZJxbY2rP/fYBSPam
sMO6IBMTA2lLN+4SUc7CxeNP6TrOP591eTGFLhrXuVo+EXg8JdJ2WNTljBILtzyn22f/+uWE1OU8
3/38Lvm3MU6I//pfx3XUeavWH/XPH/x8+bZej5Z1x7yq38licM66TA+VcrOj2WrNedh+6p/P/vVL
YfaHhO4kdHfeWrQ73SZgmDYDwExK5Tv/Qf9p+uwjaZWK8uz1U7vxnhivFJQU6BZzxhrDK+Gs6cHI
Byb/CQrGyF2CHogo4QHuc94g2e5jAOHMsY7IFpozlp0aE+lYn//1y2K+tXLdOkqJY2FCFXFetg8/
n3mARyZtTk5FbOvntJz4UKEiAUnoYnmFrm2VcX/++exfH0i5DURNxOKUo1cbm4kd8gBbdPtQoTNl
ElaEdQvAg/Gp7wwTC2QyoCMb+olXl8N5kMrTd3HiyQDxyiezuw4BLn6X1emJgcDkXZ6XpiFhC/oE
DdBqnBnYG/vRwrGUTe8VcfV0+/16hqcW7RjxQqwoI8Iuc6pjfttuc6aOXgpIyViullh6TNexRBiA
uNTbaCZoQHnxJdMJBiFSbNJErbPtde+p4rBwsvy7bYvrz7+I4NSOb+ghbPj59QFmx8jfiQs82jae
XeFeFlk4oWDRF0aG4tmE3nx21xKftD+Nw3fh2DXC1Dac7ZRRRYvCGWW8jzUguYXjVyOVwVHVnqVL
4MhmrmrP8/aa8lr0tyweTKSGS3PuEdecfz4zUDTyirISFENjz7O2aEI/aeIj0ysasWx7Of98mLr+
n58VtjHvleXQwG5viX/9QVwwmKmgFhK7IOETsbOJuPcZZNkwqaeIvglcerwOtYHKPztuqerhoIEi
HrfnyYs1nrKfX1ss+jz2iQdv5p6imD9TneC/cqLQlKK7yBpdT5UiMYrSl5+v0LoE/LeV5OrYFZD4
sQDHwtBeF/PLKyNGOx43GIT9W5KyNt2Eu7ZvEyYHC3OSm7yq6ckpsNMRvnxBMpUP4pNV3sfqYstX
mfOMbdGPbAwPxLAkB4P39l4HFLMbWSAOpCcikpB+maCAiud68rPl0wbvubdYu6KB/03YUhOIHPsS
cRzJJp3tj2pmCgdiJrCxtyPYoBow0hRuDE4WKNkKNkPP78XYPfcWtx0LfOXi3I9dIupS7YkBY7xH
fAqTu4OtCQ0APTFZTw5/E4Mv3yxXktvd0JPrnxIWYN6lORuD6d5LLbGXiqlu4rLvGco7lakIFdGP
iK0K6qex5UB1nWJ4XDJ06mbMya6ZKJXhGf4aZi8PKaFWs3aRx42Y0OKZyshBrzqjKqMy4KKk0kGF
KR8csm45hRasYufEwHNqdNat7BGgy6U7D5tk9ace6YaMPOuYKFTMh8Ag2BkcStWi9TEQdaLUWdFk
ajEjtMYlU94lK0AW9iVhdB8VqUXkXHul8lsS44ZFiBVkxGygVVbMoBjceBQ+UizHttVRhUmt/jXh
0pkzsBbKah4Mi6KGewY9ZdPsikZo+2Sx5ou3nqCao0dbtReN1LfD2lZ/f35c/mnGpWvkASnSLzfN
PH4SBsWrwH2dxC8lBUKwrKwfGw+G0uih5gECyPg47rNTjFnKYvXfoM3iEtXWvTQKDjCC5fy4s4h5
ZlowerV9ISmJ44YxkPQyYPClvGGh99FokQqaJF33YwW00lSj8142u6U7mmmZ3HZDzVWXuE6YWzmm
gkLxz0GeFnb6fEZdmf8ne+exXbeSbdlfqR9AFiICAdM9nt6LFDsYlCjCe4+vrwndeu+Jh3rkyGpU
daqjcTOvObCB2HuvNdd5nnloLwgSEGNA1lWQge7IAbHxshhFg062aBJIcFmMOdyIHglhmYjmpZ9/
ZvlsNNuQTJ4+z521TVjxvhI28Ilanv2+Vr//L5NG2rbp2zcrfLGV5DkKWucQxedpM8bgANi/0oEN
skKdYbXtaPRX3Wmdhjc6HNB0DMVeD3REci2cg7cQ0Xq+/YLnk2CVR5GjNFWP2tHtIegegVE7pw27
DDQQcQLN0CiUPkOanW+bs8CL1I3fdWTeeuEpZXu+BRSFVmCJ8ppLHHUa5ayBrPP3vi+Ca7cAy+RJ
ZXDLULc8uhzORVg/i+CQE5GBKSIlQiCofmrrjiMLr9vwtJtbwWWvr80MPy7ih4dSy4ZOKcCWUtKs
Ge07UYqI+dqjE6KEIu6Xoqh7CHXcs02tMAIX6jsxwjHASEqAprcvTGs8GWfrQo9ldZioH1cO8FcI
L0V7PoPEc+CWrfwA7ehgOMaOdnsG5M4z1T0UOfqHNvmSNhSAId+4tW438wA9YbTCH11sBruOj8rJ
APSYoUR+HeFJC6sx3huC/l5a2m+FZq5uoGwJdUW7jFcI67ZCrv/qsSyjTRkuTfqUvKw1ehXnF0kH
503VnlZBvf18Jyrfb0TdRdPoYq8xpWZtp21LefznRjRRo4Xe4JUUueZCizc9GuNuUb40pj7r++uo
pIebWtFlhGpzWzjFm1ngRu3Cl8GFf0v0MBzDTq51ZD7FkdKbBD5FFbJHqPA987TkA2i49Pz3Uf//
/sl/S6QSzh/39QOR6qSpX36l74hUy7/wT9tE0R1hPiiYHymTpon6TySVsv6FXoO7D65mAVIJbv5/
tE3Uv0BRuZ5De0S5FhXKf7ZNpPcvyxNU/ybdFEsiAP53uiaOgK31ZykkYWLZwvGEphxSZFgflWSZ
NrwcUUq9Nuh0jhRefXcfslG6ZdA8PvkGbwFSaeVifB2Y0G/rqQdkHlTO8zTKdtznVomVWQ0jlNIA
hgBEYrbSJdnvrsJb2dFwPXgRQTsqTWkPxzGJaCVTA4usPoB2chTVqQmZxEKjYqEDc/2i/M6OKi82
DCabLSkrxGt47ey/mZMa5m1PsgdSxqSl6xqHgzI2yINDfz3ZUIEgJQhcqUZ+yGBCX7MuUd6KKH6k
L2rc2EFZn3B14hdlgT3OcjuRW/aYUIG8xDqdaxs9t6zxe04qE8SQ9Uqnu2nwp+/EjFu/RgJapm1l
j/2P0coASDk9cr0DdAQM251hMxwxyP0DrUCIZbQq2qFQb54ZA5UGGx0BOgntpDsffcqaQzBnKRuw
LELSGjYC1xGe6hi4u1tSQE1jG2Q4WjGh7sMyV5odrIEolwZOvBXM7C5Mt0e4jxDhNvBLqBip3WCg
FArnMOT6oh7rQ0VoGM5GEeIhSkqXnPYcN9M4xRgShhzhEepEiT5yl1cLRTxEIh4T39iv8hyk3yby
yIuOCrQRqbewP2XXesUKJnj6ZqeDfDWSKXgO6MkTXF+J8tZr2TXVyMs3HSnHi8q/q7+XCXx5tuFi
1PiIEnlLwIR5MbUUxo4J1FwMDNclUQ5YeV3nYSpwE81s5/jTJOQSRxDoB5xsxSayFRbJNmjaXT+N
hzxmIG+FmpYeasVU/tKN/9ZmAOVxvDAGw6pt9iZQqcm56EiQv23mkKwWpPN5hnYhan4FMTM53Lj7
3kNBE1vGD7xcnCZ1WR5SAgR13NyWgIbXlb3QtGYm7g3TsVUTOQc1FIfIY7ra8W3aB8Kh2CDI9Rei
KPd2HjtjX1W4ZhsTkKkOY+cqh7HPfSB9ZDfPzHLxAObDheEoeaPngFmLXV44bUuQaZPmd6Xb3uaZ
NZ1PCstX4+Uk/ij7V0MsyYriMNjFQrbnKorKM5pndo58Zox2RiajbZmBPjIk19Zt2QTyUv3EpMA/
scBqJkXQoYoZAARd8JhHzEYiGb+6BVndcUpEE2sYXw8LeMlYPirdqV2SqnNvaJEHQgbdmeVwRxzq
vZkvXoMWLxSzrhpts2WfxCODLtGb+rQInGLdtxlqcU+D0myGkheNXTZbu4D/6SzvjtzpzLk0m/HB
b+V57HDt09j+meoCRj3/mOHVL40d2hsbsUedFRc0RxYT5HyNmgN3V0DTkGosuR3snEovzR+ppm4l
uTS7MAuKnWvXjBRHg7RAHaVrd4zoupXAdk0P7UKa03Stc/97T3c3FaAT4PUxlo3sH1miX/JpZIMO
2xSbI99eCa3zTrsMtfHIfdP+ZFOHBXhIZ6ok2uLJpkwKHFoyZc/SxMZ5zF55pZWnSAVkjSiJFEAG
gN3RsiYLzf4YkdoISjMa/PJWmf6iuuJNTLtG8FZXxtpTRrqDVYFwPbKvZEXoiT1AXOpbdBgFGUUU
KEDHonhgU4OCFJg+YCQhx+dscaaLpll4mPhx1rli1XKpwhdnZvlT9k7LNgxRYbqid61e6RQiFy2Z
blcxlmhaAKQe9Qx9SVohkQDFNitgdTb4hXoEsjxfs4KWWworvA5OhGOItFEG4FFObldPrFJM5kys
+2wbNlF6bkWZtdXGpMlpazLMv8y4bqqqsvf5bNkXXRBlb47R5ViaGu8VVySTZl8Pajt3JI5FaX7R
QmKmRsvv4imBrOKAVkJnzoMG79YgU31jFlaAGz4DhlVY31EhLfzecF67EQkfBgRUXJlkFeSzyZpd
ghzD9EmjAmmive2txlmZrfwZTTaX38AYYc8lSoQqjW7HEEB0184njDfGG8Nor3g3eXIcZ220nfmj
UrjFALG0ZIkm4WEZMIo+v/MNdeqOrNGQUAyNVftqNkFXX/rexezt6h7hRn1fzD9aJq+pOnHin7lO
qy1Zsky0RXNFBbarrLdSvhQzlPbHjqkGe1V3J+s8WsuWaB/nhDW/3TB+3tSpcyiT7qHsyNaJchf9
yWJWunDrOyzIF0N3Pnt3wH1F9W1qd0F9o6rTjHsfFHdZB4Qrs37l2XxpWuIEAQ9lXYy/3hdOu+mj
CuphqOlCjfvKPg2D+4E8w3ON7GelO2IAfWa1G6NdRBntG9yyN1ykD7YL7IF2+IG84wu0cze2d9OX
P6HJmCBMgefRO8X71v50xQIHRSaS72DFACeakos075drgu0M97W50hlTFAmug4qpwZx7ZySUhsMI
tCGBAlud0lvSOKKGAv0EWJYmeFlwaTLE9FkUV53A3qQ7zI0/gmo6N6NsZ0GTpl/Hf355t1WKsplV
PJOExeoMFp96TquaPu8EeixedQp5ENi0/NJLuOQxhoDqOiOaRRY3YL0PWvV7KV6lHkgkKPljMpp1
M2DdN1qkway1aJvw7bpKtDvotGS/BYeS/vOqqXYm0wEat8WJObD8mFNDeIOz1iD39a+qP8TuTxlf
h9Zzhl2Ztu7JPDyVOIp4MZtqMVWtBuQ3/Y0xviTG80zvdXIQ5Z2K0d8WcL0Wm5+9y6NyH0XOtilP
Bv9Wd1cdTYwCswPjiqmfT6LCuk3wolaYo+19m1ygsxIROQlFcyEa8YzCfTXrZ6QAazuVl2lZPQYY
kFgWqdokMEdJEC+4t2JtpA/QRdE4FueiL0+M+K5wvy8Na5/Vy1/TqfAuYpKc0X+FZLDMZ0N2kdYT
vqVvpTqfsXHawkK8w1WHWiKJNMWyZ9xhbTh0Pc853G/U8lhfenwihhOcmLV7uag2abxs5zHhWcvv
c+GfYjq6gRjUbKdqQjsRnAciQ0qUOGD1zW0QJlfmQu53nDvZxtdsrO5dxRfJ9VMEHuntUBp3ThOd
N1Socsx3CIt9IAqxvic/KGRBM4PtaLt3uYy/YSekvTLxsgj2rGsTp0jReihrI46mBApQBwmaw+4Q
JNF1lszPNoq4yGbP5wzTa9L1r9KUYbhlhm+6iD4TIwMFhON+K5FWozyYrIWzlvL51iN2/iGOApz0
pnOjcxsAXBeB4YpWXm5ZK69FZTUJE0sNHqr1FEuwCCVzQdR01k3TmkwDBAGOgarlCeD/3rgvOqr5
XWY4j0YlIInw4e/oHTFyO/NDFCSBV3e/jK4Ka7SKNWpnotnc9tqqZN7zzheQzSkqBgBhOW3G0U2N
3gQKJkx/mw9WFhzov4R8U6a6WNSPkR2gIPcUtmcrLJhqIR10blGBDmfDsOiVHCJT6ViGih0xenTt
pggFO7gREJbjXm7gPhkQA9K0u+fbPF06BSnxW4NaKvm/iV1eSuk/pQf/u7T+f0lVllSX//M/4MUf
Stj78Nf/WL2EL9lL82cdu/xL/5SxhiP/ZVO9Cge0sm0KbfO3/hn/G675L8u1mO15ymYIz9/7z0JW
OtS4nkXxC6LEdfR/lbHmvzwhTP55paQWnv63ytilvP6jitWatpXFg7YAnqljPwwWLZRhRI/PxV6q
/jmusEvB8cVjjdPlMsma+TQIlbUKSPIMOxcBStBlG9stsK7PvcvHY2ZnjHE/aM1oqyWc35o8qH+e
KG713/HP4r1A4Z+DtIRyNCIJONTuUor/IVBoqcXrSdMArDW6pJTuEAL3Sm8wHESXtojO2iqmV23m
MHVbMsNyaY87hiZbwqIhNQYl29e2uMWehDIwEPLkjzvOnmwKivzddPZ9M+r38WmXJhT3iSGtrbnD
fx5fEWcTvyjyPRG2A7aErGOXiJ4z9tR3IyFiqQ6ZQQ92qOGDTRBn4gD2sLTmy6irqxOcIP80mv7b
K/aXu2rT4ZDadpnRCpfWyZ8HhAium6IqhuQOiGjtxtOPLDWvfZMPvCur09C3vNXn1+AvtwgXLi0X
V9Kv+Yh2ZzNqjAWmPLJ4nb2jT1LodMQ94LIp1BfX+6+/hY5G8DAwC19Y5e/Ozq9IFmIYsMdjrbdN
2LA/DK58e5LcZnIXPz+z5dU9ekWWdhKnpSWcRef4YtL+nwU9kWz/WzrQKN+4YEP8YDKi3Md9bx5K
gCJe3GE7MW1Qvku4jSxB71JfrsuSP6ImwGnaON3ZPM/pxnQAvCUGwvGhBs2mcbgAt88BhBjTF8T9
I+HA8mhy8LTClGci7xHmIiz449UZnRTRvB1k+0C7101rjLdFClSohy0x04VatxTPkxFmNzJ60C0g
txEH6RfN2uV+/Jd4gWNQAGvoykuLZhnSpaP7xUUtMHYOPBvhhJMDAfo4ZdcYR7Gv9ydjj1et1Y38
4r59eEqWX4URJYTHj394KS2LrX1rFBnG0RJ1R1QpkjCa0zEtTOBsYHc/f0z+8nNKSldIaUsXD/ZR
OzBvrSDG4pjunXFwV2bx0PWlA1hvXzXOVzf1wxOpTGQYiEJtbROk4C3H8sdNVdr1crayyb6z8bJH
Jfsbwz+bwd8axDKzxMEgFu0v3dqXWds8M6l2VokPzPjzUxbLOR3dWD4ZtkeGhxJ8lI5urIratnGt
NNkzs9mJing+1Dd29jJECrFz+G1C3Zy2yT6Zou9FFL4qVJPGbF1JP3r6/FA+Xn0+rqjoeMZM2r5L
EMKfVyTvJPbngKvvIrbCvDOgMTNUdj1WsXMq0+DX5z+3yFzen7gk3gBlnmkS4uGp5YPwxw0Y8s7q
HIfRSMW00T+1MHYP6iyywBGQ4ZvE3n2RVF+seh/fIn7TY1V3PBhb6P/e/6Y1YOERM3nocZRcIWcG
dlMeEAb8TLrge5TYP1Smfvz7p4nU5/dJ8lhbR890N425XTdVvMfE+208m0PvrUqyK4ast8LEqRTi
ggtm44t7+eHjpeju8/K6ynZIMTtOCZlDCWQjzjnRsFwz1hNQoJig5+tENs9e9fBvn6Mj+RmPrZRt
q+MnB3Gfjj0PmLlnlsS/pDy8ARmdsTrJSd8JJ7LcShpC6QxM+vNf/n3Hjp4i0rwtlgvOlVXq6KGF
xhfGk3aCvYPXBdEcdpv8zJK1fU4l19LIv7ALgq5H8QPnADxHPDw3bv2sIrRstW1Ul01y5oHu3BlV
K59IOSc8/Troztw2u7DGqrkE/eUzGyzNvcztV9+CUBkNgbyKU/uczCTqPZm5Oy4BVI7Jfm4nm7wv
n9CqzD2fXdA4n5/wh7fG8dgd2J7DY+xpnuP3T7Du52Aep7CGllRSy07os0FSXJltDJ+xzM9rb6Rs
Tatr/htf/PSHZ+r9Tx/vIEugw1loQJdHcSoVfenYWKPQ8NbXjvK/2K5+WIv4LcZWrIyutDxlHa2K
hA40pT251d4e3NMESXo9Tby0/Skjlc8vqHovC+TLyk/ZmiHZshZR4x/9lBFNU+0YA1rU3Hwq3PmJ
JGAES60PRi4jfMs57ZLyjjBeWsdOc+ca+P2iARgagbTrYc5/ZMSWFM0Tn2fouA3wbiNBfp6GiDim
9rVatCYsrAeBA9QqIDaJwYM60L+ILBCrMCSdo4lBMAk933x+ah/3/MupLfstx6M+YoTx/mGJR0yZ
LdzpfTDRRykqOEnl6O37jLzxtrqLiZjHkAncpy/9q3rs8VMYp76HanOKxYvyJ1wK7jgz7+a1+vzY
Pnz2ODTXYo2SBD5RkhytxFMTzkaawBxtcrIdMTJCttDy391P8CNLWWi7JmIIJY/XXhdq8uxjscj9
8tUh6BIbDa0gyEFbayy/f35G4kMF43geq5BGr6P4Qy/vzx8fNBoGU2NGJb/mQg+264WXE5wRBeCT
0pk2KxLSgjNNlMDBGMcf2RCc60gDjS4lM52vNq1/WSc8aWllom0nRP74s6NVOUyCUd++cXA/4BRD
KNxOyFHEfNU17XNOGt1qjojq8Lq7zy/E78v6bk3mQqC3F4LymlXKPFqTM10K07BlyfCBL8/S2Gvs
siYZhEwLIr6AD7oXravNbeUb3y1pY/OEFK0j6zvyPHrCi6xQ+xHyAoaXkH+7b0UbEBomPQI9VHma
BKl1GCbvRJU+ZOXxi9fm9416d/xsSWgcoLrmHIi+PXptHORFlJNJuZ+ncFclOr0ZBnVvFiYZohZb
/ADyZ5GkjDl6SBglpPMQfZ1VzgnMPZz+SVs+RqIHuAZaFNAqBtuIASIOG3c6mPhihSarVo0TnKn0
iisB7tHe9Wlxj/LmMudzokV+kIMAxbD4yuxNUg/FViM2OUG1RTA2eFlvlOhINNH0DX+58gxvXPfW
DY/bukdsSofceIQ2SISQ/6Ym62yg6SD65NAZ5sM8m+jiq2zaGr1PRKKpdsxAsCxr/4s38OPqyoeZ
3ggvBKU0M9Wj9zyrNTJG0OD7xUlQSHnu1ZD3AAcTlJA252kKbdpLkmSje9quzB82mTOxFg+q3Sbx
/BSjhd7Su8X2OQHaInWk6u0rB2DRJta0GHUQoIx0113mnzbdt95GJND3Jf7S8SkqTYeovuQ+G+Dv
Rmlt7r540pcn+ehJoVyhppXsm70PRUSYhXmZotrdj6Cxtg5UvwEOlN0dxgDzm2g7rIOF+2CTlXWa
peJMEy23scx+LZhRAzOMbiFINZt5QXLhk2dOE0mHxnZGd50B8+dH++H77ZoSrQdRYsqzBAPb9+uT
8nuSLwk13uuJ5qfKrMtizncDA0irUud+yFj28x/8WDgvv+j83v1qWnTyaCFAMhVnZNKRrOE/pUN5
4WJ7xxarYKRQbrmdsaGzw/TOsRg3OJvEg/r4+SH87Zw9uTRwGARrTvv9OeuQ3PVacARGEahtWXND
gsG4js3wZ47MkTUZzPjnP/nxO8BZezY8SNwzv71H738TYIXLQLejcVQtULAEtjleyDO5WJfF01yE
xFqSnkHtua2Fc8qjA/y8z78VpX/44lDkx+dTUVuy/tNbI9L6aLfo0Esgn3TK90GOx4DGPfxkQkiT
CbX82+QaJ3ZBRGic79pQHKz0ymr96y8O4cOHiMIWtZCwTbZYlF5HX8UiSju+l6SrlOwzrKr/JZmE
o2y1FjQz8K8I8xOEvEHhmCzsHpjxs6+np2TiVlXO7IAHnUB1em/AOPHx5LDyUyQGnx/lXx6TpbFj
Ub8IW9IPe3/Lek/4LXbtfC9Jjia5zn9IQzo8ITCb5RYZhX35+Q8u79rRwvHuB4+ey6ifR3Is+EGn
vKnCFsCLOmQ4PKxp3v+f/JJytYYAY9Iqf39qqRVXow75pW6vshQX9FTeQV19S7+oARfB2MdToj1F
/ScEFr2jZ81Wae3UBq+anobXvoaMCdhre1tFTKSYWmEZN65NqcSmdt2XuWK8VNhfHcNf1mP6pkwI
UKdhwvt9jH9swQInmnNLGGS3I+JGnxMSOIDCOpCXE0/cqpNnXq8jyG9bgPKvn19o9bcfp45gv4W3
T9HFen+lIT3JBLpRvm/7Rz8Ykj0Q+5JEMg8uYvGa1SEsj/G1E/ZpAioTurPJQPXKlQ16WLUyw7Ua
KSHG1ns0vQZpzyz882a4GRJjMwfGQ+A5DwMjs3Ut5ic7mJ9k6J32QHOhtYaPxpB2Z5+fkP7LDcUu
xbbbdRaB6NGT0xYhWOHK42KWhnEgtIMSoq4hHQNe//yX/vrsEBzAxwkrp2Uev3+zW/Kc+k627wVL
JtKOEUHFyh4YlGfo2w6yIb7A8h66xqtRMM9Pru9vpnTMvzqQ5ZyO30tGEDQxWASomo4WAvaEsVO3
La1ecKmET57gnOmX3gkp3CRkuVgGGuK0yNkKtqKkcun6XzFZQOe1VkTwTIb44gP2twOif4NKk08K
342jvWjYabLhRZTtaTOg95ial6Ri7/TF9V/+K0enjRRUIQHmY81s6Oi0fe2gjGLcsqcIuxxzY2cI
eVUQbAuAjf3l/Dr2TzYmiKFzT4l/R2Myyc3ozQT6eCFcNFWRtYdbxutv1IzQ7IvD+8ub9e7wjlZL
UHq9WwFNhk97C+T54vclMFArbarhppTeFpXdKC8gK32xff1Yyrh8FJDPLWNHT0Dnff9O14B8GsPm
lysDAGVrNnysFNKqxNdgpn7WLkoN3bdnjM1WRAzDcPbd08idAZXEJIbM8xO8eBI/lhAEmNJACaD8
Io0jG5zGgifb7tSB6iU0Y5Aq+2J7+pdPL9nNjCZZ/CmBjw2PsRZWPQVoOAsDkXvpSIKokuTEVtO3
KT3xppFg8P4iFrHzxWU70vXSU1kumxa8SNT2lnf81BrDNKWtYadsu2iILAKp0slbgNnqRxX512br
PGXdYzHfzjnT9S+eFvWXhxlFMwfgcSQ0Po7uWaA7yiIn5XvX3inPvya+3VmRiBOeTnnGdGZtRK6F
aiDbAvsTOwStcOsGJCOgQz8/FvVxDRWKGBMaMDT4Tbqx749lgMNpgv5O94jRqMIRHYZ9g3Cpf+kn
lP94prphHEHQgQwzBgFoU7c7Se6KURTXeXeVjy9u5fwUXbaLw9uwHu4NZ3xl9aHeRHtAvkVEJN9K
dB3KzNHYIo0O4GQHaiX75sWwKqwUREBYXnhj0pTFFh0+DP3b52cpP26fOEvaTKwgJBUL6+iKzwS+
ODbIEoLpOLDUQXNhhDxhaX0/JvLar50tHtR01yfpdxM5D3dBrRrhnqqMXV4unQdHwoOuFPZsNn+o
QysiKAIW1JpnluFhvk34l63LtpElKu4tRh0Mce7w9PmJfBzGuCx/jCO4UfwFHar3tws/MiyiwsaG
FUNYKSYUg7PHIQTgKEYX/l1Znvp9j7IrR2nDRBwW0jyO9zEifCIjAEt+fkCW/XHpY/JsW9jmFWuQ
I48eIFf72GT6rNxbLSZJU8GmrFe2VeMrMrJNKZwzv9KY31n7TjUOy7CmM1JjWx00Zq9FpK2LfJdi
Tzv4RUdmS/wo3DDDI2sNezCV7c4MSWIELWadOa17S84z2Y0QyAnbXYKag4u4lS8tA/+zKT5VNY5B
hLAgWyLz2iAFA83mSUZsVJv7w2XmON9hiemNVvV9GFvdeeeaz1lrJjsVOjdxvUiHsRWtrd7xGXh5
P3u/bzZGZFg0TUz/yiLibD2MEDHLtqlWEZPkk97aWhZktaXtgtAzRFgFg5VCIaH4pNjPzEuOBsrH
06wuQ+nlZNx4P4pgeBNF8Dr4ZBkOUrunxTx6u1m7L3xImJ5mt6J1xN4LSABDf5xtYnRta90IIimr
BvpVaNSXlTvsW1+ILXuNmGA8QTBI2Lbfmp786iEod1XYkfiXaH/HAPEH31Dw7i1iucFNIyTckb5x
Fk7dXKg1edCsf3sC5L0XG9lsc9GZ3b3MQ8zPQLXW7YDGDpHGJTrmYUvMqyeHi9Htv1t9VG+coe1h
M7T+3o9awhzC69jh85voEdA7o3fIZS1WvP6X7xuPfaoQuCJYx607nedp4BHUSnBBiGbJMm4bC62u
JWd4dO5wix4XXCEKVVPW9SXUmx0NUnVBwO+qrIg8wrC14X2FbmXLs3CIxkPTJ4KnbA4xeU+M7Bzn
LTM70BEOSrHJTUN4Q/VJTIYztJYFtlJX96BWKpI9S6wS/fdhwjtU0vBDG83wNesvIhIRtnk0r0fR
o58X5WVPTtLsITLLdDWuTZKDtjYISDrGioRJSOtM1BroZ7k9fu/Nkg1Y9dwgJibP2YGxZV6E5WlW
vDQOZq4FuGwu9kZHf58NHohGkEvNEhIbCCODXrsbL5CEgEkpD/GOjxoJalVTYppmnFS7hK63IF57
WW3hdFx1JjOQbiAXL7d47vpvc0pnEh6vkcDDSeD72HSCtwYy/EEj5ODpvRwDw9g6MtwbUXsopfXa
ooVz5/kOJeUhqdpfdmHZayNWj0EofohQkPsYBRNmCLomcoUWOffqb04vxOmQLwiN5ZENxlAfuJab
XgqQmJ21B8yY3TM9wkccslSqZHyaFAGlHuNVTAZk+tKxxZKey/E0anEX2lbEthUCkDFmDkmUck2K
KxDAb9XcwJdw9b5DjcSzaD+7zkC8K0i6gmdnB4kzQr3aE0HN17XwYyCUBLGVFD7nUCr33LQ+sNJ7
xxbhSReRGTM4RPwmZcYGKU+f0xbiei+4vl5lboow9ja2DIKTGLAnjYDAOSXmrugg+QOj3MzaJye7
ct29P0D59mNfrVRbEloXDhDAPbXty1quzfY28qGJNBE67pysRvwFJqFE2n/2Q1TeVhJFV4ilz5h/
72hOm3FlbxWDu73vQw+clfU0tgsdWhY7a+z3UdixANSoiUcPKWRhItYlxqUloB0YiQF6rXMdeTUW
yPAHM7tt0ocwJcYhTcmTsLFWX/Y0I3dtMq0yh9SYsEhIPJ1YXetMBbCYG5yFqClOKsvjGUkGwilh
axkozojJ63Zl60MXbyJrb6J6uRw64UA+8bxtRww5qu+O6FfjYYgS0P+Ba8MbIckWbRcGpA4NJx5e
J3LIFoPKQPiAc9HXvwxcOVPwUsCAwMgNYtOfIxjBU/0kaKdjkw0u8pFo9h5vZ0ni27asfpLunnbE
WPvBDIUNdKsd0L5rwHq1Jf1KuC8Atj1JPPMPF3DrRvXOQLAAcPa0zm6tsnE3fEFcylhUJLbxzaNE
8KP5rXZQjzLP1Psw8sgi1K36PpSoWNhRdZeRDeVGmGRpZh5Ok8bFCdEJVT0mgbhK3TF7xR104/Ut
hCpyL2JtYCViUVOkJFSmGPYJUrM17Fvea17OmliJ7YjE3C1owcdWMTynhAU5NhryBF1nPRsY6ZPs
qbfxuBdQDAm/cOjkg2ODwn/mqbx5RhJ6C3RtR+ZlcWvUbF6tKrofVVNdMKKudx49v01Rs1g1tUWs
TQrGFsWYsbF8kmzTvNra8eyfjKkRf5s7l/wj170wu6RauU6viXYsiB8qXLmbLOxu2cg6JZR/3www
VNs+36fuVF90wA1wxM87vBbO5vMdx8eZoSvRMNoLSQlgEnyD91sgD4quqoIx3esR74zV5QOhraq6
mgxkwyMeuPMksi8l1cSGVAZoAYrknYKY5KIeq5XnGBvtkQLKXhqiRi3sr47vY0HMIE9YyEGXab99
3GWJSCZxq5LuSkSHfJWlp5hFyNFymluD7+WM8ZoqlQ6FNwxPhh6fwPeSBeP/6prgvG1x6n5+vazl
erwvnVHMYKVZhJXoP48HHHllozLoMAXmhv3itINxoU1yt3Oyog5BVZ6UvES7ucjJ9yUTqbeax9DB
dl4l7WUdk7ockdgZxIT7dfH4rfGz8SDd2MQrHxykSXJb4LbJzmzZMMNuWJUtjTOAMcGF1fn4j9GV
ODmvrUUyWTxaPzQhKmtvYj4mSDVth+yukoTGSGKA9MDEz8vBatL+ksM1WbCQl8pVU0BdbUPvNZZV
/W0m8O6LS/SXXTUiWz46TB+Wib65FEl/dOUg2TWlKbC6yTFEdTE47hpP2K9aEficK8TiM0Ksddyw
GQ0F0QTVifKDdKNyFJ6RzXsYUjV90VPQH1setKURAnFQGFCpVN8fFN2MwWlA5OJRDyD2+u0W8oYF
qJpMjl4QAmj49Hg8wIhuYLlAUEgQCcOW0Dt/Ki4IGikuJkVdl/lvY2Rc1p0NyS/rWK5Br8M91M9x
7piHcOh28HXttbBCteeGePfEEROHMJJN3E2EwoF3SKy6+wYhb23rJdyWb6UTaO+6FkS8MSv+FccE
wPveYv4b52+d3cvzui8b9g9NjFmgfGv1ZTen4zM+p2JXEG2QjLBqO8dtV7WEbFq2Awk1BuzuCNUI
k9Q9U8/4Vrb8jyos90JSnn7+YvxlDIKWlYbZolSht4fG+t1dT3RSogj1wz1EEnr9bucdUoAF/oLD
8KhDAXfPb2XoXrczEF0QgNYSC2bsa8+89UtEf58fz19KcQbzyL+UbWNgRl/7/nhUU5dm3akQoH1U
3CYeLiIjqPHZZrB/oKaBnUiVeWYP1oEwwPayX7iWRt3cQH2Ao9M7ZCdHJYk33hCdlHVv3TtWlOBE
Oyc0CvhyQ7rsbEDWnF2vPuQkl96xz2ab4ZEZm1Tuqh687N7H23EDnXg96qk+l8umdEySH95QVxhN
I2unBloUn5/6R/UtWhpKSAhYqCBcDNzvT53crJj6nKRhwih+VNoYcL+1+Ga9qlrJ0oBg0kpKOUFB
kDVnthWW3/pgvmEDqy/a2Tnns8pn0zUi1n6DGCKTOlJa8HMCcfs7yaH3xU1au/H95wf+l77wos/X
6Pspy+mBHtfjVqKB6XWoHyt2s7kOb1C0sAel/AYBTRIc/E6/HJ/iGlKFR28ycx+oVx4+P4yPTRyO
QvEIM1FQkpHe+8vXJloazpAle5/miliYJw1+LHd2v/id37Ow998S5DCwDGk8LKOa486VNQeM9hu+
JfzkZaArd48a+sktxIOhh6cZNujaESBMJDsH4mrcDYhYCSMV/DSUm00Ctd+mDnbUolXSmo5KtRD6
wIM7/b3xvyg7k924kbbpXhEBzklui0ONGku2JW0I2XJzHpIzefX/of/Na9mw8G26Abdbpaoik5nx
RJxg74prBd1owIuB95JORjXeEZq6N+uUei5SboOGgG1p9aP8tX3Co0SXJ65rpu1NMR6kRj2gXNz7
//vnK6jzQCvEDKR/FMnoE4Q32gogGegCO212vyBjnZZNuPr3C/1lIM0HzP3PCrC5Pz+GDFhkepfi
rmwfN0t/JeJ/EHXAtOXOio9iGGrYO3VIQCjeET4Eigbh6ZPnzp+aLAMqSlpVDZkdo/MHpV0hD5gS
ns6IoLVv1irpR82/N/jK6ZnwlBgZz8mgjJs4Nz5573+KdLwy1xT4TEQ6/Bi/X8WljDrYJDmB8wks
a426JqkO8ixbITFGS5EFkxJeIdmpSN1rBlsond8oK6/uFL0mnftGqPCN2HO8t6my+Oy3+8s9xrZu
c6qp3GL48H7/7fJEyTtTZTbXqe21SHDYRHmL41w8aU76UOvLfjPfrQvlEpCE0MtHP4PqQ2NUi+TA
aLkXyieX5Z87TfxL7ISx0RKYwWP6+6/EgX5I1AYAYN9Pb4OiXUrWn39/KX/5Tn57iQ/fSQOoKAKD
S8kKFDqhMXLp3mNrG9BiSDU/+Yz/3Kn+/n629/s/2zAUlCUV1bAdFZsHdqv3bJz3bF0xxyo///2+
/vZSQoAe4W5jFPrRfTZzbE+sxgVhZK83+JBPbAa+akvJBEVe//1Sv37Wh0VzMxhhXXd4QMBy/f1t
LR3TsUjb3tYck2LOGEel/3VWZ4Z0CeX3MWdf1SHgDF2NCj99AzKNF577fUcskwf8YSzn7NL07n+j
8R2mxkh6GH8ME8ZsJ/MW0xaIiZ4GBRogRpMp0NC88FiqKA7nSlWjW6ekNddI1NCeqBxLTXmTGtDZ
F8L4ZUN+wcyJNPeQhZBdwJstnHQzsBGBm8BhMDJ41BiHx+CTj2W7YT58LCyojEE4nqCxfHxotUWL
c61HJXNLNch0DZCUQbBYHBQekrtIsLJ1SoLny3DvAJZGntrRUmDY1C/NiPg6xd8DNEyvdsSZ4fmj
Uc6szRSW+SnAsFlAdQf4gJoBJEqZ45DuJbAQQt5VaoIQ5qy+bsAFEv1b1mbXeZYxIh5zCUPHeLo9
zZe6uHYALTdDghhZibKpGCmcsj657P+26APmZaC72YC4VD7cx1uyLKljmozkgBZS9yN7u6Z9obqh
9ZO2SfxhBNk2mPVdthi8IbMf0cPHT+1Xf+YESRBxDIK3ZLMJ43j9+5UqawuROy2TPTmaYDSYrOtl
RlEddUa9yF4BcXDFRORxCUN9p6x9Oq98HW47azeSq3hcNOuRVsKSEqGToAdCE1gDs8Z9GiN7OjNM
JAdlxnAma7FX7V7eaSpzc/7CFgNYlmA1EfCokqDkmtlFTzd3B9i+lLdzRuSuH9egwUfCxAArQi3B
wHCk9xLwGD625jCejf7YKzkUd33AG+1eBnvq9guBlfaZTN8SVg5vQM+1hVJlGvUaZTobtLUEnSjj
szYsw5ExyRwyg9mXi2KHsYySgH3/czUw3m+6lI6k3PTAoGwKJbwsB+AtRH4+K/5CT94I/mH7mpfr
99goqRLZcKSZjMjK09bLmPa7GSGV95rOWGxq5zCa3jQaMj1zUqmEoZjLWwcVObgUr51hmp4yOY3/
OgAi3rH3S4NZphem+mPY9lA50uEaA01nmwT2RK/h99att7grzREZf+y2wvQKK35I5h+qMUa7oVrU
0KLHgP3ZENAJ8K678YNTJg8inp97WF72C/Ozl5wAcrlQQQuV44wRtNeKIqx08yLoNwEKkoONobIh
bAv7BX6Fui9xfCBVI6/oiqv50UwPS51jMne2PPsCdY3OQRkoTbdvpMLucSkpWU1zWkGYSK01I4UW
wI8Z/+htleniyTHnwtMr92RyqexSF79kNdS0iBvffqkpqTm/pyug/80c2KrZkXum3rlWeyIg9K6k
3XHqnEcipNjJ+sPcsyvsV+Udb2pKyVPpBj/zGeR9x+dJjQP72Txraa7WGY7k3TWNstSngO6GmMK6
oysK+IEJJKnBdjBhJCjYJYQ1wxnA/hZNd3OBA53Ku35kp5JYbeJVDMB2xqY5YSiNAPZgrgfIRjn4
EY7TfmU/RR8AMMbSRVvsFOxlRfEsi4hQiiVuaUCjMRrjzW4ypzRYC/Vrn1d7J+k6P8qocLOg7wUY
Pk6Y+A1884jFpXRvrEWbdjYe3kJXz8IUyICiG3Dvg+xnCvifGHr63y0u4zIWN3JlJki9ht842XXB
bp+3/VuO6nac7fLRMpX5NEjRhlmjUD38QNQteVe09FZghIGtYGePU12fieB3566ruXRRn4NBz5ub
wWVkPFN0iMBWG3uaRyTtoKq5lyYbWlu9LbuS9qLaXfYww1HKgIXSVfUMBep72TKX6B7YhX+XOZI6
uXcPUW/2I75MkqKHKeve+cTToE1575HRir1WD1/AXOByIIxKu28r95RqSc9m1YJF0HxpuLaQoEgT
q9ZoH2JlemsH2YXWL5BGST4TFnJYWZEGFffE6RyAyPwoIq3xXO1JsSpMu0yMjDTLjykggwQc9KE1
NmtvrF85KG3lZxPqldLSumLYJ6dPWA+WvUxq7oxIvuu2+qDiTLlJ7fWiurlxGN3daDT9jd2mQZ2D
mOxbZ9wNSjv4tqtQak3o8f+fbCrBlHwuvV/dGFo88nheEb8pQUDwdMgiN84L00AMxypCBXwvSNxw
t2tBOQyOx1tntM9qkeq7tUB+Z1zfesi43qJrNUh3i26ad0va94rTn/ruuXDcE3vVMVhzXSc/g/ag
AKZ0I4DQdHzzv5K10NaRjoMNm2KscDUtYHzyqsQj3QYQgi0QQcGatnpgTnX2XHW19IW7A9j7CgCm
2+WsHj5WWz/NsvecNCMY6SIoEIw0/p+eTCWf6UOcLV7aFsMpdrr1oLsvwkgOvVMOZ1mx/4m63jO3
hJy+aIyTs+FuJvhqGNOzBGyINZOvQq3qA7QOJkhOf5A5P0vLlDMse4vV8b7qcsdPBwVrfy0ZWS5i
P8+AnkpAJoNDda/AXJRqFg+aswmC0xfb/MdQ868N4JS8j4Jhaek5GfOjMYEXHSe8fPpQdXu9twbg
Ek9ZmzxCz0K9mxMvSuCZ4LhGplEzr+jp/wV2dJTWUVOCcYreIVbeVHX/s9Dhw1Yu+oE5u9CcElCt
m5/CLnDstK6zz3oaRiyK1CcTtg67VoVBLomgpvDomA3bmjjSaJ4jk5yoyzqwE1lxXHoFD/W8sgt0
Ts0CwB/TPwdAbAFT6/V9dDvqdLBlFEkCuTEd3AXWjlo0zESVcXUJF2x2V4c7smrZZ+LzYwOt+0W8
gBats9sEZjRdN6kVDlFguQrD+HWgZZym27VEIm5K/dsQDy+rxuCUFleKixoeUOmw0q1b3655p/p8
bJ4i+nuhuYcOLoi3LUmKwZuvo3d1aV7jOH6wieeD/fw+JNZrjQDvm4p125X6RWYqv7+TTr6WOQBz
buVSBEJmTdgNPPhTQYWbZYsvhg7UaKjM4dxSmARtxvEHtbm2UJ89gJm8Fg8CLmaYrDV3laXIt4Fc
ra0OD7atX+aKOmCVFpa8s1WfWTQgkCl+IGLoDwlDODVWmJZwOgviVKeD0aEjJe1xdyugl/xCMdx7
VTG/1ZMAVpAnYdNJJiWKIG2j3VETXwU0GXHxZfJiDxE8E6h4sBccCHFTG3ud2jxHNaNzUbr3C10y
C/YWgKk10078NbFyr0zsBxaZEkWgXhakk/mlc7AiCgI+vrIy7qPpIUuGgzDawMn7+2klZ1Xaot1X
GmEX0bN7WNBvUG3o/gK+Sn6jUxDDKU2mn6lIO+a4FQGJJL2xUvXVcCvbSxTI2XYEg6zDhRYb8WGy
2baC2m38ekXIiSqA3dKIOTnXN2NpZ2HN43+3brShWu+LsEF/9OwEMw0LCaDCih5XYictxms1FzdA
6/ATqEMNCGn6aSZd4rmt+l9Ws5UjEAy4Vzd5lq3vXVli9eO64zbExKHGF6HcDqK49jO6gHBA7qhM
HrfKOW8we7yTU7L6WhVLX1X1O8Kwlq+wCfQ0Y7pX7bqj8J77Oaqw8OlsehVW16DPrHOELYKlkJEd
GbrxplzN2SOHfMuuByBf1TSeYQw8AyHnjuXaE4lhaBAjeQ2JwjSxaULLWqFQL0PiG86zSMDIK8wg
9rUT3ZclgHgwRIsnk5jtgEWJj1KYuGvNgfWG4x0xmpMi1bDDYhCiEO4TwrS70apfnGZzUzgTe9+Y
ddWeqNqGpNzasGmiMB40J5CcmZhJm9TUmY0ZFjSAHsouOhBJS6+Z0T1qq1Dw2OTvldaz83Sy0Vv1
BHElilkzChMspOWJeR6ALetg/2PbDOcEinrXg78nHoWDCvRUr9DwEK6S9I/LPpu5JTS42VHGPd5F
9nZcQ7us0JdDXFTTudA4YdGH4eWVQkltVx1A+GifHLg+cGU395+pI2tQV0lZC87/Tev5H6GBn1jV
bLmpTM2z90hbQj3bjg2D6XpDj28W1dZfFuDDfChHjuZ6KCe58un3PAi3x0mTg1lyIUXKRR8B93Ke
aUSzW4e0e0wq5M7iFeRL7ytcbJ+cm/9ySOPEjP8LARYn9x9yQtraeVIgGoRs4t96STsZNqjahBPf
kHKAB7Y+z9MPeIrCN7IRkhgbE5AuLYq+W8y+nVK7VBD0I2B4zhP3s/nsH6IU+hiYFOD+YIXQ8z6I
ONEycyts+2xXGndTi6Y7G0r3yTdo/KFSupvtlacT4zoUnI/O0c0SMIgm4ZxvJcsuHerm2nPjMZ5p
noi9vMUaFhTQSIyuytY9KYviETbswaMu2cEtJc1h2OPu8KvBNCMFGIDpeaW906IDgbqIvpoafGeD
yt67qB6E08KVcGfqnhvhs52BgmcBFeQI2O6GfqLddtIMFj6n6K/u6AL4atOvFhVvSOK3xK+5uiP1
TXeL4VYk9Sc2+D8GhXwWDJzJ0Zh8Hn9oWaso9IoqYGTAxoUwn6cmZzFKx1QqtDMFtGUfP3fa+Jn1
7y8vy1QZDgZDKx1r/AdZq5sbQW8opWlrUac7sxks8mK2s6drL9knoyB/Xcd3RirsT778P29fMCcm
1CTyIluuTf8gxc4iW+c+kgnR0RLOTcukqOqL+WKMCyMhMzsvkRRBkzBKKJ0fUZd95bgweLFRUAQw
VLrXOilcg2g5JR2Xpr2sY+B2jo24/lDCvt2pArZNS3iOG/hTff0P3YvfWqVTElQKCxGs4t8XH92R
NUQuDHkGA/WdImPQ8KCAHabu9LLiP21cnkjw7IMlt0+mEbOT5NE7Nk+2xvFDqNTVqGxR/TZz7IPB
gotN76dZRdGxk+p46splVwxtcZz0/AF7HkcYfesPir4w2QQZuN0wszafqp7ia1NJHmVPad1MkZGJ
j/wmiQGCVvJVmatil5gbY5SqSFAywk9KOlaB114k7cw7UEB0KtqrgFkAZbKcGQ+rmlYcyJ6MB7tZ
Eb8hvR7H7JmCkeKc553w05Fm+XhMLoa+0Q8L5W4ciKBlZnWOhaPsV8uddx195LtJ17nLeBju2E79
SDmAe3Up3tPGumVYPtKmS4tPo9NZvqrDsYn42xRO/bAnyYAzH5/rGcWVUfW+WPRv5UqhaCSW8bQK
dFg7nfdaqshDVtzm6VOmEi+MM1itVTv7/5Y5/7xLNEGsTAPmZdikjT/cJfT+8jukaRQOWFNpvK3p
fmxdygIJ26e4vGkabK5qCVPp36/7ayb1m7wKVMxEyMM5yj3ifPQ0KLlrRHXaR6GprRRSDusbdT4O
cvpCY6lGUQy2ii7osna8ZRp3bVzZ3MGUwC7s3kT2LA8dkVmqOJSrEq3xQSS5P7ED3wvygjvOLdSP
DxrQeiO6KhykbtdexJdxYUrT/NCUBYzvAEIRK4BPnIXC+2JgPsiWGkGK4tYJAynD7X2m01bz73e+
faIf3ziRPt42ZhcmSh/ur3mIBrQ+1w2Lsj9Cl31OVYPGG6e/WEr2c+1pZP/3C24/8MMLOoxeuaGB
XoAq//CCvSuHNB5MJ6TWkH13n1Z+6rTP/36RbUvy4UX46QAgeGss9R8HFnFLQ8i0Ja8JRF+3J77R
OYAD8+GT6/Uvb4ZwGOZy+uo0ooYfxn942GQOwtoJo9lSaXTjLh6b4ZM38yvW+fu7wWVDgJ7kJ+kL
++OzIxIDMD3UxZDyIiME1rRj8CBuF+rHPEp5y51LL2Yg1JjT12Z8cPNHROvsppIuZHSHiB5DBXgY
Y+mVhkZmMOXkkFPjwVlx3qOnt1/d2S3BFWOuo+6iPKh9clBn0z2VLu3pdCua6lLftbk7fXbjfajP
Yne5hUg1TgqAaHkefzTuID7QB6TqZphl1IBkMrmCjk8oc46G2zZ/ccvOOnI5vSzdeFIUJ7nLmvIt
KpbDIsaHctQ5cgE5CkvR3nDLFoc4wdlD12S048FR7jRH81AU8SnXIvWcSn1LZyYnNMmqlJof5pz6
H9XGTQvffA36GWeO1qjGY+tGlj+OxXXuFpv+M+ZIVswNa4OIzij6QfY2W+CsE46FigOCs9aDLwqc
q0yniiOHbjpmojw+gtpbcfuOP0fwmKc0WypwldhoxtitX0ZoAz4yCRqVzvQuN25ypgB7zMG6P7QQ
QesCE8dqvQ8ZGr1axOGs2SuQgvrYmnEdVKXR7iXTsNkW3pKYyylNWYYKxXyWVnMwdfdxyoz6Vm/z
29hWoMXGcggssZqeMDlji7wJ5GqXEHEEXeMjvNO0637YMYVjTfU0Se2suJx2rRhBjfgTH1zbimuZ
OtQVte0uUhXlUR/Gi6DUDzxKvzdbuPuU3H2nrSPZMyWoN3PKwiE2Ge+FTF/nsnteV/CpK6OTwG07
IzBo0PZMTrZeSl1wUEihnC3cW9T8oRYgvMmNwfM6zuo7WqRydhLwaAYLwjE1v2Vt297wRHweLKqZ
sZgrBzNrfXdy4pshbxGj1SI5pCk7LFbtmof4Burohr3goHiriuRFtqvKrB6W8Bx1MYO1NQuyqYTu
kjjsVxkZ6k5EQXfXcayMnkpw9H5GvfIuLm3lyDHduZtkdYtafEZCinBwrTg07PEcU8ndw8oO9JqS
xhrG9xsVXYnj7DTohw92U363KdXzlWYebywduHI+GJjXRrM96nanePiJI4yICuXTca0d8nKsv0Ai
uKeoJcIvbbc7SA2qD3XX8TCuE9Pp9UCI2rifK6SQsXW7J+qH3wyuf8NdyscVHxpvdT8RID+ZtTL7
PPe/DGkufdsCE+uyVeBXN4MB3/VeRGZG+wvPQeFGtQfv+16q5XhCQOxHEd+JrbtYm83Cn0S0nkaN
CUazXttaUhHoOCFp9JrubCYb3TfsbMk36OjtaZyoBLRaJoWVqA6roOWbnMgdx+7yW9xS6RzreZBW
aRcopZI8GIMKR8L9pqlNdojMBiO+udY7J3GLM6znsbL0ry5WWwehE9vM1zGNA3ZdYLpbhNtWoh12
WheutrXXcnrR+lZfPAWW9aAYLwio2m6KLOPAJCoLVIXO7gFrdyji+LXDbH4aaK2eVYM9M/a/3aSC
Jh5NYLZNRkedohR1yMmWkgLZxPusw5JJVsD2uAuMfTlRvhLb3AWiGnlHqh7Yc9T4fcNPgotdPjX5
ejs67XJQ1mg6JiCupi4qLqBwAX2UunWYGlrhMja8yOTjNt2nal6zWb/MYZL0O24WQHKBQUb5Wqei
Jdcuri786HOZLvcdVHoPh+BAsza1a5pRXNx6cgF0GNugkfQ4+W0Tr7z6055dVNV6hSTgshrRJm0e
UOSfoml4qAsybgmpB0rqotA1mmbHVtTY4SPqDgAXqFyQ6peycZKDy7q19MTY6qV/NrpIO7IVWBgF
k1ao9c6n6ytDJXXH+0HeZPrDmo71C07cHedO1NjcTELWnOWAiLJwaEzF3TJV+S2Np6hQgIchsVKe
oDLGzgqKmAnQXGo32TdJkh3bigU5AtejlcsJs9Wd0mfJTd1LAxy5vEjz6FakrqIl3+az5NOWhVFi
bVQvsx7aavdqjGoe4PXh4rL78iqS/+ZCLrtOmEwoaK3l7sqRBeb6zVGng94K1WscwdGo4qpmQ/zl
33sY+8+tGd4eqFmOw3YY1ub23/9Hd5lxZmmLk9ihNRuNtyxL58V28+pmuAs4MT8ViD0nzdkqpCOS
PRWVUehhyvLIrihYGL3to4I+n2rR8j2W156+PVWpX3qyD2DSnypw0p6wyFpZGT4tduPLgeD2rlVn
n4/fpc995pPSWPnn2TAuIzqVphvleZXauBs16plGSaCrGJzlRHPpslemiKFOzvBAVPFW6kaV1jae
rnVO9QYws7wyj4acj7aMdU+TRMJXhet+YsZmphj/UXxF4Djpl3ayXnuiNIEx9N2hNSKLS9JVA8xv
Q5ja89usdO0FN33MLv1JTgmFcZHYQoj9cKbIOwr//V38Qmt92ILhTUc94ftHBftoU5/6hiGKyXch
lSU7Du263HTWmPqip1FdaH1/TpboWrIscqKXy0ljWa80ikmdtrLO6+B+VU0aIBltLgXYaq5nLH2R
XbEuzeKcJnqoj0p37DRmY8zjj3PaJxeXJd4fV53Ksiyzb2m6cI7/fl9/CkMwDA2epWC7cE5/NNv0
ONZUOqPsMOlNasAyagRW4sulQ/9vQredOm6lvipu9Sle1E/se39e34DgLM4A4B02w892GPyf69vA
mlvMK8GXpeC0RJ/okKvHKZWmr83NZXu+f7Jb/+sLErx0OREIFYLN7y8YSUaDy9aMPBSiChVg9reM
PEE6WIx52OCfPoNo/PUFBY9g4KeEtj+Sp/LKMcx+YuNOxOHoUK3mlaO50BOo38mRknsYcZ8hXv88
kQDNRmDHPYUt8A+LreS/TIbFSw6ji6iNPrfja/9MVPrbq/C1bUoW4owl9N8/SWeOFYqKSsFxOX5u
S6p1Ypthwf/14jQsHcOTIMKimX+wEkgDEqbMat6KagCPcpENVaoYKk2Dak9JErWUyKXZbaFMX//9
yn/53iADb6FhhCeNsO7Htwc7MCqwtJi1vGD2nnfRZJoMYGJ336tq0KwYGv/9kn9Y7DamFnETnJzW
Bhz68IkSEk2WoRd2OLGvmcxlL1gsPDGZdNe1n1XFcZnxDn5fzwwLDvCWcdko3R8T/XVqUVsYGXZY
2HqCRYgukynpHxaZO4cuG+1bolbTdgWtYr1jIDnu6WyUgdPE31Q8ox44zB+syCQ+7cUllFWs1Gab
+i5RifkRCUc2odJVXqy1+a41CmlBVW8ueU+tXK1XFXHT5luvmzcFE5b7XFdp6QGiHtF/0khJDpe4
M6ev0b11mGKVbTz6h3FjmU9c4JRClPlOqXpiCCS1vEmr3lGr8jAyldF3RJp6BZNVj8EkTejqzCzK
NEIjR9vVWcJ3em8+VAMHq9phMmWX9IAq8jpyV3ImGVQf5szAvHo4Ukqq3Tgze4xmqNlViene2P5R
RwQIqkbHskqGR9RD4SO0YWGwj60+8YunCnlrpWp2dIvfLXmcU+3jfBFZ2T6Jpn3DzowopCdsurtO
31sSWVg13+PI0K7k6PApjq5yyA5Vp991Wn1pdFpHioSalZrT1c0yuqE6LzgR+PDu5rlhC5JrCa2t
qjj/EpXHzBwJ4mmCfQ2y9rTSJJHUA7XT7FwCsY512GPOy+PM9s22vDiz1nuZQGDt6oaWKNaLCsyB
1zdYWZvJPkRTrVL/+qAPOEMUoze9FTeG17XTvW4MvsybM1azxf8lMddd+qJQG0Q10xQFGAXwcFms
ELK5qLO4V7rFZIelZqc0JifF5JUnzlIqAYY0iPVkX4OxUJ9UK35ekMkCvJl35LV/UH8mxDhftFza
3lqSdYAdFUsD56WJm4emIUiwehVmQOVZFmTCflJ7siqcityzxsHtsv2a8QP7il5nSQpuT+3FPlnt
/ECQ9GK3kRoqHXddgkvYMwQgfce8oVDVPrRRdT8M5nIj6UCrOgyizM2DbsBDChEBvSF3tXAaDSVM
0mIKjcgkCEmJ1zTChWMQ9hzFWn1kYvvUZrV2jEq+H6nvi5xmsI4h73kZvgyiK/w8b6isEal6aSPn
6wKD8JzSs+zrKe6ZVjIALuWcXKtlMvZ6Wn1Xk/xe6+boKX9iiNpNnh1NtJ1JXDcOWrcuqZ1xoCKe
pYKdwkmqhxQ4Fq1DVXlPtIzInZIWJm1G6+yliTX5Ik5MKnvT/Vij6tdFWd5YU3tJXQLAKQG+Ezmq
CZKjcbIS4yd/Et0o2sRi4Xg0aCJFzYW7J0CPL8AyMR+OTFJKes9uemOli2f8ks6YgcbK+TkMuniE
O7BXBvU8y3k6JNWTpivNucRI9OtGcnpQE/QYaIgAbh/Wxqrs68xAAh+a2IND8TRYq33oa4UUpb2o
vpHWM5lX7DrUdRacaTml5yaHnXLEylUk55wXujVNeUgwbPJjUG4WXamDectn1qX6QAuJ4gsrL25S
us4RntSvii1exQoYviYL5htzbO+Mlni5Wybal8TeN5tboFoomFIiNhE1besgSXh5A0Jy0MveCGQf
3zfqaAdAYx4pV5iOjgJHlk/sOU1ndutl0oTY0XxHTzJ/LZRLzjRyL/NAlNCHk5UxAyWvx7RjQhil
sbaP1/ygD0LZtRoBd6XwUrV4RKMIliyqztVIZWDiRgjI09oHS0oU3zCPUaaZflyqdagVLvdHOqee
NZdEnzP0wZgcba4NBGY58Cz4KAjqUXFj5CtkO9O8qTcLJzBHBiNEDGpb3zeTkgb6uD6LcaTvBVUy
cEemhUNsP1rVlGC6sGIQZVtbmDR2LeaQRgVuMTPhn5Yi1M2eAaFOg+qoC8uf0sV8TlFXNIAIGLJK
QHGrDoDRzX2ZWk+AphyaWbsrmWJcJMsE789UPMbwJZaVYyvTar/dX7BHCV70GWczc+YKSi3laMya
eQfCmuZWwDVlPt8vQCQ7W47niIWP9+NxUDbvpayTh6XOb2lO0jJdP65zua9nGq3nzuXMW4+kaCFJ
420dQjXUFpKN+FUZdzfLe9QQCidjlvnFjEJ2rdi+fMWdJgPXwfNZYu1IomtttsqbRb2U2cAjXWnw
6poWDcRKv6oaQYEIXHs8mUianQiInfhFqo5BQrSBPzb4/q34ynEdFaOQna8O8n1leBVI7MBBJrPL
OHHdoKTB5VSWN55M6tciWihMbNQQ4MbiTYspMJzN1aakQdJci2RXtC2vkcqLoTHkS/ieQmfVvthF
99JRjty294u+St+sFAjgst9bPcnDvB1Lmo2Sy9hYD+Qznf2IYZMARxVwYFFZq+Lvpa5WoT5Pse/Y
svSS4bU2DXlogVLsVpXw+to/O+UIuJJ3lGsSGYSr8teocSl5EDVOTlXRmGGJArWgmf27Li0AJSWX
tC1mGOVxmOduqAOVDTHAUWal5J5UsINmWzukKSr3PGWOj0uaw+XCB7hApA+yhhFmF2EIWQvtUZlg
8kd5VfhORLNoVFcF8hPS6pPNgzxcEjZIBXRiTtMBiB7r0ChUjGWFejXz4mquYO5TLQMPC5CTPuN1
5vnOgluXDFHX/4qfUxKnt1LYzxTDfV9wff7gsfLVreryC2zsHeb1dD9l7rcsrbW9vbK/ccuWFOKi
lQ8t1zHZJ5ULvOGxwdTMt4e2PVZL1OI8/lFvOfu66p4x0kQ01FfDLSAbiLBOSFeV+rAk9okBmkkL
dtEGBSEYRre4iAcyAw4r495xV8svEYXQlnDoukk53KOh9j5VeimLmjJeEklteLyUPkhAv4D+tLdH
A4fT2OFHWYf+DhO2e85mbM6K1R0TDAfoXBJ69jPXtEXr7bwQMrSvkwkcJqmN5X5qH9z+u1as0UkT
4nZI4rusbOy3h3laktcqvW8b1EyX2tKzumTvo+U+Syw5tTaNmJgbhMfh0EJNuuAePmK6TqEJY2Dn
fqBLsoimHTLdSp7dVvZE3O9tdbIufdx8c5xTS3DO55rt8edXhTePfN70rBnnTg6XDunEw8C3FT82
j1lElqS276tovFDPVfhxZWWvwKiG1gycCQZtCQ1ml1PQCbpHg2Sy1D51fvD+khPrmH6wJD4eayM2
t2N+b4jpTH3QDEGA6tFqzn33rpvJKaQ4Sc9LmmM9RBtQkqQKWAh63wCBW5HTfMxwZtSOPWMdZMNZ
yebAGqrvCIv4w/Q0DEZ8HShK/bWe42iuwoZWljJ3924zcLuznXIG8chA/Ulw2yHjdx4xLfYIs+EJ
Q9m7KPB77FZjUKnOjpSH8GGIpCjpBbputOywGS1leqMY2Yuxdf5xOVO4gJapkz69qKi/jDl8IXny
9evEs8R2MFKxXmhToaPlQznpnPxScHntMijCu9nWvuZTO59tq2LRpgt+R8jaDoqsesZOi88tdhlt
g7L1aQOFvRtFhzntmttOH9tD3tXfzbJ44nF/XSvKqduch1Cbs3zhj/2ydM0hZr4NpqtiGc2NK/9e
vLEzd5U9aLsiNSFF6FQjZXKavMEwTt3ybdtyZxW7vHqKnqJ16AIx417tE/Nn3bhfzanZTxqk14QA
7n05MBnJ8Xc1epSdY25XCslkUe21sjz3endDNO97JbjWekMWXoH7xjeNIWWSUm6zqG70fy2aicFH
Y9Yv5ZT8nFdLeFkyLmGuufR2Tvj0dYttmfHkFt25GLhUiwnBbWKPyp7jzAH2CPl6PDLlLJwu0Mru
KBrKybsBs0m8frMyAj5YnJli/T/OzmS5baTrtk+ECLQJYEqCYCNKohpbsicIu2xnou/bp78L/iY2
5ZDiv1FRVZMqgwSBzJPn7L12L1+N8mlsJfjWDL2aZYHwtgjlCxfJbEkjBzbIC3ya8DyptjBUNZ3R
QTNBMZypu7mCGThnM133RvFqO6V7WpR4Tnun3peLqM5yJOkwdr+IolV3Ai/UaegtjkElpa3T1r+k
EJc56p1dR4NmM1WpoCz/ueqv93M7cpVe6pxIuuG4JIO2+f07x2MHWRvbR7qWdDLn/+77UxuhXy8a
mt3N0EGEaS9WBOtpqMcPPH1v/Ub0phzaZLitPZts4atmgBhICpXKWVt/8ZOfWa+icYrQTtqdF43o
0H35ysDKD6B45MormDlUH4zM0VG9Oa47Omlp69zcw058Pc9uc1OW6CX0kOM1RY2tSB5ZkFiPjjXu
gKwPh85ktjXYJEAZq6t3nJ36NeLxqvWd3vmEsGQZUhKVW+iMzc+5mVlBZCl5SHpwRI36CuLvFlxv
/NBk84OqnCZA5KfCPrmrm9J71CNCwyKYmJqRWA/A3H8argztGqT6Rsh4E0PJabzR/DXXRSCzPPks
8umzXvQ4YExrfIyruDzSbJZ7avqj3mX9o9Nq/2WW35I62b5WUZQ+Wmb/pZDnZGiGF5OAWM5Hy7LD
u2SFtp6lIUGBS+AbMjuAqvQ/oRJOg2epaoG5OmOLmrqtXxX6ZulSmzO/c9t4arhJRwd1tlcd2jbz
gzEZW+wjctoynMVWM+GzkE4EzCuCq4RY+aza2r0zvdW5Sb6JW5ZsbvpE9Oc4zjclGZXTop2zIllA
ATwzHKhvcpTEGNuj/ein3HqR/LJanv9Ym+9MxGaB2VIFdJX4nLXlC/CIu5az8kO6zMfFTx50e2kv
faGOvqVYOrz+yVTmHHYj5xlT6+4MJ86PSAskQqs0CTM3kmE7YQ4bqnzZt81gBw57O8UBgBlBi0TQ
a8SdvSsWN9TQEX3O8+lujOSuyYciIKJr2s3MU3iUVRhV2mvPEWE7IfDck6H77Cc2FV7TfoFibh0h
AXyBggqbapjtHRHkZGkWI5gdvcJLFh8sO4v2UKm7rVPTpE961HwcIO1Jp6WvxPwgzFw7IkXeZZ9i
3tRnZ3aNrfm9bGT8MqGQuVfa9F8vLWRXaw9iIbECUXxJRK35QupedjZgx4doyOsbsfp1nIVSrmFj
OLCoFDeLIeYj3CX1vzU1Nh2OTHJ8mBdxT0hx/SoiltMR6exity2nA4yJvqY5e+xjUOZ5nqyO4ZzW
DsWdMz0Y421TDON+8EQe+p02HxJJjqvwGJVUpSXPxWyeCQcy7mvPYMTea5+NZqpOmCDMrVswqnq/
K2isApK/+3TwElZU7NonR5+0Cl3+6JFLG5wwOLIlTDw92sYYzcGVfHOsBewUnFTdBbIxklywGPdJ
yTnt/cu/bUqy3BGQZrLHYDS6Fp54OqVPnNEdL3XGq2Pe/UiZkGyJoi+2VTQ/v3+136vY318Wqjt9
clIubBaz6x5opbdJSywsEhdtYp2yBi+sKIGQkt81WokHZmS82FiPAozRjTFHL52va1t0gdNmcqpq
tzS62qVjXG2YUiebysCDUra0fzQdDrkc9G0+2xPKZTbSbo7vLScdT5ln7JdJDTthM+2mD4LEER9A
OMXyJvVmCht/ebApIUTFoTLzK1B4U49xsz9mS8P2rNUOjQTxjciCCq8JDxj3J+YpG7+8f38QxLx5
GnCa+itTAms9VpR1nPPH05AhypXQSLAlTpF+403utihjPBnkTtwNgRFDHAcM6G9jS/vGrBPHC1q5
LZTfCoyYJoI86oNx9qYtPLHfA9n7Ov8ZSWK3xxwhSt/HoOGafFXfBXkVPXYpIn97Nn+AGvhF7hMz
WbpvOIYX48yR87kxuunZdlQTevgig95xbs3Jsb+0wKa3RTXwxyfmaa7w7RRYjjbo7762ZdK/tLdu
DKNL+U55jJhbB63m3jT18lnCprhMq8sALRSTklyLzjNj+WC01Rw6KUKMya3qF3OEHg8KM4PFb06H
yfbGU2N/WwBCQrxLjVfbYRbZGH1/K4dWUC4Xxr4dyss4+ekd9DV6HnUdnxgRB3NalhiIWFz6weiP
Tpc/zpUkVzu15T4bbZwNpDjvB5v5qtMwaXcj0q/aDrLr6NWXpeyMrTG0X51sqB7yIn+yxdTfYQGI
NjWMk71H625xFR1c88ap2SzJmSfpIl6QaeQUq5y5zqYpK5i225jdaosz8NXI7fHo41jaWZO3x1AR
xJojQ1OJ5mTHzg25wfEeGCi/ZZ+eEE07l4REY82ayuOADCFxo+Jk4cJFz+DQlvemi0tYEP5w0z/O
fRRxOo7MoANcBxcOdVFp2VpAgQclkR8u8dL2KJTr7dKgYEh2oPGuBX5XfosS39tkhT6euozHgJBG
AK+Z+jzQEL9RWhedZniQHArrJx7l+TPnHA76ufVfAZfwBvglHWNLPzlLesFNdy+7yjuwU+Wb0TH6
nW9qoTdk81aUpbtF8RnMwimfF6u5oYwuuy45u17/CkoMO3DhdEE5Dwh8rc45THXnEeGFlbZ37goR
Y1lxblJchGEd60BHJxBnRC4i3Cqc21JLn2RWWng3BoO8Ivk00oJ1ltLfmEI9jOWMaoE4+3jN1nBL
gxHszUwEHfxMOokaA5Kc8e7+gxf87VQGlbbLiG7NpWTJv1rtbbORvW5XU+gikwygI9SMmin4Olsv
wD0a/lFKdDYVClGOeeJ2rcJlXjINyM37YR4pRsWHMPe3Cmwg7joyZH4WBqfXU1O7lSruKgl5pprP
7dBVoBeK4gYlhLLje+D5OzWT180B4rOeggZ0oyj/QLPPZPHNyocu1wOl8xs/BUP375UvcRJhRXkO
HNJWGtkvpgxif9r3K8bdMwtscrmNP7Ipt4B+aXEsjBR40AtrordCqWQUFLX1fgRJVjq/aGQ4hxyG
LmlS0y0SIXPCHIx+K4UfgPtsSnGhtrhxvKkFx4/yO/OcjdDIkJhwQoNhLetdqbvTnUXXvezjM047
uTUFTb6IJsG2bi4yFveJNPTjQI+3SUcYDR6k46SuUM3ZD6Xv0CLNHpHpzTinBheZr3eP2NA+2pp1
Oywu0ypZY+Nynid3PrVN+ciWRFt9pM1UdL+wsi8nCwNHLglpwND6CElTHZaG/8Zsxp90acO5VnQ3
ILnPi4OXpW8bLODAhsgjSLaGUT9Fg/ngy8I8Z7b3AhK9wVLaz0fmj2cK8Hvl+7iUpHrQV2O5yxBb
IVYOYOk0OH2dV28aaZwUubMVJqHqlLXI0hLzaTQ0faekjml2xGc7AI3Qa3UiQCIPlfbh7PStigH7
jMATjG7cXc9Ifz8cpWsXjC7YH4phbzYTbIGlKgK36djFor3AHMhyQdbIt/dfV9N5+2rgETJ1woKI
xSKT5Ur+qxcD/a/cnMJyqVjIOwvTVxFxPLZJGoekjzkLy7zbR/XOqvGvFywtHr2+0AafGzAHDeLR
5qQtaAzUU9M9Ag+97x1X3zUlQZ22v/eMGos0MUIHwx+Gw5C4I1UgjbuuQsY04dzcmO20Lwk69+ey
CMxGJ1bAXCwslR3Pvuec+rErjwvmk41jgZ0DWHlIpzTDg1JQWXXFnRBleLQ0oW+LVdpYdmRQzOmU
H5lslTu3WT6xBw5HOytZ+VLkdc23uZkO0dy/ThMe/drOzq5hVndJBNwhSTT3mPQlzCUT7reWoQz1
RFuCqEEF1opyOsomIRlbDY++sTwMtd+tI0UqNA1lJGRFK2zzVkCBwNYfWZr7DNzy3FQukiExV2HK
DpfhR7oHOXvQTeuEdmpEg7PSW2kbHwu3eygdv8WYWeQ7H5vzluYrkqlEY/ZsWfdZqegL6gVNLo/D
RIHhOCfOKTplgDroCK5VP86DmszHUw2oAB+3fmuNgI/nytlLTP0cmG0mGHZyJOeGNp5qvg3t8ENZ
WbbBUHSrRU13iB69osM4YqoKw8hZ6TK/WABz7oaUuPtV3+PQmg8MhUarqfnCXk8f3pBkp1nIsPyZ
cl4WeRFkxBBS5hsTKFHxPUmLaJ/I8TyulhM/Ls1AYCNpbSx59YrpEIqpQvvapLBdEBfZe4aUxlIQ
AZvwD1POAHQsGwyG+qoiD+fBPIRJfOmzWt35ZN4FYvG7HZVF90S63KnI4Y1RPtx0BZOVqU/VrV9+
44ewObhPziEppiNyKJ7SiiEEv6N9Hq2FSMWZgU/l9rtFjJ+FH0SRZZ/MCjEnXWAbwkVo9P6wrew5
PluYodJkCnl0CGMcRHzUbS2ckIkFmlalNI6jy2gaWaj5NYfTKNEhuwJJjHvzc0rO7XEGSe7psXU0
M3GrojQjItD+XEYGY6C+4wQQQ0l2vXjPBBlxosekpHajjCMe2r8ZftWW6SFAV7ThFDk8AJGwV9CJ
cSl9bku7QGRw3PiYwYgM27n8zuQw2/qjXx+wxKUSj0oF2JKcOYFLCh1nnqtfo65ffG96lc7yMo/u
cexn8uXy5QcOMApgUz41/rfZjG87QxWfHKt/chMzP9kZvvi8aczTiAPboLLimHOeEKq2mlVchnHb
mj0bAoeQ99ezt6cLBAL0LTns+ThBrvVYme5MutmCiVaDOXKEYqMtBMjJ2lKAPTPa5jT6P9CA/cOa
CDgHhBkAWK75BiaK2aXXW97RME+wSOdRhAob4RcQRSfE/HLIUtzJfc0Wk3bJT61A6BwvAfMDvMi0
TYeXWgJXMBwGSSXMHdC/mwbo0FZQj250pe2dAettgoLczz81MCymhORrm8DBaPipm6mzkZF88uA6
pJUZ9m2LWL+PnY0+ad/HlmpiLfWt7BOmW/nB6XqtWf4+7vLVkVW7nO4J07pWh2H3ThuIJBPgHE5y
CAv3FNPb2tcwA9zK0QXNpE/n93/jf4hKYXgSZmbAPsftdI2NaywRRY3fjOHideYhkxXxErO3kTdI
vAnsc9JPmsZcEIDorvX1TQdjYKPcOdk0PiJLmi97HFIv/BkZWx3r1bwkDCrw0yFntIPWl1/0lpGP
dlCR2Hdtd0tp022qvNvmCzIgZDrMC55yErHXGFhS2LflVHyrM1cP5ym60EdcgJ/wXyLE+OQwNPYa
an+829+mZQ7b1B1YVXJaljru74oJMSGHnFwLeW8m0aVDqLov8tRDcm+Dgh0Nwg8IVjQF5Ik57TpG
GiC7KwqGkNcck0VbBnX/xFlID2W8sCxa2kJ0x3fc4OoDidc/3i8QqvDn/NXiBk3t7zIlnajiEb2O
YZK3h8XPbqPJj0PDbX8MdlIEzTR88GP/44L2isiinULUBD7jvy+Y6YtOG53jBMtKYI9DzZR7foHt
PgQ03Aqzf3n/4fpHtwoTGR0gIn5XJ93v9Is/+hNGoXSO6PkUjmC+N17noVuZv0TlYoU44tDUzDHU
/AFU64r5Rvv3wQr2thAkm4a/qMc8hrHX/ZHab1LW/m4Ct131R3vQI3D2pGJGIpja+NFUlPhxCaoE
jfkHY4J/vMy2567RxtxtuLRrqfjHV6/1uqGN0E+hnuTxRqit0Zfaka//4pujfiQ7dzdX1uv7N/zf
50W6Qb+v+79+0R8XldJoHMwiU4ifYq39qOoqURvB//kq6DBXZiqaQeZEV6dSdpu2tVs1hZND82+a
EiatPLTvX8R8e8Ljz9aJT9NdxJ7iuteoYeVC45FNoajGs91E/+HfZcxitoRS1Ub7ZNZ3+VI8GTJy
GNQn94vo5N7ILCtMbQqhqBolK8i4wXGxHYZI3RrLtuqK6TlqHGOLXgiiVhR9cAT4xxu2dix1Aw0V
gITfx9Y/fgB7iuqxa7QxbHigJuxpm5iAeNYcEEYIZLCg5R9hH//xjAuUU+zS61jKta8eNDWkxB0l
0xhqoITAt3y185jA2V48xVmoF69eQgAxuoKPjKKme/1lMekRv7SaY3Gys3tcnXaoiPCGjiRsTCjL
kD6iZ9GQXOVeGTZrbsiCD603KS+HgUkMfvBvdd8ux1r4r4zjEQMNE/nQjhpvEwrycLaoeTGlFTfV
kn1ul2k9s+jjpzlj/8e4RSlOQgXBBXZ8bBO/2U2tvCGtJ7qAPYVIz3lGM/RXHo6tNFoe/5gI4g6C
CI2C9IYURpeETGPa2fU0BYpElKDyzGQDXKj8kkEepcQ4aoUx31eYpx/nT0B+3KCVJNERgNNslijl
lWVgEDqC7a+zF4eWoXLCKHLNjaZ7NKp6HSwSCNpN2U4ObRCbnKPIM5+j/DsUnoTtVXohnJxhC0Cj
vNFAtBGcZP4oev2lnq1D5ibjRZOVe2ACyrBVWI8dufZnvTHds235u5gAo9BoLNIyzWLXlYm8q4jR
xVWjDkUK0AFt0XiqbMIIomK5kxxTj1O9RHvL/lEZnEKZ5hhB2o/lVk+M5TCNSPmN/oKmsHwssNzv
gEFox5JhvEYrEVZDtPFF+ske8EEWWIM3iTM8ANeujrqeH/y0mXc+A2yn8i4+ulBa4ukOiWn2Wz1c
p/NjT6P1TnfGh8kkOlH6y85rKv0uG6dh40fkpq+2eQblnFBFjfdH5csW6c4X0+Ok41c6VV8rPnd6
v20RAu0a7yYHy2XIZUci8hTUeWueXEXkCJ2RaniURnSUSDd2Scuy5KJ935gcLA2UZMcKLU6Y4rFI
27zaphPnB91kQGYvAukZ5zIUDP10KEY9jOt4OUSG5/P+ukc0iEBLGmsfNzmIZkcrD24kthahSnd6
Ou8MpVloj/ryyIKF0lBHY1kBfGkJs3YYGWwHU5W8HbP2KR/UkZ03PXmjC60Hepsmb10Ie6QwCPpO
6tyu5zQ1+9HRysZfiROZN17SxxcmUD5yCEQ2aY58efmkJRhb0xYhkrkQzCMb9VnRgn3QzNshFdmu
oou30+JaezGfas5XN1GCGiblENlqywUG2xCMwqgx9iMfoZ30mmS1hsyc/HJ7nI/wocJxFNFRPKGl
YZue4mFPKtAW7Kp9Jrqi3hdItky7ggZmTP9N1I+nWRrxrZUVQSTW/AEXJFsyFMamzkXNNHFsdmZs
83RHFUWi3HS6ir7gGz2aoz/c934EDC0jjslzGTUTQ9RuGydzwhQBGy0Vhacpb8kSruUj7zCaL7bu
7ZSlt2uvvogtdUMk1MXvRXmJ021fMnruaRMcukYPIFdEqNEm8vxiv4f+kLBRLBTzqJiWh7wR0a4z
gAwRu9XAmhQ+n8k+kwgQ3+KQthNHHeM1WD7Ccr0ysu1989HufV0yMFjj6EPfivmeAJC07oh/bB6x
lYKNdPo6LJ7nnmVT5RPPEP0m0sgJ3YpHrdqCbWw+2M7fsA7W667gExcmCO3m6+s22TJM/ujWYdL3
B4yggDSQLcqkSJ76RG17pwk1zHz/RQy/3AWpnBrpkmLd3uvaLo5b7WnWnfYuNQQ4z2wsQwIZiJxJ
v4uxJRu+csg4miCIuRKx+LIMyykC7hRayJrYvbrPNW0hk2xZTLl9A9igE7smfoVceGcntL44g3+r
Zff1/frCsNaN8c/jFl8bv4PDv8i2Q0xxtXGmOQyAzKpq0pyG17HhDIGbPGe5mV8NDyNsFqGBmkSx
Hwjiqluz3mdrbms5DmgyF+/Rj6Inyc6FbAnYut4WlF15/BjLNKLz29EJkIhd0wLtNFQNL+yqNrTE
Vx956YkWMRw/fT7bvdVB31P4q8bR3hWFCS7Pkf6mUJl7YxkIuMTItCHVXAhfgnSQuHPVubI+IUHH
HU/OBnDfn6llnn3E159h7J7cQXwDnz/clcKfzs5o77uG9aOHN5/1BPRKSNGhprnutp38xyoX1q07
5I99pE8Hpu77FkUFWyg+Qt6Z9BRXy15vash+qHuPbQS9lZ0kZYkbd9qkiBGK/O+JzqERwnoSINCD
V2EjvfBpfBcWx+TYzC9mE70MonycHVLUq9rk2AaUvOEHeLSH0kTwazKkWhs/PCDniOYNqqdTQaZh
7HbtsXe0PiwrVaIGOpWkJrmVu/GXhq4pfc9EkVZAuMKEjnE/o5TeOnaFaG+qxr2C1Lsz5v4FxZLY
Rn7HiNwe760cXq2P9ASSY+8gePJ+zYjjaNcBHNTKmXNq9TClfL0m65tb1MsQLnVlstXdrjE+x5TE
iWDQ7E/k+OqkBVJzjhDMo8I7fvSkvn1Q4T3QiIGPoWPjuqqzapKEkx5jaZgl5Qw3pAHZZNteIHXt
GNspBvkqMbaCTodTm/xm3XaUajklMqEHrB/e/zTOdV3O+7J2uC1ygynNYaP8vUqp2ml82xnqEBlN
vRliMDKL+dOPjB9uEp+0AlilqMFoW5WhWCOFhEjt3cvB75G3t9+G9ZfFrd9or2nU/JfikuyqEUiP
ch5BNO5k1qg9PclLkVcvdJPR6RoaMit2gCypf3pqee2UiZbeLW/SDr6Na7GquDYhOU36qsflt1QV
1lZ/EbWy8UmS7qi38atDnw9SBNafGht93hPF3R1zs/sB7OyHapNnb1HtloSzU2rw1r5/z65lE9e3
bC3h/1jY8yHqUPuwsE8rWA55ZUs7LZUXpOVf3r/SmxP370t5wtUdPGPrD/X3pcje4XhWFHWopPsf
1NFtF7ncnrWPOQiPdi+NT4il2q4fwLaOWHPf/wDXp5H1+vDVVqI+syCMjn9fvwU27C+xrEOExBw7
qNjXwuZbrlkP2CZ4XlD2dZF8FiTivH/l9ZtdLedI4jE40lFhAPP7uf3jJhMGXrOJNGUIcZ/TX6sf
QRZgQwGN8f6FjH98RxuIjG75HPU8jnp/f0e4BA2pWHUZ5nl9XzfzJ7NMvpQOsDg9FlAWrG5bV3W/
x1CobVDQdev5KFpKwGj+HUeUoJ5Jhsrgx94UrXNx0Rmuy+38QSvV/McdwWKKv5XjqIdH4+pNraC8
8dzhbBVuezGJbLMxQwR+0hy8Yq2DbL05w/HfGJg2GOqSvpmhAnRyqmECjb9MmjcfSQXb6Ry9+Crf
0Z0tyPPTEfAdeCDLfGgkdrs2kdMRHpNtG7v/451mgqbzN3R3GtEQIq6e5qbIKtn5zCOALRm7TmQ/
ZLGu/aU4TTLOAzJNUAao3L4sBANdvETR1l1zaNXedL7lKWQ1mdfiYLrKvEcya8BoQrA7DR8+E9dn
4fWTrvm4+DZgCxrXbVRCZWudpt0AkgctQ+uUG3127NDA776Nd5OXjpcpbeBt9C8IBo5U1GIP1h0L
FgdTNEPsUXkhjA0pfJOITu/fx+u20P8+HB0/OhKAia5fygr8RRdRvpOYAG2GAhvE+TR81Oy7rqd+
/1AUsGsUMgbS6x8L72SSgldim16LGG/qf8yRIm0hjy5tqn52jravEFlJNvLRXnUu9fT4/vd8s/qt
H8FwWPGF8Ezq2asn3ojBg7Im9iG2WgbZPadt3wO1W0WQHOw2o+hwL3GHBKzwOKRMEQOwDz7C9fa4
fgRaITbtTpQbbyRZSS5k1YxLH7qz9WDPLbnB5YqRGOVN06IHXxD7MkBY4iCbE3eDXNPZO/mLa80f
ifXedNB+fxTfsEBECc561/0ZfSTG1qyaPixiFJrQeIh/TPHD0dvO91OnfTd90nBaMmd1A0G+iq3m
DHoH6bB8SGwR74yq/AmYcV8o8kbLDP392gHoSWvcN3W96xZtoKJ1P4wX/9c9tGhiCizyDndzXYD/
WMoZG+dx7SQ8SeR8HhVzBaJlh12t8BQUS3lbG4yIR5/TUa9uEvRsjnWrSZ6193/Lf7w2/JLM8R2a
5r55vX6iktYgRdldiITiAC0KzogW/v9cgtAKQ/wu79bK4Y9v2rtQogqdFlqSDd9TO9p0rX3//iXW
Z/7PfZGngEcRmaDOZMl0rp3do+bWjtF6TejY+a0XJy0GD/NcRPmxmdrdIIazo6YP9uL1Y19dE+In
lANd2KwG13tx6rqSrYcqoE/BIJflj4Q8Hytm6Oti+Xr/+/3jV2JvoIgHSuujTFofpj9uYdVoKZpt
IhOSqfil1YgT3Pz/asZnl4cZy0OwVjSCkvDvazijpuKcGjQUZFQjAUnCHLzyhkpcBno/+7fvf6W3
PxmXYzcxPFM4sOSungplZC2gJ41U1tT7RifxJm7wb2gWTjPCSkHokppsEPn4/lVRlL352QyH2SP9
dpJlGMCum9wft7LWEz+nJVKFxDqD8I2S+TwWdh1MxJAaIkM6v4znXDInH10w+YPv7Swk+Yz80bOj
P1OHZHb1/ZLS0sKmeiqxgm6G3sVUXY+PjH2o/OMsvWmkeYe5GSwSztVdi3ryIEvm+7apPRs0A4pF
dyH6FH6gR51+3/jZchxk8wMjQHPfu9G2AVRCV9Yv7xLyqtBv38boD/bO2MttjobyoZQGUR7aJy2N
xMMylZgntehxAiAZMMgdg1LQ0ZOS4Jq+VKBEq6d0mOewNzqQuIjZpj7xjprebExNmoEtteghclV/
6mYsyY7+nElzV/ILBtpogcRqInXusRb4ua3femVs3Po9XfdFTeL74mg/LMw/4CkoDCMv2zcKTkUb
uRDOa80Kh47rxIZ6RU3PUHL07tNcJ8LNbzAstR7xfbqSGEtxZEs0aFKO01bj822aUcdu0oFjMzOt
DrJFrUBoB87Rar9ZD6Tt6io1cWvkw3hKfM3Yc9IuiEYM/HUG561oaeBcd+C/mQN/G2w7ENSsaV5g
dGj4bYRid8hb4mosDHQZvbywwopG2CiCrmbZqBZM1BqsibkP3NdU9pAAgH4FDGjjbUw46ZbSDf5C
W3enYky2IC24AUmNZdpUnyebvu1i+XDm00EdGjNMC7fk5hFgbnrdA2eZsAHiEEYlChgNN+gGyA4W
YcF9m8dhebJWRsEab0M/Yzx0un9kDpweZrwDo+EVd0ZVa/e9ZmP7FuYregxum4dL1ioGyNo4vud+
r1SabY3PRsxYYOpxHWorhR1u9c418/Iu86K7VJKs1DqZdQaRluvFHqwCzejEDFwbRZDeeSXBpvzh
qAwuMDS7g/RtYmBg2N6CcWgOljcc6tZ5XpZOe7QALjA/T1/wixpbonjMwHCKh1I5VlhxHi0GS170
LKwxXW9hgOgXl31XjED/fWQlu2KMmH5wqETEmtRb3uYRY5ZZHyGl9RcsnV9TH9uMrfIj7ToDycua
Kis7QEUQMJaeYce4mDdubP98fwm5PnGwTuI6QhL6e/c2roV3hWLWXQxOFXqiinZL7xgbvR6+ez1P
5vtX+sdSRVDBKlqAV0LtfbUi8z41ZepxJZnVv3rP0pgl0z0WRTVuvuhw/3rtI83p241m5eise4Bt
O8YbCEzqRkOd0L0KrS7LgkyOj3W3victkgl/hbqTgN3gkN2iLAYugGQBPzdDxhliPV2PY2F+NCN9
u82aIMI5iRL6BxrMvdr64NX4NZydPDQ8TLT+HH2v2rueHJJmLi/v3+9/XIqeD2UzRxtaUdc7+hjl
haUiepCs66/uTO7QYB1sIgt4x1/fv5T5u6H1d/nAYZVt1AEMq5uud1X/Va6oWvaAOGxXdEdcVp8S
OeO8dHK5Bvgg3zKaTSHd6qCLMVBOp4djMdLXAZrfROK7bRVooIlRISU6w/dUfS2xlh7gy0KUHGfI
nUPd3Ph2+tUZs+5EGswYZCu4K9VXxmTshVmNXlCJYiGKflXcxXRE9aHWAjasrxVTGs9qof8poIjw
u1taXN0v7IA/5pnE81SAHdXUBTLF6vEEKif5TMi7AwMYA4aV+ouZoggYVbUE44heL9WYrxSaHhad
vdEb53talTLEhXyBn5ht8NUCT9S/QF7+MXOuYG02xjDX25OGoQNYRPRQuWVCo2uTCdGF3ZSYmxSD
LQ5x9bNPxD2aYItIoco/L5ZzqNH+joMKnUEIYiNwjHhpLkK9JuVFqj6sVWLvVAVpx1dps11BLlnf
psfOG7EEZNWBlInqdowL51hL90xGCSk6tEV2zuARrsXTiA/ss5lCgNJFRrCiynVOOrkb5CoTCKvH
L3UlzLBF1XdDBqQ45g1DItb+F3eq6WemZJV5crfazT9VaJM50Vc/ZkOah0JF2VYk9C1yyMil/piM
MjlguTI2fYWJxU/L5ESFgqaHlhcUnOKgGfZ/HWvv2a7x3n0xulp7dktWcmMw7xxR4Z3Wh9vCErxC
taXdqX5+9iQu6sgVZqDcYDYdyVgbN4LziDO9Pcal9QNxZn9TCReFJsHwB2vKHzOJGyVpJ+9sNjNW
ZMPjbTGfzQpmk2yQLlmuW+8Rhp9AwYDdVJi9hzmxUciXmCa/E8vUhW5ePXTUPzdmOx5bjeFh7UUx
VU2KSKe895iABRQRM33v2g5TE/E3iqHmIZ7DHK3cmMqgwEx1tArtEaroypw9ozRS59GG89Iu1Map
S7eGHYsYPI593EABN3bh1TD6HKo2nAhr8fcltKOd3hfPcUd0GjAnCiKrr7e4/XgLB4MiIK5/sSKi
d81gkQJqCyURWoGKiyOnqX7fNuZhMWSNEwOnlKaRsUBSE/t4AvJPa6gz+Glu63H5FfXGi1/W+V3Z
6Byz4EGDKCFKxsl+pnm97GJmDaS5WYeCyqkwc+fM+6ltOqw527aealJWgNPZnubv+1n7r53rT1lr
OfdIX3FGSGBD7y9R/+vn/LVEkfPH+Ig2B3Y86P3W36VyZEHvx/Kbhh3n6m3q8CbXUEGhYoltOcc3
Cs7KYWr0Hrm8hFtst4RIgB8u9JJ/5M5jqxzCi1J11Ms2J8yDzHAWMy00anVB9xxv5sawboWzQYbw
lTecu9xqYbx4/9EcB07cNgdbM5i2eO4ZbUG1SRCZHCsrTbYat4zSDxujmfu30zzUN24Z/z/mzmO5
ciTLtr9SlnNkQwPe1lmDC1xNLYOcwBgUDq31178FVlZVBhkWfNWjnmRaBBlXAA4X5+y99jendd8Q
h73ZcbVmW4lV3QDMQLP0tFBNgB96S5urBksQTw1x0OEdKXnOUVbMtUMps9My2/eAFbcjovPjPOJm
yPoXi7rAfjbmG8UFhJK5OZr0BoWsFG9q23iKkRbHMSiKXTNGl1nsaCtjmpudMPahoYRnRfdAteHO
asrmcnAUaFdKfxo1seOhDKKzMKq4ZRW5ycYOXzAZPaOWiLNxJOAHxZDuo66Z1qbSQLxKo/w8Et9H
8S036seYXZkjynlvS/3KUsP2TI11WHGGjTctS91LHe4JIizVK0o3Pg/YeM96tjU5i/tm55ylQZic
55OYsCpxTC7iumHvhRi/VNztZMunAZF6gfCDaa31y96F0tPhNrSbtN3QMKKLJ6zmBCCLAIETuvis
eqKF1GQpiveHKe/mUwkAZZvr6nZy6uqQqW6wVfymcKq9mYX6F85R69P2BTA5ggUUDbZjAQ/9OGKz
MLdmp0ZnM1cNaVpVT5gJET5Dz1czsvq72YbjqsLp65llbLFTt8GdgPsOMuWbwfO1JTc4NRPchHlD
LA4KqE2OMZx8HSHWNetZi0CYkmt3SDF3EJvRgcEdiyuyhpursMkPzoAfQjNHcUBdIc7ixXScRzfg
SL+FYpQggqNVkZrncw/Cdbbdxpu7LPIbg2DIfho7b0hMgJBKDr2HZmHomNqKbNfOz4vxPGhCmxyX
GVJHedKaHBKcBCMPYGNmh4lz4fsM8F/P43/L1+LiH4968/f/4c/PRTnVkQzbD3/8+/a1OHvKXpv/
Wf7Vv37rx3/z99Przc0vf2G3vlp//IUfXpC3/fNj+U/t0w9/WOdt1E6X3Ws9Xb02Xdq+vzlfYPnN
/98f/u31/VVupvL1j9+eqTe1y6vJqMh/+/NH+5c/foMN+Jc5cnn9P3+4XII/frt+yv92+lRHefHp
H70+Ne0fv2n67xatEkSYiI0XeQM7zOH1z58s0EjEZGwsUZoLThV5UbfhH7+Zxu90kWizuDp3lIIF
x4Cm6P78EanAqo4NDAMsJV/zt39++R/u3r/v5t/yLrsoorxt/vjN+XF/i4F24ShYiBnZ3TuU8T+U
PoijynV7MJGyFDkxShN1xcTaO8vxXRwGh+5D5sIvilUGWNKfxNOrYrL3z3siumyygTNgQ4R/byUG
KA1qkBm35eamlsZ5H2W7ggTirH51gC90oryvhHiunBFkyYwQLN8ZGQJzx4pjX62FP+bFc8YEY1fP
Ift7MCbXU0PUBUch4svm+qRNSKMiZILFXfOHkfi7yiIwMS8xu4Ex9PWMkyvt/ZUx70pbw+urOm9O
CZShF9lOK6NjUbl8bJAitHQWbNrkgQJ4pNi6EzecJ05H2b7ZFSkXaaNuK0TJU3Mmhu6o18CHbX2d
MZv5tlVe2lhGgdP5//nD9bPH4ofH7H/99P0ffLjetf7/9c/x++nh8uriqY2e/vpkvf+LP58s8Tv6
4qXvIjRq1Uh5/vVkGb+zQaERbNKMdSmCcpD655Nl/06pzzao0CLLXhCx/36y9N8NlMssFXTseF4t
4z95st5xKP/eKS1PFv4Rnik6kJrD4PjQEe4luYG9MwYrE7B70YvUi92iRM4VFcjZSOMRJTuLvFqy
/qy48BJ3KA9z0Ce7uI2+oQAkKhPLFL6agQqJ0L7QxOufnnyO83xCjfouwaSfXBe6yZaix1IO8azL
/EkVwyZxY+uYGslDmC96EHley+pOIAuld9/6suv6m8EmVzKitWRBQDuaQXiX1/CYSuyQmMHibV3a
JhSIWF0lrcSDrOgkquSoY0U+nCdOSuR4wNHiL1Pun7PaX2exz9caSTatL+oT3NTPBdy+6BKoBp2y
CqZ1bU3Tdm7KiZ2hfKYOioIyzoM1+c2oINocKn4afif8ip1Ute9tMfhmpu+KOLrs7S9Kyx8qywwC
PhgSYbwAgtY82TI/bpfz2cqnXAGaMXQ6fvbW9IkmOtVUoClsSvYQU509qjHEhc74fcZWtHaVJYMV
DOcQYP4H4urPYZE8UkjcNm1aQn/vv2iU0AvlU/wwVC06pIA1gPyyDLgfixwB1bpZzWnho5+dN0qB
2HPGXIboTsEBvNS29oWp3MIWvA2B1m8V5mDIRfF5rTjmVUeE056EFbY+TfIyDnNxjxQM6hEx6TJL
fIt8Bh8IZ0MsiFnSN8DDT1uBylWUh4cx0qZVPiKLLk2t3hFhuOx8YzbO3cRIayz1cvRf51HquNIa
qt9oQiGk5pJDYkdSMOfSU1vtUcCjWp4NI4VssJypM4tsY2c8BQ15wUNv7w0HpK/VAe0PcLYIS8m3
+eTgyaznYDMBnkTXGh0Da9SO3Mqd7LvkOCnSQKGF6CtKkPRZ1MM33Vjq5wihKyWFRlIS0WJIcsEq
rWjXSdPtgi7Lj4ZSdB4SjEPmWLSCe6U+K/nVQ2csKbx6uqsAGu/BJeL+qzogNxzoaHToJzYQJyeo
YzJG42wTIZml/FvWuz6rDyJR77RULUiZTKWPrjvmW2P6y4lagIgoOF5DOaMnFh90t/zeZUZ6qpnT
K7l9wYIQwmBlRvQ3qha1kZbfhVZxkgRzcEQIa22+eCSXGtzHMcWW21ChmNDO+SiXqukkhJmtSkCH
RHL39Ulqtea2M50Du855G4xxzkVIdb8vxghHwvhCYPaSYDZoX9TV3nWcHz+KwPiDUByp5yfBI5ss
gqtdNunhTLQTSwquRLHladsUg6YdU3j5hHQam4X/s2Hg3ylRbvqDKEK6PwlgODGDOMah7BtTOZ5N
BGWS+oFTtrHxbjpvCjBTskdbhO9lsybU9qZa2rYDR0rUpdZanSi8F0PYEzBgXEd2rJMQUP9nZdr3
qYYMITxVHHX438d+J/NQrdYjlRghsVR1XVYdscLbs+G7oTmuMTq14d5ujzQpd1hM0i1qMrnJu4gp
uXG/KhT8qAv5x6dZNFGsveQ1MQh+nPicYhjNQCGvw6y+o7t4MULHuOyM9JzpEniZbjdb0mhNbNE0
SvsIPIeqILCckWSn5W2DQuxQhlCJuhKsk/tVFZ0J7PPwfLeOoFqxmfk+llrzIuzcRKGZZwz3doHE
3egMd2W786lD9A7+PuMYl/ODbXThznGYibXSCPy5J6oHiFL5EGvWcxdkzbmJ3XWaFPXQdmm0m6c8
PGdse03T1Tti5gNvLIbijufjuauV5sCh+3TsgQgqQRN4CTKosOlJL44cAuuOlYkn46UskGKr2DVn
jJ93CL4vCQDhhFmk31wnvIx0YhrrAe+7DNO3ySVYbeqMjaKX06lNknY9tyeA/zTfrRdeab1qWjPZ
QaPT2IRDcAdgTP8tOFRxp6/juXyAJiJguBViOyYRuTP9SD7S2H/Xxkhs0/mat0oOxVSlsJaskUgG
CxVXDcYmnsrwYKpz7+uEbXt6a5+UvdRP1ame9nFpX8R9/xyTkHtgvFlr+oOU7wIyMgtrpN5rRNBU
9OaIQvcGHHh9E4j+VDoQrerslHRNZ6eDgQPLipspkv0hDtP7QLbagcZcv5pkPTOYL8wWQPA8E+cU
YyO/G3SOwHZqXpQKBPI20/XbhC2U7xjCA8TYrcuOFJfaZO9vGpO6CgpYnVmEUj4gwMMjQGxD0zZ4
SIn1sPp6W4jO2QlRrPEy7odcNOvWKVs4ZMO+JeSutPrztp6/p1z1TaqK8wjfB5bCaEdp7tntBuXW
duKjPmtMckA3BwbTimTmkQphucPrHF4zC962ORIttdWOXWCeJmXL++pmhC2bbyV70MoOC3HWqM1O
B+mwhQSrzbThwJkzt4pVUQX2nlUQTHD8ZJbEAlEZzvyhg1wYwd1kfQFqOoQvws6a27EwrkhKsjC2
uPI44tjzNGjaF9Dlg4MYL6Hs6bduZd2bWn8vLYp9Pa+o185rGqjNXpYtQsMaS6tWNBejhqfGTeZi
q5czl5QwkxZRjsdXl3BBR0kgvMJ1BY2DfSWeVqo6vBqZ2IcJdX/FQEerz+oJkQBEM0XhgecSJtW0
MZidVn0IMmh0hjdJZlA2qbxJBiEH0N6rUQU6KBFcIMqIHlf2CuXlAW4CsMpVYeNG2U8Du2xEesXB
7N0FmhNNUPOASJJKiSITpLePvLzeO5VCgs3ckgAp6/o65AtzabWrHs74lsqrvbNg4XquMS0mW2db
1dVb0oToSAh8igtcNoK6l+K4+0Tpxoseyz1+o7TFPwMsAQ5K/2qZZ1YQnufZ2HLc+deJ6Gd7358s
tEhdFpWLZaNys5ef/0W8QELzCIytRXFpk5Xc0xKWGRERogAwJKRxa/O9agc4ZdwG1A2x9shoSSwP
Cbz54qNw4Pq45ttM5ghSFtOr/pHOSMyWxoafSXVoVGPD4Z99bzhaq1oLH+o86v26tCIiRVGaE5Ne
eLpDMKTF5o3i/kVWzrFfucO21uLWIxxa9VTjES3GV/Km96DXD/sBzmQGwsp318nHrYnl1nU0QNRa
tVknVjPPhCd1iBc2bIt1SJPdOEV2o5+7mVD2akBFdSpvdbOev2VSv5nbgi1X3b4WKcegKNe6Bzdj
lwBHlVa3Ja7joZz2v76y7x/p00c2NR0x/LKifux41ojv2jaCBJplNXkMHbThedZHv+66ZpMZReMv
LPdgUgk+F/KpXeDxFXsRMxdbVS6wKqo2itH0u0x1zt8Pl3Ap2zV1YQRwvWmslCwi11qhfNgotc/l
uE3obHngUk5bs6pP2Dp+MVx+eh9s+pzUZTXnM2chswuLeC1XwvlyB78cg3HXpfppHKTzGl9OQ94Y
5wxHjxH422FD6XXhl2mvNEl9ZcEQKLz2Ctaxs+0io1tlTvUkewDmVaCBnDHH8MS0u++/vhXvuqqP
t4Jmv81MQVnvswoaylszElVAtXhwvJRwjZ2Y2tMlWUt3JhxsZNAlVkJFW5KrrIXGnic/X1WuTL/o
TTs/2cRwskQqTAmPLd+nYKw0VyYHVKynd6m6TcaaaC7Q4/0E/3WmfdTTOlx1bVQeB5ItPJV46ouo
Dq0dx8rFiW75uUjba7Vxn1k22xtIUuTTQawhLy2+Dq3qqrHKk1IbArpiPJhkpaz1Nm72bVns4iig
WelQjUsEzSusasciaydPJmJXdBo+fmQ2O+Qmq1IM7dMYSnhVlTTPciXR94MLDTyRGg51dNpaSiA2
amqSP+szO3XWuWgvGmjvK9nRs0NeExy6sffJHyFhbOY3B7NvaTJn+gbv30kxowxrabnIrHweKub0
Jimsy2Y8SSoclIUok1tHin1qjDc1haSTURBcrBnTU6mXX+19jR/VIO9736U9xqGamoSGx+rHGTkb
IGTqDbSpZllQcQWuulFrjkQvUDmtbHyThXIiS5B2NR1MppDhjSS/dSEQzab6vM6kYtBVsYrjYOjr
hgWedQdphUU2uc0aG5gP+DXPsRhz4sR1hNkXcJ8L3sirMvYFbQ7otSpBBPUkucAn1QbiBWglk/WX
QCEyAuWLR9kwP8/8roA1QDmJhigj8sevDAUjlRH9S29pD2Kho0OhS/VClQ3Udt08D0e18Nqe9kiP
uYaUiS4hAsBOThN2tgVrAeJc+BnAXYJDjMQs6h/xDffXSTju6A7TPCqMM/p7cl0srU2O68UhHgt2
gT3exH4sgGW0KWBWC35sU026Z+fqvYIF86Ea7hqpV19IFa3PBxyTaj62JGZIKiofEQsCIWASF4Oy
mpWQHBBcUbs6Q+geqQccVEDbs9ccgCBsoDzCz51jxl/8AqYypXdSJ4a7mx8qLRQXoZKpx0ghv3VI
cIcNi51ThNGNAuJuk5KgfcBNiIELctnF1LO5cSapb5NOHbZWColIlIjGLAQ3RRaoFxNr8Knesy8c
ZmfbRECNB5sGJ3po7bw1JSmPuGHcrLstGh1EodiUdXQtoV4BPqSNXgeDn1McW7dZeww0YDsQrKQ3
q3TBa2IT1dQ6SYaAwLpc7JIQeV/t9OpXZ9nPexpay+rSm0BCtyjbfxxO7qJMq6JRWXG2iPxIY6co
S7pk0sI5gOZ1qyiYBtmmEn9k4IVV3ASHLTY0Y2LofzHhL0fVHyd8PgzJW0slw+G8uIz9v2ywSAVW
9briTk8FppbKDTfojb20RN43KJISAGZuBFtnaDMNvwxChDlLx1B5zYTsvqrafp5b+DAMOsRfYAgM
a6nq/uXDdMrcw4wO2Vgtm9OpiWMma6kSX8U8kIdNcJgbQVM4rIFFjTYQKXNV9ljjLEQ912AAOEop
gWQcdods5OxvhWEDq0PLIP1UwaGsVB4vu3nKm0BulRg1vIKhPE44Hf76uuo/eYKWOjtFGVwTgs3N
j19FqIHSFR0FaBHCMMx3bdtpJ9LOKwKctAtrKKsHK0BiiN+eTpMLcds5iZe6FSkEBBlvyiJud71C
zVTUy9gwLOVQEXrsu/F0KY1Gv+uZhpQ21zeKlnPeVGqCLF3jwZC7X38VpPmfxwgVft3FTkyHWf04
5dulEmdDRwE6Gk3V09OClFgnuDNJJPKJu7rQ0yna5IWjIO13PE7Z02bSwFvRenYR0BHykIz4CP0Z
GfCjrk9bCAcYf/gSnqZiHGWvtG6Tqzy5gerWr1W1SFhamxUrfHfxihUKyUjQfEvLEDcvLhMeEols
IVGtK8IaSCOKDXk2tnW/IsKl3U1Tvw2pDzJv6fatpZBVpsXnaZba14Rc8LhbIPmZ9Qrf7kr3JK/m
hz5RiGJqy9O50R/dvqjJBdWuJ7KXa+hf104A4JBdQa2agPRmED5jTZINyRPFdjSnGgIiZzbqt+7c
nIDHKbZdSNpwk6oPCFgBU/bRie5A9K0si8oFnW6FdIEC2MKWoJ3rMC4vhBhqz1ZU1RuK0vFMNVk5
MZUQwKtb4Rqhh9ADOGXe6ZvZSeYNIqLIT6qWqjaFUKtqUf8uhSZg7e5Z1OioieVEx3JkW6nTcX9E
SuunOXqfAMDEvo1eqMULBHLFcM7+dUPtfBXolfloOxkllwSAUd5QGYzCesnidSuyMRKiOSXhSH1Y
tttlCcJjqxIcM4LRS6vbTgXFGlHuz5wgPmmy6ta1qC2NFii/Xw/Jd9fRh1nLXpxALvMFbK2PsBon
c3GhT0wUjjbOK7fpCHmoO+vomLHhd4mzigVVCkRcl20z78JST2/KWXEPgRUTP1NNvlu56o05M4DT
wIg2qlT3pkMFgzSil8EFuDrAW9nrRl1TbWo7/HVeO4jpMcoNvMeqfiUTlVpBMa0lPoWtTHuYA2om
jhEVai8XFIGRWbD+jOObzNv4UqugGWD4bY+ZsqudMNibIyNDzYyt2ROrlfbkiJFbdUKp9+C0pnKa
cgI/l2bC0W3qSHFT8+82OeDBqCGhCfryonVD0uFCpz+J2kWV0yvKLhjbA52f+64Q2JvtUq7fY4nL
SCJSNo2rqluu19weTCCKD2M1CgRfQ72tB1pcc0L2LnljYh1HTvJtCh/mIMTN3U+PthZUK/AY9ips
6xjMH/mFozVfBm6mAfYrvloJfjblWGhrVTwaC+/zw0rAVB8T0qFTwSwni9RaKhxSRoIJhg5K1y8D
u3EekDRShA6PUZ8q50SBGF5QBPY6S61qp6WWA7EGimRP6UAn5+yCw8a8ig1r2AyR0nhO2kAbZwHY
WDH5Aa/6aAVrYsq6L9aCn5RjUb5yBhQGiTMmOZc/rgV1pow9QUZsmZs0WsdtfBrZ7T2pUd9aMxC0
H8mj5i5YXlDVEQUyHra56QbU6sHjhKDq0mpad+Uo6I+TrDmS310s9olLV9H32N+mxz51OC9a6ZPU
SA2cWpiS+uKSL7rQVyKwc2mdP/St8V1n/cl1opex8xIx1TnfFJn3+xzf3wo8HwGYSX5l9JnXZqQv
JUFTsC+frZtQ1psqR/cP69LYUZA+oQ6XXdqiI1nEdff15Ixr4j+G9a8f9Pfm3I8PuoOEFj00tP1F
Fv1hewKvMbaGgkuHSPEhAKeGBi4czqahnpHninyrNxpnY8vN/KhHUmpj11yFFT3fYR4oD2LqXDdW
ezVoS1GMVvG2DNxNN5fp2krGnP2tRZCdqDry5DJ9q2p3DsPbmTGLcAFXdObjlVFZhHdZaHK7arhX
FFwKNNKMLZiDk9KVxVFtnIZySzNv5kyAI87M615PLqdlntYGeZYDNPddwy09JYDLS2TkjRtYKmu8
065BEGMVDdARVwpY4qwxyEYIZn3z6yu5CHs+bPS4kkLFubdoB9yPdSEak0FE1JHCGpLne/cOvtF4
sBAuNxwoOYguDAYDpnx+UAfVBAtRXMC1bddVEwbHwCTh8IsP9LkvuxwjdbS1jBeQ0x9uLT0GxK4W
Afb0/4stSzGBT2mzdUY9P4126uxCYHevUH6ugzYezyj+5ZtBp1ZrncrIHNFHTsJP2DTDPi4eaOtm
J3nsPv/6U75/ig8DkG06RGpEBKRvfQSWZQhm3UF1INLEPbXjxKccRdiX6AyuF1UjR0+gTS1STUUl
4S5KpmLXp3XmxyqROJnege6yGxIQ7RdZ5cOe/YS8NGZtXStmcozr1PYd9go0Z9LgOOaA/MN+0RAp
9kU9W6cJ2HetnfSdTYQ5VIS2oXd6lVuDS+DXNHhmrJxALDLWk+KEt5FS5h7izCdTqLAAF/1lhrDA
M/Rebq3Qznw1DSf/15foPbDhx0vEiFpgokBmQB9+PELE0YgCHqS2N+WWs1dmMzi2mhYdcYE2E4Ak
UW9EL5elMbueJ5uC6GBSph+JVqjaeo1imv714mlyyitJ7Oa2qOFSVnM9ekaOQFN/ghVvbnNQVH47
uW8cmLS9mrrfjdzVD3Rb1Es1Bg+A1VVFV9U9dKDuoSU58amoNHsTQG8GoTvSukkd/VRgcKrN9nR0
yIew62wXJn12DCLSnHp1sqk1jDHhB5l+1du8Y8zJ67yN57uZY8LWkWQche700pjzttO7i6YhXlfW
mm+YU0ldfgoA9ba2F7btQ9Kuy5R6T0s8yqqkwH/U9PYOcg6hA4CAgYut0PWK8WBUdnnpRKWvu/Ju
xu55qNjK0+agjY04j3i0JNrEoTVuwdGWRnytk80acMI4cpCg3+lWu9KJ64OefJPz97heKg4F0ASR
w5T9x3+E8cVt/8mpAEe4EDaaosWq81FXUaAnFSUJDV4vr9SQ6pybvxiFch71kG2QwhOAMCjHmYyI
eol6iqP8JEJEfQAYuXLjGWJTNx2RAHhtVay7ZryOSF4IOz24zIp5y9Nd7t+PgW4WYajXmwaJUfKV
hGVZej+MXeSBVPQpmQs6yx90TGHDbNh03Agy2hC/KeOtnOiXVp1rreOMeD3iMGBDz2Seppx8tzlj
dCRyzWtziqS/fpA+z9Aulm50lC4iH1wyHyZEG8L2JMoMyWyieEjhNxbs7l+/hYFe9+M3BqTxriXC
WLvsrz68iwN0aSIxEfRZ1WFsqPcE9xG1o903OvmMXeN49jw9hw39CpJhSDi0JTmTEausmTl36DnI
GG0Anrii2xsgaTiRVRtjDr/DL1e8MtKeHaMnvUyRT0VAUJIsZcgUL2G3KTNoUspddUjIhF6oXtxW
F1oSXDM1veTBeBkG8rZcEkXn7oJbsFXY5DRDP67LoNG8mpio2AjvbWS9XvCgoBzatyRB6sLSNrZw
Rp8KADkyTbpVYHiv5FiDATKLTZkuOMNBeWnAsK0BX2tQ/pfhmdKvyyl9xKqyITgIUt8ShhX2hBrb
1iVzHims085tsuvByTsfNTEhATamioHwyWy4KQLxqk8NthzsrkvrB8G+bT07QGUnHJzQt5Fnki/i
JQaA92w2vhtQbFPNWvUql4dyYIVXlMxK/iZq0MaVxfWYEVSUIl3XnCDc0KVerqX6VLaty1OiL6GB
7dG9iWgBbXKL/lE3J/hlAI2UM0rssSToO4GRktQuGruBDbtBVAuhpI2GQcPiOraaAQiraGI2ierj
lM4IXPEWqBUJuZV1XTM4/KCcjm5eE7MiwjWtGXp+nDBzSlHr2CpU+osWpgyHsEsCnnN8crJO8pUa
y0f6lYRDKaeKS1SZWXJxqIuTt0H9mhoFnHqKHT1REqh8Yg/hvj/knJ1m3Ms+EeLfwqR8mDJ8Wmad
mh4ZDbh6+VMyOUwUhBXGtn1Oce8sNotuHcToBBRicWIMyH4C6sCDkX8e6soT4r5jkIP+DXkZ1vdm
ZZWj3ypF4AkHKU7fhLOvYBDIu33WMB2XRCase5k+yN65Rhh/MKvouxLqF+lkGbQ7otdEvJlNcskg
eRAu3zbQNrVgOSAWCjemY9wCPsTTkxElpcjqZWhEj093E+JXIR0BEaRhCxr36b1q4KnOliRhtU/X
eVHCd7Iv3DZ+0mIF6wxftRNcOEgMr3bcA/JndbMlf6Olp0YsCJApm2SVG5CtAJO9DXXBBTbzW4BR
jSNPdSwsq26qXJIF8RGHZG5KLX4Sc3EdBdnkOz2HwIbbToAZoTYmw8ZyLsfI5F0Uu/RGl+clGYND
MDLTaRbAfpQ2L3ppbdyxPnatXqIY0mfPGUBtakV8JE3N9NT6EarDCWnepGSlBL4bFuTGjAXRJaEF
so4KD2elNFayUQLIk7O5k7FTrDQdJGCVwaOxbOKC2OPvnMH6PlO3ZOYlEid0qCmA+vPL87mS+XJ4
J6BbcCbPg4e5QtCnzgVNqLylG5tRVy6ix1Gj2z5FN++PK3cwBAUP5TGMkUna1kkQ8iTl7vIoR/2b
CEgzdmqueOsiF3DMemUHV3rV3vDwnDEIca01WL+JjN8oUoVeZnIzlLQ+l1X7VNILhuv8ikiORo9G
1QZ54fM80IxAGFFeELXwYhl55k1E7awl1FHbyDq/iFW49UxEtZU8KLj3FlybTUcWv454IrxMCr6P
ZUiSVJG+rZJLa+qgBuK1ckP1LSkV4rmi9CELedsxmjdhQnq1SDQ/l4JkbxBiQZ4Q2BvNnKIpgdN+
Ji5+fiVrTPrjjlI5yepGsR8Tky8TjE96w1VU9eLesbPjmNVPI6WEVWTca0rz1DWu4ZlCXxPF+CJL
ZqxGn86wvaxJjKAgmHCjkapu3d58tUoM9yQl5mnGhCmTa5XQIicPIX7J68o1TKzjzPLkrngxzFeP
IOIXNR6vyEK+W+Kle1eh2zPn8wrNwomuRidVzrdVHa56PLN3CARvryl3Vbmw5ZxiXpWucqmDWJ0G
pluIi5l/WhaQeuE+zLyUZ+sQkyN8pis75ujb0bsyaWZyS3ELkbYAjIRzIfimlUblUeFw7tHPx9pP
+FBWdKhomeFhII6UyQpJ8aDj9gZRsTUTeWknF0oBvyFWSGtM55ToauVitrIeHA6RigrufWg9PsFl
5Fu6+fcwnsh9oYPvTwRXF+74XCb1DuUJaqs+THDIMNi0uMIzVr/VLkMWF9paM3v6HfKQm1nsKxMj
lZyQ6yBpbwBiozMLSiTLJaWkluof54XnSDhHxKRELJCCB7Eg3UbufdkJsXJS+nZhp1Q0UDGRTwYh
1vo3tK7kRSKl8vJqOGJwZHEpCE6IHVDXjJnaLjxJSOwqL43B73v6I+4o1ka/KQmxWRHOwlB1pL2a
qFMnPTdLEoTlNeY9admcNPXkJcPlhRWQyTSYvUHtUUjq6PM6+AeH9//wXgQpGkS0sUVZus26QHAC
E20p098gyHy23SohyIEXltq0HtFNrUbdeu5LiQx6SDGRGnKRvkxUbGfwE8vuMYMK2GL1JJGlWLWF
eONodCAL8SZ0GUwtgm5LYS5IVW5q3rpnWtadDHPtj1aDrCU8dwL1oVaxY1tOgyantx44mHHmT6gV
OJpgsSrvsXJ/08AXrBGCEb6huCQT6Nsu7p6KHAzXiAubuI9m8Fm6POq17HI4iiSqTY1GUIooRHpu
6RXjWSMgwCWypGYT3bYztA0zvjJT7nB0D6GLUOE7N1Mf65HBqMlw4EX0h4Cn252gFyZu+WRyxlCK
GoUDgqxeNN+KgOaYOmmH1BzLVTXjsMyYVcsWtVtXGfdtNj2KMIhImpZgM+XNNLH4A9CnRcaDrQZ6
wzo3crs4VgyaWu7whmWYPiWnNVB9s6NkazO2OSBluyCfUL/WHna4Nzupg1VHyq9OWm1mk7sX26S8
Vjaq4lmvjmMykD9goURuou5cKWFIxOPiQGcJa+h68Lyn7NDYIkyGeKnL6kEVYwue+aJx0fqBx4g2
jgXeoYPEhoLIXLfpVdbXwRoJ/0uqUiFEENV7JuYWFpmj0zfEQsbqddIZCOXqp3lgnUzT4pti1oyN
RiVYKXJvyxaBK48fMsThyR0wJvcWoGGDethACTlJUp/opy6S10TEeRD3s1U4DKEvTWpmhqlv9JY9
XGHH1y2Vaiw8r6Vm92eY4F706YRg5WX/YG5VndmMIXBvBxVzG7ncscIQTqhMauHCC3G0LXmzNIDT
1F1NGa0txmmkiXspSMzA681d5R7aenrHMfw0T8VTJ6gZZzgP/Vlh37NkGbYChV2lp0+DoOWl8Y37
DGZQgvEBl4TFwGGR0ONUrASfDVVlGcQcW/E1CigoK0fdoMSgNDETdKThuveiTGOZimBPzPW8ceL4
SmvSB8dgDXUn5SbPSIaq8ppsiwp9i3QkTOdp2MryRSoDwgojudJ6fVyL+dmsqjejiNSNkZFVPYGb
JSja4lGWCW0cEgxUCnFz3uTeMOInZK9ILI0vzMnyhzZk/1I6cj8ORo3P3tA2TsSMxoS+MhtgxUZh
Pma0zkJVp7TtYoMMopqQHJLWslx2njYJ9ahrl0mF13ykyLeGFnHAnNisJZQBMo17IgEzdW9RC4yg
v1Jl0VVYlrBZV6DbS0Ja3zS1Sjnn2BuycTHhU4NfZ8NjWXYppXt6Kwqsu6ynMYLG7f+RdB7LcetY
GH4iVDGHbTc7dyvnDUuybBIEcwT59PPxzm58x5blFgmc88cM9PoPfvz0njTBANUP1WbQAWSUqDJq
MLJteyRtGDaP5D2Ol8qyzjQ7TrdZ/6DzoIy3tAAy23BPVH12FNqPiJ6tThRU30aJIMaaXcq0G6R5
ntN+xAtdRQiQKixm89Fc7PT/PHxsPc7Cfg89trk4zyjyw89sZsYbsPLZMwufE3m51Yvfb40g/Ziz
4my085l0ybWWDSOnJdWfouGhB8uhaMzUm8H4M8V+vZvt0tlblftSavlL8SLr/xJeiXth4e+utfaY
2EsSGXoyeKel/mUTuq+V1XHOtChItGJEbPsPfmNJXRAVv0P+EucJUQOIVbdewxNRIVqd4+ZD0+KE
E8d99BICewkfzTaOX9968nVOSDi3ftFiiw+fxUDBuDY5IBrvkqY4ZYapYx6ZYavIB28HqsrVBIUS
Jhi2ocTpN6NhUmDojxaj+0U4HbMuVhJHvZVzmqVqN3o92em87C+F47fEZ/tfmlpQarsIJ+x3gJvp
LQbmq5qB5t6SlG9n9E5BAfVISfvIW1KfRDPNx9qRG1RH3yPBaYQlFF+tQTpDuq5wqdYH2RfGFo/5
tnDNfzSGj5tcSfJHJMftOJ/Qq+xjE6S7Gpt/HYnj3AUqQjBwNHjezNzcL2HAB1kU7+U0RWi5CSMg
xwV17NyxmZ36BpdITFkGvuoPUlotVsAc6jUoHxJsZiQUhcWeCKGvvgh79kkGl8U0fwYfB6I/x0SF
Z72KHCSyW0Om74upfw2N/SXv6c8aTCQxzSoF5jCCyTRBwZK/fYK5Xo/BsVjIhx+K7LMhRd9zFYnc
w/PctE/atUm0Ied0cGcCfy0frwEJT9cs8aEmQcaSFpV4mravLJOenNDY4fAuPV0cDYvmMSomCBjp
b35pqkj68a0l+aoeuH9VRzcgN+64lm91mqblZOgRbW3M2f3X+ku7SeusiNzJvih3Dje5GbiHsdaH
eZzao0QV4S7tozL5PkaizqlbxUwWI+RrWsIMGixFh+yWL5mxHc2wPNPo7bzVYfh34NHaeH47coHa
/LuKMj3ys5PwF9NANNaa9WO7hxrJxRHmkuRproNGQy1LoksiGdyJ2gxvjjNuyrYwnrv4HbU6P207
8+9cU/BT+Q+uqKq7QVMbSUWJnrlLUyMsDinuCJGpTT/jKh2SoYlsi9ShSohXtEM4KazwBecWZdnu
TPNY95B0y5s1Zvmhh6Mn8ArZSZy2BXC2f+czfm3KHOB2pBWIUzG+DYXF3R50MZIvMq6n4jnsjIix
fOut/+eiaRKlWdX2nsTEdCuze0Dkaks/lnlp5v4ufDFtNiNrQsrjl91xcppu3zTDa1KB3ia2f5Ek
1I85XQ9VS19suob61xhYUmTSRwurfjoojG6yQKS3PBfoQKLZnL9VzrlnJARUpKHa5k3xk+VCRikK
PWHWrN+jfQ4cXTK4yKem5iuPDmeIVofMHsiYDuH57ezf4KQD6ccYZ33RR+FUFZvBISmlYRF3ZkGN
V8y1j2LPnAkMqJPkz5ISMeBObrFp62S+2P736HfyrET81bF9nmIAR0dwyurVszu1wyMX5hdm9yVS
biVZNlyWRKclYpwNtgx+6vJ76RiWy3D5mur4kcmerMQ+oQ3X8PeDfAH7PniymnAHk9glc4/ri1Er
SM9h/F3azcVxFVFfTqW2LW1IhEcdnFKS2+B725YmSpaq19KgW9QBbk7YQTYslYklkVSwXKb9fepj
GF4sNlJ7zZgSklgQH1VCZt663nwEOHvzEthkHhN0fql/5oDEHZKABpKxiPjvl/wSgoL1EqUlOr9F
enc1UddOXdzXsflT4FsgXPA3JGzccPpHquAZv+g7SFmv+mY7ecRBsAmN6fRVYR3d8usZrKBdEdpd
AO1pKufBFssjmOdAREvyjWB+PlhlfCpLca8L/6E224bpOshR21RX6ptbYJgtguZ1zI6Wkh/1oomo
oQ/XjLMfKqa9iBzcW0upg02nAvf0Q6+dSzGNzg1M+bawXaB3Uac6VOqciACFVHIrtR9uhyVy27g9
2EZ8V4ZiiboAeYgdPxopaW3MQznf5yEb1lOno3qeiA1uSaB9P9BQwxldQrM85MkHz1du7/VC6Sj2
g/bcdM1raepV09xkTID5bxA2v9KVPL0mZ36Y6pzANSTxXUdjReA/cYb9NPm0GfVLXIIeFMoA+B1b
pvZy+M3yiVw//1gXzRdIlXXnOOonVuPPVPvGMSyRdXqttaAdoXfIKMutqdn93ZbxkQDWZsu0Xm5D
Pvql+AywBc4EmgTL8IfFc9pbzvhltUuLxyKpL5W2qwsFdCwywjqrmsrx0V49iMa/dv3dxKX8bQYv
23eNzY+0hRI16i30IY6cXn7RXejf3GFmOrVbH/louTH7Ql+LUXxNq9PV9vEEiZ5G7MLqPKqvszfX
W05+QcKxZ/PuCoa2EknFAc8B3EkbnCr1LlRCT2XsEIdDcZgW3X6om2/LaPOoXwJr33g2iHe8I5YL
R5eweSlx3bfWWigrr2YDDkZXwGtv4fv38cSiSvMN7CZ3bFrkXOmWUtg+THDWd9POlqXaxkOud7kc
J6JQrEeiFMUlq/KMjjSuMzt27WORzJTQZsNRtSDGWUrld5LCCqBKqjnBNWtU2N+sOedaTZl1Be2k
TiNw0fgL+K/xDA7e0HdBDMDaiJXVEd1hr45Itka6TaeAHnTfJ7kqtqpI1v5pcKf+kICCiaIMrm7f
XSUakaXgMIBlxFiSjSwsuc4e5xIJg5FQjUKwHjEpNB+Q1JOkgjs1IK7QF58+hlfUGtkPUzaxyVOr
C3Z6oyfVgDfNdM0732nucqPsD5SqEPzv4VFckDMTl7pe50DlTefc+EcHVI8I/2xZza/2spwyNxrm
clSgW8yIQClpBdBRD96eaLMfN1+cLRE3jK+H0DKeuCquy6zyPQqbJvAeaRh6lClKuQBynUiuFeeL
YH1pJnLqPeXHy7k1w0Mmw/kpdOqTb3IS23oudo0JUkZef7eblWS5i8Wdr4Crs+R+HkhbFIZLNHub
g0OW1BM6pZttaz9/VStB3KvuQ2xjQWOxLcw1PIcR0A33MnBvqIlOrvb/DF68r8Ki2FpL9oN+7En3
DmFJwFNcIsT3oltlen4yqwZOMLlY3Byyd6q/PTWRNX1v+fiF66rYtbOiUp1wuSsn5C5wW70d0LSL
LyupfoW/dPAnSIJAr6m7XsOGApVdOpuFaJg8wsH6XUc9F2ezi2NRb8YCqLNKHbiSHuW9X3hnb0nv
87o5L0wjMCDFFAVBe7b7cf2QQcgoFL3LXfOvPQ+foWRSa3LHo6FpPgK9v0kenjurle917n1xQXhr
HuZ9YXNVtB2vmLeMfD7guoHrDFsj8UG+6CeEIva56wXpn4v3RpTVDdoRm9volLu2IVkoPcSIr81K
cRZ4ACeDeGjK5DX3/8QOZd7olqIUy8XGLxwUgy4TBOp88GKJ0TkOr8Z0T437wmFaikOWGUcnwYNW
4oTYEP33WI9dtR3JP2JoT/9Uc3s32nTqBAYERtmhr4POJ6bNJjtWDMU/QUPInjL778QA4S6xN/Ma
POQeNbWyc6ZdPxnvau2594rgp8NdyizDpr9I/haNu3vLgPV3ypcXzxLWBfaWm0l1u45MSqThn8RH
MuzRc8JLAugXqgb3bW8x6ADeEjPE5X+J2/DZ7cdrH5xrZ2QE5u+2BI19o1MxEjpYI8xiF0Cut4P/
uhBetgudIWrUa+P1z5VaKc+YtuLSxIUzTTLg5EQAAoM3HmXofFGQgiJ7onO9c86tO4i3edzhbcOD
QFBC2/R4iU2YAVS2m6Q3jtNMO6sxDM3JrbEi1SP7sqQWi8VIIvBn5NxUTgZejdK1c6wyIkYqj2pL
vM4M7UlYuth8q3w3lSbe0Zp7TS01MZnAJZzeFl+Q1pm5aEByudXGyZvo1FoOJocMrkdiaNr9HGDY
1EYSmR5cmLt6muw+O8+tlyDVIB6CLKpLmJeoBRK9G6axR0Ykt206xSdw8XsnNW+GbX3IcqgvqUj0
pnb9J9E2D3nnEGVPkwusTGbss2nhavOL/WTUYscZfBrNW5ZwKpvJjC+QG3OW+U2Ey3vRzqD205cr
wuwqZ/dgzGGybxzYnGwyflpgwaOpgwxwElHgQFItR9x3kiiJ9t29mv4U6ZWriCtF5pLWX4EzPgzN
/E0CeoN5m6QIVAEbr3DiO2ReoFE0DFc9wXtD+E58DE+u/TV0QmwgWo2LSeivV6yp2PgS/GY5kt4R
nuc++NPL/MUKbgX/3WNdlRXwSeqzSVn1SY7GASHTiRzYhiY1+9L3qB1Uf6DrLFub38D5GqZF3aY7
JzaewNh3yRAiRzw6C5NnqYOL583pTUzLSzg1177wxYHGZRLU2VzZ5f66vVltaTD4aTKP/Bt/uVNx
8qnbNqrYaPBJ8soiWE+YC4J/TVpABDt8d5B34GYW10mAwuuILsYgpdd7jD2KDsgL3gN0wTAQpLIb
yowFfL5nPcBcCXQddbNQJFVOXNTdcDAxcSN6D5d9XK9tC+7wFqJHfPJzcQ31fOpaw70DFj0OJhiN
SxWwRZofE6G36W3u525mekZdcJZCI+eo89e6Uv5B5eZrvzTmZQSdFRUBbXhRfx1FzV5VY9hc9c5K
fy2G/RMWA2MjtkFc159prscjtQCI+fAreUNGn1pVf6sZpxCDVg2ndyowl0KhHa2abZKsSniMcnpR
gbiKrKUwO3gpQ0jjoBdAW2APREjwTIeMQXiPydNt0ivvF0dOBomvA0vtdWhTG+ujsfS+upEaQDGq
Z52yquQ8LHwwyAwZmszqb2AVbziLSekjVPHUq+GByxNSOYVNb+LgDrEXpiB85ARvE4cRbIeBNL86
GE40Gg7b3AZSteijg3bwIlfnO1n9o9VpOaQtNS79PPzxMtVc4wprH0Ei2HGyldJh51xeteopE0t2
dgDB7eQI1m1yZMuQqiYHhAFx99Pg+1BZvU3uW/+Favoho3iAPKUFzG3WUGGsyW0a/BoE+Jj+V+6D
+CLi3c9V9ws9BpuLM8ukKSw0avpv/OQfbrJr2Ch5ZAYCebQQYtOx06HgPPnadnf1mgugIYY90ha2
o1N723IGC4Bu5SJu9rgAX1EUh3sukFuaFDmtXRb3nvIeGLgulK1ANgQWunYOEBgKeMB+JnuiXHFb
32R7QbjJsBksNdR8coQ6w/SeOtkLfiQ8Cv09chpQoP8slt5jWa6UNEzlLimWeZc302vGwCAdnOeL
LD9qBxGiSc/ptrZAvtrwaDBEb5YRETBJbyt50Oxyk3LwHG+wD+2/BcGPkqnYB6P9KzNh8bRZ26WI
nyWcH3L5ZrtU61VH6UAgqLIsNL28iy2eZBcezeAsufoxJqqNSuEc2fyOQeF+knb0D6MzdWXYYgKw
JWSKiwsXZAdf+MKQsDYYqe38Bpz1yZ8mqaQV/7qlyjaSkNCQau2Kt3023YM/JgP8uQTJoErYcNhD
m7jY2Zqxem6Rggw5/7n0XnnrDoOh6ZdwlHUYtdrb9keXdi/GABCdIWTcOBW0UZH7n3HTZVi9/tGP
pD/btY2wZWFvZuccJ9Z33yXnXkHS5JX+bmwSY3xFceNtAa6J6UDLcN4DCsFUZUn5lWca57lZ2du0
c072/FSI7l3Uxm/Fr7d5cehgp45ehu+SpGaoKNS9nGwggrM3g44k41HX9WeOEOBky5pqQka49Ws4
MlQElIqDZ41X3xQIyp0f05kOGbBf17o9EpKK9M+e359m6rdxUEgPccrd2lFefiEUVPQt7p/Kf8mN
iQ6w7tKZxiFb5IOrUyMSBkg59dFyM/p2vh0Xe9jYZv7YCrICQTm3ru2WW39ha0kDG0nR2P1yif2I
0HWQgq0YHmyD+4UMiDA2gRekbneuJQ7Sbfv9NL2TakaagslmNiwEjfc/9sR7bdbdRdqwmXhCkh2Y
/TMUPiJJyqXasbuSDlBJKnnQ5xOjhj9ShsvLXBh/6NBEO2wGW+lPxlNYkFbro0ljGnzD1/iRBd0f
RNzloatuePHfxyB8VANwkYHWdKMse7t0M/30Np+Es75wRVtTajooGHagLoiIlka2tIsM+w/8kwnq
Eq+sCGtykxGe4eVEGFfwnDgsswh+4MQWy8rTrm6L2Au305yfVJqWu3RpeY8mh/SM9qSMHCwcZtPr
yJuz0D15I/GNhr1tLJAQJ0zg7hf7I0uXCyrPaVMJBYHpBY/+xByNthXMkmLQKKRs0kPfBO+X7vg6
cNw2P+La0QPa0+ZITOVwWMT8B7lH7ypsAbEikRsnUxYMR6cjazafUaapAEAq0QjYh5ldl/MlzHEr
+rPFcQ30KFeMEI777M+jhuKrcF20c3OmkO0lN0cXSqKEl4u9x0RTZDLQOk+cV8dIYx+WwLti8dji
A6y39qT5AabLH6+o9uj0gARQAEW22btREy78LnuCJQLlnByMMrIbD/wgjD11sqjB+vyTaJKA54uo
nh7HuF0SWkTeB9Rsx3VqELLXdzmW3wB/s4/OjRWaKZo+cXJKXyeocHAs84v9SPSS+8rjBZyG/Bwi
LdrpFt5IlsZbIWOKMUy1mTVnddNCxWBBLza01N4bsf3G+XvoTdIaVDl/1Xao0GMtfqSitObx5Dyf
XAfVvgHYm5fB02hX8yFGMcJm2s2Avh7CAor4IBIB6RBIuk/Er7PnLjxadXDHaEYZr87DfRfqm/Ya
8kBaJrYpfCUfCuujbKKlx2FkvzXdiPJJVnyrOTvR6g+4dPUUnJvpo0DXvuW54k0GHdnUhncT8WLs
Ep8UVC3M9S8DHO8+7dwVu7qsDlXu0rqK/J6QjRJJEoLCkcYeXvSZQrQF9J5+HBAkfnP9DrmaHNoW
ZmOGHc+bNzOsqj2DXM5AX4IbtsipWk8d65agw8QibJ9SAAvZFgCUgxKubeby0FTjXaiJuWLJMiON
bbaueR5Hq6fgUNsgxSmXfVy/OAU4Yewh+fFctqSYpnKCiojTGMq/tkjeJzv4W8SsRGYPPdVk1UuH
WCZyk/rTg1/QBoCKpAHYy+wPJ6+8nZrb3YShDQbeiLdVgH6swFu+k/Dg3Fl2gp+n2uS4G7dpzueX
OBWG59Ra1Xj9uCe8F1WiV7Im64k6SR7/VHgBhcPyKC3ewTjgmBlnxVRT3ed42LbwYS5YQv2UWxV4
D29tikUSfQa0ajvGd33ZfPgJio1EWZAGNQo21sAMwQeP5gnmbd40CnTCgpXcmHbj7MhP4bt26amo
iV5uJ5BEC943hhCO/jsqAznx3ofZZqzJ9ktT9++UdcfRVjDrHR0L1fIO1ELZdvnt5wBq00igekXq
7MarVb0rlL8fW3NXwnWSNOTZZ83xWNlQNyQ7YHeXththeYQumu4t1q+N4dvADWz8HN1M/i5RuTb6
DJa0YSvjAeByNauk3LwXHnMGPcD5jYfQaptTObpx++qhkOrap+58acWYRkWCxsFGk1VWIlIF16pq
YcbQu4hjPw6Au26FGsVaDgBuSM9kn59Ks1rn2W977g+Nwc8ibNHGsXnsIf+za97fFaG6IGaIKUbp
nr0htHBCIpCZSNkoR0J2x06299zy5iYrSLBAoIIbNWeVdvMSXhsHTWkP8d4iF4pMaBXh0WAZx6sl
0K7y+YNeVJQJpKb1hatqJAtuNqIEbZ3beqdy4BDQG09CDhPpJbdeUt1SnZGV2yBUoDkBhQligp05
WPdzfJtiEmlkOiIiNzKBoqHF2IumA6UCOc1530WlTr5zRFiFsB3+FDsscNWHZc/2Ll+rofIVSAng
pLKghfRvWhpGaT/QDkBrb1qwHkjVdliEuDgr0nbCZYyCTrdnVxiPbafamxMSrJQmLIEWnL/l6w+L
/JwqyNudGXTdCUMa77L7tfjEqwoDZNqr9UsjWTqIxeBj9PWDM+oh0kidiFjqWUPsIx0OT5aFnEFy
kR68To3cCYzhuNBxC+tBrUfPexGwGM5m/xxOSdS34c+aZDLQYj0hONSGPRFv7m7bcKHUhOYbQ4JU
pGULHlSNZ0LNR2bkoSc+L2S6ogIi0SNfD38dOwXTwsukw2vO+W8N4mWBe3SHCUYCc6DCTxxU49EI
cRIQWZKzfrCToMP1YLE3SqFAw5Twqjr13mMD2+ZglZGiw6DpaTYR5GgkbgijAQ7NoJsehE82PgZ1
Mxl+3blGZrUCvm6+So/M6tcrlsck1njkVbObKlpkFmcJt9phelrHmzjEiErKUk+VevPC47jgrwXK
qcgf5LryEFW0P343fwbxfe+xd7UFtppyuS/bJAQJhNetcoKvavoZZPrStI55yBtogJzNIk1JjTel
6LHQ87ES2sJiya/yKn3K534+lBUW2jw0QLqlTvfKH5hhYojoYm3sxJZ6EaL+TNL5kHisrYDlTIBc
pFBTOf8G4JpyehWdPDpMoLtFI3eIc6c/1x4t2S00thhJnJehXUbyhJ6SblA7IVgXJEgsr76XZ1GH
rLbBRcGNbu3dvnYJvSI+szLtfpdr7hUPwx2KieCx85FzFMLFL1tIJt3ikI9NETWYo452W/Hu2MVf
hNb4O5X8Aw5HoUCJAGaob76o7xvtf7Dm/SNLDCUPxN/WGhaMJ7qm7VgNVCBXVBSJ5rVIzZc+Rfg5
OCRg5YX7GMgMmjXrbqjF5NZMvIZlB8jX0oBPLmCtZXeHEJn4mhQ2bPkAx0PmDU8SWuhIWt93Hrq/
vmdtSQO/NGr6KfOsiywoahaEXh1McGjE0d988+1Zo0PfsNqjiLBc/P3mv7Ye0msuiy8vBn70Ubah
G9PLg0GFT3sB+wju61w+pCPIWSCJkzIC9UFv9ByNRUHep/i2Y3Ls+pC7LMtXulaVD2nmui9eWt4l
c/GPftJk42IT+iariqADYksoxiBFUEznRdThIXFRIlFoTGlR8aoXozkNDLeTJ6hxNYvtf2kgmHtB
BGT9NTW2fQGNBn41gntsie6lxPMrMu0dHedEYtSI5hGqcrTG8ZJ05YGyS+JRgHvX9g4xYvfH0PYk
XYWKqRqzA+oYThB8mPuaXg3XIy30P/feSHDWvT309xMCpKhYaR5MDTD+KKyMNUAOrcSOUyvb9633
8t8XsNzhDmw+jDDxzpe05duAHNz7sT2dsJfVu6Un+S91CJwTDLdLEHt3Ft09Vd4hlCMtPbJc2NlC
CuRNPShvOYxURPGtVQ23baedO6U66zGMrdNYDOpgQULutTWr/eK9K98hK4fuTxK7KDXSfNVNAMoW
o9LySMiSumCPXTEgvzvMbuXvUGtEY1eCptSE8ibsSGVgdKfC5iSlwMMjyRCYyLffExozdp6c0dCx
s8Ei0lYUNBl+iWWJahkf/kvQqUWRbX2+FGM0d7vGSb6lp9GJWsncbJkyPYI3g4ipZ7cwnF1OEsJ2
Hm3kDH11Jd7p2ttavFTfAlHwDhUQhWNrdIxq7lSaB8c5nZ5TUJSDtfj+3mtJZZHSsE6oRG+ZERuM
YcuMpajPMFUipCEVyIfd5RYKm5ZJvtMIGUtKBlNCORODbADlL2iC0YjV0jhZa+ToIm2UVz2HXEz5
UdRpovBBJiOZr9nzRrBZpWMbl0qwU2xqY+cPPXcizmFkkAQT1RbDf7pk8hDHOViJYxb7pmopL8nG
a2WIAZYFMK/uPJiEWhzdyeOEqKZl51hZ+ZKGYktERNtPvNtd+CWVScZblryFZWvjEjM/x3k09kFT
vw0kbd7hXAP9CfwHBTyPXJEKl1k/YwAEPCWXIWHEeHP84Pm/oM7GDf7lLquoBcubgMhfB8vCUmgF
p1EHnAkJP1YzwVDTtwBKWfKr2H/vloqxwBp4XHoykHfxhDR/NmNuc8bZD8IeT7nZ3s2aWDYEpozQ
CzuHMh3ow7TNvmRe3EqxTuRLE1yCBLlIaNfH3Da996lLt0B28V9H6Q+RsUl69qNjIysxsNathRnW
fWiVf4s1hQ/UFPm/Loa7FnuCXK15IP7u0ad7o5fkDzcg+CaTwdlfpY/cYeY9eiYX1UYa7up+uZKn
WLzxnRl3YH0HyyLdZAmCjxaKlkl9A98Hr4UM51JVDIGjst/KwXe2WlkJLxk/RIadnp47vAvWA3G+
3QOFtIT6DnG3S4ug33kFjZwghtQAJ8kekWoNMjhZ8PnOC1n045ZMrQ6Z2HAV9oRJgnaQkob6G/RJ
trOrJxwK4xsT5Lk2/Ra3gVdeJwtiukEQ7tSAQsMrManOvTEWBA2zLSba+WgGmFM6fxAsFn4YsX4X
b0vnbn03rp4kErgurcl8t2R+aLJRvKWFFYWEvC4ZGoLYgHPEDwPLB4Ajjvgsg+dFsdUP/ToD+SEu
4Np3LiYihZlN8I9YrQN+WsAadcZdHxbyPq3Qm4wVl8M0VcmxIB7iIR+cMoqhZXbJQm9NQguIWKz6
kGiZR2F5pXwL+SF37FXhz0cwyiY8xe64q5IShbuwisiymyd/sd6XTt2ZZUMLsG4IPVjf0hDj3oOZ
oYOb/uWA2Ek4mJfE/BuQrnPpUPMtA7pH6inMKHc1OVxybk8SjyrQ5KcdVvaZfN9dPvbBR4EquzZh
NI2yaPZx4fytS908EEZCk4bviJ2e6ARzRlc/DRmT9HiZQnDTOjeyB0AYLMz0A7RxdgaN0keXBOTY
8LInhCBXSk2nDQuJQcjA+DLbDjXLmXHQLYwpGRZbKxHmG06v4ZhjenW8yTggkj4aSptXQbq3A62C
pqNYdvE8fzcI2G94JqujMUp3l2YQ+WNrfEoHG+iKJrruqB5V5VsbKzWKq99TNBWPst8HKlEnC58+
c1BcHljAxl2WyfEWsorVIhQHKCCWUwfiqjPGyxigLO3ZfExLHCfehaOFSL7tvCio3exA3Ku1s1cl
O6/eHnMDQrokqK//JfW0a8tr4GkS/Ch+p68ppr5gqdNrLNxTvdSf5fg2jbN8SIrxbjCn4oQWBp0q
4zN22vGdl0G1eKkLmJlJrpEl68OVyQ7hVRWbz0qk+3Yqz1nf1BfeviO94+2pc+AG3DgUDxoGkADg
ObkPB06Q0tGfthrvido6sxcRZ9qTE0mfYsBLdEMn1R0rIMkLAPxXpjKeAlk4SBNW65n6amNhQ3fz
POFbAf8Nqx/fMF8JzeB1LfKPdu7cMzGcQHDezTOb6YZqRO9if0XfehThHC32g1Dlp2Fxk8+EEl4X
7uyjO9NymfXjHeifupbBXO1laJ1np/GvZYUA3AdbHFLZXsREgBHyzWqLP5zIck8+qyyfT81kojbV
ZXlv/HgL4ddgePM10TBEQFLQbAIHR22N6XPbwjDbcnp0HKHOfoP1v3BhuewOvNEpc4EwAONUFtM7
GI4jE8ZwHRdkDKmektuA0/cQDjWTJxgkEQwDMaVlNoX7NAa2D42vhqYxQAmlH7I4ONFF2byVChsl
DoD12sNVM9bZa2H38+6/KOIuh++xrTVxwoPoS+axvwE5pNsira8pXMDGA/DYlFg5VTcxIFReeaSQ
qL5kRfBHMzRFRMxhagmzMJpCwqeJ9aojpPYEnnqscSSY/SGRDXMHa1FnDOp7yt4yRixsV9LcElv2
09lkSQ1p7OxmQFh0JynTuZ09EuaOTZHdjlcJU3rS9W8UMm4G7YPbZc6DG3b6biCWclunFUo8hnWf
vZb+xQzyN9AoUEBfgxmInoD88Vy8Dnkl/lZCnmWb/QtDa2AgEYhMi376FDOPWZyfVYB/fujeuyan
sJLnBtGE89fAVgFL4jN2zNTkCXx7vBX9jlUeaXr17AvhPkpPg5FYfEJwpHiRRl7x4MvqCdUzVbrs
nQA1eNiCzMnsxXX0eO/wL/Ca8Z6f3kvSAhSZ/YDs0SayyHTvWk71DcECPyjhohlD5pfDhd0l3g8s
t/kq5u4n5a7FG/aeYl9411q9jE0dnl0EaLgLBnh0P/iArI+ouELdOnXLx7T+r7k2WT3ieDgneUw6
qrcYWP34Q0haOU4FQ5uBkeNXsN+MC+7dcgrUXdKNPzKnW9uaRbgbgDsvTkVOHj73SPjS+kKEc8pF
ddb5NH80bbADwF2AgjKKvJLn1ApR5ruqO1Uh9G1F/2pcF1fDApU3/QyQJiFqqx7dWwVw+bhAv10N
4gY8gJoBIDEpYQxXoNHjxh3Ij2qdVW3uMgcu+k8ulItoE+5U1CtcSLFMLWR6KkYsK/JMkQS3ZDcS
FMxwt0lNgj+tfvhgGaecq7SrjT039YkQnI+4zNUZX091aLqu2qN4u7Ll868uCnNvEdS68elG5Ee3
SUX5Jt06IcafQwZ+ACdY2r9nyWJeTZIEJZNNldPDZCYO637dqN1CRr0BNDGI4JQ1U3ixiSrEVEJk
dpo8VZ3rvQzImhBrlXthlfNuqcLlwrv6XQjPP2dIpgtPCj7C6lbE43Mfx/9j7LyW7MTSbf0qHXVP
H+wETuzqi+VdrpXe3RCZqRR24mECT38+snvv3ZI6SuemoqokpZYB5m/G+AY0q4A7tiVmcQrs/HUy
cm+NP7YOCD13ENyOtdQOGnR81KbEiftNU56zcWtTsNxIg6/DteHtJMAhc8YyuzhnwBom+tUwsXTg
q3RXVlqjbTOc99zskKiMTOPAGS90o8BOHnuYdt30XquYmdN7og8sn32I69uIw1qPIW1pgKI20mPJ
hUMXvWB0yFPrg+uCfS5j/8S0x1Xb5Gsnjdxl0z15Nu5SYB5MGXglC4hzUJ676LtHIaHXgXMW/Tcz
Jmg+MVK5g+AJMiImisFvkCBbHrKXobjvakNspRgfaNe0jYNpa6XYoCyhOuLzBWa5GdUseGmquZgy
Tl0YlWuF3h0SAepw+2yNzbibCvOVXBLsL6Z/zfHCGMaru23YcrkNxuAij09JgGteXBx3Z88cGczK
8RAjR5yr4GRZORqSBuqkNEKOpOsx6pKxoGobXzQV33njrLZoB3ZkDFKljaxDEhloCZkdWg47vZ7A
0ihYi19HeuayEO10B01RsJv0r5aJshClwKNHZvsidPOEi4yFiy6YlEUGl6tiPLIdZfOuvNrdMt88
eEZxbwUkOOg95C3m8UzS9fBJeLRTkP/lvUeFwiRPZ7PZjGawi6XVHLuyMW/1AvVG1+JwjtA70FLz
jCrYosRjY59GJ2FUikFgoFtYDQkEB+AAX19b3elsTrTiriq4Tbh1UzpjcJQiIWdvQD51LBK1sYBo
3o46n50+gKuLEUbhfVtaSZcva774JYzi6U4jjpHQxQ1jqB7R4HnQR/uUlOgjkKZGZ3R3rCp0gMtq
irR1ZHgX6O6zjM6tHyqHgM80eIjq+sxzyLcRbzcxTX5EF7MshYag1QkEw2LCMPB4ILvG8u7TNvnW
scwAziJfTQbUU1ZSrMfW0VYBQq6tMzXi1GTpvofArVW9dVPD61+W42EUifvRowZz6le2g+M3ibua
AskF0UGpS+3UQtMNgkMWRfJkpAQyV/VTXMn2KoASDb0+4KARLPgzCxVWkdbitpgxcaPZghrBSDZi
Yrx1Uwyh0LLjU3eUvvHct21+rZdRussGo57lmNcdANg75QoeguDOVxVTyqs6PnrWtIZHhvZ7rmNM
cYA5bLx7iuWTxl+I1k+7aefHR6Ib1blKVPPkIo5aJc7oXPcRF4rWgvkym9s0DlktA6khAU+G11oo
D1qSPecqy9/jwDzUWdjt9SG8MXKGJqXjQ0UjomFuVP6ar/Eryho5u+HqHoIRembjK63j3wiWaEtj
18XAuWSTx/CHfX+Y+xRL0RqoTXGgFU23cFt5ECBwKLFvBAWmhHok5doQu8ix2KD6T+OkU0WiuyxN
b1t3CQEX8Wiwe7PPLgi7hZpJspxfq5bK+1Qiwli3TcNJW0n1m3dk/MrkdCDsmcJ2bUe4wvsJfhsz
V84bmmwEWJQ8SjVXSeO8hBqZ9WmPI9c2D1pI6EevOVeBE9+0qBzVvd0Nr6mGFVIa/vi7l/Qrs5SX
xAfsONBCzV+ShKM+6pXVIykcLPIsx/4xQvi1qJWCnAKDJCwjAtXVrInzFeZZQCFLDwLResiYQKB0
/R1U5VdYHRNBw6IRhg4PufQnJDJqdieM04w20CClgBfczAFw6jEEQZA+54FUaIrognk33XJKOEo9
MFZNwotOcfnttCD6yBrAwa2XboXGU1qLp9sBTP8NZ8l+SvEhmRAoK5kl6xB0wpIiB5CpxmYB63uc
k9XW5w0QlAHOjgkNKvI0bpP8pjXrm8wMqis1qru/vtStX0AyDu/ahvck4No5PGsAzfzbpd4KncW+
x/zNIbgprhQ+csfb+yLuNq2f64CKmCOPTYT+b7LTlZbL7MIW/7brKHpUWaK9T+/b0cnOWTiTswR9
IBKqceHbtLwYBiSy9FcjshGWt/Zjp4gn4izDbGtE28jubNY3yE6/3p41PPcATH+DmfwPAVe8RQEb
yHNBlIFC/vEtsrNjt5URTV0H7qvu0oCNQl2GqWa3loLtHSF02QElpENHhc+x/CSKlbbFhLCnFT7S
1Qoxc+133brHiKAla6cr4t9gg8z/cDu4puvyeGPwYxnmT0Sfpq5E6PeA0jOnf2BSvo10BwXJPFQm
O5iQ+5SONr74JXdibno6eo3hPsySR2POfgKAvNUKouvThOWRSm2MdIonTufeJIXrbjPP7PbK155B
Sh7++hIyfn3lLs8V17StmY3ofEV3/dslhMB78kvBjTxOU7h344nVdRz52waF7FLQ4l9k5Fx5k6Tr
JCKMu95eC4tzpCsOVlRbv7mRjV9vZF6Pp4s5MsvlS/+JzCxjRqPUOCH4lRpeTwG5LFU2hiSqiulr
IhMRBKY0dFBDzZRZma+xS4zKF1z4K5/KJ5xxIFD9i1z+m0/rV1aVy8uDQedjVtZN8ROrytBshTvD
JgNJBcYpQq1Fn1UtSX96CaB5b3Fyg+CQVY3o3i/23caqwodRd+5/8zp+RcC7lqnPWEbKU9uC+fHj
bQF9haFLh/vrn5UanuGWZHSQfFVcoDKosEp1eWwfrYKI7Zgs4q0LVlVHqVaxEO+wnWTfGREEp9QK
g1Od8izAV3uw2YmUbGFLc4eRe+tz0bULK2rbU7jt59JTjMO3Mob8TgptxdAa2QfQJRP2sBo/oIcR
0DyW9B6qqhZNWSlsinQ6etixJxRlv9VbqPQxVmcq2al7HMdmxWVgHcwePyUTj3FogQnkDQZqZb0q
DOQbo+Xbz+NpmfjZm7Bgu/g1LyAmVhfkyQaZPpCjrDH2Ykzm2u9xiKGWlLI8mBPtRlUFOA8oPsZK
vVvoCnZ5dm0RXrGyncS+GrJ2Dd8l3sS1DACrUHEOEsseOM+jFd1HU0NUD1KlFUvix8aFUBYF0l3F
TmvuO02/dTL2F7IOr9qcM4YeMN36oymvM3+6YVOLgTsJT3k9Xo05eShdixmmqHjhmROQqoTNv0+9
qz5X2sobUR/VKWavok+h68VUdqE4QPov93187Es/Pvfsv1i4BnfaoMslMxFSUGt9XwSNduWmPO0q
PajXdmobx5gmCY8ynyerq8DdOFnrnxCHi5025VcYX42jqybjqHLk6WjQDix78OFXyHBtK1QrELzO
wQK8eajB44Ue22wYHyHfo5Ifv7mcjV9AlFzOloUwg+9ad7DH/Hg5D/2Qq84NsRQKG/1HGF/sqX+u
EQnvORLKhfHRMjs+9ElqbQNyABBg5NopG5sCx8TE15V0uBJ0WPZZoo1rGlfOMOQOQKPSjEa6OZml
l+yU6XgHLphmqVpPIB3MP5qS6C1ONK/tNVCOrE8Vyqct6Tpnxi7Nue6To5iefYQpGHGWBE++ohWM
9m7myp3dmueYmNadOdRnhZHmBj3lRJ91yE3HOJlWe5WPyy6xg4PuFOEhkp8AxlOWXQMqI0Vy9iYq
HeMSVHvXi8DhqLQ74jvPN+gTEDHnmnlJksq6DH5iE0RxTmp9XMRjVJzZTBRnJvnvYe6chwl0V6oN
1R6h0Q0q7Te9GVjo28kiSTJubYfdL8yzZgszcVFhad3gAke7w0ypCfeJU1G4Dg4ZYMQMtam3aniH
QQ83wURlvrKrFAIa8qVVisRkB+OAmXxxlSYmysQaHqfDXJL2RsK9BZpNf6OvpxrlWFGW+BSF059Z
Ad4abOuOgcUeQOoOvtdSrZzSB7lZi2CvCGyIKsM5lhx2R8l0QMnsmCkhCVoJcZpDnfpNbeH9Em/i
ItAXlmdyVfm+/stZk3a+kRSs+0e9vhtM96L5OLQRENqA9Jbp4HIxMBbba+SuZVq+YQQSb2kZKt9J
brtRr84+yRlBvjYHniRGgtcqiFnexR3amKaBuZ1P1gPacOuAiQV6nzZo21CaziXs+zmdsXiC+90c
oWw1R81G1mpJuusxsfMT2YoHb986VnHTyLA8SIv+itAVeUTf9uphWjow8UfZVPHh9K2PIIIU1HAU
l1rC5bGwcqyka4dXkTZQjOp8uZXU33s7G/CBcS1nQH13Ma/yYI7m8eu3Cuu1ybxm31SwcBAd3tTp
OJyxEKIGLXxxPeHjdjDHnmSIq8EAOU12yLplyn+UTmFcuc3krWFLxksCM/SLg+5r49k5OW6eua9G
CK5jh0Pvrx8e1i8VA98i3FPbhA5LxvXPtVdJwZCw+o+XVDnXrVV7u3COU8SafdJC3MYBIUwn08u3
HIjtpo1oqXPDmjm7cJlsnXuWWUzR42nNSKuFFuwNzCfSXQdP6xwQqRHG5BiykCbBbYqgwKoXldv3
sBH6TdzV0WqwuzuynNe1RbUkrBZHbQNTtcH1Yk+yveim2sJ89X6TEGL8p8vXc0kJ0h0djK/zU6kk
mtFOqKLmLxv2FCPDYjuV3MlhMlpMxhhfTBGaBTezGewqH0WJw9rpN5++Pz+af8B3ug6lCBnJtkHI
OIFXPz66wZHoSoQKJ0md0tSHGiUvqn5aCP1h9gngKDvVWXdyh1p/avvpESczzo9h+ITG9AhxyX+R
bvQxmKXYzvQK6NcV4CIFdHWPi6datJMJ9gHVCIZLueThzzNfY7A9ad1jbBZvgsc5mguCpRREcZvs
JpgpYF1KvCSgmtCbzAPVxj8yT0KMHJCNmCgwXnn/XbEbWzNKptJlJ5rbc6S3bzHY7JozyvtFIxJc
1yqmCBnW1TiqvRVgBO84gCYwJyunIsvI8UFsGBW7PJPNNwsOsYTy9JDFL2OIR80GpbJMExzvrW8/
eRHRQin/O9BnNhUCtXZiwesU2tv8JRbkFy065t4LfBsljQGIqRFU0wR+I+UpQFzNbcjpthAUNGrS
LyzGEWJG6DyBK8GQcXZ1A5O4M1g5IMMMCp0Ju2dbKCIedDwKI29gLWMCbDsZIbgPKH9y4a/7XmtW
YBbnwNs3LIXJuqlpASNfPXcOwUgQ+NHBlP5aj8U9FCWk+BAU4zncs2nkMm3GcNPOU/IwLE8Yxk7A
Fm6lQRPWhITHUuw9Ox7O+vnJwhS75dzBjdMyZfWYo3QeBimk9jXl7MFN4ViJAX1L4oGAM+V7aerX
86IqNTsPLCa6/cB2By6FHliUJg6TmV8ntTcip1I7ZxJveg0pM+zLi3IJ/63zR1uvXmINksWg6GEs
3LNhp+Kl6fD3mrjjscOVFxPq3cSGqcEdDBUyX0Iev2sGA0+KifFtMM6VlAOOqUhu2PAMnctHK8Yt
adTlBs8/9iDY3oMNaat3KoSZHfoHRaIMPmgImIWM6i3CRVyKpDxwxrTepUgenLqUW9kRq8RKfy1b
HIBdxWvz/GK6pWGbbj0bzs2YJcmBxhDPUXSfM5XZlSXuh1LTg2Nl8n0ObHU36JkLMr6DAXC3Ca0z
TrdT2PtHaiHtbJoQj2xV7Evhy6swmORVn9wkpekeuOj1Y1tYgNUMi/mvSLk824FdYR6z1MyiFDWT
Y5p7xzDDsx9x2ad2+ZwY4NMUg5ZV5yznx6jPIQWAWfCtstbKCqwMpT17KoBizwgLxqcK+ETiX0rW
NJeod++KBm1tMArsjLNKWU8FUrasufg2AtwYsfk6t+z8GIf2vWWo6GJG8ns/Sm/vZQw8wza/tCQS
stmPls5ontMuKreJJoAeOlG+NQzExjGwsT14mpl6hHXSB8QtAjIpcpTM6Niuxkyny0Tyt0HyJ9ae
1X8Dj4WcPWdJSxSISdjkZy97ROSdDW7fboS38RDvGjlZJyTHi35hDmN/zAGDGZWHjbdjMm/ErCrJ
HLhtPFaAQyROpjlDDHA4LIU0X1XnWFfA/B40lXmHPM6wUIQga2Vk13s8TW057EmBny8Fioq2H9ud
5zFiRJAeEiicvw6iJlAHJwwFPItUOQXxdV6jagtiyzhBefKcTqDpsxlpSfm96ax4H2daufSC9jqx
2HOgdGbxIaZ7EFP1McddB7Rk6F+SYuOi58+CfrwuA4FNMnEAcGRtcoxVOy7SrhpudC9ctwiS74DP
dXWSXXE6PNAvNddNNd1OsD55IrZ7rZjYMWHenmlOfIJeIK/ivnyhroAbHzvZytXDu7pNXqeioCuz
Xq1ZdhYKG7dwVK7yRPCFqQT4WFyT4tMbGctX5BVfLV6ZDldlSc2Skk42oCRcu41HSV8VT21lNDew
j49jzeWbiyhZJQOKCBJy8mU35Ok+LqiLcQTRxmsOW96CY0WH9LedRjL/egHpAWdr9ATIaO06DET0
wfJ3TYkmpS8BqeYiecqFtNZa5XJFw2iLE3TQtO3ROjfRkWgKt1FeefK+mvMfZwnDX5+/8xn/y+lr
2Yz+fCYmhMH/ePrSxowkSPcJ5kjwgA2pmUQaZAqvdW3swAHciJgS6Ovv/D8fw/8NP4vrf/745h//
xX9/FOWIfi9qf/rPf+zWt+v/mv/E//yOH3//P7afxflNfjZ/+Zuu7jb3P/+GH34of+2/XtbqrX37
4T/WeRu34033WY+38FKz9usF8Abm3/n/+4t/+/z6Kfdj+fnnHx9Fl7fzTwvjIv/jX7+0//bnH0ze
/+1bmX/+v35xfod//vEay/e3d/X5yx/5fGvaP/+wrL/rDjomz7VxTzIqZ4SpPudfMZ2/m8SQWTpp
EGzAmXD+8be8qNvozz/YqP4dLioTdhsTgs9Am7qqKbqvXzPNv5MC5VoUd54hbJ1I1v9+8z98e//7
bf4t7+R1EedtM7+erwXC/15F7EgsyzQQJwuuI3Q+4qf2m42ybQUVFEgb6/1a2GW3r5njn/UUQRJQ
7JEBOskI6ezOgqiHgBOvf9ABvwvwnJmzgI1V6Nqr2+4SmPPsTW+qi1mUOItQtVyCLg4WEBSo/+pq
5/WMOvt4YSs34bE43jUCqGAScLaGSfYk4fvQHFoQYZIR/GKb0KDCqNenSw8e89ZD4kCDOmVXWWnd
6ECIl37XJJTpylwmNigy2WwEshrMMh0Tf8w0VL7fRoX8pU2ZYw451jg8UdpJ5VG3MN2ovKSTPNkO
O6sWpGYprGnfGcQGjGb5lGd6czek9UdnmQ8lmd77TnTmlk4Nl3mCQlMagFwDaZ5Ll1OczdzMkDiS
NJ6tum7Qr5TEdxywzNYYY0/xMLwkTfzgBm+e/O7J4K3SxuSV/QIiZqA2Fg2geWhpvbZzJXKAI7oL
jaHeAR/odpMnHwI6fQR0qX0cB/c7xXfxahrIX0rRN0s5Bv4RISupX71jLq1+7PYkAehLlGDB6Nw5
pVevyt6AZgrkYt2SOrLs0t7ezDrlDXOM6ujkaGFrnV2vqcjCYcm2FJ3+GfF1HCZDfoYF9c5QyG5n
+pk8dSRp7TBBGVsds15V2FhKWrfdgkxEoegaRIY05WfB43Bfk6O5RlCS7DENo1/GKrRywzG88w3G
DLEhnTsw9qemYl8Xi866Vy6OSELB3Ad3aPdWV79XRVI9AUwn4JwrfK1XQbH14IhK6WI4Lpmmp2H0
qtvjkwtyfDFUDcByJAx9nd7HTf4cNcBMUj9CmY4vFxU8DGqDXX1TjHArX8JCMwgdA+1XonlZtKhl
1yYiJDj7LVGI2U1o10fTzvQ1CvYClae7liokQoaQkYJssm2TSyi6ibsasvocs8pejUz+l8j4XsVk
aMs+oPXwETgtqiHbO9k4bM0MIO9EDOKi+MoLH4uTNJmrujFWDU8RZy7NbVvGND8WX9ng15CXNecT
wbmDK7soHhMPk5ke2N8gN+e7YSBVIM+AkmFTi0hluUZehjZf4B2qeQasQGLnq7atvEvgNmfq0htR
Zs2Z+ye6D4r2JlL26wALZdVJZEsMl8JtO8pVDTNgOY5Gs0Ytd59MU7LzY/3AW5DnmsVSHzwRjOut
K2EzRsnoIYgaaA8SmtICnQmoNbM4jUKvdkWZE+9a6jciqtm+R8laai3uCtBabesgx2juuOkCCCg8
GOwUhlOfOye/C44hQUVLJ8rwxZTtd6WLaNGeBkPqp2TynKteh0vsUJRS3dz6mK+2ie3NDDfviP+h
J2vAvx61GFslsMaNK4mNBX4F//FR02W3GWcEjTOQqFBpzSFHDrfSJpFz1c+rbkz3ZVvkVHlR8mQL
eZH48Ffk3lsbAyLSStcC0q8Us6uG7xIqvP3S29Wxymp8QEwMRJudA54xk8IG0JdeuBctcQpVfc7s
/j2sgvdwIlAQCs1tmwT3OqEbDBXjSyKMDxu0Ar4gnRBg2g48cyfmD/GySssKUUnJjWbRLwKpDHcw
SPtF30H4DmzzqUQfOgliU/xxpZMbtkEUeTvkwX07wV/KZrSxq8B9oUxZsCBKt667T5IOTec2Gv0D
+KH7AqXcJoPnvXXK9NL40USsoJcg/HWanZdnVykPcgLYh1UyDoeoNz8qkfNZ1p9Mw+4S97p34JPk
OTr/kfHgoAmEpl31nakbLRgX+coYOuRGOBNoriodVjT9rAatPq7KBxZjNzEZ2hwzmDIVtkka6Yzu
L4ECkIb2zjCw9SbY7AwtvNOpJXFvIC2NQFCl7k1kgIMszTVD770/ggNPFenTJhsahljFzkcQci6S
YDY0w34qinyVjlAGyz49Gll3BxVE7SyigA6dH2xc2y4uIY8ojPhJvmrOHp6ASTjnORWaOVCx0ivy
NApwXQp8baAbwwblBBrO+IWZhbdmFKXtZQnqIBzqcgVBC99vekZM6a3aPiXidXTtLf4NsUZltYlY
IdXcPXaQvhk8cwp82TkX7qA88VBWCdLHcSP5SWvGGvaiMglOrWc+R6rUSzSmbzLXxFrAzYnDHJGj
f1G6jgfMcHreJnsityKrL/cIDbFxe5fCnI2bj0XIDSJj4+Bz+6ONs1dTqT4NOTBbEuTX93q5tRQB
X0HQR+uvf/OtbuO7Xbo04v6x18xwGXAvLVXife/z+pyAzD2VbbkzeVSxkQZm6KU4vB171n8OgICU
QF0fB/3aL0i4kxlUWo0sdz2xoMt00BrioAV53BsHQd4NtQIA5LGnozeO6JoXKfoieMUep6Dun2tT
Q3TmY8OV+iTBJEqoAV7ynhjDITfuLB+LMFqwT6eLltUcYGolxtqLCVkIC/U9TcoHZlpbPrPyBbX3
tTcvJoymRHI9dYCJ5Klv8yOWk72L2uc5QmPj29WyCWZmnsQWxxIAJwmCzq4HASP8UqPHISiio1Ni
V8hBFQu5S5quvpTYUlbdEGUrkszbFep0jfbMqpap6I9TwNN6LMaLkn21bgvzukbQs2nfpyAEPjky
vagH95PBJ6WT5zDP4eHTusVdOURqX7V4nrTyyuSBs0NF9GzT0/Q+bWFl+Yju0ICpnqECizwkzt4+
8tHM9MWqrZqzg3tzE6hDBHQHkJTY+AH6E7NNsV9+IzsEvl+bPReFg0uXmAsSCvIXw4ch6zeK3MRv
qKBftC4Dx1eYbwGaUzKpdQhOPebJ0M/Oeuu+5O7UMqcMt1GP6jFPb8c2unJ9ZKUFsOxt0/FwDyxu
cnq7a0eDsOiu8hlvzcNHrVyvxeRG/ZYgzIF3TlAt+yzc/r6draVQGPYhsHqJmUIoCIhD3QLwVwjA
mIt6FdOk2KkSEm3tVRhzNvVW/sm3UyQAf2xCrVidPUgVgZI02T2jRvPLqlpW82ls4A5KA9Na14he
FtQKcMIteFEksyxgtDTM/0XAMAjspc5THykd2jxKCDfJ41N+l5VY7+Skxlc37z84ip1lVN7JVFRr
N47e6BFvW9WZGIrKk3JQtsUDXZx9o9Xi29S0OaC1z/xaA0iHCQPf12T3KLGncxJa1qlw7lyc4ytW
2ARoOhwJnv+WTG7POgxsIbBnL+y/BQ9jYlN2O7j3/GrjaMFN5HyUE4NQyMrWlXwbCXMBkb0XZcom
Ju52xWRcS5qDvGvSI1xp0KB2s+H+z9a9pF83wxydf4HSHEmwOxBvE5TmPczB2evtXgrCaC9XecLs
ofaxqGZAmgMIsAtA3cTUyHXfRhnTrJwREVMuHeKVBG/gBM57KXv2bswMN5V3SrUOEW5ohxu7qKeD
zh8i9nrp42lc6WEN4boGj6kCum6sFRuYx7bv4AzJxmCrHKw3wlGLQXgYqDLQ42G/NOgptgwVrYWT
M0o1u/cUDd9C2BZuAYuJYEwFGhsV6eLQD8be3UwACTFBkqvkuQI1p+EjNDxj0/VX3uRACcrZ2lZ+
dIeRUm5sjTSMAtpOymbV0nHVqJRBWV93S6ucbOS6eK0d/WFInADrJBzsSSFWsYxrhJKIymr1QRQ2
m11q8YppItPbOT8IDWhWWNelqK5aQ3/UCu0FLzyKRba4TEXTF1j+TOuCi3Ce6CWgZkl5CeMY0jTS
1W1oii0gQfTgnuKW9Cz01XZ2FKZi0a2bp8DMXp2i+dbUDWFTKTp2KBqgy4Tau2m7MUmY3/qO/hSi
/F1IVICb0GrWgDGuWXRCsE0eh91oQsYoLX5kFHbgJWeicBa+OY3/SZzRmaBhZoraXRVpfJREqCw9
DuOlHTdno5kMZtOCv4iYk10opm99qFm7tquvnVF+WmLiDWUNcvywO2uqo9upsUlPImOeWnVrNWDs
gLgIVq3k4jWr6Ftc0AkoZMssDjhN4gq5Yibf8hzKV1eSusG15mBOVDbjTm+Xtdq4daPittT58lqu
+n3vykeF32/l1/IdKATR6x0ocY2roTNJkYud75H08cJD44Mn3R263rJWiueD5YfGXV/n5yZyMRcn
nK9hmgMZDp87tN3IbvwG4ZWGHRRRbuo07Q1iojfQZDVu7B4/FmdgCbFX+rc2regCfYuNp55rHfdK
A1JjuvMdhezIcfWjH/MYLHM0x6ZuUMG5RDsWPISocIBcODOpIiRNirQAba9hzCunoL+xhGrvu759
qip9pYqOV+8BYg5hjPlxJ3fAU5aygPKSKRfeeeo1O4EWfjBE+4xzLeAi6J51zxx2nI8IrftDXmnZ
0RgesQHjsXIqaIEjAUNJ4r61bnyDO5BY+866lH25jjOAiL1EhmQN4UvRBNlKarUOdleuSNHjEzTd
N9XZ77Znv1uDhxFlGDaOHynKZDXtU3tgVwELsAcihS6SNU4+odkNHhvYdoRI5ytGY3dFrHZDZY37
MnBMIiNhAAcJiuGAo/SqH0ZvHRaYhXty4LAi59shZX9dBwVd6sAn5hXNh95Zh7ymBBbkX7Q5gxBz
tBskFortLahwx4hnJHl/ylV1AENCinzBYiaN+nrZFrtqNJal0YI6Cy3CPVyTdwKMxYWHsDBC/Q58
G87T3N63Ie2Xbw88v8y9bbfIbERuHwNhfuR2ZewSDdyEPUuD2ylUQBK7XRAdAo+dda1jhET8eEWe
fI+Ow2oWsn0IwEkdXQOPYULeRZw0L1R/xo4xyEvpBeyDbRv6YR1OD15DVBOxRgSBaiXFoNVdtcRp
bgojO5lieJr65o7JeLRmCW2STaOSiwjS2VMKizh1wSkPzocTUADH1h06IVRsEHezMaEjHbtjLZEa
Rt4AlBnIlWv32iVPdP1kNAwOnGTAdVl+uDALDDUHQRIwq79QtDfQgYiOz/umWzmNfSYwlsexZNOZ
QXHOhWkektpFRl9dh4yt17WHeKYV8g63qb5JW884BLM+AY+MBxKiE7W9JJXAPvzzH7oF6NotPiG6
LDQX7WTeBhVhNdwsrrrNI+xqXgukvraGaa2aVLGuIKJLmwncSelGF0/giowzxP4IefbCA4cXNMkd
FvsPX5Eik472Z6AYsjc61P9JUntsBs8pdrJWyXr0H3sbc7fRxfDDJ8rSsrhmbXpNmMt3qjpg9g17
dUgHO7NL7iNzBDvS2dcdgSZTjaVHkQyz6HtYeB3bgT7jmGR0wXD41vBvQL7HK6QWoD11/wTdN4V8
g6jTFLupRyfFRSWHMLnzaRaxpy9JWgJKTPDqUhlMvYOY3k2bvX+I3ptDRFAYRt78lQRnnwE59xxY
3OSkj+ZHk2EQZUt2385hL6NOPDbzq6xEjxMkkhgGtyCBoHbGNT17f5Ua9KqxSqtt6xDD2iF0XUWF
TfKepZ8d1yoOXcNG1IxnxLqcwO6V+apIcRDI7LbDR0c1A7iKpxTjrvcC+A1MtgZ7SkOVpxubhAN3
79cc4WXbf6tiMTu55DZtp3wXVw8QVx/n2ei+CwhPViXH4UT/mRQpMZ9DmfLUhXDAOh2xDik2ZZR4
UCHIDEuIWF2aigAzlDKgrBQLmpJcVF/Ks26U4560I02rnQ0F8tGyp+8esFktOPq9ID4Mcs/gdBNR
Fo27yLh/sDVfUBQOS9nm702RbkpreE068U0YHceBz5BlMJ59uKabekg+acXHm7Eo1DrLjl4h+fcc
qg2a7566Dio3y1HlsGLUE/hoaOGXQVnPeFqA7qZPLeAQYTXaAhXPSAekSNVhUDZ9hFlOWHlh00Nk
wOu6HoRoqR7bMK5PscBr7DXjKo/4igRE24pWblVKZ9UadrOKG+sbUNn2aDARwPLU1SOEuoC4+gQ4
DqrJ8vD1j3wiVLufgQcpbGWzLx/Z0DQbwCbV4esftVGQEvL1r6bJojab/3xYld66SD9bMVJlOLB9
cvwJh6CuTpozZlvfN9pDR0uyqUaKIIKVlk4pvjF2JspTVVeNHcSPacAmXVfZsYxh1PnVCDVoTtbU
OYcc4kU8bQgI8U2uiUWNtjlYsVXpGYBHuddwqTDkrsWur91hY0SYWbyMN9yZD4HHDBxTG5TrYUrW
SCXOeHXpTZjK1MlUc9CabIohH63j/8feeWzJjWTZ9otQDYMwA6audSiPYAQnWAxBaK3x9b3hzHqd
yaqXtXreg+QiM4QrwOzavefsQ442ip2Uy9q2t1aQM5p0xL7vSgZ6wqrWMr9OYQLd1DFw9wXEPDCO
k2syFvR9n74lrAprG/PWMkrZ5CI3BoRiT6dKZChU0m4CI5rTVtDqFFSQfww993sbMhIuFIxtgD6g
ZPNHTMuMbJd+Be7J7tWplSdMkmvpltTkCVJR+AgznypHRQ4ZqgUfysVa22O7RV99KsbG2w91u4w7
2zxmabqfqtYigKjYe/R9l3qrv1hGaJz9kuAO8CBykefs7Lm1thmFQZKug/uSsnyDMkIuygI7eBEx
OWUQDjvCk+3Wu8c65R+QWG1rhCvczjXBRzSYbHoQfLKEftfOtyRqfFzxIZYTDwy1mcXi0GT5R01n
ezVoNLx8D/+6VQD5KoQF7xEdQ6mGre0zos89AL3ZeAc9ESt04C3ttjsKtRxGdueqnDk6S+WInYrg
5JkNArfZEmUiYl1ADUBbY2E0iAztGYL/Nco8msU0PpdFfVqoBjGAYqhxyYEtrrrWI1YGBjiRLryO
3tHOALEAeEJND5LsSRhpu7ZHmrVhxdQDE6O/8oWsthHIjyAX8GmM8sWyDAaIubPMo+khdspyB511
DdIBQLVjvIQYMRZ6IL3veutuzKS9Q4Ig79BDJUj7BHInThwLQ5PmZoopQtsUql/umJemy9+opqwl
qT6e5tTgA6mWSqHtDHr8i2p024Ur63tzMMpl4gNkz8b4C9DFWxAjZB/9eKNPBaV1RJ5J2+gv+Dlf
oU0tO0mLv+vw1CDa3XgTb2GVIhRMY05ecVk9VJMJ5B6rUtjVd+0gMcJZtbPDuIZyP8uIFjW/6rAn
vzoJXiKSWDGc4a3gUNEG6Q8CBh/Q3oZruPgLq7wr8Kmt4H3zCUZHLo0FrRl9ReLhtA6d4atXibvH
kyEWOdMTZ7B1fhXQrOdpbsLKgms/NapDbZfVruv1Uw5FGAN/6K0sge6S8JrGMeHiinyDCBP7hEka
BNIg0rA+EQybqzEOyCQV7OeSHnxrF6SK0tAJ6heG84RDe+MPutNXGEBA0cZmlYS5xRYN11YrMfoH
qv4Ad/LhcyBYDL29mSZ6a22i7iiaCWRrinRTGOc6n8qlQWGwCl0I0HxCWxvnKhG3OGPjPt6mozDW
sg71xWUywUwWdqx22ehxknP20tf6S6F7j3GdDdtyhhanUNsmguC0QMeTnbA6e14Z7a3Re6v0s5RT
jIvYlEd30AuGCcq8q2Y3VSW5hWjcZfhFwQXHRho9pFYlDkWmgbovuN8L8DRnU3d3ty+G83e0WlXd
G2r/6xtu/78pw9U4JAg35m+ogjF60Kz8gbaHzNt0ExawLoMqtB9uf7j5CwXjDn17APKEsTfVoP2Y
G1G5GWOa4zikvQPAjXIb50P4EAMJIQIvyfagf0ZSAZNPfahrsGHquWMt3uW9/eaOFsy+OtSgZF0c
L3JZRGodsVnEYSGA/aedSa1Or9mEfibWYdzwrl8DydhF1/sL2t4AkMIydlHxYsTk/CVNEj58Xmln
w0pz02OMuftKvBj9KwMQktYCLUKPJ/P6y/7JBdhf0zq7B+OIRbbqq32qmBYOyAgBlLRAxiK7+YEv
Z+8U5ldZge7xR2fv4y7CzUed6Qu2+L4IQVbl+A1LOSEs0reB1ht3HVy1BdIV7juleefMCYO7PqM/
28FbOrjQfbFFexs4dvu0z9pTWQS7zNJJ7qo4GMWMUOkzWlxSpVueVa9acrYgTVWGuaHTifYqxg2c
aiMBFLnKSLgH94BvNdkOWmrwwE/B6BuryiJZoYoZ0OrT1O90WNm62qFqq59l5l6KQKkVh/dHmt3r
oKI5D3EKsF9qvnIeU2fNct/xUU+brBXiQDwPA4jRvzQGu0FHi++jgaJVuf13Io4XdBSHtfXKFKwB
9NoCfmwS5z72MDboOQ/eQiLcWXSiBNNjwseIQe7Upcprc2kMmHRqdwrQswbAbXvgxPB7KqWXj2Y2
PhuWN14ohyAv6v5nAr9iVdgVtl5LhDTUtTvd5mcrEb0noBU3UuumbcpRHQ1tLYB3Qqd04r5biaQI
l5wOMKt3klcM8Vz55VdtUcYRV/o51j7lq+G0T/hFm20Fw47mfcUYbE5XybnfmdSk68xvkkNrVCc6
fu5STNW4bkuAwrkHZoms2LvJu5ST+SCSjJg/26OfRkTVvplVWwqROIct86gN48YVBVsYO0WQgB28
71pgQXWLBVtVX07LJ4HNmj5pk3/XcuUzeurXJTFPCwZZiKpM9kVpdvlaj+OznROSKGPVHKQ//dRh
GBV7hvJrbSR9t0qwBhrNz8h3IcUncUEwcrod2b2KSNtokpAn4hkeQcqTUKcxUgmNk24Xxl4VtDO9
KDNJEuDWwJTe7Wli3FelIBeRbp9RaAUZGAmcY8ZCQwhQMCvB9tScXAILOaql4QYgkw/Uxg9nbASK
7jgBjwpbOve+eIYT4wcZryKuGry35bqcfOY2BQCEUD5EOlo72yYcL7OD/aToFFrOupi0H7mqHzO7
0LaMlNRWzcmFSYZJooF2HFcF57iiWOtdDzzFAJMQfDixxAzWGR+Gbtxz0t51iVPc+YX2k4OmQ9aH
s4LT62FPZlQ5Bp9Egg7r2X2bkoiJXxcRG5FcmIadldHo06JqwmOly1NcIbhqfOtNje0LHMBl6qbf
NCSJpPYNV6MPkAPCkGi9Eems2bC5RTZHuwbZlEOLdKmaGEZQ9lNxxa9oKwLp8/eCSsGjrw84rvzy
M/DcNseNOrcGzP/WR4zT5W4EsJJQaC0nz6VloDy0nW15qHuxgrjmXvq03vaCci/VvjctEgffPOlB
AFw2p4Xt03dadqE8NW65cix324n05FgGcHOL9LKScGIUuIhFyWJCf9UG1Cb+yG9fTLgO1oYJIslP
4nXdaaQEJx8gzMK1FWKFZvrj9cLY5nRjFkJC+IZe5VSEzmUWwYqM+FY4msiYqNuNqn96qT+tFaan
CgLawqzVYwkgnXyduOXMwywVxwbEujOy0p86XHaiq4sXmkD+3kqdL6P7ppDqgJNHcBuyD7pwHNtO
kQfCTF/AuFJl/2gy6iZpMFhHnrZoCgZaYbECdQ/lKmBRmzrmUhlECvYIENcTy1p/qHXmXamNmFxo
QFcNDdY+xF+oMxHywMq/H0EGQlPBT8Q4HH9XThO1dk9+2GXLkHYnBG5jB3kXLL0Iz8pxfuoNSc4I
qYHuudmaLMDgvvbEuQUpmPXqkQeDVQhHYKxJgO2tFuC774BrMN/FGHPrtw8tzeBNKUO++jW4HFic
SIIHHoELAWVyLGzAJgzurCGHwrTxXGM7gQtAaAypHKJUl9aC8oR/hJEVbcuYdtAKiTTMExXsDWwx
pSG5TFsb47jxUIX6KS2MJ1mLnkgJ5xmxEfWsg9HXagmSK7/pMxKRxq+1GmlyOEFNL2Rg9OaijWPJ
iHaG5ZeMMutmidzki3Xe4i3XdJZvjjbuQI3LIO2sN521dMQtbaHYk7TFND4o9gNq68VoPdqu/R2I
E6Xu1kNtz1S3JMO0C4bjwJlBOcgeUgnYAFhlTmZlj2cA5EVPKxSrW+J6K5warfvR5H1G0BZLZ2+Q
uBKlDP8K5KZaQZKk8rnJnMpEE478lLkicS6d2ZzIvNBXAqLJ0h2Tc5e4727jqG2BRpRxBnlWo3pF
1ytg/gHCI1ebl/zMPmNsYNOw8zVht4PuQrSxO7d8/f4EzCLezP6Cx1apUzJAUzYzmvmN73AyY5ys
3BG6fXgd9Ky+b7EPBCUs22DSV2WDrLqzGwj8wvtQHnjMXvMtekfdJ6v4Lizi6SWzY3tN/Nz3LFP1
kgaGvcS1m+wD0agtR5LDUCPEGAhI8iqGbkYP9tUqZoxjJY8pvHIfWgQj7fBNkua4axx0Eh6c7Np6
EVY5RsuWv/WD79GagvGXRBmgUINQmdHSaWNNrNFVPJD8pGk9Hz3pWJPL0aIEu7Eep3pYNek8Wvfr
4WFKx9ngxO7iqWSdzA25CpJdYWtbjubkkQP+qcF3u6YLBs5iLjaWTQcHtST2177TXcaJ0GSIXm5t
a2OkkoI8xwCcAopYelMLewsHRBa32YKwAwaKiHRIF11LJF8LMx0/7SG+cGGj7o50KDDljywiswxF
y7bRA1q/tahYnLlixngatk1gfhtMrvgSHImXamvc+ClQu5pxafqOg8LBFdc8tSAxIPTwYAatTj2V
m1Z3vIUlMSISSoM5FXCr7ujpQ+oa0GhARLlYMkTC0gUN8NTqSb5uo7igaGlhqhE+x0EQp1iGjqmg
97IEXvsSq74+cO33izZGV5vOiSkom7vZZYCIgQHE0HioFgC9F07+k7BsBngeQv7O2PShfK8ZHGxb
WyAHkwPkVmYUTe2ii9Z+lEXab9wm5yzhYgeoecc8TW1r9cTZCM3VZOeXmjn19Fzej9HA8ZMOPWqP
6ns9J5Iy1mVsRuDVFmvVij6dvRtScAhph4cCVrvP/rzAo/pgcBZb1wqaGNr9NVr9ZDvh8VsZA14O
2gIXf3AUGnM6h60ef+RptEOP2q6KoqVOkOmjZrKgqrbP1rULOjmas1A4sV1TNU2HqRSPGmvabnIf
vcE4OtAkGQgCQWnzBzYbdrrCv6Yil9vRyujejD2WODs4iyTPWSJkc1Y5e8AwHfppmDZJz61ZDaDk
4oCsVJsMwEk7ju1T4KGVCBwITmmDaF83HcBKQ7s19Tw+c46Oz3Q3idbWg28uvdO1090Thm7c5WX5
ABaLaMvKeZDlN7/Ovis4XsAIK26pqJnP1wYslHxYY4iplqb1DQdUvMHdppZlix6cQRcNlKpm8DyE
d2LwwkNVaekO/cmn7ZoMqMJXitXyKWmbDSqAeqPooe077dHJzDvfemeijM4u0F/rDN0XBdaq5dDF
6bW7oE0jPYROlFcZLzqrqJZUZxtO+gY5IOJwJNte+t2cobAM6u9Vnj+43A5BRgHQGWNyJ51gazYA
MqWsCPTx19Qd1ByeV11Qwu17pZ/0RD5YQcJsX7naypTRHNtqqo02QsCSsc2oRoTDlnQ5oi16n4Fl
K5W26WPtU8zhPBPB1AcfCHVvld9axLSrzhTomppBHlh5wKkAg29JqJE5g3WnTr4SkmBp97ZQom4t
C7nXuuLVJYJqaYzLqQdl4ZjGNRvx+aZeBKrfCd77CAtP0DKGKNn0N7bfbKWRHkOHSEE7uYfoFG60
rsShUBreIWXrmHSmDUPb0h7Uv6I0RBFRgr2KhV4hs8Mu0F4JP2GQJS+OdL8lZgK8Ltfwkn9FGk7w
2iRU3ZaPtKge7NrZxpPYpJHHEHUAE+FQgS7smjkBZ9gzNOKXYjiSYlyh6swlIoScwLKCNJUY9f/o
qUtW7UvGHIuRyEIwsSwmSfw+UIwE+oeFNWavV/0uy/EoKV23YYnQVs81mJjAkDFXD1+jScZEUWis
zuTRgvsPVqAUeIkagSIJzNEx1VdgRYuFVaM1SU0d2AtGGwNKKlQjUpEHhMpeRGNPwtUsNHp9sTnS
Nqm6jfB/Zob21hTVudUbqLNJ8aNx54kcrsFlXRCUJurxR1A2exq7VG4Yq1YhMYeF65x7e3rLjSHe
AYTD8EIIC/Pr1TCOjPA8S1tRDyPHitZ0txEfdYg2RJbtHCvvn9HIIMdMQDrazBuJRcDQWU1H4Cus
Sj0XBN6WoR/6I4epQ0fG28q0uLiF5/Alrzn6pK32UP+IGiXiyTZ6a2P1FfHinr1Dj0vunD0774O3
SNHW963cXZdm9xGYiBmG8Oy3sbcm/9tcdumBpE+1dQZxxsiQEKxKn1fOZP/S35ITiiZKrqvsbWST
2YckZcbptB+RsSGekO2h8L2KBKp0Jw3vw2ixvEZZ9qmMCTmpWy51TSQwUVofooV7aYUB8NkiiAiK
/CthgTaeMu3o2X69EjSU65ZoxYzNeP0JDCNYa3r1lvvNWe/G8S5LpnJjMsla1ECykBVDdx2So5lA
bpGTHhzSPH6xszhet2b3VekBI8o0Pxd1/cFk/bGyzKVu0XvLkoyz4chEp8vWWHDru1SpZVST00qz
fW+5VzeJ6YnlQbjtIjDYIgguIwOWDQpcpMN1cQgVvsWYwYD3jv8HXYLZf9Re+IBW9CwyxZ0b0S8P
Brr/aK07kqqXQYR91lQvKYS4Bbq+EsrJHLhw0VCkrFp6HwTj3MGNiLHQgMxus4eenD6sapiQSYnd
6sbA7ZWWjKUQvpQy/gSgiGyxJ5PWJwDaTKaWhkr+LYGDveIi+VYUDTAxLLkAkr1NFzJibJPgh49T
1ZUdepep3AP+5KdM8y13qEVIjVRLw4iu5BVUG2ki4pn8j4qlkURXfwuVRV/JPsH2lmmP+tCRiFfo
FnnT2mtQ+S9OQMUNQLHaZ3HxLrTxLDAAc2YbFnXYWdTaR1KxjvS88EgWCWELA518asPnTgfoLMb8
LQP0AGkjtLnH9WPGoXlfG9Mb2Pth6ToljN/IJcskzXcAxJ7dytxzA7LBYdWnddG7COixUw0trLly
LA/Cp6YCPkLCQGRy6Y34fgITwU0+yoegIYUDsqi/6tDSgCUbzyzza94nLnCSBfIUp2hUrGtCseml
4FsTsHUIO3poB+gKLAe7kW7CLiUuOuzulRyNnZZN4UGBkvXHvn3seuoAs9d2gsWMAQ7D1bB2H406
hmrG5zb/V/jmnRiNaAX2bBnFF5gM1sqiv7CzjOBgAA3b6sQa1aJ8iTXT29Vzbekb6z4N3Jepj++1
6CWeDLkZqZi4OPJHr37gbJiRUZq8FhiFdxzhAM6Ou7wkg7fktJoY2VPti+sinmMfwlo/DkG9Z45/
NQSBEF0f/aTof52K9qlyWIbrpnyeqXV2NT7HuBsPmYc6jugWhHraLnQwihrYJ7nS0Rq0knzc+e6k
hLoqLz3JqJhRTPIx0teG57uHvqVq1FqFyGakgMoEl1aIBlAExjVXYEQYmvycLBrxZWmxc4Q5pUiA
1zEGt25ypD0q1dFIi5k3Y737HBIJtEHJo2XsI2kwdIp8ToXIuiaU9+SBIULtgR8nHd5e6h3GdLvK
qi3O5bRyLUY1faF9aT4T9yqNYSdrZCkgbBjCskQ/pNJTJMMXSMMkw6RzXpHIH5sUdi6OUURAONzB
NRPR1nRkp6f3VlTtRgy6JyAU79YAUK/20/vCagOIn28qDqvZsPASlIO+MNAAbmIshV6iMbv3xrvI
JTPSyi5D4ZYADWGQ+vCEfDPQFpHVm5duro3nTrMeE38aWzSVmm3aRW9ou9OW4cTYG89WxRcHksTn
mdfOZvaxxQj+1dIrcmKaPYGn1WsbQL7JzG/LFHBTSO0e3RodvfETOLnYd0l+n1FSJEwB95HoNt7S
VUH3VJl0v0y/OSq7f+nAeKwbYeBghu0CdN0FxKvBgKmHxpm7FwhxWZtSNntQDyYy2XK2RpswGQO7
fa18aGtZF/1M/FqDH0FrYEo/RKDlG8kZ1Sw2geq9lWza50j2j9pkG1BGJeR1DJr0l04VcRloD6w9
1puP0kULPGSMkuO4J1LA7JEHK5q/8SGBXawSjywgIDlWTGoGn+Mmj92VNBAxFpmrzln+nBnBsTVT
uPOU8hun8ABp29Wy9ee6dCq+YdiAMGBeEaYBsouih95MCShAI+PhhSH/3QAUsUfDR1NiEgmjQz46
sy1IQUiC/RDGB15jsxtmsH10qgodbI5GrWPqs8HZbaZd0skdqAw6XLr8keexhtjQD3ZjDK89zIC3
DljCLcclrFXgV8z8iVBkmGsdDeIUu9lJKvoWBikhTuIQS05jLUbU0rCHwU3V12lSfpUgn9aFU967
wvXO7hNRUeYjZ+SDhmqmLFza52Hj4VKgjcWluZJkL+/cSRBmErvM6duw2kLbPlHV4AIN23vMui69
bSQiWUdccyuCgVbDg1mn7TZpyniZKeQbXqBBZtAqi6wlnWjyZjPBN817ND0efaJBb57cEgGJhdCY
OQT/OWuIsyilbJd5Rj6Fe1Uf3EoMZ1FqHO7kd2xRKPiVeh6CaFxGEwbulOs9sofPwdHyXU/ZvchL
OodwAtgLp2yNDNFcjsluTqNhyNyplQWGk/3pm+Nwv+HKZQ6LRDPp4OmCOu6wGnt9/NkRHVX1vctW
AzfHakp0v+7IhPjeEBXDW5NBjlMTZ9TT3l/c/ohTzhyT4knB0X2OfIMsWIscwCFLXxBQ0N8cyKeE
36AWvVtENE44ITJbOWD0hRxCPbpKxUwnQuuIV6nnL1p+civiFRNXixlt0loUOLQCJJUV4HZi18Zj
RM98hZeb+XMiuKjQZ4ROcfGBLMmiPxlRK9Z5N/0InZxMy5ixZNS9gUvdUkEzdrdC0PJQfUES0nTE
TTrqhs86RDoVELWjhGFbu6RDTPWrC3dBzWu35ve73KB1QyQ2++soLlyvT2nCzVaTXKqHGwMOM8tB
jAgOQ8VmyNo9En425G44kV2PpJJkw7wjfcXwQO6FDY5lDM0Z2dScewySXVrl7QouuQWxxGJPPPqL
h76YoyrvNkU7YiWNWJ+pfkvrpqDHTeM3nlMR8dBoNVmHDNSJaxRJugGJjHqgtBFgWfVxtCrkr7g7
Wg4YlgVGSo/tB92kae1E7R1OzGSNQLRc5i7oHN/wzkCNt9a0d8weum5qo9ZR9KIcmQ2HQTFfrJLh
yLj3hHGrW9eANdeBFe8tf3wxFLAAR+8JhCPZcTH5SKVoTm85zXPqR46OiqWs4ANXd0GUi2XmPfYa
Wt020j5Nl/47+nhiEpIL1SJjJZ1kGwju5ynMzRWx49WCkIQHkouOHmo3J2Ec0bspYQbuBTFJvCx/
IGmN93gK8KNUZNDVXCBpmgJRgHQK7EotLYw/HMMtFGpAfpyW2Fm7OI3e3MEdu33TiPdqZnZx87D2
xQ91QNujJrh7MeXnzjdf+7Z29+hz7gPyGXd+sCkAAG96P/zOuGXT9yW1epkxwbKJ26CBuBxD7ra4
SPA/IbBL2vEHbdJFPzU1Z7OeA6h/HycqhPVeMHz3kFGJqH1Mp8eMoa7fsHioLiVIrc23PlpA0+ju
GJhvjRFwrS4hZ1VwA+Jc/qDeaagFOKi2pfpuV3A4koTuiV9gIxjrxLi//eGFIGmrRls2CBMXcm0r
vClwtLQ9wtMMORluqjTFla8CqEc7tOfJSpO+jlIsJ28ka8+cK9l2XbSapo6AKvAqkktr4AEmho+4
UDtvRmZSEJM1RmegUIqZhuSqd/LVzZP8hz36L77fj/9zbePatuHl/Nc/fdH/YtqmYEc4XP/Zsz3/
wC/LtmX9w7Z021CmZSpM2b/s2pb5D8NwXEl1z8nEkjMr8f/ZtcU/THg12LUVImebcuN/7NoCu7ah
S6nrwnGh9oHQ+efT+svH9u/t2ob1V88/bm2QVTZqXB1Hj+maszn9z9RP5KxTLhHyLGysC1SpJA2l
0TckukzFMGBM7kUYJDlWaEMRZhB2hiv2KHTvDUj//QhTD9OFU5O6Hb/bATncekLQYEIcOFFCdLL8
jV8Q/SfGj9alUCAaKkR8BUgnieM7X493wdQfO9XWKw9+P2k3/JGML6FJdAiR74QRZONDOVlHS3fe
pRXAwW5xRWS+6pYq5okZefwe6xCkQyBvy2LARSCNUxDzOBocCdw/05Pn2me4FatgJMrz9n+HWTfC
T3bhBvsuggSLx719udGOucvIHm3Dgql0txygYXDL4tAY4oFgZ1xsCvcrQU+KJjUpOkUKMU7VzOVI
IYqc9L3Bo1ar8m5gKL9gqgNferwYntzLRF3mb5gIaUXvMl4c0UDMmV/LIGvcJVN8BhEDAWd+QYaJ
16Me3yaH34u4l2M8axaZeepz/iW3354m3ZcBEyWLmC9LD2OJ1jUj6gGeeGQV5zyt7wc/eZd48xgq
4JWkWQfESrsqAh5o7KKKH5EC61HwTnbepysjLBThey3JOaxrAjbRljZz3fVOzMy4EbHas/Hc2Q2q
iMF/pwnKUmZUzqoqyaONwmRXGRVhhFrxaDr6uHILQqisVOfJBc2yn19la7vLqLWqpT0/KdjRr2Ci
OQlW7rWNOoKcCkVxxJwQuhAfl9+hdcB1E9OhP5bCGc9axM8lAGvWtPQPijnokmlEQwYg0lEAZSYU
Jq5loEDvt4cgUPGur/RrNL+rGOlOdDhJfylW80NqLTWEkOvO4VLuB8HnGMsvx1VUJoDQgiR6H3lz
IDxGoHVy1zzQsbxqPr0ZNZIbIGiAZvN1Uus5zmRNXsrC/paOyLI93tjUsTl3h+/efC3OX3Xx/Rh+
gxrU54d+/eTEhd+TWo17c3F7w1q3OPs+nxY3GamN1eCiTSKUgaiwggY6g0VtrYFRJ7Sre5cNWoy+
7c+W4xysmaJqd/PlyBnajprXG+49Yx5eEOmLRQsKD23z2y++vd1WZf5M+jMJCye34I0l+YP7a35F
MQUT2HbSSKy727PVcm7lSaYQTsTm9i0YvJdWFdbrxquvdjc0/4Hg+lcc27w62ZZtGdBRlXRg6v1G
JlVI6bzJZ87Q2SwyXiqJz9P5nDTS7uen+KdF+4/V8c/wir+CI/94NOAaAoi50F3nt7VQGDprkEjs
hRi5c+F5vfvHhBzWZVP0Gz13zlqnrvNF8/cPy2qOgHf2icw8kH992Pnrf6LmDjGjcSOKeZGO2vOe
gzgn+rLhbv8P76aYAS7/8kgKDboEsyb1318gmumYcNSMrpbJStR519gOubG965ijzciDggjFibvf
5TboLeuSYmkzrfiaUfD9/Wv+DcX860VLYdlwv3m7oTH/9UX3RU2Wl8VZAlnxvpPNHkj0we1Ytufn
IwI+7gjNjaCNPsPwSfuIfOvb/Ozmc1gVrWTBRU50y0uq/xNKA2Hm32+L4q80vH99dr9dCUMcaf6g
c92lMe6dTLuLCwait62sjOx9ywbnz7tYVJB/gbT1P35Q/+4JKAsmrxAIbh37t7fHnRAp6cFoc/KT
e3xzJmhXZnFDDePWm29TOvQ49sPmM6wIxencU+06n7XWs2RFLDUjTVcSKMyfZuZcbQaOTeG+RcAj
aXM+2dK4isa5QtKiTTgWHus/FFSTHTsWbCSD9lYj41y38XTS65n7G79n8zYx7/I0rJY9gLM+mC5a
2uJZzUzgdv08KSzbXSbzYxxKDHlkyIfK4ODXrdtA8EH7/f1tSxFuTqT7fIvNWw2kSwr9/i0v+F4a
cpxesoJ1x0fT01p3VsZZ0HW95byK9vN7MP+F/J/Gqr6H80uN5s0OlOAFrsLGScQPqPq3raMqvhIh
H9Ok3XYhoQa4lnmBQ3ed7OSOhvS1HL6Aq9NTb9kYsOSvsXEDiG5w2kqUFNol4vbQ/WTtGuJltFlZ
b1vPpOIJVDj/jG9vmX10dfkR5PLiWVwTt4eZL+JbRaX51Cx+XgL6ZNA11xxqvnCD+a3vbecq3Q0Y
MJ0ruduRa3v9Vd7Y+PAy41tfcVQOeb23veS2tjP6IMiEORjrE3w1117++in2EFk+3b7v7+9UQ8yL
7G+rBjcpCzFAfFcK+dv65HjlNMFzlVQ4FFxtl/qL2vQfJqatiyLuuGNxmBc+T6nQkQVjjVc9rAQv
J7uHnWt+K8Jp+gIrvEVO9qtkm7PerCx8wg0z7VBsdUuOTVzV871/59eMbm1viU9i3XuYjzwGqWtm
pOtxDN8bRn0MxHmnGz29WPyoNr/t84/OhWefjkddK3Z5GG7sUFxIASOjL+QTzqydTGmHzYtelybv
zcRwzEjByHbcUE3JtWXbw3dXH9ZjSeueb0nmd3v+zbSUscDUxb1OBTSw/dwqxqpkr4QlwKVfcxH6
nfOQZskrClncrT11EGONxySv8bFw19wu7hEHRhEEr/2wMQMxB4aH78687Gl+iSDS3lSCBOuqut6u
dbv46i06FQTabHvdebzVJIMLu6KUj4nBfTICLqCD4F4Z8Fz1+SOZq4zK5OpMiKSqNrlhX24P77J5
KTvilXbFqlTtCbUKu5zZ4ombb0bD9N/n1YJQ2ZUrm4eeZ7IwU2qOkY9W6z8KE2ff7ZYvKt6Wtne+
1+W4vP2jiFha0NlcsTMebv/HGbnwm2rrlOLYFRqdaWW8z6uOmKNe5ooydv3PAVlSOAfOTq+h4z5l
5Hhh175qdO+3NsnDWHT2BA3gD6dBlrtgCDOQDdyH+GHSgsesOph2kxvcZZj0rUSjMzkvj64R4doZ
XhG9QQqZb9PcgHasqL4Kod37aBuXSNPfrbnGjOe1DQcRfzQQmPrK40PlXwOjpQWgwaZqENbDz3Fv
Z5T5FFFDFcB93q19XXxJU+OTYbtmRHS93dmhOZzgE301QQ9+B2IQ5LD3hsxvqD/RS1WZT5UK3pOc
q1LmBwf9KyUx/0j7F1XmP3rBgej2PiCkwiFxvhW0HVm82IbEUpNYsSqhNh7XxeK2Itzu+f873v//
oGxAz/7meL+KwndoaeGfz/fzT/xxvjcBqN1CBuCecaTXKWL/OOOLfwBW+3Xq/+Nsz/Fd6ZKTNju7
xcBI59fUv0hsQv+Hi59LuIrkEfoCpvjfnOz/eq6nxhPo87AbWjQSLHTKv1HYRErOodJMAyOavNjE
eZOnxF9yTvoq6C+4VXZ/ekv+TfF8C8/4n23ij0ckVIYIF+QU6vdtwiRYJKKgQWZoRtgjavT5Xctg
i3inn5lJptfs0RaKribUDV0DjDOl80RO4/YmuefRNJjdjIW81NMgF6YYoY2OOIJHyhOqwNvW+/dP
+a+F9/yMlW4hs2P7Bvasq99ow46ulWWc9zwbV13mlc53CYHiGfz9w7jW7w9k8VC6if1BGYJMGfe3
aq6mGxEYlQR1mcGgakXYr+WWfLbnxooslAyYBlMfbUbHsJbUZJycgDRVS+ZKhLtPK7etgUSxMRME
kfZqpLA4uO6EBFIbGL74WbMNRwLaXD2/00ZimZltpDsv3VpZxdGsr06ocBmrDhstZcyvyrbcZ0hw
KqqHkTQruArtlihSZ0k0rItMElGdlqOJ1PJ8NUZvRtCAwDAnmu2y2Rqz6xKEMv1yo4Eyn5XbKZvw
WxFhj02P0Dzkx1vgJgYBvIy1ay/66MdKAEr7b/bOZDluJM3W73L3KIMDcAyLu4lAzMFRJEVyA6Mo
EfPkmBx4+v7ArGtWebvL2nrfm7RMpUTFADj+4ZzviEuVNES4u+07SYLlps8NAx100pFUaRpY3uuf
qcIf2yz1HrJ+enSbnh/nW5RaWKyW2T+bJgE6CrqfsgJ/l/nw7/0K3ajB7q6N8oey572gm3t3BYQi
OPnlnbKuQW1viySa7gfBAHYYeZBlgels4hg6B2pG2ARE+Jwt8gi7BEdSxrJijX3JwgqpNbKQ6MEa
i5cBnzKqymLTthbRhj4xs0nmkl5T/gqy+L6ipzlR1IMHY849Ue8hxzW3fvtZWklGYC2jWI2gh6kM
m7A2tw7oJbHRTCMOBZS6uvOsXe33HQIYWCxo3fEZygZXUAMczoBGMEj7RiX5PZmvxq6b7Zc4kh/B
6kSqUtwI5T0r0uoc5IY8Dg55gEvt3CRNV53cFONLIh+RL0OEMvHbtcYx8xb7AKMmDc1sFoccgT8X
Y3WM2L5JnIMPXWV4d3FClpzd5/FbYUz5zo6C8kSYm/EaiwEVuB+9FNit2d8k2FHX3yYNB0t13slr
VYzmczITlkVCwFtaxv2xt32bV84fz4rg3XTT+AESu7zPq+HX9y9TjEMM7JQ+fv+dLkZNxQb4BtfP
zLWCfqanQCMik3xN0EGMa9DXtu3vGWPejhRf1AmgEeiAYdFRtyDtaDftop962f6kgNnZ5DGFmWHp
3UIyPFaUnbM4GPxk/dTMywusiNKIDyqnqbTsYT2fcqRfqX/pBpYR38dawsdrBdlXTB1W1+UPhZdk
g5g1pGO1tsqjxorGtZGpzRdrPdX4BPeqiq8lUSEsKtMv1ua3QlNSpgm/zy8nqlKMpSRw7zL+ugDt
Aflc8ZfsYzawOUsYQVB2p3p+fIJZ1yjYPOou/4rLCik6Vq4NSnGVeGE3C/uMkqLc9iY68hS/MBY/
k5xa18USimx1dlvaL71PScDZIMfhFpetxYibH9I3zg8J1IhtBy+bGuijrvp9MvAZWtjl99Kf6tBo
HSyJjO90uVlfZM0EB1Wz9/L9Wa/NH3NR1hYT3EWdfq3vNxAnmXDLSJQVm7hPrnnmPdikFEEtc//6
oqaaTyLHnREijToIPxEbOps7wwsKkidpHzswQTa07c0gkSKvP1WVfDpBz0v6/vWs/9X0xp/vV/vX
LzSDta06g+KN6j9qw8ofvtrKA/Li3maC9+sovmZtzi9OHr04Yrht1++9XuT3A7JrtHXkusaDweem
9JWPfQw7e32hiflSeOKO9uOZofOJdhtP0/pl1O1z3ETvvJtfsUSZbC+VF7oBy5w8Mk6LNvIjR9+n
1syTuJWvmE5Y8rZcvCjEMSrijAwmBqqNw3Xq00psHUDj/KfxwfHDtexS3lbrl1U4TbNHT4BgweVV
t0l/IaW22rFubhEI4E0ZEmab3nseq4/coOk2DCjJBnK1HgP+NmX0Bzc1JUTSKO/NgiYqSvhLrcG7
WTmK2ySuHyZz8sP6UE+udSEiIrSisT/kBVPImrtFV+6T5iTk+VnwiSAH+enm1sNUdXsWgbzEkD0e
bVcbFVvPfQQT7wJ1E/h5S/UABuUaN+ndgmyMhvQ6KsS9Btt/T8gjMcFeKBasa1Fpv02lPx6JVDa2
KaEqroElhj3oGBfBIWFOxokOdV8wJXF08dU0OBJJLFsdO0cCsylGCpRwdRr8gHAo2UjIM4cA2FHF
p/D9ESeN9buYppOjpn0HnPsA6arYVmp8Y7pxJam6ZYzBpZuoNUOA0LdyAvQi7fGg9WEwuMwY4CLS
fHaiWmzQtv6Cd4jDuU6vMVU/JRfAzdY22q3bNnvyP07fB0nkUiRZ/vhaG/iyAiJ61p/y/dcRKv6Y
uv0juZLcyrm8dQSXwozHOfVRzbupc7Ynvn+ZIxgwpPmSrKS+xgVK4ej0MOTDryp/xq1OxtqMakrn
waGtp4NouoUJC2bXug2uhtOeEAL8yZqm2JaivKtn7YdxXJ2dfPj0BT7Wrk8ev391GGAM1aaJ38HD
NVf48d70XpFO4h2bt7VurfB7QhE3+juNk9ZWHgkdMMNeznSTLZnTkvtogig9NeNFawHmEEMSxtDp
HWvB29it0LiCT97IxmMJ52nbmgPE0sqUmCzJLmhIBNhkfKMVzpP7Lh4+0TvhuJKuuTPNdzeH2khY
yUl7XX0mepg4NOI59jq+B4ypKr2ve7EKHgW+6XW7QTUyAyknorK2rGsfWzwaiFTbGHmApkGDAB5Y
wE5AGgHAIUqMPHbtuuXO4iRkmuMhG3b9u6YrguvwPkX1T9M02RaRzmqV8Q54xrIVpjOEnBMclnML
B9ebNnW3ZHcCjdDoJ865TP44bs1V0Y4HCixsrR4GBYMCaqNtlIb++gzoxkfX7tUVNMsm84qJQwTN
dBNBkvhOTvs+uLz1PoOs86kD5349iK2MJ2S+HoNLAzkyfY7a4COqIWLiRbZPM4JYFiv8Hktgw/g+
4gWRNd04Bcch7Q81USg7WEbrQc/btxIDrNNq7fCRMzZNZ53bJD4pSC9aWO1NaeKVwvQ4oFziwl6f
GJlZvQryAvceGvyw1W+OzXOS175DxmhtDbw/AB7l/vuxPFvMPgI+3gBkXU582xFhx2OcGtHWK1KB
ybybfvgRyWQIBz68xZl+OPh+9raI4DNQjDqYaRP1tnRgFowxgX6cFik1JVrEwtbuNbV7h4a8+8kh
fu3HVp76bjxVKzOkkhjME0LKtRHbW63qm2Dp3wTbfzd+nEY86LFKvjSs4VBp/dwmnjy4/XSqC8xb
E1kDs3wqXVNsLB4JsZyZsUwYPpoI0RsuBN3+7n0rv5DdckfTiEZhObRR550VxHcCjHNqyvjosmUI
7cHlH0Jdhk7+sFvwQQQTQP4Ykie/B5vdONSwGHiz/WDY0P/dQW9zEQIoTfaIVg5mJKpr+yQpfvfe
GIeeW+OHXSCumabvXVR600NT3plxdJuo5s3wkWJbHk8GL6Bli6Zil1goRtKBqzkgjqGsmeLZHFwE
QoWzh1Grruf5MVq3t0iwpjJjNROnu7aoi7Mt+z5EXrYPdDI+9RbpJvmfRU4lLiwu3SQtdtReEFNs
xjG5F98AXVakvS/Fj2BYfR0VAEITf2HPMQLiiN8zXcxoebaiblhVd6AxXFSWVqWmW1B6086vXf9R
gJXG8o6/dkz2ppUsBz8bDwTGbl1Zh12l0B2hoQr16rdWppfcwnDwbhaij4GGQIkF83Gz5O7e1cH7
0IuJ4EurOvkDH7zN4jtGT68YkrljwedkLXQHiZ4e8cEEh0WlxGFajcC9DB0gCCh8UOVWZ8HmkHfc
6nBMOJSQT+Msh/W3JbzjrTPt9C1ISXEZ0i9t1x4pZbd0TSKMRlMhrKel8obS29m19rCXpwhKhv5r
TJPHys2PboELv+vsP1NcDfcimX4Y6MCbZDY2Qsn+QtpuHLadzVSuEcXeALt3jFeMmOG9BmtZz7iP
ubsvfPBb/oXMm2Bb4xQ9Y48joZTwC47nQ7oMtxQp5D6wXN5Hw0H7EMGjdtShsPpm1+II51RHsl/h
hnNgNV2J7kUx7NTcgGVxk+GHeMrazyxCC9s7wcNYD8FNcMCl10Mv0SykVQvsNarvnTiN90BZ6bay
iBiw/hAJuz96In+Jl8k4kJYaumAgHrzWgRod1TJM48A4SoYMOLOY2mOOOZdd9OLOuX8yy7a6n6pm
W1TeGg6Pr8jPsxBY+ZsRGeVFRIHGoufXO2ua7pxm6ohox/+YGcPduP4DoElwdrW+nXIk/V7bWfRK
kXspMKNES+ddZ7PBZIiJzzDG4dxaznD2JxNgu+G52xp8rV6sHB18MZ9FQym+BDHiN61hARv0Aaz9
62OlxzOsvfoykhUE/bRnwGk24hLAVzpD+0NAhTKpsuVr2cYIxAQT28ZH52jcTlPBaTm92DE3IeGX
qO1zaNhCh5UzXpMk2nOX+0fiER9RXs4YzRdxV2iC/9rui5WSf+66LwOll8jbaF8X+qZbYNkPC8yu
uQrWOTHPnaB6/p6G/O9s8d/NFr8XKv9eO/SjqMc/Vfrxr8PF7z/y13RRuP8gUtV1CRv3JURxj0Hf
X9NFYf+DXtkEPI8OiD05Q6V/Dhkd9x9knZLzwIzRZIe+rs3/OWR0JPIhwS4dxY9jM6my/ydDRoGk
+m/LIc+0bNACAmmBNEkN8f//0VaguSS7SnLKc6NiP3fWdO9on5G1u3cQqCYFQ+95LNDpZ8Q0zB1y
YpX16k4ZtJ/IStFwS7BteQpVqOp+ZCoCRkqMe97fenDSrk4v9r7qIDRbYDSUNwDSrD4UANq0EMUp
iDlICFVfDjo1oByuCT3QsY6FwihXgEbadBUWDEJfK4R+oO4JshoSOV8qjEhuX98TuQcdf6A6Gm0s
8Rzr9HuZCflsSTFeRvyaWw5bdj8dYhiPyVmVHHHFIjGtIDANFQZ/09B3rkeTndocSmIkbGvO8dhH
dGoRlTqpZ6yRBmsXtZiyAcvtHK9A5D9WC48thrR99bEOhLeeKX4mJGKE8FN38QjROJF/2JWXOy1x
n3QBWHkTaZQxltg6ioDFKU6TdrKPJUh6MBNYgCy7dXbowzVmNAmVKmHuSOxFYnX+bkKUsCGIJkHV
sPFj6J1D1b52Y3SLZhaKgKmBGXYc1ZhRSeBRj0g+4JhWM2Lo5U41dL6l3bsb1+a7WASEZg+nWAQz
EgFnRNqw6jZFsqAQNpZxbzVuva1dTPE9OhZARAm1rVNDuyKTzGV0sFllVrs6zqrN5LLwm8BShubS
7WwOWWY88rXNkkMANnDTMmwQoyLoJ10YGrRP2k9XlzDxzNNk/IFkAJ+i+lNN5FNXEaW9lG1orXLn
qXYxNObdk6oDnG1o1z2Ptyn6jo+iTeDQwWbz8fytHP/bsZPVwWZN1BnWEnp1gSUmjgDZ8swkB6E8
8hZp5Vua277HngEKsIaw9yIYmG1GQDDmHPOSZ/XTpaMf8VGZLuvR1J+34A+ZF9mZOiWqJ12b0spB
6bNtydpzCgDF7tS9BU0YCGltau1Cdkjpa9iZ3XiCz2/uQdVFA9a6NHpFkoKgPNPeZSnYJ6sMmEvr
mEuYFj9BAa4OkxDx4NqpGM9mHt0UYgwoZJabAkc0V4Xu2ZT56HdBYI0Jgn+mHo8V0N19OTD7rV2i
Ljpa18Vt9gbfTD0fdMY23YpT7gPSZUewRg3XYhH2YvHC1g5yPqX5fRC6PhPce+DyfzHK/G4wKYjc
EiA2g31yJ2kwhiVX+1lb4AB70saqiqvdKM+RHaebTJd0KsaOmf076SpcWsSUkN2F45Lvtq8lU0f4
EA0EmaMlMMD1GXZwmjIm05wkoq8InJbDtjW44C2/evNHiAsNHoV90o2H0bG5dJtyTVcA/N+Dl4B/
JyngNEGPLnzeWTV7BvmfahbJFuNwg7ZLb+3FvxYFVFMfNJjwZoRPI1ztOHiAEIFYStBy6DJ/yi2r
Pet8mJljUcKBEjmn6aJ2bQrMiO2AhRrf2sUSXHXkw/qHqNS15FGjMySkVbHSbaDEIXDG45rT37c1
vUt8qIT4nDjkD72rjkjOh60luQdhoPZbq013pE2QjgqlozWUjfXf4f5mhbCZXf+hMXIFJijhdBPm
Ba7bKzToajNXI+kS/jadQH0NcK42eTCbYMLCvKOiq5dT3CFyhOJDM+aV1W6cAS5EbsDKl1BMs2dz
oD3rZDkupyuLdVmUrFcznW292arYqEYWYYRIwX2wZiZ+Fseb1aGt+CrLxsXbyRDL9gHuxwSiMNuY
MUtydXcelD8WrLCfIuPBi9OfmB/REVUHQMGfbO1foZC8jB4+IJSMlzXj+zGu6ACwyB2X0vzMguWp
RrL0fVQ2aSZ537w3p7uOKQkDACpzf/xBKGIMxQvCfhP0FwwoYFr9XwOkuYMDLHpy5/QYRz9dNff7
IkmorUcFuJpoQjYUnXyX2Y4+HVpGIB0ebukve+x+x74NhCEyu01vBNVWjdsIzzbCD1E8DAtGwcHD
OxB7M3eyyTrXgRgYpkt6r7Ap+N0lX9lA3KlPnj9BkS5ohy8Rloc+SraNA+I2zvLfAec0UY/YCxWl
PtgnnkDOdHCrTzyC6UZa49UwIk6xID8UBNOUXELIl/HUWU51Ymr0NjAQO2p3RkOLXbMveOZNA8DB
NOEGBPnbHJv+4NgTS/LG/L3+DGt+jDvnFAg2KQ2T5f2Ek+K2NGDjJWl+aO0q2iRu8yDLIXtM4jm9
SFLR+GjFvSfUwbOZxSyCrbulgE0NM5CCYXV0a4e3IpCFdqQ+4S+qn3IaYgadjCwW9v5NlR/ykuqf
4SqYZE6tltxlbCgQQJrcuWl7/5eZ5s59EmZiwI811CZ3ZnHnpz64mqQk5CR6oUg49F6Q7evJZPXD
/IMBXnpYUoZn2cKiYzTGTaywEXcPi5pQY0zc+xGkFIG1kqDRd5Y3dPSa5qFxL3WJ/81K1D6u6gtm
DPcoNbmdxTJK7BL2D4fTINQuQIJV9AwJ4RaOH/iLMAcgFM1by6k/ikxjto0kKmnU3oRQNJruNWbd
QjtdNfHtzJDHFaCqEAj+QIf6WuKPdxJC7AIycoRd2IxUbbZ0/lKEMdJixOTcfkPC+qh2cQTltdz1
agYUH2G9FPkACj+/9LNZhvPEokvExFIUHM1zxN9Pzh3+tXFPMulN1RRt2EfUJszpoomeBOZbmKFb
ZcwBNWUZ+gviUYDK0XwdSsKfcRqwysyJuuasb/2GK8uGHeN2+GpgKktudoSymH3eehsqmOlikpgK
mvkynneOWyEj5zimt/FQQrhleZ8y0wN8VW95Lu2yNW/bJbGKrQtxRan9mYwYuzX8SCsW/mG0+gei
dTbws55EScKP9CgzwaE0knQU1lpTqCTQtGkBTW3qYBPoJsbHhwHPbvzQa4ostFyo/Njf9tpd8Lis
2yY7rw3cI2uog9Fts4l0WVDGwlri0GYDkbKuaF38eOizx4BcZkKJR4xCE1MtpzjNjJf3hu7Ahy6N
2kj2ALvoih9K7FKvm0G5ZD8nRg3PFQCm7ewH70BRVr05Iz1ha9TMjrofFyRBy1gncI5j7E2dJNys
rbcKWy3HoWfvdA6DwOrFzMQi/9PYfrLLy5UxZbVh7pLN4RvMMNb4O9a8dnx0yDUPrCqAdOY82BVa
HNbj4EcgKWydGDyyOvaOPxzNyYHRiP806T341d4jWWCP0ouf8MvqWyUJQGLubYQ5kmTgwCxTRXKy
Z3pxsRhcRqQzGrDUzNE/el3OsnGWMwDWIWAJJC0GY7jHLX858iexpJUVL8HVz14xLPAQIh6F+lwa
HahYBl0wvTCw9X1LmHICyimn+s3SjGzcuPqs+wz+ywo2a1NDcMS7rAhzRlWWhjy7pIHeuL3xhZQB
91bw2S5ShHM8XyezFKHyJrIwqMXNxWCBmlFTNr5/yCa2dYOFbzcPvIX855ytSFodS36n3a85jzC2
TjU/BRVrF5IVEm3caeVN+36w1UyNiPxieb4wLGu6htZ8tluIS+RNmWIAfD4GYRVFv4q4DVmqVpB5
WPiK+kcaiAEDq9xTjpcMgjnOiyoKQkUoyxS17S6LXyWJb1xOyauFkZldd/7CsX1bmvNN3yyPqde3
NxIsRUK11AZ4jISZqb2a7+Ji3LDCTR+7sI2f2d6yz2CRArCGG6dPjosTrOzhjI+gqBdwVy6Sq8E/
+bGTcFkE5q3iNpDBrb3ATmVG3IftGHxBbWBJ46ufoCIZ9zYQLuynzjCcQ58WYHQUfNOsRnOskHWw
rZD3ILMp8QID39U85u8kXRPSM0EwAz7/UaTDNfa1v50XFmOcKQ8SseEAcB4jHjIuojvqli8WAYS5
ayyttiZkm2HJnpBRvrCkgKkyOY9x5t+p3DkRy4A/UFImVkMNdxeRlVP41bnm5y30ZYhMuveBxVM1
CZhsfGiHdJDHMuGmFjVAQ4MpWTTPJ6FN/KI/C9gyE2bky2yU3abGldiVRPhSS3Du5ZBJRrM+Do1D
KbPq1pmUjuGsguRqa0OvhxxOb8B0c4GXzqZItPzHpXMPUZpC87BZpKq0vCkowe9dD2Rr6634crrf
tuFngy29R1L5PAzLTdCaN9bI8YYbkgREP2aLyL79ZoqUPJp9e4tyGMx+yzNhhrG007bItyArWeu1
FDC1rX9HeOxuEDBs7Tn6TIbMP1p8w9dC5seGPztyjLCHIy+YU8dCHIGEIYjJIGtr7AdqmHcdHsga
mOuG9i7YGLqer4RnUd5nk4GZIquObKu5ZnXjbO2ATCUEa6SuTCcjdxlqJdBxMvnQKZDplfVkizfV
Qo8d7aA4DsF4P6LUZBXQWkeN5dnPx+oxGStxFgaKhNr4PRMDdibZZaW2CFK99RAmS+JslPaDS9qO
b1HbIzLxjTwMFh8plFlBOe/jc+fm6kzc975opxYdIFhkg9AAFAkBRt0ZgHyawoVV0C/NCVstDjwW
XBkhcFazUfBSN0nbnVFtnnTTXAmQ++FlcbHB0PqRTBghdQ8+LCOrxO2qG2GKYssIl4kc2ED2ktBS
63xjWz2sT6Ev0kNBk/hATlNdXO3U+REj7t775QwhGlV3OHo0uRbShm1tmE8ASMnbVv0ptvLhPh9h
lEgIiPs4oBv1DrPECSJnj7q9Fc6lCeYdfMHxRHW9dXUNF2A9gbvxT7QIcTCK6UpA4UE53OuFlZgX
UlM2wqePFcOjHAhjnOaRTOElP1UTEUqzDC5SH/kIvDOUXysMvDg/pJirEJNCLBpr/8huNSPxglWI
xnC+G7v59zLgjsxVultsCjun6RwIHdFHVM4xMDHozApAV5etJ+kjjRDi2dq78HAL2GidXFNRpBT+
fiyEx0/hbkdhtCts9isEe0CRd/zPyfwcWGgfLDt5ECwSQ2k/mnZunWAiLJMVEDfH8dPatII4OqMd
+o9+WuCFAqvaDAHLCNF4w36JUVSqPKL3mAeXIfG0K3OKP0ZLeGSNK0ar56znCWMi7DjoOQgu/cRE
X2RY43KfUGeDMdmus/VAKLZ6lBUeoW7gscKkY+WFSgrOMsu3Sg1QjFbfmKTGUKa+WDHS+4BXoyeL
7sofGwg005eu+mKndC4vBqQXip8CM++ko32O0NjxV0Rjdduq9tzMCXnlGYEz8xof8KfwSlC8wEa3
0VzUJ5IeyDMwoxoe3x1xUuWZ1xy2M/WJYZEqavXqswz0g4r+RP34SWweS7CMARdW/l2it4Stc1I7
r4NSz5PC6c6m6D5iSc8DZ+fnNYdLCfqHZK4xrMgCCaJi3sbiM2egjFzbgKkeG0GIW+hZBuNxqorf
ig6QR3u21iM1FKH+PE1jt5vN4dYymMcsOQ44CUMLOgPWMybtERyKg4HULbUH81Sbuc1+wNp3vfHa
kXa+I/1mekT91ZBDQAb1QAvO3PCjSqw3YQJh06OXHzCxcSW4ijlSJMl0buQBW+JHaRT32rQWdNmE
ZxdsI44kZhVX3y4PCXlxc9mkO8dqKmp4PdN5czIEU0BtDp9j4wcGcUlLuluxS1D/YJaLGkYEuJud
BNVHS8nyKd/SQ9/H0PH3BsTsvZaY9ciA2DKgd+5+5n70c4mBNA9I0oFs9fpQk6O9QQaEYiFiJw64
O+CLvqrevcvhCLE8SG/zXDzSrsLAb3/B+fVBKEenTMcnbTXnXOifqg5lQzYDsCgK+Q/qqGBbxg6t
vlNf0mC6ocC5dzSykQjh8WCZFyM1XxrXPg4VVaBbQwDp3Wjfr7POFKCbMDmbegrgihVF4r82LeDm
1pk5D1R01DGXYLIG8w6TdwcZE8pPxQRWMmZayOKm/M7OldYvps7A0fm3k0pMCMkvjrfctwYPkGhV
tRhgFYuOwsfkSYSRUkPE9CbAbJZ+JG0K4Z9Pgup0R4LFcfafE8sM5XJaGBmd+DQIx1VH3FzXMjNI
3lTxK4RgOqSzN6yqMX/9aQopFcZ0KPiFwuJqoWvkCDQYp0KO2WmHyt+eHl1lv/pzdmuV9hd2XU4W
gxh5bmuZ3jpt/MMCAqTz5EEVMYhPuKfeChCNxxLVXpHem2Pq37WXJSh2g6eXe3dAFAkzBcP5XL9X
HFhXWTpfNP2SDdREYWNh7ghcdW6b4QNsQujlPVctNxzPes5IPudfAiaN61qUp/L34MUfiV54ArrD
Y8AtdEjicdj6ZgZsEpyIkCA1HUtHJw8Mghm77YF7kx7Xg3/llMxoKu9hsEkjbKC3wMOwn6aqf06a
AXljPux83YD3gM4LMZo1eF0PJHFN9ZfS3qtvNHcjp/tNEFcnNadPdZ5+TilxRPnY/FmsTnGhzcYx
H1uQ8mZ5EEuZPhWGpPKWzX5s/QeZs9DKNdNWpBrYYbm+cWlyUyaWtW+StIJKnH24Lj0aa+DZQBY7
e+mPsQXHDqEisEGp4FvmWcl00Cki3CLxcNb4UUPHZ/C22NkxC56ZqrIKrxipFFELopwsLEM2Db6L
+RAZzds8lBf+D/Z8XPRh5iH3r1NNTkCwqnPrmOpl7olRbrPHxgCoNC2kOtglWLuJ/+ohjYUa/nmj
ydFqhSEOpHo+iVU34AxXo7UJFCtIms2iO4TCZJ2A7d/6zX3lm291MfwaeiZidgNBvFubYZPw57Hv
nuiA+m2p0XJ+j7nQER9H6nT4kYwkA6wOTM/JJKjFw9ip30WBujYoKtbrLp+GtqffORi7BBV2sTQJ
ui2wOV4GlhLBF7C/+tZHcUMosxl2iI1AleU/G+E+d3ytMAgKslbyibBU+5nBYIHNgq7dq8cjaXhb
2VX2wQFmBU4xJJDkKV/T+3RwtQevfwqAjgD+m0aOhR7MYb6C4zGeotsLxgcG7ee44lHnA6ffZG6+
N5yhCVns0hVM036ZvJoebleK4S2J40/ZJWHrjj8iTxqbohY/Se4Az4CMaVNqYB+yY3CRQH47YMJG
MGzYj0Ujj81KNp581IwjpWHqad4z90S6xtNSDjxFJnMRw0Vi3NTyfV4chrsdfhO/ULs1A3tozFfH
KvSOJzOdx1Cex3ZQN0ViM/Pl/lRsrriOESfmPAFKKyepRljE5tEfhOyuuDZqHMmSGKbSt+UhR9eR
M3kPhT0j+lDOqzk4474wbEAVPE2ITfpghM32p+6O7jwrtHLMEFoz+z5cmRYanOJufWsOFuGrVrbr
LGAQFLGE2mjemYzrG+0sfDlpb265bFftWQyR4mSkxFjMJlkwJfoKYXHudL+Dsc6vzHNx2tktlBrE
L/+7623+/N//8/nvdr3wqL4/ob+cpv+JE3H+KD/Sz7+ter//xF+rXmQB/xAkPuHbgMYQ/AsswvB8
iBB+gGvEXb2y3x6T/+co8f8hLScAF+0ChmClwyv457JXeJhNWBkGPrtZSBKYbP8HrAjxdzO2lPwM
pNjoXiTrZvc/m7HV0qWq67I98SB3iy2P7C+crH5rcwwB39K/01z1j9AcHpFo5UhZx2nTls4jIS63
Fh4w3B0MlP7lA/yvbCd/91Z8vypherg3rICsNTJ+/24kJl2oc2EiZPtJjwxejxnjvdJCj0p44dzo
RygKH6sFBd/qDZHruisgh80fdIwo+WD9QFBi7zkgAI+/rDj/cCJcZWRa98A9LSagPjFxEu1K8t/4
ZQL37xadv165g7Y9cNjUW64r/v7Kya8WZl0RZxP7Lgm/fvteuPSORdccS7I/dkM9nVWcfOZmH+y+
tc4onG4z5bJWuI3T6Qq5B3V/FuZwA8bOvlhec5cPwesk7PvEWrZZVYdNj1AlzS/eZO+R7/0kJvU6
NFTrhFJsynn1C2aI8UpdvThO9JLkkSaxkcl8iVi1W+KnxXMOE/73for9MJBWgKqRMqPuia7NvmTG
B0UX26JGxplsOA9FdI6G4mb1EjgMO9qsOSdN8oOy00RyS7vFBssFuhPyQMfWd9IxSl1t/hpjLzSd
xcWJEb+aBsVjVg23q+Y/bSosutVL3jtg7giHcq0TzgxqYnAnuDo7wq2YL0D4gnrNdGOt7BLG2dKC
CQSND2ngMj/LgrpiQE2z//4dq1C4bV/mGo5amsWASYeOQJPqKerot9ZwjTnBf/h9bXPyv2uUsmWE
TE+aGfp2aHpUik6TvkrKA1WKl6YzX5g/A6JbaGps5xybw6ND40wM3NF0m6fMQjXu/kbcM1lwAPFy
yKPt3ve4Vpg+shh1Wp7TA6YoVBIjCSvx786qPgan3fuoRZV77PrxkvI2QsY0zOfUeDBUryAGzTDJ
9cwTNhtRy6rlGUYSz9Wp/+hII9+4hAht0+CnWJKrJ/t3spbkEbnRtLiw+VPeQBWnJ5TL781UfUw2
mW0J4uIt64CwoUrcqmwFFLom8sBSX0g0eq40260qhT+ZI1uQ3icO3YgEAn4WHzarnhRjcofUOPYI
OZ7M+c3xCF8u2JL0ZiCPfV/+CeLpznKDe49nVTMSaF4hxrzxghebKWucFwkBC2MbshP+w78EO6v4
07oyYEnKeTNZeiXyk9/h5yVvWiCSjYSGH7VgJbbYd6wVvl/jF/DT4ks5ESTK+LEE77wLBpYo4/pO
CQuH4MQa0H0Q8UIKLegXb8a+FE8z/E8gav5qMTcSG7ZczdGnIiyu+P3jIGoObcEPGyL7GKWToiiq
DVB0COh1ET8m2IjYJLvbpUZG4hRchRSjW2+elu1IF7obqgs664oyyXlxVP/SiOGwkCXEVJLEhAU5
9CJXW0bDpdjMMN0QpsANr+9ZDwcHHXto/I0J3F2vp42NS2OsiR3ULjpOOPESh34/dsdVpF+TLbP1
4yqmkN6N5dtUMw/+D/bOZDlyZG2uTwQZAkAAgaUyEzlznmsDY5HFwDzPT68D/pKZ9JskM+216Gu3
u6urSCYQg3/ux8OOgz+jprsIMhZ/XB8iGCnmHlg2UEpBG7vNg194b6ooYGij1y4JwzIqRZGuXIo4
TE5gfsF/5o7zK8SuN7Ibt0NFcgGCNOv+X29J+oDRO7/CSD/TZX6ld9zmcESIIS0ol6eo6T5SuFFl
csdL+2hgrjbXHpGh9W4ak4HFxPl6n9s3Tdb2ZD+Kz9VSjuPnk1+O3E9PKAV/26YwaBM0BMzSvDla
mWJeNb0m8IUamnh7ixUqt92bpBZ6E8Fz3VQxHY52jn0GhZgQLeMKQ1JFlX/qyP/WGIegT/MtxH3D
RXDGjBnEE0OBlLhAxCASA4mKwdWCrSQzkUt+LVRvnAv+fCr4gjKcA8ybSalw4SM9FqU/iydo5lGY
nUeAA44fvsYOIOaICetQsuH8hoZoLXmPZtoj2Iq8mtID7n0bua62YrmwZvD5EQ4iykW5mxhfo+Jo
t3y0acfN0F7ZaTlfRDr57yXxtF2q+cZr2T4PtG0D8iVaNMp/oqk+KfpmRDITc8Z1fxP18YoQpdea
3x6LS/8YrVeeKW73vxkUPs48CMVFlgDcLYM6jZDr7e+6akzVFxPIMYx+OMnTUVLz7QJTPw4Df0Ka
8XdNEj+n2ext1gkwIhPeSgRnPYzBvO6xxUJypSSCxrgSAXX9sVdhdiMtFor17i3y4ZG2rUtEFKKk
B7hMb5eWdxrSJt6BNaQk8+4G6/z9MneP6z5fTu3jGs6yjDDQIIpo635VYFydxXz17firoK2jhH/N
8sjDxeDbbw0nGEJ0z6pDfUFYTVLwzWJ5DfM1UTJYZwIMVzRtetj9kaYy7t3a5HfQirt2CdK//Kcr
/2ZC+wC7GhbnpL2YWAx2U768iEgC1s/t6xg6yPwlY/KGF2nNmhVZ/SUBN2g7/RRc1jayzz856yFI
pNOrqPUn+WFqR91TQxPbHuQb7jiNJkIl8UKLU2fNz6bNt0ADiX1KG4001qpNkvJjgccQKDNuNxaH
LJQ8RmcD/ZNhivTmefdIwVyUXQWTqXTOCSgCGm34+GeYHxvNLO338VgoYiIPVxw0+h2pET8P4pNV
3BUMC/mqiY6VUU/CqjgvLuPxwiv1wae+LvOIsaCgka2YskPWmje/YwFo+mqnsvgnTq19o6t/xrpa
xjFTR7B9OL55CH8fCJvS5g0FI0wTmsBEY9lgkaQzqQejYfFOh8zUYNNzLTInZkIJ6AoiJf17tMZn
0Fw+UQAf+cOORs1Hkpm8JNiS/SCRUHsX03j8/YPNmkc2sT7pCM1/n2E8eZ92a9/mcfhn7Mh31K7Y
Z5LUZhojEhAEHRBp4XcnFF6SygCGEB9rZ2Ft6sO7rhU+uyx5N469v5/BlNQvGaOjX+mqS3Oy/Nm/
tqpigsb/PH79tot4lj0/vI6deTDk2rWh8nvPtA+uHX/+hgPX/1PSKUJ1NfUBEw9SWqwfRjdZhxEH
XM8RbhBId0nVv+Ytm95vwA/g/mr//qaoDYpYUkG4IqhFqYN9alvscQ79s5D9R8b2s3eeqZecpqQ9
DqLZarv5CJULxbYhYpIXY3kaGTyj30I6sfqTNtiAREzmj8ZKtH+y5dHIjAME+HFiNkuB7yT2IqOv
yKJQXQANdzWnf4zkP6jkcwbgC3D9zCebPemlx6qwfn+zvzxEfh0xSWDcqoilDUNFw0hJ7DK15aM5
yB936P8URtcdG+pJ08x5THlDDqFrXOcEb5dlP/pUjwV+Bx0ckm7CyaUhppR6gctXmo3cWdZn3hsH
Qd+CLlBPco4o3mHde8CYZaunhHtziwVs4U3eD20LlaYlzfhZDw0NAwuJapGNB9Un8y73eYLs7I1i
QSyfmcm4uSeBAwq33JmT9+189br9x6LB+jyxtFkJnxjXCT4tQLjljsNsmSpqkVbuWKPkVnABCTVf
4e/LOM755zjXl7Tofuwe7c63wlPpNCyPWIc6yz/5DAhsVTFc4L4gp+TTc/BUGSl4bObI1MOhkvBQ
/4bIqKBY24KwlfFZFEgIDNT3+UQtS21T6Csn9VauzQS88kPqPk7rMht7/BuHxZe4MoaKIaNxGkFy
HFi14QneJ8Pyzqt7H43RKnEzxy0y9cWWaeCv5CthWcXeaKXb3zOqH4s3Tq4vE7PMjbGwghZLdk1z
DWGIfX1RDxM9N7PNyx/LlKfTA2pasw0daMT40xTJT7q+ymEzEDkk4ZrHfNc22s/Oa6Mgm4uM9lD7
NMXVk/LFEJBsoejFSG+kXTZc8PjJxCztswXx1NcDcvH4Zq07aNbjic3i12mCZ2Iv923sAwVppl0f
i52ISXEuOuT+hPBpYXEEOQRHPyl4sFU5d4FLWrcCERyEXQp3uGIAjdOrqvnEJ1bsDQ2xgTvz9nXR
2+/vZhp4XTwvvfxen34jnMqEHZ3JNxUi6jrVmjxbv9QWhcpPhj+eAaEe/y3LIuPbjQJSZkhCycy0
q61O8rc8ufs9CKtEhVs1fI3YANeh+ryzJUee7iaypYIVon/alkRM6lf3FF+RbZsWsqaJfo608ewO
0xUiCylUx+FtQktGcroxcwpLS4PkUTRYNzpPSOlQh+1nxqOrVyJw/InYTXzfKfeydy7OzN+4rBSc
auanAXVUZlzM2jH+dNjgQsmcB1LSpq3WhGua/aNjKT1oCGTkU1Xgm9k1Gn2xwfe21qdzuGkzhuPW
NnNmxPmJg0D7XrZ4tNbHaP2fhVYgtLZnB2/Yf/yToReCDkC8G970Pg3sVIABWD5nLr70F+DDxnsL
6EbbCZYXcjpb7m/b37BrY/0DtOwxK/TpTcyIvzI633TUK+yJkhDw47ILe2MKFMD1Y+nBQ8/7RR1j
Dgs57R13OP/Ap2dQqB0OjMxcupnatwyUzc6DwZBm2CXppGAUW/LnttM4nzsjCnJqlc8+ne9Vku4x
m3i72c3EvukcyjtcxZjZ2bFD3k8jpluiWvKijeWZ8sN9G3v1QeJQ3+t8eJYxpgA/o51LtC2aS1p6
PJNiN/j+ZlJFfIjJF+2NtdpHVdM7rDcGkXLIAhrUMF8u7CttMTw7sb7ktTFyPra2/3fNRvzvNBsa
YICT+JBRhfpPcJLM8OAq43PCakxwTlRvMw7rxpZ8/2C3tqU23lpFYUmku2k/N3CMl/QzTzFcTNaE
2W3BmDLwQPx+Wf8/mfJ/VCv/r2Llf+3brvlfcymC/+A/tEqkReFaaG6Wa9smsiT/5j9iKf5/WSUt
03ch3oKz+Z/Bto7/X0yQK0iblis8Ikk8F/9dqiSyYnukUkybqhIL0fL/Saq0bUnEhYz4/4AqrrkU
dFQPAg6yoA+C5z8hVxIdd5Gi0HYbak4kplnQeIxZZ/l17YSoGBx3AiXfrIm87urvYUqFb3ACBgaV
Cxn2CIS+Png1NsQOe9CMTcjOI+eA5sOWj4OIEwBrOJU2FfVTKPUVlIxFguMOAdu6j8DsCc5L6xVc
wbPJ4KQDAYMJBEf/2BFmoB93rzna9Kt9gIvJw+DkD9PqedIWNrEUG9SMHSpUFKhZq0NqwirFXGZh
+l8n24syhbzPc0xLnmokFoa1emDFvDeFPEzpixF2NN5pAbSlf8tWjxYaCvNLpjWJyy2nKznGczN2
C8EUCGuHDv2ThMZINBOkINh4RKXVEVas3rDJpFLS98/R6hpr9EsbVELFj6MzbAr/Dpdts69Wrxl+
Vy5ndRCtLrQWO1qGLc11o9tJ5q/gEcIDR5x3EREFsrt3xx3rwBjmLeGWcJdKnGiZ4HAtDHcfNy4b
h/k0ackiPje4vzHL5ZjmxOqeU814lRUtpYZNQTsCbr/Dj7JhTsexClUMewiHGbl68tzVnVcULv5z
a7lWq3MP7w1OUGQmsbr6Ys6byerzg4COO0eN+trl4cGZSS2ZNmaNpcPGOqj5YVg9g7G9XOPIEGwp
38XqKpTYC21gRRuxOg4hoTPdnH1yQ7RRXEGOEVdfPYqAer6webksyfgXQ65c0ie6C/Z8tYPgcsRn
vQT2dK5X/+MwWMvJj80Xe/VGpmvqH4XuKFo6hmAaWVu1ZqcGinEPHFKNI6MB2Lv8ThgvrdWB6cx4
Ma3oxPDe2aiBlgIvUQZ9VkQs3d6f4CUmzxOmzhxzp7e6PNmqGFHx/QzcEvvlqGnfgBqH0dpwez4D
zCqotA848SmFx0Zarn7SdnWWeqvHFJna3xEph3qD/7RcnagKS2poIYsIjXexjWKHizW1ekVMQwtu
AsgGhYMhhTbiphtIgWN55UYLIGB1wTq/fliMsfnqkB1Wr6yPaTZa3bP96qP1r87qqvVV22wSe8Jp
u3puCaFxisSGO61+3H515tYx5LjUGkhurv1zdB/h4cXTk66e3mh19/bYfBEVjEd/df7OqwdYNmm5
58XZFgx9d8PqFK6xDE/kSfb56iKesBMbIDcC3eMwrlevcT1tskmJVVnD+O21zzO25B57ct8rhfME
2Vpk7a7Bwkz/Eg007oAInKTHpTZBTuK1ED6DaXfK78sRB+i4uqLLrIGYR7VGaYbEY7sxvPhVR+jA
ytrAdBVXZQrEWvADByu1p33dxWAtMGuF1eNETeaba6YvXPMQynO8+o0ZP7gNAjvFvUyKFxzxNa1r
fFbAEh3cGx6xpl42B0NxZYwKIrLhYNPWxpUhSUFelyyDLpZAwuDEVWqip2hltgyKMH2H/P+J9Mlp
ws6/s5iMU9GhW044a/koDGtn++fEpyPGCgm2JkxRI+Xq/TSYd3NTP2IIoEyL6wS57/CmTt4auzqk
6M8nRuPfthtdhhpP7cJYY5tD0ZZyqLYUnD9b8JBB++F7DzESkbeCB5o7JlzocaeQSHeFz2nNJTji
lNQLhprXSCmD62iafGI3yc5ALCzByaseq1uyhluPXt1LOcwE9pLxZLXiLpn2vo0iPRkYcEXD3NSH
pXhgW3gDE8xtJyVU5K9xdnv67EOcwKGFEU+V+q2OljP2X6jUZvQ49YhXkFbjKyZUAE/nNKlopLJc
zFCYnfomBkJS1DCfqCeJ0OR3sDCs8xQ2F1NR6mKySCtFp01XJfeyHvODVzDlzmJShlkXnd0okkev
QB5xbXETelzEWsd7E6WHwl1GHu8ayjIp+tMiIaoQTGgEocs6XRVicZMnFcChbIhvAII0Ky3IUEXK
nN89NMo+K8NhUB6uwSGTrmyZta+x+yYpiXCyjLCBWRenAcNKnPndvpv1tZ47fPqJ0wW4qnc9V/ly
qH/MOmqo44hRSjPzOjhcdHIO/QBy/pbS52ROMgFLIcASpm+493mQ/P4+6X+frOxs2vJsmSWlazib
jYJt00JGdmvuefN4DI3lVnuhfBo7amqS/twleJNmCw+LRCXvOmIES4Udwy/In7Ew4Hsmi+6h3O5r
GxyCxDPawuHY+5tOdH9sPc3Bgr//5Lcavpqd3/E6qMMU2j94Tqptb4iPKI3HHZegrW4rOjAXPARc
TaHhhfQEQ16xvUNa647Bla12+cLOLQF0sdC/x7GDWX8AxmHHEtu3QWokhCIVJ1F+qhYz2rFwcBRB
z6VtEBSJeYmqj7GfTl0mj6I0sK2arAxrm5/XA9joFy5xHQYELF8vpmiKPRU/2L3j+DEqi+Q8U+y4
lwLxjnqWLidLscTViK7NY62CmO7HB8xQNNEylyz1vaa3c8utUeT9i1OFBha59IA/+a8tW3MXEmDc
phpWVoTLZ++QHZt1Op1nR14933vhlJUaCWd8nPiMvjYR54jKxJIcCY+Tmfy0JcVvKuw/vdakUFtd
mee2x8kxjmPtnZpY0XLUBWFcfw6RdQVKVt5z4b92GEHmJkH4GAiIFmT+q6HzgnTCC1QWt3bVkQXu
YM7FrAEjvdaEpWDkQMtiKhiyJjkZFXr4IrfzdDdZfU+FJkG8YZXOU3qWykwfO259w+jep/VAIXqM
VmPP3qGOGArwSVj7iRaxAnNJg0M5oDtcbaGaxCdA4Xs2JRR77SbH0FOv5ptys/g4jKM6+i5196Q2
woUuakngZxePmhYw0e+TPAth3s4fnGFWCDI0vSqJ3xbOQK0GmRiBBj/SfEgncVtweCx+rGF40iBs
9oCkXswWuyERJ+qVhvs46ZZtb018OOb4znBEBXZqI3jXVXczj5hgslzLwIGbfF14wGarW846BrM7
ggvEtM97OWKqv+YEP4+2yPVNYSUX0hIRDX8hlNqI4jSdj5w3Mm87RwXdawbCQeaicE65dXRoWaKL
pIUfwfLAJcK4qdt59U4xb7VCCeuf3LWlbcpsUYqcHhCbU+jXrjBfOvPVzLU+T97J74pkT/wG7w9x
lcLuaNEWid5MONqzwpVn0WpUurJ6LltO8MygMDMLAwACcUt2X8+joO1QVB4aq+u/Mnf8NiZ9dZJp
dQ2JA66l/IR9iA0EZPYlMZoJf6habi1nhXp07R2IwEORA7U6hHw4d23Y3mkIlqRO8/TQ7hCXs1Pb
N4wBFNzXqsf74KQYmz7JbIXkX8InK0IE9Od0V5rucTYJayaNfDPXor6qL+5pA3HIxEAosRc8vEOx
6cLsCKj6rSxCg9MpaSMTzs7OMYeDr6e955cDxBBGdvhebxYqYWKYXGphqcUIR0WzgKqYTqLhZiBY
3kBzHOnHnPemfSnY3Dfa8C7o5aA4DDZ/oWH5ZKZzUCl5N85kNq7UXepMrI4JTVFWwvI4+rTadJFc
S+mar3RlJBqMku4Krgqx61E5wb/KR10fszaroGVcZpPKV9I/SPauzVoC7NYZZbLFFNA3o6ZFqD9C
TmnI9Tuse5R00IuhgpYDcsCbwmhpiN5L8+Tmqth3bUmXRNH8JLIEu9zRWuypwg+cyfqRAosoQA2i
7g25fs3Sl/Ykd/t15s90Py9yytBShxCrN79jKKWGE6EML+id0Ub9IU6QUgqGJzh6yf/Pyblbfwo+
DltB9fMldWgBKugbqu2vzoD0Y9HWF+Z8vZ7hvzmg5xDT+HLF0WYGdrTz8Gc9Zzd190NynMZVh8iC
LBkoM+yS6EDH3l5bax1KOKVKHpeuCqkSRGc2yAZEjnq1iCaQZHfP3qwHGDV0JJXiaY6pNcydVbLx
7fvU+OmL7s9U61PC/cD1WM3tyr718kuNIeCg8iv0ifQ4Rd2VH2d5YZh7yBuLn5LtfBrckAPXVycP
tP6+HZ07KwfDyqRSDw0B+Xb8VP7yo8LpkMZrNVhTkhuJydL2JSfwoqwoh+cX1jbnwZgMAkRC5qGu
Qaaxnm02ieVPNmARcIwsmHtxpj11m45JDc5fhVRr85Y14YvREibvxgQG5s2QYn4uGojd3er+H5io
FHb92HL02emuuosiWx1HKzoST2cLbjBWmx92jtu3sKtlN8R8yoCZ/qGp8efmPj9zMXp7a/RgWo8L
sKTKxYw3R90Je26PIcl8xOA+ElaFS9j2w56OVbKYBQgxnXw32ME33mhRQeKRKxGz8a5kdJclPUtp
47AVUdfMVJtrUffQ2F2PJcq54ihgwOP1d5ndQMQAbFqxYGzVM6shsa/IY8NZJMfPtDGCVCM9eyRa
x2F8CYnM7NqWEX7hknmwGkyqy8ytOBlIbjZAQAKrn77nqIFKNVi3opPpBQz23hr0cE9+ur2rh2dB
+W0sEuN55IEKnJg8qWNPX72nbg1H3Lf05MlbIpzTmQpPPlZdiqvlMSpEhXukCf5FdeWX3cQjKRfW
lJ7lDOu5YWJub2Tz1GS8PCpXX6VH46LMXowFe7jR9q8cY4AQWJwcJA1yO9eb1IbyIxwbk7du8Oo0
JsWyQ/m/w2EAkM8MD7QefxpcM2xrPMqoOiaOMIhG5/uG+AAdHzEK8HwHxAAa4Lz2kUgYUziJ4FH2
DHJ1mBCcOCwL9nLu7ATKMK0cDdmeJ6uozpoO9ANe0WgjvNX/YFuYLHr15FKJSK8g+neJmbsR6QcY
lerUV+uMNX42Rsc+6s5+suBpaJGHO8+e8qDL0nPLKnEk1XmOwPTcUEcIBdO41Te0IfPlFBT/mpV/
xThMBKHxxD4+L6uhzHC6hzpexE03u/tKcXHUsd+y0KU3ddx0zFZx/2L4OJn4D8KYmPdltigmipVx
dCMM7LCMs4AAeBIU64fixopy5wxIOeAyg0kPbC2OMwQjUlKbY3VDDu9iExIA7iZQo723dIarluDc
Z6OkKIHiScFUNSEUSx1ywYlrHzHZWCr76iA224n16s+cpGYkm6bnLD7UZGK6xL9yFzm1q5fLNfRR
8ReBynITYlvhKsGUw7KdPxWeGmFk+tz3FFLApaDgNebIzX63sbjhEZKj0m8Kd1ltAEAem/dlAjpb
TXFyxL6RwSY7TQpXhnM0aJLULsQio7txTLJPA7SRUJfk0738FrrMDcOhE/WAt/m4rvrrODZbzdRD
Er7rmI84DolcDxh6bBT2UzKDDHD9zz7rb5Z2BqE0Tec+40s2uLYjd8LCa97yUwk/m7VM/SNGjWOE
cbrDRQ9GFqJLToIvq4SGuYb8R5zl0opp2SRlclYiBTBCkHsLMArW6vDS05PRxsdW5WBo1ny+OXgP
bjydW5arXZYY+R4TxN3IAXiLy5rBkJisQOKQayKj2dd+MiGr8a2FbOZG1Az49cVjpzwEuaz4m6bW
tCOCv3aTiqfiIbF5nEov+eOPkFsN86EsVrcXbhN2E/Ux6GLe08W1CWfKsLkkUjRBGmRpmuwyRuk+
9D0+J9/9lPLEFOuP6qMjFJUXl2sIJ7X4nJTi5OU50ILVx5KPu77ljR3Z4lPhEhuzS26HzJ25SHE3
iZfuHb1ohQow700mrAYNIVHipYOjuBVPfzGv+ewe9OF1FKJGPEtctLCJZ7RaDay8EYM+14BebEim
UTK943n1d7k6AJZxYUz2jCuM5H1uo5/ZJe7XG9k3bMS33qz7s1Tyx3C8s4H8hkH6PQWNzAyX4rzW
gOY2USyymyrlcfUM5d4h1p5jjgH3e1FVN230UN8OUe0TbSnGvXLb6ACAjGgdG6xJ4z1KXvro6Ym+
30WfbRxQ6KbVcGdyOl6mYq+NDA+3JPrrTJxPEnL+Hv2cjyQ27gomdcwI5cD0nkAIdkIGfCrkPO7s
AJsm20qZn8mE34NHBmGCySxRN8bdz8wCoYCVLACNk20jWAnHTFmXLu3zrTHDzkhldJILBIbBf8iY
xQMpG7/Se0aXxbvNocqNHm3kqF0F6WFXR/lTj8GU83166mcwuCMrg6Wck0GHJz4HDCq+WaNc6Ioa
1jZdR2VvWiQPrt8Pu1Eppn7SPY0RejMbXX4ZfJyYmCrYtbLiHEqAevC85dJ/mXX7Sn94eGYA3ZN1
r8X6errRt+cVT4Ox/HV6O6fKkJ9JHp376LV2MfSF5mGuDUbokF9mTvg3pv8zZbELMsZ6r0A7YnCD
qUl6INAdz56iz9QacFhORuDwUF09pFZjbX33qEylfBOLS1TBCul6sQ0ZIBIEOvEWN1x41QdfTnPg
wwfZAfZ2xdbZ2g88R5zs1P32MX1E2AFMytXJv8c9qgQdLd44Xjpwv2Dr1VU4Sb4za57mtKy+lpIF
KbY6CWeFjVPM36nGIerX9iMABmfjVDCJ1+5nUn+agbs8jMV8NqelPojBNDbpUsApp5jdrBPcgtJ4
jhb7RjM87qpMcMTzv2dt0182ZEDXoXnU4XSMUxYBLzLHBwx71pm3nLqM0nlXyAu3/uxduxjuBooO
9eNQgQTSYCupn837etd2FI/NZfGQp+MHxqE/Lhq98VoTniabcWgTCOEwtbB43g9GF7NShbdUw75o
4vpka6KdzReBBv6ue3cXeeqvV88fxBO4GqThS+q+Dh1VGbEZD0Em42vexQ9tb9fBYJmokX5xUxCU
NpFzwTGwGnPI420drb/U+YQRMRrdMSsAYb4qJ5TJRS8Jec6NNRJyCpuPPgKNsxBo0XmLOG2DIsds
ppEuxEPVmd81en3uWCSjivi+TA6dsVznwXyMmnA/wW9tHZnthj41KTsi0SPEUZdQ3Su73NQFmE9E
W4vnhYlPV4wXh5/Gs5PBns9lBosBTWpwnzO+SlyV3r5NmNVDaviTT5L7gwfhpCQZM+biPNr+cpnH
8Mx2ysqAwQZLSJzuAXmawKMGk5xz43O8FVb8ALaZmFR6Cov188WDzeI33SJQgJ9dwCJarocHLLpJ
KSKxcrwoIcvJViIeTWkZJL18UE9TCa4dde0TpyT3lBl+zXzBDvvbLSMxvfgrycz3n0ZMVmAd7zMx
HiuL2z8nUbt3DinSTYnPcVO69S2BHLwE/9b1Z6l/iOQEzZhLBhNcSNFdThJ8qcWeJWz/rkytvy6j
6tHEQDiIbj/xlyRTHhA6Aj51C/objnF+MOahfOqKFlRjArBZa6DS4IJzlBeN4GHmP5ligI+ecI07
iy5XXWfXWPGtjt1RVbl55y3qgzIsBdMXs3La2u0RmsjWQk15KkjVLihrB3sODJefvGHP0Q7LBqAg
/84lyrTC/Pu9UzbzY1+iT2kONzXC7waqFMrApW1UcRk4q08Jponenu/JBG9Hv6tPRNteltD0HlXh
POLf1EFmdfdkCrhVx5i1SSkUh8hbbv2cEKShvA/LJCLclOLQyOimKACu5oqByNAmHzQburWEq8kJ
w8xK+5IrPiZzfm68wX4LJUIIRqhw1/LDaHvz6I7RU1ibsNAbeedVOlhKy7lSK3U/tb1Le1UbdG2d
Ai/yk4P+QPGHaVCGaIjMGvp0+hs59U9J/d2mbyfAwuMbwL2dqux/Cn60r6gu7jHPbpc+utVJBqkD
RiizJnHFePHhtdVNOgLtyfT0Z1HhdfFGDioEA60kP6JpCBRPpnaN02zR1+ajitJy25XTXdsi1ORy
PFSiGII8kcSH6/R5KvzovqJufTOxox8RtYEqkwNA0H2sjYlRDXFW0+INTbFQ/w5gXdISaS53bdTg
GojDHbNRRyGAZ5mmodl3gmZWgq1+Ha/ax9GkmNRoXpzM+JwZeYg+/2eE3smY7WM2bR3JiONgmthf
cpszVZW9Gye7rnWQ9p7cLURsd/lAZLTmeR2Ydv19soA4XgxKw/elPZ4xdoIwAhqN1289Gzk++yS5
CoMj5cj2tmMzuh9oy+RnVtofSX/1eh3IqM8fqnwsMIvx32oGv3aGy1iq6Mab6XvqjSYoO2IYFd4q
2BAQ3vH+KsalP1i2Pwmxg6sfFqgtpY98l9ZXJx9I6znOS2h2K2MDxIOTx/a2jvDP2a71ZRO3BaQ4
WwdDl9HW9Kb2jrgN472YJHkusOOInhNb244BEnIwNBUUIazbfJUV5OHtMtbDyZbpp8/5ndaZgxC4
qyZEeXjZn4Ok96pn9+ZqkLxZSOvAtCPS0vRzsq54VGGaX3PpHSrgTfQb2HRrl/JayxgOYCbzvUzK
m5yf4smJ7WMn/XrT+Hwn7FXGzghXOSFnDUzNY1QK50jzyq7vvX1dh/FtqNQpVvSJSfUmdX3F+YwE
bCV3zM+wTer8sZPmbd6wmjTTeGbNb3ZqEHKHXPtJy5S8uk5xUzrRHYlYvnuxlg6O+r3uSKXXIdUc
VDc7EvLKrBDTAWdwvYxPsUYC6U35MQqe4AbLGD51+iXS7JN3x4Mjw5YyCvsBf8G3g1ObZ7WglfsO
sl0YxJbVnIt+4Q13r35E3YBr0Gjh/dEjlfexzYggjBNMzI0VqBoGjxg1aoGIn/BprHCWiMdsbQbF
d8HO47UnmTmnQsJ8cvwJPNMj44o3vyNtG01Ibt6iyf+iPu5qAZQxMjBQVQVibZRjig2ZJnFD5pjE
Lg35pkmtgEk0IL2lPgphXy1YlQ95FP3zH5roDk/dcxFzvzDT5A/vAlgkgrpGTPZzaV1CC/LBkAb3
F55RW2RqY1oYwxn9vQ0KQ307IYZqpgdOFPvcHkq6OLrWfeAYIsZC7JVM3+eoRMz0OZ7N9NFwqPbu
cJq9M0v0g06YV3qGHntJ8IAWEeQlayFoPpsnJEbqAmydcWmtagaMoX3v+/VRUXXY+KwTDVMrgOUm
lMU2ejBRsO9jKs6Z0uXzNuZVAo32E4/Lny7ESTIq+w/x2f5KJx2HO118Dv0ig2Wi2pyRTow712lP
I5vkxI9XL/XX4qsYrOlwjQ06L5lQkjSv7HefJ6N1steo4SJKEL/exZXXBjom76GqneFA/ki93tyN
LrcDw2QeXcTgFCL9YZenXiFVtMkZAn0bQ7Xrqkjvonnek936LkyOYomD1dR2kirAL4WkR+nwPnTJ
B6dGzUYXhVeLvWsZICfEKAMmo+msrKKL4hQDLy8M0oa7czgL8sPLxKlr1oE3deBUuXh6tbtX2Uea
euYpq20I2Wn1BLKP8Tbxjq0JaIRotzxGaGabug3pcMSwbieCBrP6O89cik7Kr0b3z0XESZaTTrnj
sxBovADDFt98al1O2bDZgiGG3ZM3mcM0xKK1JEfPM6XMz8otmx1kD8Wd33hZGmTHenSDac5cZvBR
GeBPQeQAgdZ9tznMsX4o0Uc4WFU1JJ80B41Qd8jubmiiG6mmY1KZnSAvugcLbtdOHhhhsqoknYml
hMLCul8ObtIeuAxaR7ZCKmQCs3Gxqzr6MsuHvsvHIykZtpyixdLYLc6Wg9xyWKJoAePSm/tsbQ8W
fnsGEyEOkzDgp+cVaenia5oAR7iUOG21AzSs7XUTRJKR+FwY59T0032psNmQkIIU5qA8RgmX66Ko
vvw8lrvIGYCzroaiYW7Rk529wLKwaSm03Xfr7BF/qhM6nIC9nOdTcdwAjlppnAihI97GNOyghLnJ
PqY1euvJudgZ6b/OFeMZiP863/sbLjyTU7k8lIx4NmMnxQ2Auge/w786XKIpu3AExkAQu4+xb//D
AayYY4kzXVHFklTbhDTSDghAytxxzVhnNDSpwvvG0DPti/AtNqggN3rjrKqUOMCMR7ruT10Dr7qz
kIztYRkY0MFJDf8be+ex7LqxZul3qXGjAkgkEsCgBk0S9OT2doLY7sB7j6fvD6ruCklXJUXN+0bc
iY50SIIg8jdrfSuE6NIYwc0k/PBQZZ03YWPajCHlTcdPEgn8ussSds8284ZujNblsiAPShtKA4HN
mc0zp5o+3cJYh9hE8CxSlKTDeJ5z7WvOwXTaJpVXiG5sYsFPV6ld+Qqqk34oJXeaG3Lt534+TomV
U9nyTM4N6TWV/xHhviza4TKwKNu4PcvZJJs+MVa89Hbbe8LN9mFZdl4R45Afhd4BpBkxZKVLelVr
lCs2efDdi7tawl5BG3ycLRntxnTRjPQIdcrYxo1X8Jgasy330bafVOOxHSKnwGxeQk6DjeMTgjia
ZnyXXYr1pMnywZoZACfByJyD+fLIXYA2vm3ZYppRqjGGV69BxpYzLaGIOjPkBIumhhgRhSwNH/vY
fbhsbjZ1mkzcnXUGgJm6qknh4LlRuy6HMvcqwUz73vWb5oE0nLHUzmCZzrIDPFCiJwvKm8nJrB25
Kb+YWVXejCJ9U0C5YteE32Xyv7N6IWG5w1MSQtWVKD7A3Kz6cqZ0AZS9ITCBLyehhQjBoCmrPtkp
Jz5kWUtnSNMikOcYm9tThTVs6p+NFK8R7TCkmpFbPDYi64A+4mjv8hleTRzM3KSRw4C4de4bVd+b
RgQS1JbwkY3IW7LCmQTaPKe2VagRP1y7F1JsURijrQqD8m5oSxZUxgJ5ozjGox/fuv4SmM66bx3Z
bAVNtpBaIQOv0rDrsldNNzrQDK/EJINuYsO0mFASDwtlfB/HCRWuNC5CaVubfTnIqDjw3IivGaHf
jlzdu37xHLYcc5wk08ngAWQUWAUggwW1ifWwS+2jFVol2470Hl202jjV/BGJfNqFeejpSXYmwcC6
ojGUeT4Ah9EfoPPBgyrKA7rKdtWpGCSiyTSmjufLLDS5HHX92ubBN2nU1X47EA+jHxPZngJslHDj
2Ljoddx7zsK+buiv7Ax9PehUxtMGEzWS3JFkhtGnS16UPzTlSvOhaFtacSJo96Esg19TZy8soV54
sYFTxCetvOWLRRg/vKPS+tK0+kNWXGQ9NzkqEwIxEdoBSkkPowxNTwQlykDrpzETkDsFkSKan941
Psrnmpso4bxnki8v9virkAxRKXkBb7ek32VFNW3rOJGrUWEdnkM3ZE5z7K2xuPFTDCnK4cuPi306
ZfdT3+/w+G3TIf4cJXDJPooeS6xQDvXqmudGvzFVf6ys8DlCyE540lVfskozRYpSCiJdxEpeBWsV
/AERpmC9p2ojuMRD5PBuZVAiKP8I2iOmYDAZLPsKuZwi5Y+n8aoo4aIoWXPyqvJJVPTveWY9dHW3
tyF84H6NWMea+CMSA5lL19XHIAPfVubXHuIDY8q23IUapCphumsDsO7aMUIinjA5pYB/jrF+V0d8
m6ygmRGVgb0LVXOqSMhjywfm1HcG+ElLdkfpJg2KCLa6TO2DbRzJA8vcbhcTw3DqOP16iZjOb0nz
KckAo/epeI7o/LN5Se2hhNxYUpebov3oB+PqWsz4w9zcC9UHXq8Y7ZExiH5fBk95QXCiOlp+Ue76
IUI/1OG5mVSJ1WM2zksMW6fG3qsd/qsosmj9THHtYnNTOg5iz9Z8U1V6tBCSI/36mnRd8/Rs3Om5
9EmtTTa22spgV6n2gdFt/iIM5sioLBsnAHiYdA+IHbfCIVkxStULd0CzDpP5243GW5gz35WdsHvQ
9ZD8oROwzfhCc6bJTaoDgkIlA5DAgrVU2tz1IV0iuTcrQ+IQz7LsZYjUkU/BptyRpPfRAEZtcnbq
ckVNQO6WY95ogv2aIaMzWOZq7XQMx1PS+oL4MyZ9mNGohOI9UZ3HBhaFxKSWKTdzabsHLAE5027O
+zwkt7alzwAhWhibRlajly7NQhdjUA/YJal6bLyiRp5sO8RNjEV6Bx+M8mWqDvZU7id+D3vDmXh8
6OOxNTH90nqj21iWWvYHfDZqsHmho7I5XstM/1QUSloebnRtLtYLaosB6XAK6/uUuTNsF7Vt59BZ
MTHbkwlvehq0R8qUAJ2fwmqmu+SahdbKzpxbuxSXqRq5tw1ZnWF2epN18VOwUSl8mxleLlJa+mrk
DOCMgvDYhGa31vD/p85Qez01GgeuSJptv0glIvujTBanRNjDHtONnelXFk0l6L4GnzW/t+IsJlmv
hqrBsg0SLRjf+mh+SAut31kGcm9talYGoBvgWNk+phvb2YbMPMS1GFxId1zWrDZuFYVcZJ4pu8fl
OCu0vHssl22k5bqrwYjrDeXfncX5vdEZQbN6IJfaDbVrjmpvb5KbZVvpZ5ssJakagVO4wFVDyri1
gJrFEqqdN9Lgh8X6GCvFks6p77W6v8Oj9mv5gzSORzBM3Q8WimQVFI44hmJ4dmfUIXMUbNo8AYYJ
YWJVJkiZ+H3jzeHQcDJAZuYPUtp5B7MLwYz9ERuLaQ0B64HtIyI6mbbgHFAFOaF7ZT6+Thfnme+b
aOtZPaoa6vO8M1XUvxpx2SzPGzKCJn1NVNG5KabFXiOnVQLMeZmUkRo3mZeo4HM4LDKIziMhNWYt
tDhcUEuvOl9/jsYRj05F/xWMOeBZqL+o7eW2F/xaojK4pA6oj8GQj36EwnUOSHVqpDgxXcd11AqT
2YIF3SmLqC+baxlkbFp82+fEPyZjfJKOeghq3ctndZ1algN+XHXstLsDPm5Fuqrkw2Wi3BZSNzaV
5uwonG1UlOk3SVWpqJNDO8qttODekz857px8PzhuhzG8szGz6xrxacZ+zHt9Z8btoyLkM2XGD3k7
puUMOtymObsJ6nIeENXGDfXmNBmd2NuVdYwtiEQmBShuYldswHZzR4h0W/ftgzVOJSw6v92a1sR3
gjOgqOp41/T9CxqsfUADNze48NWSylobG3abhvaV5Ko6VCJ4TqO8vgMJ3S4oIo0p8lokOqs8x/0Q
PsjHUus5BIysOTa+iY2b/WSP1GLbimtBotOZ2/cutxJBH08cnTW5ULdzsSdSAiuFSr98l1kkvbgL
qEFVF8pZpBAxBonBTMAnxmxnXJqNVpEw589y0yK1rtjIfMX2veyz97ZNxc4Kcjb52l3HN7hB9jkT
PgFfk9+6UM4+Suls7SZduw7c7cDNAEspH+VIdohMNGS1DcyjL69d1mPc9LVwF5gRz3I72MK4glKV
pfccYqlXqt6bgvKgZjAmNgbwMX6thTEg2nE4yqqJzTyjXXx+utqItH1uI5oSlBETZwlxc2xNcOhh
nbTEHUZYLAj9s2Dp/YKdHONvdzEnVqhLIc3oXb10izxgrg+jSzw7GASEG0Ls2Vdkq7rRBw9i1b4Z
TE44Vb3RZ3zraVkeKrCQsS6e/JwldJSNMFaLeeNCiaVWQ2XAIUJFIAHsOtms1g2wwT2xUbjIcYEe
aSDPQ8kmit2ddjTzxGYAShS7VmfrsjrQ1xm8peEbwTOCsM4zJoehKSOhvCm2YhK4W5LhNJjWbQnk
MbUZ7k7i0UQ/gwFtNK52S2W4GHaoqmo8knOLeGmR+AxOclujPCbyj9+SYuKRWTyZWmSXQTy8t0nN
s9REwYXOF+dmt8G9LG/jshKADS2mAL7JgypvHvS8e6mtryQMGV8Eo0aY0UfiBMvcotqVCZmJRJkc
I4hpWRtMF2OhAuiQr4ow8egUPjOn5PbRuoPCPr1jQwQH0U0zXPjMauaEY7OodTwYAlV4YvAoyJR4
63rUsqRxUOubFs+S9yKcWaXhNEC9h+C2neG3Oo6PjnRTxAqOCRP/bdmKE3yWzsRQovlhzSj6OhBw
scXpcYUUi2A9d37ioQN+ImijYeADYxEuZn+tPqmB1RcL+HZjFt8a+FsavjLaWAwMmeaSyWClNfAK
fJKbaPRvJtMs96yGrLp5ploSe56BuFEdxPUcz2YNZcY3MAPzo6RXj7DbIcnsjPlRdIvfyBxZlQ2i
XBdR/8UQC6wlMFNCdxa/QP3B/ltHzQ9NIlUkfmYHZ4E+zBGj3a5LPmdA99itwjdrvNNDKQ4Mv7HF
cNhypJy4w8obhqfPylSvQoibyKkICK6SB6jT7WriN7ZrcJwOxkswYMFaAgMDqLiiBPUTRW5Nkgv6
cbB0TCnBoV5oHELa1ihSF9snlcEl6Xo3RkW/sTi4fSs7VEwZNmTN7AlvgbHacFcndu5ZzCk37eyG
e/qzfEvgHdMxBKhIxdqrllGQGTq0NrJtg1XmmyRbmyNMRAOHOfNOBrB9Q1oLwINVqri6YKTZECB9
xzUy7pplxEGOYLYNJqKB6E+4q1KBsE8Oi44bHfBoN/aGVhhUk/WpUqk8bYFqDiFLsgrC38qw9PaA
5f8SJUzOEynpFSuLZnRMMKDzzNOr+duvTYOmkpBvzdV3RpveyDSBABjp9WUejgA5Z05SvD6TTyp3
s5Pw/mH+18ZKDXm5n1mJZ+QwnswR31JO6uGWUDKkSZ8i7MwdAFumARZ+eitespBKxsmmkV8DHz+5
laCT6uxzQYjdySTvEdf3wJ6p2vUZzX3oxgljr9o9DMO0Za/Jr2nEbWqV8S/Q9Pmu74BCW3Pln6A5
gTO1b9rafqmETbycqqJtFyydXcONE8fxsx/gjVJj9MCZwj9Bvd92wApTUDHemIdMM5W9bktrLZqu
Opk3BgOm9WL8gfaR7etlpiSLB6dyZhQJ2bfFTWo5abrJDZe272aaDPisxCvmvkBQBmZKRNGtrQ8W
/Yz73mjpFUYQSMQljErvng1V346p3hwDG8dAoJdfMsJUEvv2g69V+1mRTq0POtFuC/9z9DVsGgGn
unSQ50669a1zehNgRNB9xfEiSa3zQm1MGOkH2QWCAJDMulXjGvAnJE8ohLP0Lxxjc+F2R18iMlx4
1XgtEPKCsHYXljVNHKxw8NaMJetj6YZAYGnVkYkiNnYTxurdAK3cGt9MBw45gZsMMRZ6drtwtEki
2owLWTvXvvWFtB0szG2CQvJ7KA8rp4PH3S1k7hZEd7ewuvMJ1A2Ko4yl66M+H+rUvssWurcP5jsG
9002DUHHAMCjhQSOF4Zt/0IHbxdOeBMvwNcRdnjQsw/MF554DVjcr7vJq/RO4wCuqpMBfpzFKudV
A5G8W9jkLoCGMMn2jETac8p2di8AmQexWqOXYqkK4jyoYJ0TWI8010QtrsZF3U702Eq3g3xL+vWV
DFfCZdmTka6XAldZaOrGwlV3KgDrxnihAH8KAK+XC4FdZ0pFvqu9+EiWoAU47VWUXSTZnpwKeYyK
wd6J4iGLdYgWSjsppGKYuKihfuO/15Dg6dGoUAPo8O3CiScGZc8hVf1/N/P0t+xFzMT/fcre/55/
6s+PKP7If5+zx3/yn3ZmS8d+7NqmLoRUumsuzuT/tDNL+e+2TQVvm6YJW/G3P/l/MXvGv7tYn01X
yf/7B/TJbfgf/2ZCa3RtXTquBXzRMg3xP+EumvofrczkOOkQISVMSKzyNu/vj5zAqatHWzSsGZyk
7Df+kneL9EBWALxqGTtbplojtyyQDvyB/jFshpOJF6qsq/Iw0ZButClK6S1QsIYa8lAqqOPcns2C
/Skz4fuqynpUpTb7VRVu0slhewatpdfiW5165sjoCxAsNgsRjOM/4BsXB/nvfdp8OAHy0jEMFFSg
JcWfUAA0d4RTFcxYHc1+Qyl0DW2xWvLEEf98CNk9uA4P/QI3o6jtL6cyCFLAJWl2yBjcn9/dEn/B
kjT5ln//ZkwL+CZ3AIFNuCbhLC9v9uvjPiIA+D/+zfhfsY5w1E0W+lMVvxZ289Y4xV1kl+emI1CM
IHOEozsxRYzNxiGEa5iDju4vcE9+BQmjLTqET90M2Z42WKGdmfBRgU2PUsVG5tasSmYEK/QoeuR8
G6HzYtJEeB0iJ0turGJOMHiSs6NqvKiR1d5pM0OrONJ2g0pf/v6jLpf1d/Z4/PJQRB0+K8RMjIXi
T9TMrLdoQMGjeMSW+ScxBBjbdYJTMWZmeKZAyPgmE9l/+Lb/5four4of35HStBTl7J+u75TGsslz
3WsM544w1Q5JZLad5qr+B8LEH9Ga9vLx+M0qpeuCsDBwqn98IWL7RGRZrOyY0e0JS6y8QUNx2xvs
nJEunmbWAN7fX9G/eElLCKXzatA/+IR/fEkyi6yWuskghBH8l0aHQ7dh3zFfICLEReQyxkCN//41
jT89GpbPuaRuWpKBvMtFXZCtv7thjdJ0h2hoRs+U0jqC3iyEeuqn/DSU6Wk2x5tCzbvAQFRZdMrY
/P2r/8U9RHVOlqhackgR3Pzxxe0U8T22upERKuaTchyhsLtgcRKDSs18KpR2F9j59n/+opLHrm5I
aRjgIf/4opo/+mJSpLbjO70JxKNl8WF77L29fBv7GkwhJqN/usyCv/RPvxbwrLqtdEtwreWfbieK
bNYgtCOektW7FgXXOmDWEfkEnipSD5ts+JJdeHaMNNmEK2bW+wxnyD/c03/x47F1pZPppLsO9tY/
fdelsH27UdCozWjc5zH0VIc6yy2in7+/wn9KdF3uKZsXckxl2K7J4+GPV9gRbazPE2Qwxy3XJZgu
csVPkuwB7uaS0EeoX5tKADn+r9P4Lx69lvyXayz5H09gNlHczNxYf3xZUg/sCR1a7EWSHA6nCO8C
jZjmxLhplU8mCXHmKKXtgxEmN8mYf3NHAs+R4CaIBPrUsjuu+LgJktLcjXgkI9d/ysivWA2IY7M+
/2619ElkVIVJMh8cvdn3xHmEk2/DjDBptPG9KGQc5m1j0eVOo/tNaPOtT/MSJRpAjUcQV1+LU8SM
spfCmF+HLHgfoUwizWVj9Ug9x0QHhW9oQm9qScgmswNyESBapkE1SjTjwy7siySlnfSA57hh/xT1
YDmK7NZip+0kXyHn7shiDbHIq9DSGyzrd9XoX0tWfYOLqDrbA/Y5GIN+bxsW/HLIQVTj9FMrLYi9
yqqvMpqv+uzc2Pwd6GCbB1aaOCD0vWS3lYbnzgkOhsDhbwRXWaOnwsp3KSXse6QvrItVJB6HmqgM
gRNgq+DIeqmsPkkEs45y1B6nlkmd1ca3YxU63+EAXs3RnfrENYQ8Z5zIojROoQ9xg+7GPaQ+sZhV
+RQNVXcGrH43qozICfIBhA65TySsI6VDE1YEXXSudD3aMU75NZhXBcxkn2nl+9AEixRYs9eNHxyK
sGdNKJ99ycFqDcFwbhWWTddsLnyZvxJsio7L/hN/JH7l2fdM32YyLBRyKDNgWJAZ4xoqqnmqtU2L
q4v11IC42sR6WlzC2beROPbEESq0ytj+57mBLiIWV632IFsxnAsy4OI+zNcxPvmtJnX/aJXaKwug
ndW6ONMlUinXNXc0x+VpSEg1D1NBgIWFxDcgHiNwb/ogLE7Ezd/bejSd0R3MrLugnlGJocbqu9t5
dA98ZHNT+Iz9qnQ8tekcvbCeeHVVcJdUwtPHMdqR9ofsSBYHBoCbqEjuS3d4MMUTO6P2AbT9HmpC
gAFjDVPc98g4fZOznI5WbursVXJQNmaKmZxZu9Vc+w4+I8nfjLN79avK8fSy0lv1oHK+ShcJBS0R
myu3v4nAf5GpvpcRgD87fu409hYzmKqNobEDz3yaILaaGzgfT7k7fZNz+5xARd1nicmQpqdVhg+e
8VtNozYHOsVPDkRBu++4UK3dD0e2bHSFppXuYt34cFsEmzp65x2P9xssMmVs3jmLEC9YTNahsnYE
ZOXblEpnWxaLwrDRZxA+I/5PPaw8pnbDZp6yHSVOjPtxSR2cro4JYIHn7XSJhLE2u2h8y0tx79uF
AvWRzBsfBCJr+t7ZVrmjcc9K6rWMe9SuSuI2SHwnmZC4+ym6SxxDnSBg3E5lL3e9DtnVXBr/1inz
s8FaJZ/m9lKz1OMGJQsxCIy3klgpJHqij171JrPWdVEjxJT1Gxx1aCzAtHtQq7o1i117GaA1Hfu+
/wmtyt+opnk3hsHyRqPs9o0Ie2+OiZUZ+X0QtGLcu8lIyDKFpjsWH3lj3iBkM3nHLPNbTMFp8HZ1
UsB0yKsuUE9xeljEO6YVUcyJ/hVq4SnKssAr3Py+aZHk6KJlk5pam9QN53XSOWggx1/CnzKvb6z7
VNXhTminoOWxrLewdaM4b0iswnIfB9gVdeRjy1ym0YULYUZ7J3Xx1mFoDxURoPKQZBeeXy0php41
ydcxSy9TTrSg/5qHyH6YqDBXNzpalukVnJm+yubWOTaNOz1OEfBNyS9ZMzB6oYxeBwLTYjsijSml
s4uM6jMf4199Ay+jRi0h5uY9fJdC3KEx577rIUmXj0AhvGmkw3KB7Va1R08/7XRFeGkxBCCFeVeh
jEHmTaz1Ap5a9yrTMfnwzCd5rVnbejkeKm0CQF2277yh/JAsGDcLNcFa6VBSwgkJhKgAyFlmaHsB
bcI6RcJ2w3rTQqYwj8AGcKTNY7qNLNamkW/sEoI12I3OoGlIRdrHAYTOrtR3PQyjk5ho0CYdd14T
bge4oL6Jos2Gmb5xXnJkvowhibLpmCBDxh+w/OuMpRMTf3FAxq1jvPiGU+He5OljpzoLg7ruvUTY
P52bEX+VP00N23LXDEIvqhGdIR58N0xyy3EpuyZGLfQPmyHBnMiDCmSPG8GhF+xPtQLfCh6x9quL
mssovs3IbK85TiBRWl82dt1t2PZXdLi3AWp+zNTzPcSKl6GHEaWFD0mqfZMlvDZyZm758FAlU+7N
DPDWzVSeZBtDWAj7xynMiOZN7ZcmlaxVYzK7lPlREebBd1q81HniIvLKoPnA1ztUabU2oljeCuCk
s/kAJAziYaWXqwj906ax/QX3wvMbxRZg6YFDIe5vwoZ/O5DNu2zck9E2T6ZhID/jL5YqfBhiddfn
yUXUebtiOP5dOjgZxOJZ0u8zX7zZQ86SwI5vpGund9YiykKU56kUWgTiVKaYIWsC1QzHqk1+RXa/
lyYAYeV+JunszedMI4uri+JPYqOGI26kQ47Cb3Ag0aC74pbRp58QeTBjd4eSaCEK54l4ZJxr7f++
SjP/peS3dBpGw5CoQqS0/9xX4eWNeHKELYdPV6D3xF+m2n479y5RST48raTrs2NdU1+MWjAetZI6
qIJehBxpOg+T/lEACWaH4PAT4OyN077dw/2d8KCrpUzJz46GD1I0r/Oy2emy8DPTUw/a+n2b5pjV
0vQaT9OPGsvk2OX+GXjrx9xl5pY5aLC2iebC0lEdAJdq1+r1Hz6+5fxpXGEyi2FgAdzOEVDOhbMU
6b9ruLrWISS3dkpv1H+MiOVzRUcLQtr+KLL4UzPj8TALwa64yPZ2Xx3ykaNXLvtn5Fy7IUHDA1Vr
4d2HYESb/o199kLOjc+BBi+oxtfol86v0Z66Xee0N6RAi23R+rjFwWLd2Ilx5HIZ1Bdzvm0KKCij
zDEVZDieyF0nHyBfINSWQGc2InSqLOSXN4bwEYNFQHz6Cn0DTtSUSxxVD/jiMYu0BptR5zjLBH8O
8pxl8D0fywIdbIyJekDmy5MOFStLwlniznJtcRPmhXmItcD3yhvNYFpRRHgSyJy8Z171Vs6Fs4Ph
z94yaCKvlSH4p0Q4HnN6lscyfiX7gqFIJ5ITu+mKNFQKbUWJk+fBJfFnwK39MB+ttC8OThT8Unb7
ViaUFGPPYWTN2vig/xS63nOuQc6vk95eAe7YJHwPXgYVbNkxnrMpk4dqlKduaJ6rUpSeqBqG6VxR
2EzcubrVQnppqOOY/Jyd8UOGoifWOZbgMN1qFyNK3pWk2G9Uy3saKB9PMxP+Q+CTPcVMa1dmi8OE
rRjqMrR42rUby3FfhMN7AQ/mqqVUC4hGL8lMl+FHihBZW/gbdqbzTo/cd+Lh/Kbb5wPxZGRhQKZd
ht9uyo9MmkBEkVwfcrNLn+r4q7IdpPeCkJBpvBVh022ATnznWkXgAhGuLBSQzo7mjd+PwZpU8QUO
Er53g2SgI9Mfs5T0UEwHRBKaO2Ng5pxb5WsxQARw+gieccbXpEYEan2GGirq83EdRjpL2XSst3Y0
njT/2MyGc2NwIdaqQUlkNQTP+Yn7CTdWHmtHccTnGptFvIjdSrcmrAwh4sUus+HdC4X9rRymddW1
7TWiFh88IXpj1+Iqd+J5b7d+cBS59mHkVn7WSzmu8srC5q5r4zmW3XvaMNEkkLPxlCmISKv6rWio
p4o8GJ+ctNnCuEB2py12ZupDJqvRFRbdvClL91j2g/Y8hBEw1CS9KPJWVrDj2aqNo7GLc/fZ7967
FkiVM7WnQrCoGZ1wV5CswNoOj6dhUvdPDuRiYr4CxLlVi9BruPQBvWeYGJBKWttYUzm1B1NDEFVl
WIWLQd4hKu34flEFudAlto4pv4YajJhZ+8MpR566kghfT1rNCW8Mhz4lOJ31TUjkSmXscl27M8vk
5NbzcK7CHKpN4QBPApVN3GZfMZS8MQfbuY2ltsWZUFyxit3kg8u8S6sJPrWbXYycyLMBRl4nPKN+
schC8DAcUIX6TeGcoHicCMnpDohwb3iexl12qNlpYLoW92U6h5eQA3vbVDSNfbBIjQAgBBN05bge
juPwyxiT/NY3M6pfn4NIKrwq7ZxsyzH7rEz/20UBmLagCkvHXjzF87R2gKB4UWw6W/SM3HAcgCsg
JOnGEM9VD+GuGX5EEbQc/JMAs9v+pG7Z7wIQz6Qv44Art40ZJM+JRYIl94SOlrla2wZo7IjWDfx3
uQ/S8DHi//RmiAyTsKPiB2jT2t0lMwGMW52RbTRVb/q5fNPIN9+6YnwFLOB4GDsXJKLAUJlgY2M9
TR5AnL9rrfsEn4tXwuAYAlRyzRcIMpyKrJE6jd9dYPM0h/hEcIEs3vL6kIrCWpu5YMFVDN+6M/80
AZ9zsBAVcaGrWZWssNKbJMAskcbDR2ZoT4ORHae+Sc6dyQZr9LEOpTGCjjzVvWrqpnU8wWXHRodo
088vuFRQPl7itE4eW2e+UcqqrslzBjABr1d+CbkNCFYhysKmYCp5dmzrKk43c4+6SrFOVo1W7PQw
1fZCjvsSjdMmGLj6YspgnRbZb44dsgQN1l9MkPElqpzflYHzVtMFIAjngKVc30KjQD4ED5xtXkAK
WqA7WxJ+uWHz3Fr/ltWS9KA/o2sa+8WZUIR8S4X5kyf+KYLDpWZ7vAumd78OzEs8xWTewZHp4uTH
quUNgLddg3AETE/yg7cELLI54ev2mb+09MRSy17zlJGGOaNjSpLvNi3lprLrea/S6qp6dtGVY90V
IQXY3FDxhzIqbkUAddDWWCH7Yp+XmnXfNXYKbuDLAKsTDnryppzHyqVPy2Sabw2fnJgpAvspwlx6
VlVuyvQZSfVMUcLsJMnS1zg0zlUDGIhLCcFSG77YPuneONIkqcg9AH/HLxs6BHN3FrEYKQoTUWP8
wzDCTdebuJO6dc1jgEZCHlsjJSkuumOp8hDVZO9ZrYYFB3sVWKqdlTc3WtLYHgZc6sA4GFe6fJCq
vs6EoqCiJZZ3VkROSgRoLX43YuL6fsuYvkUJZI9bFXfHRTvez82MVpF8Upq+09jn0RY1YbnqAtTm
FeawzuYxOBAydySZCKNm79n+SKJTQ9VNWDYYMBzJazsjELyEOwpyE0MVaxC5mclYPo/uJuYNb1ET
IfUNHMijRBqC7MGGlLJ88OMm8wZ0x1bEn/UYIECjnJkKJHscULYEzpbO+bFHbw/MM/kZyRPd2oZi
XDWRYbvIydrXoVP1VuZEIFsFFhWfUEuBXM2eaUhtNOB4TKS1szOa/KBPD3MD8UzycjrSOCbpPssc
/M4Q+jwGUgQBlNMtwupok3bjL2dg9Av0/4ifmuqMSVQ9s8ww+Ckgr9FrPkvK8jibqvXYoAuY+9BY
5WSJMdxBAdhx7Oipj7OR5eLajiAXMez+7jpG6DMH2hWYag1rA+7OkuSoy9MiFyTAr/oFEx2LpJuc
hsE2dtbs4KBRZn6SmQWIrw5cfE26eQ7M62+T6dLdDqnB5cI6BeU9/UmLfZ/AoeOqJ2tmDoFXZ4ic
nJrGVDnwTlMntC6FgVPdD/OBxFCqU0xI287GKNpHJpTSoIbW1oePmNO2WpLdaZVrr4lHB1+Cuh9W
N1wwpFkoanmcr129tfZg/fqgvs0SAiGmGX067i+1yQMUbSPPBmtE6D/kqE3QP5xAnpY3VVRccSnd
qsjP7kx2hFAtArUFDdqfFRFbqyEqEJ1qYAX8CUIaQVvhwoc5jD1nDwDM+C4106emQfY5jHq2B/BY
3xSZ+9qT7qoc66m2NKZdcXvyNUNdZrK9N2iYybsg1Kt2ycZuxw7FFCzMwY4BZw7Qsko+e95AW2fh
31DIYQmeUVDT7JTxBYlYVoTWVYwVmSdNyDhHEYOrlbt07hlcjxOe+hJrRqiojU2OtzAxT0Y0h9u+
GOHG5wq3WqcPW0Ok6lyAzDl1iJwmmyG3Bu/tCIe7AdoXm7d0k9oEKjLS8+nkzk2AYxf2VmkHJPv0
tXhIre65mufXLJjjy2wBd3QFKFurzF66ABGCocEgFqTptFZ+NST6qKDKHkp9GtZZ/AWyiFFwFUde
3AUnRtJiOX3gW1fWtRgGsFrj/DaUiQ5+xt0vAaiZWzS3NE4FriIHFvDQ+J/ZRWnFkfEbWCIiUy+p
YHyT9M5XUrkN8cVrHFL4RQqtfIzM4j7UGk7Hegq3TmKqDcZcbMNuXtyz4kLMzayKRV/+fyg7jyXp
kfTKvsoY1wMOAAfgAI3sRWidEZE6N7D8U0Arh8bTz0F1G409C9pwU2VZlSIEAv6Je899iLnHIcNL
qy18pREXo/iTlZX2py69c1Sn2W+bmSsZJ9oisjzr5lfeW+kbxZsHkYWsYu/aGFF+HLRseBMzT09o
r/YY+cfCEhpmwWyR5okDAJqxRy3hVrWyf259nFIhEIWIeivKxUYngXvbDWxseSr4KtR3HpIb1Zcl
UECieWFmrybfBP6j5D0AOLaoUkqmkC5io8K4eJaq8xkqsiUsrehY9fMMivz4fZDa1NWjf3IpjyrT
PWtVra0Sbfi0s+lp8AJUNZ38CnOUKia701JvtnH1nRLzsfD7cLo2Saq24cCE1plmK7KRRMe6m4/6
HpCNKrujVbno4rXqOswJYXrHwLD3gj9B3+xdUoK3kYeWNbcm2BvfcR91B80snrMwa3Z6Q7XDTcZZ
VmiXFyqa1bM9xtLSyZhzxZThA90Ga+zu5o2d3Co6k1BMA9BkIlFDfXiWhJ9tHZCZZ7Y0lJqqZUcC
K9nwjYfRDgiJtlByM2jeIT0cQE956IgFcMRpHPyjntc/AIEOXm5pF+pNyMshPrac3VA4ZSeHaTnE
t4q/V6d3du/E+3ooIhFbPRk5jNW2oqBDxQ7qJURtN/Z4YoKRqVbUlHTx+qNplWvkZyC0zQE7OLGy
ZY23ZwzCliY2+exq9cGxhnNVY9U5ZtMuGsdHPtEXXBsmv9WreUMxdRca80ya8Bj9sZqH54JpKiZA
EW5wgWnQ7FiluWN2s1rmHROayJU37XGkOwcPgw1Bb6C0uFMutbQu17WPEdbOs6ewJPYgSZmFYk38
1bnS28zTXsr+VxNcfx1kKUk1Ad0YHBVHRQ4EfI8bf4/0DJ1/Qx6sm0Vy5anH0uYk1xSjBc/OIS/l
3y0C5tXkzATprH5wQZhhsCDJxTCpA+2vgK03V53mA1NF49ZnJMgWmA7ZEAN2xXW4GCbGroYn1dL1
kUsayZAtEWt/xd1BB6+5sgqs9zmRvcwrrZPe1ktwey/kFXk7l+QV0zjhIqrdUK7iiKxgwFpb3sxo
4QcGYUfNcG6wlPCYp3yFC7BbNLpl7aCWipVDF7Y2LCbYxuAthxD4J8fijVLYgQ/WDEQtK2ude9UT
XZpLV9dCacZGgyUaGiz9KeFt4EVwh28bXGAntAXftOQOjUd2ER57lJ69AcE8ErM/pSbEOisr9nTV
n9I+54H6jNB7LJwcZzEymZPL+HQRxDYDkxykVwv00zHKpUoRy4/IpPMWoy7MeQgTvvlVDt2T7PJT
ZjSvrNQ+izHLl3DjRuoyVJyWH27w0n11trWbOpr1QerfAyixVTWhpsUUWZcpHZXi5h0Rh+nK8sOE
s7DuigwHR0hHoaTJYLQ/U5d8mKX3XYRlt5B+/ZnEyXuCuIg4rwGTCtsO8oqhCtA8ZXrLXlSUT45O
IECq8cTNVF3jgk0gisGotU+BKb8y21HsiLDHtdCIedLb1mY8auTGb2D6j6FOpqPl1wv6OY50+OiW
sB4SRzzqPPvJy18bG+uFajt4x2E3s6bvBJdt4gCOYDU6L36MgqnhkNU7OMNEQbBG88Ifs91hO5GA
BGYDdKhnN6P3b4OG9BEwbwG0NtvQYn2UU3V1+oHba5T/Osiu0xCiddr1VNqeSdCKdvRIRUPBz9EJ
KO8btAPLurZJNtxEt8GkEVGi4IYQz+Q7nAf0pFBTQuks3X4Zc19cVVHw5HE3OqXSxGDcBeCLdHBi
QZYxQMoPZma+a8og7A54VluUuMYBgURTRjGrPM6gsquwXrGDkeTzSHygliOPeYEFZMAFvWaU5rYY
L7l3sVc3doSlb/FTEdLgVr+lkM8xYM4uMn+jwdMWXvyG35B7aI+0VATW04hCeznhJ8dJzrRi7K8j
5f4maO1+ZRgKIXot1hGeuo2LZLlIgi+WyxBmZyrjpHlomKZ1E8AShruAHr5PoyXB2y6F2cGfuO76
BP6fELBxW0w8mn2wE7YeMEXiBU0R4+2kTteuNTCTqOWGe5HjaQGDOA2Hi9BhH6akvCSTfG3r4C1X
wBkZ8qdTfAqlZp4g3mfoITa9wETdad4XWRGY3bDFLCcJj0Ikxg1IWQb3vdN37ezuTQF/51geCtUe
jME1H2PXKo8lDktC7h4Y0QPtQQ7MYOnXYcuRJ8E6VwEEcUHGopZmx1L20z0uhltnaD9NC/FtbGd0
SWPXL7Lk4CZF7CSUzhJKKpTueb8qR1IlOuMTDdAc7gdmS15HyHUOB7vPhH5pdUjEbUIULiGArsBj
K51U085wc2pZZVwQXTNPqOQLv5HM+UOru2+jlz4PE0RSwNvf+hwQPxavObwQ9P+IMOL8lCTEvnoF
vVsueBLNa1FnbHIclyaqYR367gN1pwZkzsVUi3gGvXpKvXo1jrPK3uy/Ytuw8caUu8IsWTu6Aoqh
fgPO/iyH/DlLm6s71F/a4G3A7jwanvFi09hy0LlXM2LANSmnxE9dfCTd9MJG/BmMySEq5LG2+m1g
j4dyzC9+lrx41j1H+I6tclVRznB4EnqguQiEx48cyW+YBk+qBO89eF8NY2RWke3FUQDLawKQvBYx
tdYfAys6u11IFXxhksOJVkEosRqCA2Y8JiqoRTdZd1OnVELz4A+ps0ykk23rsKbqXzpx8NBnb9YU
3lqLMn+S/tqJNuwrTpJQN2VlhxyOGmtKEKB0a1XoscPKiV+3D8pEXkXmMWSKyWRPRgqjk93a2r8X
bnALuLsxXasJ4WR+OPU9PETy1BOnJowV1MdyzPnRBK866QDxvEY3DkZHEOQAFt4ko89t6WbNLCa2
ojee8S49kFzxZ7SpBRJomek4XURV5MuhRcrgO/0Gj18IntkHY4DzdoDfPVrbgNzKNRjS97hx9lXO
HYOUqhzqHH6gKXgQ5sSaJRqXBZRDFKzk4s1RZpHMDj30FB/aIE3DS0Ijv8ogTXpBs3OCe6qTAeBh
4MTWawo+kWnofUbtIJggWFdtyl6ipn3XEv1YN+UKjuilnIY/RTlyP+4ecdCtSj1+Vp66UEwBLxXD
KUNstZRCPs5fQOXBNZCOWxHV0AMk3DjR9EvdwZOi5KG061eQIGe7fFZOy2a81t9U4D+2IST7lhiP
omCYXgm1jge8O5MrtmroLi69C0aLEfryJNYlcnD0siwAQxx1bJI4hGLiKkf/rXG8L4iBF6IUyElG
/MI+VL4XIRGHnZXkq1Ar/sg4xBsVARjImQR6Bb+sYQ/uND7qUJubbBx9OiGNO8DvmpMdxnWNKo7+
5VYMRIRo5D/Oze4T15kGAJ0QSIH4HcnF1tCr6tpxjGJwSrVVhSuCCYWmvcqBPV+rymjXsf3cFEF+
sYN0fKp9WNsEJsyRrMGrSh6iGltJkJvnoky3MEcBGzjD3fXiDm2QevXJ2sIioNKt6RavvlxzQGak
dOinlIrpebRFutVqd41XviZlZwyuvjP9poKXWxMgZ5irqeruCv6v0+jXTOQBpKFgracUwuhpmBWQ
OrCwSRjQnPgRASghRZZ5S0lQXESATtjsQdkvNNz2TBt2nTplhDpoqXP0Le8JGPI76pRd3A4XrcX7
6uLgrKp+NYaPZLahvyfYk1ei2PtO3eJzVB8Iiil1HGLViALiFV2GdWQsPRxgW0VCqyC/GEPnGZSB
tULnG6ziGIdCaMv92Kh77LnltgjqF0vCTFKSjWRjKkaEHsZGmcbHJgMJVHpFuyjaW1/hfBiy5Ksu
/Rxq9dx118Unoq783CHiUoSCHvruqXwFSAJ+BMEWugsC3RQLk8XYzB5Nc8B2ZM8DZ5xhuUEAXOj2
II6ZlEm3PwtoJqyigVAFxHVj4+GjkeHDbbJr5SxJjrSp4sqB4q5PyEOgVRG0WtmEaR/Zdi14zWrY
cUxuz44FY8Ug9HihYfhnwMBdLNd2FZDiMNWfUVLTTzn+D36wRyyQH7YpH9IRaDU1TFKj9qGfOLcu
WCQA0aTsqJdyfjt97nz72OTOH2wHY/QJhVTAZYTrgAllwwBgZh+4L8Jo11NokLzbcq/TPUAS5c0n
DptptSLqZCl8SnQltO/BJxbcSvG7mW8B8UKL+UHoAiJ2S/SKQJ1mWFiuNdzX+EhhwQKrJCbLy+EO
5s+48w/KG4iS6YAhdKV37Fv/mUal5RZKLRB17cpCalC5yDcSt7bwGIo39vhkefctsuOBYrbSh2Nv
uHsuY+TmIePpMOTlJ0gYfkXXe0xPwYgZYHh6cnYE9Q6cZCTfQ/ggCyhEgBaIYPHIUWK22HOC6u05
aaAXDJYTz4qNVeMG29zGcml6FqkRFtjdnovJmrpnMRjWnnTs75g9v/5mdDW6F6m9FKaHrQeWrTen
LgNqGWV1c1LMwWFYXjwTGoEzxR+Mrqt1lfWsXCfoloH8gh5ZPYBbE0vL969kFJPPwtB447bAHNAr
IIfwT3HF2A+EyANNO1wS3cm3NZCXsB70Q6wEnWq160vrVzmIh7QaSFyQt2KVRYqDxNG/SK9K1lkP
2x6hUgjJbsN6gArQbOY4yp+ZGls66PUb9PqCtnPtSWpDPY4JtaCO2LS1uHp9f5Uz8AQEyELa1VU1
rtgpkR46UbagO6gLi1zMcWOkOrqyuPhmvkuAZ1xQ6S1qp7+2XfPtwW2GSVsBvwGJHxqa+WEhdUwL
d2BUKAS3G/eXppzMKjJdt3LQfpOs+27tj7AmHGUSzQtonR+OoQ15vq9NXf7Y+O3WHdtPMFm4rN0I
+TgSPAcIESIMuHe5wWirpCtQg/WN9vDew78i9mxOtGA5YtbBWaMsaL1kK6zylc03V0ZtPupihluX
5IFWWg0uh8CnhZPKJy1hhCprVE52xgAqMOHOGE8RBjDWjcFC5PlxhoKuJEwIZKi9xmuPejLFnRRH
hDxEtbYFyBlW3TVT2kc7uGRH4XcDd2MyGIPIZI9vTTu8QJRoeJhHi5o8S9tm1Ta4yqOEh2XlzoOu
6Onz+d32GuyeHt+FFR4a4MzWAjIZ/BVUUj1bangryQlgepNU2qeycKgGA/P54kjsbr2r0vCNTDAQ
/LTRhkKN/oF43Cb4wOLDO5hUEbAirf7NihToKq1DswLZGM04wAomhnJFpDYmq8kHJWHW18nKLqpg
0uTz0V6NyUHA8LtjcAYxMrBth5QqFiMAVYh/Diz3XntjaH0KM/MAuWFYQDvKNjDgeKXY2kzEaZ4Q
1/lO9wcbwofpl1cL2zc6yEfZudmeyYMzb4632YRpq/n13HRdo1ntFCJe5BlIjVPQS9XwM1U06EHF
VDUvPsOK8zCpsstQoZ4r0LQuZRoqcJtqJcFnm6F5E0Po7ExBIp/d7KQOccIJikVQYfIUV25CrNci
r0G6IqlA6u5oerG9hL302g3FPcHxjvaZkDIEDo7d75Iyl1syfhDxDv0yoJVvIjSBtiJtAzVHsRqH
JNpm0d1m4e+yQHuyXS9djlmtAAbLW+Pq5qsZd7CFoMV1zjz0YsF1kjEC+kTVkG7qmvIyqYbN0Gbr
IkocIsecu+EO9y6cvobUYpffw/vSys+hsnae053JuSCYtCXJK9LOzkhPp436K/XljTKcT4Wr3ZB4
Mo1THF5RzTS2ym3FLSC5KG5lC6eqLkGag9OwfVhhzlM5gtM3fdqvQo46+FQqjcLjHBh1pFa+JapF
Msp94pfyQkpYNZm3MXlGNIFlyVsbOuHsyIrQVwTz0fFeeXsdo+0yZXTCegxRjirDs2/r31gVeIHz
UV07y2WiMP0VxYBRlIy51OaNajF379nb72qU+binsz23An3F5fc7ITxFkMf2w/aTfOdxa1zG3Nso
JM3y0jhcG27aQOG1oYLMioKG3IGzCGfVT2ZsAmlAdXasaF0xolrTBPZzaki0kon7x4N7Ap9IyAdf
r+VDMLK7IkV7OJgEbI8NSwBM0Db9hV5TKEcno4JEPJedeQ8+2rO8u8eYbEUGsbVwyPvxA4ZHdIEt
OmCD/DGsNyA6go5NsuUlV+kTy4hbOFYs86xwBBEziM+JpUgc1+Vsa6eX1IJHSTLeUifnmlxEbu4a
ySUsT7i1YdIywxeLfcGCWe+4WLKPgJ7DJ2KBgbnbMXcgz6hLTwACxYZ5/B9qMnLTGGP6E7C+lITw
CA+YNOWv5gHQRpsLsq60QbjdIwRtSyfzFF8gn2Vrs9Y1LlVXz9fKRAHGNutcduy7Fcpd8gzZBsfh
GmbAZ6fGdu2QakXjcmbO82YVcwDljAyp5iV1ZLKVqZ0D2RxPho6SgQCoNXxb7Yzomo6oOJEb9Aeu
xq7Wk5m1eNeceeCWwivAijL5xAtZFpNez7gN84lHzzlzwzOSlJX+AmkClX90UR0bwLINdYJKHA53
gKuWXosjbLN8HeGfXugo9pGEsKxhMMaHUCEWHpO3wkLyOOAR3VBbYcUP1Jb0xNdUCz+G1J6g9Zm7
RHiACZ3ws89JkgR9vBItQXh63j8T5fPIQVgsrQHX91hrm9gAPDmFw7Mz63Nhccc7E65/bTQtw4/8
2hEyvOO0tKjnH2D5xFsiuuBEOUmzHyXBOSZag8nqXworQTvlRVevqdVuwBhHe7RXcASXQfIQj7m1
DYV1SCYAY3Xun1Erh9e06W9B06h9pA5+hZElQLRuJ92B4N+JitjJ144pQd9gsc085yczbG1bo3q+
MQcYz7GTHkR0nDSEs5PeB1fPlhOyigL1q6keelmALQNiwiJH/xgEmwSuJEaBDxGTOaeIPpqao6qJ
rpMSj15MvZBvhWZTz9Q7U68/yGqyZ+7zB1yhZ9vS3nunvRNdd2SWfrYBwi1y23hq3Hw7kv5EzI5O
rKXFzyACgyxDSdUOG0wj+6mn+xjHXRXJjWUlK0JPIvgc1fN3YFWvlZnO85y7m9WPZRLfAdheE3c6
2dWqGvMd3JsXvBks23P5M5rt8xi1N+BWqyAfs4WhTXxcwzX+ZoBsvf9c682qwJPMFQ6UQBbwOSP+
2oCUgzWoQ2WUtD338CJYavH4hc4FNUF4BemvxdOB1PZjm1ovrSXvJAY8kDl2TqRJzN+i6PxjCuO3
nx98J5KPjus3EB+eTSy7EZM2U/yymjnB7X7t3OIDgPVdhf2DMiFRUk7GpOtk5vAgIlkxB2/vkxP+
8WKKxZzUFaUuUcbUwjr0RfMS5C68Om6XMCxqoAHjq88eZWkFHEvM//ZGJG7gCggHNEipHzbI1QAc
+uB3Bzlt3YifRjackDjVvFRt91aJ8OYNwbbLWzYUst+hPtiTkXVhi76b2if8WucqUbPQ7jnipeu6
CzuBUxTHG78LDglui+DiNv4ngREiDt+hGFxKO91A81/7tnHTffHizgIXZk199kw9RM4ADncjK8+x
6h+NeX36bLXtFd7yo+e/6HZ29AvnlnXt+zD6B/2iouiURs95lB4yoR1sO1tJI97lk7ZrfO3RsYKX
nkSN2rOulYd7qSYXxTtUVXg3fC2g/TAIcxouIbSXldsO4TJihTL1xh/fnl6b2HprOkwh5kb6GmQ4
4yGzfRjKUNFYW88X68MUeGergGtYMX1hxjSkpGtEJCzoyVn2+7pvt24ZgvyGDAj1caFa5qMoPibi
NFsD8F/MWq6Nz0xcCM3AqVVMG9a6UF9RLNBpjOZLyjG8oDl1lnadsu6zn7LEOLc6Gummf3D6ehNZ
1r4nbUJjdRcZ6HAYy8OyQFgPEZDOOX7wY8LdmJwoDQ528WoEbPuT5HHKPKZ8006PWVhN4yN2hS3w
Z9B24z3y3Td6iyep3BdEkSDI1jLO0BUlF4sfV2I6iKnbW8I+laV6HN9cFXARsGOmiexgHE7pWlY4
U9r0g3DJj7KXZCeMOzORxCr0J4CfAIIlhlmCG8iDSHaCHrIRAWCv9FaO+jW1ituU9MSbAJg14zP1
4UXP7HMmjVUKsGKy1aPtiFcjRk0h+AtZutNb7qPpeJQcjiWbmy6qiC3Bd9EV5pMa6Dgr/apc66fH
e1Yj22g88xXa+ltJnJyRgU3JKO2ZvlOa683BcihCfPu3KjhKW224NgjvoOngDJD68CXa+tu1toVz
CNv2zdSbP4qOyc/1n5AR3qIopnkFP0tbxlPBIWRm/Y82a3VBdd+zwCJODYVdExznN8Jkuj7W1Kqw
V54BKqe4utQpJNVzHMK9MNPz/BI23XROnOZRYM0ta/OpOQee/YiT/dMOJ8YqOrP0ZFdm9odbYIAQ
z11u3QzZvk2Bca8SnflvssKidpcmO8Ywq19YS5xdrTy64bBdBoY894gymAqLX20eD8/f4jA+9TgT
0yJc+1pyEa78yu3wvQfL7Fot8hVvTT7HSqlnG7GvppNYXb50Sf5IqsdJD+QNNBr6cuJARhc2aTKy
9NLd6quU2lEZ45O0ij8FqhnLt6G7JMxk49r+TPzuGYimETZXNrtQYwG3ok00+miGAJ8CNewaoztK
e86D41OfgZIId0qTH3Hkv+s+dKlGI34hGmDJh/KT2eQ6ZWAqEu1PI7yrW7snOKdnjz07MK2T22vk
Mpb51WAwiHfrAA7knOToSr1r0McbxnkU4vbw7TahNoftvFWV+BxjLpakHM6KeDrV7gQtJ833pgzF
Gf7LEe7wBYkcyTT9viqsdVMIVKwdNcX07kfpu2jE1xSpZZY8TEJuMuY/etwjhoCQ7yG50rN37Hp7
j1EKb9ywKia6QKYRrK9ukeCDXEQ7keZbu5GHPDgYUtt3rXWs+bSUOA4WDLgQVOZ7R5wYcjDLb9fc
A46NBRbeP5ZT+mDHLE4b726aEaFOYtsw18vSTzLSue0TKcUNzOGAhqYEi6m6JYV7QULnRhbj2PGQ
pu0+qI09Xs0LDLJ3kLYP8/VkiGAbh3secZJrj2MLZSgc7/noHnW/3Y7ihLZ4E0bWNiVuO2d2BTFK
MRtSJ04Xz7sEBeYSNZ7nJ4PlcJu1wVIBrIyzbt/22s1VNUFo+r0gpokchvCRJdMKcNs79lKKEg8F
RlbgM5MCS0X6Kyfzzvt2zIqWCPd6F2XxTj3XcXQLkAUWfbOkT92zQ36jzr8ZqvhyueeQKGdlH3E/
hy+EV6MdyVkOHlKJI5SVZNnGLx3JfYVO0Orc1A40vCvkwArg+cKvs0sY/vpT/oGt6Dns66szdrdY
P8gGqfNUIaLyiMCJJnFI7LrZukDnbAxe60iyem2Rrtdpi5Ig7T5yddYbCLed7d4VjH8C53wYyaLH
9Sj7dUGWO6yt6AWvGOklzUoNtn2YUBBWJrkkeGlLRt4cDx5sto0jQ+Q9RH/eJvmHV55Be2S8+UY1
ogWlTShYuTw4ibe1kl2NDntbFW63q2lYiYIYSxFcR6a7y7jKXzNikIn30raNbLxVQcmyAADG+Ncl
fz1Xw0FOFnIhJCOjG6hd27fckttDGLc0GcwqkwmajYr1DyLoiqtvFqyOXkOWgGQp6XcV158Ci+Me
F96hd0vkUWgtxsCRK4N9JWrCON21kMjToCN/zqvJYQFpPZtnwQFWuAqa3n5phro40AUzW4pVnr2w
DaCSzcb3ELIOV3aUbxyd/cE4rzciK8Rk4jn9rrPEtISLa29HHAzktrjWWYPSGI24DMLZf6CQi/fT
zi/QJxiDcmFPDohrUVyvGFC8+1mVsjeapmcEwzdrKL6lF2Y7o4FnMVjKZKKA3kUZBQxOK7w4hOms
HLICO0cfSRd5kMG2LUv5UNMwgvELka5A32TlxOHTst4vmARv9MHLT7UcHnT8cMe4jF6VzeMOHR3z
k8EQph4etDjuAY+OgM0R9BAe0oM9EeIh6LLkjagdLC1wzKOsV6dSMIEtDMci+xdG4oA3X2Q1tFJd
Tzd1R7xYF4NtbQxyw3z6vpZQnccq4xmXmUGfwMYdM1isvZqCzQ8dlALr/we241qnUm0lY8g+yN7S
2tCuGVVqrJLkgGoPeXLDXpfW/9BM17oEFa0F+rORGK9xhewgai1nj6x6TyLVeIdIdLZmUnTjTNOm
r8SJa3s7Ks1Z9BqLt9hujyS/bPsoOYWd9dNov3o7vVMIg3qRIpjVt2wnsAfWWC3HNgTYm3NGkHLI
cwvuSGKZs6d/bPojphfpj3KprlAkN45WrXoofQu4jGFVs/NVu5z4XsOoCDWfUb3oXshKRd6KVTQ9
dn56SN0EFwlTm8CierRmDllcLKuIf6eStM9gGvc184K/viBw9J1QVBKnjU+LrF1SQTpFCAiyjcp+
rQs2P5gnVmCcniDHzT8sz1jyxJJp9n0oaIoxK346RnSJmmMGsBLKF2UPPkCxbqTbojNb8TbWa0OG
sxnQ/EhFHBPVlULNAgjrUT4skwTKHenZcO0zRMtRhoE7dYB5kt7jIieYtUWEG6JDKIvxoIKJEKIG
wlxsLZKeJXjksg1lXJfPryqCuBHdfE6AAmSHGikK7/Ip9UySj+csNs1zPzEtAHwN37PIeCyoIHUW
JEsQAURQizi6NGm/iVoygCybA4CrfdNZWrWEP0mKWE4HMlTvHc/jjBoPWrd657y4am38p2yqHRS6
v7D8Lvm+MURsXzsR98M5XFc/8Lffw5csByhd+92LmaQnU495Jt5vnnP9w+Um483XvmzYFFi1wz2w
WIOdaChjdFC2/12wFAOhwCVnv0l7M3b+S1hXH77uEO8aYldPxvrQT/ZjP1j7sTL9ZdIkX6oI9vPC
uSyMo5HV69IlEtayWyzpfDQJNXucmJXnJsP8HjPUihjKHmWGaDdpFz9q1XPLbmrVNAXZDPYsuiTm
xEDDCGG5XelxxrAKEzTyxeqVlFLAwF1wcnJbrEIbw3hbYCuMNkBqH8Mur05wiSRV2E7jNbXs0TwT
s/Edqjnx0qXon83mpfM9jPpvG/jXZIqZ9plofuqQD7uOTkXjY5INDKVbDx9ZVF/g6d2LIDlbk/ru
U0QU0XXIyr1VFKdGR5bnozbadmlMqm0bX8xuHukl2lJH7raiZvl2WbYlFtJ8iwuGsRjSyzkLpPe5
TEQmn6ZqfGJpTxYIck5EYhe2p6ekYfULQwejRB/vglmI5LmQATM7XAUWD4IqSxBjzM4WXU0i2H8a
JidhC1p6GD5CQhqXQSi/S5HtM5DEhVdTpVrtbfQs5C6/Q8aMn6njR2C9ZCPbqJHpkMMfZ/a8Lyx2
fZcpKy9Czx76yF82WvcrY4ZXNsBmdIMnZbd/WmeaqQXfWek+YIyxx+mpcoZX7r8PBZrSQDmvXHIY
UkT2IXp0yZazDSMJTl4HZz4yTIUFHwOPWaSKyWI5xBghpwat1rD1jeR7SoBcTz2haP5kfvhYmxqU
uMmDQ9aSKrzPnAKCrT6YwbozP0KPhFa22BeudbV3dPDavA/4itjUs9iF7u6x9Wfe42vEceHAGyx9
7UzeO/Tsby2K98QtP3lxDrKi4WXmfh5OI9IGPLRhnq9GWz9p83I9z0+lI66mk/wkY8gQgkU//KlQ
oVzJSbTGzgT546/ZEC+Er6fPKCwCRO/TYxAS9mgYL0iO7lbczD0QwTjETOH2++7M8BiG8YtmlDu9
9G+jX3JwWqsh3ebirQp4d7q17kyk0oLEZsegT/Fx/m9Bw7C6Sa/s2EHw6gtHd88o3GGo5nfiznZy
AtclH3KRbVqXg1TgJc2MS2tnT7aFh0b2j5XFuMivc6IovZWle1vWgE/ZgIyUwI93RquvtU4R4bCi
MhjhgfxsCrUhVWul1c1dxD7grFkjloyvmVceqbm2WqR/hDYxGHUh+BhgWjIjYsjJcGPDxZ10DLij
2dom4AT1vBE+iqjg83fMRrhfA3kscL4Iclg6crLzxxxxB8vFfAWBh4tGOFfERKMTPElTXasZOG4n
XCgQ34GMXVnSZJX+5ePJoWWvNmMd3cJAsj4JznM2pVFuRselGpfvdB2vIhueLT4f2eTvC31AC6Eu
EK2BusF7ROCmmuCPW9hfPEVTyQ8nyz/SEdCB8n+K6qD7znfdVc/k5qBxGLsn0XN7JvgvMbP7xDs7
CHrztGE04IXFbcyddSZZlFuBc23q5FrpaKASX46M8qItKLIHJAbpPE3/03d4ZWPrZUy4ZUMj2zfZ
PCT3zddYMy+9P9hc8SwSWGJPyF1vnMOfmHB+4mCvOFz9wXqnfOTu1sa/skzO3aBvbQaN9lx/kYrG
sj6Il+4sPmUa76kvEUPoxVCfLf63OyCxwAmYrbXafFDoZYhYRSvU2H1//usfbqvZiw4Bhe8wiEPG
E0NAiMgtJ7xN74CoOM2NqBEWVa7VHWo909aEkuI466Oj52xo5Pn4WHlJpp/EYDRghmMN/VJP2BS9
6e+G9f/zNfxb8FNc/85oqv/273z9hZxIRXjP/58v/7Zb39f/Pv/Ef37HP3//37Y/xeUz+6n/2286
P26e/sff8E9/lcf1j8e9+mw+/+mLdd5EzXhrf6j8fuo2bf56hDzD+Tv/f//n//r567c8/feURGmC
ntHFfzG+z3/jHz87vwz/8S9PUVYo7UTpADnq7790//0f//KfP/l3ZCKQoH8VlgG4z4V17ToSoNPf
kYnIwf+VHs81cSUJ0zQdUE7/QCZqkBFNBOAeqDS2nLp0QcD9g5qoef8K2AusgQDQg6TfMeT/BJvI
X/0napfreNKRlmkxQAP57RpiJk79F6/+IP3casoqhUmS9VgG2pnhip5IRto9txvKjbF7lW7JtV8h
0Py/zJ3JbuRMmmVfpV/AEjTO3Lo76aNmKaTQhggpIjgY58E4PH0fZicaWdWFAnpXi0zgR2T8KbmT
Zt9w77nxRmqr5/IMED9ngPS4MpHq9b5B2vUwpYIMv6n5s2K53Vdsja6+BW4ahalVOLd5DCJP5eWV
LTEFeAw4qvBuyEiTazWkL20NyKLMQIcqPSxXY3pedeM+LHH+NaUfBICzWmmayHCK8kKHwQBb64lS
JDFDMBoXdzx3U5aem3qEwhETaaqDHCC9IfeyqxiQraeWNMEjne95kTV29JVecHJr0so7grgMGjsf
mWmt5/WuF/JlWEfEH0XxjNyK6iFduoNj0+ox2du16URPOBoA2Mesw13sP6Jo68KVUD3Mr9mPMVv/
ysb3j0PgXGcbQjGhCNWlge/DnATGu9MWrOb1e1OoXywXkLks3ZmrSjG9ikabDsa1F5J4BvnLX0Qb
VkfqyYZpoQQp9AT85SGJjfrOIDY64uPazxjJD1Knm5OyOPsFwmdTm/j3M3W1LZedHMSiea3RLgaS
cV9qtKiY8WI3vkcgDlaFcVLtnV3oN9HV7AokcFnDeSeSjEx3EgI9x5vDXP/8t5fmX0fP/wLR/Fhn
1QAf0vuvHkBeNtd0gdVZjvzPJLVaxkSr+U2Daz5vo1ERmtdoJHPZ2vVRXWzBUWsdCgMwO8q/+er4
7Q8xQA+ysuCNvI3pZHbZPQhOfPRdW4e9PTgwrZLk2dPJN0jf12qcUJYmzExrpGcsGRCK+caTHqu/
WbMBJ3NfAVsk5rMpsWJA7AYU0KXv4qGfXcyYWr4ucljOZpkeCxhbLJfYYQrjZSmG01KAGU561MDC
fSsmxvVirtEh5U3DUKA0j3leLztrBIlU+KirKs88BNYK+D7NQyT48cFbW1zb2DuO2YobvGYfe6pm
4lN4NtfTktJ0s86ZDp74dHhQezPn+du0kwG78aNvjuqJaHS8NkN1Kob8DpMxMxmX39mNrfdReM61
jQusxk2D3I6ortwDPgXe8zAU7qnwFrH3k9o4seTj0qNhR26OiAJoe26kpDki3AEUQxiMNGBoDFjD
BxI8DjC9GDEtrMaNOfvmasV36rrVQzInt77vUNkqU0OsmO2DLaS6itT50WXG82rM5tMajEfJMXIq
YWdclUOi7OLA7wffoVmZSuM1gVIO33mwUSSWy1lNej3X9d+VccSpG+3pQWhWJdLtqbva5REnZXce
bSeiPPszd2lwV/QtZtBivSabTErJpI/yuDFuqNeMGxPfP7WJ7Z5p110z9j3G2cV4Ht3shVGF5hsi
uzioPKqIOrU2p15BGvXMNIYuPoPd7HxCOb+T3ThffXd9McB+MByuzMsKmwAbF8bAzfoyI9/cG41p
n+iCEKFgqOH/Pv5iHraZwIoPcyIxehXZYUKcRTzkLHBb3royqYGrbU8sAWvUOWV5k1FnHsTCpmiA
0RvqFuQZRBTKAXFJXJ49dx5uIN7QGbEEwZTkRjpB1GI1pF4ZLtCypH2J4RXcEwLtHDFa4lXu5/rJ
6DAr0a49uEnnh1qS1tHUwRJaAVFmyeymoU2SWATyZD95QX6yez9GnunfhNDWAxoKmFqmGRZV/LYM
VnYDk0owV1sSyG1KHfkrR5HjDaAHaNHRoWCg6ar2DNhtviXMPnYEOdLgB231UmoGVHkVZ7e4IC9e
geNF7WObTLtL5NMsBFqn9Wnpx+Y8mWkS9oshLtL3PxFDDhTUUE+WHs+8O/9zwdniAsK+iFdNH01l
2begKbfUaTw5ScIKBX9v6C9ZwG6SeB1++JMjh5UJU+DfJse+dK1NB7maw03ypiK19ghYWfM4wu1g
7twtUrtDdfbMMwULQpAJDYfPOCa00jMp9S8ExHwOBeYDgfggLCvWIfYck4fjkoLTtPJabP8FKozw
D9O9Gxc0a4BzaDww5leW9VZ5lb45sVz3hBaECAYRtgHQvhotMIZ8Xzl9R+Y1rGMPegIf93erenqA
xvBwMFN5pj4HTCESJN749HfOmBahgiZwzizknnrM9kQPJix3OEY1LFh+WQdNbZ+r42Zl9KW62VW+
HCFA/R3N5d5eZ+wwiQ1OeZCHrhk2vw7rSeyEYVBuNxoczLMmXTos2CugoUk0OormUigSusSw4QwC
3yeDMOA1DsZfTaCBvrBgBxUM8MMQ073pPHuV7+9a+93x8+IuTosyssfkq8+IaUh7QHGVHqkP2Mm4
5XBvPeP7IaiC1CBmfrzIfX9uNLFY0rEUAXavTf7OAocujhXYk7cSteYugwlPD8O18tQLx81y9ZEf
uLVLnmNffiKD78+Z0T4NwWRd/So/jFzO3dq/F7b9WHr5elglfh1YBZQCKblJJsyZ3l7ujG1PAAku
JXe0ew0yZVyqEq+/XrHaZNuoue/yu9izPlFmPcARYibjTx8GJA/lHF25GnuBMm+/xQbNpqkxkqPm
ZWhScOaTX7WmXBGrOfNkFNZOaiIoFuwPRwvsyC4RyR2GyQr6EkYsW4QyXrtrqrdJW6dhoZmktjtQ
J6liX5SJ6qhMPJKwlAw5sWOmoz+HEigO+XMtCO2yvLJJHEglFn0EIj5MB8sPsfHmuylYBvB2TM0I
stI7e8WYb7bAJw2koGO/jlGjEtQ7NcbTqcM72lmEp5n9RwOEXtXzeRkx7GjyoQ48mAy6UXCAKLkT
k7cZmQ0s3TRaC8wvnFrxw1hEKufBbhxv34Dpj0Q/HiebxJOB7xiKGjqWtihtMmFRlqDGdUEGap5P
0g9GcIF7vrufFDAoiyln+Tmmg63Ndy7E9aLKCZyKRykpSlo0OOUmR9xPvxhd9JHWa2o6ApV6eUHg
6DFT6T5cH0M2abdRtSIXo4E8xliWDxUTsP2KVLKelulubuZDxkF39hrxtoBTPVSuW5MqRkpeXrPk
rQAi5FVqhwL9HGg0hez7vgJVA/9kYl2hIrOtCTEDo+TFY7NDPbZeAp3YB2l5iLPzZryuOQnPnaTO
Q0tUozbr3ZOIg/7InEgdZmPAG28XqJrHkgCznFVnYmHAHdNRXONxHo8Gxq+9A+yNZcASHxEpZrtW
CpLHgYSxV2v1DbGtcZpHUu+m0abJdykzLSJ0q2aenmHbAQCiwu2s+4nTYGfhObvrPaoXZzuSmEfR
42bBcy1zNAHmY9CaxMkMvcmRZW/u2h6MJpFZkqsupe5hQuum6UNbLnfNYr7FKEmNsdob1p8qUE/F
KMNMui/G0t45PbStfvEORJOpPfFjkAOFe6p8vnNGXOOx6TIitmNJ+vtwbYNkudgEZjsVul3UdfDY
MLC7OY49VbpXyBR3sx79B8Kh+QTko0Gwg1jtOzfnzALwfFmtcaQpjIv9ZEqg8l5gn5VOzg0RpQcC
ol8qxCQIr2NeH4kVViXImIr4NzCXiaUmSrJYVjd2yIPLHjpJn0T2y8LrS5Kh91tO5mlIczK/1lvj
GO2+7vuPYarPBiIQRKHcoHkFuDfZ4uzanUVi6j5JMnJbXHNzN1Wvg6rmS+JrZI9LQDYXhkwCbyBd
qCy42c55SmqT5SX7Cr32NwSYScSo9plB3oXBdGntyeD2TapmAnromtjI3mywbBlmj8rS/RFB0W7U
eFB9kBc3q2KJ1edvnrnQ9BCqu2uTBPyFvrdJE+IKCbwmKhZiTmUFDzFx+/wK0ZRYj9s5r9rLPAQv
NJ1v0lzyPcGEhDN1c0o88Cq3K3W51EKOcP84Qzw5ENpB0Z0nIO1zuwvZrptk05hAbKBVWf2c85lY
R5PqIMn40Ote0FnxKdQtsukhZ//ipr9L0v0iYUiOslLgx01uPG9Zi59M9i47TPNHbJI5aqM77GJC
j5vylwDW5pCZbVajz/qorcLJ8T5VkuxLE2G5O4nvCc1GUau/S+z0B8tY/xi5dWXbi3am3MOgcqhh
YVjYK/hH/sD3Ak5gpBT/fRdl/kcuNF08UToMCixg1HRQ0vhPOOrVcLqic1qN0CjHyIku3yHcaGWD
06Aj7UaMhzjPl5ajrE9eUqrCxDaiWRck8GxFQI+YjLi6Ayg4f9fBZN3PGVP/mkHXFjau/g8U/X/I
xOl/4EDJhh/+f0nf/88sac9EqUN5+e+DpO1v/GuG5P5DBqYkIyPAr//vMyR/mwW5oIcYHwGYd23m
RP+aIUnrH8yNDCegbbU9U7pAKv81QpL/cDdAe8DsyfC2KIfg/2eC5DKY+g8jJB46plySHt5xSV9j
hMTc7N9HSEYKb71dTNoNQBxNG5WtgyXARh9jWnhqgd8H4UwfQPb0lI2vsZqiqrfDguhoZSPGi1P7
Syb+l2zrq2tu+v413usElbbdlDgRVXFu2QfapAWGBXjiXWvZf8o6eR3rDDUJJsUdIDhchua4s7uM
lx9Q0HbGv9ResF7Q3IbJRCbVlLYfhk1y24KhGa3rS2n6BeGnYDNKm4WOVVhsrMY2zMGxDcnPVicc
gB4SnCk5sW84N1PzLB0yjWobi74Sf5i8vwY6V6e59g5MkJJtHUPTxIRqzZbPRrU/ERRRyCiDrXhj
HOyxH0KP47ycudV8Ozuptfxo4+qU5fV0yBuUzbrFl2xkaVTSy6HHq07+wrq9mVRxCng9vcG9FGXA
bvTcjWrGMAbQt68HNt1yvWXeBzMUruXGNqMs8MKZYAccwA4hzjU7alJ8JfclgywPIeGFnIBfZL0n
7YRhVJMsWEIx8BuQhTkYGjkkzjmd6igzx4cEotCemro8kHTKtze8rF75aDPfp8bKEe246oqKcGdw
e875+oehRXASRRx1b3hyX8HxpXV9ccv1K2gILSzq/LXIvO9sWl6xPT0n3fBD2Atj/mYd6DSTI5Dk
bSBw7XzANGitKRpzUo/W0QKo6zicsfZR5O0xTc13r5jJZwQzvhvS3oCmtx49U7+CFM9Y9Rr0IPqb
NHKIC8o5JGVFGmMXIIpmCGNl2RPhgf1TEuQHb/DoGW39O1kB8ggQ744Qv0rETjBuM+vGJ4U8rucZ
hH7iZj+H7J/fiPgabe89KyGXCkR/NKHGvVN9LhYL/Wrp/wp0KhP8gbVdD9aMI2a2QPVlCrLeevCX
2rzMc/WeVnAwi4lfP2fr06TANKZquJQ2/LNxbO5lBq0CJe9VsqWI6nZOoVgU53rGg4ldugASmcNl
s/1w9DVbbQYCeCDwdXavc5n6ELa8u3WBV9PKvZ+WEz/ThtA2sC2Xz4x4I11Wv5qmolggk8nDKu+H
ds8+F+BlUHdva7LaIfwy9BiIPQaEB2N9Hqzi1FjWs92hmqkv2fa8aw+ufErBuSMAvlPLy6DwNjkw
DMO4N5AFdxBl7IKtmAgbSnZED7N38CJa0HyDsAC2KiJvwa4Nn4Syp5eIe7uRz6QH98ww7lyL/Glx
2QXZHWGPXtpF+UDcYuPpzXGBiLorxVdt528uOHxXDgP8lvgeD5JFmc05EduP5po8Q0k+Fx4CzYAW
mz1mA94sljvPu8+W4YXhOLo6oS7gn/grudPv+b743hUmoC1cmRUa7HEQv1kQxWl5sQf+Ke2n4DiD
v6/1a+UPT94G63A80NKlxZSBcnk/m+S0d6o/8AaZZ1OpSGzJjzX49Uq91oixcxdqiWiJz7HMa9oO
eTRo66wIOc88809jkaKoc/avUwtmswkCDlB+RzvLPfAq+sSUw9SIRCilhtNUWl/+9NPv60c5eXdD
PhrPPZnakTWpbzbrj2YDLKE0LP+iydYL7SGbLgSOj7v1fZScU80woVrursJOPPhUwR5pMznLy/hX
EtLl8hZfgoY/cTwGmbSlRVeSr56Zob0Y1OGpg5wo48tE6UGzRigg7CN8HPiquAUSOFzSGikAhRh+
DfZ0KRi23Oy0IbccG5l6la3nfAw9nxstIkfQiAnGZ2rdqyZg6GY/GUpgmldGG+H6qVtyFlbfvc7g
8yjfvOziBv0ziUOYw2uJrkZ2KrKatj6XWp0yWAuccx0LUkOKs1fZoLpg7t3VJJZGGMn1E4jlOQ0y
/Oy8wX6QOWfHILik9CbjWKOrBABOk9x0YHUYgH0CEvmhNGU50JqbY1vGvVi+4/w7VbX6aXXtm0P0
NGsSgyY9R8fn9rzZK4JgfKVfdlEocIyj+0CMJMJpI1GP0Cx/tEeZOrBaJhxycvLfWCn+MMh9cLnL
QtAzYBwbgC1Y6qLcxhGNZZ4PT8e0VD7uHD+x5IMhq99CjD8w8aBh86vhSCAwhIP1Kbdt1INrGg6g
n2iPWyAQRvthrZBYJJAbnSCkKXucbQ+uj3qOhQYe05ozpprmu84cWx6AzZDPqvjYBUck7a8JHjXR
289qJnTR7lCDiM59b9O7snsrRk7Q0e9/6ITgiMT74xH8hygusrapLzCnXdJD20Ufpe28D/sZ0pln
TifHdKM4cAz4ORl3WJk803QTKyp/FwoJlC/+2o18xooNjnZw/4I9f86R44cuW+xKp+dgyf4OPiBQ
0Kjorrv1NvHKxWgsh7I6i8IjGHstFVso/eIXnIltDzaIuTr7iwe7UpGcxXedEiTKEurN6PLfQ/CZ
WulbtgJ+mBloYo78qxL/4CYno/sNRfRnJ7IPMWBoOyMUfO6FcXKdJTRinF+lH0Bb37dBfcHBSNsU
kt/KW3SrAZnTQolnU0DzaTITFIYWX4oOO2KIajO3qZ9Yb+y8BW5SC3GBIXL1MHQuA2NkJRRHz4WV
PRdJ8Z3ayAQ2p2vcFZF0vLu5TO5d75GdnhspkmDJIJDn9lklzSVOp68B6WWRsJUWpYvzLGCuie+o
NDm13fnDACuT5fqx8vRmmwru+l4d6n699Pb4gW4nXFT/7fqamxWDUTcBcBqAM6UtH7pE2LRLJ8yz
VVwTaoV/VfvJX2vIqj1/vuk5SSVQRX/R+SaLt/mOiG56SdtxQTXmPIxxzeyYsdlSPeDksndWunX2
iBtU/Qt9JbrgDbQC+jQUPrxaJ26+W2MdERTN60Ei9DdRHu107TIQoo40h3xzGm4DAXuC0ss/Fb1C
IBiARxhy4OG19jXzEfWF16WsvpW1vNhl9mXlvHlD8+bX6I5kklCuymeAeN9G3Yhji/LFEMelwJ2G
QZ2n1syhBvWXYk7f6MPyo/VPaQGa/Iw1Q5bSbmXET67xH98mrAJe7UcpUpJOEGvR0t+5PsNDx8cu
Pngt45uxD8FBfGon+Q6oM5xfrDKSgw02gFNjhw4r3gfY6HZzS/y5RNma9yR6dgs2Z7+91HCPTo5h
owOc5nvGbxGO/21hZVFg1e+rAfKl5W5PWFo6HZBUnZZvDPng5ZhnuQXOsalkocDUQPP0GMjCgJ6+
uwzsp5KJ+yTdz6XidzLr7ggh73EbwS/Wk1PPH7yaIXyEYV/GzcWZ2uogCdA+Ui7RgDpZVCblg6q4
uNLc/5zce6k/SOO9NQE17MRnGXl59aYEMABjS9z1lsss61PgUFTAhuJElYn8GlrxbSvMA8xzqQNc
PzQa0t9bILRJ6FTTL2NCHbeOuJ1n/1U6xbvI3V9jzgTJa4yvPq0fldHBqdsmBu6tB722TwSGEGML
5y17hMPV/KzgDRwhszm7TIjHjuiNW6Zr8hDc9edoNxe1OBNjtOWx45rdJxYeTKu4dhrGa98YL6Tf
Mrmz2MF47YMrAE5MCQ91seyqJp42PB6zCCvbaNoJ5AgoWrPNoIm9A96F0geFst37ZLqnpKZAvEbk
koGFS+xvHK8VriDrz+wYl1lZWOz87VBvvhqZl8dhxh42yo+x4cuDSMYdLm85llZfHUfL+Si4AkkA
pvbu2pP0lIC4XJ0LXcItAexwzEzwpUZFEY+FA7QqluL5bRyNp3pYs0seV5+5RL63ZPAv+om2AbFA
IdM5nMwFga9HSnVKITUZUNzdaTquNYUG09ZI0P1iLZlIYeyM5ihq6uBsqFFhT7w/IvD+qHyjvMKu
NvHJnTrb5xlSaR0NnvGtvXh4EOutDboZnKv/Ci08O1ssFmvFQAst3Xjp+vaxSKyHpWKLEWA83ImG
KLq5dFmtQA3C9ApibMJDzH8yB1geUDyfYy5WV5woUCZS6EMZZ3MJrcOq85VPLTuY9fAAAwEBY7ww
IRa8WpIfcqUuR9BV/Fl7MrQUmJ15RCaV41I+mjMGggQxPoXlIcDaAeuONIyg4a+Q0AAGCeum2g/Z
AvS+SYjC7Zr7+VV3iT5OfZbgQIjhcAI9CVfoxEXmFPt8dmhKU31QBVL5mq2Q2cNjGIz604S8ylVd
crc+DMMs3lOd3zXB+MRg6WXplh+ryRfkJVkZiYfC9bjAHc3wH4yQG7u31uEOznEXOw2pOF2DmAF2
cFz0n84M7XDpbxqJ2WNv0GhVTAEOTWrsl9qHDMuYcegH0gXoMMxEVs8o2tXRob/ZpwiZZlhZl9yd
mbkuXsV8k/T1lsZgqLHn8O+I3fQzE2V9SlzVRVXbPVoM0MnCrOjUW1a0Xv0BKH4dsowCuTmNXDZ7
sZrBYa5SRtRINXgWc7M9dHnJJz40l7LFdkQYcfrDaiqGm45OIs+wngz/utb81nFJ17/UHvW4rMaI
+uGlqAIesgp1Wq6KOqxjX4RrE48vMZSQS5AVNxsWKez78s1L122uILa1QPk2FqcO9gpwONeNaqtH
cp1243nttIpUZjDdRx0DogDDXs/jN9GKyd7EAzS94pBDgOFkL8yNgkMyQiaoDbS7GnQVNdinYyct
wl/ADHzi4KC4tggmeOS4RvxVHTDNLdEkmJ/6+C0bSKvnxnQOk37GHPTcrumAj2l6Xvrlh8S/vrdy
/nVNUT3NPs4JnaICd5AV5lbNprFbyUBYLCLSuuJdC+itjgVgvSGhoB4l18YKbaddllOXFudi7mGU
5sm1gWucZm56g7/k3AWLSXtaPwLleWsGLqfSh1m55glZczNanTX+OXZoxxFWF2lxpAQuQjeVj2SR
pyeDDCioa/EudorPxqwf0gFkmUkMSC3uB0Zgpx541WzY3Pl+LI7xrJcH26vSPTnlnDYvjFLiU5Ww
tyMwzaVOBvBFLXAUHHp2wCJBp4fY44MeXWDmjeLl5rlBzrDnsXykQgfbWW7rDZZ2/bKSsbB8mB27
ya6/g5JOmBCgdxnHxjWZhtMMVc7fuKuqihYbtHWZAmqCgQpavXgMyFIC4Y3JdlxaBRTJ4tHlpWm7
77kdxH2ukt+B9ad3FywIzXkGfYJ7k7W3Qa6zTsarZfPh+6x8o/ljCkQX1p3TXNmC3FTj/YXXBfDJ
GQN+Ym7NOe8eVSkfEWBbu/bioy5hCQZUf6te4aAhBW9/1HwfTd49Je72w2LRuXZl1G2Fcm/q67JA
C9EWqbceWz/NbtCYf052i4kcak/L0sy0MKbgG3In4v0EOx1mWHAz/I6Chqw50Ewf3dL/Qs8MYGSs
PwsGJbRTAXiQYYocxSaqnqgKhny+ygrlQGzYX7oZLwgeI9XmvxuRPw9sSzeG5QVlfdR3mGRrZ5y5
P6pfLPgcI732jnocZ31SJucwcqwjI20z4k3lzw1HHWUQGVb2x5tlf3QIFZl45kelBnrl7oNF/m3N
KUWTtXnrRZvhsHCYd82UC8bj4G3khTGV4McOehgusva8C2kX2cNiQbC2Gms7yJMIl35CwhJX4jJT
yvlQalC3DDCVzYs5JcfOn+ez6RbkrgUA74Tcp0tyQkTvvRVoNvCtuMxfRHHT2VDeKSczyU2y5NNq
v60r3hMuG2KO2k9cs5TWXRcie4UYKqo/TWs+ZoVw9gw8nXAcvxGV43EwOe5gRUKd8xN4o2ROrbVB
pNfsghWwGZYubNW1M1CbtJ55wnGCdoR187oG17jL9FuR5ePJL0ESroFlRXMnUEpPKI7mnOMnkfUv
RBXAeYw0PnCP1wcGxuxEMsUaFZyLJhaEXeUTd6dz8UwjvndVG9/LdsVfNxxmwgTwkSPeM0t5nvvu
VzvCuRHSSU5ZU3ODmjRk+Py3LDMCBuwCYmQZYhCu77m91LEVPh+LQ/vcJvCeMbO0iMIOEv9d3tou
fANmm+WUfbnO+jF7NNGJ0tdmJGF49rK/fhfcWfkaAXN09kWbfQSgsXC/iuZklvFGV/eOYM8VwxgK
yapAEhnHf5oNZChJXOGK4F0clQHcv8aEM7fh0hfIBbOSrqRk3aet5myxlw45gp5THH+syrCVLr75
BWujYlS69wRjwhph0D6ZrdNcSYL/MLGhG9h5ORmj3XotCyw0pTEjQmnaz9p9LBr0TKaAUBr3D/Ua
+PtpQINvMdMA8OBdpjTVxAasIY5Mc9eOLuPXnoTNaqPdFtqmUIGfS9Hsv9Ad3iW4bVmE8lESaow/
e8ru3bh4iMmcTtbyvAR5i8u9efArgj/oa6oAko7V/O6M6rShNvMWFC7hPGk1fwC7PpP3Ttc/8tW2
KNpbaHpLKGgitiikWsRntzNROxLtwjwF908j34OlDeFc/C6oZS+WxkYFNIE+m27ccLCbDN4Ju4UR
GbF8cTa5ORQk3miS3byxZHZQS9J0MqQBsbvwo/RPy9qbTCRm+wm6HPXLuLetanwoBQ0hqDA04G2x
3oZJYHstQNcvNyO1iFlkuZim7dPSMMvzUySWWXmxFotBl0JPTkgh70CdvvV1HP+sgGb4o027VraR
H8MxCmwGEavOPslZqqPcmu7sbotHmKHVMBw4GT7J3PN8QxnxMvUqOxB88eZXiQgrK0BwMg1XzriN
D69PWdI+qFKhMWmHVxbSy35K+KdpcX8szqbPlJDkPTQIOD1f+qH/csbyr9UO/TlHByOrD76ksbdJ
+qPtONZZcg6szavgPBb8JQx37hGvM00aIRnkoyMiMPpzWQfo34rXLBZd1GOM5Gc55H7fPjnw1DHw
PwtWOfvWcGAldw8ufEeLk3aFb5QrlUBhF+c86Lh6Scq7ljmENxr/Q100t8Gx9dGQGTCeK9KI34ym
6BFsL1pUaTNUDLI9iqOBm9B6SMFokR4HvbTAU5C1/OCGR72BhmWX4tsLHcu1DxoT+Bz0BMOlvFhW
QKKKN5hz2FgAg/oSYjNWTAG8pwS3MNzbzOYOY6PvnKT9OS6Zj+yswRqbUxgP3mcDBAleezuG9rqE
bWoue5B05LEQGD/lnGNw1C+NKbpvYgJCLVpMydAx62pg+xPYVIxzfu0c8ZveiLiIVUdSc4c61KNR
qh9zuClHoZX14mE+zVwXCw6tydDV4+sIkdpLClDyZR7xmTHpM0G9IBPTFPKOD9YXaZn74pbFkz1A
MCTj7eyUKDWCuNgIOaD2nBbRMwGMFC5O6e5sn+WbASBzkjMFfnvNneR3or/4/Ds4JmAK6OQOfYdL
trRLfXQsOIalLu5F0xvXwuIp1DMjAxfpFMKbHiTr4sOQ1E9jVmEBWeSTXyhsRnh7UZAOYdO1Yi/q
/p1Hhxk6PihMYoMVlTU67MQCApE0XKsxI0ZxKhonIY+CJqdjcUS5TtM6qPmPjhPEzKnxBu64H0n2
afz8wgYIXco8IOMNpnvpvS0cjcqbnvyqN3bQOOTexJd9WBXDXCCPCqvgNr1YTVLK2uXostQLDE9f
SA17nbD/7bNOUSIE5UuM7ggFlBdSKlhoTyreNmzWtyW1Nsr3VRJHdT8sHZnBdnZznPgH7SSJsG1N
wBp2Jn43hIpZZVIOPzGebvh3IEoZK3++mgUjR7BHZ3vkQg1423f9sl1pA7NS3W49kvG7k7hwdAOG
azZ8bMcdcttc3KhTf5dgWY+OGfzJ/Rg/k8IG1zEOrBFx28mKDdAmoXXOujsCo8YQs/CCGIzNq/YO
CCUKJiZoYrfsJBPtaTfEOZtTuHzkCsBHBIzMAT3Gke/DbNAEN2FAxqg9v8XLJmsSOO58wvdO7UIA
Ah4XhDI/ChM1hcH7B8zUfnd99iNZPoHfgp9z/Gsifw5B34s9gd/5fkQE4zEOlw5gFPfRIsYhY1q0
7zTxevNqf2YjMwR8NLjbydny1jjd+x4QRsPjP9baX91g+UlM/bnu7fTic5rNtW1sTCCWjCEyZTw2
jM9BQXwLR+N/S1V6AtxXYaZxJb86aTdkXESrwHlgbWK9yrQ8Akxo2g0nsw4+jIU8FUCNyp+EIRzW
Fen2UHEV+hCfFof/Heven9aMDVZ6LfwXofllmFJiYdRPnsm0sWqYuiq4F7vCgUQl8vodbCe4XXRD
Wvo1fvXHWfjmCUf3NfbW+zQDsSWVV0YF5che1VN1qAQNjYn9c89ig7xEV2eH1BO3xOHAqkbIp3M0
ON744nlsjqot43gG5QyRcHZQo0/2iCiW4ryQJZ6LfDjqOmYKkeV3KE5wu6dDGeJHFEToMNXwzfm9
GpwaxEaXwjGwnzI/2GFWSQlTKJjxsklKEwGgl4QAUtraUEwDe8vuL1ncn+mWGsIiqTlUrczukn9q
Tcwo9Ug27cuKMxViHKfP/JtQvMdhKEvGLBbjuti7JjNXJKFpR5QoL/jip4Petu4dT/KJbuhY2DLq
3YqUHsGo25mQGtL6QgCwSGCYA4oBn7CUdZ39m4NNTz8V3ooJUYub64Jd9lwtwxqYYG9053JMk639
PieBvlEp9TjmWJd3sfjQtk2ANYvK1VzhV4oM9PvKZNL26LLVROs0j4pppvtaTfIlXemjBMU7nzEJ
t6k6+VX9xjC32A8x86MWbpKv0YtihZ5NFJ2rKn9wy3j/m6PzWG4cyaLoFyECCZeJLUHQihJli6UN
Qiq14D0S7uvncDYdE9Pd6hIJZD5z77n8t4BZKM1w0ySMvVbutEMqfGbRgHuT0LygaT2AvfGpzF2f
79XZqW5IQsE8a61i1DvQWw6tB46a2QL6Zq3Kg+pGAMN/s0nsSisaL0Z5lBOO4ib1llAl9Bz5cM4N
YlrSPklCv088goby69ivE4NQzSJAJMd2EodZkeFKMd1hKV0+MkK2g3VAqVTX8Kllz9qI9fmptREN
gclHwaRH8hlu+LLjw2jdK259Hl2i0bp+zg+Lr2+jvxsafqMxlfgNqDsT3bl71PgfY1f855WVsRMO
KUaJrE4m08zJHExO7vqcd1zVzA5vmX4t69U9NAsoYhmTP8vtAgKyOSaQB4KGdX9hXl3JvAuHLxos
wyXuAFrnrmjQfjkIZfaAREkFsZIoHC0WDay9SOER5YFx6UZnBpKRZLoa7sRXl3S0FUhx5esCUsZx
02M6PtWCKgVbTUMGgVi6k+6JUIQyY6hTgSqV+TTjTZLZiIu0QDVfvVR+Oh0Nrb8jdYXdGlHIiOUY
E6R4f5uJzSdjn21iG7c8EvexwnqzKvVd26R2es0Le+cEhfj0bq2EJ3s8LTGVtI69S7u43Cn6Xzmt
3yBZmMdYzptuiZsHm4dRucApBAyeKWuv5aPTEMsAj9W8G7l8ti6Mev4w3Qx68Gd+7XFoW8VjJJu7
z2M9s3vhfafSKMbbeDdajsXz/YvpOXuY/X9R1TyjGznqeTjc15ZpufJal8tJJ/6VYXyANRVsIq4R
KK0P3d2EUWJLj7LlxBvxIcRLh4rB+0CZ0bLoBoeDSBkv48VNxhfAnu/pIB+qFBGpOqL7qCH09y8U
e2GS6B7eaPPCtfWbToNBIKL1Gg3fdewHiflfvLwxibAgOa910KcO5p+z67uPikOMyOsBlw7y1wCR
eE0jkLwxnyEsN4bGuGJ0KEbGE0X0msX8j/aOm00iNiulqb9phMaHASomC4IrGedHpIXfbmnndNxu
xc7itV6GvSgYLEPKhbYWUYHkr0vLOWa4EU6OiZonYZBgdG0b6tnz73vIT4zWzKUldgI2KHZCBwoR
mrwUKNAwL0Bdgk8EjiXdfxPe2Q4jQTi4HscNLSdK+8OYuhz4trWxPB6zzCuvNmyCNTeRGg3+LSnX
j9Q1Dok1f6amOPU9Q/aWoRBCXfZod1OByHN316ZKh1bXhmZnHqln+TaBdvGDP+vFuaG9oLJGTi+H
q3nn3fdO8bhU5ca00m+RnBdbP432uACWxE8j9N6Jp19ma2+8fCzeNHYCfzrqMboZpXGdecbMZOFE
ZtoY/fbAe4J+7M7top4SL32xHD6WjrR1IlLvDFUk4GtC6aVgWzomBpuXxKHujHX5SURiUIzJ31YV
T11s41rAIGsAjsjMad0ZKwnJgnraFVw0Q00MMucqfqmFhQj/L3qGwaYObkCA1hmbr7hxH4gsphRz
JnOToyf1K6p+PhFH3mar+OpJBfIJLQo7z5KbeLQuekSKMPg2ohneSVOUrKjL54ITnq2cyU1g/UBj
NEp+XuzZ+6gVGvkZdbguItar9GPUWKHFJC/AKNSFBhxIJp2Q6Xq9vPfEbuKFSihO8LynGKpUx926
DiQLMPWwMv8qsDeFw6Ifhrr8k3ndfnWZSJSrcaUcx0NsupwwYND0wNE0R3+Tfn0fGdSxd4XIMza/
nT0cOevOaYLleSJ7DwbdNXchzmXuHfgZcx3Kih9v/Gsvtax33VC2zF9Io2XHhz6+HSYEGtVTvQjM
Arp/UE4D721oAG2rH3jle9M0ArtoOLEl+IX+Prtbsa7j2fI7/wlP0FG0Gr7cXIfmKj6WaiSGwiZq
yU7ZqHEXbQcbA02UR4/gCt5qj6DGwlqOSc9ttwKdyVV35Sth9VGS6c3wkNk9HiZqpUvSgzhl23n2
2u4z4+cchoVNykBWLZeuxwDlNdYT00MSCUL9WHmp9UAvz1bEp/cfWf/363yJuEXiKLoRvs1FPJlf
/rQ8gpBOt8RPU8TUqXloYEVSDZobfwYQXWBd7Xq1wMOHgizESkJUtitV5BEQyhdJ3ugT8CjwSpey
HQVrPCQchTqo+2x9bn+Yro7bflp4XTty/eaYlXZBMjMIqYI/L4hEhu6zGG6unf6RGnFUYSWokb7W
dXmYTTC9aZwqALD5KS5oggfuDs9mqlLPgIxNCuhh+fYj5Nm+Zf6L/bwkbnWJd5H03soOOG2iBbIw
/3NJrBZfFJTyt9EiNB7fQuvgImRio9yccAoMLdibLqh16p1tQT+wVMs0ERBAVaNG8KAGVe6TLJHA
x8hGNo43fNk9ZU4i+ejuPwvtWof1FMm+utRx2++Z6bKZYISoDWdH2eyhykhVKPqaXm+5uAyKg3JY
rWOEjo3BTqQ4Ke5RivGEJqxPSMmCdvuPlOOfnD1OpviDmCOvExmyTmp9oeIXtDn5G2DBl5GUqkLk
3ZuLva3U+WdHlC5vkP+Fz5rzQ9u7sXd/gZxtDK/9Y9bmu4ddYsbigW0HETV6Aio0I373SXhxKuMu
IeL9dwgkZntpf09xfOWOe8eVSk9e48YxEF6oiG89xa+x84dsy8l+Fx3FbCrssx6oKjr36gSEoUUc
lZbRA0IlzU/CaEiB0KNqoFkcjGQ/ugl7YYfcovt0yUgmQoqi56mWQc7VEke62wmsWCTIgGoqoYg0
5HujhWOCguCKWMwNgSVFgLP1uJrmNxvE73QlhmgRZnx20+SD2E2AtN5S7VwWCtASW3HpBbl38fBN
asG6XxXkNHcgige2xgeWbZBOQKLR1GF08xHQ6vfMJCsWS1JqHHk1lo5/xuzav82SMCbVtX2qTW5z
WqSmiBDIuOZLQRwgF72FR0Jap3JYrFND5EsITugnM7K9483+Xun4vwZm1cYs9a+Zeo/2eifF+hYK
wYo1b2whKkVIg3YoO5c4DgpBiJ6C9MEmuNwWplNvG9/ce7ZRHEoGR0yWuy3xw9fYUpRa97/UcgWX
0y+IYry3gflQzQRlVzgLN+DSlsdMO9eOBXOQEuwamC0gyDI+SiP7swK732X3bCfY/HswMECaRwuL
UC8OrIRiwg0uq1rsi2hWc+dKoJBuB2C0e5FEYByMO/E9aKYCB08zLFtCN/6xWXkXMUWYIu8iMdSl
Khv/snSrfzG78rmH2rMRNhxf7lQAorNxMuDMadijYTHCo1t6yL5pIQ480ObGKfrfTq1XKzrHDKxk
17y3zKxxMARe1b2PKn+WfV8cHGf5rMUAzkqOjNBtwjLn6dsacPi0+FNR3N6zEuTwIK3HPJY3N/Wv
uEm3jOdP0OyDsh8uaUUKArJQtEr4Lkv6z/wfhrUbn8JDa3rfiAlPNn03zeG36hvqOmsggNEkv3sy
fhfltVvgR5tpRmIYT6sf9gLziDWw02wInvKAVTv8JTHcX98UkGnGhQsch+PSNX/JaKOFUN53Q7at
PzVsR+roXenoYPvGMfZYcKgafF655joczeGYL4QPUPNUFm0ShqCT0e/VTBg1egdisjN3V5N7RNpE
pD378jza2XOPUj3Wgj+CSnbo5SgpGuenxcXJ2r8i/9br37pofRYZaDuWYdyzmMpA5r618fizGmB4
jCiGz2YxgXOtAKzzq5ZIhTzGzBrODsPRTcavl/rTxVU13PdKPie+f4pb+SjU3hEhiR5nR1LMC8Mi
cQxEUNyhfI2SEV2DAp89Qjoai7BwSDDEZMrYPdrmseYKeMspzzaZiO4jhRtqeiSOx9XLbWrm5dy6
bAg/AMa8k4tBKdizPm2E/9LI/gXvzUnb6SNCzSe9KnLq7Ag6tXUz721qs44iyCICTCM2sEW0nCO/
+xOTsj37Ax4uZmo0pBZjqOjZ8vR7orQOK9LXvIEIGVb2p8n4jqZ+j1gSixwKsEPve+eh6D7Tcd45
7FcXFNRxyuEHKfmIK5PXhwbCaMWmmKNX1+tvMDaxvUBGrqMbyQ6kdBi43MuHKKcjz/AowKjQlDRr
UBRys0TsbRxJY68R6IWpO2wtXO4bGzGyFLzpsgD7OZ9HSizdZbf0Ls+uVyJbni1/MreeyY6/ZS0I
7oo4qqdU1ShdrGc3Nt6ZS3mnuQRKMMWBTSwBjnZlhbAZZV6jVuaCMPr0n5pYdEqDB9qhkC8c2F7m
6EdBWfm/5NNshsb/QfhPZO7Y4SRTJGPf4XUVZ7y3/CQEdzKJA3DZdSf7pFN4iETDzkHRlGzOiB40
9fTu3ZniDBc/TYPVuH2yregGqIHMwWyHZOBceyOJHCyd+sYbg2jsTn2iGngWNWqn2Pib9m9aW9fB
V3c9ug7uzz2TI+ausECGlP6NsqN0y++BuyqUlU1ai+eFBnNCkPPd1cktwWo3P49LcbHhIu7RAD8O
td1C9cagxtezUsORCZICB6c1AcWxH50CdiiBqXkpeQ6rxAWUj9Xa92x/7zrE4CBa9jY1K3FIX/UJ
1sG7hfT2gMsxw25ydJT/pxPZbx59kha74Lx08Di45q+b/FqkL2bgIwIzQ3sXyf7TTNDNRE1X3b+r
p1URnpMV/bX+yVhAPYzdYxvrdh8REuKbBCT5s/NtWgzHaw8ia+68uGPz4rfNn6rMnPNUutWGbQsv
BVurgAE64dJpK5FgwIlmFkY3Xjr+1raY+kURJj08WBubIGdkiYwBuGSmENQs2Z0pTk21DL+UfAjT
cr3uoqYYudHlNbXhqBetPPaaQchU22CyeMxiMWR7Gf0xSyQDdq89dCPwv9cIT1dUIGAGu+LdxzLm
wB9dRydLabrSXuU87iQiOfjzdf3/OBzDOCddgg+0Gh4SAQ8yLoFo2l3yZjcIlGwAFBsfBdkegCcs
wtqkYyUza9CYznkrP1WMm9mNGJTStsaEMYcp8WWXSuR/OqyrwZhOv2rE7KeFt6ELrzfk07m8+ysW
dAIT8hbtI0G+H2tpKgwM7XUqAXuuAwq0pKq3mDcGcsG6dl86KWR2HNa0F0Hag8Me8uxoqlG+4M+D
LwCLUYFSJHjD2KC8TWZilwTjsSTT9ZM3W+wiCyB+paFRmrWHIn7G/lDuVzn8jFPWbgd9R8FN31Nq
SWYeAxIWoPQDQxfbGL5R0z8NTfzgFfZXDjQ4nJEABSYqvzklpjYr1Y6Mx1s8dj8Emd9I6rmnNGHi
hewvK/e6kM1FP4TZEUQWrm+cU+sfvPvlrkF6oTt1q1JG+VlCXz3lH65DmoLTdO8VXn58vXRaTPhO
JGa9ll2fsANaw1wnf/l83Y2piH/5/z+YeShJ42I/q7tNqFshLKPij2ibdbJllHUohewJdVpPplpf
6NEt2ACEGUF208oCjGOKR6TIoJ9ZKUyd35yMVp3Lu8839pbPLB+R95nqhESTSELlhA06vE1XqXNm
9fPefUckDX62+ytzJsbN3O6mB5+I6odcQhaam07gqqWHE4mvtogYQsz0/3x/3NteMW0iEDGb1tD8
CRP/z1xF4ZBH98GJB3x9GPadVWGxcmHID/HBTUQe4Hzboq2NHyzPoI426HFTl/zjrPXpIVEeYuRl
x+Ean6KBIWszmw+0Tar6nL3kKSEhdZz8h3Dkq67tm/Y9ZnxENFsg0qLibc6rgUiSlnjhO1XRrziz
eUA2QL4sLqIu1hKYPtwFmBulMX5PFQpH2Sx/cKFhAHGjOmxMBgAiwdYDGW27priyiiIJa4W6yxxd
umrHXbbIJpuwHcYr2RkvnViZ1RcYxAhgMoKeDJRgamFlYzdpQhtlmwfr7YFYQ/6wzB86fmiBiGwL
EGtDw7U8oKoMJiNdDx2foIi75TBI5PYT4hP0VyBLtJm96IYR1l+vHssHp2SH3xr86o5rfTnWchMp
Q22QRNvKWug0JWslZn+spvy7EoyDAIkSU7AMEASpsxtN+Bfdk8Qw4A6KrIueg3LYGnk2ne0FjqXU
eYjo7r+sj09WJ/OjV/1NcK89uqJ+1BXIyG5y935Jv0kRII6E5YLqRtHO82tO4rmNZce87Z4tIJMd
3Hy5sTXX3yQSxOfzff/Z5dl1qCQDQBQYdfOsgN7htBle1rq+aG868Y7Ue2b+w7Fipz9cfLJ5u9H4
sHv7I13bITBiFRrJCLxzJXLDA31DNE6/py9oUaV3V1xp0dYY1bkqjTlMUAIWL6i2vaDcqcqAY9oQ
diYYzHRYqVJUiF72NqY9dyMs2Gp+r0nk2nFv/FnOrix/ZG8QVuA68PxMou7nyEnx56VbT4M1t+4Z
YjGJjyzuqs3kQpuNIufF8y5d3QA5x/yoka4wnuNhcWdSpUTdYRvkp5W2wtnGnh3RVrTJR1iXnoeF
ABDUwqCwJQuMoWTD4Yg4ggE3byxa/KcO+t6x8ouXTOqQy/TT1GIzjiO7vJSVW6ejy1pP13IZv23X
+/Ay/ekypWdprq+jIhmawtFhvjpLjJdiBneMhz+OySIBhlds4R1+S6c9II4kpdjEPd+O6mbnsB7W
6lWQv4DnQr2CycelOeXbHkwGlNvkk+DBeFcWzsuUFCdjrH+qSb12PpQW4Z4MI/W2mjA7vSBBy2Jm
7sZwnqZp3voGI42aAZtPNjDig5SvJfseY/euGjTvHVSzS2PqX4PmYpj64xJzg2QwQE7jpJttSwaZ
4c0CsDe40gQcCBmtAKMG+ZZLBEIderd64huvmP2bsO6nqibNNMNIwmAGwVc1k7Pnf3mUpZgCcoKR
iwLABxeN7Iz/WuF6e7I9earkuHNs5MdFajxaTcQ0EZVTELOmCxNRA51SryNEI06O4cebGaS5mQXZ
Etk1Vhd3j5X7rbeTfdy276w1x3BkulgNYt1iTsqCVmIQ4rgDrdJ4f41pTdmC/4qp+QXhBWz5VStX
7pdoLTfloA5iRAs8isQLZJ09wcjh7mZ7lT2lE4jsyJ8vk+2Eebsw9EqmBNqm3OUDUhfSnh+Qw0Nj
RPA4td2XV6qvJonQR0fZu8W7UfIsM5+l8B7KAgWTR4LdRGhjY6Gq4PCJfC5FmsY8tSaCrnCXRf85
YIxkBqnUJ6F20xtE9fV/fDvb50AwyU9FzEJKhk+Web5DkH3E55izQWKn7y9K7mo2x2sZDQfDbV48
oi3D+9pq29TOqxwxTAJ++HZ403dLUz5qUlRDwCyfC1rz7Yjww0UgSd/7WbHtH5e63bji3kLOzinV
4NqYRF1qVJKTHc+sCo0tETSzif7F16mD7AqoUdIWF4RxQER1sQQ5UV33HDFCZ5QODGuuAaLEoYqs
m2iGdyU6JuGsv4FP/cHw9NiMIIViL0Gd3XMBrM0AgDuP1sDJ1FMpRp/vuW/2hJ40rsVATt1fgL66
01JRa8PygmgP7Z56ahgUxkaB08xehBdMSm5dSi8k1GyvXcTxjg+EEvWsdTXi9V+UK3tLQlG7z9Ml
dPrp20HZxtaXkUNCWkzWkIQdTyXgocmc9nNkv6WGSRVjBjNk7Mc8BV4xtsIPXGL8xHMG3T1AOv5d
RTrUw0iYNeJy1BiIbpIHgnJILJpiCnY97IMk4R1a1vnLqdVtEpEKSQeg3SXWE9I5286hgjfkhH3B
mq9YcHbLODtPbG7A1hFLR97fTOgNHF+zvi0ToJzWBjSrcHOtFMXBABMozbvTgiISI1ZLi5KZr3n6
sEaSDZAwekRskokDorggUvF/Xl4/zKpbYDpV0Y5mg/XsM4i+q6N6zB2efYfqPvZodxED0GfJ7Jj4
RFO28G1Wd5p2U22RBzFHsLbcxcCmmhyjjBfOT8lGnMoidHW7PEG9qLNDFEsjaNPZDRpr1Y9o7S9u
azZHkzS6i0o6e1dri8i9xTvFI5sUuIew61p5YJse4t8z9+DbWURi7caVcrMbV93hjGYgzMjfZndE
PTl524mZF9ofm9IAa+eAJwPbXnWg7k73g7ZQF2d/RhM2vCVnPjcmtFF686a8DlbuGaZmLwMm63Jm
eJ1W8Yg4CCu+zaaPPl2po3CHv6PkWsqi/lT68mvo5Qe9uM9cuvptMUnguXaC0nE6tBbOJdLDr1e1
2VlP6b7yzGONuYTJq+PsSUXa9jNPyZJPl7bBtLLk43U0VjfsDUMQzIWJRGj9VIHBYyBMf8xtYmyx
zUYoYwRY7QS5BuCqjk8AnexjZgJvXCfenNxaAb/16ggtiVsACf+WYSC+n4XvcjURLA4T7JW8RHGB
UKAaYYiDEuF08AamG/HJWZyHjF1dF00o1xm6hUnRloyW+Is7zcdIuMlRZu5/Y0Ls0Iq4qjCQBMPA
SoD18WjS9siNWO2PGlxXOHrcKlAGeYNX76HPyKTHIP8K+vrXY5SMmLJ8a+y/zkT1NbemvSMBHIV9
24+nVlAZLmUWOL4sg1IUP/HS7jpx91QMvb8TKwqqVcoydFpHAg4CaE7UK1FEEW927qsMI1sEJt+z
+m1OXqEZTx/aIdtAWEV+rAvw0W7ZowQY3Ks3estuzPx/Bq7wEITLTB2RwWBKi++mw9FmyJpBUyR2
yVC352VCJucoxyRflTwdz9JEdUFOxnc+vpLkevotx4o7nH9K1kiNkGh9t8QwqvbNkvoePUsDSW//
mU/LL7J3BnAFPiuDHvcRxBe/g2p48NKiCBzh/o118bMm9zjKSnxCG92qPJsZEHPrpuMmH9DqNNl6
EZN4MslhR+S5rQfATZBzdkucuiGZ7ZEj9q1JFUaUw5ey2+/cUHE4dajSV+8EaPJpjvGlIPBy4fAT
i2S5dzeX7X0SH3DgIT/Xc1udXGc5CCPtcVrC+MonUKRDafehBjwcD+6HDwsj9OrWCCeEENkKjw1R
AUCWKHryU+M0A6wL5apvKmMHkxtImBvUH38Gd0Zi6Br49lfetl4++AOKaLEiTPTS8seL+xemwehR
CN8h9aX/jM0GidVDHgNCyKV1boz8DdXrbUxjBGQdHMKkZkBY060EBqekTs1m2xuXbMIyzKd9R5uV
N8+G4pTYLGhcaT/OFv/NKW1u5sjVPhfN7v5BDRw2NN/vLhlYVQzYg38J5LwpZLC6og2aBC4pBoK3
TkOCdHqKbRzTgZrxcIg+7bbkLlPgYdbU+K1rRbAAFg8v4D3X+3nw/9V++yMFmrzWLiMOHdhibvRS
RZ5Pix+9wdIrH6b1vA6wGu1YvxAc8oGygHmpcI+VNQ+nDEWJJNHwLK30tXLIO+Tm0kQz0COrM9yB
gPXRyWuXnMkK3PlMepfIPwpN0xov8baP63OrqBejChm9kVefZuz/ED7jsskix1VptFQLuPN1hqlT
R6WCaLDrmrg6rfieNlP+GTcILQtuwbzL3n0wgLJFiLNolL6rYh2LpoLCayb6RZiQOGhKtmtXXkxa
n3uutuiac5Wj6koU8ngfdUtXMjNWMNZQku8no9nXGZ5h20vXYO5KUIPtj1VhapixNnGS5ftFuuZB
pnUftAmwxszgeU2XtToViU15vi4E+aYAg1e27wPaRVXb6y6eLqMivqFkeuiImRShun61ivEQ6eq+
8mIyMcW/noelt7f4QkvtfVTmSN8+g2czI4O9WwEaDHE2LuVE7PSUGbuIJ9wxlquHCSc3GNnP3geF
K7Yy90P6ZMhhlIj4bhamhFwxmGRk0IrWedQt/ntvsQ8xiUsMu60duaTZPjYtfkdMhRsdMXf1hYuX
cDqqxvvIkuLZPemIJ6eyyHyXJ04QzL3NKWaW9BoPHX7LHDOGntsnKXLOq/KBz2zXtagEyIZkDjiG
9MeI7Yl4JSSEYXW8EOkDeNiMnIKPCMGRlb/bqKRRme2nccIfnK5szAvCDIrSfNKDJ1FJ+++8uemr
QwwJCogV/xlmpHhJGgTR4q1kOxdEfvLdAxjelO9xjtHEhE4/xbhAx0JeRt/99hMmIIQiy/laOsU3
6qhNIdrfuExQdnjzqwCdNRFjBF4noQyH8lDjgQ/mnMO2tO/BAimWpDRFHY0abBqALyjXPpRYGFGq
A91NJYNO1OiI69mLEaCUWZYXON7yMUTpr1s5H3BoHuysVuy+VxIkQGyuNpWhE49nY8gJrsdGvAxf
jDOmp75ZxaGioDf5Ba4JRScUAEizXawgxZCBIX3zYKtnAuKYRuXm7zzLQ7fekzCjjnMhm25t7xMP
MHTPzAsUAsiUeF2zOKS2v23VQFdmLg8D6Ms6MuOg6tib92o16EnFHr8iLQD3BjEshf/IdelvjTIC
pVo6TyRj8C8z8A/m+tyYyWfcjzvgpd3RSNZtloh015VkUjlifVIdis6+p9vJKVtTpBh38CTIDC4C
XXosv2dOTs65AZNV4DC1PsQtw0mrTyyyAb4rB/0L5IedRJVw6lsnTCK3O6VxCC6FJMA5JyUh/1O6
vbvPl845I9uCNthkzCR678waRnJjb5wJdUPcxPErFmNkQ6bI/yZMiRpTXPwsY3iIsNJxLMa6U3Nt
fPVRiJGCPjnO6/TKEK/foEE45caHNOx3yIqYAH5Tiyjxe+NfFe2xvFu3a+8pquVpRgwPCP/KV/21
5APzeGAq7Qi9pvULRP6tD+rD0fvKz76XOOLDR85AzUGv5xPorgQ5RUYzI6NuZXZG98Pf1CwhRTJ+
+QztBoNXIOUH+KtlbL0eQt84F2BX5gl0yFyGrcPQHU1ldmwthY9yALY3GOhCc2f58fLPdmheZzz9
L6CBbMbxkCJKw+OBZfYctUu/myYHU6pp3sCoXYuOVrCiet+ZxtjTppbp1vFoROvEMkJcXWkoMJus
JSJtFvhB6TNaktYcoZRDjtLNb1nCxn119/eXb5jvKcXwVLAIISQg8iwm0NHZ5eNyiqn3eY8XNUzY
XtlQCUBAU79eSc+A/zsxNsEhPW2ssufgNwg7IihzLakqfHPBaZ5w5lVqZKVg3tdWsEd34etkg9V1
eTEGO5kRnffkrSw88RIoLBVT/9nE6c1m5FLlYjeQ+8rpUK3Ji3b4ZmBo/vF9KkKYNT/YPkFHZLhw
MhcGcm56MzskHJsGAum4Z8BK0c03daijnBUuAMmzW+pdSWliUvVQ+ycvpb0gk+fxF9P0ShkLp7PE
HKmDTniIHiHksQQGjJUs/3oSKaWSU7Bad1v8mr/FGgZdMXU3JSRpRusj2P5gLvL3lF44GcGP4HJd
+VgR0wIywWO9HxLnTc78Z0ac9LMz7HSEoaYp91zExnYpPdwoujokE+t/l1g1maQ/cqzfM8f77Wbj
PyKlmFVRAJ9r0+Q4bLP+oV5LAjDGAZVSrVDnmohq8+Xia/pYTjQ0P0Ab2sp4QibQh5P7gYHi2MVI
2LTJ16DsHxmRbNN7OPKZVseSIYrQ8KsS9yP+W8lll7bNbfXrPc/2fcdhG1s19s01E4MXWoWPQMtP
d3Un+me7WfeisbJQuhy7kJsfYqN/WkVCD7mygdU0+xvkt4ww19C12hCxEhNj6I8Hk87PpWffuN7Z
cb4s2fydG4We1WB4k497klP/lBnSJtvMQ9bfH+NYImqmTpx9RN3yzCrlM4tFWCX2R8a3MN+5zRXj
yIDWjze8/chYHDKEwMFfUt9NMW35pF08ECJ5w7YbCj06lNJju5c2Wrl5QXRkNmKbt8+9Nk/aMKPd
qJg/2EYyPPlIPpNIcOIhG5qYCR49l8WALniBDIkMw0wua4X9dJSawLqY5lH0Wu2FzWAx9abslBdk
J+cM6geO18KueHPynqG7dEQATiq9qi5FIkAFQtwZpea9ES1RNm9Vq9S17m2LQRZ+DUnXLkE1bwe3
q4FTmUHtyC8baxuxy6CZaATQvfLsL/n8pQa7BkYJzc22270zZhjx71sOyf5nP7W5c7LK6WUWsG9R
vC6bmigRRCPLQ5ERerfiEaJD9GAdpejHodjm39aSvjhLy3gaAisVK6eMjxehZ62YseP186d7XY2o
9T9yaTgzuEZFhsUM0CWVKCk8qLTUXao4vKex8+kaKXQDonSn/JAsKb64QbJssTHjcsmCsvtrsg5n
P8+ywimOyxQhHhCYTjT9C2UCWv6WRRUD4Oi1sajKiTv3jw3fS++QAcY5s1vIizvlHuqKyCGAhswG
BCSTs71vBAAVzO9zpzKsjPSruH+fzftCiC+RQB7mUU2R6FOTziERZ3wODWWSl8btqafok1667xbK
48fClB+VkdZA3jHsn8hhwKCSG04IgfNpIG3xnmKNu9n5bqXxz4tafl7tfsD1QqaeoSrDLFUKTz2K
he2Ujp/IZstR/bZvgEg40zx+TV9VDN6ziOC0ZXluESZscw/CLwlF+CLrpEP9eO4AKWOfAwjn1uxc
DFf+Ng7tn2rw16/VH28EvJomjDjUMO7TMbvGESu1qcQN6bj2I40sLB60YEhKESqjOL81qqGH9El1
HpuZgKUO6Q13PHKo7Fgu7Mmq+teSlKqLDc+/HNXFXAuefmzy8BWA0zbzVTv/zITGTk4OGQRke/bR
cCpqSrLRZBDQ1kBN2JUzxnTH7MloGAg664MTza/5wFZlLrOHwXGKsBbkX2Mab31OVdJKPgxFoOfc
o1Gbp3c/HsPZSB7n2XtYbbfasQpCi5a9qiVBYImHJfRa5A1p7TBt11xmzNTB9RIrmSJUMzoGc7CP
q827KVCS4C0xg0bZX/cIGz6eDGeZPzrbeUIJB32Aq6jsfM5miCoNyIQKb1kYrYKUOjKE4gVBfro2
+ZZhDMoOlmxrNO1N8nM24n/snclu5MiapV+lcdfNBEmj0chC3174PGh2zRtCUig4T8aZT98flYVE
5QXqAr2vjaDIyJBccnfyt/Of852QJaEzTlQxSfpp+8I5QBAu9rOtbvqBY4EqrfhInHU4aeHcg13O
j10grn0stBepHblBUh03Vaxx6g19tWvaZbWvKrbGboDGm7KzN5z4tnUbea6xScY2Jh0ngAInsry5
n0W5TeYwIUpFXYc1QsBEYkFjU8Vn08wOvKXKu0q4XNxH5QCOYjTuGj2+9h4hPMsA19ZxpcRBYJ8D
SqqupjnCnh9g1ohmZG3QLihuBvBGd+hRe2Cwr2RMl56aNNZb7LpvgSqxNeiSWo0gdA+R8l12TDO5
iKY+WqCLaNXuot9DSHVwASJiRYEYqaXKuqriRDxNfQZAjYA8opY4zu3UX00xgNsghgeSzc2NKEfv
vq7EQzRM3bNljivbBeIuhHtyQze/NhKfqhMSH8xysCm1Z64sN8AENyRgaMuefK+V/46p06JvLN50
E100PqGa1eyMHLCbMU72GdrhqFS2wYFhP8nJeh7qzBrXhUuHMYwCeUkgDhyRmVEq24Mv+nEbGkjb
btBG10kI29YPo61URvUWBTxjswiv2T04B6fv7/TQpXwSvRmQQjDHYnM2dEDrpN9u0qapP0vGboZb
qw3MWwcqxP3outA5BmokVozjLBuctN/VpDOgjxg8JVbJrKQo1ebRcGkmm8PREEmO2umouCsGmwt6
XhTnfhZne0rdQ9IGHhho567ySu/BdILmht5HEMS2xWI1RmMXRXOqIqzCA1EainXKjxa71X2BF4KE
Z32LAfbLyhiSmQ85h3t2fRtz/1ljoeo3gNeISYl5i4YaHgni+ZsWA8FR9uqzM1R4FwEU3FBLbe4a
HIlXwIC29ElZCER8WJy9k07OihAURSSFf5P+/FiZz4K+IYO7hTdoX7s9nHg/HxSYU6KCI3rAJW1o
1aMMBFMxqDFnurj28IUpG59pHT8HujNuqrgEIzkDopGBdzP4BOFcOy9vbJO7KNVcngvHqO0ZNeL4
QOiCZFHZHiCyO5TxAQZy4urFFG2+z4LOuTHsAg9sW71YWl7akrFJGM3DHEbQ9mz0TS+2sn2G9+nF
bsT9OLVXtFQureJGfjfrGD5JcWNHo2BByjNVDQQO5sRTe9cjkiODb5SH73ZKjafRMWGh4JTd0pVB
XDmo5we8ew/Ma9OTAzgJfFNkhSdBado5B9V8rk1sEi0r4pOEjYsqhIDjNJ6+zdXMAlfG8Weo9W1U
hBuBB+MlCUmppFMyP8uYt08QNcklDoAGoZj4t9Sqyl3v6BvPzYez8gqmUqX1u+m3h96fu+9J6r2S
ipdlkd20ed8/YpOVa9cwhoPDqQNYvH8bDIO69xFgjKm+//lDJ/DhwSO+Lf38MWrS/sIFv780gnAa
vK3jADbGK1OqE/76YCXMJUl2StN+APkVpbchjpwDqbSRTRKgIrsPryWP+hiZvO9+3nzSiXeicJwz
rmBxY/iwg/98rzSqPhZcAwg1unB8pkTRWW6ySsvj6c5eaqPB9+8dgpwhtbm4++c+wwe9rYjXAbhb
cgSFrGgmTDfZCMuHm2Xuw2D7l0/RkM9J2dAFJSqkBW/VjmxffNN7mw3OpImg1HhMmJOVm3UPnYYR
Xl763oBp6c7HLMkxiXbU3ngYanOMsl7s2BsjGe6SBixfvmTa1fzlM5faWCstDhQrJd0afyb74RyH
vDGj+Dneka4Gcr1F9IiB/oYyWeAFhC4L797AYg1zhJuYifDF8EF/vRkzt/UD/w2U0SLENFt+MvpJ
i7o9VPMiQKXQUZcq2q2hPgeckLwyoa6IkBhVCyIwov1iLEA9sC/gWpsd5gJ+BLWHPZTiNtqxZ+Zs
QBI3S9xHlqZcQNJ48XV9RPLB5iR+jnvjqfMIsz8T49j1HPJMo31RIUM/UFu/ujF9iC1eETicjn4P
QRy+FBRspaXY8tLID0ETYYduF30R4vqTMy5+W3y7trIbWvACsHVhfkBP5X0CVsTrBja33bT/+Rde
SJpzCdkVp58/Zw7I31KmB0hrywHC0SVdDkOwQRSTJ5IPuKYUoJsISX1OS0woNA/GMgW92LQll1EP
gdNxuW9Ii+aGv/7i57M/P/z427Pg3YUMcZxz6GoUnXZH+Jkm+oNsJkbUSNWnn8+sCQJ/VPW8NknZ
nroaGcfAJZGtfj7lYoR6+E7kP77ReQhkkg0PdcXe3p30nsm5OvZ993up8eBIGHmiODFJFCeb5ck+
qe39MKruMEO8qyS7k1jX76NBvD9lspo4aWE4OXSiu2QuU+KIRMgvI10HKQ2UYd7heq/32hiMTZYS
kmC1uzIkKzBi+3VHhAf+JR03nF7EAlBIj2HYX1IHQM/y71Cn9/kCXUyq+c2yB/C3bJhG6mXi0OT8
FGXPkL7YMGBwVplT7Op+ApI22f06z/EcCBsvaVkdVOOj0ZYJqlj+q+jCS2953w7OhjTATDWXbLDC
pIwhd6XXLJCsY5O479rt7rNGowzyQi446CJ/AWQhxml05LY4qX4U2Xgiy00MnrojYtnKas+OSUFr
O7e/c8rdBr2u2WTDPrEo3J4FmV7KDXit4RkJ2ruUuhTLaGdMU/PzRJvCLpqdnd0xspbpg03TxGp2
HfxBrwV248GktG6sXYYvjncql+8/mR0X0mMRc1329mlEobmco1sLNXE/pDaY5O4GpyoFHHqT2q3c
mfG80/YL8u+wAiJ97ZUWvjvzORLtN8H72yFrdsQjMAhG1jtYWS5NbHel6u+gbF4oISfIGZanJFNf
MDKPKiIdYIkNtjFSu+xdVzOeewF0kEp58arhWvTNtMXO0q1w+jowtfu32hgfWG++ykiT7E0K1Gti
F0zo4XWhAEBbXlyiMvJVozyC5Yz9yEuOdncnLehYHjbyVY7zhaAGJ8GT52UP7M2p9MRm4qfy3XHJ
4YQ7M+p2amHjSFPDoZpf+K1fqxyiFnzG2F+bDyU3XJw1XdW8KqfacxZhbjCAThfgdg1QrbGPAFCy
7w5py4OnbWGczieOEEFSnV/nFIF7SMj3DVAMPGHQPWPSgSB4uxcUDIbC/cZ2cGf0nO3j/Likzde4
u6S1jBPlqx9iApr2INqotZnwtwi1bVjtFBkf+pYtGExnLnAm3qUBN+8ghzun7h/Bq0IvCKrP0RXt
PnMRKulpaibA0bGvxUbGxm0QXJlZSAWd4dGWC/SIJSs2SdNgs9dzksE0xf3ArP3fQ1Wh3CRP9YDm
HmugzSX7MFjev3yuWOUAHbZhdCxLbJx2aF6RVhw9tulQPJTX05dB5saY/RN3bJYkdsNy/1fP9vaW
U/0nfXr9Hus/lckOiXquOpwwqbMSVX1TSFy4btGTsDMGgIStfiCiDk1/GjsOVILcT9KhRcUVRy7L
Y1iR4loa/k1H3oBNMWp9XZcnUILD0qrdrcOu4zSBw8bzOsIJ1F07iLF4uteyLlki6+wYePe9sp6T
mAB1hAqwonaYY4Ub4tx2xoPuu34zlPj2o/nO67PDRHsU9ZHRDtemsUkToDLsE25VGT9BryLd9Wue
cXpFFTdAWF/PYflVZ96L7MfxgNel2TiZ59Byzw3LCLMrqIiD6V+bbvpUZTy+ALTeKqL7hEfAilN5
34Hlw1Fod3VnVGssgehoEqY+eZ148Pd+CEmdNmv05mWgAoWFalAsedZbvtJn5nkftpXfssy/d4fu
lz6CVmGSTm/bidoTVil47xoWUvKDIY3LeVAfZTq9OlxQvbnbzEtTbwSazkynt3aijt6ctxAIfbIn
vMpdwXbCMgBO1OZbpfmKbqPFvpbnyqaCZBjlV9V41/2CYZJkYQpXQ9YN36eebpS8HU6jwJGi8/e6
9jbTtCAgJvfQD9Zz0Oe3yyXQmMmQlvbDyHZSJSaR3h/bevWai+pEivrOHTCtUr3Gu8L4MNKzL91H
0/derKbCauch+jCFWdN7lFEYDArs0uXYilMSCSjSMwxmZeE/ar1rEXMIctvvtHWvW6L2cItmvAE6
ae+skuV3UfRXodtfux0phlx+teTYGm1Raz2szbzsuZv4uypx96pOAb6L8IH8y37u4qelrcDsBAie
Yw5jZoiv+J3fybw68K6gMrN5HRbWTGJejUXIetP56pj6Fk9aIdlWMoXa68rEOE/0w4xLjqsKmsg0
NRfhGd9iYGDvKJCZ38ywOAZtASrf3KbtAAG2hWiQuQRK2NOsOBTdGY+D7G3eu7xisL6Q88AOXvbV
vqnUly39xznmBZh6YPIa8gGNf5tE9Yn9+y9XzOF6DuEAGH1770cmm4uFq1jM1q+EjlFWKSN5bUNY
J4fioOOENSGOIpri0/KoE08zBClSn54I8bi5+U2TGOO+RJfa2kOGSCNsqnmwPv35IVz+GE39A3uM
CwH+Rewv2s1oMDWaHYG+2sPr0xaQcX8GpHEZpLABca3++VSSORvZa+9SnBkqGns6fFrAi7Bh2Cf5
cXVylg9xQNi8FySfQoG1sK7PA0si3tfEEhyLh1WYHccHDKunnw+ZjR2l5blircdomMbUYXYNALnJ
C04kJXE9OXimAHGu+aQ+/XwwbXxiaeP3GI3kbV4ZNwOJEt5KyVan5atuerFaohQ1RUKgq0++7X5V
80grk6nhA2rpbHSPBA5zeWOWAq+iDVimNe7bZc8VBtFjZzmctulSqqL61TPxDDLcAUGW4msmKMuU
+Sry9uILpgLaJowHNjPpKk6R1oKJytqo9wUwuGTxw5EpsklsvRoZl9MmxNwLR99WO5gEL0Th0Ra5
Gqkxu22QrtAgoxM9Vswy7vBA79qGYRYcbHXlDbPCRM4u0BNPdhfT9egRjS64tydk8X1jRuN2nucZ
dTAZh2hNF/zRzfw3DOiGnURXQZGS0uECFmLSoYJtMePC22C6mx1fb7jz8G8gn5t2fnR9cTXOyNUO
Z2Yutedx8K5l4z8GSwqrAX4xDQnTg9edk8D4bkKbsoBfFs5i8PzHyOmJ568jInuFD6e5lPE+aqnf
GqYvS1jPCLq/JNOR6gasKbWzJ7C8N4yDjjtCwbq7zIXg6CaSw2hHEwoT0GGouGuH1zq5M2BviJzR
qP2dMbavE4crnmquhNyEtk5GGFKP8ZEomL/VNqkQfhYKqLk+hvUhioonn2oxAEkj6z+9h6vMfmrk
RRkYSHNcWTf0jttrulCvqtK9geqPSYSqRZwE2e/GKl5UyYmLWwqcb78JeYFxcaHzZRwZxV16d2kZ
cx7d6UEqnhGTaaDzgBNbTc2C7tmZ64YAhgPF0BR8KQZ6VRgjR/7hy80wG41Ogn9aNVcVJdSbvi+P
RhLFJyIOBVo6o6DRH2QnEXKGASsyBCnoxeyzN92oL0NLaWicP+lx3NeWeIbYSqydrWB8PciCXS7f
wEnDz27iOAjMqgPIiC3VivNNTyCGWzuGsaHYynB+V8hOWNoxD1n4csrKYx9IbA0dai1qXDGt7ldV
nAncCv2lpEqRZBC73lC7N2lvgO9jWpdA/SfSSnh7PCQlNrS4z8ytQdH8+kwmfDFV4J2xkL5qgxxG
HQOmLs3wqkqcG9n8suLuYRYmlvas/eg05wej5p3em/7WEvIhdMSTTPh2qHipqskYt7SCSnVpSZPs
24LQYNv+Ygf96GKl2tg2DynUBvsh8Tk5IdKEexPMDD8Yr2kPZQHjsHBzIDDXHzXS0YpU+PuYcy4L
snugvXt3Ljap5H+sOoAsg8yeZ9CIRPZtlpe8EiWTGtXSJOatcLjpJweaNVGcbKxR58pyX1gcjIjd
n2bDKDaqyjmsD+ZRNM4uCPzpcTIya+cZwXU5DReS4Q8JXfKAkn+1lO6SxmYgmHsecwdzEbwRcYvu
FXgGZgbf/u76CBnRYI9p2TxjbLeavVWkN4UIh5MxlI9BHL2MA62niezvkA30QYJZa2RN+tMQwAxG
il6QZ26c6Fa3FOcOds3tsirecVa/Tx5bGCF5CFUNBrBbhvVFyqLqx9p4NgNIMk/UwcLosBt+0XNX
0UmRxyDjUn4/whIkJxlzNcs8HBHGvszp6bDlOOCMN25ij27BmXQLjivn7EyesetjagmMiJu0qg9g
KFBgqxaIhJQ9v2av2Jop62CnQ9XAhmCWH7DQXvuZo7q2BvKzIrvmwktBAe3vW28IxAmoejFyaIwY
QERNKCoRnE4d6bx5RnME5Yn9uGfZ7Zk2CEPwvJvEpCcJge3WyJ+HvvHR6ziqphjCZTvegyamc8CO
wQnFrNyGWn2XEywLLFrfre7OTOz1n+1w/9O2VjJu6OnhO4z/3p1mm7Tc//d1aw/DR/Hr47+Wrf38
gz/b1oT5h+e7JtY4n4Cmaymq9obvpv3nP2zvD1ghCsVT0J8mSN/81bZmWH+Y0qZrbWloc4VHUOWv
ujXD/sPDyCP5O9fxpa8s9f/Tt2aZrvxb35pnLQ9O2L5SvnK95aH8vW9NtqHwLUddgpSTer14i+og
ulH+Z6sli3IcZWQIITObKTENOQyb0vevfT+4eJ24SmRbHoE+OhCCXgK/0hyPnXyrXQLtPbUUfoRi
03qa2DM4szDM9cGCN72SnX3l+U7L10/eiChtew2LbMQHl1Kry+sYrz5X6ubGpnUHzeisjP6LNCIm
Prf7lWLi3hde2KyawLevqNfdMUCfncoD3gOqd+3DQHiDVBrZwaky6Ty2vR5iFoUfOCaKsIDR4Yzh
trCpYIjoipJmfeycodoNTfQ4MoOsKDO0d2lTPkm/vbRVe7G0OFf18FiS8jpI3l4sjMhGiVUngm1h
NV+Dhf7hjyHKEMn3pA0baN+03ZgaOUeFAWvGZms5+iGiKTIS2Ptm3/hsVH9xFsBlk+NGySbg9rW8
93qmBbnk3qYyvKGegDk5HrgYhDXNFk2c3WNwwpU5lJRxl5iz8vYeRf9YTeLbwwSOjZmpSpvUtM5G
dAotGyBjXANRbOIL5Uk1ddBEvVy9MGGivbbxT/gQf4IyITZvkL/lRtwhdq4sv9rTA8X2bqR4nkAN
uMa3ii6kVW3hxQfxesbR++44pHwSekq2/pw6qMDF2p7hZYxRl6zTsW5ZdIUpICQEnjT/GDTtNA3A
shoDt2JjxYiSeGtX2k/pkNIYV7v0kCXHgo5qJMMFVatzqn2mFIyixipXiGgbfg46A5Fuw1u1eBmy
wmx2bZ7SreJO1xkDl2uYaj+6HisoR+8HDV2r66xoMx0cG7kni0fo8IG+EsN+spJLxuFCIjxVs/Mk
NUSupKuqOwxbq0CTk+1G4e1cRLamC40Nrel07AhrY8B+IwZjAsfFPKbV8hKJ9q5FGVNTZi+gjZGg
6iNX9GsSAfesphCSuDVcFTPZtzirza3XGbi1ZHqW4PUJe/o7sl3DiSv6IabTCPC4eqXmFzN5I+AG
fyuRo190r0He23scL/2+qxFHEOxIozXpbyVC78DQtkPjWJy6HPjByc4OFFdp/ba6ReDrs18OfOrI
m1+dgi4Dd2HQNsazo4hAFdQaK9O7xQHQKEHNs+BwMDrspc0nb0bZHNPwEQ12ogQOhvIQHMgDRSvT
x4DlpdV+HLH/ZWRZyO3ccybBptvnxCd6xlBnuqlr9P9cUZTaR/T3Zh8+lRlRf9MtFt6Q212Kgc6F
wLee/QKEHHEUZha8cQYGl5wUq1tNlPzYDOMmPVgs4ueTHMt3HTDPSIyim8Y3zoDDjnPWj7eWjyiT
md53bTcn6mXts5pLPP9ts3H7Kj+OdX6p++8yEb87GwyG4lsQRXRex6jBttSRDXbDT4aFi8WykP73
9reYCdRqw4EEOTHNpOicCVVAphcddQPkLgsRUjEd2nP5BNvtvQirQ0sFw7Tk+KyYPI9uYNC9VcDC
lyqN69zuAF6NEArsyL1G5muZ7WRY5tu54zrnNDEbZB9PUpmXuM/Q4XSZJNu2KTdO49wJo3xNFkPD
7NAa0cvFtbT3BPK9duhuVupXXQ7GVYlrgTi62sajRU0KYvMPi6rQ6tyiM+xpU3+JHUwzcTRZRzuQ
SPQRdL7hqjAh/yVB/xKnCBf0Y9GTo3z6gEoPFXKbxhabWf1C5KS9rZyPIW66K2YYDDleW+8SnY77
IibOp5Fr4VMq+zlKeMWEGUKdficUW62cNN+lXByR9HBflG19zdbqqDXCYtE9CNd6IfKR1Fg4heFT
uB4uNUYWDUZASK/8rww9fRNFFrMoFLUiusmrkJevbSbHd2ukbSGdxIrYE5x6Y99TPEoShw3RPH4m
Qn41dXMCMlTu1VjsG0ClMSi4DYxdDwinG2xnQeKHkRN2vNVua4RS+lAJXOQ1TRgGrBJWxlwIL+0y
QAfhcN8mlYSrPNETma8DZyQH2s+XiZKDdS5TWoBVd0zKgnO4eWdGVHlRf05u97l2m1+TidVThaK+
1hR7kYUDFgoipThLRx0QNu2XKdBQrgZevFkDRsmx+LJkYEhlzyLhoi37XbecRSsuh5VgGB5nKsQk
ELQhkMd82ZQVvtees1S+BIM9HqIOl64G+UUjzY0KiLUIymYWQBSsY4/uDRe8Om4B3RyTpKh2iTec
SnSEFcmJmxiTV6eVtW/lwNYjlw9QC98opbnLZomcKjrc7m5/nJwZY3Skz8qMoOuE4wvNx5xrqVnd
gdNCRFIHi6KAwmkAYuX6BXwEW5igWBJuwFYtdeLAYHDyxKRKR0EXjTRpWMBcqTm7H9L44pRspp3x
vuosvqXJiamKbjODLWnkF6+qGaEEQfTdzBmmiRkzPR4VfSCldiw9ZnrbLR/nbH6Y+xurSoDmCwU8
VsizoflbucuW9YFC6F+XRWLtzCWSNJAs0pZPwWpxNce3YSkuCWN6VVdEA1lQkuum5vsSMkdF3OS4
z5qv1Bl90xm395wM1ktxF/Ssp9LJ3EZmiApnI2WH6adK+0d7ZAHfIqbaaIGroW1+Ma1FbOg0m82g
0KwN9H0QLgWynfuCPM4BXmPSl8MX4IO3IMRkhqDebUxLcM/o/RjnbX30Cza45Jz3cpxNoM9cV5OY
iyiLJb6TirGRVbicJA1IHVwZs/G+Y6asMihfU/k0jMYur0npW9hBjuEo9TaDxDVHvMrNsJNbRIUk
DbBxe+I194O7oHE80kbJNW1hyQbYwadT7soRVns59w910XZr2BRrqsEe0pmFSI3zSDJprAYNMaee
HqpqMla6VDEere6rpqeQRbeiUMSC56qn5JOT4+fQHxUlAgNTHZbm+drHBQ2eZ15qXIwnGNtfTLh4
Q87ZzPbQMu3fOq92Pl54gAcfA0t46udLhxvSwPiSJo8ySO8ncEFhJA7plH/wKCxY38VTwv7Uko+w
KYCS4+Fb2YZH3RnmRdMUB6b6T39yb/NGnFmwvCmnOOiquMSGe87tWD7j0X8BMELpo+N+2az5ARB6
JRWlCHdAQr5B4l8xQlF4Hw/g16C4EFdGmXKGMOKSI2HqwvQk8XVHxyD59bjF6PI46i7Ymk63mcz4
LTUd70RW+WSmSbVtahOtvIsfBhpbQM6ab709nfrIzp8sag03blfa51HQQ0L9US9o2xW4eKeLYWw7
1YAt08xhcJGT7Yi8si5qZDPM4yXTrGv3D1he6KnHJ9rkMfaUXuXEQ1vEr3ZV4Cc9+SUAn4TadIRZ
W6MppR+RVrSfzSmTfdUSEFfjBh879qGhOmFtInunst9G5BMfLX3Fk80dL6i9dd7Xu3iKFHCoZrkH
bObWY2nlSHKaXOp3mN9x9lcdc1E3Mw0Zt1LzO4psvi9OR3YDuMCchJnCjQ4zttA10bBkHQALvHVj
DjxAHfUGDq6mDQqKl5iAQpkONQLsSHgDECrlWgqKayTEsjDsd2ET/E5gMZTCNY6BMp/jdArux6I6
ctUh19e+FARfDtg+1yAuatTawUZwApCRmy29lRbk4lHZ1bEKjHMw5Lg0Ol7stdE2V/Q4vulBnmCs
kNQtul/J/EYFTDFl7wSxHoIIPHdUqVUzY/vsKPuyeggdXjkifhvNzuwcsBkD9EYubqwLomvLBuWf
cSnf023oI3CY7prvNl2PaTTcYKBtybYSr9EqG65zgA472UFTmURxtln5HxpB1GNGXj/TyBpsSnT3
tQ+m7hwZ/a4gCr3V9XA9meK3ZXrJA3F1IjNUF0IMcr4bv8Aoyyv5zkzrr5li2iO2MXBsKUU4Zo+M
zyPDKmwYe6MWztE2UY6DgNhpmy1W2EbmL670xDZtcpjkLk3DsOdfyo7FJPlq0DVwKSIMtZCd8iOU
FhNLTBVthRk8CGN8g1w5Uq+G3S+bi+oqZjiw/BXhdq50bdSt8qq88i3c/RSeDn68pUviq2cRuRqW
1U2IgxAbAp8huFpU+NVcGOToHjX4wSDfxKV9cbX1aWeV3sgkhw07jS8+FzJl3quw5Y7bsYMQnv1M
JnfbBT48nxKBrBgfFX+78AZUz/MRkKgEvkhl0sDdr+3QmbBiEaabrzi1TldVEHPNNb9ww9iCxX+T
cC9zJsKNNGpMieUA/oHgXg1OsxOCC77h093CjTtwi1vQ4MneUBEYm1QfvGHUD30HWEzmADPad+40
9rlbBokgJPkhsjNtFmJTFYjNQTueBV9KV+ZdT1J0m+AsPbhhfi9I1jFNxi7UgvKFB4tn2EYFG9IB
CJPBE5bdB1ALiT0epjEg5t7HsKk6OjMTvR1lce2DnHgwa84xhc/y3PVvL5TI5iQ8k+eoxfqX6nU8
0ubeuz1ggja70ZSar2Ql8HYg6HrFBKuMNvQZYXqM1cj8WN3Q7wXraIyQ58sHq+IYonEtN7Ud7vyO
mYftyTbnRbCFaxnyDht75Wzo57gO8LTrBEyXzxl3mtMnLLr0tNtogF7+m8p5ex25D1qAbMkwn4qE
KHyvPF66LG8tZRyKHLQ3NRjn0bQIIcSs4YnPJCZ7wHj2HmfueGz/iPphWdVskOFmNvilslxtOcpy
rLEWdgWtSEVv23e9qc7zCAAysOYPmjy+sQa6XOoQK8eu+eV3jdrb2gFA7xZ3CMJrw+W8F+IVlvYN
hBQi9F790cTjRczYqYxo2g/FsvbCzElDKdCbijqSNj3bMwgYJ2j7LWxZZ03S/iHr03Fr1eF7Bxeb
O+vtgPHmWImyu84lLux5DOmi+8BSf+tZATdeC8MCYvFNX2bvKWOZahBqWy4PxCO5rkxAPHwJVn0Y
YQYGG8t3vn7kt/8RKP87gVKZ/06f3LInLeK/CZTLP/hTn0SFtFmee54jPVtyLkD9+0990vrDMyV9
DtK3sZJK0/tLn5T+H/iQhacISnG58ixETcIibfTPf0j1B+9Oi3+gfr4af/V//8/X+B/hd3lX4mkp
i+Zf/vy/wPLd4fNum0UT/Zs2qUyTpg/FasaSyJSOrdTftck5mhMjdUNrUzkTQ21PGXTVd68JHnwS
f+m8Gx1/PzWjt2DCvgmiPjnae4lmljh+0y04PHmLcw47lfIpXENSW0XusuJzB8itXH5yr91BKhjv
HDc9xl3cH4s5uwqcxtpwINcUgpTz7r/89v/zh/zbD8Vvp/rzZz/++uc/lCkQd5XNekRYlusp9S+C
a098Feg2dw2ztWDo5Eg0NVCikLwQ23DnJZqyCtedGeyByuRs4RPANZM+JlCTwRThc3CwlDtNcEpM
+Xuu7Rd3RMrIGy4AbVgcQlPfauXp1b9/3GJ5XH9/3C4NESQ8WZMpVzrLk/X18QB4g6fO+t+DN6RJ
L+uYfhAO4hZZIiO/FUQgGp1357Lh6qvjiqwXPWdTMm4rPRsr26ILsTN1u/35nTfaf3QXbG7usYPB
eY/1C3zA1EBaBIwJqZk/2pa7JYtA49ehqYQ+euTVIHX6QHsgBRJvsaa12zcXGwvZ4Nm///3PyW7s
X35QU/EUOZyZWeF5vJitf/lBVVsPY1ebbLHNZxs8DoSlhcsS8XRRq0aFs9H0V37gn5wlqs819da0
3mb45/seTOkGeyomp/3P/1obJmxJK77QYs9onWJD6QeGVbvCdQVKat55uX09gT9ZV7619UYoiXlV
G7uwrLhhaNh6DgyhnbK7JQDD7tPL5Cl1+GUXIQimny8ra+RcjETzrh452biDWR2WEsa2ZtpXJZtH
WVRqm5mYNyVncbdD+c1yeqbN3N/bdNls+ZHNg2lX7Ohia1dAad+Qe/uM4TaQkYXsl5o+UbIk5thZ
6wumI46M+DqJ4RTqwa98h1ZW+Y0LPt7SdIUIvnxv03Q2eNKLHyMw6jYvdTSsvXZoumnrat65Lk/6
aBffaU+mGF1kTyPyesqgJ2YFIXPLHhEwkyuPsB2qS/6CWwPMUtNscP5QybTUdEGrwVdD/QJEtGoz
VdkNBXbNqUnz3z3Jxsl4nPVz/1EMgMqgsJxLbde70GqfvQHKJaANHEvLr21qrvxJGWT9uEKEEuqd
Td3zptK85qKy5cRogA0bk8V4UzN35EF/MWfjPZpysa0L9f3zNCRUY4JhKPx9RP3X6FX92Uv9e811
lMFR9XuzJeHy8w1h3BJxSEscgTM+Lsd4wJL0GdCksYj14BCWXyEhkxB7cLMxfBGc3AgiA2ftgxws
znmZi4zTf2XsLcGl8l8b+6UMBbNFk5tnWfPL80RyxLT8JRpjW/pYgPBFR+tpgNoh686lJhb8IrBU
5LDlXVqM+VNcc1iyIcIeE4oRSaKLr8XIvfbs5JPE/CdtccvzeKJdDYbc8v/Bf5l3TCBE+YZykxFh
AxTGkWYW/RPUVbFIDT5yOBacafRPaZeeOLh/xW74SFfQ1h8C66pvCT7/fCHC+e3WpIMFhsQuq4xp
Z9Kva4+4ybrBbfG24PxSom3+H2HntRs5km3RLyJAGyRf01uZlGvVC1Eqlei959ffFaHB3DZAz8MM
ulsuMxlx4sQ+25xJ7kWbWD6LpDuptUyo0pgUd/6AxDIc+ZvRNOKGI8uG2r5xgiGG2pidODAW6fde
QENDwhojGzTRDGWJIC7gCIELOOuYtHA38T7VkuhK7zga/X9+PjEXb/9R5kyAbKxxvot5ZfBV2MUb
H8LpBitByAT9zxazHEZiYOpqrbZtvIW38vD/36NWL+G4LUmNDSMwsgq/H76HLmOrmTrGJsdUfh01
wgKglzzmuCqt+663N3GQPcQFJx7+O0Ty9mDH5DqzVAwqVRzhOLQUDJ/ko1dvXP1TVlkDqfVMrETs
X1UxCuRnADDFf5frTr0z9W3NCNieEmswWjGxSUC8O9004seY2bw768GprJ3b0qe4gGMZJ/RG2yZW
KG3jS0Qs8tvVr3ZTP5G2bT1/F1aasy9TPDaIFEAPEWhM0PNPLWyee4sB/xSnTyLmzMOAhU+tEsB8
wkP6JP9VpzRzWzLHTYCCZO/ae/WqI02/C+lIsQMMMQxlCfpEiazT1vsgJudtLlndY/kSdnPA0cSC
EAb6e9z/931kEUqhlSWRcqjXMw2Tt16g1cVsIW5gOJq1v6MXkbJsLs5C74+g8CR8hBSNGDoHUlzC
o4fQ3tE4wKFEsU7Y6F497RIPCajJ+IayGjOnENc0PANetlz6oddMot+nsmQwnr30ifdQy9LBNesn
ubQ3ZASwZN5EwJO15W7GH+rFWubnuGDV5l3VvuU14VRhOCNNSGdSGZVo0jVIfLtkOHxEc3WfllSU
pD0XcicigeLMMVrkV3LTG9wLuzD8ioXFgNSEKC5HbnY0vgr4r3XFbHNK/G3idzv1KddzAcfXgsQZ
hoTSoNTj+o5rDuVkMNppDXJnIEbSd0OPNHoK2Bnq4A8GKPDJUr8VmufhPtSRU5oJLoZsTyc3cPjX
YrxO5JvHVKbSwPbUQ6qyMTksBhkq38uzZODqJzBMopI6xBtIhuB5Quq1EnWJlXUJsuM/hy0HaxFz
TNjyaGxtgISinh7w2wg3sW1fG1nwUf55+9ZcHnIAf2jC4q5oWGlVTzUVxWzeiG67Mth8aOVR1Uhq
rGlqB7Uz1ME1DssEZxlXDQ42+XcnWjtmXhyqXo2nc7uZ/cDcuYJiYLJrGV4b12Xp+fUh09yQO54B
L2mo6+muIk9HNkKruWBtULWX3U9HB4tqI462IM0/FoTba8dvpzvDp7MKOODW/ZACQNT9Hj/Pp9z1
wJkatOIuPKvVrPHYO6xDsOIkK7DSW/Mhcq5syJqtQcc4APDAWI+OfeUWbBliZOX2r0SOdzw3WDyx
S5pM3+qQF4ln1TmX86AfZIOmvhXRBVmqdX5DEWqcRsiCeu2+6VVN5qpcXRmGc2VCUFj9NlvBeJh7
3NE1bzrkDu4103ywEkdgcM2MtDG+VHnSbHQc2PTBJAKtoySBC9HN47y6atqxQWkIlX6CbQF8hs4B
4Q2ufUgiKpNnJJ8BhNi0IJXIOra4Vm2aUHK95XE6WC5+2+2PyOBEMRJnPAIUtGv2GceEDpl/IChG
taqtbaNQ9loY99T8MvKNi+GSJZ1jjz+lFRiwl990G3PfSbypD4KEh3FHms2LOvvAV7C9KXepNyAB
7yirGR9wYPfR01jPHGCywyhwlYc+zdwgoL77yOnXTAidXRhNf2DWvDP6+pDqIFbyTbHUGQPjdAwi
vtg8PgO3f54L8g7MbL0GA3x5j5Aj1cakesufocSDh8hbkvy3EGe/VU8aphOReiS7MOG6z7HsQNO6
XZicudzMZSOBX0+DH5STwLDzn4fqRzqFOIDJ56k2ofqnKIK16PomTFP5ZsaRggrrlxjqhVIrmmPX
s5Q8TDU3JXD3ShutfldIGkaV6ESbNMN5XiFHe1anoOtSHGPXegnbp1hckfn4e1e2htCaid6K67so
rRlLkyYBPDa/YG4mrcvRvqg/o87PUdYaX7bnZXnSs+V9wDwMK+XY3DAZ27cYI3IQ8WUnhZ1bBIMk
Tj0Rl3NXe80HSP6aFdpsHW3ENm4kvta+6RZuS3ErOjJUCbiLJlr7sTnaDB23eRx/xWjPpwlarvyA
TVR9eDxiSL1Qm9Wq6OVnMPbia0z9eaP+kyolTtG/1VZza5k17aYEm13CyB9q+3NGIfr9HurI+tlZ
8a4VlDZVrXCe6Laq9hiy5Spp8CJZ1KtfDDCYZMvjwVKdCCdxL0MA1CGhij6alXOFepMZADVR1S4N
Ns2OwHsk3l1+VhcrZpPvXozbo1ba5K+WXIDqOtyioTjNgFat7CoKOYf49wuXBZ3q7xdLk+PNMkzb
gn/kgU78+WKJGsHu0tEIt21vn6u8yOHTkL4pMODkA9xp/oIEFKJ5aJ1VX0x0wGNas4rbDt1YRTzV
npQHfz8aHNiOnjC/1a4YGlA2nTE/cKNYtQxqsA6U4BdiFKJNsW/usj3OjPaa2fUTWwD/DP8Tu5Bo
P0f9u2ovIZRs//29mjC3/v5eUQ8zXYZqZQrmEn99rz49v9NE2HnrM8s1YgSw1UJ6a1JZ6JIrBCBT
hNtOJV8vvfb3FdHBcA7xJQp+2TekemdjAw3foOB6zE2a7hCBL4lKMitgKgEfKQW60REUjstu58Hu
KMRZXbv//d1Yf+WOSShDcFU2HNe2fWELCQT9+ckJoq98cuRJBCk2Xex89cqMwAwOuEvibzmGD0bT
81pa0NCyHOKj2oCV7h170bqbcmb8qY8v2Jr/Z7WqPZJpPriyD105M9/nLIKunM+0TWG9s5j8JC1+
uw7Up4OBHLyUnV43W+UGFbb6UHtd0tHs/RB9A4t/gaf+jNwY/0BADLAPw7EtD76c7nl/e3hjpy/c
sFKxUSXQm3EfjwYK8EzVX1k60VTmwJUlGnaTcZr99GnUwnk1oFrbGpn2+j8+fFfiEH8BZHg50AMg
FhqGzyOQ++rPgAxuOn6IuH/jC+Ozx4hgHyMyhr8kezQCULI9Epp+a0wMLtI6wk6tmuddXYRi6wTi
gdCb7GQFxt0SBtybOz08tN7cUVdxFMUyFRY9Pzi0V4VTMbf50Sa0WIXuX7gGcTrLAs3NxoPs/X38
DrXuYelHLdonM+u5qrwZb/FFWqVSlmU3oQGpH4H+H2H8/+dikIztXsfBl8FzucZ5hKus/M1qW3jc
3r38rDdIOEIJ64UJJnv8Oh2XR+9nanPPiP1hJybmSIyFAQvoB5Mk1dBbfrXFdGNFndWFBiMdORn4
UOdEKcsYLGVqa+Ad2onIr1BQCnEVYJ29qXXUxByG9cS9yTe8eTfOBEa3y7gPmHydFMaoL2OztyHA
SCBPXWLNIb4FJefdRNRhmoXWNqkZK3cD3kQj3OPK8p8zjYm7xbkGpiAvkxhPLQGvRJsoBvLIDcdk
vJL5uFvm7jTaNM51276qRl/hBmTd3S0JneqYgxtMAeAZvhC/w1TgseK8W5DAN6kLVtom4TGLsCus
YCDsIF1DwyvFAqmn3IVd9BKK/WjzJFWLNZXGNuvtjwKc+JLrs3Fp8vihYbqPZoMogjm9jfwyxOHz
dLfMQElS64lkujmaIvmyDTgGkrLdOKcog5xoepxXmKB35HTPJ6Lrga6aSHtm5v0MX/45NOkw5NOi
oRsOKU8aNhY1GwPy6aEN6QAwMdaY9ZKegIv8oI27Af7GChcXCDV6S4v34MxAiUyLOEWtcj1KImCF
QlPWxqwj0rqMKryFyaZb6RYOkbLGiokcx3pJPlUpSuU8otbq78PZIBtu+ztvgHlaKxkxmuVAad2E
XkOvoajHz26M8tfKyULEtX9Zue58C+fZPRlOv66LBCfQgJxdopqODBCpS2QCsoNSeAqIUFX1RiiE
RS+YjnqzXUu6djwlzP796eR4g3exP1UTExN+PmCErfoj1c7hvLKBLrqxwLCSIrp949byfpPpS32k
0NiQQrRpLmlioKBmOS4VHfKu3nOPqrAKbLAq2r61IwFjR15LqCoDk1XSu8eRlAMfOs8e80vG29zb
U1QsHcNKYlzqJ1i4iAQs7rxhk/TbRa75ztbuErgdDJwA1DUPJXslGap5QcR91JwSx+WpGelvPBuh
7oajQUKPuRs9fB6w9efRcBnVMA8uXDu8igZezYyBmbqdGE1qrbByCtSNTgdS37hGAqrGQwzLudr1
/qaPem5O8RmIBE/DkcgWt0WOlMueW+1hzMU3GuPMP6OEIdhplHRvRo17yoINAcNTvIYwjW+XneqA
ExoJWqhqVxn+C3cjxD9cU8vEf6xKB8pQEaS7tvLf1THQS11dHgPxkWu0c5Arr9ouyY8d3lJa3rQH
0WB1NPoav855MPEAZrjWfCNidjPWm8bNe1BU/1RICF2j911rWsTmp0FIiXsGNoRaUfnkdnkSOo8n
8JgpFBd9ce991Iz4FX4pGEuX67fn6Au9BtGCmJh9D0TE0rmPskrENTIhL4EdqIfSuXL6Xl2j1Rjn
tn9oP4bgwUuaj1i2Jd4Yv01pd1CrVnVMaseEM4VHowFfCXOydyPe2PDcjYu6aNiVNANMlr1ZOx/w
L7L9v595kAT+eebRPPn0TjDniWiS/dWfzjysPXxipHEjnV3duBQYd+dkfZay4+mIn/rG52155JhZ
cIk2WcgwWj2nIuKeV2LrSIhdpF+CLaWsBMYlA57znMXszS3fQJFG4nkVMdRPE96b295BUsa0iMoN
4TPdYpx6UdCEl3YBRrvUR9+g42nRSIvyRW20InpK085fywsO2AyRgFz2egmr9e4AXIrZXoCAcque
igtNCmsbeKG1wWKXLZ4rn7PmZXtjmgg1kteIgrQqjvstUQDVlrz3ozmSqGabb3o6GRcFc0w4t7oQ
GjckLF0nY3zK8/bFj70X1fBbBbhDTa39RiFVjz8BJ2yckexhD/skzbbWCM3iq2tGB7RBx94aehAE
bW/SaW8aGykO8Kc8ouSnYY/aH+SFQp6QIP1/v3Q2wPR2CjH1CUcJYtdYf2OOfWitXPIc1eNAdQfM
0RRMdva6bBK5PqEtcKzu9j/WzD/bJAvWFYAgBt6eCyv9r0uGKM9pnNxBbBAV+CgStO0w2M+2MwEl
qUciP176vnU2in7X1tG4mUyz3/2Pl/GPXtkwPVeWKeHQj/me/9eXYfgzDjhZ6G4snYGMusiZWfzk
dvhec3lWSzjzhh+DPv/SettnIEbeAB8rFxcKdRyAKTRDdvwfL0vIGepfu0gLBwTdsAUzXo+JzF9f
lw8DvMkWAMYGv519nl7NpNM2+hj9UULmyuVVXHUdYU6jErToQ4rekfg/5xyXriFMI0T/BhELjElk
i6a+e5mMo2V62LuJ4mBHn5pWp7vZSX/kOq5PGevDeCF7bNuO69ocpZkYwB8xCmviMZjJVDfRmy9c
6IAsrqHg0tohyN/OGNQipbnrPE4nIwnPQ25Ud+FwiJNuvguB6mLoeeeO0Rlk48OAfR0jVbKrSDh2
TkYwv/SGTsUtfKR2rsZPcHNWO5bEcLDEmsvhyGLGfJ86C8t+548fs9sJyAvz65RbLx4Wm45GZJks
qkOJuwlM0BsiZmKCGiSj8oUBnb12PeYGVmm9T9zsv+9vbrGHoSJLMYeeIWlckw0KrmYyBsTbNCIn
JovnGzYN04bh6DNCa/97jNjPUyQPX+wXMKU2fY7v2UqJUKv1naHrv+k4Loh/dwWY+khvtOc/0OMZ
SbBToxsCEkgQn5fv+ig8CzvZizmBE6vaUMXhsxO171lhP6rb4/cWrYaPuTR+yss/UOhvLTyot606
QDVW9KOTH05UWbiDWy1wnTXuQAqWVcs5lPnYl1JnMav1Li9+bd1Q32SDrzAHXda8ESfkYA63A41K
jxQc/I+/lohLYpOjh41WB/LRjfGd2glqwqZedivGbdI4AX4ODAdanLrV6+vd8MOZbW79VCo5Bmxx
rPwfoIUpr7Z/2zYItFxYE47uCPbPX7eNF/nhgsuGuQklau6IBK+QH4bWvCVy2RDHzh6Xj1YdFapC
Vr4cMkqEVb3KcIl+m5NzKbvWeyUY46/9CunnIaBg8vbv2/0fjArLsFz4HChNTcO2hPk3rCUo3BiD
kMGCQupy25D1z2wdJveiOvtNeMAHiAukmp44/W3u5MVdHq5kyTE76OybSTTsNnKDZ7VjyOrEoCFo
dt+QHfAjah7msrJKyJEs2ZrIAYqXIAdXlOMH5n/d9t/fk/HPymrLkipgILqebTt/QyFwtix6AYHt
e0SaZrTokSEetBgyqzPGxBrbjbZRsG9bOHgd0ex1hv2QBg1jATmP0GbzpaXh2vz7K7Pkp/nXRWIj
/oNFqAOAg279jb/iIpdG4QInPgzKF5u5zYJBzs731AQW6vGyTHcdk+VkAABR980kAehP5TyeJ7OM
FFpy8ow1ovVjzrxyn33J+5M6txS8p6ZkZKo+jhGpiLNEe1UrqFBZw9FpBRHItJAcLv/+3oAa/gGH
QAYBDAHllQCQ+Dv+QFgslGeQZObXGckFScMIqRyPlUyIxL/5C2NL7PUYeeg+Bot2sifi85GMoWqT
kjDeFPnTOL0It3zxOh8Xzn7qbo3ZHPQBG6zeQVCh/i8cSYmbodUFE/zbJPqRl0Zwb5AXXjWYbdg7
Xa8uU1Y4J/3Uhb175woNX2hBbEiGCoJoCzhsDEeNae+LFF3SdWbmseOjQos7s8uMXBzisC3RjVm3
gSaA1ww5Dt6Cs8aZrVnbOFodWyCChdyqbWhh0w9mwarymufSkW5STOcmzrkpwCCBSPtnPb368Pi4
8TUL2TfjvW9LBFbv/ItgohtEePeUPS/Ax8Fypdfap+EMj7Yown1Qx+dGZyeWbuJi5LvBX8nBQLtO
jrOWXuOhDhGjl/CWNQdZHK3spu53zIE26Ni1VCP02T9x7d6nunZqoN82sAyH8TX35r2MZ4r9W2zj
AZ8Q6e4GnEPLfdqm1w6KjbEJoHek3EbisPgkbmrn2f3XQvG1p570W5nwHiELMMNxnehfnqY9J6F3
H/Vbd2RpWrgxc6CECToxCwZmX0bHpGMFIr6C1wJVsnssNHKHKrRC0YTOlMY4CrRLMVv3aBoPce3v
SRnCPIiAwdWSJIc5m0+59qvLj3VeMGJrsx9w+klD5cyJPecPhrt4/BRvDObxjZgJQ0D6CGBGgkL+
1OLDkBhE+upvU9dhMCvdtkNzW1XOPirda3M2v3occ/UJBgj+2NE0bWsP45DmwEtdYW6fjpuatr4Q
n3UyXNFIin5Z74ycYVlqr65zcvUrrF6aZB331l2g6fjh9Rt32snPMQtfhy7fjKI8FvT7C4YHozF8
uSOu7cbFdcltW9y1qHOkKebBlhGUOFEeF9xaSmJhrGH44C82pc/yLV7SZp+ftdLf6iQG0rR7zV3H
xJgs8LsZg/qoH3ZMkPDG0g58xNEWt5BN4LXMTuKjIeY7SLJcMLJ8608xLZrrX8M6v2BvcGYwwpxW
nFtr3BAxzLjG/nDqbKP17s8MQUJQfmLvtc5sHGAwxRlS/2Eh+nEK4c3Wzvg02WhiUtIzXGNAC4Vo
SgRXt8l3XTTdC7M7QPd8DZgj6HF25mW9z2l/c3i3GbYMZfqQJTOCAucV74I/tNYGjPIOJHCJ1WKa
ezis52Jq6EMr6QzdVmvs3LaJUaDNtQ/QYPmu7g51A1mkCzHq484Q6NM8yf8v5w2eEwc9lwnO5FAU
wXhi5rg1I9BaJ6W3rIfoUAYG2hPSbM36Npc7SCYXJ5t2beY/hqZ+zL0HPCzvx5GYFCzaIEIRHXnD
dBBZWPqu29olqcJzAYiGJFa4Phe56M7UWlyOq/tAK94dS+BQkJHdy0TGzovTJMo9Ntr3ZsZ8r2yv
UGOhLDzGQXBXYI5feUQC1Vhi6Rd8+u7jLH1cSmwTRPDgF0RF6aRF+9pKDolt70wh2XDI0xgTGRbX
EBsjUsE4TLTG3obdw2wetPTRb+IfaWV8+LEDK1nvbmPlnyf/okWAaKaAE/9UGrvMSrbG8GZFv43o
5VzgVB6Tam1ih1tn0KKfYk884iFKmOtPXvoUhAdYwLvopbdfggJtsPtV2uOmAG7MwsOC420lbRYt
l7bB2lYX5g/IruCJXzuSinzzSbdI/7sL5pvZ/NKrB72ZoLrchRpbvpuPTDJ2VQQXh9ziYM4eUxc9
binrJ45KYL0+8BytStCXSI6Tjdk1Tz34W9Gn9/WEfArvwGHcd11BevjZJInaKDENhzAN+2quYoAB
qTPG5bqr7qf21LChSVdn5IylGGS8dPjoQufmLt25tcMdKnEEFsHZ4wl5rrUdO/cQVdDIbJyYf01a
f5iG5uaI6dC6WLfw4rDTPWt2dgrl0Anul2YM2P/iwBF+oZwCib4stb8xBhILm27jx83Oc9/tptp5
KLcF2VW+Y8JQSre9d9da8WZwWnI4hzUO0/usYP5OxlaDZ7UePETBFQzqgEl1ujLTSzLvdfxIAq96
ICvzaBmY7yJYqZcPhBo4UjVHC8DTEtIJg8+gSU/SrMWxtmWEIdnoZt7GBzsA2+YUx+07mModV7lj
U2b7mjmoZpBT4rWrPuq4PeArBh/LXjkaAcT6zcRfFlqmBhcVOZaOmWoQfBHO5ctKQm7BYuFd5X1C
5V+bJ+we17WN1R66fxBx8gOZ1jniV2+JY+uVZ+70RK6+kmzLBQ4Xk/TeGEHE4fKJZR/Nb9imD1q6
tQIN93j96E5fDuBXhJLZkRIKAzGrTzPqBNumbJ97XiIZ3CHBkDrkAYCVsr3ZDHU1mAMTEBtsxu1s
FC+hPj+R4kb/rTFow2nTGRYy5actHDX2GJAhfjJ6c8DhF5M+C7dHXb8v035npfXeaGLcwzAH99p9
rh16Y3jvlsBcmW6drYtqPAd6do8hwy8BXK9b1QHzBA7nbLP4HC8Wumj/HJTsI8tNTr39UEXpr6lN
sUMkUWdtFO5r6pJ170+GvpqAb8tPW8cnOCyKDT5QN7t330a/fHHT/mRMgvjH9GmJgaM76J54IzyY
r3mC4Eu7LR1imMC6G4KVLY3In7CMeWh05Pejb3+WBiF0EanGhcNiXtr0ggjhYJXJrR+vPVYqkfUy
iM9qQBikkbtAj2qSazhgkEgYzdoXEPOqU1u89UXISgC3LUxOzl0L0Dan5U9rQCY7i/fGIzkFfxaW
q3Yw0/QxHO6HJUHWxDU3Tw+McR9kLGqLeVUJTSG3/AeDH/XeXdfZptQzXydI/gxj6xpbqMb56NOg
fggRvGEHv68RYKdeh/KZDgTm7UfdeR910J8ElqBngbZoCGcGLJF3NjM6HbqmBZDW2c5NaNykQ4UR
ZPr7AoMeyiFt21D0/WNiHwzOoNFPkdYa8bxuTJ3akhgfXSZN4cNwndhFQx8QWZDSNnkj9J8wz6R7
RXCa/Cw4hS7/lMyDiwCpaC4jBs7UjrE4V4JbdRTl8zEtCAMqZ0yjTC3QnhqPjEQSraZTVTfhsxB4
b1uZV23UV0Wmjfdeh6ovn7Ge0DoTQDrDdFr+aOD4wWYpJkia8l+jstTPlTXn+ETKb07m3yIuiSWD
UrKr8yV9xvCYA9ibspNfhyaTd8Pa0hmXlzbwMLUV52YOi9eZJF8SMVputJhXvupj3x28Bl/7Mciq
Y+B0GpIaR+yaqnO26lsIHem3mPEXe/ULJrBcCsTiHsZpyV/dhILWarpxUl+1JBm8HLleq6/65ETO
hBhwbzVFCh8reENYSNxdDVMcZ3zYK+0ajHJEpkxHEbzPwfzRErQUFiYqIP21KmOcjqSJ7Q2xq8l2
IBxwhhrWu/OBudEYAufMAw3/EG+NMfuVXAyjfowSKMmJqPZiIPrPLQdcQpDkGd2uwDLIHqwnLJmt
1W6yGQUz1fojgdXEZCt+G9tPoOOTPhVPkReQvNdTSTFZhqn5NScj3iP0JPg84jutLb89Tlr5P6Op
15ilR6vRw/xdx1o2q1xnNW9j8p0a+ERwgBpebEbujDnussbcOkUe4micr7zZuG8FWd/jtItLnXFc
FL74KHd7s90ShHiI3eBWtwQU4P99Gsr7oJ/GvQaFAH953DjDcN8t/WkmxyHSd0G/iJ1kP0VYfmY6
TkZYpgeLTqtH1IZbwQIkYhJWpfHoe+Mam9crSi0/iU6DSWy0K8J3N3JhtZIeDjUy3hRjN0CsWu7m
NHmn5pz8sXi0clFxwfXJqGh86EHUqIKhwtLsOng2sU21LcvowYGPrWOMHw8tKHglrkwxoYQx6u5H
D/BW65OTHr2JBj3owEwKptb0q9cZ2lqpj+TsHnE3NjL1Q+l3LAss3Dusqu0Whl1jwsas3GafLdOu
ZsS8oYVHHLXqyrLY4QT4u6A98OuEO+exjUivzsnIINBPS53XFDZ/PUIdLYlgNcWlcazNjO6NTM6V
q3dPdv0QuZ8VvzSs7N9MlxG0B6s4dg9ceF+KIt9hKBfgUaXtEddiAZzVW1eLD6Zp4VYDroXyeOKV
YNceAdLq9W+zIeGpcROy5ejtRmzQopnz1sJpAN46fNQkYmTFgWb36d0Ywz5wkBNuS6v6Q+Y1bOF6
PmjzBh4lzp/ZFtR7WOWCziYYcIeeGi4mWNvP4cXC0JQYvOjFxaZvrtqTneBAUSQJGWevVqbZhMPi
SleUd3Fv4j4YbfPU9K+aoEbU8NSu6Ege+vrREktydGaH8FPUBRcuGWquJ0yxgANkm7oyxRnXUfw+
cs3bd0YX7/F8I8YrJ9dUeoAREDMfmK6Y3CQ3cCNvZaeV89Hv3I5SNO49E1PLtJyvih+5yDGFJpa3
IM7zc+YR0o2c0d42hTdewzE4zZYUmw5NQJiWqd9BuRTraGnJV4PHdswNLTzrmbXGXSKN95lEeXPL
qa+4ejarxsv4f+j8OOhplXbCYazeRNxdV+0cPC2QpfehUdWHOm/O81wH5xqnR4MJCnc2xt/ATda+
q3W8SXuPc7uvkx3g2nCIjBnL0QX+zuDZBF6WLsFsZfJAYAmbXe8ePMv/jVL23Fv2BGeY/nyIY+ui
5RyLcWo/EmKsQQi1hoNCYIdssPZNEZ7VZ4pKETP3VZVbzba3bRNMf5mh39pQLkCZV4iwzS117LH0
tlPlk/yiSNEKx/Ta/kAi/bLm2lDCidd+Fq33WMwB9nhJxWQSZh0Opb+XsHiiN3E26qOsIP9uZ5CW
kimAHA9bc4kQ0xtflNxBAaGKwOBiRhtr8Dg6mkvbZWoqv9tLxV2WBdo2EFwQLbCE758o2Qy1mKyt
sB3afNwWN0nqv4/4F+L+2h4RtnfboXfa7a9cMeZTPHqWMh++J2t6DI4QRjNc7GEJTnGWsw3T4Tzg
tZNZ8Bb1Epq9XvvbsuUvebC/lWagbSBTQgroLrDofDmesyMfv8j6NXe1Y+gT51xrzcgw23tRHFIF
UOfEWK9m00s2igbqgzCt6Hb2fgEnzYnMA7Wa8bt8v24X/DaLtDhPhv1NnlXzeaFNv91k5F7Y4hAR
8+vUH1ckDUVX+H+gUL3zEh0v+c04R8mhkvrN5qJjLVMgOdahwCdmoT3r4XR1cAo35eQuIxNHlpNv
bBoGF+YaNcIOxkX72GweOZ8YRn0TLtQziAzEA4sHi9KTNGJNCrcQLtQUuAkrQqjw2HlzGhobUhrg
/CdVsalE9kbMCVIbwmsGifGrSX9p6YcxippdPB6dPoxxDvrVyQmBwczhW32gr8iFKbcpqaoK2ZQz
1cpAFmaioMIoyN5C9H7U7JH+WY4VQjN8N/N2rwgYLkooBqQ6YB35Vz5+s5iMnVwoqRvm9hWRqzoG
T56iWmrNnG2Yc06UKS1Jj6lsal0alLH9QzES2t54XdrlnPh1/s1RSOWAJkbGQzZN+6ZkFMtyE0Lm
/jKiVW9RYbVmU/l8j75X9UlNAsKpfgKJEIoDM+ZwDxOqv/rEcGTDriquMV6DIKoYIAptD+HWW8OM
Q7NkgCpNjZrWzLinzk3LJcbXt0rGoygkGuRwaO/Agy5kmLVGwB6blTS4kVA5DYheMVXVx60464G7
kIW6HIWGU1Tu6QJuIVZUciCtSR//CRLmRjgRM6nMxOJ+0Lj79eSW9uaECwXjZTXsUDOwb92HtnyJ
ICbw29CeB7/1FNu+aBKN6yKwd0F7BwUwqWTGBak426G2j/KI2lQ6s/wwZLIfQH8aKCNcxMRqigim
dSV5hQQnxkQeK6X0CoJiLfTpkl6iZJ+BVN8URXTEkCleV15OByF/a+dg14l1yvcoHiR6WEtujJIf
cideW1Y53wPnN4r5rCbaE5el2uEKG1UMSfoKAyvg6bVaDxhRuSxAqNODAYSj7b8ne8LEqimsN8Nb
G7fVRs0S1fhL6KREF/l+1FBC5PvGC1Pc2HOTBcO6bbhj7NVzmHoYNU38rIqD8GVbh0R/1WisOr04
zFHz2XbciW3Ck5ne3Cv9SDMw2ZcDtmrKz8tSdnj9hmeyk9BjoRhZm5Z/UI8nA6NDVALf9fsQtsx2
xWHmf29/p6Jnn1ycA0LgUxnSFaahxjwlJOmvrR6bilpkYrd7W5qZKkOZ/mbaqJlWOqHZiw5qGORP
7WdPrsVaTuHwDHzWe+fZi10MM7DESSQ/LXWHeaWlE2KSGbWrFEaQcN5C5OJ3Mihh3I3mU3Jvihl+
tp6ThmRTUP5b2pRSTOMk9rqy2SZY+4CxYoRNYsE6IQKbM54ibzcI6bPWbfdqwTc15z526uq3Bxg3
bZwhJT0tEQyYBxBkMxk+w9J+H0OBXVDqX9UwJUnmW2OPOR9D+YGZzl2VV+8GoFXkN3+UEXLc2GRC
7xjJOUitJ2vAAUK365AoiGqj6VWFs1+O0kwS1GsyD0Bnd2p/qw2m00EdTVpOtYb0kCu9bGeGLOl3
Db1fH5pXt7CYNpj2jz4UOE71BEnzOCpYUFK/1CFGIYgWm3epaFOUcVUm1DJPTHquAFmm7hl3inkW
wbfY9MR4rvFGXzhu3Xod11cSi4sDWZ80cfJQEtO9LYatEuENGUY3LZTfleU63s6rq2qtSl5a5DbM
NIFsiiWMMnc51MQXWJEd7RgYkM071BclHZA8hD1TxPdKNvKph+pRinSmwfga3Zd6aIAYGueXrXUu
K6H/0XjxrhDC3OGxigkaLE9QZcaKkZfiMzOTH2j7ZrlxIgEL0Ap3iDmBHcsMyI0Y471nZIxO5BtR
219tQl1DlJaa94pepc17htkHPyzLbwFFPtjLqgodnekFrgWS3JjELPHGZllOUkIWWD/zftk3HZli
at9iNY57BNZlUjuhDz6wO9uNz/NDDejUEFiVC1Xy1HMxURFscXc4qeefp+GnZpjOd/OruFeWgGdr
vhdi1I6qa8T3fbozURvBzHLv1BtRY1l5GOKaeKxgwMDAiH8L4cCKijCcWIKXXrIo8ZPEJSIsr21b
rxTxLwkiJCwFEB4CGlX+1YGkkxdWhf5JbZLIdOBJoNPh00YJjbXDyi+Y2ZRyiK1m9KlA/6U9MlG5
xWX8ptI2bSidqkVIU4fTK8LIBfcQ9XK/i5QFbWSc9Xo1/B9757VcN3Bl0S+CC6nRwOsNwM28jCL5
giIVkHPG188C5Bp7XDUP8z5VtixKJkUidPc5Z++1FV52WZQ88BmHmgB99Ga9SuvDuaqY0pxUQJWu
zKmrD+uRclXtDnnwHonuz7rNrKtO3DqPKsqNv7sPAi1wUlECGIpt6q+MztZ+xnFAm8skRtaxXJLz
vNU5EhnRe84quu5q6x1cpQxWGn7nAS3Hde9VR8Eib904pT/9azMmWW03NVHvxTXdVlkPh9UcYixS
MlKC8cBtZY6RGzQPrfjFC7xIKkVkXoAA5lT5yBsbYsRdszCvyxopmwADdz2iwwJh+lcDja5hkwdE
j9J+8K30o8fU5WW8x5U25Yf1WsVlP6HUBMi87Gc9PTTWTUS+uMKIMQ5NxuI5+QWr2GNVN9YjdfsY
dP4/jbBFTwT71L2u8r5Vg5gWdN+sWjxoofBPyWLbHqLO8dQYf1owRe6CLzpggN/ZhnIeYv1pwjm+
Lm1i0aOu7rV1d0kF8Rb6Q7I4glfpm11yo9EC/5JxHO5VmaG0w+cZZhogtXRLXoKAXLfMvmtYRBJC
YYRruJWsNWamO5gQ2feRtTec/5Xj+oah5Sz3+s+uRL4U+NGbocRHrY/prqU22ZaGmW/XJ2PVyK2W
stBwWKeWTddKmViqconXCveri3bR3cw9p52oiZ+Ao7yaS04N7NtVEgNvBwd45nsK5oZtNPnEt/La
L5K49bhgo4CYEaaPjUN6e/rKT+qfhGmBjB5fmjluOQ7wbVp+82Oi6tY7fvZFA52RBc1X9Ey90r2e
6GA8OD+N1mgf5UAO72plDGx09bkND9ZP944GO2HQo5aH4NcqtVj5CesFkT3JMB2D2jZ5n4duOOg9
soByKTVQ814iM+bxW+S7qydsfdBWjMCqQHF0vGWZBP0ajKn/Ecy4NOrZA7TBbKvufq86zy5c/Jk+
ynZDzUOvMtS7JemexiJkVFBblymR18rnWS1UnSQKgkOBki24812zKKSWH9loSxwsALbXh7JtOekG
lXwRIBk8iGfb9XqbTvfWN9Zh3dOWl2SVLa6npDx4ASfIGqbVCub5z/XJWI8G60VYD9og4tGHL2/a
VIgn27esVRO0bgl09ehM/1OZpIvwj1UW7+vf+BNd+CklKKuvtAM7lL9fFzVi0Za6Z9kJVMqWetyp
MJwq2T6rWujFmi1WBVOdq+hL6u6PUnAMncQiAfU7bxhSYIB+3LgMAniFEQ0v2rq/K9jiALY70y26
dD4rqg52b1qirjjT9TVjcX25WIRG/z0/KKQw0TkghT6KJ7KHKEKcxFywyTkxncsbuK7hscyi/RLg
tridm6i7knfUYF/A8gfX5EKBd7Hi7OYv/qNVamLq8ZsvGElZ1uLf7lRQWhrnlUGzHpFQvRdJe6EP
8FezxrjxvfKF5wsy9Wy1IBeE1aHt6u/1zunZ8JSO2sHQKsl7yllslYQutiRnLswl+Pf3eq5al531
HBG3pF9aeXuDEjhtJgbki4pq1eYCdgfXMODHXgyLq7lE4DZFawTFfnmRVxV22y8GTxVO0VLXrg/8
uoGRGnW3g3LvC+hszkDqztv6SQMhdbsxGEGGpubfBWFAbgsJdf9ajQoUq+X5SUrKXTqwXmJknt8b
yM1i5DRRo/4YfPvPumtg1VI2mcYcw1ay/Vq5r0J1X83uvpN/whtDft22zp0xSICMcBVyq0uAWTlf
I6t94pEHI6/8qRevsUrxuN5HMjzxTwCB6aczJxWSA5b2ht9LTtSIy9ZrFw1uV3SPcpEjd92Sg5PT
wtLy/fpgrGpdrfZPeoKoIJze52CiI4uH8dAZ4WO+1EV6CiqNDO7z+qMOik3GbPxmheTEqyQI7dd/
q4hTMrWFBcN18SSODV9mvdN9q/6pFdB9EIL+Lv3rH1dOwMk1JkGogFbB96YoCpj63nxX4rMyqNVp
XTHFmGKujbx4VnXXN2k4Av2EC774ZE0WzmWpWG/W8pt4qQXGxVlRkk87MPOqzeCZFDaYYIsgU9Vx
TzDr+GsLXRcWsghB5DrJHxqSV9Q8+VG1tNN64daj5NRBSPDVkuEHyP1lWrX+tIFCnEqOyQFpPydU
fzQgG1dM7DKT9FIdYqAquP4BWzYZLoXNeukX4+Qq/XNP+UQXl7zQVvSKa/blS9CXFTm72pM9qyTC
r0cPKkrqlq7ZFNE6iOGoua7j60O/fn+xKAOOiRQoNjEoGzts3v1ynzkTzXBSB6hwzN/BnHxUqa89
RYNH8Gb/t4oSVvE4zvEptS2k5Qt5ZkClRJmHITCpzYaNFTKa4OBgIZxiLO8b26rTo72cs5aAOlCe
7cfcpqgarLlkyt0CWkbcOQYMNuzyafW5UyoMZ5HSXF1vlqUgl9GakkqddXpVnXbxsn459kNiyuu6
3+Loo+xfTRnYjQcz3QKsfanM6DVs9D+hKs7rMr7WzHKKEM1HSAvW5aOQeraX4UxCNwf6xOangIG0
5Egq95oMFYQO5SMRWXg4cpV5QMk+aZmcc6mGxooZOzsvDEmU4JsiZo8x9m2OBVSWb2GugSzVIi/s
+cpEL4ERZK65nsfIPzvZDq19gYZj5Fx+UIwMg0bfPMWtfKZNxaWhXiUk1n9oF8lXlZRLUDAuWgZU
WZUDzKU1NrMXNzmYQCNFnqQngJJyYwaWm5DoYJAhKLSw8zQIV64EIrSzoPwIdAUsbF3q1hmL8MDI
1LD7Eq8ITT5dWhkQ4eaeltWSrhh8kS8q3Uan05/LQw5ifJMN8bfv+8MOs++HFMRt5Hp26tHAdBXo
mURJcrerzxjSzpRcLHd2vDAdRyC2iK+VMPHCJGY8C/W9XijiQRt4scHrpVii22lm1+2qiRzbbkAQ
QMq3j6VnqrqKSNqU2LfkpNf0gNOuZ2aNCapTkoDmLpJrww7O9hRDkgAJ8WQHljzGc/17GCYfAQB8
jKGJzmEApHBqIOR0yp4guv0cjQyxjEI56jyJWz/HydaCjtDhZmxpSEVzUl76YmEkJeW9yZyS/PLS
3sfBnpCT9uobAF6XuG67FI94TODCLlSKMW/1bUuBsdMmlslwvNnhGB60Y1VX2W6alZNV8FT3ofHM
+xA0f9oo/xnWvCW9NhIUPJj3lqTD2VdV6K0gAtZfSjowRVOyCutK4ebhcKfDRMO6M/7MExrDpJx3
QCmrBRnqZo2Gzg6lqtURU4xVEzo+kOYNV4a8l3yAChHo3XFE0AqbPGa/FXfLtJ8bUUo8tRNhJ8zH
2374UTXZJRc0h8CbK7tGV95LCXu8EOW4r/ElhtLuPm2n+nKCpnRrmSNvSjnrAVrnNJqAPYi79NA4
OlmOjKWYutFyMNCdDEX4CtSW7wllCC1m/Z7ksMsNI0Tg60+cLOGqSMXa2mOJz3yp5xg/fQUyeGQk
jhpwwg9DJuwz1rVfuE53qYO5vk7qc22H0d5BlYyDZ0gB2Kdv1djBtJfxuPHbc5j19As7h3GzCLZp
68XXdgTEElNn743YTA5hvXxeFRnLjIR4+r51+eQM2auCccLBmzcO6QfFhvDmrn5T6LPCk73WdfFu
MtJx0em5S0haoDjPRvBLIqYgAMhAPmiPZzk0zlunfzmV8UuMjuGGQfQdqaN+jTDY6TNhGW8ojeez
jzmywToE7onWliGLXWtTe6OPR2RA4ZIwbkdtdAxH6rdZ6o5HEuZzxxRgdiS+A0mmWKXp6g51mQOc
Y3rrtFruW/SOOfCfo1nGoEhgnw21Rj54pfVXDfTAgCcpibWNHZPNljpmfpEl6Hp6OOe8X/pCDSMS
gH3TFvbyTydVoqOZtfZJGsNDNxOCS35miSCEkmMovjLY61u9oo2nJgyWw+JPQjIYlobuSG8sPo9V
z48REcRABk9K04y1jWoTPoSdgwZDq7VUBUWWo2YMbMyPiXopiDhBzin2dDH0fSO6N3+shNdYoHvA
ze2hBfkXmx6RSd7tcZDlK604zzCR3loCkxoRpRYG4zDwOntorjE9eqUxppMlsxZNGJN7lW7HqQaU
2vc8hSxuaCyScxMRSoypS3czp0fFI7gQpROUyHJBmxdLZSQr868x4P/pk/8bfVJfqAD/ezzOS1cn
v6f/EY+zfMJf/KRp/sM2TMeWlqnCfbAFpqh/4ifFPyxpSNiUFqRJU1oY/XL6azAmTf0fmioEYEjN
FEIF9/ff+ElD/ANWpKk7cBXF/4U8KRYf4b8p9xetvgNycvFDCQiXKwzx33yGZd32nTQI1UBO0Hkd
HBqJGeJE6HWhYmLDHxmVSfnViB6dVOqUctf2JqGVPcJW0yeado5Vkl2MoHzQkZGm9muBfcWcsemU
8XiyBcllMG9GfQF0qxtNTb6xU5pulnXdyWmHc6WEv/6OmrUGHDkDzBgNqV8+q1m3x6cfkpqHUnp1
S9cymK5hR16GmmlU4L0zEncnHte/xPmzWIFrgB7Vn8FxisdIYXGu0NppRRSfp0RnYgySdd+ncu8E
tXplfqe7SuwbbqCq3zmJcv/2BNz/XsZ/BynoqvkfzgiuL/lFNu1eSwMdoVr/AZNMukZvUf0Cscr7
AlO2QN2bNP6t1nX/ZhAAQ9lewwrqhu9IBOlN6y39lfPZNxs+e42VPuutpu3qIQrvpY2eSK8y5LAx
0ooG2RSHUMZ3l1m/rJ+Yd7P5UgVXvc6N11F/s8usJRvLR8jtRMYPRID3fK6rx3JRHI0jhxoulk4X
iX90/TBzOMcVNOxNe3yc5zzYI8FffqdyGygFCFKIIK451UtSvg0QkLdR2sUHzQzIJCiT7Bg0uEEL
0TzQ3qK528AH/5GZfnINAyRAqr/koOmkVTszfCUikIadPuYjUeikuEx2ariwGKxX4kDGJAkvoUg5
8hkE04vGvoViyZvMTYt+ACM/V+31rY1J+x0bMt1XsXxZ9P3vUWWfEB3sQmFB4iCWBXoGN9djGlpk
7sAuvmM6u5lpzv8QBsXmYOjRaf0Qr/BDDUn8kaa+3JjGmO/6UlWulZiXkKds/mS85wobBWqaNeQb
UXFB/yNxLiBOY/lh5yTTbzGUVQKPz0EnQ+4rOH7RNOEJoAGSCtx3zhYA6H4IuvAD6xcVatrCqkgC
eKdqd8jDOJp2AhtE6uq9alwH/Mdias4RGP9Malw0a8wPzSyGm4kt7K6SNliidrhmnfNRGmN/Mcg7
2muz0OmoICl1VenQCtejmuRBqZ7WW0lOTruTNDSArSq/hyl5jUlMkNU4op5q5dVQDIm9dnzG76nT
yhPivP4ykwoOCg7ZObAoIuwYIbd1VVydMBCXoXNFVZq3jJDcC1vyzihHBl0ttIvCb5SrD+JiBmZi
ErTeBF+jMl3y0LCPYeQQ16yEwos4ZG6mMTafTNN2x0FWD+tHuFzC42gjeAqRaXnQm6ulIkFnJQgt
mp2x/ID5iVyLodO1TtEjKg56xqJe+ojNw9jJZ7rK6Q19p8bOThr0dvxphMwVC+BudWmU16YaL/FQ
Vwg/m+zgkMC5DesZXfvgWBtpduYlCMWvXq2Nc8Gcfx4y9Wp03UEnQxuHTv+caYGDI5oU+rT+pZdO
69G1I5uhnsUD+sYn206+qtGSdwUDL6i/qf8MpP0s0L71oqiuZVW0T9is7OPMJDiffsu5eReVEz6b
GBs4pknr0vfOay+d+i1uZOSKwsBHM+ihl8XO81AZ4TMz+Fca108+Pk2oG8UVNmcBrcmYziRcMenP
ihvjcSCTnHTQH+O1NWymnXVZyLs1zvI+CktxGzxPm4YkaT2U88kycZIQGjTsh2X2lLejfyuZCNzC
Fk0NH0Q4NFNd7a+15ct7p03A/0fKgvULxnWSEOqlSLdmASGSOpyOKhmNL6XgQucisrYzISuXsRg/
bTVw7n3aSXiOI5a1WrPvbDTOvYVLvp/Kcd79688Ckj4OjR6RQLD8X4w8WuYPlnnufWoa3cjJpaV9
8gINiQpkZh6RgKZ9cTR+VJMJwvqX6TSFXkE623YdvARDkn6S8YHEYvnd3z8bFUgss6HehEotKSKq
IyO6pomUH0rRats6rwzCoZYV2WmaYqvU+rgfB737yNIC6Zk9eA4OJ4I3Y2bzSaYxbyNmVkkhuMRj
XT4xSSpoEnQZ4TIoUQsk8YgCsnwbWJCeLcyIigzUg0h7lhCySyFQ+o5yX3/phvzD9ltBALFl7DsF
jxJJuW1g3yayK5E5vyqtk+90u3rtm7NjySV7aH5vChuFb3TNfGcLdZJDeXsCQ4RDhgOxOXlh9VZp
+ZPWK0uUxHaW/FFjeUv8GFPrDe2HQ1/jnoD2L3XFq5TkVKWfzGevo5r+KBx0WITvuGFMn8Gq0R/p
wEZpL8GNnJL6pKBrzJwvPUYA6Wvu8qV0GNC5ycKCzrAHdSH6kVMz0eYlCEWaHSq2m6mrUAJrRyWQ
HiNBV08NdiymiikrfDGdBrYBdciOdZQ9+lazX8BF2ZLhkGPYbBXnETcAml0qDxTyA7MfiHZGLb1O
5d0g7xNkMnYn+ZSCuUz94Rr2xaE03Rk1XzZWbhlJ9svpyiCTAbrDgMlngg0KNFzUmMCEQaCGoQfc
/uBjK0nsBjZFvk8C9JvhcOlT57xcxOVCzFK5GwkStA5xlh+cO2nto7lY8jtAdOrtR8eRXh/fBW0/
K3pTDeVIZgTFh48NgB5RVXghzPtE0ekK+rh7qmuaESWfaO4C1aHX1WrDxVRCzxi1fRubXqQyCiBt
OEX01xrEHAz2pmSCSZDakqnndsqI/828zqOJqQcNKI0ItUreFjT5nDJanUfuw3ihi7Ad/PwY+DFD
OHOnVcPF71T2jfGsTOlbXdi3niaJQunUTWDJm56hB0kKU7dzMNNgjt7Iux4ZW6rGvQLkXEcTSCVn
j8Wx83+lhX/seVyyPLo4hU+Ty9pYTn0wjewxQtkXsVoNOmbEzJ2Y6jVQR9OBfr2O9l4jMiadvSqQ
j4QM7WENAooiCU469if9DoxlknkcA4TKTF1JQa33Fkb4lEwiSjD7KNro1jg8k/nSuOCLcwYI0O6N
KmEo4XCGDPOgU4KlNC0ZAMJSsp8qJnuLRJkf7CvUgQ2n9tWyM9cmO8hxyu8s4GAdZgUukNR1QMF2
hiRpp9oBNToYpen50Y4H7E+bNp+R7R+nJiQTmdCjztkDPCXCRZXKz2owdjZySHvJlsGugdbCUwQx
UfxUoW67maLco0C8xUFzXb5K9FLPoLr9bi/KJy3gxMOTk8pl1Qseu0ZAGBU3xjsHaOpuExOnrkwe
CfMgXgmkjmlTB8pzX/6qGvsQ9rVbVaBokUDUxKoszzNpSte8bd8aRJ5+NN9TPT7xne+WuU/SYMvK
lpTyTc02CqXL6wsL7EKzd2p5Jaf9Ui2x8kS8d4V6RVtyirvMFbzQy0TPVOkgWtODicRBH9vT8r+N
al+i0eTmLYXKNcvto2GGV78eT74I9znz096stjW3crnHjbipZbYpUbuk9nTSmstyk/0oPfZZyQYI
MGkISf5oD4llMN4U6zc36CYyjfFUzlibyuxtWQvpRIParvfNe6jpO4OTqr3YgmT2iIf00OnqxzRo
Gx2aeMF9mG4D1ihb209T507az2U9SwnF7B7NwdrXs4N0M7sItJI6Txf3FWWQeOHQhqEEm/+U3DXw
Uqq1eHUI6tSNuxDwghLn3RDgRsf4PBN6T6gEkJRqxinLXWgVgUCBr2jR+SGvxdcmoksxf9X5e08Y
wPJfMfBphXlXQhKOx1L5yUbrDfn40QQ48koMCan16hOmlmnqwdaZqkbdA4vENst0bwmjJohqzxt1
Gm3D1aba1WX/IFgwg/zLkISMFtbTKIDU5IZ/I21yN/T+tYuVlyKB7YBzMiLAdPAKdj1V8Y8pTWrc
D6cSQurUTVeS1J9KSMEBZEgfu0NZ42AaTdTgan9MNO0MCPmgz8YhyMWH6C2SBJm40xRthp1N7vsC
/A0hbao/gKIFEFmjT2KvaWvSG2kHez9MEwaBVxxGj77fn1MHyZXkYg6y9ej8xMjK7YNl6DekW1vR
dlwr6z2u/ZwMyO4SBeMH3B3PUsv3fDpMEQjwElG0bGhOdtFlyPG3BJ9GQ0aZ86NFG2zb4QPxrde6
ss6pVpxCq3JJLD77JMqzFAQfmZK/qgoY9qaByVT3nlBKPtv8KrTg3ezNa4KqbGMRcMVYR8X58aLo
S/haf0j95BBI1M/JvLEIUMDAIl9JfdnnE64wZPSAsaUkZ97mIdUfe9K8ofRmG05IvznrX/x0+OVY
/afo8JVNUAQEx7pG5y1U5s8odg2Vq2woyBDN5PG3XjmXSrW+MW2bYL/Kn1RGFxA6bjm1XpPNj+ZC
D1Py+ZyjarRzld3lUcdrvUmMkgGXtL6H0X8G5zua5WMQKS9m19z9WsNhtUBHXwKbjmtoMn9M3Lw2
0cyo/btVM1weq/Kpxs6VIc+L5XwJpvx3meufxfw+zdqbWgKI7Ov6s+2CSx2qX3h7PMsc3gyJMD/2
i6uSyJfWsoFax9hGGZ10g1c38x5gwGEizaWQwZfB7SP01cMHvgmixptz5RTPe8lDhfDdOPeyeld5
CDcox3gdb2FVP4+R84H6dQlwy08RmZPhuS6Fm6MLLtnhCKYjXustwb5Ym84TAt6bUtwa3X4yphQL
erqTYfwLsQKKH/+PmgC/VthcEcGLxblJNFjEelhwPAN1TtB8xyFFO43qi1Cbx1ibvqHXP8CueBKs
f9BMj3q5xMRxeFBfOePuTFXb4cv/ZZAXxbT2zSkT9Ie44rfGrSn1H42zIc/YIycIfA33uhAfBdhR
AGB6PP6I4vK9somrC9W3tkD7p3AeZyRdFemveSxvYAKQRrUAv3jxiRHZ9DnVtJmMD5QRB/I7VQaf
uv+Jbu2zQzhAtsOvocEng+/wlmiT2Fb2tKmr6DAP4Q0DXVSaD/bsE5AAIKDl/LAxf7VGqm+7RIPV
TNIE+bc/ixrimN8iLhgKZ2dyp9B7vijMEaYyvLQ+i5kWXGEvERu6h0sJvk+ndZQ/RLFzNbucmbqj
HKLJKxjKAhE3viOZnpYQMNMCukyukRsQkcVpLDmnunKaddOEal88lBkJ9hUFmFcyyzOcgax7U2VS
PkabzgauDjlgo3Ak2KjMUrFrl3AJbdv5McfOQWWJiTJxIFmr383q+J2pltuWHD2Led8m9sdkGDuh
G2yuxSnR5BcK+3thClLPg13FcYuEk2OjMTfo3bknfoRVv9emvUbmexyPO6dvXxlyk6BW/bCC/lHJ
vSk17lrWsvd+yoBQRVQ0vXrNqh4hVYaQpCt0hQXnGo32tQpsfddp5C7S/jt0JGihTC/PmP9MvtsK
SLiaQgvIkOXKCBqbyR/JCu4oxhJXZ+10LRJg2dmJqW0ygtlH62fiEGDgxzlgSA4mA+52RTG8fIwI
+ypRuY8WL1qId3sKrAqkK7PcxLjqpXysc6+Y4vtcj4/jGHBsT7pPPGVmT5adrT0Uqn0wsibCgo6J
Z+5+Ilc6F2FxpMXx2Mr8caR493LoiLLXXsG0f9sZL4KfbxUSSDe17M6JHbHLPOlTeULIfJsF7Zgr
WO1+I7lZlenvNSX+0wgHk1CSf/oMigyqfbMatiCUXFbMS0sKaqzIRz2rDjyJZ5EHTwTqPEDNxqZV
M85D+dBFbqWg6Qxw1uvRtkDd0zF/9pOLM0iG+vJHFeR7inA3XNBs+mtROqeWmCiRCBiq3wqbkDqV
1yjVyZIQ/tWh4gHbzOyLp1pXVLccmG8YrzWiiWYIj3P5nQ71zkgYMaFFgI+0z8IetCSUNCa6jTU+
ozPcMM1hPKVm7x1mTqWlrFKbs9b4OfNh0lETYB1b5iTHbvb3rRPuS9b2fT6YDz3NmE0/ax8Usc84
8PpLu9jvkQLugb+6sCGferR/moDlp8QXjFAbH2WiPmJQuCQjcZ1VKF7tkQDwvuZly27ODAZKLTF/
G0901thm4WEowQMxp25lW8+BUjzQ3HXjqPXCzLnKPvVGo2IL+mOy72fTL7ulwgDBzqvbQqXMb8C/
9uM4uE4+HEo12pmT9WhKcrtKRNMcAGdf+ZOXvlsnxZVzp1p/FYr9hsPYbTL/VBXN70GL0baCh3PS
rZMF7GPWCa2xzgCIqNwFLZ4v1ZcKDsEuPAZ/x9G0GCXHLzJEnpKKraNfFaxlRmhcyjL6CSrvGCja
PrMIbw3RGWXwVUibeXA4m6okUZaEaOO89UQUuURcvJWPTfQ9lOkOP0zdn0Lcisj5D8IpAawwdGWh
+TCD5jCoiAaE2PUEgE6mf1xIEroOMi/b1QrNeSbsXuxYT5GunnJLnzeRoNU3gIyyspAApQ4ffNP+
qTX/acrAeBj2j7xP+Lg8Cj/aG0K7o1hn0S5KrxiJy6XvsJ04X8Ii8eyxOYwqaqwKXVB5tZbdyN/a
EvFmo74l8XhwSvusouiLwRJ2fvhgol1MjKeyszx9CYXVxM2AqVTPKv3gwjXBu8SauMcW2ZCoWfui
vQuZvBZTcaEjebeRH8wDL5waXmaVlVEvPUqh97b/SZoVo0YfZ9ai4gm2fRfTzMFYECfffaOjnMn2
/VwdalvugY6c0jK9Nlq9t6RPC4NVWyujPYCrH4qebc2EA7RTXkIIdUT0Ft/9Uk729g76h9sAl/Xj
YffVtNMltJhXxgGim5R+CPpPZIaqxhSbqCAz8z98f3TrxjnHka1shq58ABsD3TVC1f/Z6enPkUQu
i8kgPY83YRbEVUOQYS2bxK+mDjBWTA8dproZu3Jhjqz91h/uIhcZBWk/p8e8zr8H8SXHj5JI9lqa
v2wFhgPiqgpNBl1hNzOnd1JWnxscpxLuwUZPTXdiqB1hdKChvvFtn/EqynHZ/igaZxcsgemjQ8OC
BGmSCrfwgLYF1lgEYS+KKU9Vi/em1mhiIQ7jIdtr/aHVumcnhKBXGuJa5lhGwLc6inCHwLgPfFVJ
c5k3dYlE2VZILAowP4QaVPq9cygH0hff+sr1E/+pKolKzTxg/4F9Ifo30iW9whjdYnBOxnAgrZ2J
a3icVPMwY1icYkVDRAwdQGtAsM6PltruauxqZFqfotY/I+y5ovnZ0y/8rHqc7Y2R/8GctbCq+7OJ
3StQ5rd5hBEU0mpkiz6lY1hipN7YhXPq+uUojRJWpBS2FcYxm+NIFWwb/UJkz0bhjOtbwSakeTpY
5ZH14bltG1ITxMnmHSoKnGFTeGogTkfY6TQfAwjp0ehWT6pIH81iCW/OExIbYmiJC6ZJuFpObAsZ
Ocek2QlGva5eODeCYjdp7U51vHda8Nscbe4J3QCpNTctQ9CCWHyjoZ7Qv8dK7hMn0G/EbWbLsU06
01fVjbukM55mOzzTxn4Z5t8VpbIZhx8DiJfJ91GvQProm2NW0d1NY7SxfXzQzYLwSW+oGq/TL1M9
eqrlvATYVjnLkzTlX0So3BiOeP30bR4bCglkrgoKmBkPie86ZXlTp3gfJ7+7YdiiDt/LmHqc8Pmx
pNCl22P29qvoTLRpxiHrcVP0sG22RYzXbC7V33FjXKIeroiMSQxdpIo2T/tsbrXe3ste+TJ7aj/w
eTsrzC4kbHxG2IjG9Ijw90DEzU0Zoi2ICSb0Jl121anQoD80MySlmn+iAghs2M8J7UDsbVxdAzVF
xuS/qLehOnm5GhxjUmo7YW8jUkwt+2yqx7AIto6muwjVQkFDs4QLh5g0Ql85RmcKi23AAmQMpWs5
4jCXBdkCdYCLcHRTpJEKr5aG5oNO0xZI+WayuhPV7sEkGbMblHusc0jNGZ6JErx/gRVf4UElIEmd
d3b5PKENtFCqjToMpu5JrUmlvzRx89MBudV0EOAi1G9hc5HtJ1ypmBDxlrFbMV8z9F/yZ1L8gu90
6tRtODxSwC9+DM9RAf9oR9uGBESCev6haC9q/KomXz0/uvzl6+CQYE85bAU97OchUtBmR4CnMs8+
WvV0Yime1ZZWI86cmplUynlYfg2zfCZdfG9VwBNY7coJo2iIEQH/Se6VwXMcavthjPcUgVZ0bnyw
HcA4coklqHFJ1aP3Bzo5PmQX9sWsQZA4dCdC2WH6IHnBwZbNmD4TUH3vjCvPusYJoQ32VkijtNXv
Qf7ZKj9MksD9c2yat3qJQm9/D1mEzytvD9okb6o8OprG/O1PRArZxmzeEWEl4jza/lYK42iqFg2t
T9FjpyqVG91cRGknvW3f0wxbVETfXi02dJC6ZVR9sgl3j5qjxSqSzsU2VH7UpnGhFuMEkEXbQVW+
7XK+k31N662rf+QTzSoszaohbskcM3BX8WIXXpxjn5+1bWJZ7pA3nq0mD0mqPIZpfLQ1BlIZ3b9s
K8piS6QYXn2KPCRku2mRztCymzTOLjBb0hBXXIMPqbSXlh8C4GC6GGow0c+muVS0J3Jie59O3dAL
5zA1M1mwlYocclB4thPjXpBsC7T3EgYhcUqNc2AQjSKl0/3HcPmlpu+ti+7RinuSq+fSwQbs1Jea
MwMH0zpIeRQn+ZABAnhS0vrUldGhy2boTgntzIIxy2Wsk/CMgXhrWIKjlzZY14TByrEnkW5XjbVY
tOcJVGAq2gYaN8Hu6kUyKWEsAnNeMfJjNQ7+72YwLrQ6fzgkEhyUKDFvpEhqniKbP4wtp7OiTSiM
y2A6rx/WhkoOGbwtTn387fpL5YjPqBM/rFqrH+NBZHepvAV99c0UT0Dp0ncVUo+H9Zfovwg7rx65
kTSL/iICZNC/JtPb8u6FkFQSTdBE0JO/fk8K+zDTC2y/FNQz3UJWFRnxmXvPHXGQ2DJI15XVuKce
dVVYJNZ7YUmF6k4ut16eeb8hpt6JAGR/OiSxSbZEcwIcMW9j84mAdOZ+Suq7+tl8Uo33VGGo32cZ
gd2VFvNXuyCiWBaeDVdVLoaEJbkUePvXbh2QxaUg+peqKa5hF7vPfSVPeP9BUgyvJCLEB8NXqOXp
cZEZofP1SLM7T3FHL9+2N8OCcWZMWfMzlN8OoTDME6eCwWLgbQK/TI5//1Qx1t0loqSa8tkFrMb7
jttQ5yAX5YvqQg94AzrVbhzGjTYD8arUqRd3H2SCq9NrquaULeG2Mqfsw0imf8FP/oV5/reIBfWM
Z1sBWuTQDP4JxiSTMPWLwe8jA8xH1NsZd64bFnBWOnTJKKYRh01/EhWbPxkKVaqRZ1t5yXnZ+U29
q2OXBaMoyF1dKIokWaQ5GEVmt6l4sWjk/4WQLP4BahaObxIp4jguWMnAJVXkv5GqVmoEfXifjbmt
NW56yxjWfVXDGRZEX1cKQoLqYeKSK2KKY+0Z4pCkplyXCVYNnY/qUDnHxi6uuCOxt7PYa3oaWDfU
5purNV0oyJWnf1Gy/IOejI4ltEMPACw8VXbs/+SRS2Pp7MQczUhjmE3XI5LUUS1XAxc2TqlkYxpz
9QCENL7K/r6O9xry2GzW+UW8xCcsg0wYZiySd5lHLheoCkWiIs/R30098C8ERXxCULEeHb9Eexlw
oFd5ePv7BTvR79J6/f+/I+v/Kp+AUQrT45cRoswS/+BBA8sJshqsJIS/LDi3SBhuTcvHrGvjOlls
QBDg0rMQ4bYj2Cw7Gq7fRLE3vsqyZH7ie+4TD2NU3xN78fiEu3/5fP+gjt5/4g7AUd8VYQhD4O/n
/w9l1pCEqOpFg6WfB5R59TSgCeanTWAD+itsf0SyWsz6fccIzunwsmBr2hX89K5/vyRDvPn/PxGW
l38+ue69I7H5WRFX7Af2X2r9f3ymGpU3ZT8LuTElo54BNTQRaznf8Smho1lRW1ax4vmIsIEhmNgL
O4AoqvoD2ibcF6Y41JONtRXsJYgHk3y+mHVICx+H6Vca9z7TlfLB1dJaV4CmCNKI3NzNo7ZsyPtF
W5JrLrc2Yf0o3eW6ONYvUssGbJv1O6pzUoBKC84WkoDhnnrPOK5QsToSF/5YL3b8zEkcoUWr117f
sVHM2wsK3H7Vdeh5lgLoX5/lbPLAAI5zWK4Md/gcEsIy72HzsQdVdJr1d6aSryLBDSe9hm3V3Qmw
UBKz2+N+DR2mS9DNPBBKuYcD3Yq7etOM9kdTjsBMoWptzdrYdbbGgNsnJ78J3IOgfipnRu9hbsBv
6GcIbPrkde7vtnT2MuuLyO4X1OE5V2s3oCcfEDWpyvkdW+FzZlSQpJT75Nvqi9S5rQp0teUUenYM
4Hp+MCL8CDCjTb/x/LcY7B2AaZimtwKkOZKSGaJmI8zbXGFjZyzzq6xmSCOK1hZepbCSO3WS78/D
1wKJE2758OEnNoOsJX4rjKd6qbz3oYc+ZAwhwmZEbvB7Ios4MPowBhNxPVRHelDQ9Iwm6gGjmlfR
thLAymB66GOUYfJ1Iom97fsDAY8nPxwvQjiPkAXBQRLBPiIat+ZPYKBEAtJ/DLBj7NIX28kj9YeL
k8FSBWHTUM9DU/wmHwXfYI+dchypZvCDMNdvNng5sPTAJ4nSPH1N6Le6gfVvV7ln1hjWuR71S6kx
qXXl0G6a3Cw2BQL4dBlPckDPwIyCxAxcm4Ker5REa5sxXmDliS94mUAEEmt/P6ZjvA77cUy+uL6h
lYb9Kx8Tth3HNnTD1kSPB6xjaZ+DyqeryFClw1YHEyFPti7OBUiIjVagLlrbi6MZ1jYiA6j1zEro
bsND4st0PxtziCZz36i4OMhavFHM/FGBEhE7pgZHaGY+dxl027x8aaY034F2GGqZfA6IJix05TwU
Iql84p0hq95lEqgZt73JNsHz29eZFgupzcygV5zqOv6te+/VnqFuVVO8y/SDtjJcZI1XvHnj2nbL
/keShw+Z6taJi9wsMOIfvvoQzXQgSeac2MXBb9NXmXh5ZPnYU5jobeDiPTRtkh9akxVkjpr92jBl
3oym1UaN84Cw1HqcgjJ4chtgAG4nl/1jNVUB/S1fxmwOrg5rg7jNrgX5qmtnIfdFFCqMIDj4pyCD
2aE7W+0hVAfPimTntdbOmWo9wJdj/GDJa2yUlap1R9xwN9ZPuB1Yj6e4DtvE+InI8SW13EcjKM+9
UzTXga53JJjxmvpGu8q72l0Vk/mwVNkngR0d5mFSKi3M/URu75FYvTcmJS+6p20c1z73hU/kk/tU
JjbWrpj3LUjck0ST6Fft71b544bF9x/8MkRZetDbtOn8ULb32doMb8PEAzJCTeX2WkSyWvA6avcB
PCJkmELsVM0gk01MkFMFIuLst8Zio43vwuZ6p3S2kvoixFCwZ5i8MydfH7Os3TbpkFzSFmSblaL8
HwJXns2O27p14PWH3sKoetv1GCnLUq47yMBsRqzx2iDbxIaHlMwEbWm3or1glEgfMHuSQQqJ0Jpm
9EQyJXZ2Yvoo0Ar6iF4JfinVJsnSlzgczHOXc/76RlVtZxJgV7FWFJRvfuLmFPw5M6nJlwcGVUjc
gLkUEP/rWSie//Zc+y6MbRo+17TmZ12dzMU+IBYNzy6vzoPdIuaTWp8AcQ4oYxwZmYXxJcrEPxWD
9wwRTtyM55GF6bYe2PFrX+ioHQDt5ia835AChEk+zbsyUQ1JNaw7qpTJL6+G3Zq7vhSCI354ZYi0
SabXpiYNKHStHgHXGDxUoPyUUctnkHnPYRG0p7Ea9WWu1LbLkfmY3RKeW+sxsQUnSer/UcQYIqaa
3APDMeYbdbsTBUd9gxxh0AEcCAJdSTJJuhOd9DbTg9zjx7m2hU6vMb8CjcpvrjPCjbL+OgVjECU2
kx6oSOgeizW4QDLWQw93gaRlD7v0xQyh1mZGfa51flJmsDx4dN+ph0LLNRg86kk+YRyJzJSyow5i
DO66vKZN8LOzoWqNIye24I1CE3TNlPIf4tRkCiumlxrJ45bJarp3QJFHtpPoa2j4oImS6VAYjsEg
KH5pS1k9mQiCctXVa4u5QWQv5JK6RuNe7DxBZYRVdmr69OBWYHoaKE55AanZc1B+TAx2u6qHNlw5
3CyJf13Qq5FApK1jhto6chbdRsMoumPeuOuQURfocdCJbZ2e/36BSs2oVw5XvKQtebs2u/BKjtfU
iKFUhyn+wMS9cf32u7iG7OX3qCb9RX6AGSHEXDK675AjxEOOrHahDjdyE4i7XW2slqCIYk7jK+kg
d0Q7v8R2CkJQ1H+/3MARzmANDoVAZsGahm02wWAID+gHS4ZEpHBdlbK6vbPglAr91GN1MIdnFVTZ
PhnMj+auIo/ZhUdpi1TfwnImS1scVYn1va8BtrHM7U/gDc+z47knJeP4YjNLGLGSrRYJt3soqhOD
btazQZKMp4qkSLQXLos5f3H3WVw+yyz/bMu2A2v/uiikQF5VvOZiqDdI5NB0WR1EQykw7dWwJ1sv
Pw10qUdPssHTIfhZMATWcYDG8Nop58nv0J4bLTTB0nCsUybCX3nv9meGzmsaUG5m2z52cLYiUpHS
7VAk9Q3N+oV5PlT3moA84WN2M8uWMTepLqwhccQmqZquoYtoJkh8rljdnhRqVaYyDUkvlnoSFQtC
/NZHVxTFQwiT3g+8+A11J3HMceEeSIVeiUYkD/iLoEeDNDthNBpZlq5lSBJ2ai87d+oVedjIz8SE
sdRWALXjmc3P6NCNO1DE1lVmMChZ3JJ5C/u6xC0H9joP/oTsw+KcXrV5bh8Co20eSzqdMSVhrm6t
6iBFcRJ+4d5GyXCHePB5U+TnwWGob+nmiXfxSpxVcGTR/6MPr76sq2NHGgODTe9XV5jxFkPvPkOo
Srr3gmyKeLiVg7vp4lSngVAe7Baq21d4BTAqgLwAXjbmxiVILLIT7exYpYj8XemzlQu1FQ2yXy+G
iA9SFi+tS0xBZlDL9L7Zb/QcplvyxiDFe7UD2QwVgMcQ9wKDS3skyFnFuVUMHn3qqLX9l0ZfUqc5
Ok2uVH/GZYHf0vXluEdGTrbkclSi7xkEAnnUHfnUQQNrg4qJwvFj9tl7jOYvLM7gAAYYWrZnUpRw
ZlId7I0mvy4Nd0XYI6rG2dvAfXdhkUBBJVj8OJZ0zqy/ZI16yk/WBvBG/PWiPk5t979f/v5jzZ5j
G87Ne+Gn8vz3CzYFUEvUvNsZOPUqJ85n7QTzu2f21iPxjuZ66XxjPdjlegFyvlscg/6WLLjJH0/Z
nDySQRCgem3N450LbjhLe2xniOBtjV1Vhoa8+qYlr0Ohi+sCioPxzB0fad5TSNpGXs37l79/Ymwj
r+UcTOC70nzTm0x1isUgIddzwufeQDhUY9FZcN61XqBYXzrzNg+dqBxD8Wjby7ofMdinXEuJIc0V
yMNy7STlqSNffW+H5RrTT7Ur5xEJV5nfyTo2Kc0YkLlmooSe7LYkxvswEZ8XGBBmiLQZjm5VXRaN
l66Yke3NdvhL+MtzCTAOWcVjnPXndtG0bfktm5AHGPKGWhuCPHqIXZo5717Zn4x0epVt8iepPQbW
1ZOrO1D9yoByDUi5X+p7ZDJ3IHW2RNRrFdNTWBQf0kB3jb0edX8JM8L0NwVasMzpQI7F7sFEh71y
B9YBqImLSNqAJgw3+wmV4URwJkynaeT9ursO2YQYd5lCAA/Jyr2dRtqzrkf2gjFK0WhwkQzZDVPr
kE1RslQm5xq5r/6SvLgLrPpQvusFhjvFtYB6+qcdtLkZSZJcDUnxnNXOL5Ea465TC80lXmcUY3g+
kovNDHEdYosKW1woPqSVGlAKPmlK2IlPm17lAJ6om/U1k88YETtAjdWwZUaKyshCpX1/c1o32zfM
OZBZxBBQrZB0JkFhnqEDniQJlbnJmjiOGePqaW8gvouSedw6eMtWXgcVoP+Rd8V8GEFsQQMu1vgH
f2okVBvbjHeUB8bJXaj4RobDvEtffamniLIZ32/y2A0NSgUb+dTAmkrlyA4Ew10L9z9TrjYKJnI8
AMmLv+7qmE37vAK9UnPH4wfqOjY62UTYAXpBGAO8nEHxaZML4LUowmyDGQBV88OA33VtNuZdaD5/
lYx0yDPoIKw5z9k4n3QOM1Ww4tLIDwsTSVHfDj+BySwH3cpdNk5/8lo+jNChdub4i07vaZQMOP2y
fU1a7/b3WJKTn65wEnCNsblyMo0IRRLb4IdywyN7Dbkx07itNi2u/a3JY7DjJuAvw/iZ5kQS9Ao+
C6bx3ArOWH6+l6YxTrUBlWryi0uQtSfwVBobgKbvrcczdfBx6u14ZWddg5w4bTbKbK6JEihDgvYn
Wdq3nnplGxoNt2LrXTvJMNwee0KI2/4DySjHsVk1d1Z+u1fhG5zuHLkmb4Ej7lHnvCiNq5pTOWSX
mmwE5YwmEfcD4jbg3Zr/Ed8WskD9Ege+3Jse6rOij+aWbxVi9YJjKPkBjQv0pOt1GHbaD4JN2n2p
4m7nGYgx5iC0TknYPfZ5WZ/qDEaKh5UA9IHYhGzfeWj6aW9aPnkS8/hsKHgsCe9FwOUVuxwUK9DQ
5U65mDUKKv0gTXBGQLZ0wxJU2YKPto/BNpE7BD+Cv2oS1sWae2TZxMZsSdM+dK76mDMErnOll4hI
FNmyRhrTfVl+x41XvVSOEYmgu/lDiQvAm9Ko0NPvMpOvlSYYgsV4mcSPDsR89Nrx2RuEf6rC1F6h
u3e3nvwYVTCyqtiZJGi/xmTrBXXwKqc5O0HWxSNuq99jgCiQe4bnszmnPW0GY91XDBZE+up2U/tF
i35uwZ3UMy6orfrNqR7yaSDvpFdcs12CfJ9BUqkbKzJmFM0OaAHznjhF7C/mnvZtNlt7HTKvJK5u
YnTQz+umJva7sKqXUi6/mP3DPSsd5xHDG1sc6Mjht8+9zmzE2BCb9LOoRgIrYpsoL+J6gqV7rAbg
JnMO03d2vRQt1RxpGFTrGA8cZkUkaFXj0WTzWqGMoG1LMcnMFcyV1OsvDUkoK6hiwS70aEn9yqsf
NKK4v38gpRsvQSp25ZKiw1sSuc687LX3BntPFsePgLP4HHflr5pzzM0m80DKSXqnL9ertO1YEBKy
AczsxGWFaaHQz36HSi+BsTTO7rW+Bw+jeyl3junIXWC/lU3zIHgYIpmDJLqTGcq6OqhUEKpy1yfD
fGcwkvaPoUeLUUyd3BkjTyhLnScNmsO2tokd1ytLM8PWiYHqwU52CVdHmLXOVVvGdyDlAc3PsSy9
H3WJ2rtxsh98n+GxcVBl0JpshGA5V6C8GDEBNYY8e7Lo3hp2lr7DygwxTijKqzfjudJGeUF6syXF
PjReyXpRfCr9ad3racA7HtXCfTPJDFECRSD+pt65LZS4sVguVu38CdGFnSp2k4bFCEDVds68tAb2
0LIPor1/ps2LIz3mB6hCuAYmlpVlvKEE2qsKGb/AkMwOFwh7W34pIXNCBZdfdj/RcubfhaW9Y0bm
gws55lYOylrRypTbchigKwTkucX9LZZlfVFFssbFPK1CBXnLTpqjCBFHidJ/cnL/onhMdkU+7H2b
IYPndk8TbxfV8URRRt73mtENWzOvh8ddNtl2aNuzKHlfeN1W9bI8mw0a9SZ4RNge7B0mfkE5/0RR
RhPnhXecJptmK023mZs+kAK2VcwbCCcqmAW5+e9OISzNs6E7GZ0P4MZ0N55gtgLUAxN/GrxgSLwn
0GVsY3wGd1ZKHih2IeXbFyMu3Zcx3+k8Ucfy/uxn3K9vFiEDjuog/Am/eR2T5AW3VaOCq6+NgXN4
weza27sJN2HpBgfT1Asyv+Wtz2WOHxNj751r5WvcGw4giTjDwuJnyyfzanmZPXmqPGM8qL+NybTH
zwCy7q50n6UE8ppVyPpFiDzP/2HabP4X+1dlFOFZ8mOxEK2hw2oYO7htcuDHQSwAoON5aS8BWoMN
odOSlqWiNLmfVLC493U9QRK1KeF1bKIod5NLPXnNFsKCbMxyV9YAWUUF6RV+QtNIVLEaSoLfv3S2
8Wiqk39HLHZjSOMOJ/UALK01vHUxjIcw9YdLOQu5Hl2kAUyQNnUWUgejSymSHASIzN/sfpR7o+3C
FbORn148wcIz5FfqTQ+hU5Nf6/K7mXnJhCZPmPBLoloqJKStaiD7Oah7xFtWWMEu/5OGWEgmF6iU
U58Wrr29lTf07oALx2R5to211fu7zJgI0MiWLBLZRxMaj8mCXcIqHgsinDctWzSnZB41+F+dTW5x
ygBnJeBKMKRDThLQ9DToVSYxobq1H+OB6VOCHVq1E94DBJB+i3xm9Kp2ozyL4mbqLYocC1FHPMwP
HGHrNtZvjqAr5lr92St7PNjmcQp1e+yMBLJx1TyU9jN+eCZoJHrZiwURsIYPWqRXY0GH0OSx3maZ
fbE5Yll4u9em875LTxcbFhLXOB/o4hGggBoprLXZZg54qvngOHAgrDK9ZaVV3ll9KVU1WMM89UFQ
MoTAZ0M4A9170CEd9rW1VgXMDrdrHixvHDb01PhSGcBVTn2bjOD3AvSaXB2OLfVYOve9yHlycz/q
WvlVKISkDJIzK3NvcNX4L4vxyV1QyS0pZ5SP9S+yzf7uGKfiTC9tZn1M96no2a+aJzyap7Ht/JVi
NHhFaE3XmK6URuaKd6LeaIB5KyPMEFsX6nWg5ABUCLIfq/SLOeQHLl0eVyO+5VgE10sv7Z1olu88
a6wnM8OQNKP/aHEIMnhD5ttVFvUEaUlWzK9YAnBcjVWY7OxM96twhKh3h3xZeWeuhWN5KG385yXl
mgTlAS/bqA+twd4KBEC+9qZQrUG8u1tEeTVbn/gzbLgZ7yQvNL8jHJaqUFyl5BqPKv3V+/TxQQ9n
2rMZUPfO+KbIlj823fTV8fizMA0Qk5ISRkouF07k1c95hijbDbNho3W1r0OC6uzgMxm6s93zo9Ah
Jzb1UX5o4rB/EDmkmyIhXhGHESIAGFpbEUvyzuCeABHILlk6mTfRbW1hl6dkYukT3vcCCUdVJWvQ
OoOPqm1yzuU9f4T11WuWWIxh3kgWSy7t0L8HrXr1cdTX3io1kMGPQFbN/pa2Wbpmt1fDoI06N+0/
G4pFdJrF81jZF2zBSPBTnMnasuI1l01PwjyRbSEUuBEfPSoKYlNjxDUOoimBVWLruAqvIXv9kdEW
igsGLWY+0YC1JNYXmqYiHLE4UvEx7zVCEJkh6ZglkSdSbYesebczBMqoeGA1wgXrq2DeulzuDGKY
lU7Dg9DW1poaJHfVxil/oZ7cZ33CSznUEUlFO20zVbP7mvl/ZyJO58GY05VH7vG2xb2NI3jh/kI9
3pTmNnRpqhZk01Ocncg3j3DFMo/V6dqc/U+Ph/kEbhayD83dGacJekYw5pzkY2R56WPYqvKMFcBc
17RDqcIm7RLmMs3zTJAHA3gGe4lnApo5MnIn7Uo242ZhPCUDcSTZp3rQfn1KBmhFFee7oZuNBa20
JLUtwgqs9rL1yYOpzAC4cHknd99Z2uaTufRVhDWwPuY6harvBQcR4NRSRMkQM4arr1kIZ1oKzRRN
d7temqDk+pTJNGLZ2c72dCFkhwyg+pSZvovE3vjOeOqL4TAJ90Ur9ba4sc/vXcLLlMx31M1klxkV
oXWXIZFP4MhrDfqY8Z5dbxILiS8U510fB/3aQ6uW5HF/LoZuQhUWpQVqft/FsZVqZLB2xTfFPirZ
CM+idTdNf+tM8q2A8bWqPYkjPnmvm/DX3CGHhjkEOA1P2BwP1LnzLDeVZGFZNMzy2XSG5XBpzGCH
px24dNzhQJkD0IEvyjYYGozuNS29eWu6PMc9gOop4weYh7B5p6zb8JP847Wi3LW9IHmFvONVU7Vn
NhTqwb/rqYHArpRCEoxih+Exue9W1cRb4ieYEV2thLFFw5wppNSdhvziERaxNY16WrOw6jaj9tGs
SG52DRID1YPeUgA7G3+2l8gksnNHuR7i+Z4/XZQi0nPHyzA2L7Wbsw2GirjPluTDqozP2nTz45ho
oHHncehfdF9gKUk+VbtjWHaZ53vuqWTe6E7zMSmDl177IL6RL3BzMdmYZt9+SejbmMV470KECkpL
I/AV4RlxJLRNf16cbc7SkIFr9c7+5OZN2K3EcpsZYhzxZo6r0pePlSWM17TES5EzIR1Npz20xbjz
u8G9hhhlomEBhTbS+FHUsu2rhXewRL4fOwD3S9rQCIZ6rwrvxc5Z2FZWHnW8ScRks0cdSg+UZoDx
2Cti4P4qIBIw8f64LutrPeoonkW1q2pfPxTw0lnUt2+s++J9rIr4NlbKj7D06s8p2fe5TzpVbH0g
gJt32j240tD7sB3JXAHgMHVNduwvlrvQCQ1ABMqaKD3Uc4nbfLZ1I3agJlxUrxkAs/agWagM9mcY
aiz6qH15Lg30kryfMe192sIqIQlk25L6vVYBY5UgNiM3zoll4+FAtjgh3wRprG55XB4MAJ6rCe8k
6s1z2PH/BBLjppGnbzMBA7FwaENfqKjWgVMQeDMxeqxzLtleJh9pXk+3nNg5SgIR+ZPOd3B6HoM4
36DuA4c3PxsuddXS3WbL7ckXo53x3APjgs9W5G8TojorHeQmoKFZlbPz4aGJ011t4S9OF06Ygs03
Zkp/AHqAcg41HG/m0jLU87rhhUp34ws2ppnRPCa5+UiFGK879tubUVa//NkfMJb8XaDyw+djrRMa
8vroBDk79pFUVeCSf+LeKk5hJabIHdh1TnYTWQWa7hW5Fc5JkKbXBrb+NDJ3xZndIyl8tJGPr7wx
xkbEExSOyz7rqJJxMBVvHTmMtGNZvtaNf6sg/0RZN3qRSXwpRHzQtAbVgusDGVTCzdawFw45UYQM
wok4QzPLXu0xdtzP1ume66Lxdn3Hr9IffzeuTbxXBSxFiP5hxqhfMINap7N5rXOWomFX4Y504Z9x
JG+Me5cysZxVaLMjuyQ/d4khRoTgPNnPosCcnBRqIXseEMiwHLqif5HkVu4oEUH50F5NNpJ074Zv
Z1iqtetjn8SVTu0BF1kQFSn9Y6k/2gnsmHamgb+6PXHWpUzfsx672J9A8ntNu7w61gQCiSn9QY/w
KlzhUpZbx5GgOwsBiBOkGzYt5nYewt+p4e3mupoZvd2zKR21NQt1q9ibbTunWBcL3sgirbbwgHad
HL4XDcCiSJn+iGD6nmCajQjjRIZLSkAJjGAEWo1drdpwDEGIJLdF8G7WGbsWdI67FilDsAQYsCuq
GAgTCHjjPwS//RCcJSBN/O0yNSn9YULnJZar2cFd6cf5jeHcxgqLPdP5cK35mRaYWz0zZWdbFznT
YI9OmPM6HIyfiL+Ne5SGZ60qsqEsczx4rD1Ynmys3qIZkekn2UG4S0+WGWw7v9kZFvQ4JFAR/IE4
6D5Vw+AYGczSm+9j4jOSulbclsl0tLsPJfQBw83ij/dsXokybNW4w7hvLQ9gghWhrvvypf1nHpvP
sDbftRo/wvLL76wfLLGU4zNNsQjvrePwaXByhjreZWmxVQEFLNeWQc0E+iN7DzPEx4bYjra7CW1i
SMqK9qX6dFAbbUpW1eic8Lx6GLOLQJAc3ZgYeGxqxJHJLaoWxgD9VvVBpA1OWxKPxeiexBDTMY60
kGgWVhkUCY8RwibOKbXq3ewsX35hz2twm3yuGPeE8QsxpkYsagRrM8m2jVU94OK/znV0P2dcOEfa
6jH8WCPSmk5zG1L1pA6GQoJC9lzQXZTOFOgJsYIhWsmpNR6NpvtTFZp0sK43CSDOnzubxAzvaIe3
OmF6Y2XiHKeG3JotxadLPDI98B3zO6GgJv3QRpOI6q5gpGnyPCiLpUjszbvFp/cNE7wG1gm11TZs
4h2rhie0z2dd0L1UWLjXnsJN7DrfPeoZTG3UrM7k7AaZ/i6D/LcYja+uYSmUAlOsZsQQ5oRfijTA
n1VBbuUovsy6hDxdLEdkdt/FgrzOiZ1v1Pf72LG+2tp+8RU6srYmBgwuyfIbdPxzurylo/uubBjD
nlWyMv+Dk67Gh46ycml/0z3Qetks6KTYBT6/pzKzirfazn73bVlesbpYyrGjxoeGHJTdi8maJFp0
Ty5z6vlomHO2DwCWQh4hMVubIXfgf7BymJWDdK/zzchprAf6Fux2kMG0pIHxxvKrFj46boF+im7m
1tgNpYMLkCUrRoMXQR6LmlZkslO1S4aGkLlck1+EMwkQ6v2hSE54bt2GD5I3w3dqItwFAqlXQMae
6jT50C6OI9W6P82KpApoSyhbeqgKTo0Ivxi+u8oktXLqP9KJwy8o2l9urB7GBSOw3/XNWoDH6fru
mPJbcmaurKSpf99N9Gvqe5YcQGESvv360Ry9q6bP9mqe3xaF4wovyYdtjHgU+PEhhsV92+S8HSlG
ZTRLp7kcH8uGzqMZu0uvNAdTle8DjzVQG1P3l3SYODNmHFX5bRnjW1OHZKPkzGfyOXwnZIJfsKjA
cFfeXpYN0BFidFgnLuivz+gR5pVvc+PQBh01ylLOin4E5om+XIQS1AkcPsJOyoKcRTRErhdbOzeo
Pu1GROYiD9zLJbGxX/FQzFtL9wnmF56MSajykOe93IxNk3xSE+AMAiLnYfJjXEQ8mklQHwtMkPmk
T5hmeZgwUyRNGZyD/iXxeHIAZ6OzRFOocZCxNep+xon6XWVIlbT70ZvFiAeWW4vH+rBUwaXCp7vy
zWAveI8ahDPC8i69Y+/tsPiR63d7jjk2jftlhp0EMCoLYUQq5cDiPy+ABlQCjJRPiWk5X1idSegE
qaGDEqY0G2Y4VA19VDMyv/FqBJyZ+aDj9MRUcdhVxVI8B+tqdK19kFsnRFNEg7C6ZPWnN9Iwb+WC
d8aHXbEBp3fXiiabHP4pMYFR5fN5ksIgSHulW+IXTTkMvLH5RsbTe5n6X7gTutBk08y/yN5eE0rc
AVfGfhpysa1kOv/EQv0rruOvfPZaUqWRwWZqAca2mZuRHiTLeINCk/CIZbpZc/YNbLm7Kx+Yo5FC
EQpqSSRo7Qpcv38/HcFJf7pW+DOevIe83ktNWgY1BJCvgLeCgJ3v3o1oeiKd2MPBG4t3MfNL1mQw
MRZFMug8MpXuQfuOD8RPsbGpfWJQwCY4S7XSdzR43XXumu8k3cZ+8gCCd9tLQsVzRoUdg16Xj6xw
x5H3SF+eDNm6cbFyATy4eq05HUvpEKrhYxHCg/lkYz5KGPBya9UWdZHjsfZxIUxaAuZwmFAUUOFF
Iv4VJunBdElJ7grjm9byewzgYDkJNvuk4G/rYwNX0P8QdV7LjSPZFv0iRMAlzCu9FSXKVr0gynTB
JVzCJICvvwvUjZgXRmumuloSicxj9l57QZ6V9Z+oJVYcrOoCXQh/jWH3NqCrANpABJNL2QVDzNuG
IJwyyznquYX+o9g11FVwishK7UafiWr3hTfwy26jz5gi+r0pwv8kUwjMJv7NasOv1C/xzswuM2Ky
nJhr7KY6uPqRmvbM8bO1p+tDVkV/2U78LBt5Rdm9YbMwr2xUCx7DILOpSybaiFjT8qvACJa6DiEf
VsK/640nWqyXtD9Vo7/XtTgoRjombdsmX37cAnpx7abuucvJWAe/BIWFVNXaf0UydYrAhHuK/TDR
0ODjTrGr4HZazOBVzDkiQ7SUmxyV3in5F5W2vZ3dpufZQL1airsdCWrk7AbK/gJvKGbucYzAfQH9
r6gVAjqbQFQ7TEmIPwxSsdPgTx+yFl+aM3ZNxcIvClsyIxDyBCT1bgx4S9QNBIJXwIFBK+5lj0nj
YJKksVDd8v0MEdNtiF+Lf2WJcR3c+FfLbbxhns60zmu+HCXI/c6zn+FEAp8z/GsWl3x8MUvOj1r+
14/HwqD4UBYmJ9th4pMVcudaPg+pN7+MMXBH3ZFu7PS/RttWt7QuEbhmP3MKCso2TRqsOYljTlG9
ipiXPbvpYvStNl3/lwr5EObql9ZcxdlHipDl6JZouTy3ZfARs3CYA71JTHqxvKiTbd+QtRlP7xYK
U66oryGMMTQzqt8gWNukLOGYMgbgk5JX0UXdIRSN3LRiWwsTnE2EbqskpXgUpBS1ncXctiXCdjJO
9WT9I/aWWq8De5p5BHfZ89pw44ufMg2emLn3VaWwvbk/qqCHqmZYawu91yoh5kqVyacpEkYjA3NF
QwBFK8gIU60j17Mrv3h3dklFAmYKWqAx9XuWzT9kM9+Jq/hnYZsuNALZBL/VMuh1UUtsCDv6wRoX
qk0kiROnPd3Y87zRjeZMHt+zwoAR2nDsuczL0ZMLtkMc4SEPEDdcxIK4D3e9a/8pJxvOVhGM8AUa
ilWOypGua2Oa+GJHJCxhmcqn3JzF6/KVG4IJ5RM4ntrSVeSFxq8BWrYBFhDyPUeqa92Wr9qIvL9J
AssG9Q6JchHBAmG/bLN5SYxLlWnnFjP4qPzeetNayVtvdq9DKkj70HHS3h52rcACLiRD3JQEMhyA
zY0/RJuTYxZU/1LxVzX4fQs+UgPSyZeSkxYZHfQQAwH21FnhNTOKAMo1Be4KhZpx/d+LBwOozjnK
7bB4wj2O9tAV8vcQlvEuoeT83QYG5d8Nw1XFjBEjPyj1xTjdZL+GNjg1YzJ9onO4Wi26NK8hkdo3
TUyFVW2xTEnT9yYcbs6cVGd0KMGNgdO45VmuiEsDsVpbKGnjLs/h5VbNNhkdBsh5tLLrtEBAo5+6
Mmcg7tjxS2x6LJYXA127OOuoAJ9H4JmLE0Sd4lDJF68oWPnN0AxFOfy2wTy0xKm+11jdN4wTPUzr
tAxOpecC9kJxtRLmx8s3MBue9TZ5VYTL9T0Lw+mrbtctQzLOtvme5lzBItDjczpZpon1yzvHGaa/
tLPn47fHSAjYAnM0lBdqSnpl+70lV+QuU/+/SPnpofMGrr0BKFvWDeZv6XnR3UiIo5spK5GT6wiC
Eu+dkcln4BEObab/34SfcZW5hXON8o6siG6093PBXY6uPLyJ9K1qS6zTY24WTHtG493CFbErPBvm
S8G0RkYRHEZm4y6k5Hqc2n0ZhoyzO8v4mDmgwIgrAOdOdXXsNADrh/ySZNIJlUA8bo160CyYKrvh
FK94qwzYGOTUsaWGe8V1F71hK2cvMxdvNHxU9CofN/HshuskMQo6qTeeKP+aLZhXYHl6JXVxUhAX
Nw9v4ePFN5chBuK/nYVL7ok6Drw8x+bDRgdtEo+DF5/COrXeUrPhmsCFu/OmbEdobnuatKsupnO3
ZdC/KhCO5Wi6gIjWoFHUqxNtNS3C/fFFF0Tzhhn039zuFc78+EOiW4Zn+qGlnr48QK1tYIlzkAy8
xZ4d4Yrggj+1vv3f4+1hv2djLMNWcpiyYBmMVcVFTj8B+9l4y7sPp3W2hZmgkgqdvdMnzR3rbNNQ
bSYIvQAXROBnvBCAUmydH2jTUvCREqokTNcEdtdTIAVDNIb4HGmfqoz8jpZft8nK0/Cym610dqNF
6PbfnzlnbKutpYtz4YYXZ+4hk7r93Qurf3JKuSKjAqlegzb+s8jNZ8Y700uZ+ugWjTB4LysSj0ec
mqNnPD3e1dSC0Upl+zaQQXvp+yFA1s+Qqm1yfVETiesdcS+u/6ueyvl97ti35mULxmAMv6rwN+Xr
8N6X41kLVJIJdG32aujJFcgwNzSLt2kU8+bxQUksSsjJYj2TEDiOvooSC8WNSuwt3hMCUek8n9GL
+JvBRx2S1MPvTjfFHz8Rn3Fob1UzZoe4I3eZTCiqG93eJtxeGzGScDTUBK8OZhGi2chKPvexqS6j
Kz9DQnaApwIPoJXxdgNj5numl3CZ7i2w3fq1sWcOvySAq/VAKJsNYzi8IgEJseHM0UP2scO+uOhS
AwFW0l0di6xV3yDjwZbgWxzt+GeVWb8q6doXNeInRqYJMEERtdi49raOgBM/XtgDJodWGJ+Wb7fn
wOkYey3/FNnTU5sjRycGN4GYOWpmzjKElRmwzOd10wR0+lolzUVSPQUcOQddBvVhGApK2MkntUBQ
i0zjW4zEDQ4i4JnMMC2abY6Q2DVfBsleHEre9fHSCYzVg8PIDSdwePNY8l8bHW7nGJmKo5P6nUV2
jYBJ7SE5amxc1mnK4FX4Xjm/jnk6HxVbEgYWPtaIpEU545T/aYhjnIR3xliScJIFX+r46O0c9WvK
wXcUQmDuSJwnXCLtJZPqrQlqnAVea/yQZB0Vgz8+D5P6lU2OumReV+0yP44RWQgGYImYYUlWKdrU
pK6uOZjmtZj98mDYA52Vn/sAGpWAzmo02zlCetGoOnvmFjRf+P4/7H4iMqPs031NC/xCd7E4/sH4
QhYEa2sbcAiFOx1kiA1AdlK8BmkKIFCCgvNINw29DJ2qlbWwGanaGWs1h0CF9trJWOX1BfnoNKfD
FadadFaNpoOz2KVoEtafoxoFr0EZvxrmpjj3yF3OkzkX55wZ4y5qO6NaZzG+rWJxWT5e8h6vn9Oz
MCtUDmdheRZkba1J0tv0BDSdH3/KcNvkWjDGaOwI+LaFnsByjPb+eElnOmNI3Dz2yHAT037PmmXA
yibmQIAs2TjVh1AUb7GfVMfMA5XkpXlzkiaVm+1O5s6NewtXObxVjIrhy4QEodTJki9OppEI+OYG
OEwnRlmvWR1MF2GXJ7Ns9Euu8BgtyOmItJmjlZSQmbqQ67yPPpAzIhZOWzRaaXKMHWn9RmoEjojg
Qc8/xCIUWyL7+oM3ZOMx9vrnpgvKpz5Uv6wFKOH1QArq6OiM82mK0/+MwI6PtVnrE6rX8TkJwZik
Mz9n4Qdf04A+0gIMkAj3+yUYyxdHdtWtMFN3T0v4Q/sInDz0hj9aDdDAMqbf8+QxBUJzqPzB+XSK
mdq4qvWlUOCxB+PSGu5lMMGQCuCQT/7yEuviPUmDZM/+Kzz5TRieHv9kdmZ4qq1aHqaoP3Qx4T4m
U63vl3JUQLNymfwLQobEAWNP7R+s0PzpjP28bRX0c4nw/2zTL8OX9i6PF0X+zYXJ1e3bslvIeT78
71ChBPY3nsTUxoxqcFeGoZ98WFSn78sEQGqByvlQRDNpSwFpdmc/zhP63snITuh6yBOxBwfQnuuc
WWE658eXsczSPSs9ZiNlfRHLC0ZaSS5mivQyKWAusvm4gjxjb7w0fAiigoudM6URkGwvGU4wdJcm
XGBvJLk3KY1xr91mY/b+TlbzyClTjxfPD8ZLOYWyX/lgphsEg5hc7Gk7cFxvjQnNryfaOwWtj7Jy
+/iC+U53T4ahPTQxIQ+1Ox7r0O8Ap1N8NiYhUZnD9oLHueXJLkrinaiHq4Ffbt3dUyyDryHjJz9q
s09E4RKAXTHQ0njZZxVIAGPUyXuLaPPaaZ8Y1XdPddx2T48vDeKhjkNb3OqObzJ3WIs83jV6yur6
v5fv/61EhY/9lm2YuW9Y7Z57kAiHeU5v0tUda/SlbJrpD64cblSvzdbtB5fVhCucdeEgyTeXygMl
HGqFghSjJVRBcC2/V6P++wBFVEb/DFS42XdF7X34BSxmuWAJYtKFQ2akeAZDfmRU2XORqx1j0/QU
9DFVcKWZs2ZpuQvaKP3Lvw5aNWB5t4iiN3KJligWx1HeUhcasmEj6ABpahTx2cHEzeQmTxmIOtAh
sXmqkACxGLw3MxoxI7LVcxUsMspGujeLlMbli4iTgKLI+NmUFUsIct0WgrH5o/Lzy9zUu6yLiidr
CZzAYsGZYwcvbBOLU5bACB+EBY+mI4IZo+uIY3cmnZsg611rl9HOdOT4anrsjX0vS45JjPZBZNDm
NEAmP+5uYNi4wwKJpcPJWMLkXv+Wev3eKAMbOTdLHZLE6v33yWMNfOrGTdAlyTWPTQT1TZcecIST
K2cwTRGNIn9AW8bVIGz0OEn1p2vpUkLqiLd+asKtawWSuEhWIGUqOIdM6o08iU9uqv9U0cnPp+zl
UXFWjpR7Jjtw323a55F37nFj+44DC2xAT1eypwRpzY+0QGzuTIK2QYP7mKmAXhcCzPrGZg64nZso
lEezjeODJcQ5ReHNxkNWhyXrL1tSW8vFuJ5JN96VGqdOvXzJvYdibXbeI6XOuu/DQyjtAJAriRxE
gBIvmYDYO+OsFhXKB3thC5OXZg9kVm2zyENYMsOhY2PcsWoIkePHzvjbaxdl+TSgiV0qfqebzWPk
yr926cQ31Pfcrssbn5ndn9IUN9ttjbOZJtTY3sZHzc+gPGGR0oEkzxGPusSJDSgCAhikjx9YdIgA
Hkcrpvr/P1rtyPkazMgFD06Jz+ZBnOe4JWkiCGBYJ/jDrPiJWJr58qgHfCwh6OtoGB48lQDXyZZg
nXDlYdkkGU0pvTPS9Nms+4PleOA+24UGTy+CSOofC8CYXDtGCCwH3X0cFwXvXmJVl7Idt1PVe3vi
Uf79rxZEM2Zcu67/yAiDOJRMBi8RgKFe2g1mtc7udxUCt5VaEBbR7EZnG3D1NgReC3xoQJ6f1Dnf
VExLTYe1b/k4n0Y3CDbCJc8zh5exAggeiI7Fd8ZGIXEHFpa6jVYDNqs94c43esz+2ZI1nJyCtyGZ
k/jqY54TKYzSZEp+aqXZGRcprBo8ROFY9deUC3jTj8GXX/gwztrxybV4+MZSdj8dgyCrQJ6osa23
gYnmS1b3W0bBXRSqFxZrWNhiNZNTN20JbvF+GJMVb1UnABll3rFn5vKClhHMecOt1BDjrDpQsBK/
fpCzJ7PC2AH/olC5LfmV1cJ7FYxjV0gS/7TMxkSKtGVVoWCBNGnzRDwIGgYFd1YIHvSUimTlWJiB
GXl6R3aB5+AxtmCTyqTauhbYSXwYHN3RDXSPEj6xz26OlbDvcIQVdYPTmlHPcvvTMyTdO9FlN4HX
8f//LaYSX2Nels9tw/+H5xeR8bpvvPLQJJW5fnzbVsBaPe6Fi80c1gSxDlfN6HL93d7BbUgPjwd+
dsZ4Edgf05YTVLipt/n+2OPW3jjTIE65G8Y0FhB7ctnSfGbF8XGndPxithWRBLGLxg4nXY3J5Fml
SLzsdPgitVdwYUXhiQSk+WWwX1oZoHdlMkgrPiIoQMn7jB+JEO6l8QcQIzYdmyQaryzaxkCljlA6
gXC46GVIOH32nQAuWySf0OhUTxYedPfgtmF9mspkvHo4MoE3LiWumvPPNFbv349zrFN9JGoEwV7t
HqLI9t+HGsILVq7vO763KkFWtDnsSQAU2xL6yHaIfHdnMTMjF0O1J8YmF08E1aHtKXQfbTnWh1lq
uIrDCzeaeknpRjB2sJJt6/ZlKtwfRhYmRLxrnhHViqvECAXkp2dk6/KMx6k6+npmL2Ph4YuJF3lk
HgX28Ar0iTXBwEcpqPKT5nlb537kPNESIt1NWvsUp7P7KUqGxuF0rEtZXO0K16bVwwZAd0jYZ94S
qMRwa+r4l5kpMHRmjDIQY3N+NBdGEV2+7yUvoqQn7GY7NkN/n2qzXXbs8qN1x89pIODc83TwokOJ
BIZ7+fESDh4GqIkEiVD6H/8rP+zJZf8zg5hoIQxf4ojTI0I1uP0+3WcsaZuhTFgh+5xEiWd9JUk/
vHoyf/5+62yNX4uq9X/16+xi10QSXamLqBmbur156Ze//PGiCCZZ+TURrh4soYvqe6o6cBEs6Wo8
WMv/Frmtc0hS+ZxzLt+YfIBS7VS9fowinD4guYWhAzd4xDcXmvg3XUQ5uHnJlSp86g+j9s29m5Le
C6bopkocfHYV5/cYYWxLrxzIofwwPcrLpOg6XFEDxbTX+kcGRGeo3p8lkL6TD9YqIGo06I7+xMIG
eC2oqvJSTKAl3DGOz99FdoZ0LZ74yCphvBnAK09m1cgPDn3IZIvv3GhsdiUKLkoUs2NtZ/dHNJil
hLQVmWqti/zo5T2L16a7Zg0LBjkp51LUvrUNWR0tILQ78v7f5Nh0N21bEWxdq/jZAlwDGNbyLufz
W0WQUiZC49q64c9y4ZsFPb3QY8BIkUhaU9RYZ4Czl0dn3xtgDZcih62K3qauF+8tFECHmdnOmo8p
52WRGwxsYipvTwxPJEiVe1EZCv8tX5pLSMCQTU+x6AeEKSRsqLR1nkZPkMhVtuF+rKolrt4R587I
bkbK5KSJq/BaBpZ998zmtbbxOClB8c74B/GpMPVTO1h/oENMl1iX9zQ1s3tihFc1g7atzAEoTNTi
UV82BW1jw1fHaJFA2/JXKRlHq96hyFdzxwRoUzUa0gqIESqDrD0lNYlyy4eQypV8AS1Mjg3oLBCL
2Wnw4CTDf3FtuPjFYs3+Mg3AT4cjlnZWgIQ+cZ3PXg8ILVuQcAtqLqWqxrMdedvH59IWIfYYLz+h
sFuSVqH5VsVIyRJ5Zw9KyN4IFSKdAKK470LXtmmAL8ZUBBu3Cdn6uQS2VS5lUSnm+Ph4nt1JVeD0
IkorKeVRZGo/Ayc4ZVqbF0zcCuoOdVAlVH7se2w+bp3gAF6m0paP6K6yWpgGcmQV7yY/s9qRH3YM
xhqnoM1iHm7Z45KIAgJJpnhAdBKYlzDJEIVlMjyxrJh3vcN+nZLPI37D7tfMoMcvQf24Lm1/q8EU
bJ2pd5+MuPpjN1PDVcCvxkKxOJei2aO6UXuLfvz8lLu4NRnGcB7Fz44pprsrErboCgrZwIoa90hG
2fs4REs951tDw/VnRD0+i/ZPYjjloZusHmsEllQ1GOJUAV0wuma6EcuBv+GREWiZBHghKMqv2VD8
pJkv7oFh/sjz0diJwlenWdE++El09TpxRHRavIGoxhndv7JVvZeO06x5UsONo4P2TnoBFJHEGK6J
GvQT2+D7ABFo3z3+W0Vkdhs26sEexoGDgXocD1oCgCp0RGE4ZwV4+UVNNC8DnX6Z7zz+KbAzShPb
e47HHMOdTBsM9dBxEHzYEJJHnDRzQIwDbThLB+bT3Lsccb5THOD2hxuiDYZNu7RXXTb+eoxJ7AkZ
JwWhsRSEc8ePJO3LqG28p8tcilmFXj3+oJC+fJYEj0yl8dMfFM+MZjQUZwhQvy8wVfNA6IYph1sl
SxyRV5mM/It6nfbNe+cIZpYuNv+qtomBaZIbQ1RSaop0esY75mBlJSTNZ868qV0A8kbgbqIFnJgl
Nhm+TiPQb9F12BWxDfCTXMQTZQVRYULUk5ihfUkn7L3KenOXnDQhnGhvx3LYNMY1oZT5J4Pqd9RR
WFBwBvuRHKPSwdLcQb44RNhXjqHp5SvBt4dvv2LjyHB0q91Q7fE+clCb8ckyk+Zcwzw4hg4ME+3y
1GQcPejLDOmDv11S6GZ8RTjMwxzMkCNeIxs+MTKuKfD/BogBqa+wBpc8xHvTT7oTGzFE23EDqC70
WeAtBUYWTcWFcPPvX6zZReZ/YO6wspXWeeBcoZNxEGsBHTgaQ/th6GL+bWSFujeVg9piaYiQapmn
NtxVg1jWyCJ7cRbZiOGW4ZrE4HBPyfKrmTQgimY8DowPdsWIuDxgPLOhEq+Ir+vFh8wp5lVIH+i7
NagQpvhbj1jtFRuWYR/UDBx8FS3og6y5T2lE0HpBLzCyrwgiRHJygJWS4LYKm+JAsNj4LEOvfuqj
cnjVwtl7eGQP1nLrob/uj60vThkhoBcGaM5zrXsWQTZVP7arjUjJkrHS90E1pPRqf1UpdyGxy2lV
gA85Otx2rGftixvY1boq0/TmGzCLK6LlxDLgUT6eDi7I6BjEvzh6AUwtf1WL3Onkpzi7EXVnSxQU
WL3qpz2DLjNz/sMlN/YptZ3guU3rAVyR/8WkV74rNiuGyNBLJZpugaAeStcZ8DI27scqZPRRsiRV
0h8MvKGGqUD3LUteXMdbIzbEuZF29TR5xV+r9KaDMxR45pdfKf79ho249w+HLR4hDiHeEuDqqerN
XSLK9hp2OA7YDg2YNrL6HFbtD8tg8h005kiaqcd56tAb13N6LGuPeZmwj05ZjDyC8oQy1DlaJVpe
bG3zez8h6Iebf46E690sLwTpCVjayFrAzF4DInf5nqqy89BM0AHQeThXHwf0hsBmdXEU25ex8p0N
gmWQq0V5xkQynwNSfbcELVwadNmYujD8Uu1+dlX7R8danKRD/IQB2hJQihqvE2bYhRNIamtfwOeE
ndZha7FhHudFfMhcpFWJxpf02JnGnZPvu5hG0W4X4Tsxbst07DET8yOhD6Z+zb3hPvUJOP+B0el5
+dJq79lcOeh9xxG1Vt8jDVc1sJyhlUev5loRuv9oGGcvApIQaazkXrYsUNqFQBjOZ/rUtFUIOd+M
jo3BnGVpbTSI3uswE5pqNEQ+8Ejb+LUJoTcHIKyCPK04t42jaycw+GzWeCaTzHMpYw4THnfHMZ9q
I1Xrx5aiptiHrVC1JxDrL9RjxRoVQnQlxTbAHSzcazWDncZfePEqx8VNxU03Vswo2CydBye2zwIk
2jauC3nIO7INq36G9BZX/a2luviwfQ62TuTt2usTQk2Q+hJ+CKDVDJJXWOGcMztIPtnfusFGXYkx
21P7YB8iBXyP1Za7qw3K1exwjFpqZkCQjP2a3NSC+AHjNGRB8TwsMpXScP+A9KKlNOfPwDYkQBdC
xksZQawIxvwwBvkdyT/yw4A/ZC1Gyawrnkm/Pei8ll9NL/boOWMCq4x3lN9rIwj8c4KM/8K5wSQ9
+d3S8kLIGi+UD8j5ov40ZxWSbZBKWWx258lI9CZ2lbuaOufuV1GwL4kIR4Qpr/DFSDAzbhETMgZm
2WtpBclvP1iXrgmWIJ+Nq82SBEn530WesgdUn18wZL5C9TdPAAzvYYE7xqzewQhUzwRvtgffHvLN
WC6erxgaI7jXFT7GkQGqDdAVPQYA6KhhDkZNbMB2yhPkpFldsTJenrKmIuXeW1YZXTGeyiI0KTPM
aZs0gj5FYPELk8rA6X6wBmc4ly49d8cETo08P9G9XXY6bWVxh5r2BShYsJmWtynLzH//Y5Q2dndw
B3QMuWp+4BjEEq19az1bLrMse3R5921n35QkzHuUaAEG1ePYs2CeRuunDFCDMy6evsSU9Nsu8GGQ
LR+rui7NJ9QSTEP5UafGf3sgjZFanWaBJCgomoi9UFGfnWU5KvxMnyiKWdv5TwNMBcKdNXO44TQM
QXIxh/qHNyfFCfWZD9yDwWjXNd426+v2+ijuBml3zz0gPjeIo9cqJ9t0pPLYpVPj4jnnSnFz+COx
H6GbqO1f/Iq2DTKBvhmtVwtr/1HTw2JjMMI1oIhm284QKWBxZRfljeCzo3xmUorqPDCRi9OQyLWS
w0SqbpchHqX7aA3/0FcALTvTe86ZTVwdjbzs8QvAnue/gsDp10E87iLmb19wJZa0Yd+vrMOj03OR
GF1CqTo2p9Q3tv5wI+h/XpHCuR4Dxr7U1YY5BZsC2cC6M7r2FLXtZyaI6bTD9mcs2GVyyBCpJJ3g
Ghe63wtM4MKAr6Yeld6U4JRlDIUhmskvc3Hve3suUyVP3IJL0f2f5htTPNH47h6/FK01R6uqJn3q
7eTFnJO9Nm3zafaj4Zql1fl7SDFnGww3xr5euLKwq9sfOow/zOmPUtkPa4Rn8egdOMqjUyH7+cBw
CrnIPIm9Y/zV4CifxmxjzgHFT8nsn+YYv4HTZWxcZP2iJdy3AMEB2xX8k92iIMjGOT4n88gEdxEG
Gmmbv7nl/JkYJFOjn1AEWWjafm3T3zwO1550uRlJsCBtNGqczxDYyPIJNRVdI+veM75+E+3nwZBR
8QsRH6LQgWG6V/0C4bNlMuuvwqa5qSUxeVGHWD6pk4/3T2Hw9x2bzGnCsvfufIfjw+nIBU17yBHS
k30TAIR6bjGB3ZkA8tdigttXAq8JqrD5rJmW7vNZA0sm+GqL10ysWpnCM58Rz0KDpuBf2i/Ton5n
9MxQU0YNs9DxNe5gTITLoWG4eUgSCGoCxwfchFHOYRIwO4vjNHz244LVUGU4q6GzTyzDqu3kR/VR
gvlBE6hYwS11dR5A988mEg8MJypP3vwnNhw8/I9pYNNssP8abwlswLU94F9v/OFeADm4Jal3qojh
yVfZb1UG+oodLF3NCs0YAx+qNHTR67ieih2cUOwwfQCrrKYmw9Y4PjdIyQbTSt5sm4oO0dA1EUC6
EHABpJdmuGoazpfALQBsotoE7heOlzYeftctCgyXDf45GzLj7JjHntC9Hcssc/s4SZcpoDF28jkh
riROgam4/SZdZABDTzteJVru00Xzock6mfts/B142Aqn4G0C5oi8XdzSiN2TaRrqUOuB95U5wmYY
y2SH2Q6/8vK8I844IG6UhLTmCxUI3YHog703wxDstTntoqCwUIO+2b1kfJzbwKywFqYMAQIPfjNN
9+qBh2f8gxfr0cTGAblsnlWFt9LHfq4d5lYxn+64CFlZLMr1BOflWStGYUxtmYJasT/sRKw+iH2Y
D4YeAO2zzwcAHJ3TpN9nbnUakA65h0XC2Np8xod5Dm/mCNqnzwkDSgG+ixi0T2yhiA+x2BwqI19i
h8EtLE+LWw/P2tLjGUbssDPxOK4UuYJeko27llF0sf6MC8wgopPjS+zJDqkc4HjZmCfYpr8tHctb
KnjLDFZFyye6b6qUPCp2vKouvypUHAe/Wn5rrQ6XxhWBzEh4ODCMIyA2/YbJI96odvjpcwJsynz8
KNPZ2E82jl3Zweo0Sg906fJRflxkMVzV3UAH8bgscqaAWG4ZTnVNDwY4+DHPmjfEQSX2IVkFL0WL
OaC2ZZ/gfGtYqiCbL449na16Dj/q6NNHOrZTk9lvlk3mY0DGdPHzMWycQ3IUC1IaiEkl1IttUL1l
IMSJOxB7i33XJCodXmqeg/CtEw7ax1KozBE3BSOplWMWZmRZ4C/PEkbWOParnfewz4HvNVcFXp64
mn6GC4MvVLtH62JMS55CQ935GPvQsfg31/fvnQ9pA/rxOjPVk4/+5YhvUl3wi23GZdHRaKCspem8
0y8i5Ht0QR0fylD34/nxdreOLTcNn+5X428mBZLdMmMo7TFrcNNk55ttdLA9A2dkFlSflL70Z2Gb
HTubBDyZhmLvi45UPQPgwSi9TWT34dl0fjrgrZm4AywC+1eeQpA+kWtP1N0toLIHrt2f4hzJ2DKP
MAkrCTOU8RMxkgzgmn0j/WjXFClILbYURhjSXPtpeI0dwlEmBoGsNIbyTBqDWvUgKMupDL/bVBH4
9jPjDEyJMcX3OALO4oo2ECQeWPwaVxUiWWZ+PJpqj6I8f65TBZsFpvqR53Ii2Sx+5fprliIiPXdi
/qWdKnmdwVG+TCOsQIe0oOP32KPslQcsWjcEoFTljoSm+sNZYsWxKK3Y+aYXF2f094Imd8niMErN
mxWMgMXhCtRzwNRYOA3AvaZ5bZW1rFhr9Fr0qxY8iBsSIlg6ZABehmj6V+my34KTaO6Qmt9FMZuf
M6no+YAYHdQ156+MfgkKu2H0hmsNMvea5g5oFwsFjCGsJ0mOrh7eetSdX/MAwXBErLV6iF94J97C
EZmOVoI50uhQeVjWe9AzcmDlhuErRN2XpQI437KVYwLxhCUY8aHJpG25gdnw7UOZ6ZtusXW10xi9
MTxAwa4xptNtFI/Jn7Dik0778LuYYK8YXiEKIih61TwPmzKqv755+49iw7eXUthR3R329YoEz3Cd
kdG+6ltDXCw7zDbp7Ij1wLR9l7vA9eTkd6eqloq0L65MFIYgzQEKHJVpwgGrGFecPJU6n3RSPZdF
fuSHRsKQxvV80N1YP4kg/EgN/YWQeYsqQL5ACQ3O0eNPNVXjcslR4Mx585oE+j2OFXFSPMqwL+Ra
Lp3t2EsPiEE7Hkfc684wsC+nAEFcQvU0ooo7lK2F/qkXOCHw56cEWx6rmTB4ZjnmMcB6vibEd4+K
O7/VbZZcJYE1IIO2ahyn+2Q1F0ik8Vn0qLfqTpN8u1TBJaa4Gmnojr9Kn+bqF8kopKgQkWemBbi4
PhhO1DCSBvZooJmelk91B3ppcHcEPXb3NrOfyNL1jo3L5MvDAs2ih1utkx6ImfgpZUV7Y/yEYHq5
KVScsGfRznbZaNxKvHkb5MgY24x/0rMMGGHz/7F3HkuOY9sV/ZUXPUcLHrgK9RuQBF3SM5nMrAmi
0hS89/h6LbD6SV2S4oU016CrK4smQRC45py9166OLXdqUZvuto3R62iy/p4VBkFhNYppLZS91zxp
KFGQXSAZ4qXQ/XHrApchugC000M4abHGXLCp/IxtBJ8V1eDnVJN+dDR5oReYn8LaZfG5UsfsnjWk
vftVdSsFfOloVLV7k9vo9vsapx5RNgT+MiM9lg2P8VESNJTHzE8cw7ell6jSqOSrPvkQU01Ty4rV
A0KNpwSetjtx16fOTqGx+BMe9nzm22ht60j8HludSskxZyW2gpyezxerbgkmE5dWgN2MHCknbaxo
MbgyI/609VPU5HvJZ9ikKIRSbk8lioYFeSTFm0AvO9tTsMkuiMoRJRlZ5/xcNmSxJGgYdBBylHpT
lqRnel0LONkVy9GGhZKyMls+LraytM7Ca9GJAfR+7pQimWFrPtYArBHVMA+puGSX49QdzwLz83F2
zJLycoxk5qJ3JKPVBovAhz6W0g5UuKkSZE5wNmSP1uIxXldhobKrmwq1mQhoXBi1dkPFDoicgEJK
Lsqh8iRrgxyvpcCIbwpP3rRnQWVHnkEWUIOyO7GUiUucmWpM8E6fktNQ+ekROfDgyEgvn6L8VEq+
cYl8uuhWbR8UtYZJaH2UU/ohnBh/npTYdzuTJKpATNEeOGHVpD4HtB3Wj04sgrVNWZyF1J+qaYdX
BsWL0qc7Vlz5m5qTfohpBNl2kbBTA7hbGpF7w3NIe793t9QPcWJ1VrOtBpg5wZDB7se5s4ZnQsKQ
kby6eMZkkoVqgQqnaC1sEngpcR/nwzdLIwkMATURnv0sxB+46sYWzFNI+TKbyD0GyHfNtel6tv5y
TDxp3iilfurKFr9eXtCKYhXlnfNnobqgU0qoSa0JRactJkdMftVgan1oU1wewhaKQV3CKsxKwu3j
UhibIH8yNVrzytjHx55ywazPgl1RVfqf13s3+tKWiiTUHxdAsMlm/8+pGqVnMh/5WguwOxj6HksH
5u8EOYyGBiinpQzVkLtCt+g8iIHqeBf2W9lrkFUHOXBPA4TU4xKh+JhtfHDUtd/mcMLNV3OMo0su
jPDSiP481dCJnch2cVm4m9r2OQ+pcm1lrb178qweEv/khmfJS4JjM+Loi6PR2gV6vR7zXAN8iJwG
KnV7xSFS0YDCoRYDUZg9rvKfwxsNYBTMSGaYRJ5HkoPJH+83XaSH5FyWjqZ0/vHxR4Cisragl0PR
00FD9/6yRo+77MeavC8rzzYd4aQLgfsI0eSwe+wzssJdp5lU7OmWseeS4c8Ziadv9JK+YVu1/k0B
6kScDgdB6sdjxWaokoBgVlO5GNJsEehuvMLvqKll/RoWBHn5g46AoJXaVSuhPSeiGhadBdE17Sbj
SeJHyd1Ps5No/Ohup9UyUFDN50Go3aI8AjtBmvi8UtAXYVW94yJIFoVOBycR9jkQNHgeFSVdCHq2
HoojlFlsDKBPa54rbwZmZt6R0Oq0xfLJIhH8KjbLDFh+Sqytbo3VOg2QxMwRkybDrWw9Fe6dccIT
Ij+k+4iQDpILtlqptEuP5GJN6zVcT4Z3goQUsu3l0WETUMP3l+yLF9f7Gtw8Ei9MlbD9QBUMOhWc
RvNJhU9M8VKZntMMpryurPxmClvZG5mmTfgVy9p2UX9Wmjg4lE35XktkNxq2n116lTKfEIDIS7rJ
VGjeh6DHQmONl8fIhjPKJ2yb7PBBr4Hsd1SK/ECAng+0fP/nts2y1O1Q2S9CdN6dPLwee7zNtFrB
Lx2mQCylrthq4qjaJAzebCcQEJeC9htw2rBYV4i9npRI2WcatPSCbGzPbds1vIIflODkpwA3glPi
3FmUUxchZDcVWXi5DNWm4Dl6GoX99pkRU5pQq0a7k0VezpHRUGEXQwC8t99w07Gy7P24WeiJOux+
3nsPGdG6jukIiCb3YcshyEzZD84pz4+7CIoGZQhZvvSh62/TJr2T5uBv3CJ859P4V6RE9awNFfWp
MK38xaLe7PRSj669ZS0gN3XsyGpIHrU9GFezOsXTii/vRbOVbH9pdGVwsZMR5oj5abQygRdZVZ0t
PykdKQk+bRyrF2Z+uoOaHK8gkzCvphmRmQGEglTu6NMYAwiMNiEvb6isRVgV4xPyQlgbow8cZkw+
dJG9ewGRZ4A9UXIPctvP+iopn5oi0ndhLT8pHcmymPrKd5tWb+LHP7SosO6gh9krheaXNcgvU8dh
2VuAA5MgPxMuBIpujxCpZV/FiUpRmi+UkpkApzWADPAbc2XqCWKtifbwj5FNgBiiKFujTJVjTTy7
RaKuYbNbaMMi8wnhFvyMMrbv4MQQLOue/01upGQrFOhAbaMkTtQ2k15JBz2TBdmeOnq4SGQa+NwH
4aUX5bM9gVXaMlEcvVfbXYlJZGnq7sUqzYT6IVSLJpG8XRd/yW3AltjvKDP8vIhtC/otGhG8QV57
0+ieP2k5PojRT/EA18U+aN32GFcBRLJUGv9cepQSEtFHyw7fE1XSxk9X+Fkhl1Jp2sQc5rpR0YM2
shq8qp1NKSpOoj2hzOMdXgFlTlbObM8X7eT+6LxmZ9a5Qdsca0gU0S1DtHOVLewhGULSZ1vIKRRT
6l116+kIWDLrkHo4Uqaf2iRJd2mEG4GtqfGSoSJdmDpdRnBQwdoa0QSBnX7XbYuIoke9xfT13SPX
Tw0Qc4JWleOIDUsaXOWgsa+6h9HVZ0+UltGrZET93p/g/iqeDs2n0+xp1Pm1psnWiW+PTpm6EpAZ
bojH9imsUg8TTEYcTEKSci+r/b6l8wUIKUEZ8ihCuPH36CEnrA2YGp2In/Qm0dZZWDZPmr2Sh4aY
h6n6yPis0SsG0TQt7Ikv7cocKErVs7xtm3WgNfLR0MXLSAsVBhRZSgreAzzMYCukpnmOUBuRSF+M
dy8SIBh4Lvgb9o69J6H4rBDfCC9FsllpS7r5ylsUUI5tEnk3ePXbOOkQOw0+mWdI2ra3qvYZB8v3
GnmmAzQYM77RSC99Z209Gu6XtsnnyOyxV5W1emamh6GdxXTXkyoA1NVuXVxYXOcNyQNlpjoub9qa
TY9qJ9lEj6W2IgJrkZVZdFEtER5FUuJ5CePX6pN6W7+PEWT8rMNABMXWkmTGnuIAVMY6kzYKDbkF
lERiL9EbL8Xk/vMtI4MH0jIjRaXqeL7nXZgY3lmOYeSvSG8mSmIdR/G+oZb5ZExVuFCNfsB31Rl5
OmXRx8Pl0agc60Ac4jh7o/XS7aTOolk+OrAPxg1rSB0WeGtuyDHvN/jQ+1k6rikS0JTI6Z6XbdKu
HiVkSPxO28h0AmOAq3Xdtysrtvp5lkX+POjT7KMLcnQ0fvLiNtVrTsN2ZrRqdAptKdhjfjPnEwtL
f/eIFEmZ3jJ6jcSWFFoByCuuXsKyOvlyhS53+imWIfhqfbzVB7VwGBRjJmkCG6VMvrp9ptyQAxGe
QT8Prl2ypK9ubUrF9+YULtObFW+jmOh6kpLRx2nnKc0AbSU9SK/8DhXwOEg4MppR5jRhZ8nRpfAZ
MDwKw8gQSFE/KClkhQrUq6aIoYa0xkWnduNQHJnAtzAYpqTbOrHrFVY48Mzo40MfdYx7NqQuXtBe
K3FoNESXlJl5GBO1JT23uSqk7WD9gIwrlda9EFAAypQYo5FNNH5d5ioLfKMNsQWgQPQU9PXi6ZE4
9y8f/b96X9npZ4Rj9fd/4+ePLB/KwPPr//Lj39fOxfm36RX/8Yxfn//31Vd2+J58Vf/0Sfvr8vm/
PuGXN+XX/nlYi+/1919+cFISSYZz81UOl6+qievHAfABpmf+bx/829fjXZ6H/OuP3z6yJq2nd/OC
LP3tz4c2n3/8JoTC3Cf+kss3/Y4/nzB9yj9+e8qqrM3+xxd9IZr74zdV+Z1miSaECtXE0k2Zt+u+
Ho/Iv8u6omFyNZBDCISGv/0tZaDw//hN135XTVu2LCIONMAHgvzHKoPHwkM/34/HZNvSkRLqv/3j
BPzyDf7nN/q3tElOGT7W6o/fFEs3fvtb/te0TsW2TFVTBNVBCwWYNgUz/iVEsG5zeg+6noAts7/o
BAn8WtWhwVd0a9RzG47F55h0Halpez3Iy61mi+EMHkFedTH8GN0y12ihl30tTwzE1lrIRbUv7Vya
hz14lwDu/6oqx/dEN+MXi4WIHCWLhoi0wjp0KpndacbyMjK/JYm6bxWKVmpVZEvPhNDDnE4Sjwfm
oWixUijy3UjceBfSgyPzZ3jlBDVExpGbJxc8XZ1KMnHpU2UyihkimfDw+CMqqQYrE4AMaPSyxxIE
D2tMbpUjsbDZDeJECDmxcw+AhlBpBnJ7iwL5h+oT/oImis2c3Tms2sd4xFGvuFcdxvVRQQHiUMA7
okQWizB7ozV+y1BFzkRP22cUMi+SobFYljMEVu1kMfT4HiZVQgeQhtQk9mrFEU/KZqxL2tKyNW5s
JsGZaIWjGH2+8brQ42hdax/DEWUQqdsugAQAKJGWA2Kcoo3XRDR99XnlKMLEe8iOkfpVY2ICj17R
XJrAeZMZa2myeeZWrQDdwzfYSYysMXo8jC3FJlGF7AQmjUWTmtRgkQPSxGir8hdU4ugIMDxSFyMF
FyI+NdoDzbvdIBUWPL1u1sMo0gz4vQPTGVxbo2cvr8H5tzAq2DHCIzlBywipsZnLMvGGQ4nfMGTC
dhCFz0cNxkWQYJx1kylXvCgXeov+Aj5UMB9BzdJfuWrVVbVQn+dRy4JAqb/pEHXMWnNg9AJos+Lz
kLlnrdFf4eOCbK8tc9ZTKYiTi0vb3a1aYyZZ+k1HO+lkeqHMaOqA1vf7heLThkls6414u26lTWQP
NyK9QAYJbHXnOrgAh5+rnrtmNllwiS5y1XdkDThe0gOmL1YpXQD2qLtKjzdDIDaggdAeFIiNewKb
cF8F6abKspMU77MmP5ZFeRRG/uS79kICYkQGDTRqew0jeYtY8WCX9gpI6ZaVtZMZ+tHPceHGz7Jc
rAAYGOmWHJU187lD7sVClwDqjdXKwvrbxjtfluhFEOZcPbvtezkU7LPrlQpVqTFffbl4yqiLapm9
HtBmaywFZC/cadAJS0o09OT2WKYvrZ/u7bo4ymO4MjPYGCK6G33qGFlFP0T9tNNu6QYh6FsiJVE3
dB19wAxbI7pOtmcrz9UXVCGfvCm9t51qoN0mohQdB9Rk3f4ma7hAM3FANPTUI2GQDUgxVY/EGlqv
Fq7iPljRP9jVfCYTVHIm8/sK5Pb+tz7pEIIaywlWYwp5NWCOtJMB6EvxJIbWCYJ117Tr6Z8SL18y
27MV9+cKhTulytcqZ6tsNKCcL4MLENo0lvzSdY5OKtB8cgVIAgn68/TviWocFSk4D7rY5K60tNW3
Rh2WWixRUtacCb0+/T+p8iWGoG1YBSuV7VrpB98VMczymljGPqELPACfnmKy5i30M9DPM1uVF8UU
6MHi0w90ELAzS7ROHy+lY466Cs6fizZL6tyVFwwUQ1L4TOMio9Tf+dl6OZ2OENdVE1troRGLGxkn
c4ugYC2CdA9zDMuNf6jd75XCtWfBpOaXZd6eMJa53mdOQx8rjL4ZecA3qzxFo/E6HaVpt9exqVbI
xpe4E8k5A9skB0y66PTFlwEBCMDxSvTJXjM2Be13UQigbNZGe2/1ehGO0dZKSaIVFkHyFXVCj+jq
EbVstyRVF7pN+xIAiimlca3hDWzjZZOEO1vhiOpkgyYcYCqcXEiyemLuJDJ2a6lc6WG5sEZghQG6
BsAFCo6MsKdxzmlSaQ9W4z41W2dMAoY+sSFuaz5SE410E07zJuahWgvOZlC/TZfydM41yD4drF/9
0pPZaXS+E6fLMF0WrB0j/0oM7kqzUcWG2pFyFWBRa11W9gGK0t5v3fWoH3Xd3Y6Sf/a2ZG89DRlX
UaXvxhZpVxCdDSBnkkY9pczWHgp8a3jPUsa/UaNYsTIH7+DZZPkU8UZvpckdtEiqeNHWroMofF7j
WuKfLfCICOLWOCmWWkERsR9WjSrt+Q81vNNuR1I+ONR9wWDBvVwF7TLJVce0x5UL2zT3xvvQa4tp
IJ5+boJqbjBbS6XmcCFsMi+mO2/PAJHQ7o/3TKjg0nYCXLJFkL2Fw3N6GGve3MwpwWfyXo2kFb2J
EzkrV6/nxADCBfOhpuauis1dHxLpJyDZI92lC6C2GHziYSvJYhUV/QeQqLlCMKjRqUdf8V60MNkL
anQsgcsLAU69y93QScsqwrnARUUf2GkEScRqc4szsXUjcydwoticLwNiX5v1wF8JCbRQ02uM05G9
1ceYvYTxrsABgdgh9pJs7jTEogknO87vBQnO3SA5wktOLoaPquqf5WzYE3w1w0gOyqPgqO3oXSqw
hdT5mwReAY95o967TN9GtD4i95JGGKIU/5z50alO8jeC91YdGTdpHFxIhwd9WSEPDzicRW4KR4rG
/UhrV+7bFzmzL748kGRHgIPHJaOUCwz5WJ8uyLfwgO75m0UIZEVMjE3IsK7w1fmfUs0ga89wgc8E
YZ29/Bnr6bzICOlluNUBZQ5OpQ8LG7iK1PiOO0qk/Sx7NXeylq8kltdyWy7CIVi1LiGOUr7tQvVI
kuWmM8GiEY2phAzUtoQDhNToDBGbDQjGpwHOwqM+VrTLJW7qPCQjyWirRRKYFHM1JyrRJxLpIzbl
YK9FreytgoEodreDAaS4sTeVoi2DtSHIk/G6KS9k7RHekVKFbfhIGV38mDYupMTpDKg1CEY6bY3V
4xaespXPGoXGkkyniEUD0eQwpvR5iGqXzoYDAmFJ8XbeI/uY/p3S6pwIiE3ionkbyD9dIYSdTVeB
Un01GPyqxF5lRHNNV469c8Vn3lCy5FuwaEpyaxI8ggzQFF/TwdDVfgo9NptvQ3OUdRq12BL7YV9J
AbEXDTJitBmRiF7Ldz9OTpEWnocCOApUwmcj5j1zi2pEfSXU7ab60llP/Z3VfhimNFMZDHxFrIIY
Nj2e0d6C5fc1Xd8ojU4kvBzHxr+7xklKcvZ9EgKO4Ww1wSUSSHxt490vV2YbHdx82JL29ZSD0A/C
ZKsIjxi1FbKvjeX6+C8gnGOLQvY0KwME83GxTTKIEaI4mprJShyrufGVhCTVkJ1KTqaBJolezs3t
YXMQ5ESx9ZB5Kd2rEMbAy2hS8QNpEwSeo2CuqFiUNGPnNF57NTzmYNPb4aYkrklH0LQMj4DWEuOu
BO2lQDZSd5/0sma4lqngQsNlgDEaxwuNnZ/VOyQw62KnavOYhr0TpUTkqtoR399q4JCHcicV4z6L
jV2J1CBN41OY1pTC9PlQ9VtEqAsaVyqJGcNiTNN5l2Awq/WdHtYrEaVOiT7P5gZC/gIKfS2B1UJu
xMAcAjSDCreVJ6PAkK3tIn6VwGqwo16YZFnDLLu42dzIFNpC9kqL7F0EvErS22cFL+10ngcJUXl8
rLv2mGrWl1n2L4OeUmTPnwkKaWMpmfWh8tmnrzC3T7rFlejnyV7C9Yi75qgi82O88l7ygEQUykpu
WH1gh1/jsHCSLjwXsEDZ1wHrBmtPWKqbpk962m3kUaBC5SSwwpcYSzXJW9UP1VCNwZaZkdTApu0R
krBKRYbBBVkX3bwm0M7XpEs7RJTJjaXiei+g77tZV3kn1MYLRKgfepm+m1Qu1OKi6uab4fk3O7sp
g7iaBJqbmJqppSLVaW6VaSP+WQ4MoTEPlyg0WdS2h2kiTGhLuwti3ucGcsCmcW9lzSt6862ozDcQ
K3dygF8Hz3vOu+rq2t7BMAloVs9Wnb5qGUpr41ugt7ug8C7+KH+ilPJNZH6i41ZwXwzNe1GT9F2n
T1UryhT/582Qyl6nB/quubH7AL/F8nPrVf3FjYdbSsWrs3cqNko5TF41Hx5Pku/rfDgjDYurBIcU
idZGcwu75KTozUEf/Utq91csXsdU/TFk0m1YWSMO7bumRd+6Inqnq7DKQ7y3ZbJvZW6ZyHueZq7p
OKdPIWTi0LBmTYfVZcPW9L5adhZS3T4XYXdmxXsxIrZSerKaXpbKzW16WTS4t5qINkOq9kPId9nJ
qzLWYf9EJ4+LiBLcGxrBu9bVF1bMr+g/rnZIElU3zkqkynj96GI0h7Kqb1Zf3wI/PTX6yIo14DKX
zmYHRC+KSSOEKDPUV+GeVL9/oqB+oMRtoTnoKWGrdnHo8/iE8+etinYNMJxB7e6JC2mcZURJ+p9N
DAE7wKjNvsGCd3wYsYbxGpsNHQ4FWrt9tYx2G1jxu9Crk4gdQr3ORWm8sXW+ppV0S4iGwFw/XRR6
7N5C236bvkYpaZ7Hvj+XasEu5jTowclQLQ6uP0+HYFjo5tV4n5ffoRutFdFc8Q8duJtvxGNcyC86
U2Pc+pAjp8dEDAEfPDFNcBoyyckqvYs2cGHl6tEjDqcow1NdfeSque/qdKMb3dU3zbdEKr+NPtF3
mAFfXDN+RXZAjzHYtVp/l/Tu1lfKE98s8vuV6xZ7kgkPQSOxELSvuEAOaqPcJcvfe9AuVHDeqgri
XbrRpLiGhbsH9/kyfajYL7al8s3PaV3Yl2QIT2XivYQgc9ANXWEl5aQH5Im4Pt6/FAdCuywVhB5f
5PQlI16el3Z3Uriy+7E6dNaHFGr76VeBCgPAopzGwLvnEPD0tDkoAmsn931Xo8JiYpG9S1lRS6q9
Cy7QfQlsuEx/XjaFDebCrA56L53tsrtAnl701TI8xAccrfPpeGjKbtICJZtrvE1P9fzxBEfgJtOs
M+t+S1L3JaeFLatolSr4WBOfjpHe7GH22OW2D7KFqqR7M72J6sTWwbaJuBDH6YMpJcPkaVqaasNR
/ojy8sYk0U34u3jb+RQz3GNUv2YoGLjLyHKl0nOdvgAK0re4mOdWfVFMaO2JAeyT7Z3CMbbWoVGk
sxWLq9rA1vE5Ls08YGg+TKzGiDsSxsLOj1lqp94CgeNJM5s9bU43ku8JN2gnczUwgpb6oZeieVS7
Z1Cwt46VQaFUV9u2dlybG5xM8+nim64oufAOpVG/hJ1/me6oRndPYq+k2ZurQXChHUwf13SveCev
Vhyf1La7T0c/gPLDEU1JRzlOj/ujffUS5Y4h4GCk9Bv5nnLPkSsD5Ep3T+3xjoMHHBAkTl/cNEU+
DXV9tfVxXZPNCuLmqmvlc4MeppSGO2A1BzmYUwScBSWSvg3yQBARDUm9c3Rax9NdSsTHnbbiJYRr
mSQyquz6Uv8oY3Eec/+1RlnrnmpyAnOfXMwsehdB9a0jkGeaHQCawN2dGNJ3ldKLQpIQ8KpZxX7V
w/XTu9LTaMsnqahv0zH5lvWmR2xFqczgv7jBGbxOn3G6shvaH5oYttO9aqTU0iN1m1YWn7O7wX1g
w+TTXJCu6I8PqSp2djUHxPhUcWmju7pofXSq+gRAVrLXS21RU5QCM8A1oNyns4uG9UTe5WueNbda
lN9gHlA0ih4/U7SB84dQB+vBHbzJXonHtR+9jhR2mPQypnB3LxPZJ32iDXIM1uZ4ofESeAc7yk5B
FjNfDvlHyfInpplsERs3K7L8SOF0nfcWxDGioOnfle58WqD2NaaQVl9MI2pq0cCf7oDIX+k6JU9Q
xtmAj0R9yQC+Qs9eTRfN6PmrhD1vVGhz4OfP5CMTKjM8Ge69pApRNwcLelDSMC148mr6f2PTx4+B
FCaSk8JqbYkX8i2gbnripOm2c01QzAN+dWuDcd2p1WyDznktjTFMDe+Swd+TQjIBQvrvT3b7A0fs
Pk9HZGhEJyNWrKvyKdCPRBBB0q/TrVQzb4GJcZJAbAuFwwYbWrMEzvr6gApqJnnm9K1QE/Fg/PnO
kOpLLZdWRAuuAxz1bZo9iZBlr03FqAWCopJZYa+nt+P2W9SevtC74KA04HW54fNAWvW+fOroqQb5
q5ZSgcAi0pcL281XOmUnM3/z9edeZlvvz6fzXBRwsvwnAhDxf3mO1lHO4qpDB+RMZ6uW+VqAx9Qi
XeOchkIDGfd5pJ9Ft3Pjdt0mi1xcMdDtq3qHmtaxLfE8vZJxyiP2l9+fV5xSlFZhUc1MyDz1wO6M
7RTypEUF5bJTi0Xuoe2MdSfTujVBBCw8D9M56UxBcG5Gyi7oHMN1CIzaRpXkkPG3jCKX6DrilCNI
Ywym0rY3JMjRBdj/+CsOoh5mArxNKF9zuWrvUtsruywJvsWWSd/X2oVRuwUiRVGqkSvczcW7OrFw
Qr15iqEUB7JdzzIq8UHfO42a7wNRy4RrtRTyoydU4/KsDAn4LoVFImgBFTwDiohc8Blr/JcyYszT
qgpYsEHv3DDORo4uJAzFtcm9a4VoTuDacytDW7DiWRle1DhulhGanCKnNCJvXmjGM2bmYxU1P0iG
JB3bqRGOohvtcIPqbHOHzF50TSzPx7z7zFT0I6OsvgctDf0s+DYI8+pV4TpTHMkXeyBq4LbBZAtT
n2MvPMi5dag7dDJ5DAkrlWwUr+ylpdQlNhGnpa9rn3EV/vDYIgCw0OO4ejJOfkh8lzVSyKv4uPpA
lpGbyHdrbF6LNroHslE5Rv1mm0Wy74TL4sK4hmDr57kCd7kMLXxjUrRObJu6qiY7sCYWGJnrYyc4
iKix5nHeIebHMcBwjOrBlpZwP9P5UJtPGUlZc0+ikKAS0uErnI1ak+2n0AgXGhnZ8B+UWefypCiL
XkFCoqLqEG9DJZi5tCYjv//QUxL2DF+Cd1BEKwAKaOw8IrDzkICjLiwL9oEQDUsq8Ik0tDw4KnNY
yRviJwg/MPsfHXG2oB3zRUJBAWIJLgidb2+MEqc06++d3twiu1vpYDvQr4KgVm5ml+Uknz0mXpIZ
NVIIhWE9o1+25tIkPzCRGJt+ZmOwD9x5NlxVk7DSrCgOSjV81haRaDrBnWRuszTTqBEmALK4Kk3U
0Kjomb9UE42PGY8/SmW4IdihV/qWKhFRPpBUiBGRtk3b1DTWCbzsKf9Vnbw32mgfGNCTICqZs/9v
ov7TJqpqqf+sgTrL0u9B+fXXDurjFT+7p5Jp/64IupLIJy1mS9nkzX62T6eHdFWGo2fJKpUKS6Gz
+mf/VFF/1xTVhBGMaky1NV70Z/uUR2RVVwxasng9LUP9v3RPVeWX3qlB31bDmqSii0dMYyj69Phf
eqd9rzZFz5phkdXqi2nWn6gDtupo7uPKfY7L6gelIZUpKPlQlfg9ZfI2lPaaqDgo42pgomMrNHOH
eMmujRjCEQ0YriO5ZB6xY+PnlfdL9/6XXq8h//fD1ek3c2Jkjhpd4K+H23SeqxlWorCiitZuGYgZ
nUxr3rQicAY/wFx5F2ltL5BG76j20INguZJofjj3lEyfaTFNr4g7qMaRRZF1gHJaxbDaGxxUYjyy
Q1NnsKLmvZ5LlK7DY6GyGJJoAbqjujBxBc8Vo2a9Y5fLdAwF4Sosp3CMfa8qj6CpfmUowy6G3ZNa
2jdZByCqNNWdyq1QxpdCQhNRgMWcFmDNUiJjoBPqoon0bB43X6ogJKhkN740OZF+nXj0pomL7rTB
sWvjm9XAFK869e4L7XnsCLJCsjRl4WB3VK11VDL1l2HVLwa/XPYS0XEoMYkkZlEGigMqb70EMlRS
C5/CFWri4+QZ1KNiXmb6FZw1mwxaia4Pt5A61Qj1YxHAQYUpVdAAHv0fphyeZEX+kNT8pDfht1xq
nK6Q1p2JUb9JGKLjnti1KVZcHj+a2PuCqsZoO0FISgoDpcreii+WMk9IOx5k76qi4t3IbyCZYMaZ
34h/vw4jQmnj5Hm1Ql6nDAwccVleVR9qQCfHRRqLb73c5SWyS9dbxoX2IaNckf0xcezI+4pIorHL
RpnTKgTfNulHRbQZZMqHrWY9twPNwdG6dR38eb37EadGRqE/GpfEHZpSo80lJkCugPjg56SUVZQu
eiijM0+VSXALQZuTGhlZRT9rbRKDLZ855v9H2H8+wqooR/7lHyqQ/yZRuXZBPX6V8ff085dRdnrV
z1FWkX/XJ6mL0BgqNYFK5R+DrPE7861uTOoVUzZUqnz/Mcbq1u+2bGgawwgvUnX1PwdZ3fjdVg2E
x7aB5/gxaP/j6P4XGhWG518HLkumiGpiUhIcGpIK2Zwe/8s4qwWVBwlOhYQJscTwUHPZdeYvjJG/
xQ11D+m9rslsg12vbGObuy7RJ4sOkPBZKx8C/Rk2xAgXV+1nyEHJ2egpdguz21t4SWraCkaaLIjz
sxyMOOEsku1PO+xfRovMWD24Dq3prvvswx8n3XnLpa/V6mvVjtlmYmt0Ifx4qZ/4ZTkFIFDQWL5j
tLmNjXBSLVmu67ahzZSkWRt6M+4bb1wqBhEjRqxb7DDSlQRFcN5ir5snKdi+gDjrpcoCbd5CB81T
Cauea6xHhZKMXQxrTMU1KU0ENcbBvvCUaNlKkbQwoCVT8YMyhLjDZ1xLbim6e4AeFOHx4uHEgo8p
FW2/8H14uBCSo3oehDXxCl7yzuLqyBzRrzyzTxf9SHvUVb/ywo0dH0exM+jPjUlymobtx0QsvVB7
RKBmHH61evuRRF29DWiMRTvFrBV/VlkTd9NG8WgG106x/529M9mNnFmv7aucBzAPggy200wms1Hf
lzQhpJLEngx2webpvXhgwzaMe4E7v5N/UlV/lTLJiK/Ze21WkppGyka04uHd2qXMmS/KYHTaKlKd
9PRndg117OIFfE1j7IK+uxuqLfqhtII9ZK6IWvN1ztv3NEHt7vKhY6dOULxjxZ1cwmhVhkAc7U5j
xbeIhruDQO3BOmg9z8BAIlgySEu9a8f7zDZY87JmTwkQcBA7wY3w5BBCLwcR2OchrvU6cnFXH9JO
EUDEOHHs0N7ZoOJY1xg9SwRsWFPRP/Ji7SkR2PM4611h6dPoYlKpKmT7AWfvkn7ZXQXl2LQfWwfA
WpvCIc+JpqvkAbllVKEvCsukllGKR2tny/QFqilEy2riC8/M22EYnrs+sw4Uu3igk+WwJao5zm6U
/RkliB/5HaA/wAdPfj9/+FW/hkGqvYNtFRejJL8gAV9HyoHo7w2ctAPZeMLamBANtCs92zNe98Ri
M8YWaa6nQ0myOpz7U2sT0KMmmUbFzIYEzFB6lFPN7pmZ1OiZSDmclKE7AeNwzdtL0FtPplT1bavE
bZ+6kZnbUDVdAEvJZMPpwnuXlUVFuzhloVUblOidfsOyTq4SIrhdatPwO8i6AJCgl7samuCFC2l+
cBLvb0UXhqh8JKTQ2qeSMobGGjrOlq6WrKRdoP1Zr2ZPPggj/WAiaq1wFYZevBL+F19nYnqicYl6
VU/gFQa0xZ17O9XLcHIGlid8dJi9/9A091ycAQArj/0nct9l7+vBP03neZ0IfK6A4CLv3fd688TA
xrixPPtkVkXkedKm0YdcEafJMa5ZJ1TQ/vip8D45FuKF7tHgyTF77u9qDoiKdAgwEfQYtJku4tv1
Ha9efjRU+65XF4xqr0/2oB68vP+ZK0xfzA7ktXIAyZtDkYQDIQyHzuCr7JZrE/IV82LCBYc+uVpJ
PLlhsCaLBTLfOocjnRAAPRnG7mgdY/NIaZtEXR3YoSm/4aEwnIkJn6E5n3argVOgLTlDhoT0tln4
HIoJpssWMezB78fz7MVf0i3DAOHHOfDdF1r828oxlhPBrbdk4KZ7eyCEXeCf2lyG+AgzJ4SsOn+q
EQGNTxyfZ03xweHISlAag7AD6GGzpesGWLaK/cGK9YRcqPGNOvELhXN7Zs68I1YU7FzLax+AIXCq
u1VkYABRhDXkxoUcPZJ1IMjqAE6N48cEivO1Ld2j06MhqQu5b9kI7AyNGX20XtviUs1E3Rl+DPIc
XcYhWJhsu5CSdyMT1NnNnYNZEV0lt7Nh4mszB5KNvVF+eyYuAbdsEY+tkNCn9MITtmVGHKymcQBK
lITJzs2bPTIYLrwJQVx/Y7bzJasY7IBOZ0wSdMfMN+8zABMkOi2IwSCKhWBHKQe9+w5p8jENflTO
75tNZI2Wt34GgnlgGXQXsCIa0JZNhajntzo+pRvcrAVpES7ID2rPy+60a7DmaJiqKFLIN/+WO2XU
YkQORR4RQigMYHixhzo6XI9xqdCEZ2CqYwZvPXaSnO0ORPAVdxg2RwcaERavsJRZwDGOZKA0rshv
ZGZQowREu26g1tJWCHO2O6Sk0pDCiibD8PDIsTqWToedr0xo8KvOOYp+GYGlj4c0QfhUeLPBQMwN
3t3272IsRBXomyqoDSIRpo/O8HD9yjGDEiaHp6Lpkx3Z7dfOCjubXwt9YJb2GtfHmNbEgvdDhQut
QCF4zPvhj+/MZ45Fcsxj7t++ZPtpTt/b+25xuZz0oPexZJVbFBmqPLLnZtN+rkBCRQg0bhjPYL1f
AuKyNezIxGAKahOssWCx38WNfG1iCCGCIJoIwgQI17UmJ0z655xcskXe6E3iU8JGp9Znmjo0cDEQ
RlyrZiE1r/ARhqGZgT6i/8huPXr4mgrvzepWzEw5HJQOp1PbSf8WAPTOmbcfrBfB3l7G+mys8BQo
xT9XgNs1sBh0NOIHucTeI8t9iAk8a4ryUMc4GxzfB/mRkQW3mhqTx/TKfAVblzUX6NK6H6f1ptOE
jg+U02/eDeywFoQYOSAWrJ/bLzTOsIaInbFXzGR1mQ6Si4BLag+IFYlelX/luX3qmtXAeyrj28ZP
rnACUY8gYwqTGXm9iaRLesR7m8NwVEY9PuM6QwexGm3kLSXuTZ7XkZ2RqggDoiLzTYbROB1IaGYp
bgEAiThrmJyazrlqMAdO2fpEPMm75uNq+wL0pg0fwW2YghJUUU4WX17csp6dhHm0UmqiYkCG4H2C
2spCSXVA1KlXGpfKRwPLKuKl1x5QzynDV22xxMwbokMnF+Ugq5tjVbJKc26EwfTMtNvrlsZ+7yvr
xq/8+wDXINvGK0ku3nHCFMrf08QcUbY8aIQM45qi5NkuSKZOh4yTKa+mqzZAN2istFMpymPPOjmV
+Cp98J/dyj1cdg0Vgvfp1CsQSsUmi/v/NpsJasQddw3Vaj75izqJdGnPEry5Y2V7DXXSslR/hbGz
C4GIwcCqUGbX88aYbgDXMUBnLxYrt9vNKxl205bW6dnc9CTMgpgXbPKTZCPHX/M33/MucsQqZqmU
VvbdOszHHstwkfVqv1gBc7dqy3S18DyTsf3YleJZk8k8xvbEGgwyylKVZISR/buzdX8PPp/Ay9Ll
w29/89HzHz3yCCKaWAtrYcDvScsHaryts1/6CFrFsKTYqorrFJDZOQOqspNy+k6z9R46//eCHXO/
zP4bAvPNoDVGhZqegBr2Z6uJd3FSvtlqrd8w2D2h2UKiZ25vKaCgi9DL0Y1dVCfm8Nd0ekTb1QVv
7nvrIznSuQwrad1CgfD3JL1xgbuSJUsN+C5YTRI42gNiO8b5Vt2Fbtyoowc1COt6bScvzoS1dXL5
U9LFPpLV8qTKzNx1XJV2/OHa7BNMi9kDrc9hEcTOFnOLDjS18tAYaKondG17jaKmcJfiCsH+SN3m
nAU4nr1UfKNLflCO7RwpRqtjUzc03LH/2TdQDk1TwCs0a+vQmAg7lRM0rK6T9NrOmnWfMK09uave
EzKArC4gHhzDTv/YKuexV+V4VY18Qq72xQFWSgL+a70a8Pc+GLcDOGPFTP7KXrZZQzMeZ2d6SM0l
TErPu5oVzFBdiUMs1+VU5AwaKBS1V//xXeMn8MojfHnFUdR8mrpl8d3Xd70olys7Xq7btP7yWhew
jwjuu6SvTuvcfvqjS3yn7QzATZdnxlBIFEfSeVdxGMZxvbSZcYJCcMFDnty3LTFoVCUPWzLMWugZ
LiuowJiRTazyW1Wam1EaaW7q7OPEpPOanOWyUoKT0NUDx3DnHWh5wIzGLvPs761dHLstnQ+DfT09
2F4laJJGOhozNk7CXG4MNbAykfK7rY3y1jWpgWLr3hxAcOUk3IV06kOYTRMlkWW+VzzmaB8bcE7a
8Bimoxszoer6Iz9seUpBdV8nog/JYiSWb+LfPmVF5AMcQjdX3HeNODVBx+yt6ep9/C9Zerm+dDxG
iRYujS8OObMsYcyirp+4nGAqpIy88diu3t4KPEB0Ca6ApW1PbRl/dA5+sV5DynT0F/YgNzIUSOup
Zh04ogMspEVFwO5z1DB9E+LrsnGSR1OvaQjs2Ol7jWE9/yUPUvr5ldTFtfZIDyhnVkaDrvXOIvw2
d/Glp2A5o8xjCr8Qttd1QNio5C7LnyQnmXDOZlbx3vw2iunirQ9WybFH+BbZGMGOV1TRN4cZSCh0
7GYS9RW5RK7H4k0OV44n+FfwqTsojaLRwrNPMnMHE9p7bXiSs6mfeJPYZahiaknJ4rmw1vi9tZP2
ehhh2mgOirHtiDKIOcUHdSdnkZ6hqEfSch99kb5leFEGOvdIoW5ElT1cBG4FSTNZplt682zsyzK/
AIP1dtrw/84G8SfDhNBvrXkSVPmN815D0m5Z1HTDeel40HHEAtQg63ISL4lHhYAjfK+7nkjkHsUl
CnvmZnw4ys/svT/A3895ZQ9NwzHZGqT9iq7423dpHjX5eXF+TBIcc2u4q4m9NtDpWgvjVaTOocQ7
y0m4zlx3+dXY2XeASYABZ1iy0dqAKkemm5JUEYzur+FzlASl2x5KN/1jxIQ71Y2AkDBfpjK5xwA7
zsJFsxGkIbPwva1NqHqg58slhymGEQWyeinZkQWN91FUj33wU7u7tOsBfvcjJ15Gp6EGRBV1s37n
WHfPpS/t0MEotRttolDbcVvxvgRafve+/K042K21S3edKH7tYpHHXHI9p2MFeIdpJQTVvepQ8StB
RIteiYB3d8IAUIiocz8NwTMf97pzAbXsTL8lB88rb2wrmw9NnDMdnaUXmmt+56M/bRTeyflIIuBw
Y7X2pdbG92Kb7wAnn0eH9bbZseCcmPegdosvOOoiVQ1/F1HhFVT7jlcpZw5b+eqjdOx7ZupI1EmX
daz7RhnoJIzIYjm+jD7/IEMwnAp+6aSz3TAkoGhjJvREAR3sUT3xXv4OvZuCtNE6NPwhqisSfRLP
rVB3Y8gTLj7KGiRp8VZ2fMN6kbcebUadWC3D8q025bKWBB9F0xr/mvHyt6/yjxZ+mN+4z7XTx3Sg
1rlwsRKaaiOLdSgHcqqljZKXJLF5WG/7TWaKX1kcxrG8S5fyVGYcwZnbUwkbKfl+U3qNHlOXM01v
nb2AgKl3HkhRdpdENqRBepgn/Y3pvgwhYJE/33/IXk4hIS7XkJWhxCQOhMMRa5mJBDo3rtvRda+Z
hzWMHPlV80Ub7Udn+/fJUN8EBq77XHr53ho8K8xjVng1L03J2gYu0t8SADoI/vHaFu69xkh9s9Sc
Cfhyu4ipPnAethTfBNc8z6DRoyJtDu6w2NeLQkPa9AxakuBA4CmaZLPeg5p77g+iWhEo0hXJxDhM
iX1cli1ooUR7lMBZmSBkooeGNum3zythoTuQaDXafPDirvfBtftTEnTInAkI8OQkWwrWCq7P9Nh3
Yp11WtIpzmk2UckWtNyGcU3ZJcgidvYjqPLI0z1p7k1I9p1BXjxYLWBzNuHpxrh+on7a6Uqa18yj
jgzjd1J5BL842rqUgb4sIlaXwjFK/AFkmDntcBlQF2PerQ6NN3ykdoeyEbTUrpZ8/54E5zdb8Rfq
t/txOdqrIkC0wgIvZzyDTP9n9DeleyoyKfca16uOzQkEhMd6mcUM7uPfmes/qzb+bPaY9iNkchuV
pU97YJNsk3Lnk4+EC8bXjJQs0T22c3wfm2N88DRjp9ZpfiW39TH/gia9Xhj7NcOW4T7GMDUIDrfa
JriG0c+HFBADr+GNju/egiY+M8iUXj103XA622G9BBz2Xo1FJr9yCcw9pEU87fFg/llnKAHTXJJM
0NXefiFFeTC8j7V2Uev7DPhGNIqEHTHXMdFDsrPe4VwgL6itIuGxOm8G/zGI2yNW0Ol+mw0hZpdO
aPnz0ayExkHH5TMJ0A2GRqU+px318spLw+umHJ+MQoSzIEIJotQQ61RgoK4pk+fS6Ks9I/jkUk/i
KfV9ppZU6LGfxaR5NznNZoexLcf+Pxj2Qza9pVKxj1Qkaqeu3r/T9ZM87zXTv54rs2f1PYB72gkJ
c7GsGARgFQK9gLi79ZgS5xO3ywheXOY8lH5zNQbpfJcUNNv2YDs7gi4BmgF+OJg5Oh5Twr1xtuT3
0kPjvFojYQSCODy9DQgt1GPdBOe/KojXJsOwVzHbTuHEUTCjC2y8DLle/7iq9Bnr4JXVDjUzGgOv
UNJUYa6yMCnqe1PqnoOT6NmAoId+KnDgJeqV9fzfKnXfVnOK5mUCaZnSoy9NhdcgwIXA8N4CjwPs
3r5pqijrfLyB1Hdl+wiefWfWXoDSB8Gd36fvLgO1naVJMUZsuCNqCtEOCnlig0dpRwAkPlyTUdVa
W0S8TQjjVta5SaXXfZXKP0X7QId7QzpY8YzOlWEw5c6kJdel9zv/S5CT+H9GjKNLD6m2NMB8rwJz
WOxHsKoOSs0iNEZy/uCfrwEhPeZN0rvWHYvE6wRbPpaLKrkihug2ZiiqBrM5Dbn3W5DPKVoONNcf
Ynoy441cmCgmfnpHm5qdqu4POYwfdl9/qk21ofFWCkO/t2R5W6ThRTPZvajgQV5XiXeZa/enGTaZ
eIddUot0irIMYeFKfTbe0raz921gq3m8+8rBJ0LiRB6ua39ZzbY/rNzHpGKnVSQFk+1pUoDhmomJ
LScPTNUZaT4J8BhXkpQQUKMsH/u51FeJ9h+LxusQ2FCqTHbMWTPzb7NXgIWNejIT62IiMTQH73pj
TuxwBckalLTmgZ18Iq7l8ke44O7L/LvtfA+UBuKdsca33DE9IrbbDfluGX/l1t7JhumLAdpolweI
NiGb6vZa2yCuYhC7oazz4ugBO8g0oKQ64e7zOdLq9SOf0YPFy4SES1nEUI2vLNoFN+2ccXHwysvE
7fZNzkRJ4J7dkIHrHQ7aFu0Oeq70tQchRy/RF0i9k5e+7r7mX5F6UafK5CSyFxXI6rr2yAFdTZXQ
KxMlvnAgmv9KqghcSDJQo7m8hqtgHN86fG0Xg2bwYK05cdaT8QbU5yqZB0RCSYOty0jTPSiOCXk0
J5t0dBg7U3UCMOpAWbGYvyBHBsEyzn8qx2XVlX02NStpu/xZe/bNPB2Q7IAXQRn4qBozZPRVXave
jDKtTkqgrsNcMtyUtybdZ1i0vX6I2VgfyiQ2bkqkN7LhI8mL2Efegy6oY4y1U+zRTrqUrx2CtcVp
b/o1PqdV81MEc0xjxnOFRgokdGcKOhccTWDFsrOX38YeiDyg4i4c9oFJT1Yc0EzHjOlL+9yDPd/X
n56Y7Ts1ZYyAPucmniLXN7+cHAbepI0QjELF2kiO+6ItsDJ3s6AlITJt6qOCDsvenJvmtkMyl19m
N5uLqrnEtOJ7K2cujAd3Ie2LGXNmji7mVOPE8KS9GfXwVKaM+TwKB7khqZmXv9pNh1i5tsNxS/xx
cgYsrZ9t3mDqlALkooo5c+E1vOJLeJLQWYmyYcToTpxBWaw8tjYPytZ3pEI9d7yOuwDX2o6tg7pI
TP93NhCaSEGeAQhivRTlqdM6DpcKcZZDzoDuuYPrVJK8oeJ3bTCJJ2kXL4+uUKeyT6p5mWaqtMxE
Ey/s72x7gzFUT5x6dRjAhw2RAJoc7ucUq9CxzeWzVWGWr2Y8B56CiPJbSPWYOu0tIPGGo9FJ9mSa
fk3qO98Gf6CM+jQjnUzUj552mffXtyKntLGuraZ8VHP1o90+qoeG/c8Yv6M0MdkGsfqUm1nYnUx4
jep5DMppS6gd9myxr/2B6UmQaFBYaJY9dI7vNCCWOHWx/zOaTBVolJf6UbfO39ZtKNaJtwzmc+Au
Z88tIHDF867u7L+yOmQSIvVwIAsTwbNdfWaj/YdHGuQLHyw0I+ncDgK0T6abz9gPhrBr/FvYt3Zg
hLzvt+OwfplbpgvRGpDSx11VoYtYZ4e7HRU+wXYuEDaFNxmmU3H2jcREmE+7zHamLyDelRovRuF0
xj3hQXSW/niUhsPVARic00itrx6aTg0k1qy0wwibrfesxELO2vCuVRuuAKKBIDJcY1R5M/IPPYoq
P7NAPC8VrgPb799FAAw9pcVA+RdEhpuSC8NuiM4+azAVa1ziE5lNTdKfdAD5dkJIbnt8SoJ52VXX
+fVVX+Cv8waMUIZULqazRoVe3+MaBy5/cXNS1GzH7sK+bQ2mX09p0nz6pr9GkFqe4dgchLvat84i
+si2M9pPxnKb+qc/CtvlwY/Hq6awbyhXwXTnEr3vISBn5ZA6AmucX1y6Zb5bSvmAJxm4GrX4uYUC
OLn6ffX36YDjk9gklzHPTAUkeTF656RXViqlY9JSARNoJo+EQ7iVoeVMLOoTDA0rUZNwnlJpsulz
pI46QevZkU5cw++4bnI8DUmyEa+MvqZUoNpifnBSDWZqkXLN9+5jY9bkoZqDeUgg9QFnHS65HF5E
Gl8opkQkDBJEekSbAAfmU6U9AxkDoKBuTou9BnWN8AFcbMf7tHA1XFEMoiUfaysshdznE094odh/
xmmMmzi3Xsa5YXNQkBAdT0kYWDSQ7TyHmY/uN7EwpwwkqpSCpWtLRu6+8YtDRV9NFwPeU0xEV+ik
SW6DkVN/tgyyZaunTMCr6Vx6fNURMmm6fhxmjvianbo5yM1gxtreO/FQnPDAc+UZ8U1sWMkF6atN
lX2yl8rEPztTG6VkB4AD3PVj+woi6ynNhufV8MbQcdKv7K2tBras0tcMa+c+TAjLNcviy7ZYDnkq
IwU2td6dvjuvnFOxQIRh7Xt1QRbhfpvGb9EIH/xXtvCSf1tO8Ma+AFK8sX6MvZ8cPGwau0UdUzyJ
+zhdoxTorFNo58Geh6McUX5bQ46LeprBBSTtByFkiDVKhHyBnr6X6rdpix+3nF9MLvXVRtuMl15R
X6wFq0a33aTCYx5RbnbHUvePYOt5DMw8P7MDeq1c9emsVXWRffUD0/LSjA6+VtgBJHTJlZ+Hn0bI
5iW2NONrgOb7rH1jLEOXizmsE/VrgQrWKDyOkAIASTzPZ68jp85KcmhQTJ52SFWSs8jBssXA1oYy
qfClDXxnXF+xKb9G37vAFfsJ7NU+FLgIsO76JytgU8jW0R9tI7S3cf/C51bPwOscsM10LRAdwRtO
Mzrq1UH/3axFlDcGrSXDzoGc612rLR7B1X12CptYp9WD+odMDf9eBvuogOg/sxdpgSDVRk/TRgTm
wrq8dYgJqVHEi3YgJa6Jz5TN/okP/UNLXlEjJ9soI9Ae2/4f/LD5vq3QKkjre2Klf8krtcMA/4uN
8athYrvrtmR6nQjzZpowqWbjT9VYH21MbVlvM9fArlkOYtfEc8r85Wus4y1k6caIi+q4qJ5ZHYt/
FTNUs0YYmeM+N0voaSJhQRfEUUKTtOOpqo5Eo35PFRbkysv+Jl4p2MNCPMttXOokFQLc4D8bTPG6
18QvzY5AsB8jP/TGrr/Kh/THStnfrJ0igCa258OQjR+Wk5xNws6uMySMVmb+BChEIxHXzs4Z+Y22
ZuVnTCZM8IGtrJiYo7MnGw7TyrpmLaxz/IG/qb5uq5qVefxJNUMAFzlnSeN8ihFTaotJqLEbrrmZ
yiS5VZL3NcOC4BRYyizOj2V8b10vWsGYPenldfQqoFj+9FRbGw+UL5zu537IzfVxUs1tXBFzbZet
ERHE8WjrhjtnU3yW5DvupZeQLuCMdM5dwvy1JToJhmTYgnoFC80Sc6y9Wwd+3VUw8YcKRgBN4Wb3
VsJ0WjsZciy7gYPpI3no2uLKMoo3VEX5ZW57YpbdLY/coxkLNgRObm804Y6cC9FJsI8x5aRTPgzr
yrDTld/TuFG7qwQ40JRDyrgwYJ9vmgUuzzJz0LUQ/BBncsjzqemRdshd3kyuol28FsnJJdA+k5tv
GioIuMy3ArJn1NsCLx/wVIsa69z2DD4cHeUOZuOSfdK+slwsuGZnMT5JTp9lned3XfVmzA8N82KN
eStMq+U7JuhiD14QEwW1y0iaTb4Yt+1GTe1Im9FmWh5YzNzrOgNFD06DNLd8Ny6Md8yR2N80I4d7
KT+6Qu4I4I3RDouHVtYwT/ENVJ0BUVszi+EZ5Y0WEymxY/KZZ52xt63HtpLujmDcnsG0rg+rsuN9
DDKc0En95myr/MJTbP0Skyp4Lq6WVhHg2d7Tnv62zQb/gNC6Y87NiKoyLM6H9M3vByua6vWqmkeU
+nk8HCzEWh6wt5ozje/vVbeAN0dEdvt0nL8q8k+AKZYfaODkKV6bl2G+rUxA6kU7ZsfRFtBu/foT
xa6gsVw+V3+A+hTjFlQC+a0KFWJgAsvyniU4A+O9sbX1JsgST08frFSKaBxqZnbBemNxpwoLrJSn
WJni4Ux38VCdcmVbUTaI13Hxf+ZusC+mDKzDBNE84Gcz0GRVYFQJlrHPTgeJvG/Wd5zSjANib7ro
yVAnEtiMUOtne5sgk35qIBzZxx1u9XngBCnamlVpu096aDsQy1lQMGbwmE+XAZ6NNPugSWPA63zg
hIOlObiompddS9j8njn+XR/Qew7a+XUs88aAh38yu/J69Wp6NAdWRXZLFqWiBiHBOmgJMzCHhz7Q
fL/lchrjAe3Wtkb/t8ap2nUIWC8NMK1wrQffNctOEudwGdLYeu5bWvjHstFM7ybCNqSIWk8+50F9
vSYr03PNw46Bm3SP7h0HfrD7t9HL13x1mQclLiqOuaQNpp/lMc/2I+VfPjFLN0TyPjLCcSaWSq6R
ffUif6p8TI2+t+wCn+9SAkfyygShDh3iyFZ9l/seXU+KHpzUGZTyw6Wo30Uxl/9fJvx/p9lZkN/+
zyrhXdPX2ec/EAn/4/TTrT8I37P6838Ihvnz/6EXDv7pogVFKWJ7ghVM4P+nXth0/ulJkHUBvgvP
FLb9X54MRMEWig4T5q+0LMt1kBL/J9PO+qfj+q70+P8FQsjA/H9zZfxvph1mDD/w8IAgFrZtXB7/
+O96YQBCJZUiug85GcaDqH5jkAoPVHovINPqE264P4lsaUzcMT6jirow750eddfJGySNUZZUYM1h
hV6Nc8sssLGqU1IovMWVG66j+DukTQ5KhaQduHFcXFC02o3iDX0fKGvAWjeoEnEHjvVnnVIQ1sJ5
pKYifF5KAjCs7i7ljUqU37zSjf7tAnYErogRAN+ZAwDhsuu+WkWARLYU8ow7n52cfuqbxIziVG1W
io7M7VS/2kOKoqeZq31XwaqwgBrNbbNerTlonpys6muVE6u1sImac6Gf3NQrIyfP8sO8NCTU+bRQ
i+vRWXXwmdRIHHwQ1UtRX82mudxVQfYzFxlqqrmBuWFiRzTMyuZvJORrGDnJnLaOzzba6WBOPx0l
f8AevOG7029pRWZXDG8qK347rW4KNiGhb9uEwaxwDqqkvfRZ+1n5VIor8FXmZiemZj34U2jSRdVV
dxWOWR9n35yIl0qcHdJAQO3W+Qm20l74jX0PIWTYQ1kG/ISkLbPAeFZrsURW2dE/VwgerZJEtT57
sfmrd4YfPFdBj2oAWQ0BRA9uww6tEsE5X3wuD3MdzjbYF0OTbWo1xXeTxdNBeEV5LTZdwLRMYGCh
WU/+qU/bCU0kBZWxCZRqr6RbSpaHgkiMvd2RmodmzQVHsdWEivI155zei4nxE5qynnyK6cqS7s+K
WHlX9X/jibiSmsjKjXiHlqhFWrgaxDK4ZFhHfI1d5K69zR521ieyMbDHqrZ4yc1Hs9XTtanonCQM
7Eq7BTJN8WzMbnqFdCeAnF2rsKYwP2gNpwwWyeZ9OSF4te5sOY8hE989e0838nt33CtFiYV8rsG7
xT1GKlyOfZtKyVAZ6J7M6c9pMB9wFrIlUKhgNYubI2hxPB1wi5GttOtdalNk9cNvPSu9xSRCL2t6
NmbjbB56X9UAqZP6uhncErI6Pak5Fv69Gc8HXmwUigBy1ljkYedxKXl4yCQUSBYe8QI0DwlSP2Ki
kel0GxH+YJ9dKqt90BNxhx0AS19bUROwzY74jPorFNE3XjAfVStPIs4iv0nGT3aXrFELixtZm1gg
qSxjoEQBC2VDAUBpJSlRiyzIalCM6smRVujyQApOz+UApWrYrETKF2cSuH26zQSK0sowFbbYi1+1
Iizp948T26PdGmCh8U0c+cnyaWsUohCh9K7R7gfKSE6b/nZJvPNC0ylzn0l8WrqXpAKQ1rZfRLQw
D5iIVRPrPXuZboYIo5y+4WcbPdSZdrXLDOr1ZMk/zam+rIY7R7Jq1Zm4y9cxk2fVK/Vqjx5jFUkr
ZpQOtGo4L+jlUOegqvYnotst6AlD5cF3KOv3DgZ/7cXrN1E7j3ZQV18IpX7cvCbDNWsfzXnsD61b
vzqg9y9GQgYk0lzMsHWMe8lK9lldffgy+2uXYeGvTyp1w2QZAckPUKZdvVUSiPSKhMz0VQPt91t0
9SAPmXoQpcvZTdYR4QZBXgjk6KzkF2OAFTGVTQTZ9lIP02GeWTK6cZIcWtk/uDTjSOnMn17K19Gh
Xs+corm4zUA240SNiKrSaC+sS1H1mLANoKfR8//O47YjEFQ9TbCdCYQ9sSRQKoyH9XtiqMlGif/b
wU0ZXNMNvxbkJVFqz85+8glxLoZrATytqQLol76+yRVOqcVAsVZ1zUvaZg8dShnC6lEU1OOJkvZ3
iRdYKBky1LUGCq5Z0hT4z/xve87Yd8XDH2tCy2e6T3lgPirsLRNz8Lirw9TFPLKMWypCx9PRZfBN
HltFjW8xZMYBgB+2axx/76Tds5AAnPTsm9dlQoM+iMwKzWk64Q8OE3KQ16xvLtxte4s53tgFfwRV
JTArhJ+A+eOFBcrSQsmHjr3zvfQ9XoJ+t1iLPKwIxhYePbLCw8A0P/2U/JCp5WiPRUQnEh9rYULX
qtxbBB3FvholXDAAI6uakbvLhWOwiM68oJATV1YYQph8XGgJ0Gwu3SZ6Y8Nybo8JqT87E/l0o2hj
mWMZtfnZL/4nM1uSQVGTwoswwkkSCdq1GZdd4uxElSbRGHRIFBXTNVIrqK19PALjyGSjgPTVkdDB
hKm915BQEFZ6u2qe/p2989iNHVm77Kv0C/BH0AenyfROJuUnhMwRGfTePX0v1u1G3yqg/4ue96CE
c6pQUiqTZHxm77W/EI4Eq3FEIstg476ksDhR/N9jXPD7SNprrVHzIYznPxFD2lEkPybW7XWcYn+e
TaSWGaLyzB5fS83cQue/xTZyx1Rmv1Xr/RSj+jJSA60F6FqEtM0aWMinO1cXFOrEXoyp2jhacLUi
JkmOhkfCK2vIMiAXhN0e03dUPz9Om5YX3KWq4C2SPKvXDE/f48KTK8slK4FdIXdeVT70ojLAuXGB
9xXhEkhhIe6jgoc7xgERGVzAjrtrbS8/tEmHCpgoXs1pqZBAljdcXvT8OxJ/N2iSUp1JlmGgQHOm
b4TSb503k/7mduSqB9ofMjHvIYWd46pKbo00KEKMY6Gl2UHnbl3rom3OwyauoV6iqGMcF2jPc5l0
vmd7LwrkYN0wwCILKQaOG5NYtDCEJiYN/YykZBZIqIwQgZkogjNDYWYfQObSgtbKrqsX3ok7NgOg
zgfrO+8gAOjEHLESLPdwiln/ZljgPYZc69Q2/4wsPPmWmPi7fNqPYvjUiVzuPSQ0ddv+plWPzlS3
b7Wojq4zMMI0Cd8A7Exrmb8NQX5vivIaVAut1olepCxiv4jEfCO+Z23V3VvWsISNdFrMLmDhrnNN
02yiwJqrNlwzwkdG2ybPmEqTtUYW827pg9Km/m1LAkeaPO531Fh+U/gB6zf2B+Rs9xDGXZOkIAmF
fqfZjG8X2DDWAt5WyUOpZXN3GEZjx75yW9vmaxt37XHozFNfM6NhyJqvbMM8UFbtmpTkRC9EfCCa
4kOgCZ0iuM1AOP4gOmZVJv4MJpwhMU3zlgmDccwE9pHRLE6EdIAErOd6G+TtB9nYw9abu2/y7SA2
zgyAs/eAgow4a78KRIWUJSa2DMsCe/YcV1vCOV5jgmFCSjFaumKvJf2XbSVfENCNa5VVROfBifFI
DwiGn6SvUfcnggBUlBNMJJ9qbju71L6wPj02NQrkOHeeZAQ0tdP12Y9sNa2EaH+CvviJ4SszYOEB
WDfVMyKN+jjNOqWeuUWpY7dvRNKpXcHAVsrx1TbjW3BuRN7vG7e502bjN5FC7hBl6lHBhWsGAGHF
embUsrZEcCWXtd71C5B1URAE4SWCu+DVEs1fnx7YP2IUM+wL8jPr0o3WieiY+9isCXnIfelEl2Hu
HKSP2ZcXuiTyzCNBT/EvGIKw6TBlg6+ZnWpfUyClumRxqy/4hcy+r0vvjnDlQzTIaZcXIUYQ2W0J
nHzIE+de87StA6B/5CmqAkZXZQ0Zu4r1D1AjlkLt6Lbs66LwIQS/ZWNC1y3k/Y1al6b3zRx7k1bz
19Amd5XQyFFxrip3Zn9YlKUYQRkcmz/SdJcZnIceCL1/bx/DOmOxGY6e7yQROWLzw4Loi2w38qVi
SWAZeM1azD+up7ZT1N4x8gDOA9SCxqpnhupk+SYTE4vgeH4uYYCjbOf3D8SqRKBd/OUdYw5CpT6w
+ShPMvgMeXnRQMgWtb019zqbJP6jUuauV09AM9wt6+ND7LnLhRY8kKjx0Qe0TRUjpVx+Ia1+wpyC
/BjONrUQbg9S7ddFJj54SoKRrshD0TIUTJLaKGA1JVr50bkN7sLgI4/N8ZS2RoaYgrG+Xntf9mTG
8CR66ndW0RM1zVh5hd9b5SUYkMMjOFsr4H0rRAYEs5jxbzuPZwyiKCOSHeqrGMkkTwIaM1YJQC1j
bKyum9JakoqnpQ4jFCP+Gthb+bUImX9SeY/MxVJ9HIhdm2+sKMjVYRuQlfBxO8PYT8ys2KmgF635
zkPaun48cYCGpnuKCmdbV93zkGF7IDJpnzHqQ8HtOpvgifHVtVTgzCyH3TEzzHDZUcVI80dEOGjg
USmW15zsWU6KNVlbN5NzU05ZsBE1lwHPieswoRKsi7zegPGml3BQrQRMMkWETxLXIuFKSMV2UTO/
EL96j2npyxxZmc+9+8REsTqFhvdcTwhR27Cr1lVQ4B3V+MVbWmLhEeQRoBq1xm6JnV6xobtqOHPg
oSMvaXgcXuGXK9q1V4As8w3oOhPz2rtM43WyCMqF7Fn7SHVXQwNFFPGss29Me1fMVDBmM3TcFxJM
apZH+wEDi++6db/uvRB0gYd81Qitl0H38mM2x5w8hHloIxrmEkdhMBJ191fxWkf4wHAGOUACFUJw
5RT1fg6HHSxvBmYu93krdZxTATqvkdWrMdm/mF6jrr22eFe3A5q35ZhZl1PabnWe+7wyZuDBRcIv
ATbfXrIRTA+YQuz58MBLoeODpduSaBOi+tlq2aPNCUu/BKU0PhHtHBjwGtk6VAj3UCTHLtV3hf2k
ox5NqlW9xGWZ4XuwcAt05RLJiQaZndJPlONWagWMe42jlcU5UWuQ3vUR64HQxx9dRa+DpDvpYs5a
Joo4sAWWuT6av8yaA6ijPsbFYH0Yk5dtI8Y29NDYFUnsoPIj3lB65RvRGiivabfS7hCXBnsqCW1h
pPQnk7bnQs9eTcXzA536dnnke0m9TwWL15Y8ZkvPf7F7cVZbcmv3E6VatskSVdHbIbYGWvNbYIiq
nAipGpqkMGGRbRLgQYJL/OEu+hD2xp96TiTHWMATn8qDsBdZYdb06yK0D3qFHresEPxrpD8ZthFd
oqzdMOicYi7MCIEzpGgEQFZTPA1OS2atQVNSZCCtRiKCNhhK0WiJ5ieM4J2D9KcOphXiVXcoQnB/
JcXyJ2CTKxCmp45+hSOWJJ7x5M1492LNZpftereeB9fi3EYsJg/BXF9czp5VlQW/7EMe9IzuuRqL
N/rDvVthH8FH29H2sZru06c8AVwOEiinw67enJFJRZsxIGpt/FRIcq/jXP50Tr6be2iYLTLQlUNk
I+8CeT/auYvRFFHOcs66T85AUtMYuOWmF99BQ29V8P/k1ZQx2U2+2QICwTZsKuR6Oo7QaVnEvKbM
/32VTBdX5yHbeOmxtMcXPLoXMlQh/Br41EeNBMv6ocdPjQ0PdUWTj1zhkitsQv7A4/uN17yY1BBD
xkQ5rdo2OMvALQ7zBFwr6clqSOS20KYKd1MSbufxi/UESqilPs2r/lRH9b7PMeECZyLDJcnXjcvQ
Xw4zZ2QiN1VrhHd9/+0A7liT9Ya4d+5xp5GI3uZLYRd9sApvmWYM2OlLZ2sA9GZJ+YuYodxGFE8r
U0S7WGhP+GHKfbpyEmM+zFqLOy81V63ZNhvXtjG54V9pdGbfWfVQ1kKcAttlrCWXzIFc+cGAoKwL
EuuY2hoGFf2j4EciG+AIItsIrRhaOy8Y6m1ZzuEhRJ3tj6j4loq9XJ+Rg4XLtj/3QTlRlM4GgoIw
IcE7sjcyNdtV3CHRwjq1Lcb8V87f2DehhKXI1EKo9BYSGiRXuzamCXBExpkIB4U9yYyEjKBbszZo
/hUk1+gx8yCBOKWjDnGm+wbcKV/NOJlaLKnsCLdw7aiNeR9WFaGueYPKKTgzSMJsMCGLGhiUwmBs
F5sh2Z5GJRnuqU1tpJ8EJLKdK+uD0GhDJVPpdRcpWFCp9zlhvXGN9EWfMMXLmY3FwKuMde+VFozi
Ozu0KWIbozM5ABlVGRG7OEg25TrR0nNi974bsJMUvfbCTnZmiWft8ibF0jGdBy/6qXSnv+bdn25o
KKqc+Ga2QbayWCABkSow8eOqSAs+jsUE2avwFjt3aZJg97SIkKAase186w1RBnVh+Ay9elW19BDo
m567ht+4nvHoR1bK3pvfOM/KzwYnjm73N9k3KOy8o52ZvS94LvuQZpC55BornBo8evo4e9Jij4fi
X/OCawagfwtpFDL+fC+rut32Tv6uQvdHBRwnc0r2JSslyjFGlsMMe73PWPCkzR2TX7qnoRFIgMvT
NGlMb1vsjrmDGafrpJ/xAU0ZW7VaDL8OZ4hHE+WEC2/RAc/MUBHzB1tvuYwM+WGkC5V7F1ezxhWy
liY6jzYLEDRx8HIAS8wtyJun8E1y9awJTv5oK/OV65Y3JMNcWs4ZDH/YOPOkH3McWuzlm7eOos5l
uuSHHuRtKrox52IsSp4CwngXIRI5hDD2CnPWhxm8JJm5rufw1aKzMyBuOsSSxx19Jpgdl6xH36Su
Zk+Y3gUe/XssOHAnj+DkxSqlKIDk1AxY9xAQ5TkgJHqrz6bf0T6UzEIQ6yNl7DdIsN9AZGPAJpag
pKCUMUyzOjTfDY3ig3IawUg/vdeVdvVkdVfA9hNZd84Ic6XFKVeU8HB22ligc5rZ2lKGlc2xKbxf
U6Mdly36M7bzh8FShGEU8zbW3AlSEcaweEjPXRkGm8Gwv4eYxawGCt5emPK2rBLfEPa3Sp7Ewt/R
PQqG0ZJ+adCiBLlmbCLqkDAcjn99QcIl+em4txOLObRSf9JlAlMZyU9QNwGc01et5BvjgDbA+gTr
0GXsaQ2R5XeKC8bg+Th6m64Hjp2VmDo0NwxWCPAYSBFpP3pw7kj0KJbc4KwaTmSf6ZiINbyVufHm
TuatRf8dcvDhquf+KzoPfIJ8nfAr7NB5SX8wccl77skuzO9FGeGbQcniMChPSCqLlZe0T8odbsHE
wCezshiJyBEVFD2cQOpXySXYuf4VcXXPNJLfoae2JfSPc4taAsLz94gYW5fSW4cx1oJY5l+V4NcL
OhK6A/sOeQxhznUMr7Hx7qM+viktd9d0+6lvJ/dmEj54qtixV2KLjpjOdzwuRt/MUN2gverW6Aex
Vra8+XHhs1jFSAYPdZJbxS7D12uQgKCSYGyRmiJzLUSsripYSZpYM5qvlIXrukYzSiCzm+HLBOyB
wWPfOt4DckpsRD3kgFrXXjyPu5wdLf4HPiwQMrlPrjoxd8CfZuic7kwJj1tik7rNyxyPj6FW/qjY
IyGILXbSsLcqpUmKX6nAfZMCX+rHJkxuscv7NtgIHiw8rr31p8P46SXc2cAF+Y5Zz/N6umoFnb9V
9z/LVr3FuIXdof6MTPQQSChoPD8dJzvNRvGqNySkM+z5HBLLwDVSHHpJ5Trsk7Fj6lRDoJHDyig1
B99yRppIrh5AxG6y0MNNleg4BNrRx/+9hYNQr7whf4+RyvhuJH6X0QEOebGKSedjtGmxRiBymX40
gAtae5/oJGcAMcljUI34spL3htophza5ss2s4/qll2NptrFMHjmw0X7GrCjvp4GPNwzi72AGdUnL
xhN9/FMUI5PLsv1EUMH+g3cdwmq4yqxu6zS8aYQYhpvQtK6o7Z/s4FFQxaymliu1ZTICbLBb9ar/
hSXBsyBCfe059tmJ2PSULgehbUYbpKShH07qadCjYwLNsiJUNOlKjj2zZmReZTyng/eJoFffrWS6
nqowXxd3qdcxPY54qlJQrntlGn6Zyi8JvdZyGFOWnBsrwTTR1xTj7clC/bVo/RvSb2fgbxBbEqTo
80kTfNDUyo9OGtxTjOP58dAk1B+mngJ+c5OTM+DZUcrgOm2BQbpjfdJLe2vP5o9go8wUMFiiwYLj
IPUWE79T8tlZ2MHdB2FxyhkoSnG82zunR7QRBRmZFjPReiL+JMvwjgCzGBM45ySaeKgIbnhBJ6Nb
+TN5xDzW7ew3M/lDVPJfjZg2XKQXO+TD6Eo+tKkf9kD6/rTeclMMHKiI6C5uG3+2zj0frcFTWE83
Wp3AsDQjkoDTV1bh9/+6f8wsWtN7QMthZ1DlPylJnKydwMJg6ngeR86onrxhhuLbOOKqHhvKoiZ5
iL3fOlR/QLGAX4mMe7NSX1MJnKdzb12YvhdZJzfUW2gx8+5AbUHg9gylj0VyoxUBd9qINZu6p414
lz1koRVJC6GhfRZxeNdx+RAlBME3wHXsxVBvObk6yivjqhznrondNfZrtJYp1lyuQh5gy4fFJpQk
xfJdlNrbBJtgjUU3o1mntkvDmEK7wLQqpD9r9VFPi1NUhYSfl8t1LbH1iki7DLI6k0DwrggTXeG7
10FzKHIzzeuQghZKkYW4fBwA+Ip11GscPvj/3JzD3yunUxULZk/2ba60YqOBAhxTPnd9FB9D0cSU
xOa4tparAWTKgWXBmpvnHfE/Sy+UoyB2C38oo3Ux87tFWoxqS88eMxuhdYQtaes+BVF7ahcfQ9G2
cgNu9ZOIeYyQBDZsg5T3eeBpxWTmFjXJfo55YiEsMte5TuS5CD8BJcEXKknXMr9ommnmE4ltb8Kh
vIiNlz8ox/42Ao/tbsMTXp94c3I4t+nwBJDL/+t2ZWttrLC9d4ils5vHCtWJECE79kMb9Qh4YYxt
QeLuWdBr21mQvkZaFixWjQgND0ZAwwpsGLSfAkwtlphiqw1ouYKJm95r0t2sjy3NOHFKZPzpYE3o
dxBAHbx3G5P/Emr1SgYTisTljRz6cYPI/KHEhTd190XOUz4MwucMTD52sR+RBDfVVvfSKARdEOsN
yJYr1aCPziPABaA8YHPQIida+AkAIVkVSv/WC6X5c6h9xsBPXOFx1fbtwQUET7EBBzaU1osjxm5l
O2Gy8USJdK7pYuY6/Xc3oqJm77DN5fQ6grrWFIx0dmicknRTMfbeQT0ErXey3GFr1C56VcSptRY/
uVhhFEJ8I9e+mVRAsojvBpqWViX1ejarcxmssym4bzxqbANywEh1u7bVndEzkocQd5p776Jqj0iW
4G4u5SmvOQ6T8dqATYiV8V7KxfKpkTaSGyfOsE2dWX9SkHmrUgCQ0t9TFN0RtA+fGvW9U3PtR96L
rKjqZmY/olFLYgB3MbHxWzd/lDhzd3biIOTCgkyTx2dMz4yljIYxVfOuTbA8TFCzsVB5WT8CMjKv
jK6+avZSa8uOb3OfYt9oGEl0s/uhQ//Boa6DiaFfYB8KkZIyL+qqowFtZeeQzGjFuATEy0B/j0GU
WJmam9GanU+z7Pe5h+Ist4gLGAwHfwDjDssduTup1GIDd7uOc1fXEdRmX2gxKOS4TLkPqPbd+ah5
PZiaSCO+jFtmaJuJnCzaHkfB3K2opy0Z39hbv9Xh1PgpkpK906hHdARnDfpIk6EXj5sJDBUmR5wI
zKt45goHDdusnKcS7UIRtbTK9ohBwRve6jquGB3QOzbVFzSA2p+Zg6xdL9gQDAn5ioDiVapyOgwz
YFGJkrMwnoUEvOIVgoZc9iBEEKk30+Are5+aPPGqyIwpVXREmjPpwmF30KC0oNcYH+OwJJ+doVk1
WT4BzB95F1GN5Q67iQp9ZUDNaRXaZ4MxhfkcZANGC6s+CXE3ROOh8azXOGaCT+QkDX3Iv07UO9fK
s0obB70KkDmEl1hJwOWRZ4ge23JLXHDU6kZgbifHGQ704qHW69skI+fZNRugB9118syFIyK5AzRM
p1kCHiRM603W/6phKXcDNleVhSoU3PIpj2v8x8xdMK3O+8nlYWg2iBPh2DHZJZxOcYIkRY2CZ3xR
k9LXEVgOwtay/y+6+w+iO/2/Z3OqP3X9+T/Of4r87wjk5X/7l9hOg85pSMuAy0lKrNQ9El//NwJZ
N//LFJaQQgjPcv4mt1sYmv9LXuf8l2cYQqfgl5ZHAK0p/1/kdfoSCPt/AmPBgSLMFKat83qAhkI+
/ru4roL5Vxu6PBjEE936gqRwc8yfHHIwNjMINSAKGO4DMpaaQDskXbYf2y8XaAlmNF3sLPcRf2Z2
3P+bWPH+Xz/+b3Bj3p9/viqDt4GX57KQRfP391dl6zibawxPNC8ZgYmMuRVCaqm1dyTr/JU6yoZI
jjo0LPgKhl7AzAkruU6C6c0NsupfF/r/FbZs/AMN7dq8FHLuhGHatsU/y7v4b8hSXeKzI4vu0GnD
arLD+h6Si/RDO785pDhaWcuJOWgHI2KeMTd6sNWMc+ua0IPDGKl6bz1aQF5wAy2b/Aq/NmlSv0Sa
3+F5GJ+Vof+nF/x3xiovVjiWaQkD54hNZvoSOfzvLziAQkngm7VPyGvxM8e+qLTDe9NWE2uk8FK5
kYXYYaROJoXKyBZISjtuOeHEtq1nD9+GefT6+aKWSb9KCqJ/y+Rb5fS62J3u//uPGxnp3z7t5cVS
zUjb5sJHUvoPgSfZ50XtBsZeMsDzY+rKBBggT8DVEU1o6ocqBOo5vv33P1Rfvuu/X/l//VTH0B1T
ADWDfvv3t0ifaVl4VXvZufYpTItdhWrJL5h04AShrgyr9rMk3nSDFjTfEzF1x7EPnMFb/4cXYv7z
arfF8iER4IJKAj20/o8Pa55MQ6tRD1WAlra9IsQv90L0o32CSjLydkZj3+e5o53/+tJjzRUNM4s8
7pikh6InCbm88o03CYKXnbIRx6EDMEjckAfwNXTakFQkIzDXcZyd0KHINRoEAHxGS/hkTuPdAs+c
RpiPDb0QQhJt0oeNZhL92w14IGYN27VtELA4yRdPM18aXX8pepcAAGBdV8yOGXwZPysQf3mZ3EiS
So00Umcho5/e0OuzQlTUlOxHsn7wfDk7rEoH+RHYZr0vOpaMKC6OHXqRHZg1xGYu4gkPV9fCRhFt
tdX5WS5riZ5Iql1NJGAqRtw+s4YeVpw8YxbnUE1k6HYNUXEG9koqBAaZMRF45uLQUsTmZcqWZ1Ni
wpP0ow+FKWE8Gu1P4n6zuBgenUyoLSh6DEcxtLzqztTLR011NJcF3BqSGLDWkqoWDo9BggVYWiGj
yzZC/2Eab62XTHsTNtudRBn8VxLCpuDpe+kArGdsqO7SoOMLkc2rgtJ/75RzQ82L3lixh7qfktDc
TQZddcbA6x6GlUdT9DgYo7XFma/WrFwC/GpRs+3DZGZsUm9Kk2l/qffO0agJLzTsKmIWV+rnUkcf
lQ4jwMigBd7piVXFjX38D9cuL/eft5GOngu1N4cHTjyGGH+/jazAsSyrTXc66kpfC/KTPSTdyQgQ
XbsGJV2WtvcVJdQu1IE0BHG/bo0freZBGiwutYJ1+z4yvVNc94+Bpko00eQ817K8BfZ8WVYb9lwj
dMjjnya15h24MXi8HqbnT1Kg4YUQubVjcAIiwSRCV3XHMQLI5sK0Sk881o+IbwZC9vobePpfdkLD
gKu3HwHfzcZL0lX5nsp4Me8ygVfl8DYkqxna/7Uvci5+cTY0WB992bzlOXs3rxmveR4MKwgBd+z3
SrdElSbaU64hR7LyhEm6J/9cYocwcUlvpQ+2wxI3y3xhW0CEYbeLKQBvMmO1LRGsWeqqKo/UzS59
ZjX+nTni1pkfLR59VT+NnMu4e9RdNxLSo0El0NuTKPkOQ2rtnArMZdyN3S594oXQ8WKwZkn/bDe4
cVEEYHgUzg1vz4Xbl5acXT7yOO0PEfeAOlGykXgCuqpNfNNyiC+PscGp4mxPQ7cTTNecYf4MU3GT
ggBhiUVQcy7NkGMz0piIeBV53z2YohGAhZEMb7Qcz1UlSrRpCTt3vUI5g35qnspNrYFcBFxCSx8e
FB33WbotpGCSRhGFGbnYTi0MNLtjPFFf6lpjpD3pb3OCMsqZFyN9A9KeY2tU0T6ejd2gxd4mmlNE
D6X1Zc86wxxIi230rlpU6EkeXMzZzECXztdWW6wx0YbttXuOjME5GES4aE38VFXpR+/y7PKK6S3R
g5wUbVbP0pFcmgoO0SxcCOLlseqKve2SGFvgLzeSmxsTPkfU20/cDU9tbhxUElcUT3jZFIztddWH
5lo5E4zL/pMgXOZwiE2hyCJqtASX4DJsbEL5sgjFE1gkatIJ2NSZjpYVfgS5sDMMPme21wpoIlgi
7U8zi5sZsdMqBM/suNjZpnixzSZetYxgrqkFeaypthVL3TJwqmdKuKMW1e+kvgcrJ+QHsIQH8nyW
kC6a0Mi2XasKIOuoXlh/DEwutwb6NDgb6NgLVAYwqXpU0TRdiPHEcbSpuWz2gBKw6cAGDt40UcjL
dTPY7khmlSGhQi+cuK5v0rvGQrbr1Sa/a0U/razcPQQdePbKCZJdbWkAAPWfBiX7qqqie1uT/SYj
dCJTzbRDWWm/NTE25spyXmRdV2cZ4txUSeJ32DGxYliEY88VF0YKnCCs5Tn1LpEJYkgEArvTHh3z
HZLKDMRnpu2MZHopHALlOp0nB2lZMcfRFv7va1Qgr7TZemyiYURISNEz6AUGSYpcQsdvpBK/B2oa
yerLS7C1ZwWEdOfpcq9sAMG1rj7m6WepsOmJl8lY7q2ZmuqHhoEPK3c/8/ph48230VlwZfF0Z1qp
Ookl1Ad03XuCAP1ABi2x4XPNHmsuxnMTasM5ddVvbFnhbrbdQ+Yi9Ey04c7kbL2MJq8/kcFLavfc
edLbtC7W4mTgKQedOZhsPN49QwnPJXkcZQnTKcAQeW5enFpsYKuDZx8rjJOF3q8tvV8AiM4l7mZG
UAuHJWlIuIbBsNHn7lWE2rxLTRNdGWmSVowyYQAXBaSm2+UVET9Dl5+U3t4Gl3+jsQzzw9wAsWOF
7jYJwOSgtXuPZ4gKdq4+nMX1b4QRCgGSrJ2QungiYw6bW+wmPaCR8S0NbbHTBEkmyuJDR2ykx1rJ
UM2MjqkOi6aq7TvF+Tu+Appr/BpB2bKxwG+noS6cXH6/oSFLsTBuXRwHfuPhIbZyBj6teQElhpC7
yB4tXA+rwOXpmMygzTPDPWMrXmnB7N2bbXH2QHWjvO2slWsYP7ILt1SZ+RpPSMPILrJ2lRzvygr3
m+61rAlHBDtzvEiVESNPb1oOEFjFJ5VK9qxZtnXU0c51NIXRLzgIPx2X56KBIi+pJLpQkV5dw17X
VWgwRK6PYJa/DFHsxgCQxAD5jOSjBipIX5V32G6eu0q/t0NkAKX96YgOZusICNW14F1S4QLYMPoX
R29BQNpvZZPt+6J+znRrOIYWE7du/hC+mbIvr5yUvMva3FqbsVO/GlS70CHsJKCcm3r8Uno/LYWE
5PAkC5JEW0YWiziKYxydFaP0yXtOrSWjIZw9Erq/R4FgEbk+ESgjnhCN2Vjq1nswoV9mUP2Jawd0
I8/krD/bWr2XIkzPKclg1Ik2EPzqPTdLX4W8KRYI5kPOLIbBfYYqyssWUrLBbhHDa9S8Gr1BEHiH
a5LczUtf2gACmGVTjayE3V9TVnRrfazGjTuxgZaVMaIVMcNdk5WxD85x9pME2iE3XhKTcI/5PVo5
kJiTiWHXjI7YYx6PoMi4BaG9+GHZfhrmWw6XZudMhKJMUQzQv0UTmnjlpurG3AdCDXC4R6AGYeWp
6CeoYgVqKAKDnz2FC6tXxaOOiMeOFkFX1eXwjjLsKhHYtXE6gRhZfr9b5qXEyhK8WtZwYyIyiHl0
QaEhdNyzd1beY68Z9EfWijGRxCgK0a6SsoQBizSdCdiPSXGxrd3yQaREjbe1PDnGZF0m10GbPsX9
NkNmyNyYLw7aHHRd2VuSy/SUoYHjckRalqAEyFlp+rrbv+eidXa1eR+W43ANk2RD5bSqIc8ELdvi
3DXeCmFX8HUgz/dDilwB83XrdkckqWMNdzArxgdAhU8ECExbM3c2Djb9PbA0EHnBKi37AgiPyVNS
Wc2Zk/5BNczB4l4i55kRRWNTCBueRYPF+BkUHhIUBzxUHVw0VMxmVvo9xo/dNLKO1jLjrYdZttEy
9JQ9ZhMbZ/Kqi8JjKNCZDIKjqEaeqmsZKUajz7V/wcz0mwvcwK0F1y3lEdrlSbZmOrJuBvfes1KO
nzu94vIKo+S30rVh3UuiDMrswDrkB4cDW9tSUuWFw6czAC2zCAPvMeqoOv6tBeg6jALER7Hlaz2T
9mLOfloYvzi5kFmb4sZTdzhW7U/eRnvZc6kbkbS2kheZEXbtYxeR+Z3TWm/tghiMyKELIWRadlhd
wzHcEZ+Em9ubo4OpVy/sDC3DoHCwtjqNA/J4jCeFS8qhVr9UWQQa/gKwQT8jdPUQG0sYcPN3no2X
enROnTsb+BkR8LWLhMycqc6hjxC4gEx6Esklall8WgtZFHnnjicAFQwalH3SJERa1i7gqvmprxF/
M/8uH3nlqDwrHiOsqEe3h93ssolrPFUevHk+IXawsDC66ugQgb2mZGQxwzqbmKf2+kSU1p5lt/Wo
oL5eAGF+s2k7wqZgOtVWeAEL7WQZiSCNvaADibs9BQ+0KQoxgkQU0mPirjamRgqhQUkzT0Apg8ba
GYGtNlGu34It5MvmCGuoPhZDTRMtkA4O0XTUUAzuQQb5ccTUZGWVgL648Et8SPaAP6v5g/C/P4qp
A4/mxN8pILt0DknfFrk4IkgXx0ATr7KYer8R9VM2AEbzoIa6bQlKZSK0o2LOT/gjaj7qKpg+jj4c
6+VLlTYeNA9y/Ca2WE3NSkAXdgB4CSCGh+qrJXv1KGywu71XYpXoDAg9y1/TCngQQpMT/nb8SJPt
MYwOZ8JSlVhFPWsFMgh2LbYsXxuLTa/oN8i8AY4EADCV5biv7FjnLAisE370u2b5W8aqkDJXWswf
Fiuhbo97oMTcbtWvhdmRGb517/XtDjKFdc9DZN4a6fCT8W5r2jBsiliyCO7Z/5s5n0TjsaUd44YR
gd4NJztnXxrr2RNKbvZVQ86pC3nQZI6e9OG16cAdeXYjr399CSfvaVFgluQfam077katyEjw5cts
KKjQsNIpd8H+xM8OrIkLFpOV6QAAz8xTppFx0aclSBQcgmYTsHNTjy4+SqI66x+8CGDk1Hgs8XQF
uI9p3QncvESjfO+H+tBq5j0Gy0cztsh8mC4seVs2rNNPPnOasrZdKXB+0OYcSPp2s53d6BqMZAyP
Eri+Nh6CGAoCIa8bBN5XjfgLh0ZnsQwC9CccKW14qbq5xzmsr8xwrHe1DZRfbBY3AT6Cu5RUDJPL
pR2bD9zQpxLlObveflsm6bSdHW/PieUH7pRiWgNkKnO0CZZKd47oN01WbUPHPViUIcLTX7G/mv7/
pOzMluNGsmz7K239jmoHHHA4zG71A2NCBCM4U6T0AtOUmOcZX38XlPd2iyyZ1P2SVqpkKoIY3I+f
s/fawQCjGkcYWnj6HwWLmKKsdiMTRLW5Z3QB1sG6mwBvLFrf2g07GPKxL9UcfYoEOqyu+4r/Dmrz
2GIEMpYrM9M3oUefxptQthgAT7TVgcNqEvpFFsCSmXLescg8mPPw4nLA7KrqDOR1Xyh9OxX1k1dv
yGOnLdKMX7KpIFAp67dBD/DeFM9uDY1kIWp20syzgfNctX25t9ieZbfwnLC0wlq129tuVs+e9ard
4tjHY3c1ShQO6tJ4JKmYIOxo1WZ4/ahoxqo+9oHhcvOmR+zxr140vorE/GBqxEA1QR1IR8dK0xpE
uemICQwYP+2aHpGVNB/s1aJEx+WRvicSX2Eiy097Dog8PYkjxi3xGHgyoydbEZvX52V3FScmLJH6
SySN74YtXhGkM3vubOZjHs2cyqWsa+/tmre3mRF/mvbqnUJjD23ISS7zkuNyqMXZ1BNavQm3QB7r
Y7SYhC2U5mUYqgdNXufWDJpPlXotjRVG1rkP07x4wD1JpUrdw6yreeN4NV47o7uQSdrhpe34O45E
mxOzawUPbeDel3raC7vytQ6C63FueA0RE8Yppb3ZGtPOiodzQA9odsvyPkbwIu3U8D3LoREQWfk5
aBBs97n+DHplX63ZF3aSNmR1mjZ73xo/7B5HVQCSdGktQBIhrtejoTdwNMMG0OtLjuSHExPz6rr5
QhMImZvtMBxc7E+D0fCABUlDPRif8nz5hGzDBLNWyV3YQSYK7Pswks3e68KOOqAMtzjuKV4MGz5s
yjqwlPZzCVugzsTJHa01vpk3yC7lxrYBVddN+BX6tf2MuWfvpvZGqAjNZWTY+DDdx3C0bhiHzxvJ
ubhHvJRF5cW0jOcuZWE1mP9vkkWnMOpXNBYqyAYrUr0UD1kTOriM19KfXXtsqp1XQcMrBgcVf9P4
acRJP6PsayvD2+UN0oE0q1DawCJbV+hN6VL2Lh7viWhmWKSqfmjcNcp5SJ6XgodHGjwVdGV3srPG
c36de3V8cJKGYhmOAsNad1WBYiBpe+d7I9ri2KbOdeTmcGJCWJkJJmbfa9EaWiMkIieYQ598qFPU
yJhZPm8AWSUDHJXmvg0C4li7/rZmIL8rw/Rb2960yfNqv3JWiSUM5h0ZA8DFalXtraB+CJLqwK8v
D6BbvUOUYASKSpb0PIJIXUmR7xhR4Y/TKkUUXk13C2oe3oMUORflaVeBQGBRWxtzzlc3DAnngGa2
DY262GccHaTNBHuKl6+ImneJ2Wao8Ydyu/Ospt0lI43zFC7JXgJDLsb+Nummhyxb8v3UVOewHjgM
JPPWapL4Erdq1wOgu9bjXU+1emNwXJhGoz7n227s3UPp2aiHsdBu0wziAIFTqP05XO7rANqaubiI
pJTrJx3520tFusrQ9MCx0jC5oPeBm2nupFN2ACBYOhoXxy5sgAev46wwjsOhbghGcmde4FLeY9CZ
QYr3L4U7tJswQKzUKqSc0+BsnS6L4Q8MT6Gp8x0aqdc8Gxx0+ZhN6vZr1fG7YlCu9gUHcloz9NML
hPNR15NE00FYKOrJ8fUY+EZlPsygnR+RSn9JB8ze0zyTaC3m9LRY2eNs6InIh+kFnGGDcEaCrrTC
g5nMx3TlDtlMI5bcBD+s9Ccraz5YozbYjOBnpY0778AQESLeihka9vTSjeW8I6RqOFmcn656oe8i
AaOjC7KPYYog0zWA0Q1sznujRWxR1Eh7jVIfTPrup9Eq70MLeUTLi72bM/IZjD79bEiJ5SFNSWU3
LKhKrkuETZjvZsyvN45dfLCCtLgHR0DXsDnjG3B8Zzx5UTbchDgAhHNyOv52tpt531M7WxLuj3JC
ztA6InnajNrrufBumnQB4zid7QSQVCUQujrlLXI+kP7AMq8GOZVHC5M2pn7UveVaXEPoBDKR1Cet
utUDg6Co6cmysvHSgsLA8LXqmCc+vXCs8OL9NdQ3U6z5o1svpyTdOf36tBgJMRFMb0kPrJGu2clh
mk0/r+z6jq4z2Hd3B6X5Vod0BVrkt/tBNBXeIfeDQY0N8gGZtyxwmymbF7PuGpTRjdoL7ICnCqjS
Qz3QNQSVTvYeyQpNipjPzNCZFzTYk8iqrwoNiqbtcYxXM1qFkSNowoHjMFUc0IawIrPbggIf5YwR
J1cA+Yujej9pWxE0wkHTCKp71LjoffKrqC4m+ClwqoVc9m5EXhi4Umuj3Ogb0tLw05KgUmsntEYi
wYgTNMnebTmJJL11oqfYD3Vx/T2oW711+1Bdp4NBM6qXGMZz886u5VHZgbcXfdFtddTSGmZ/0mCy
99OADibG+nTI048zkL9jgXh4koPLZoxUpmdnOaywd08ZXLVRofaRLAC9xVCiqZmSl4/xXIhrpyHS
vV70zTAj5vkx/Im7G0IE8FqMAaGRmnPKEAJmn5JJHv3cPkyqqfZTxNC2jZkbJFPGwS7Id0nUV/sq
BE/tFCuuin/E8gYIKvhf2HK8qN2zbdzNWQnUMx2iB9GUcLonPK8jdjvXkO2mw1/se7ZxqYnd2baf
h6KU5x7vDIDb8bZtH+IR/kBSfNIqRmffUduXbMt5dDdJbOW2zSbfpsxJtTqGOQpbazCVP4XjR9mX
8xbvtDxg/exAN+7SwEx9BS6E2ePAwL6wzS1wh+kRCiYC1QjvUC30Q1tl30NWh6OgaNjVJbG8SIqm
rWdEyu8jONapEBwkekSm1V/JuHQPlPPhVWO0pLdVuO8hqu96Pc0nrV1AKmSCcYq5roQ73XSZlx5Y
7AjrsbPPCuL2XeSEpIeSqSIa5OddC3BrXOV5db2A4y5AWImFG5BNZw+N+xEEy9dRMTJBiCXONcDh
mWX+OKmKTlMXG9eGNXrrDmXcRKvIqGu9z7mMxePwzC8daXggXb663D3XPPSaEjhv72z8mB87Pkoz
baBLC81FjVVPCygkTMrwyEKDDe4YwWHS+Jftdjq7E2mBg1N7OxUTo9zRpeJlfOZwVA6Hz6Km4Rfa
83gWAwQCE1WcwsPSD+pbYCHirBxcl2UyjkcnnRirIs8VTDvoonTy3Fo7YwUQpMrNbtmoz1nm+YVR
QxAbGEoQJBDe5MP31srb59ABtZknKITrxdn3mDIJ6/qm7SW+lNNyAgPBa6Cc+EYdcjahsylKl/K/
qe97z/42NTkEbnOsd8bi0rkhOGKTQfAmlUIkT4Z7YJD0QN1j4OZYdqMVEh42yEecCseunWZCKBpq
ChF2/pC/hJ685vmA8NEkB2h1ydUE4+KqyBZjV4ji1PW62tEgM440K1k8+8E91bnqtuglr/BFMN5v
W3bwgNNrX0jrOvGLxeU3tQg0aOYZeyIhbryYQZ2fkmBVpYluFwpRXiewtvbQZ4N0BpCY6+6MEji7
brnddzUK5tOcYCnOAn2wKUAOONX3cb50B9xfL5Lj3VXVFSkjc7Gz45W+G6TuRtbiUxsM8rmhd0gZ
Vf8Vp0SzCi0hF9GGW0DQIVSrmH5hFKLiar/GrT3sSeKiolqMgx2APYp0Wu17ZVoHYyqYdtijsXXt
tU9qDejTWhqZcbzkd11UWKDve+sCmYNdnifr7HTjF4zK32LHbfdwqnqCvCi5ceWxekOkj2d5XPWG
KWySbVs6WH8ihj51KmpcVcCKDWkcYwjiVZKrh7oUH3QVprcp2tuVlOcYB9mUD9lidWdroACbg/Ks
mrG+ncdFb1tzZQlk2E88YetD6qTOXZka8sYi3yeHML41W0RvABKHByJjxwc0+7vKG5vbqpGkcg1M
/p3ICE+j7a7NpdR8gGBhPhgp0AAjj9k71j8yJLNueWR2jrcIklbCedm1iNJ3EdXOJVqam7jNSRjz
F5xcjw12hEdznQV5sVj+/v96C//1PIMcZv7Pt1VyeiJhsLgT43y062Z6QtZpELlCYIxHDqwcXqSD
32xwMbyFSzW8mI6nDsTME8y6/tt8ldTopqRIipWxgbhn+aHnPQaGmfzVco5ra/FijzkqkLU5Wpf5
fY4BYq76xwZLrpwz+x7tBCcHO2FlK31ZGvFj0tastGK5/jHu/483Qqj2R7rz17IiFApX17s//qe/
e9j9n/W/+K+fePvz/3n4Xt58JqLmtz90edw/vf+BN38pH/v/vtYagf3mDzTS426+778388P3ts+6
/x9Hvf7k//Rf/tv3H3/L0x8Ef0h1fkPZ+1yE2edv39voDVmP/+ZvsZ9n/UOhiaA36mppCblKkMbv
bffPf9f6HwxCgY07rmmtGdj8m6IkBOmf/26pfygmRQzTXVMQ4i3/m6xniX+sgr01idtxgEFY/yvl
31vhBgMgz6O1rBw+R1Fh/dBH/aRpy0NrVpHhxf5MtxxPZ/ycUkCCjAK1T8McxhGRA2JCARRQKk+a
g+VPF+vujyo/tH0oDxE9MDV3yTzR3qrQ+ukbFNIkErcoQn8ONOkbJsfauInuO6o4qVDfzgUdDhNu
w47JXc5Evxu2UrpMV1sHga5pfPn9F1q1jv+tCPv7+3DNTVNLPGH2qtr8+ftYeH/7obRD39JVuS8Y
VhGtx9qWmvURedUXmh7sFj2mvd9/rrkKvN59MFo9CbeFYpYHZv1iP1+IoZmXSlmk5mLELfcBjS5a
4VCdIwRzeKDyJ4lAPRipomMJG2BAO43uBpQaWWyUJY9OlJA71Q/Pj3/4Zu8uieZqaFSESHy0aRJw
jVr1528GFXrB+6Eb3xyHZ42rFYwxUXEqjEtOAm0FzrD42o5+OI+4xRj83XTy0+TpbldBWb9JMVtG
0TYtKn2p7GuUA3r/+28o34oHXb6hJU3HtLl9ruKf62P+07VLxwHUvDJrvx6H78ql1OECY9/r8+kY
VpZfBktMpMi4neSsfA+q4Z0LQPLIuWDMP1hG+cI+7h7qlHBcr7kfQ6PzeXXSTRqp8Qwcfjtqwv6s
jvwCMKgAn0miOfKCvoqYulsggNFG7C9VDhW1pM8FhoMxJnjIH70BVflBN+AtNtesltQVj0lHePzv
L8IqB/75AfpxEX6oggHRSAtF1tuLQJYUS2aGRqfWEabImikpecBz/dmpoRp3Fhlz2WoW0dXHOlvs
P6jA3gkYf9wD7QhtOigKtbDfEzqRw+tu6PrWj6oq2Zt6mG47hWqw6pMTcY+HqEkIx6CyKWaX4Foc
JA+KFMWwRdqfRpHtE6U0o6BVyb6IcaZ4ugIjBpNqkOlzNc5fXC+BP1i8FjJxDto02te4JlKic4Ah
1OFH5LsHafeeD2zgYBPRGxVd/WDJ1vyDVlO9f9pQ/wrJaumyOpioOd4tWXnPiNzAve83XZHtAPu4
x7DEO0+ffqi2s1la1+zG3cmyAtRW9IG2A22yfdVFrj8nuPfMmSO0QNDkMgspIC9DqsPISXr0bU36
IVKZdNc5H1Ntbm1w8DIU17GcTzHef7IB5jsAgSsUo3G32XjQSAD3dgUXecqrV05G4LjRpnjM0zhp
y/kAm/IZWl96nJG97HWCwBW6jjpVsvwyzX0Gl4s8ObUA66zdDFUQp9+0tu8GEr93YVG1B+nKepuu
AJ887+xrLUeQVaLCpD6uCtJkpEp15K0EIHutI/zkHgMnv5rjHWlK6cdoJWTCcAouWZK0RzPvrN3v
n313veQ/LZ56vSWeZZs8/+sS+n7xrDrSk+ICZErqyZfBdfO9g44Tu5D9LGO34wYQhg05nqNeWPWb
Aenb2Ql4JbDxPlHzQZlsgGzim8u2LtDnk45H4AUlCsIiVOhpOSVuB2WDpzMSY1vb/MpqaS+96Ipr
FT2uVvNrdBFw1mTHBEuhVLch2kA6hv/tGHdLN2XEMTCCUUaGxzzoxWb2cDunmam2jhNuba+Njw0d
bdzsmPjpHntleRqCRt+PKJcPUQdDu68TfUxb1BZBI9UHWUHXjwjxXr0GnznunyXcEEaDWXPjFnWE
zny0b1RHtkVcDXcJd1AVZUazUj82hsFUPx7JakdMsU8sVIuMT862MwmyXUF7te3m97fprc/A/fsu
uY5SaEVN4ep3W5wxjEGqDSIF6STzAdj7VA8ASWgXlUCs/N9/2i9eU1OwDDIuVZ5NqfN2PdRO6vYT
T5FfI8XZcPrLd0YqQEsFQ7oPFJNfoorp9JkC/2sb/mlDf7efr78s01dtrhunNNUPO8FPexKuhZoH
i4+XeRlepvrDONs7vitZltj1e133f7i65qqyffcSULngfEJGzuq00qF/3gVzQG0htkNyz4s8uEaN
FkfenTsqcVvzNmzJw0sOcRYfIuXqQ4u3boMy7uSNsNUzggJ9tocHRuu3v78N1vvyYb0QpoIthWGF
bcl6dx+kR+2bdUXuQ6pLzhCZNk7acJxlRn4M197uQPvoDK2I1LIoIO6TpxOgAO0eGA2s4IbnL9sD
+paGCey4z9XE8bEjDk2RI5dUSBktg9nq7E3Vx9xMnIfSI5ncEnQaAMnCAbDHPzxZv7zS+E8o7B38
N9REb6+0MSo3GURa+T3Oia7j7VWdXKNnbfsU5BF+/6w5GklLTmbEigJqyNvWPcfVwswuDIaMfdig
a/IK/Bi/v9rmW5fKj3cMJ4PCTMHmJJBkvv1qVq5ShU6k8mUk7yVBk+5onO2WvB28dYdF6fz6ys9m
Z9wbmoH7Hz59/dvfP4Jwv9dzielYnnr36YWO6xZEUOV3CGoufQ/NobTlNXfBK6LukHPIEGssWeRt
DKvWpxAwE9QSBl2A8NKtGZPT8/uv9OOpf/+VXAvBvus5VH32u69UIwtFf0YJhnSbEads9wnFmp+F
sJvRTGqiWs8xlutmci+sJwVN6Sy4ROAFSChwixGzcC33Ffw2WF/ByerRe9WjN5/TnvowrMR1J5cZ
rT29nLF/RoL0hxfI/NVFdalvXUfjESGp/e0tXVodDIN2Kt+OhOKctB79u/BSOBMq2+rCuHsTjsiy
BWO8k70m5CHuCs/MtCayZFJE8eRJ/P6q/vI7ofO32HAxoLk/NuSfVje8GeRmtLwBjBfxqGINoC9M
E3ogTd6HeaW5NFlMXpEX4+h21iNcO2xMzNp+h3bqvhlRRC6Ih37/vX611nie5QpqUIWL5t2LWZlt
oNNRlz6OZlb1CUliVeTHbKBCyZuXos9eg9Gt/3D++MWnWusx1qQK1pa23lXeaG8a0oGiihNQ9Tyr
zDzDgM8J+zQ8eqoJVd3E0DkEX/D73/b9mXHdYyzBQmRhj8MN+P4uZCziRmWMrEPjF0NreRYVImuV
1fbJDB1YC32T7qmwD5XJZAblM5KoFtwMBlc/DGkb0tiCTsKWvxFL/R0L9p8WhF9swtQenApsF7ci
ioS3zy5TfmLaJyZamI3uArKGt6lJdxfdMVzBQXgkZ/Xxk92SJi3w/fSMczurW47MX67HrJDnFNJg
WmJOLElRRH2Ln7vMEVSOhiLr4L/6Nnd/Lwk/Gw5/UZ1Y+Po8Dgqm6QIlf/tVDVZv2bFJ+lmqaPJP
4hRVJklimJQG7f5ps/5FxUploCkRPGUhxXv3pA4yiTrySRu/0XA3e/KG/WJkOG/0N1HhPsWpcavL
+5EeyB7W+3TEvrGp0dP/4QY5vyhTJE0p0+JEQ7X0Y/f+6UUuHZHgPMlL34toMyy2eOYL76xynG8z
nqW5sUBJzCiLeQJfh3GsD1XQuJvC7l5rJvAfUC4zEmq+TVlfHJCdhTdpW9O+0GmIkIXJnr2sMXxT
a/nSjk5BqePzYALDLKPkkgvyBwpbg2sea/eA8p9tqguHrU4Lgtes1HogfQAjRO59iXP40xnyELzk
AT+QULWsB920jd3jyq7KFnGyooL6KiVv0Z5qNFdxfElt9t3GFeA46FVbZ3tpEWnWBtPfau85wFlD
4rqMRMd/qBJ+eWWx+bqeRXPP/XHlf7qyy2jXKSCDwp9kYe/5X8C6zcIhT6lVfpKXhwStyR9O4e9M
qj+2f0lGh6P4WEmj8N1eUUYzZ/u5ogWsw/lLMzPkCIKgeqwtu4VyQr5BF5oc6IivAqkzsA3CsExC
d7NUzkvfmfMxrlzYCi2QtSnKPhg2LC6MhjjaRyKo8pqUqUiff//mOf+6gNoc3OjhsL8pSfXw9tXL
kXaOYgoaP6pnWvJkg25qb9zOSKr3dTZ/hJBg7+Ml/Wy3QCZAyaAgSeRpyrARMs0bgPWhM8VS3W+z
fSii/FPmCZRgzLNuLF4rflfREhYALAWvmvgcmtiJ7XAqHuaU8SzOATyJBJ5/WNRplF8dBJWqorUT
jm7oGy3Ui6SWwc4zSUPTqdK8DYm6QLh/QTqT+7RQUUnaFqzk/E4tRrbPUqFIMCv0PYE+u7QSBksX
E5Y2HqsXKluJnSAXJT9DxJw/WrhFrOJYQAHcVr389vvL+6sHkQfCo2vMHqU9+fbq9mKhBnS7gtky
p5y8C4yzBJ2zwwEAK7EMxw2RA8sfFhbzX+8pXUz2JSItpbu2St5+qiT1bT0B5X6djtBC6c8h8TTc
XefNr4nzfQnr4maO0KTkNRGei2J16aqPTibil0kgbpF9kJ1Q1x90ubQna019S/Pc/dMW+oviioGb
R3W12t//pZT3DJoek3AZoQeVc3HzT8qu+2uEk4jg+7WoMoztYEsyWbwq3ddh+VRWxfQ4LP2T4Ixy
MUPv+Pvb9avaikIV+z/7EFX8+0beQqwHURZB7hed+ZLVrXmSXn3f5uC/5Az+Ch8e5hj8gL69BB+p
cV61JGoFgN2eJPpHxgl3v/9G7nqv3tXQksavXCcSlsdp9u29DB1l5tmi0ORLjMdoQMlNnOriwTU6
hlOmV12GHvBzHCCvsTPlfu1q1o8WrHs0N98K75Dm4jFFPnLuULzgynGsU+UFElI7p1CSzG4Qvoew
OzKoSBpYeiShaPPbYTYZKNkYHjybhNyXKGhM4aEtQW9+jByXEaYJXqOM02lHnBba1gXSFYhtWOL1
wgwvMznlRkRbIP+Ba2rRt1cW8948jgIkCHEKyzp/Ma2SFk2QJBt6JQMi74rTcjqeWKCR/wRNtgsD
p0QqBN93KnEnL86tA3B3PynMeSgy1aZpgdTitrJuGamdZnP6rAuFwwtU+rbLGW2kxXTjFPZ4HDKM
KpNTJ/4c5S/APv7YCPjF7bIFxYWznsIEdNy3t0sq0XZ2IUpevcnaeY062Q5yetnEYJuQnga1oP1i
2x/TcLiLaFZdWZPsTmHWo4+Msj+BCH6xEqxnF5YBiwea1vDbr+MySdGzRZKxVcQrM3/5UI9gpReT
SDCPQInQ++pBI/tDUf6LytPhUecQwFiGPsy79WcmlbKYiY1ips+wtNfLvZrll9mubhvl3XYdAAbX
IAVcTJQ5v39fflzgt+8LSI21PyAsEB6k/r39jWt7bp2Zbr9vDOqlmfuGxk9yrCLP8DkzEarTFv2d
gP+TU58QA38/FHZ5KGPb3uqSLIe2ddG6Fw3zA1QWQHzIoEpafZ2xvxT0WI6YVAn/6xwwVFPv7q2Z
vhb59OEeeOKZphenMd1+mmR6YcR/G8a5fWUPuN9yk/CdzKOBHiUBnWVSqkqKyq2Ks2MvDA3WqMEH
RKDvlRnNnt843SEMjY+1bRtnkrcvgcZ1M6o/jr/AZ/xr/Q0a1yRRzHaEpKO5rtQ/1UsesgDUQZiI
zZiTrRt71R1RUF2JYT2HSQ51MX4glde4Rb7A61ZXJ9F7UBvBpj57Pwh54NZb94McnPG6i5QDMheY
T9hHgW+PZnsTjrdQVwVHCrri8zh9TPQpUjJjJEMX1BudD6kXI7rBMx7Gr3U3yLvye0lb6TarC2Q3
IXL5sMm+wdrd2jlkYLdyOcXq5rpyAx95zwoV5M3KSqb++IvRnkSrcWdHS+iSxfi5epF/kqNeTRa0
ADG1ygkXX+cllyoiXElnNuGkBPW6c/tEFuay6830uRbZ01TKO2ZRD94k6NdW9Q7HifWgC3cDrd+7
TUCCD8jCW8PZyN54gaAZnoNq/CvERYGO0INvPNoHaPPYPSQ9KzNFopUi4E3r5XtlAJ9GVANNIiYB
qyT9HG1q92UREwnr6JMMVcd+m8y4yRP10GpF1jA67+hb4+Etw5Hw15wZXyEB7wwnOKRR9lflRn8N
YYcAm8XzyqzbbdHk5cYyLEQTSUOZZnQleev5ucbIt60/VykBrFmuv6M/eQzcfAcxHW/oGNzbWDev
OBsGu4iz9KYT8rF30F5k2XiXVw3N/FY9S431KBxxEi4r2r7z6t0ATevK/S5tDnGMDMsd91YXsK+W
EN1Y3DmPK88JZ+ONrfsPaaVAZXu9pllCzaxtbLVltlq4zRiLY4mPnQykMSOTTOjxNcRMwTj8e8Sm
eCay5Jlaf9eZ0TWIGGPbaiT9gVASmicjAyXUt3hAnF8aaMshbW0F+blsRigZR4Rbe2KM4MJwUNpV
ZjFum6zDU0bupkHkDsa9frvCKYc8Da903hxIVXAuaYcsT1kCmlf9tW375WRN8XUKj3xDqgGKP2SR
rhw3Y4ektE8hiFkEXVb4ScssHPcgp9u7Mbsjyqw5TyFst7BT5zGJkWOpBXbv3Bx1hv0TqxAW6rw4
wfTSFyNHBFkgI9jlqkc0EBmnspTVrpClH0Ymjmvlna1kJoxO1nCfjWS4nugx+HLwTib6xoMu6hfD
wO+nURxcdWa3bFsJ3wUa91PdiQIptgfWEj2mOY1fZVm94vogQRcP0ZaaaMEhDES7mg3CJPLe27px
5M/VfNWjVK5gLOIUAjjg5fU3u7GuA+IurkR4P07C8PMwgVg2D82OCOjQjWvAvZ+sPIgZXOkbnu4Q
3wMlhGHhgOgEphc5uAedqUOgi2+hpBhJFkr7kczedEzJLViDEFx1A0Ax3odGDy/RJdVjIS3KfsoU
qVdAa5DnZcnBkzWjwK6BoDgNO3wy9k1Zt3dJw0wAlvK9CvvvLm5VEsZuUGZ+NCPvhuDZbt+HYbkP
xw8UUnuyPp9dWeHuzc6Y3XgAxx59tRsP+2B1q6K3o7z3o9D6zOguPo6EhlrWaxoh2xpINYwsfBgN
SUT0WaOv+dyDjJUdpgF+jTS2do0Obj0X76tbRGu2F6tD1R7nFuRjm2lofdVtpBFgLU57ZdQEngu7
PDbEkl6boM+km9E6LdprFH++Y8PdTDPyLhbDeXTS2L3Qnz0zV4y3yuTd8Tr3Lqu0sxc5WIuLmpAf
WtGCOaUVTx3AKeihRrhdUfVssPYhaFF8OiI4LpZbXtJyvLOgERNN0Z4V0qq4bV7lpH2gvJtlwN2Q
hdFVW/dfTYXZF3nAdUVYAjWBREc90hFd79Iy3AVyeRW6iNCVJF+1QaNiRIhaR+Ie6HYUwdk3wr0L
nXpDLDzxbNnJsYyzaX+BeQrgu86+NBYrMq61NTOvg6NM82jjlgsU9Kz9CNTnbAnG1qokLCewoUY0
Fty7lSjachgdSNLBkUA7Cr2Xa3FQLC+KhIMdG2G4TVu7OYloeJ3zeJOl1sGxuVuxWX73HOfrZHob
d4nv2JrubG3BCxDiWWW848/LzF0nUER51k27MF/nEJGTF948Lc14LVJOm8OSfkvIuLJs0l/qEgu0
6QxHa4ggq5PvrJoa1aanP6KafUyleuKot5lxmYcjA34oGPUMxqehur9ipHsl1hhjoY2rkrYG+ceL
iOvNqAUZPmX5RG2fbMXg8Iam1CAJc4OtGNWzhyTRH5yUSK0Jdvf65FUuaXcAQLO8zc8DScVZPntH
zwhwr1aQafvGvBIxB6HVb2wM8vus7K+13b/QMngy6oRrv65z5PGVBhk8o2DHEA5swsSYD0tq+YnM
r9tuOnq6ePXC8gHb23TVx/dRj6HOcGKwu5wxG5EDke6jp7lBnGnCbgl4FtYrXQawVXL5Akytu8Lp
EnNtx6eqzz9QXROmtpr8AQPbhfFcglWAHa++KjP2WQQCUiiaJ8fhHmIw+xTP7r6p3AtdoE+jlxyI
DP1g5XzzCpaRZsEf6ynegoOQG3ndzCNIfvx9gd2+YLQ4Gi3J2a0XfVxSdhmyiDg1XckqfZzGDARN
JY6Om9w4uLvddY+FEd/WxQ7tjMdOMO3qWvl2Ne3H2PpWkxI5yHzjVibVVOzhADHlUxKldJVNfipg
DR9vmmUBm2TzaWFAITCAwMxNih2ps+gQy9QvTDM6k1qzVyazLxT4vt1al7qcPvTm+Mx7iHN/jgi/
ms4GLvK8F/eOufitLfZTEpMuEZZ/WcQ+IKmHuG6yUwIGbUWCgX5BE7/gTiKe9RLZsr+yiA+y8ogw
yJEZPgZ3HMfpB3xc6MXYdzc1trDKNu5D1YFIyR+Bgr/0TAV3Aa/T1ehYkD5F/eAVk9i0lqWRYY/f
cBFdk4S8dabwOVFhdgCuS8drALCVRAWKGozysBI4B0ZuwuzIY78AF341hcAm8dvCIxjjb2JC9gDq
gnbVfAKSA1jV7MZDVWqcBeMa/XOyusrkZwnNqjRZd2JyT2mTHXDrNsR6sWbWBUiMhBT1ous3vVvo
TanoA+dAsWzvuSLjcuPaxANQTHeHgHQdrGm7CCIHJPSXRfeQkiZuYzy/cAp8WJYJ3rAX14eho19q
AjXepNg8PBMqfkdQyD5dIS0KLF2eIm2GAoo95C6dO/yNLL15Mn8hpi47RkVKBFRFsAhsb/y0MFU2
vUUJXrNH7MslI+LF/d43Mdb4LsCLiDFyLATFVurKTRQHxJh7sHi1m4DNW/NmgIxMyGL2vWaFxfxN
MCP02UuoE3GenWdaxDdajZcyXeydYH+Jopl7pUhZGgbETSFx5wqRlebqHHGIUNYiYiAKst8ZpgDI
MBEgCW55M6nx/3J0HsvRImkUfSIi8GZbBZSX9xtCLekncUnizdPPYRYzi+6IllQFmZ+591wYI17y
MFWJ2DPgyE4u1s9iK3wbo1OcW/i69JJp8jxjnErzh1YqwmQqZZBqDWxhps7aU07cVKVPl6246utj
FRg4jAowtAUlDsWY5TeYV0y3ZyDd8GW25hNTHlAzCqufqTpqgCbA3AYoV1FS18ukuDf1E6lwxa5s
Jauz0rvUhMo5qkChk+t3GjJMA0TGLlmgiecKbZvNeNNNH/qGWAzCZRjVH9C/tZc24VXntZXp+EWe
hLys9bb27bknIVrjPUoONsiz42SZv5nFxLIjcxDEK3p9770QW9M14jglLe5uKbTfZk6iNbX+S+uv
eqzjVs+STbb+3AEv2wHEenLzKmbkQ1XtvOn0mHs5vI729Nhni4gaZPdDX34G43cOOQHXo8KrQDop
Z2sscCwt/G5seggu5PXQM3GfJ4Brgjrq5oqX0naJVFV/dhmD+W8vhIO5Ufpgim+y0IILm5mB1Zr+
wndqCy6WdP1NJpJIUhKVOkLwHLqtANp4OTWUzzl0Anuidm1X8zYGAsWZ73/w9vCFXFolzjXcmn5o
tXCtc0qPdAkHD7cpJKMb+Ohdo/QXBqxUl7n1NZRNbDXTR+knT7nl4A935F5p2CJaLqbZdn4z3aIS
kSTXVhfd1SJ9raPKK47EWt2niCHJEZafqY+lubMxqbsFVUdxkGv2kxjylY/zbvr/7LkLXfKD7nKn
eRpr4mVBsQx7LnSgW0OHU73MQTr6uOoSjCyixwFZWqyPLPMRcNRf3+MAVYFYIjNgIpWkDyOu+ZB5
OKkfU9R0yR+zQzRarvHW5fYjcJ+DqTbqiTY8EwojiWDupqjIIBirQmdY5J+Dis6/pRbZdVnCr8dA
Y1RnnM+vy0an8e4bc9yz/SXMeXXMvVT3o0Q1Zq+/JFef9SU7AQQAS15DgqbVjykKbl2KaQN6J9Fe
OmEuoABapyC7E4r4RDTZ6rHHCNTvUoynNSW+xAWR62nBZ+JMJYGVLb4V0qdCfnPYd/JptXwvHPwK
9yUHbzQWuYdjhjNVrrGa1yFyA/hxHLC80IXLPzQC8TSAnQTFTrfQ9+6f72VrCMTrbhVQAzNvvcDt
IIy6cTXYQQvxoANKZib6/v3qymdEjyd36P4SAwkLHsCbpfx/A2FdwPqQEd8HbqCYomAFVbM8t6pL
rm0JKG9Ag1aQOK7R6xWjezRh9l/tuokCxAn4LzrIaF5KcRnYF6ayEnsgMESrmsXFnR0I4877mvKe
kJFaUy2okyTVopRH5GLGAQA+GgvgK92fPdjfFmmZZAxLoEnZiw9lfF8vKekmhR1OA+8NZ12LsXNM
o46Q672Tu+/kZp213nkhsKkmspEckf/Tf2Tr/mir89tWcNgIFodt7Xl/uTKwF+kaDGu4sG02UER1
wacUuJ+wrLrE1eqO2RERq/UVa96GMbLSTukCCS0vS3Z/nOhTSrJ26fn1DSTCcoQY/z55XIpt+cl1
Ga+EBsB4SCeSelVmDzsb0xB2c0DNC4+SWt9QVTkhUzSaV06THayPa6A4lAxQnoFPX9vn42thD3iQ
7OWbwWN2SMkW12Q7QwKDyr5s6PL+qWrNW+XY2DOSAAYnrnYAGM5TQH6EAact5ITvD7AgiH6b93nh
bMif74Y2MgQYaoQcTo8qZYxAqsC9IvPisGTpEY2gvUtJK2LkOEVbKqhoIcxlqfEOCi+N3avsFo+K
kfYagvyPK5o/BvstIilFfUdoaNVbce/rL4tsyHixTVRtCx4ulUgzToLPqZmuE6F64bitchnedDFD
l2oDE53MhQAUYqLXfe44at90+fNcEx/eibndyZm/ySFvHXJV/uShtIKaIT9IbPd2gQfHhzytC5cs
3hPLINuhqk+kZ6OsaHDhDebfarlFGNA7o1W37rnn0HiWYeqXRdyz090KdSoCoNmDGAW5evChurZr
Q0kR0NFQhSymp5D9hhMnmtld/O4OYsV05/icvaIcCS1kEceQunwnBfOfCZbUmOV80DJTi1KwCUQx
6WyKJ4UZDXW5zcyNWF/7MmQpZaqHN6pt14eB05r23AqXfr1hqSXnrQQ+KXnHDCV+jVygEBxoBvOs
Q1iMnvRQzFe6IIjh+GfLVRH20dGvBb5Z31miejbbGsdk/TP20oI3Tto06V7h6oBcEdp0lLow9wQB
dXtLjA+VLOUpGVWwl537LCd6Hh1okEBtTmKZk+w4hMsLfKZdldAQ5p77LBgdMYEyu7DrEOQ61sgI
hj6QAOYnQdgRhQVpYVmh8lOSCiZkOs9sMPr+89LDbjRnl2CNfD/hbH8mpZUwS197znhCcgO3cYEc
Cwkg5SOKVFxv5xzu6J69UrqbK+NXZOl/zWo8TmRixIZR5/c6CApNSHHo/a7ZfZWZeVqc9b3Vjn59
NoraffW9folS+r24FIDyNyaEzXO283PjcSnbL+iRdlwsFJ5D3xE6l86xx8GlJmjInrGcu46qR3if
CYGegqA/IiadvTZ5xBSCpmWewh1OnKYHv8ty8PzjTYQDBtIpZz7m3o063wOS2T9fU2dDjoSQZQvX
VFseE82xr6QM81mLicSKqmhJGLePDKJTyPoY92cT2u5QRw2A1r1OxjdjXetD00nUNcvqOnkd+pQh
/wR924GZWC65IDgJ8ekLL95MPMbLGMxMVTfF1SyC19XTGSgHpyrP2ST17iOz6zJmIZTtBOOZw2Ik
r2Jq3jw2onCzGDhqQzruW0Min8+/akB3e8cCINb0m5/Xo6itIZD57XRDq2scCT/Jbiq7G4nfPQiZ
vyAvnqFrUUr4yjjMJh27FRj7wsvymEDOdk+02Rx2JWo2O8VcYnfPZRYg5fZIeRKpRT9DEI8I6LFr
oKHOaC9onuFKFrp48IOFPRaJX+AyiCuAQraHYdqzcIDvylblSS0+6WVmasKuSAjOJFAjhsv6LnQ4
94mNX54EM+LgjyR995xOiAucPDm3/cgMg61EipsCi6d1FQMiPIbUm3J98xbnPBwonYInjuAo1xOk
VDS0p/nEzMi5WiAqIY++aqa8r7EaYzz4hJSfPAMWKLF19ndzP1xSmwAZxfDWsIYr3k3IFSb8M1GC
DYaVFZdNfxrdsgunBdVzXmocCQFJC5l9n1XZBy0AFnXE+lW6xTQo9a3NPYe5mSxoywIeHMg1mW9A
4kirif2IwgCBNXYylrfJLO8M36XkLHFiI2WKHaQZZ06MM0IGK5oL42Vd1yOirBe9v6/hTpFzax5S
+pbCm+jH0mhM3UeqMtbo9iQvflvedEa6WUZ3y+sdFDXdu9VY4dplMGhJRpPuzEPUpgtRqqK79mI+
k6q5KGZMbUeFpdDvhLnpflR1vjybOfCFnFlTI9+Ctt+oCdTpa/mmzNG+2gNSHKM2gLwisO18Moc9
GAh++WE2c7xQvSZWALItc6NRroe1HMpj78Hi7UWLIcf2wNZ66H20ONF1Eh21A5sqkhFplElJcw4Z
C34S68vquDEjEP1Szdje8tUaQMlyCUZ0njdoAFN7J6umiELwGVLesJ+X/m2sexXNOoNO13poDCDQ
89cMrS32yvE++SwqO49bBDGxMaz5Q6aB4HFL+6/Bg8KOpqS6863NR9/sNeTpZGhHFfOpSLd4qk2j
VIelcY4pA/VmFOnRG3i3Az19U/UW5DOqNjaavj8qvzgCaPNBd0zJvsctzonegLgFPasTA7mnE0tp
Q+zknE/BsUn5Ef46fdqdm13yyo/JhGIe2bKTXNK1g+8Gwi1p35Yh6pxseMxq710JvhjCh+9NNxnP
rQbhbvZelyon98e3VCjqLDt1TQO6o1UsYUwjajAtgGSBF9yI05gkeuQRbigHNLdWkDPuKy5DQYIU
NevjkICPJMX5qtsNuvxKKy7041jnNWqeCpRm5qxfLHih7VHq54l5S02P2aigWPR7FTYT4Bn88jEk
nrt6ZONqyu6MI4w6fDST49TV76nhVBdZoSZjXam1G3gCKzEIkCHK2rSNnc6G260lJ5eiiXQQGh0K
dP0BRisVqeHvVvbnl6LojZOekKntI52LndknZAmNCHrS2SW9Zv4GcviHmsiP9XZ1T5tox8u14OYa
yXgt2aKsLSpgYle+B28xbgQx2zFED7JNMmo2xA76wWUPVvVGd8sm0d3ayrX3sBijlm+HbVbsOlp2
IMCFqd2GOoGjHrVZw1yPhhKAZ7V3WHax1nj0ZlzVJVEwTDo9Y04Bs227MJexJKuX6QzFlrPbdh4W
t60P5sbV8XgQGZYE7qmXbgeLze5IWGS27tKaAe2Td5rYnB0DNylFzFtwW8UIu2jeKOcTSA5OsM1f
gvXdkQ+k1g3xMM9tNEjG6SMTxJVXGXYkDVBlvXSV/G69NY98E0bnkuS0w+xN/fF+av17Z+jtCFbe
yTNdQVgYSURldp8KtZwsLf1AKVPHWc7kkdDRFmSFPoctgunMgZ4sMhmWQ86oeWIMLMzlulbeDSFS
gv0EcZbmQ2bRxTReV0UFhoviOhsLyd0DiKi+6R/IlwTQNVTbCtiIe3vUiFwWVpzmlGhr6zGGkp4b
9fU031jfzTdIwc9659E2OktkuK68////LXpZ3KfQ7UhyxrHVcLyTxLXCy0x9r7lvBvieflLdnICJ
WwOXJC71vAttJvY9vLlDpvVy7xqOwFSIYg6dDKvBlDKevoA14+q/lAORSnW9Qcgg9Ok5IUDraCzx
UrMzp29yKi0456JhATpoCbT9AvWD+mlWdr7rrFERJZLblMduk+RPJHEj1mcd1ZoMDa26Mk6sLEmu
qw5BrawThdS+ETOJ32AkdoneNjHfOexYxnPa4LxmbANYU2nPaZ/GFTjXMzsi8xUmZdfWke3O4CAM
LY1wQXamf67LnjV4Md+afL2UAbgG3RYe191qPugQ3apq2lOyefHidcOFWEvmDd10Vt62yJ6cLtTd
d5517ia/BaPeMK9aUSmhIdiXIQE6T7PubyS5FmJZzaWYNIj8q6bgkwJQAEHnn94Fe8r8w1gPhE10
zjWxHkeGf4cZctjeD+wsXLSkPdgWeWpDY9M5yeWLWu26Qm/dQcb64Q8Ah6vlx2lR7Qn6/FvOoP2c
5xIUOhKccUJLrBGZsEvt2Wbu0lhnlMfnQqm7zNFIzCUHnZJHxokZcKOhsKQGbC6DBcu1qwtmGTk/
ltFPRqxHzkpAZetjXsl/JncBIAlhhtW8ddUlSKj+yW4EWWvdcPUzY0WxZX+xJ9inOvwop6Jh9Sf3
zZ1FjZU49GSfPqceMURpW5vxRLCya8PG7+s+ogvFo+q9ZRWE2Wm0yThhqtOvAEWs3HiZVGJGKXQ6
lG0RYW5zBLNGY8zFH9NLODZkR3BSyQIxgkl8B0FJE/KXqO967N7sgbSS5AF/sO4rga/A6AcYGAbK
GLtiQEwiEaew9ZuCgEOc5+0A8HhhVbsfBk/dxjIfyGQciLln9dPJaiBlhKyvDLRf3qhPzyMM1qZ4
0CQphbV2FiJ49MphPuROUbE9ScIhSG5ejqsWofSyB5sEoZGqXcvlc41it/Obs2EGTwhOCOUIPLCP
f1Yd/Pqksu8+yxbJWQ4JTlEaUDvcvKy602vBAEWyoig5WWgYoiC3r622vvPlrRDZpg9zzZ7awqGr
ZGS4W5QFXInKTzCSqSYQJn3zJBV7/Yp9HpH37EOb4q21qjN3SnBexjwurPqDdveFRLGG4hcGi2oB
8DXlk+6m42OpWMua8jDh/dxpXrds9m25b3Pfi9iDDaQS0M3L2qAd7P2NjMxVLd/JqvrL5/Kua2Am
F6bAMVUw6bbqSGmGEXYzv0821tm17T2Aat49v71aTV4AcKheqp8JA6YC7WEFDpWIOvv/kVftuzth
evbt7CrY/jgdlWOjIZytV+e1Tc0dGC79MlKg12t1N2bOxQS89mz12UMyPeYt1BXmhxhW1fo6FqyI
xmZ57Li2WoJmra4qocw3Oajhq2R3u5PeoPGDpusi0RGjM2VW3EWuyw+0+omZeKk+J2W+Jy6BKpPn
/7ZLEo2mOZxtc2qjnoHcCEr8vGQEnFlksKrEeUCsmEa1nVzSgXoi8ZKXCp13PyYetBdjiAVkutL6
9/9fj3ef7D4OJu7l4GGQSCtWVQYvbJEwp7smOh7Af1vuulqz5ybNHMDEj0vTw7X0eYJzpgX+lH+v
1kpTIrWLrsGeaiyf9aMNywt62CebMhZMbnIk74704ZcUH2MkEpNdCXDI1XQjFBn0yphr0/JHn/Pv
BOnrh16eKXorFOA208OBt8qga0aL4CPqXL0sHBGo9eYnV7u377zxX1IG/YXgJgo4/3HRGeNZzWWa
eHmqZiSFR7Tv89zQf6nXEY4mkmJJgDrZ1IdWma8FK0oW86OqblaffiZ+hfvbzM9idU4SEJboG2Yi
5bcxNpfKlX+QcZ1LCzVI4qc+lyXkIk3538wx1x7KbW5/yFELYugoJfdv9sTsqGOkwAui7OxXlr1z
4V9tIwFEPrbEqOHjK2XYRZQwEY3g5HfG4DLoyU2K3eKcZ3ML37P8szy7PVRpjeR20iNr2y+uxg9s
TVS3jv3AZwxKuXqekvHeHiVjG5w0YPkcakzv4CrjnfD61zXNbknb/4mcCRy02T8WWg//j46cGiZb
dU2hXC4JW335rOWgZhbHBUNt/c1ahOlWgpWJ7aChU6jHk1T6Y1lCn/Tdlsu+fUFB94rrG49169C8
NoxaiDlk8PpdwWOJLFO+MNncATzdFYkJFstk1hrQs6PR+siql5nXlKXbByfa14imiPuGDAAYqQeH
TM9B8b4CYvlnGF+6QbvfcW7DGkdGoEtq6VHTUfwaZxvJ02JiEO6iurllI/i9qbNZZE0zjPnxVjrd
gdyJf3m+yfwUKZNFbe67JH3PSVwNSfihtBewrAITtVWDSytt85m9whxVPsT9RkKrbZyGd1ZnQ5s/
+tXw7DlZ7FrfDRuMyzxASPAR4AQglLqp/7AnSnnlFooDAFDnODJSYhFOBet6sCA3XDwrbLqHFXhu
S+ZfR3aOnDoV1TqBRB17yKrI96Qaf2bksiSUeQ8rlWypiZH4S+OhyXPjzjGhd9bmEeCgRjPsaTsE
Ls3ZaS54F0gSajCkFyMUbDuf9HBJ64k3N3mugoRllP0xktwZ18+jDt9fIUajOoMhglSEdPpDbaUQ
W53uyTJZT+dlLziofEAWgpR7ja311AdJvGb4NXVavUITrKW9ghUeVt4ZjANeu4yXDCXaAEc7THXt
5oxJDAMIHr5m2iGM1f06USKiib9W5hZ06q5PbkOYGQrVrbF6G230RCX5kGBeybW34LRSBCcclwLF
XCoRBBF36wmIJOheYFQHe8JVwBplJDXigOAQkbCquhWcf4WhB/ppgLKg+WSCcOBatSI287xNxdqF
61p9J4l7dDYZTx285ersVWDJjZelNKCb95YD3Zq0c73OjngK14OXm8+y1oGFOvtRn7+VbiJb6oqv
fkYAIWZKcdT+7E5G7VmtqKuDYTj7dfldzy0Fh1u9Os3wIjlMIvB9/C4mmZu2/uy0YGa9PiNquCcm
xfUPRtXWSD/Ng20vfK9d+jiO5VurSAieUzK9C5c4lt4frhlmsSXVmNxt3FUYia27vOq2Syviru3J
drqfjmzmIWHCr7aon+DBSThhg2QxL+Zo8oGOfahU9tITpWQW7Y3pD8/8mEfg/7hcfRLIWmeIGGJU
seWDz+aWw5Qw3jd5f8fFfsEMxYDGYxe8Apbmymj3wdD8LXaQ7zqzuvUGYhh4kX3cNErtxdxz5BSU
xG7w1QjWdpkHijyT82s7BQTMO7CfLeeANpt3oszKnewCxPEcE1Ap20ine44zAdl21KnrRZnutXbo
9kuBaK/Pq13K4I43+L10jspFJLEMvUORJeNO2v8m5Hj5Ama95+aBtszGuH+1rIXkBQ8dITMCXIyM
jjdBobXf/seGq92ZTjCeJUcETNEfHf9sM3aoA+G7sYpGAMt3/7zFTQkynM8pWn+/Ty6NGzjHbubp
qa4e5Tj3XfMw4jUPdYAYOfKb56w07rgrQ9mjvvWYYQt6qqrK4W76H2Iy3jV0IZSCJSWC+s+c6St7
lo5Nt1Kbe+41m9os5vqjWr2hgKn38Bou7VDMZ2M+88KO+yDn69Q0zGli5GQ3EvfLTFA92yfTse9S
uuMseTQ9okgJvOEI0zSGGt6brf0/hFc8lg4z5cVMqTVfVLPeqVy74FYIVR7cDYv1ZOcJ+o2GlD+x
3VuDdxVkAZVtxe3AfhwgPWIRWLicpAU6kCzZm41EptL+QoVjiI1Neq8kZ8kAmSHWlKDRDrw+8txk
71rpH05EfG9WT9SKr15zG04orAoYLnWfHjIm3yafCpeZ4jV3BUFjxYG5kBWZpfhBXu5SyzcNYQEF
ql7N/yWV++ZbmkdyEj+dlzoDQPrnFUSoKCBwu++s6K1TM0L5dQFfJj+SQhkkGeW+7la4t6Omhl2o
2Y4WQXcLFcE+gLydvY4Vehfk67QbmJGOAaN9XRaXXuv4J9rA9qrpKwYB/EbETD2TfMSUqYSorld2
CCBT8et1F71vp4g4LqKzWL+Lu0Zt12kSE7LFhlnv7uxVbIrP+Wu0lvugto+ZB9I3GW7QYX8htbhs
/nWIHcRooCUhxidvv0Zv/LI7ljhe9VpSnmwfyQSO14661X5ZOmIWRq+wdnpfIatLvYe28xDaaSx/
oJ9yOOo3O6cDlwlE4dEYYysPfptFxmljUlSi7atrpkad7bLYqnZO53wIha+5UckBUO65TG14hn66
08Gpm0i6Ka6jOVBfjigePIvWtFyCn3zi8derDmY22nYE1XC2quU+NddXtLXLTsjqhViA72bQQseD
7M2+zILYxLNGXlYBhdK258PgmPW+Y6wKFjekXP4YKcYZQk58p8YOEYobD44u95LReeyMBa4recCw
fTXcFnAjhMh2SD90uDJKs36Njs2fkbOi1IPUD1kCq3p6toaZywKopY3GoR/Hr0bnulHGxYV77SAU
ZhSz79uWCTng4dU03xIbgjVtEZzY9LEULklSNfhsOVrdrkJNBaqU64hxjnRI49WXdj3mLn+zh6yz
gxw45AxG+r5/WQqGnw62ha1a7/021MzaYYqFnslJnVc7iQrXKKKmIrs7Z9c8DIIZ5vLgbvExzoBh
oMx7bkWAiiyk0kctRxqEBueeCkzj8lJvzeAyUR7m91ZYP1bZv0M1JIZDU8Ckg4A2rgO7vbCBAx/A
qNEkkagQNUuqlWzpJKd3hXbL9fqv3YJ0xmQ6YR6kIAFMEHt6eXUqYKYmcuCcZfM12bZumA6VW55Y
+HBecH+dFlO8S7aq8MWHeEbD1liI8u3a/S0Cpl8ASNHRFIwTRGvc5cGIeaOfP7r1KqSXoazrIUEb
JtQbj1OJyd3SWJgoHXUjGeC/DP/mvo1JhbLwLCSK4CWPs7coQvzisUPaIDImN4swCnxAu4IuXuQx
ZFwVUg/ySQgjlr5OisvGpnXtw7Q272NryrBCcyW2+Vsx+ssBZgAAQ/YTyxvft7ezEpPcA09g20zl
j5071sFyQagtSMVj35BXpQ0X201c6qj8jPYcqjGa3ISAEQUkxkp8P3ZATCZIBJqMpq3XL3qwHKWF
jrkflysbbskD1z5bhrnJZA1qZviWQw1OHjPTiBKli4y2NKI5tfl9Vn44J6NRDPNx5nvYaysfq+1C
oCx4t80UvjHOxTFaltELhbPGQr77wpoP9YKoxCFCclrQ2+mF/DJl4BFWn+OxUKhUjDGLhmpTnqAr
rD28BkkwvmrVv5y4oVj39PeqtqOyVsEuqfM0Tpfm1OeFxrhXuxs765l8lNdq/b8pp5mpKcd/y2C/
1cRZA4Vq/+Hk3EuP74e2eu+28L0sGtKZicIREveRgTwfWIGUTG5pPmuj/g0p0gkzvxTmSrT1xNDH
WEhvE3Tahp65p2TDJqs0INlpSzcp1/I/dyxfKxJzSqFP5/a1ftFGHBrk7EEC3MY2qZqR1rUJyV4a
oCAPoR9h78jDRwTv4zQ/mTW09Hz+LIdlDVM2d+CPjc/ebNeQ1o6Yh9X/b5TMzTVcuXHhJOx1YPXz
zZAG0RE+107m/Sr4jpve/rN1gsTZPM2xNWf0wQR6aNAy9WoGJVCvzyg3S1y0IUO1bYNOaJeXWOBT
2QC5DC6bzPm3kmEK5KgwqYQI7KzMsCjcIVRDEnfj8K9iz3MssEAjJHnvLSpaMBLnEcR+bGCx3nt6
TgZtaTxRAv9grkh3moPBGkkHiKxOQ0JXCiaDuxYPWlQF7mWtgk+tKH4KPpBh1qpTalj8BzNmhtOA
/3DpreOScue0ejrEyxAA1XUh5z6D5zU4E2knNPlR97a2E6CIycErAMdMD725WpB6EDmDie3jGh+y
6bgyyoYU42JX/w2Lt4S5sk9UNOxZZcVqZwQ63VYnfQ2YZE/ta1YJZqQZ747Ljq+hycy0r0oPoZuC
E/Pa5aCVPVGmrJ5MtZ7a3rFpc/UPgNIf9L7oc5oEmDpCg+MqoGBNDAIrvTkl5YrPBiF8SFX/JXL5
6a5FswML4OyNvHwfdOWGbgUqPYU8RS3DZTBZzUmbh3czkajnpMt/1ziAC6Dyd4UMpfWY2cX2gdlv
5bz8R9uI8LVTfsxHftUYeV10y/5HJxe7AXq4nqXUZF/HtmoPWU8q5UBKSL9cXbH+m1xcG4FTvZeS
ESzuo1d4PERnDADmvMpmNmeAx8qf+9Fl54TsDUYSNTEgIadPmaGAmIsG/qOhq8t0XyoSymzX/JDs
Rm2LxnfQW4I7h49ViKvnzGQQmfUBJdVHYtSfTtIlMBO1vUKHaOGF3K+YyiPZdVOYaSIS1rdpVstR
rObXNDhP0zwXmwKUn29QW84eusR5OSZCf8r83jmpmcSRrr9O7AV3WFx0sHAi1FV3r9eLtjdIUeQt
4w1La69Ah1XkZ6XPL4ZERmokxpuXgfTu+fNnF9sUG4gXpqcH1bG21kao+tnonISqDtlC7IA/I72x
0rY9e1b96hbdEeYSST0lAQ3yMlrmDQ9mc+DlWMJVumxKreLcGk3UTewyXCM0MwYGOYpOHAgnR62/
Zbm9VThB6jKjTk2G/tib01eZvoAr+LF9wnuzsc/3OErPts68TCAeug56lWz3QIpXqLvT/DuB5jVm
U1XHwJp/sUj3CHI5o4ZLazk3PddKrDBMigwB2iEnFmAH/ySLGotPnR2SGway/hvx9L7IFS4jPOsR
UvLISjfzkKZO66HxePuGhap4br/moQMhUDMGJBZm2gzry14RJMbShkcUuOWr9IdbQNATJeyUDP7J
BuJ2qdhrFcmaXKwBvyeoaYiBxPDaQXk05rrb202/Xol9COs5sCMMrb+eP/nHtRC3MWVn39aBEw2M
iQGyzaySNNKVV9xkOI/Wic7Y/5ms1orcQr/57E52Asrr3iF6EhE8KGUqDvfgpMSKJEMFkLNPMJ5V
gFYb76YLUUd9rlO8iVG/oBw76kCu8yWoTovm/BlEhRNNy/mcWXTSBFggJBIRU1IiOGp03TDK7X1A
4p5V4hgSCly5SNv96tXqkJiWRrFh7wY0dA+l5Xw62Tbbq+56hW7ZU/YHIsp/KZtptk2c2mOF/Yl1
6oHodDTzZBoFrWfAu0eQwdxIG1ZComdSAObaueLRhFK/bc0W+2uqid/FFd6yTq4u6mkYuvRUbY+L
U+h3Rc+FVxgUhaCwq4jIaISUgRFO4HAwoVc38Nn3a7YyRcrs/ebXrZf3ItW6/TASCG4u2UddWvKw
zmCk7Ua/KX1siTnz+NaCRyoIfLQgroaW+9gjHVqD98aSvDtihhoZbskTlTgdQjd/SzsnjQwpOvPH
c9I5Lzie7Mguq8fUmz56Mvi2UZrcaXbPPVuRUiCDuNSQAHU6YdJm1zFMeVHOHSS3t0FTtHB+Ci6D
Na8l78oFIzP6b3oVjTX1DAVkx/nxIUwTPhRrSHLkhlD347XIPrsJk88884wj/0jui759FSp4HAvX
CQerwm92azz/1hX/kaSIHB1FQ99V98oUd7h4oVn4uh42YxGcEQ5wdOSnqucDz0rvx0Tlz0hhYYk5
iXZfK5tJrzvtKM1GBmY+tZIbZ/OhN+0jGiholPjkZUrfLdbgv85gLIirnTSZwt51QjxLXohQ5iZB
pqgou6kmtb5wCO1gsu+sOk6MzHta+uUjQAi7B9VQ7idTRlPf3JCVY2TOiGTyV5MhpJlcEODrUSct
nWU5r7/uYUNVSJRL8V8yaNwvvE7YsvnqEMjm4eK195SKf9IS5Snr3wcTH+dsMWmhp982sZ9Vhu1a
QE3O+4FkcvJeSCCc0bCV8/wTKAXgojKOEP5/9Iw5NHImhxKk/JsD8jn+r1GqJQl3GmQBczyYaxL1
dg4Cg9lvx2vJVHB86I5kC1W7rBle06aCe0qfZY33BHHtnNm7N9PuNNEjbsL1Ry6vx4rI32oSseh7
FPBUxbTG7hZu28D5ID7kICV8kn79hEfHw8Ef9z/GzmM5ciXN0q8ydveogQNwiLa+tQitI0gGRXID
I5lMaA2Hevr5kLemu6rGrG02tGRSRwTgvzjnOzQj9x5qf1oa8ANt7dU29kXJXtYnoXFRmNmvJJqQ
tqjx3BHBcxTm8NWJZN+gvWLS3H4PaUxNZDJ3mtIvrCHZOqGBXBIgCHOFJPhYKhvwn9etleKxHc4a
8nV+tEfqcsRJRHudZy4DT41889yBXI7R0YzBItmw+1MvuMWSNHSEGcyFZnMAt+yIZBpZsYFKs/zq
V/ktHaS+c5qfuGx9/lwSfdRaV29ADxDC6Jx+3PsR5/FJugOyvgmfNJ2amexHBHY9yXgKV4jJ4Kob
A1KaFaMD7TMdszeNBHO4+cO98mCV6JKkHOcxRyPPQhF9fTZ+Z4oWmggA2z9kkp6oI9aBETLTCLdZ
VHr4w2KvuDBUjceILMguNI9BHKzpeX8QqH5Ttg11x9uPdvBzGmmPmcTKPKtJGIiPtucs6yF5NIuQ
4NHKpvmGy2/3N9uuiDafwCvx0mFi1m9TD+mayeuYuemKpBdnTQoAMwo1zM2iXyGXHn9alaGjzkJ9
G0bHNijrFUvjYGkPn0y4F5VKXlCUJawZol8qzNl3TIiMZbivA4S1Y3TF28rGm7Ff4APyyxTHDhrb
ESE63H49cx5blLkb04BXW80KEASgRjCJRU8qpNFlP3s/xZmQ5ayfrbBGV7DB9SH6N84NojBb5vz4
FEKrrzY6innG6r/wb/8S2rY0daSw9iyhk2cfAeRiHPJ3fEYPg82c3EcS0xf3yrdtCCLzXqrGs1Jp
JE0EbOjJJEEqZBTNd1H3YoW4ZadTJq4McCtwxhvyfOPxsdrjxOtACROrZnviyQzK5/Sjs8tgWRRM
QGXDbayryRZSjKTS0bmIoNfWo+k/jGP+Vk3+lVdRt6J9zdYlTajyqpwEXurdLqhwGeTNojTY5xJk
sk90dAZMNkloi5BGDLP0g9DKva0738mA1LEkhqawezQpyt3M4ApMtRXNswpR84cfUTvhZ3LHjryq
h96rwxXVyKUqtB9DZX97EbESQSEIs3fUqjX0h9qeMPOSNFnZ1qYOeTgmrDhBJZgm9WrdN6jCJ2Ph
EhSjrAc0AQQn8xB2XKpjyG1UVMXebYfLgEmRp8rLz7SAJFehWnKwAA+KnTT9p+X0P31Z0VComly2
4KzV2n1o/GQTDhP2v/Kmy5AdjcYwKPbeoqiojwNq9LhhAdnW9In6R2sn36HLwmuwNrqAGjN9jDis
CKzgXu9sOpgEdK4yxJdccxLxGvQqrvDUJI0lli6qNXsEK/AVMzpcjFX4grmV+SQb+PlHO7bxUubO
qZeNsx65GyyHwLv1IGmRXu2dkJYg9OCFicY7crKFmK7CT9PFfgDPKTAR/nBHODZJVm5kyjbX6Nu1
rPNd2+gXZZtY3fJnB3wM8vUGzwtDcFaETLEbNKKO3n7G9Jy4TJ4dHRhsLY0XMNO7xGjbVdoC6eYJ
mXBebuqWv5L2boeveMHf3a9l0p3R2FR/IagauasV63/LJbu4rJ7LThDzgoeFunJ4BaPNY+FOAonB
MquoFbq+fXCbMlxbMzEkm2dMRk774raRvupt5BeJhc8vwOGeeWsERSwNLfuhMAdJtk9pLhrSmCho
vLeMgdvClXGAp2LL+j7aok0F14HPFGGUsXQRXo404pmGct7IMfXkkCDs4myU0a+kGL+R7V8yC5NP
QABZ4DeXtlOPaRNf3dym0MI153E9L0xDZAsLPzdypflyR7jcR5vSSWlLzbZa8+dhOpEI0syCnf14
rkbv4OpZuWWgA4Zo4bvT2i+C79FnL+wEw4sVhauixr+YoRroR6Jj/PSWWpC43e6Cqn6F9vEaafVr
Ip1tUGTpFn8K6ziT37+hoKV9ibY6oRu7LiFHrER6ThbKunGwilRJjkhYfrDVacH1GSzf+rReO0iR
ojFuV9VYeLvOoGgBQIwPTPiwoCMcMrYElZdl2spjpw12JSfm2gQ0bch4HVY/O3v6cNlZ13n8LUyj
XtD2IBCScC3dimsDHCbFXo2XY3TCZd23BL+md8/hyRDIdVd076RpKdqAUlrfok2QAMf2mz1ipEV5
V291LIyXAq27nTodx60br0cg+JkG3soMcnbEKbKgsZn8faqSS4UFdsXWjOggFFVCy85FaSDist3w
0NdW9ximWHE1Vg10g95aq/RmCztkX1awC7yy8lZjA4hHKu1l6jNGm1X22mbd9Gwi7OGWkUVEcGql
0a81xmgbo2lfozg+aFHmv3lHF77DNiH35kDkU7pKnmrTrD/S2L1FKouP/mcH7QLHMtZQ5DJi30vW
zZZ2HaD9EUeKmCj30zXGng0qrYD4K2/ZgjA4WI0UyENCsc5lfClUlsJQYCUX4rUFR/MaKlCDPPAm
Zbp2NSWTblHk18CEeeqqjvy2Ls22jJSmpGbrFXECpRMaiXDQUbLaJvj3AHW4EOUed/onmn2P30k+
06tDlGHVnFR6xiOmrH0sH4SQpA5iDlspEgigdLrxUdrpvZW06AO6/axIrvDAeGcYHus87+8g12zy
lND9wNVGqh/ZzdEJ7bNO53NCeLUsZKCdU4+ah9GpeawJ1xpK9WkCUxx8LGhuxkS/7jL9UhsUoAie
OBQDjPl4GJIlMuPpbOi0FNo0Pqv+YUbYJLH1OsGgf2JEgEW5904ZcUnRaGlbHKbRqga9uNLaZNiG
bKAHg+ivsc3aUyGsr6DPrB2hdAKNp2+dChRAi8y1bibh6vZraAfNA8uUcF0ZabcmZQLGiyKAMEQy
nycSU0Lk5Y8DbXGVgraQwvaOxsAu1akGHoKmCY+FyLiT9veILuaaTo51wcRw0JR3n7gMjxOjtlT4
u5RNNkh7NNHKR2eMu1LdSMbJsYaxuMKY9BHHw9WSHZGTbZ+t+gyJz0xXhj7kr5yGgQnyb5Ytlnmx
U7OiDGG2hQbogqTCZwLlf7nqXVbcHQj3OhT0kYuiKb297sIsRD0ZrJMiZe9uN/0lt+U9qnP/lImo
WTpB+KOOWQ9BHaNnm+AQjo7L92wshmoNks2mlttGMpgIybxgCzm+gSe5eZFKj17bLk2fQY526XEH
F4not8JHemml8RfRyw8qq6ZTXHCfb6PMXvqjuY6QUtcDmKfQ5SVpaM64J/hZO7G4hQ72C2IhYdc5
s11FpbgVxZChxB/e6sKPrxK/2maQeQMXoUjdtenm7Q73LJpnw6ke6VuZu1pgf0nC/oRP0nN79tzL
ZtL0T8g5+TGH5BRbubmEKNRsM0/NaQYe5j7jDW7Ui2+gAul069TzXNz8zGdcEYp8NRaz+8HlDutH
gbUOqhOXvd7T3CXjoN28HEOW3tTHLgkvVGH+JfVPpFnVJ6CMyTGi2Ob5tXdYYFdCD9/9Pn0KFIYi
MhbmuF4YgFln/tJTOpFIVy+mXnfHULy1o8hgavXqNTHBKyTEm/s5E3nHpyfRjfbcmtU6x2+8ROHW
7m0vpj8rykNeSHXuWmt4IOaaega0F4ml3PmImmRUK9nVlz2EBosVZa5b3akrnR3HoXEWvds8YkHf
o506GMw4zUkU73o4Lp0fjvuF98i66hpUAtBmYtf1cXJlwBj3LtlYcwxrz9c9Bbn8SUJBtfNMIqGp
3x99meenHtENDIlqmTHafPG0EuZmo02kryfjVvaTc3V1XpAwYATAmYn8+br57izxysLd3cuUEFnS
DJGZylkYHyP0mlBkl0hc3LEMrsjNfrZ+LraGnZzLdgquzvizNjT9QSvEKlehSffLnCEslDjWGjk/
GSUwkaGzp4sUYYaDP8fMTB8HLaBL8wi4TrIecbOx0ZIAv1Qb30sPSkvlNQjCNbABnJ2cOIc8+c6m
JN5R+MXYAbX8kkzHYHa0urJFCEP9u8jNoL94cXlMtO6FdVa3i1xrq8eZdzBmD6OHRJyOLV6a6YTk
ADpwS1FX8ZLb/kraYZHXJhPA+GfZ9P3R1iNK4tYlBtZntBeaWn/NqvCXbtftuZemfofwgP9kMpmG
B8ZuxkDuJaSjBaNL6kW7ZsVoZuNeaPC7Rn0Sl4BuqZMpBkH2pSvbRy5rIYBZJgz1V11smVe7XBH6
HT6OTv6IPwbhKGpmSvJkS4AP5fVfQ02GfbMgVTQBNt3aXwiDnTfDqQvmw2zjugCjgQsQpxZoz9G8
Sp3cqkYHx1nWtpZ+at1r44BygTQFOTd6aJ3Ou/5+rQgo4fvfTk6pJEos7dlo+AdIjQ9OpA3EFHeZ
25q5Yf39aZjcq0Qr1N6InP6gm+gow7BnMl+gLB1D5LEmp5AXpHtE3ylV6DTvrobxQA7QJkDrhM7H
fCmwP036LEAB6/ykEFV3nfkYjI7xRWlUGmV3sEpgjjosMRBxvLYny5s+QBzP4OBAsdsnxczDkl93
AIbsWtQP6Ri/EMa8KCYdThmb+aVdqh+xObzGyscJWThPvRvKwzQhTbD7L5SIn+Cg9K1gx7JA4Z6s
41Q0+6mPd5PI5AG/sti2vfljiGssfU5xoGIg6q7Un3qFyU9Usjg5LqNX0Rvt2rWCV2MANmoWDJCM
jLVVhlXKAR2C1atvllSbDfmPjFGmzI63cai5cFbKe9iVKFILv2UcldXox0bv+PsNptR1X4D8N7zA
fK4VA70k7aJT5heHMjXwDGroMLLJr9fdQFyNrjclP6W094nGPs6PLbSmrYG0sfWGQyf2BuqUnW9H
rO9mHgoRpCbtgWWiIWZCS+hMtmBS/GynJCX7Q3RTTSuAvWqMQ0T+NqQ9uYjuz9bmaEG9AjbP8G5e
X0tMBeRdVcxBx7y1wSFhlqn4ul2SR09tqpUgooljrZV2q0punv7gn1SXP9n+NAtzBwveZtSyNbtF
oNOCcEqORpt/ue6g73MRgFBh7to13a7xgA/EHUw8M2Ain9cs9IjA2npMly9jY1So8tzhSAw1guou
ODYh2uuqFemhM6pf3LNV2iXPlirCTT7Qn7SWdxgC8W15KO1ZMREW7pXt2moHxq3FZfDd7pagD8WZ
va28mM30iGcXRiGiFuT+AeE4u7CS734bZAyrdf0cIr8mj2ojUnyvrkRwgmA7TEmawaLljZD9arLF
ozI/Io5yecKvie6thiF8b4XzqjksYaB641EMKOrbwK2uWde9AuyjQ5Abcti6T8dDh4OmJb1nWD1p
fEVwsPXiFCuaiaDJ7AerPbBdxmBXx6dMdV9233/kKWRmJsn9DbX30LXdvaeeHat66DFVirsqc5vg
MkmsbN8d4wbdPETUHsiMMu9pd6gYU6NVaLBii366+i5nLrZ9sZZWBKJQ1MbKIR1+Nkiiyx90+5rj
rVoOuE3iLjEZ+xoaulTbPdKQfgpQI2SIe/t8qOjJlTaHSWnhR+OilEGnxvUeOucGWRaInfcw81/y
tq23lnK7fSpZBQrHRvvvklaRmtx5bA8+6+BsB3SgaKmqDA9fsmjNB32cyBORDLrd2ra3zZiv27GV
q46B5YXQ01vWR9YTiSusY/vpVAQNZeG0zyrHWXmTGG6tdIuNARgRgQMSLid5N6kVLhOwcqo6qV4k
8H5cFHCJGg7hBYKna68j3S3G+T7edf3BxQ9GLRUcPBFugMPc+j5EUBKPFxbCTIVqnC2ab9cnlmuH
2tbsFWUvidIVNFFDZtky0Wlvo5FCFc9IdVIxOdqm4MdapWDq2lTpCaxHsADslG2hJyCiGczyBiyt
ug0J7lonMJ6EQtZhxTgfVORHR+h3nJ7jaKJGSPQjmkYFXFPcuq7IDmb+kORjcQxI2mSFquYFfrvV
rWxYaFPeIly+OyEZd22CDstJ7XdZxHi+4uYAV3o1Mmzf23ggpizOjrTCvFz09FV3YATIJNmRI5Mj
h2cpMBcP9pQfaOV1IkoTc2Op7CMTMj3Z0hR7rRfbrmfDCXKJBaQ9kEdW4j/D2Tks0hyFjOmdlIIv
J1v/EnlceIg8iNvDH3emoXJXtRco1g1iWpUmYYQ0UjgFK5qL1vlQZvTEaEhtprBd1qyfzlhaH6Sl
F3fKSty04oQ0BhFFmSO6ylW5G9ryOVcEzNmjxx1P+OExLMqfEaZ4aDwQNLoBQ0ViOg8MDIJDZus/
2CIwSdXDUzym1d0m0NVBFl+Mer9LteyQEXX9OATlZfTFxW1a+2skxxclq5FMLJSDs5W1zbGb2hvG
bOgQvfHKLHCXM+hK8Hgy/4egXttyPzj9leSxY1HF+2n0qm1AxbvEe+jQQRATXXW8UIjX1kW3iw2h
HjKK1NYRTw258gcxJntT0cSI3sTwHganLJHg+zqqjGzImgcb6QE+doVMw8e8V3owETRvrbhHgJXy
xvPvN6aRaCuavnZnESGdAWwbbGhPkOPDg8wCrtWMsUsc9nfbr8FcNPsihimt12I824Ee416OKnpB
VgdVhSzKN8cT1vGtkSBXc+1gvKSm3u0FD7CFbhHfkuRSNoro/PuNX9dbP7X7PYVIdoqJFt7oMZZ4
PJYE/MTOPsvw22djNi5dFQyM3tMb9gb/qGL1rNuNefKj7jwCCt9ZjGp3RCb80q3G2aYDmSyThqWz
1ePqhcEtB6FzVEHpvStVjYuAr4ic7Oi3s7CYDexmxqeDvAcTXxJFMVRUlv08bAZQsEYDymTecsWp
kWQvjml5MMqsZjQMH9XCHo4nCyCiRrGJR7pfRuwNw3o8+Ugtuj4oVuicTTg5hbf1chg6fuDdLVir
T4km1rjB35ANgCDFeXWoXTAnzoKUJf0iNKY7vesai3EiPMpHEMrNh77dnk3xnXXoUj95FIMZgJLs
GgZegA8sIIaj5NOpyAMmzSZpE5UWb/A2hKshse52Yd9HfNnLcLSCQzQ3/3pfHL1aRIAJdLHJLLzT
RlYGK3eoj57dF8EC4loUHuKMtNJFDtnHSaHbRU6j7ylbq9WsBJX5tJ6kdZ+8fnxyR/pkdsn2zWkw
3/u12vsolbeK+PC3Rk/uRHKIB9s4YulpDn4Fe5TpX7VLbG5QYTl0S6tGPcbZNCBBE9iZbS88MBwO
FjSigLbwPbzpAm3LwLmJHoa4LYYTtzbDhbQq3ehCaHr41PSqBwEH6rcxR5THHjJdpqU/6fjFztOx
9DRS5Sujip8Z/qO4y1L1UqI2OvMtdoYsfuFwSzYA3WbBQTFc0vzKgLlaEYHAhRR3U71Sto4E155d
IDJtFmYPYwA50mGsIkyR1uwJwDy+0UfWM93kvxKCHqy9KiRNJsNJajS80R1neKXR5RsW67CzSLCO
h+xusVLqQ15ahc6Dmyi2PWnpoOAMYlg8SsBqnUMuCpxYgdsWZ2oAxOzbumjRZABcQeDeTe/daGFZ
6+6TIFEzZL53ascZkUMwvR4jbvbZY6/JbSMzdGyTVR7KYKlgTh78NCBWYICNgJX2MPkYD5GcE2Hi
13hpvYcxNMWPstw0nV2/e1Nf42DQCS4xi+a9BrTl4rh3BHSaGGjbMozBFgXmMOBrFfIdEzsYxM59
0CcoTMYERmlQEWMqWRgkedkhYrDSfsN/ViV19QMQrtpLB27KQNafScvBUetMNAMV0nKXtYQSXH6t
NlCVlf63Qc6GQxAGE4HB3qehgyo+TW9jnpVXcmL0hyCwNoxRNp70y3vQt3Tds+6sQncbV078qGGZ
yA0/hsnFtra9I/gzfoBYP7Jyd+4i014spb96htbckDBBT8HzkzeGs28LlKXC9+Jj2QDvDCQBs3Ko
zlNqas+zCG7ZWu53PTr62fM6tYpzSRiIEMAJe/WU4TGhHuXUG2PtEkUhN4kmPg19jNMUMfjF1TkW
hVuj5puwk1m45acvaRhiKWAm/ehr/NYR51CUFHCWCGJd1+AGlhgtUFrE/vhiQBhBFdVoIrz+fuON
3osv0ASzgdVXhk6AH4frTkPRSiXjrkALstlCunBIWCBcfdDeJOL6+74nJgd3U4ziATWExhp4XXZJ
vyf/Yu+ygXrkqmBCQvPEuoiFe+EhIGSFv21NeIea4vro6AT39gh9xui+USg1T2UIp4990yGwImNl
9WX1A8w+OzvXAUvXGlSI+JyqXrmHJiKBfgq/lSPTzyiMCDWYUUeOMvudTcbQpixi3JuNVq0jrfzJ
mKM59Alh9Wj3ulsApmgtMW1t0YFg+U+M4pmXPzxeeR/NTFsPNhfjoNTAdR4me5EW1oPAQbSIDcvb
Ijgyzgawpc4qvKPuHkxrNM/sWcvTZIw7L5LIslzO0EAzz6HZfkjCh+7sz3C3VONpnHJvZY6CJHnN
xVY72J9j7JgbPegfnZ6HzbArhoUZxlqnU5/2PNCpcwAQbkwOixzBxjmwQJZtlQ23xjmbRlYdO1TS
qFmpHEKmbMh9nimkvzKcNNs6o0qEuCDYxF6jygLkBjpoZdT61aoYS1M0sKUlRaf9aL8j2SMop9l7
cNSwt1lOnzvARAu9uRWhAUtJs9FeCHhXTRM9QJIYd0TVowXCDUyjehFjABWsqehGJPGlAtBUEXrf
0srtx46bMIIxto9IehZ67YNuouzcTHrbXSKj6Y+iC295Ef9MA7jro+VSodAxYxEcEQ7U+jpGDrqS
ZrTPipLJfdxwCKMKMCuLDergbtFL9qhJU2JipyzYFJHaEVWLAs+M03Hzm8OPn6s6tbCJ2MNh5USz
cChd4oVHnwYQv+RjruJnqQ/e3UMeymi+tiiXG8U239ARUAjEa5Av0YcMTNZWGMZmfRo2bqcOjRtK
mB1313DV8B6D8PIX2Jf42CJHWdjKCO/MkgTeevCJukguriN9+q4w2+B3Xyv2cL9rHNcAIECmK2s3
fTKPWl2hfpr/Bbz3VfVNvNtMDnf0XgC31jTOKz0FiaGwRB50ynaKBp8tEd7FLkLPYkjWEokP6taD
XSfq4oyjpDl4psHTqe+hJmSPhlmQG2G1VwNEKAY7fK2TGe2UXl3KX10Zf7YDvGTHChEYifqodSPW
cn6VQ253G6a3u6DUmjfZIaXTJhPqv+RuWgYqP6gsXxuF6m5hH2l4/GPM46hxIhMGpjYdJgMGjRcW
zlKUk38ofOa5jQWOhvzJ6RAoB5PrxNS3dWNmljXT4Bg7nUGN8JHXSE3aofhghZCfUKhUG43B6Cni
sjnGui43RleXj1jQ925WfbbgWb6q7Jxwy7/ruv0AcjW6DsJ/91GC7kkWetWKssW51Db7GHT/quvg
IkR17TCTgIsga725KOFVD45h/kTBLu663+xJvyg2Zl7Z66ho3Xv3PU7S3jlhGi2Elj8XuZqekR3g
HCva86QlxcZupmD5PwdiiP83jMORNFo2IUQm2Xzev4Vx8OBpuu66+U4a2AMra2bBlQzvk9qoVlU7
vrpTAD3aCh5x6lM1Ts1bTD28VHOR6mEEONE0swUvUwdoGGZAheqmE3BVuLf//l3/99fwH8F38Y8c
uObv/8n7X0VJWxGE7b+9+/fd+nH9n/NX/Ndn/Ovn/337XVw+mAz+j590ftrc//0T/uWb8mP/8Wut
PtqPf3lnnbdROz4oztvH70al7e9fgD9g/sz/3w/+r+/f3+U+lt9//vEFw7Sdvxux7Pkf//jQ/uef
f0BG+qdnc/7+//jg/Bf++cf7R/YZEaX31/f6ry/4/mjaP/8wzb85SFQ8Mhd1WzKmI3uq/54/Yoi/
8b8mYaC2YzM6mzPb86Juwz//0Ny/GYY1J+0Jg6xaQjWJAmkK9ftjwv2b7pB9BEZFd1xbmOYf//dP
/5fn7r+fy3/O9JPEAxAb8t9ZLOTvenwvdtieNEzTMq05MPWfYkXY+XnjKIhUbns8nXVKvpiXV4ec
G2oXuvomCMKHGuMso2v0HkrW7BYmXN84WIy9rZ3qmPMuH7GV1Fb/6NscTlVWaRs7fvWKfNuWzJdZ
UjND6fpfGrehWNZ0VxYZCLLau1vSkH8RRdweLBZilCvJ2SYifD1BQFuQZIeJsMimhakN60kk4an3
qnemrgTBuGCAM119uyAiJgQu55cgDQeaZwXk3a3vDliCtrHNY1cZH7JAjGThudq70qdEoGVe27p8
gMDqSnm1Wo4eA4Uo3gYEawMsX4b+7akeGWnGA3OM2ifCc4J/ZEkAPOYkib5IwUsjkOyeRsGi1wvD
70RgmqB9/fZc3O+dba61JkZDMp/4bitQDjh2gAZ5FGt/jp4eC3PaDkXZM8zOPtG6hMekD2+6acPi
tMYI88ok5zbnZ4j3bKmycroQDfqc60H96BjxpkT3uWa0tmyAPR3R3ERXzevNpUuRfWlMnI9lDMcH
NxOomp2LjnbnwnRhztzPaoARCIuPB734sHGMrDlHkFfVwzuAjhq1/VeZGHAQCje4tFhanZyU117Z
02Zqgy8KXfesdPnWxBUdARZFrPH8wW7+yPLKXc11cK63zXOYuc7O3bo1PzyX+ux/wtzpaakBRfip
FfjBKFWRkbgzn6pi5qYSq8JSozRct5lzIJpxE2CNWmk+FbFd5PWZuAlj7Urs+LntgtRLJGuIiSMv
GtSJDS78JW1TRr67dkpHkcJhgwuiHYTjUmlnXChqOY0IcgnjMqg0sVUkqX7FFf4VtGW1tQoOehNd
06L3ABVbob+vOgyJeIK+7SFmWJ6rmYARr9IwbE++5NIoBriqSPGBA1Tlravs/g7HIAq7b8LSWmbU
qOYmbysidF8NBpt76GX5Ubn2zvebW+mRTdBYmTjqUV7vBVFcSys/aoE2r93qF1IBsztjqzNBqtFV
VWF+d67CKuQyQpq2Kx0wCK7TeAeZX2uj0NYStBWyPvdHXNHZIil5TmKjOUHs/2lIg+p0aPO9PjAS
TSaXPVXUoxnxI+1QcUaegpwuvq5s+ci0NoZnEEVvZjLsQhafXisffr+JyEVAjgGwGhbUJKsHE0f2
QxOO8QNCDuMyZDExDryXmVobQE8/oFupb9X8X7//n/TnHYua+vzXJ3hW+AECWxx+fxDtoVoCJyvW
XYvJO8cfh+cys6500uTUDwE4ehXi5PTPSJbeUVDG+1ggY6bMF0sUUCznW8JnKkI0JqA6qRU82W05
XBIHBVsZfntG4+xywnSW71WQgWYZIcumfbKNEMevUvxK3BPz7ZjArzYmONn6aFbLNrhgnKXunUIb
4Z9zNUsRrkckiKECNqDy/Iv5ylfsIUzRHNaQWcSaAXckq3ik0z0zlMofP+xar3apfHE6p13RM6yN
1sx34eBhTJriH6nIzJX/q+yzWbINIimp9YJEgWKjXFMxF1YrKVogq8T4Bj1grjg3Ti5Twl2Wt8Sr
oVPV7XZafzJfktC8Q1Q+9I9ioB21SvYBo65/E+wxrevO1EGOMJeIj9ipnGXaukz8xbULEKHKKF77
E8L3MPvAJGcsUqvZJz5rnTR8SRC+LgxXfsdxC5Ii1Hc90i2uQdjCdq1IeitvWsL14TJjZGWn8BJC
7DfCkYGpm2x4udq7WM3ycorcjgmTbxovQUFBz7AUL3ZAOm+C3zButB8Anr6ToKAOdu1qKaW6oWSb
cf0Qb8B17ZRTICn2IphQ7FEVuQdwd37UVmZdDNycBC/PaR4hO3sXkxn+FhN7CkdFi8Qaf0N/1YW/
cVWhvUeKfecAtH3CDse+G8b3gH2wT8QDGjV3aWGKp0OtX7hzgXS0X3sZNlvEjCHMfS9apxagq0E0
wBHK8qnOFKBPduGtkQWXWuDNEwMIqgJvD/sJCxoxt1fNS4bFygNNFGosKQQSzFz1904LX8zQ7lZs
O0j3LdpuFjPRKmfd0o479N6u2LnLqpqMNUoTg7AFwmuGY4DWLk3D/gUFVdCV1YaFE2KrMRq3YMFX
bFQpJmtAG4E7v9JjgG9eWK8Gt/oid1cclOSuZ3uZsRzYoq89y38lMPlEqUK81hQwo8V1ApaByTaL
3VJq7FxuDKzVtiq5koqYEnnE8L2qM+7p45jYm5i025vX9e6avFmrIGQhhlSyKAzmCixsDYLejBfE
B+0SqMheS4QFGyffu2ZkHQU21TQ0fLgz9QlpsdrCD1oj2jX3sE85BRDIYMXyUoKoJEYn8kW6NYFN
Vo+CFZvRQnQufKnN0BaPIhaHwtHh2cOKOoS+92610XEM2T8EkSpZWMF/wVwPu7ETJ1YdUNwyY95x
CTSvwJZJTfkxFrRegWna6yoi1Vs2Lu4tQDfAiO9/7Yk7pJWkMYi9OZuIpNxaVcaP62F56kqDec/I
aQFRrl4g+wL2RTYWxr5LXSJoNEzASFkCEietHePZHoufelg8qdoZ8Lnik/aAJ+jdCIfW5eQCQMrC
UYTbQYtvyAGZEUnwoiAHMjtIwAYY4EdzJJMR+56ja2EMtxh0J2VzZsMVAqABhppOqJYQOIJMMb41
pytu5BrdLAD2bv8gESK8mbF8zYxjVbnVPDNayWDEG92CQ/CGIT7UpO6y8wZx2KTYzdveWXHvxVuf
Fc+F45QPyGPZXOqfXm93hywvzoFIyfuzDloto6Md7CcIsbv8//B1ZsutKl3WfSIigIQEbiWh3pIt
t9s3hO1t03dJz9PXwF9Unf8/UVEXR7Ht404SZK5ca84xe3hpfV/JnRVBoslz1G4zSGAJHWkYVHBo
M+9I3C2j8hFfeLFQzYO0uqN8ouEKmwbXS5Mvzvwu5MKKObnluRf/EQ1jN6QeY288s6kwyewZDNnX
ER83Q2B6dGKNd3XY1PbEw+D4w5RtONAyBamzT+IoYCSRjrXVVP+Ey47Kpzw0/DfG5Xzs5qcubS5O
1ggSDNBGWFhlJX1xgLIR/Y1NkTunRhmsQ8mH3VMBzCZE095G7ZdySqARP2J1RXzeMxnZRORKMODt
mT10ZrOjZe0zDprOJaKDOzCp6x5u64oBxAxR67AkVaGJab51S/gCUm88q2qH0HiD4oE8ihFHlY6f
GqFqtY+QfT6V/bIN6+XOadx17hG32aTDjaKkeIpqkvcW3aIdJpAQmuSOJnJzX7BPrhclHXbJkF9N
ZuQtB1fF8RN0SL8FhDEGDDpRnyR7fvVW0t6gwdq7NOEJhpgt7W7gaIvaKbz9PpTFMpWLWxJ6dArr
IXn8fdCQSq+UGtXGCHWiU/6n22m4jEdJIesZjzYPFsXZUQ9hfC/kKlSRRHbt6fS0//lXTd1/BT4z
3zkcNmThHKI2RIOs3GoVLxY1NHGwdEVLyqMd0wOBe0mXrMHMnvbLEM5tz4Uqr5DhmgcnboodRze5
UsV4pJTPWTfZo4zGvXWh51ylnNxrqKL+OlVUOdJlMOJuaD/QfoNgu50NJFp20otLzdz/ArTEvWMg
8ftBUyCeDVxr2iVE+F7wh4aCkKMODMJBK63bkkbmRBwJuBJushJbKVx8TNaeStM6qBEnnKWFBSeY
5BOwivZCaXhPVjlnFIk0Z07w9DMrDl/QkmLuI4/W6Bx8pqGmPxZMVRzyyY9uJe/yUEBucWaHzTjw
gPuGB4sJHIl2lwHH5yW26oaQVlYVuMkwr7MKihdL187J4/Eu7KiAOShFL1o6gLqr++k/Hwr8ClB2
lNxGyEFn51BRqN1rtvnN8djYy2qaLoku9AP3oc/MCU5+lJ8mmHgFQqynyuVgV/6MpffcIUrBt1sF
2jax5wc26KdMbcj9zA49tiOSq5OKEIG4XyXk/N173h3nxB4Ibphw05rt5fdhGgeYgfjD6SDCqiQ8
UIeOpBkjF1cDPYNBZ7tiNO2eybaA/V2yeY663sOTAAOY8d6PsCPrpX4PaMQ+FUq7pthPL46DbKXQ
c5wgFfKEJs/tXRWDM6VnJB5dt/UeAn4JmstLNCe8FNIaHpRhXFCZWNtIkNfQRPOnDmbVH6v825gJ
d6ztdtxZNsDIZuBNHgDpupMnboVNuY9N+QVse+QXtR09DDSoDpZtYK5NUZ5IeM6HnGHNDSORuO/h
FITh3zE+ywHjqVYAT4yoBETfgk4amvKW2/LcB9V0Z1jkflVeLVBgRmS58VERIWiLud5i8jh+X941
YiUS97hKYkziRbWuUhYp8uSPGvz4h0jChwbIG/lSo6Oc0IOmJxceJ1nvue8XfiuxWDZTGTtOzxUq
3iqM3jqPWi6xuc7mOSlPQt/XLv72KAcDNJlmRCiE8uGe4IatdUD4pYcMy67/dMh/zkac83eC2jCN
6MDUhZFfD6zNCOytZ+HBjYN5GwJv2AR6tyM+K1ijfCWjrELVOzouyUD0PMkJRINHbHI4Rnh7oxAb
JPYcmSfZlu7NtEadA1pOEdyEfXycDW/ltu+em5/axHqmiakdR0a+4AcR0Gk0ODaRmZ2KeICQG9jP
Tdm/541xir0x3g9x/wFti7iE2Ap3Oe/haoQ7zxHr0xls1j+j+6Jpc3JGtr+OjbyLjOSYhwAH2N/f
wrprdkmIO4a5mgrhVjVKjrcUZTGaG+Qx/XOeY+I23TelsEOp7IcsA/3c6x4ZlSYRPtJu0wPeyJcn
3htyY4rkwxo60yfvgGg5fO9Xy8NII0KAXZ0bik3lYQszMhgFY4hd1qpp8+tAsgm0ILkZkNT0SEit
7rMih0zxu/0wxATpqBx8bBiwoQuoLaV6S64j42gRzMWHnjLUd+BUliBTaVnOqY+2hvw6z7iLR6vY
eMDyiQC70PLtaGtS8acjfARs+Ie6ReXBDq+2ATY+enuIUDIqKyO7erO8Snigm16E1J9N/W4J/Itd
bQHwmSSuIPTQvexD7ETmN+PpJ2GMm3SMGKXbyD6QbH3Z0Uh0JvnYuhs+BblzkDbJQEymMFgiRjkt
iQEGeX1djRpQGTXJj0QT08ufNiXcvjU0Ud6GEWiq6d53qJ58ZmIwOGIEEbOLgnPkTByipyBPI0nx
x/SXMRz+kkjDKyiaP307/+TeeGP2VRDs2VkGMmkx3DyJ87MLTIy9A2NeMGEsNl10P3cBWrDg2c5S
0g1btAgdUWuhQZqppyOGdtw/noV1ImSr3GW99eKq6nmGCcsBUxKch9hcB9kHE/yV9aA+gEPyKfE8
SjJOQRa1gsLEK9xzqnHfGZ1xhwkeOFCNBbG2onuzxa6ZpjYJTCZxhxAXQHSYW8KXnu0QAlxvD/ve
1f96gZHuAgFBuS8fRQd/t4h44BVGCB3uiRvTQGeQhZp64VsaepQDEUmMJJeAfFzeJSpcWC62Lwdw
C6F+sNXkghvO9zGlGzyoCaoom7iViK3m2PWqN6R24Px+18LCSktgRWLGlZCSxddW4Z9SEFTeid1U
ZQZjlfAE4/C9Rk2NSSO763BANOanoGTUKegwkOtvWRdexxLVj+t2S42J+obT5Yq8L+MxxCjhRTaZ
LQmeNRf+OoU1d9tek/jLmJpxYkUM+Z+HDHWVQyuL6rO4ozlbYqEk7DVHLc8CC1+UrjKNQCpE8I6L
4zpdbDc8AY5JvpDjxwRvYTcVwbiWbc313xLGMVufvRpeFcEDCt7+NYAjAxZkaDdeG/XbnIWLbFkG
3172p6LaopjkyMmA7LNPkg/q83SuDpQ7eBxn+dWCRqc3pi6ElfxV6DnrYAYEqs9PJUCARawy76V+
1of6obPFhDkO7/EMmSjsAWQE5qYyi35tDO1PzegQAX9+sfJXTuN7y5lJIkyF6wdJ9oTmZQ5Jc6mw
ZpOfxfHVArZnBgFleaiL+7BuP4vYvnRm9+3pzgfRXIBi9axdBQHyGqXTLxNxpLOE528qaKhHU2r/
yEqfoI1gF19eVu0sYlSMCVsqLRNbpT0KH3TYjvfZa2BdRkFQtWbnDzI1b15lkQhTl2KFW7v3++Aw
DnUNMUcad50hb02nmk0IOWk1qOm5TUbXN4bgyfCcT5I0DkhOWSej4Tm00FaEs1uQk0KjlDbosy7+
FIn1w5t9I63YZyOD+DIDUylkCgBbH++ivLgImtBeGHEXjjp/aEQ41hLtJxLIEoWGR4UQr02zJJKF
WkuPk5qP2fCxE3C7mXVgRIu5rRM03dBAd2lx9jBjs3Ex+A+MxlxPDb72aoQQGSbwwJZR0NYYaQjM
rdrKyk02VTiBRNMIpTALUggr7JCageG5ydI7wk3w1oB7g9zi1LtsSo9GqQikoNVfZoOA3MSmYus3
mVE9xIvUvWy9j7ganznewZhYksmAM/pGyjhWIMOcF+Cmo2pMGNYlK9EmdRUIbhulcy3IF8tqO98U
9fjZpMaIoEo1u9DxU7NR+yZmmIgcwv5UsYuX3cIUFSqMOxDkQ5ueTOraw9qw6Afr1alUevtAOvG3
dBY93E8NFtOpOAaEODKg4CAlExLlpOD2p9u+zrWG/u0wbANbvsO3phZg9sAYX16HcQBOCBrSZjS/
Is1aW2cg2nBWypMeSncDx+dHNOzOxdZyobkqK+voC9L8MRjaKhmIV83cINmuqabNa79ELjI6RrVy
HVsLIdICQQcJBZ2v4ZkZinPwzGaKLT25arXUNpAIjXVovsuiTI+0E7WjXE+ONp2As+XbdvSwkwY6
Y+FSrkugGxQnzx6NPVDTGrEcrJtsWQ8BEh2Luh6p70NaFh957nzV9Fz8YQBoywA8sPUnInv0Ldfp
XaC7Yg9cnQ5o5HVHbXYPyrZGaieu31GI9wboUFeKPyCQkcJVYJ8NMg3ikmC1WtPIVRzFXxJeV3NF
2EBJ+qbvAK9mStJH8qtsMfjPjbom4EFXxlxGB9SWV8M1d5roAFJ02WtaAFdSlXgo5PzOcNmcwJnI
CFWn85EUjX6nheMfxnIDizTqZvh8fxuHe9VZVTp+Pay/L2yN0b4sPAjGMUuIoQOAgwNCSBe9RZeS
kdJRJBy0vZ7ITg56pEebLLIaR+HEe6+66b51zHZbxLTtMrQ46K/wojCq7n1c1vIBaw0ek+UmwEzM
tM/ZzgNm4iQjZamiUYHU3Hw2GoGOPCPR3c3+OlxLZ0ue4rYjiGk0UGx3NxHr0V3siUuDAWlH2Xgg
BLABt2AzFXLfQvyIbH8LxJXEs97EMuxWn4VwAA7YpcAloD+Aw+ZoZG4xhaI0CAJvk9uPUs/G+2Ky
/pjJACy1cJ+NLinX4KD1HX51dK/0UpDuMyyyIxqx1WbGI+Az0DPRFS4JSMh/JGCXy2GJHHZZHvfB
NAE4a9KjZYMhmUuFUrNgqic/cYGvKdbGta31FtcxbhFpQQhpim2Vxk/VnGrrUvPex4Wbh2QHZNT4
igmXITedkgDd1hjEr33jlGcUJ5FfUhXD8CAZI0surWWxCkoUeYNst6qX6baY2HfIOtDhEO6N2XzE
AXiKZ6t/IGYP7sGTjm5zX6FYxUwBOKwwN14d6Kei4QinO9YD1l1iS+SEGNHI7ns88eQerYYet5ob
ZRNWTRahNql4U4N816BWSxI1kB9nfEYGFURIVmiizEPWoAZEWjTudbtHm5ivXc6B0QzGuvI4wepe
8zyazbWvhk+r44JHTUULlcRQxmJ5DTEegFWfWQ7KK/lK5//JCPP44rXuHZ0XGvhzRK3nBNvMKQEu
gJHcNi3Rg4n3nLfmLYCQewWsdrQF6Q6N4SToNGfIt0Fvwp5CzKHX5sGLSUurzYeqIZmlJlLcD7qF
Ul3WkW/L5k25o30318bBabpto2NuGillCqYz22ykkzk2j30wv2Th4u+IUPUZdv0UhiMKDdjEqdNz
9tNekFX4xSKeZKSYroOSzEZvbLx946BfakGx6Rjwt3h4BjSq57rJrAcCnRZVY+d7IG93jKFI/lTA
Q3D58vLH+nsVpRcO1khL+YxfAnpdhakGMnF+Y+MA8KodMRKAPTarF7TyRxt2Ee7/xeGN/d50qteo
mDMfmCF8k7ymx6LhPnedJzdZIrxi73G0YUFAcF3nqvoJLEgDJoEzG6IXsS647ZV1oCK+covBxzwo
7pl4RGgzFegq4wjiUdAyN+lzGt/eMHN+sh+NJd6iX+Kq+wYXa1G+FnZ+m4Y/tLKirc3LuiUR19wS
rHauAw3E3XCsQf//jsO47YAvhb4zjRxRARhvdK25cQQoVwaOyIfAhDoPxZbahb1C1+wrFNb4YZw1
41izgZFKrJcieswwexhdK3dDJJHvgDsrMhZ7POdXGeFgC1KQHOSGEFjHCAaixwvbICTiQBxjD3oB
gn8ErmP1Y7aes3M7nRBGwv8MBUcgqaE8ylI7hZWk6cM4eW7ibtPDodFzsc9ncO2kI55g1+xVStZW
bQhJs2oAiCf/ega0BtA1XMqwOsictEoES9acPLtF7YeaWb/mLSd1FWl3elGZdyHSpwaD3qmf1BMS
drWTuPVgQYTQ3SFFJh1SaNt1XD+u50cVZM+z4qhOVh85TEli+zj+GdYoCzLQXpbejaTamsZg/ZNZ
bwZGVbrx98OsX+08pWWCNjONaRTr83ast6WOb6tU6ZeKNcztBN3OYCiC+XsIc+pbt91EDowQOlNU
R24CLMpGAjXbP3Fq3mUYAqkJTG9jTPOe+AZ5XzfTkb9ZLBQPNrJP1yOxvOihVeWD0YLH1C46UqJ1
rzUnSQoZiEEwy8ClM2BVA5O1EqhR+xSVJEAFc34QZj8CLevuwwXU00TfpSE4c9XIGaPy1ZY3xvfb
qGHBb4kV41hAaWDImLgb5w9zvdpPk5JYV6ExIR3rb6j4kG9wEldLYKJGMwFC4vcYFzZEBGbYRQeL
rXfBsdAJGU4l5nze5p0nF6tXyNyye5lm9A5zG+9wAb14JR0iZr35CX4orJvuLRX40cusJwaXC2/U
AauJTz2D39s4wzZcehKzTNQ2dPub6DRGz55wKWKOjQPoLEGXsEeKuLIaad2bHXSTMrB3wVARdKiT
YYpdl5wQ58BoE7drwb1Jm3BlEmU5xVpxdKyPLkIHKi3awg3PBbnpX3gP2DYGApir+cSmL1e0oYxN
1uvpCamdBzGtMNZQae4nsWI2VF84PTOS62DEQk4ggNkkobfQ2S+r91aZ7AFWgi/NrPBw04vue5Wy
8R7qxnzSjTJFczeV+wiozm4oRqLFpSWvXAc4aKKfyCl5uv0MyFhh/cTO0T2k1TNRnwi3iUyR6BTK
6YNnxee56YIN6PA9qSETZiZt1yLyMGzzB9EoE3+x1gWQtdahC58k2b2L42Tf1Pq4C13x0M8VNiNN
Y6n3Ju1YTdrJDOjDax7NCAPHSTBXC6baO6sGjXA5ZBg3omkziKQ5hAC+8hCqi5BWsuMnTXuSW5IN
7my8t69hjRlszkwigywWUDB/NtxDoRZUih5PNCPUHyfXqWSW5IXMjfZJLXehguc1ViaJrcbF8Gzn
UJj2xwgjuYwAcTcT+F4jMJ80I7nO41mr8QoQ5OduC8z18JQOgIRMH1lyKbVjEGDf8DJvRUzCNSLI
eIeLrV81zcQmRHcga/M7YqefUgSTR6piwlLzWZ4DDx2jWd+DiGhvo6rKQx6BospyuB11McZb4cXm
bgSsQ9WYOFQyM1Z/ZyJhcv5oGostXp8ekxwvY5FVGv15Syd/DPlVnjaLJaDBPrBoHpQNKoHuJSGI
dJVwXjOTBdhUFJd6oWvTSVq1p7a3Lo1XRTAR502c80rATLBI0SInMPKye60Q2cZO8N42NEFoOzq4
4lsdCTIaCd9SoefTE0i2pl6RbmCXt9mkyuuQ/ztskuNUqp1to/6H/hCjczBucw98kF6n35ogLfDS
TdRLAVG2TnDUSvPLJcWSCCBUlS26kmFbWoWNQoQfqM8mtpAJWuGoZaD+nGKd1s3fUWQP9BnSvUmk
VuIB56NHS5cmUx/oVum/JPqlqs1vm0wXVJw1QVimBOmOw1fD7oIKMtk79PT3Yh7IZBkIz8Zh/DjV
vBZ5/8RXL9FvGBUsi1az6yzRWk52CJzmZdbze6xr4DTgvnqtsdNQncLJtRNGVgXKXOsk4ulqxYzH
8ozYWGsLhV5QQLg71WBwd2DoMoHmgMG5t/OwiXbk4owGMbZh/TCgGfKQZz0js75Zpdv4ihwof9Ci
DYOKlwAZzXrUNkNXAgvScP0ZDYhTuOUZcF6omUnsm4m3nzJ5ASNdbxAtGxvLOSjhOEydcXPyhtkb
C7ofOw12/foSREX5oE3D2WypRueJ+UCCTJ4BozxpGD+wcRlYNpom37kuaTEqSh8RpBCS4tWIifKJ
/BsxPhacp3ogF7NbxrgvoMmhvtuAhki/IPlwnAm75W7ozHWUQzrirp2PJsG9GzbsreUghmZAld+X
KYwNyDepp7r7mchMYyBNQJe6e0ISzepXu2Q4hjHDsJKMi4olIcm5IcdYqc9hSu8sbKEv1hxIaKpC
7oJ4qh/mIv+gdY/WJLn9PhRhtHUg0m4hsCTr3A3RT4+VQ9Jq6pwDq3XOv//6fQhrUNdOwqj1X//j
Xx/+frEF69yl/fnPt//+619fWuXuvI55kSBd/n+/619fjCaqPSpw2/98WWj/9zf887nf7+prDqt0
1abtv/7Hv35m0BM1ZbTdx//2ZWIQ/+9TT2OF4pvO0P/2tf98TtNgduImoXL9P5/O719yHqeBFfH/
/MLS42CKpGAhgf730/395n89F6jM3WHQwOP+z/v2z+vzz+cKs3nwTKQCbWufBzOxzwrgKzkOy8dg
rMQhaKr//F9ss/b59/O4iYS7BTZVrzn3A0rTFgO9BTgIi1/03MpYbdrWIMN0+XDiJGVaCFW0jkgE
oy89vGmEHCPC8tNABD9BfJuQyqKdKt5Mpsp7pzPwmw3PTjNm950x5Ducbjbu334+DkhirDl1fdkW
0Zumq60iA+pTlbDgk9I27iLyIS9tUC04FoRUYPCenbYy8FPC87YTs3hMAoSftsldOOb1wZnm5kTn
xF0F9NYQTcmXiDPUpppol6ZETHIsTxiels3JGh+lF4d/E4YhelES02ym19Kik0fnj8Cg/FCZ6t0J
Up5MunGDxQVpfGo0xU/OkjiFwrBeBxUgVB3nxmzG8mVvt/SD6AntrZ69nmVt6exgwKNri76zJu6i
NdethMAVx+ZtJK9mRewva32x7Ir1Yrts/1L7iENSUxMgvVmPFdKLMdLeIll+zcbiUB1jeGxatBBF
yPYzkwKRP8qnImG0nmNGmBiirKaFpzD0nxoQjizxc0szd2pGjLwUwQoDgEcqMEJfm+aQnvroPoMj
Y4KJECaU9Sa8ic4ZcPbIgyXm77YneDbQ9beYI+DITa1kDNrf6bacvtbl0MGObDu4ofpDNGfMkzDI
EbmM3sN9MhZBRoQoYaa9QbsUXd5XUnKNJJYutgoQNrYUhraB3e1rCnW/RlzAnk5R0g/yNFqSH8fo
BynakmgzhJuGwHXmvs2bkB0vnmJ+MJGbsVF2iJ63w7zM3Nv3Bu+tAn2zDpsMvQSGTjxVAqZ9KAsO
V/iBNbJMhHMgp9MH0oIvmK7rkbIsEGiCRuuk0XnaRy0WPtN4R/Whn9wSDJFNDyaanXLTaQ91grnd
kGSust9uUyY1+iBfpxzvoqMhsIztfth0rbqfHJQg3QSwWHXlAmJMtZUMsTMvybBEMqwadjo2mXWb
hQOpM/NbnJm7AfA3bq7sqUcWxEERbD5FPyKgb+Jx0G/gi1vwyc0m8twRbC4xnTJsB9hH11SrCxyH
5lNBFCQ7Vkt7AhQ/AM1hACcss9DYU4uvvKJv/brGWtk1aCBTuPeOlelcuAi1gHNn62LUVxS5OhCR
Ga1VS8lYFV+VNZWHSA9vc8XzKQO1SWfTulJBwHT2k7GkkcLTCjSD2JQ4NzbSMndooSfQ9iV1KzNZ
PzbEQ50SukzTDMFg/9M2QCso81BQ1NAnPb3KjqbGLQO6ZkzgXHUF7JA4g1KSa09iCNp1CHh2G+uc
0sKieDIqAzlXaVyaRHCMUPAWUdgkGwNgKJP2wSPxlDsgLN2VavL2vuoIUDA9ImGiet/CiV8BK3/V
Z6bgrlddMlsbVpjb4TmGHSD3riaOpwOkkYNfZhblVHboF2LxES0pogOxdObIkJ2jq6QtWIfzm5bQ
LiHtGGm5VDdQ1yTakTSZCp0MthDE8q42KH96BFWgl5PPrlNfTo7v1hDc3eXUJKC2oUxbrLylx5h+
Avt0JhzOQZaxipkD7Wem5isIKhOhv/NX17X6Dndy6DjQRkj3lAhue9eJ1/jhm1OQ3uSYTceOXs2G
Vp9cpyEMlSLAZ2zN+96y/vZt+6elMeAOlGBJPpqsNCORm8reTW1McHkmwPoRPmnHkJI5naE+fVl4
/OnITg9Xctsb2gss0y8Oi19ZL0eUTyTvuYTKmz0N0QEJujtE61gLaSQX7laOneuX8kr5zYBwzgl4
1opNCrPyYEGC14dM36Si13ZoHUobVyFGEEBtJh2z36usHKZuFUgN/zCU1uVP6WTxaqn53SjCYhE0
0DaFQLlW9OfS+hYD7T2qbCDVDkcQzXbxVceAkt04eAwGOn0gTv05iTeiukUk4Plm2D0W2tI0reh3
tpnO77XfO/tzzL5DffjUdHT0RsbyiCwpNlzI5zn9Ycy5HKC55p0WbWit42sr4tAHurFt64TkDWG8
TqCC0Hm1zb4IkfmA/KSFtvgHo5Y2t0yeei+69VIiXgX+5pQSUQG+xd4YX6Y0p8GkW0xg4ztGL9Fb
WiO4AfntmH17Z5cNXsXUJ/iKvKVo7HYV2AjAStmjIJtwkxnmaxNzYtAQWbXiyxnUe6Nht4fMsJbh
GOyYJUDW7cMnEqcYBaUQ7ODJfjFfo79kSzBG9KYSua0Ari0yh2s6KecUuSJfG6Kr/HWS8lp49nhS
uRf6YZHAAs66vco6v27Es27Q/JrZ4zYmItKMHj0f2ZQYevNjqsr0mX1nZ6sk/hLdhecwAED0tWLF
PqfAtyDhH2kCQ8roSQcce3dHiPaIcZozoclr6WqKBo1HSmprP7oYK5i44IlTMyctUKjgjspvThec
vBWSMbePMD56d1nURH4ruEnHQNs0Wp/RUkySHWSFZ2Po3T3kwrNX1ru4GcCzdkjyEKLSdURO65Ka
PVoOr293KAjjFKT9LvANEt/Kyle66+xmKIbrtFKvOXf4Rhecw/V52JNajhnT8u4TWW6ZuAecQsb0
PHIyW0zvOJAYyeGR4P0lGaOX1hV5I0d6IqBPbhw9a/FLOwUpy13EujxgaFfwJwjkQIucVSlUM4dR
CCqxdzdboCeexjytov0Md+EsGuTXTeKgngm0v6Wtf8IgDU6U781KmTb+VqThWFGsTRw+lyp+EJn9
vqzxM92TrVOG2h5p1iq12wtEjEemKv0arhliyYaJN/w4QigYsI1pAOK+waA6aNaxNHWxB5T3og0M
AqrenIBzm+fYRGZUd5cQFfxaJIQAMVhb26BfV/j+ZpKh6pxqrrXTnQ2yg5qj8xiIti9FYI0b4u9i
dbIUcO8JIs1mhKaOoJr+F2V2B2SlPdTFcEkDm7VidEcOrK+Z4IA/Tg0aVDyP3dwtSwt/RF9OC3jz
wP4+AXrHs5/DeKx7+2vWqzeXLDidphrgk0MeMigpVe2hS92XNqL2ITI+uCRQ0zkPhmxg6g74E8uF
15CF09+ECR1tO296SlC6V5aAd1lDpW0xi48cDH074n03tfyRxrevJTZdAcZ9OwUpgWF4fRnTGDco
P2BNG3pEd9WJiPaTFlSrnjY7bRLeD/IN7jFKvOnlgM46Na1VPdJVyCrfbRa6bDeyR4HDWKOxsV4O
ADLxcG60GWpz0pnfZm/dI7QBamRmvlC9vcN296elxa/NknwkGzRD3zkhxu0cvQuIo6jbkfpzQQio
hXl2X5feQyz7t3IW5rEnpm8lW7rPXpYfgTrDsFt0MhPg9nXtWfents7ExjVAZ+Tdj+mM95qanTNR
LeXeaduKSWt3hQwY7kwSVnljtIOr7yY7VPe0GpHAA6EFCuTH6pYU8LOZTum7aIwZqGUEoSg6SHiJ
rBX99RZoFRxqk0NPQam9TvuPqhEJnTv5gif2XmCCSNrBWmOCJW8lSf8wtIBgpqltw1RxH7Ab5G1/
iHLbWNUlC4el2vKYuh6+QJVeBfrfYxxX5fH3X2YVuQds378fCE1ewtYVWyfUSDizjIT4V3A/GwG2
/wg0CnZOcbQzl7MEnDD6tUx8fRnHA0Gok99aJb2JgmBcZ4D4GxX01wyzPv4+mJVWH0GrhUcKC8rY
HGrZSnTmT9F21baoq80UBkvbJMdy79gkPjRZfbSobQDwTMovzPlbI1LMl7P3njaDTvNrekhi5MNZ
TDPYnRD4LN9SpXr1n4ckKwg9kUyrW3S7R8N2ng19mLZ253IBhk7iJyImPJS/nZraoQXVzpPup8jO
I+ALXBnt0qbhHLK8Zl5Qjntyl9YVB5KFPxGThssRaQNcfybUNNGPlYOOnKj6L6B+BtjOjpKZ1soU
l/EyYzyqFBhsR87joTVIbSuWOMrWtWPs+dj5ydWoOFvCXwgcD8yvwWQG8ivVgzf3LPgObuKlLYRS
5xNGBTPuqZMojQegCQPnuch2GAGaMPGCgHXMptrZCGtAYQJBd2zsnPEnDrsU8UkiOQJnaNijOPtK
SFfF/C2/dK+9yhhqYSY8Is77/tEzCIYjy6KhIcgCi5DqYI4jUwlKb7fbYxNtGTIdGmM+A9jjjmRN
DLPknIgm3MckQdmR+jJFdKMj9YUAUaPQVa9FJNbYNXXq1JGFtc9ecnyF05C85YdWaDuIxzDy9MIC
KsGu7nV/Zc2ByNL+dlxrBPCgm4xBkcyu59DUJ3MzadnkOxd7k4eXAU8XesbeXaVM3X08gDFGqZmU
vdymbKV/r3sEmwNT8sjqXONjwl8ViGtg9UyRuVIIHWTYOiEAEeiMh9S6DaD0V9Y4NhtLy5t1RhO9
nNh24hYnIKDgNXF8L8UgSat1mpVbTjUE+/aqt9DY7C57ikLrqzHPSyrM7/PsHVwWs7IucUntLKXN
bttlj5rrvOArp7SgHgRw8oLEv4QaORzLIaV5RsgWc2AAIr220lyIfk4Y36FFCq3ygG+FbgASQgBV
LCk9Qi1bZ05e8+wq0nRUiZqRxXRYWSgNdwTlXA3Dyba20313CIwBNcJd1Egxnr0q8ENoGo7WAx7I
OvLgWzIy9tkkEt8x9a8wCxCVBmVKboS1KzPzKUSH8gSfkBoHZn6p30kbBqLbMNcgvOOYTBYBSBVP
U7rOW2sA0RbVX86tpL80BGqPmYPgjtAHvTDijVy59VLhjdmtHbgc+9ji1TfYKDsNLHLkLd2KeM15
m+BO11Ywo+a7sG4OGAF4lSbXXlU5zk15tp32dTQHpkzKRq8E78WAoQauWK37ZdxpVeVFS7gsjckD
o+j6lSF7P1cghgNaZAkH1UOYnYw6dJi5OOWOkge1EDXX1iXWc8fcJ1rPjdVBMXfeED1LCpropdcV
YGLtlpUjrKU0OTeu+kZt9OjIuKS/+8OArEFowOmyKu+Vmb2jg2fOFNvvlbVkUFgg8sNcvjGhw6Oo
MwVpeyI4GlC0BFwlV9Pr8Wa6SwPIzZGiqHQDGosrSXnEUtFj4UXCcpC30xpGCApfYpA0/LlxFzQU
PuYezEiwI4x71xjVFdCovUvcdtqHZXDhrOXuyXoTGxvfRmEK4pA49SRZ/l/kncd23EyWrV+lV89R
jQACQGCa3jJpRCNOsEhRhPceT98fUn8VVbrd1feuO+yBciXSkUoCYc7Z+9tY6Oj2cuITZsCgI/L8
O+Zz2Hpd4xB6duoy6sSz1JX5g+90aJjDIebHrbs2S0EHlIU9A266GexXx6R96+f026XNJthUxUct
QCTbLKjgUrWbOEf0mNtZsahjeiZJUnvYCFmJEqWFcI/uQYmeL5P3rQGyqnVZ6kqBHI/oLwJRg3pn
qWq4DYJ4iaqIxvrYHUFmYno2SYvXWPrlKc4pyDWY+3LoEYpdwqW1A3dTUADZF8io2srdaVOwn0wo
nX0Lp2FMEaKwT4KOMsgEKjSLUKMPf/q9RxBuJ0dmtIl0i74E0AhXBVM7DX8boMVGQevdaiLBEugi
vnAqEt1ti2kN+iAdDrdSyH6m0d6yYAf/LQ4NX+YQSZom+L1ixP2suXLopPV4CUgyWNazVLi6TXr3
kxXdpTUZKrysk0uf+fggjbjbtKJ+92hdb6ZSPWptrt+6hnYfNMeCNdpSi2x0ryaIY2MQaieM4WV2
XIeQhmKY5nxvfC8uARzLqspeLGmeI79D2xyasAfr15J5+5G6TrDqG3262H1Pm5bsY7qkKzSIam9p
xZPKBsxzpeYt+ml4SHTMOLqWrHWWUGu8Prcqzl88D4rX8GxXUt879JxYcrDRZn3KnOOiyEeZoufM
oERRePzlbyxSpyOGymXnmhORI/ln3GDyn7rkntJFz2XE3g9XqLUKm70pSQKGQOQqeYkLZBnajINn
9LPWE8TxJKWIiH1qjm3bIcjaYdDEWhpfmjJA2ZdGOwLpuQz8CtFqjr+gj6Z025So4HxE7u7AOJ43
giCwKt/kSq4VH9xQ29vXrfOAtf+GlBouPqXT8tZHlNWyX3Yh8xBvQI/YkM4UBieS2R7GSG6RRJmr
SH/uUSNDE4l1+FjVurRgodSlEZ3ASLJUKQqquoP27tkoKDWbXjwVm3tKlvxWZXoM+M7JRi9/tIW1
a1tUoKYhbg0TD7LnM+FWSJ0WLMeirVVT5XaRE7ex8VGU/ivSBAMTIimNQBihQ7ByHrYYlllJ2hKR
Fus2VDweARmJfmqHOe9xmD5cjYp24AKNzTpojXY+nkvjeYyUt7JBGZjqhvj2eB1n+bAMI/Nj/pMR
O8AYm7Cxgg+AZ7wJ7+Gd7Q2D0AqvYHIHV0MBNUFojqwWbe9ThYa6Kqd0Hfn9tIma4tymRra0nEpf
bcewQkEuRmPHhsVf+a/2gKqt4hSdgw0JeqnIgVKcSUXWuNgv5KOQNWGC9SQOg5k+k1cF2KKKqGTE
M3VqIF90SC5+bn4YLelNdjmC2OR7i1XPJe8qNpGif5saZyuKUW2IxcbAamOxQtyNOfOt0WW+zUkl
J6BKqQ0ivnhhO5SK63JWiwSoUCebcqBDQDn7uTlsdoOpSNKUwAutfDehFsVJR93e3BjCIiIecaXI
tQlHtFtto0p/77veQdGpIQDRRmDc5bCN+UaXBgpvNtCM150bqm0WXqbaS8+9QzqtiwEUE2eFoI24
iXIrkqFYlKgsN2meZKvJRIRWdgdjXvBfbzxr/PvhSAETyfWeQgc5Qvn0NqUDroFAvPNnjy5NKOot
+VU9NCQoefAumW47ZuWeEiGg43VnEzomuPzk4LxZmndj+bG3y7msQNp26C2YVID41UhuNgUD4oYo
LTxxW78jbpu9BQFyoLQZTq3dRBD1bKnJSeJpWcj1xtFte7QENmgnKBa3jd2fhJN9UGK+OLGJfLyX
r5VenXOp+kWfkgHsjR5cgrfaoMAHVihfyralzY8eRjXQULuRZMneuC8L7bkzbBc1hJatdbs6jT5d
bD0NGIyH9mAjxZmsSFt3TJbLSfl74szDVYIviXP7DCl15RSmSexuGjKEi5+DpBGK46OciytvWilu
IYycg0H+ENX4PXSBF1m+t5FRcooU3q2wK7CdGlx1nZxnKQ81sSbsHSUvcCtMApDzvHVJ8tGpbNFp
GFSHpmbcZ0ERYI3GEB6iFsx18Ckaqc7MPk+TwwpM0LxX8R78DHTFFgo+WoM7qVufxDkhMO6Nxzqr
KU8b8bfWfcviJAQFglAHUDyW185ek4OTLCmEPwWJ4y/jxppWXFQHxzgoB68MfLDVhM/3lNr1xggG
bSN/OBIpZtlqOWLab5pHuWmO1wCioeZuwYomO/2xTIv2es1K3w4abVH35kiuExpr6lGL3hqoUGjF
xsjQR2ft3pXskFJ4IZFmWPSHqcYNpP4NyNxhRHf0VSivBy3KQ5Wa7nbOb7GwNa6nCfNRn917Ae1n
vaTlhI11QOvp1PPNMepGZ5WB5mQBH9o4ssNkRfbmRF58cQt5Lj74lbuhWJbcBHW5s2Zpa1DZB9vA
GJB37c6wK23nZP5z0+BgbemPbeyufy5k+xHpb5nJCI/HTDHX3gU5wTlWfOfrswc+YUBPi9eRrNpj
pZnfw7TRD3XXWzsVkjU8JNlSoJlkmZSdo84gSJdacT+CHx6uqrD7WuvbPaYLklb8kdVqjUZANj5h
fIZ/1MyMPNtOOItqtJ3DgDFJ1FF7KKbkLhZZDWzPPo7Khwqa6ODa0oT4CFyUpWFsS3uku4izKEwv
Jc22RQW7lRSKkU2v982MSmvbdwVX8zj6W4hyaB2JtF1WeV9sCeSA8UM1zcDVtY8t655YAKxVBRvy
dkCLHHb9vD0cXpiPHyNP3KUGgsfJP/Qoc1j/hrg4zeKELcRan3zDecvJrtnIUbvNzFeI1cm+dFzO
d3ZhZQ4kEoDTY5VRoHETFa4kyqYlxBmGWhYg8xWOMRAGizIwmwtMGQOWpFWQ2Gi6Z8FFa39EKnmE
ZJ2jC/MWqQX8tyaZMqSbFRo93Bn/XUfT1Edzel/ZP6cD10WukjU9QG1p9gVsnaLfm03xjDbqM+28
bF95DwI62rIhDFd4BC17BXto14Qqi3vOPXvBAhL0HVplbEUS468+UFTTW1KqXAj063ANN3/bYIVE
3JmB9GP9RQ893PYG+ZV1WWyIZC7gAzEylAT6rM2RKumIjRKw6z5SFAj8wdxZfsPMPfbntrBvDP5+
tBLdHFc2KyGrQ2uWuSU/dqDTZ43hIQYMaqdDdKkTnx1Z46MkkcNisC1E81O8okdswnCgCJNkBh51
xpiUUJQ2kwYx2LNUS7Hc1LPE31jDj3H2iPbe3AOnJxnmMY3RAuWM5gcfjoRygTcKWh1pQzHkwBVD
TrZM58RlqEpl5W8AGb8OqVXuQkg2GclHmzYeH7vReBm98JA6vs2c6L40Zkn421gmRymTc+MN6RGm
D94KRIoQnQmtwz4F/W/6jmFul+RxsyPk84yhZcYYkg4Ai2qlW1GMn4eEG1FsWWKQZIR0hqUmDoMo
604WuRGLyd5GNBhZd7K2SlzUXYPPBgyfaUcg1jLrpxE+l/tGTZLzHc93OahnBKA2WA5ag4F5CosT
kHyabqG9akJOIfIuPjSvLpGZUrqxGDpLo3sF1HUfjcY6y7MbMpg/BupQN7G+s8mnA3HIsIETmqZF
dBaxfa6NMdtJMexAstN4sPAGNUZwBtZkwP43AfeDtWRQ9Shhpch4d2bmJytpkX1W4kMLNTroWsed
JqjWeJp8hmMgwB3notagTZeTTmU4QstljDelR6NwUJVYZzE2+14Q/uCiEjLs97qCPG2SoRx47aEV
DzjkMZZAHqwFu5g4RJGluSEJS+S2xAGh2SrYh626H9uGazcMbkdMhIyqGTYKLgY5wPpILCbeZMIW
RrVj3osxEXrFEzs3c6nqKFs77s1I33LR+zwl21JsOi3n9AONlWhgmkfKXb34aWC6Y1Bb4D+GbmVB
Y/XQAyLtwHERzZl1oYYwACzpKqe6T7OOMPK5uzh21ckMgOO4ubrVUzgtNT5dtPW4KAXq7lCEhJbW
r7GbAN6yTbww3lF3Wn3jje0siya8K3XrdR+zMczJf+5QM+8olj8WJG5swO6Me9CfU3pxM+/DolRJ
GQEhfhRkD01B0aotpnIZZeNFcbKtNT19sacHbxAkBmY/pyh4TeaT1dNFQYWE2kUa0x325V2lSGOs
8hmjIFe9ETj70cOWbuNVsmvKRU7gsXdADxLoES5xWEqrcgzeLAPoRGVOLuDbbTBB4hpbBVefubgo
nxpN7pJMH/cdC7iy87dIRrEKNLiRA5nQu1ZP8UjBwjeEQHox+6SbGCapLx5jp98D4cqOXv5tDJPy
KKfsjmQNPAcmJFwPPKZCgeuhAVoZI5XLsrune/zkOX23qKKRHTa4i7iSQHJSE+8He4f5kvqWppXA
Huc/s4QazjXGz8GCVTREP4xqQD2ZMeJ4Y2pepPQ23tZkVmFVqLsbS1RPxLPEW5DVLOoLkjPoOHTv
bCHKFVSlcU6TgSuENp1BNjXpdMd6VNP+zXf1FIL7BRqdNpW3TgWkXsQ3W7whtHfchEYYqlz4PeOm
G5Jqp8Hu71zsSYZOTjXFyRD5gnfXECIwGbZFwXMvmrI4et489ZbRKrCbd0dTd5EXnmoUXzvCtID9
0WqkbHLsbXvaRzJcutN46UV/b0fJgaihOfVU17cy1HdWCNSYGPIwBiBqsCJkn2enKxtn4ljhMSyr
Otn5WkFQTNPtiPF2F3HLAB1L/N0MAQHSfJJyEZMeItbGWEisbccCkRBNfpQRnf3G8ahCmESSQiP1
araWuEOkhw5yYE/LxGLCNUMIaVeYOid9WrKfBlI61daGze0yKI0CW8nPAu7RKqlDbHHEpLpG2CH6
4QrrDH8fANzEEMe0a9U0ZIjuhk/1Tm/ym6drsy2CBqMjFWg2fjHCh/d16QF6xrBMszSEqM3/Gt36
wm1WitP216focT8usCFQGSUVZEGcFKlNNhGTlc737l8yqCJ7dp6o3bG9YtfnawY2ljouBT0puFhp
PyG3tsgyJgBa4EuxsV6Hct9100NYUIYvbe/dlXiW2rJFXIaitQ50D7cWLCDZ0eLPhGpAaCiEd+bI
9oaqJZGHrAlcmDaYSTxmQx8dut7aR2BZs6T2O40D4oFtZgGiN4sl2zyqrOjd9P5SuerSRvB5xNhc
eqfPb41x4kynjgX2jDxCEPzEM7VAphc58/TahOHoaWOxDqYLQIplWdONwvj5rOi4clQzbjco2F1t
OxSEC5gkj1GEpN5VQs0rCtZvoAto9bG4y3oCyTIY4+SC0bf54P8RLQ0NQ2HsesFyePPLc0+ZjkWr
TO4ktRCQst22zwkDwuNoLRtR4KPK0ZGbZYHHabLZvNKNqHTIPNMwnKLYvdVQjWRx+z6ORKzVtY0Q
lVwzOxnv0gDEFu17fK01F1/ibXoIOqR2N0T4VN9o8RFMHlORYerzliKMn0caSQUFlcCqSd0lv28a
S8VSL/5gC8U5UIbImFBOLiofLcWgwhJfKpN8kqExHyU0C1bCRU/bR9/psy3TQEOzG+Aeu5WWb5tm
xOduwkCiab3taia1Xkfigj+T9EA/MddwKtjhNgkKL7OnRVICLFvqnUFqV4hjvC5vMFRTHyQLsKis
Yzrp1lGlyaX0K30+F5pjnLa7QI+jgwH2h1+MRHEsNtV2ovIHmlTuM5NlfQ56StQohBpGVl1nJJbk
RjgTsDrROvJguaxfo6B7hVFLO4H6IecTpZNAR39rNfjmJNXr2fofB0T9TmR2rCszpixSe8eKM6oO
vFvDhYThuj9h5LswPPQfbNqOmT6dakf8TCUrSr/yDsq1eZtPHCa88EviBuXKl/aw6JMkXwNBhOZX
PukppSigeT1ja/PaV8ZHLm4ZLBHVtatY/cAOe5xwIFp1nu0KBPqGg4wx94glMRBBaAN+ZZco5VKO
iEkgdBIniT6m3Pcle/22M1+QnX0Kj0RQNVLoNVOqjjVNjthbV26Du6xIsK3VSJMR18ASxy4LXwBF
wIB3gJYIEYig4kAAER1lkvkCKx35JfryNn0lAyvae9aEphB7wyJ0+uKYUw4dOeMDVEB8fT7YfVcw
qdAPEMnMNPVvCrOpD25cfUb8/RZBNSaLsvYq0i78ZW0zHbj9t6DukeFlybApk+47ukV6n+ISDlq5
NWEkYS+slxSBUG4adBMMykExzuSNbVAKm8Sj1ryGDtwFktgAg9j4qYdpXGvG8N6lztomaY7amo9v
/VOD70weVEyn11oEuaQcHRR0d7RjjN5qmfrKPBvWvKvK5MnImb1kwmxqFaQ9xNW90CjBdjVfoJ7T
/KFMuWyy9KEfxb50N67Jdqi0qsPg5xXrw/6ve4Rn/3749ZKv1/3xkusT/xev++Nt1x95fUwjZwwf
wPx7/P98zPUDfn3Wf/ujvv4TXz9utqzTgv6fv4v/8jf+40d9fQz5zjIZ1R67IzVILe9oW1uSBnOo
zOzgJ3QrEVJJQVavZZPsxfNkU2cHmSVzVX0+NnrkSsfro11DzWhxvUstfoToN7/g12v/fBQLHdra
+bMCH1ssM9Tfj399lNUl1cvXgwX2ZGAxyf7aWu8tJALXe5Wv8SOvd/88juAfTL9a8VdRKWVejq93
NQRNf73rejzac5Pgzw+4HhdzK//r868vvx4akfr7x//6uK+nfn3c1/H19dfDr1/867GvD88mvV0r
v38XKiwOwOGA7Hu5nZP34lgZUHfuCrtEVHx9tIGV+dfxb09dH6WXHCWLBCI8fHhva2tNfkQw/x3Z
8osfkmdFVmh38KgaNTAXA0IQDtebRsZADedD11IHYCJ0zBWBcSh9scTn2JjSHLyE3WN8LuRJ89Rb
3rOuittxOA9sEytocFHxiWaJaZCGAUMsTuExo5yeezSmO3QFml1/jJNJhXvmE5dp28xdooxQAS9d
Z0n2MbXTA+rEIxojIHoVvXZaI4SjBXkPYwqvKUaud4xOgP+bZe8rA7dQcudDeeXHofkwDVp48M7C
osWoxK59lcX+WjqgC8Ia51/i3eAoFoj/FyrImkVZSsku8pJmziskh1VSZfmlSshPy/tbd+jGjdaQ
L2cg+YiDaAOwRX+kNAT5J4LVpYPepyyvjzUrQgKx56ZmARkVkTIxBpcAPTeBiNamGvx7xFwmDbfw
eyRIrMmzvsHeWXeroluDeHzMZGzTGutRhIwhPt8a36y0zvqE3HCYomRZe/TB83rQl6YYf6ZWLZZx
jPnINimERL72rU+cLdkWzXdPNaw0Utatfu88BvOyNlv2FQvhxgxZgg8fdVP5R+SOwa4U07psvf2I
xQgvcPqJxDhfECiAwZtVpNcW52DEAYSIWix7z6Ps4YEUqacetNQZDTWmATZYB+hVA5xBjMslKTar
YsTTa+X0mRG4Z99TV7vXK2EipxNosZ0BQ1TV9guykwziRjVI/AgoUKVoa3ot36H5pt+D8tGqPPFA
q4J/CabnGPYDDc8Fpaz3uDUQS1uhuULDP9HnlOb7OATe2uznjVulrQPp3Lid+S60mUSWCQKDjASV
bimdlZfm/qtXd5zcWMBtzWLSTdHMmrp8aVJsv54TnilDPypIXoU7gSKU0XnsDAgNNQFQXCg0v47C
Kl5CWS2xfi8otoy3RuMgiSkmubSrLN4HWvrdRWfmFLgMjYBUYj9IyAmnqx7QBEahQwGhZ2fd29ST
oZ49xEIMa9fMEZVltOsHd1Y9pfeW1D6nTvUrDdjHksUEmTa+cTcm3m3obOtqDqxxq/dMUKQGRT0s
CNFapjDtbvVQ8pVSx+z0HnE6DsaG6jwrv3S4RTQA1unJCYl5dWqWG9FQaxhpLpjRCON6RlWFM7Rs
P4esOiVadueaARHkUfcoq2czDqOVy6pcT+p8I+dE3FTu9bxC6YQAb0ZrzMog4r8iLd0RNfWW4Yxd
5mJItg19kSVdeXr4XrNTKSQcKWncNOKI5zpbxGb4Db0EFXuTQrhXx++FgC+eou2ayR1xab1oxuxD
Cg1BLSDHcJCLe85pc9l2tACtnd6ACJukfdCrApG6wV9aGzACZ4JwDS60GoyAxTuhX2aYj1F3qcdQ
qW1snTPhsqQTHfKTLvzZ0/uBb84+fEpdxCS4FsuBrV1Dz0uIlN95cOgQzzHibC2mG2zo6RET2a6e
+fh+BGptcKRNig6xmscY1+t0Paz5096MpjOdvJa42XzCHCRtG4XffPd6U1F2Bojw28PXNzWMiYRb
d6dEzLrjX4/Nb9Kmaock3zuUaZWTyiRb0Jplv7++wmYzV7O8P40FdiEDPoM3aC/AfdC/GO2x1k2M
+ySAaqI9EdlypyA/72rDPPu13FOxYaT0A538CsbjzEUHB6wyIQrVwfgHmSTEFXgTd+poZtiRppwS
JRVDOsxuDPDCMPhp9j4tqn6FC+cVzc4d8utwq80aSTOozGOSgmA1S0QRAqttqxJ8Ku6ho9i9LsL4
1uhlsszZDLOohsYTuGi7godi1PnDGg7lV86fhck6HYWl7XBeDWRilr1PXFL4CrbMm/3uP1ob5r0P
po/NLHomLnAQTiaKKx/RltjoAqWJQSlZcyBEjPQX2F7wBFi6RVzZWwoIw9oT4pb4BIJcNHlXosdd
wXdA+wjOmatmX9r2T0ubdrpN1NhUTj0tjeqlNAiUqexmx4e2yOgs5Icue5Un/N/Gyo/TM9/Ba9s5
3/h9Nr5p/TRE9OA62dnqZL9uQzBG4/SSjsmujPgFhXSJCkku1mS8NaHFlDPm8HACZz260xlikHno
2m+qhMJmQzWyidVcZOQJjXnzqNcpAghkx0Ev1kIi6pXe0awmDQv82W2pbViVQTlAg14aUhRkvd/U
Kf6pwL1xqPTPLUrMQOZ9X3b1WpfgBVXLlyiD5M6j67eE4k1ATWsbOMLJWPDGYZs11ABaMwdjqSiQ
hB2wZjTC7DxcE9Re/GkfJhMBT25qJe4o9J0Nm5TGJC1CC7z70kefM9jpqbO+VY56dz2WqYkV7B2q
I6NE8K+b/CpET6AW9k+CmDKunM8+h27T9vEP3RCbGQrY6PWP3G59yPntE7nBdzLTTyrx3pCGwq0q
UMnpnjqxMVqyZUaCGOXeMu0i6ntVt+/8/K7x425dusYT0qmcaOr0ZbQ5RQyWiutq/CYSGztyfYaN
/y1nXdDa59ELXlEwHCpcgIvAkTh5OmCkCDBfmzQ9DiHpNGoU3tGuhpumsV0SK5znPkzYNVq1Yo00
V6XIdgibt6rPHs0x3Dum9Zml0RtNS3ObNNVxrPnjklx0tB2gr9WLTWTvQtMhxkCkTaf2Cdhgd+gm
Zv9Mrz8abZfYBqsxl6Vw30CC7wIUDmEJw8XIckTlW4cs76RTr2P8kFBJWZhduZ8yKM29KvaOAE1J
JVAuy8E5q4FzWlCuWE+UR1ZelsmlLKKfQwlqS0gfGm+AKQ3bDRq0iMSbgE0yACDWXq1cTSE2La98
Zrgy9kGnuhUKuqUXqMcxUP2mbeWDJsVJC+7R04IrgQNCdwzpOqHCtESQywVqYMtPBWs0FBuWtJy9
HTctRJBN18qzTCQmPOsAiBO5vxqr7ezYMiXObdJ74554atdn9srzT6zzixY27qZo7/Qx7kn8YFUB
l7Mj/niFz5o8nx7drdmFq7R37tk5wKcT55qkKazn2Zr/JHQEaAxLW6nPVmBx8fizZ2FkEAbor7Sg
g13unoi39JZ55FGrTmn+DESLLUHx3mrwB7MEaq3QfKzV2rxEshAVVTpUp9rqD+P0Y5rM5YT+E+wH
uMg2yEPSheGDBGGxqgsWlay1aTWuIxIgFlrW3usGWR0jM0uHn0EhYQwqwbchDcZaW65S91lq3k/L
83yuzuJpIjlxobXFpxlX53SaUcksPqcCG2FKBKdRO/fkN9B6McXWxUWwtutPH5KQTt+FbgTJZ9Eg
zggZ4Yc4xTag+8/qvlu0DswvgvkWZhieZJOH69zJftSdv+Yrj9c4S25Gq2jXVb+AVXeIhxQJNbV/
AhJqAloMfLuWj1uyFqpcR1V+ckmAa91rd+wU2CynSauDeakYBaR/HmodWUXzJpnuYUg2W9rLrP0B
JYE/LQ+dSS8WOuSWQQP4YE2BPguyi2Yidy68Aap9esfsXSAeLH/SgmVvix0tQ8Rhs3xjzR2u+rr8
7FqcNq41g0FZFbRAoJaAJECQewi9a8zycMmQBOUDyY+Uz428eO4nRDJj+1T78jvDqbvsKoYcPz4K
5HJUXT3FJZTbqMbMiX7/E//9myIC3TOMwYfCbTMTdDYZDjkS4BQbd+2zTVRxqcxgl+ryduqMHw6N
iuUQ/AgN43XqUCbRTmaAqCgEN767r4gBnnuCB1FWzja1Cm2bOfV9PmlvIBxpMs68AoZXpnAQ23yz
aWjfkSu2LCafJi5mDpKf0UeGdrwKJSr3zPtZ9QMx7iUtJL0RgqbhW9Hj99WcgdKdl1LoyVz2SNmJ
P0Oy+fd/+49/ZET9UxbSP1Kq/lfnWLn/MsZqW/38mSVv2cfvSVbzW34FWWlC/E0KQ6JGIynK0XHU
/j3JSnOMvzmmrgtl43owaCYRVwUMeY6rUubfsCk6umPRWbNtqX8lWVnu3xwlhKIsK5U0Hev/JcfK
/ecUK8sQju3q+vxBUhcGQ9C//9vvKVa53YwuDfb+rKbvqIjL41iYxZEuUrduwSBihik5fa8PXm/0
MTQVpG5eFBA4ffx6z/Wxfn7i69XXe4VNjkfd9Cf2JMUuR01B5E82luh+IYP/usuaRz/SSs3ZRqMZ
+nWoFcR+axavvB7/dvfXm8gg0pa9RUcmLEuEPQlWNqWPzul6Y5G3iiNlPk7LlnaSQTM2jZPxmJAU
SkGnVs5JCxUtspGl8vWFZWOy3cyUMPZGYO/+/Jwm68FbhYP93Z6QgEDuxiTG74vdvq1OIT3sXoUs
pOej643RdIjhfz1bFG2zGHtZnTQgeNcX6vNRUSmeuL7GAgzbNu1wtGa6O+1HsqW7s+5jwYRKXsxQ
0gse9OAbLg776OCrWzW1yF/tdnh18ihijuyq7aARMM7SKT1qfaQOuKLdkMXP9ZHYouR0HQ8Iqfuv
o9A4mTlHvpLQ5nPIkdhaOH10YSvz+vxvSWiOZWE0A11yRiE6bFLTaw7xfFPjIaY4FhjNoWiy9nB9
5np4vRem07hydb9ecBUUh+uNkeAbSoirYYE9P/jb3euxmyOVUmT2rVOfwGgr3oQIJi7XmxZD1yUH
C82qSe17g8IaVTe6WBHCht53tq6lnZLMRy7ujzqVlHaPGB2fYoWMnnTLF8Q48Y70DmsDETp7tA0U
rn37Rkaw3AaRGy39FDWtEafqZKlOnTzdUqevw+tjWVZYGBSM5+vR15NfrwXhP+J7D31cvNU+c1K8
UHo7HohWHQ864bzsXv5xLNBTot+Zj389dX2VR7jzoStmC9/1KXN+/utN13u/vaZx0WU1ITHKGrbQ
uiYZIKkVaKNeXpospr/U2sBQoknhUunVsI86HffCYASXcep/2pWo7poCtyoBm1DSB9s+ft2k0Ih+
OySwBHPzXKK7vqSfaLZ1QZGuwYJh6smy5jWDyc7Fyt4Z0q136OYbQ5srOw7FZzsir9bJnPguGAFT
DH47knjfqpWiX77416euZOz95zNXmdIALOBKqUzLUuqfR7+O1b83WGZyFgbXrd37NUsU+medxCoI
5ATU0qvfF+NDTNDkruh9NBsY5NhQwh7qzTdcsCjTOkCmoH25y1483U1e+/HrMbfYoqESD0Lc+Yij
H3Qzs1ajTr/ZswXi4on1ymECU03DozSR7Rgdiq7Kuodh05xNWPpPQey/1El6k8m+2wx4Af1t6rDi
ClOT8M42PF+POEH/9Tdjka/4f3wzjiAk2dTnKerPecEcwRENKknOkAEhoGrBaWoXNBip4lKi5RZI
dHHqEIGefh1f7/qd+RzHcbX1scyuo5xdiINUc0G/r70po/Y9Dkt/OYz6BxgxhjFIfL3m1Bfsse5t
3FHlnGlpqVZoh8pOKRtd70KXdixgwjxaezruk+urft397QVm1tG3Q4KJHH5YaqqpbvIxquA39GTL
wXi1llNoHdsagaarnPYirMxGuuD6j5nfudTyfsJk9+rZ8JGdAjzRf90N9TY7iUKvN3oe0GOv/Hz/
r79uV//j65Y6NQiazqbSpcU3/seJ6EUN4WuIcA86bdBlahvG4eum0LW/Doc8p/7ydXx9TXd98I+X
/3rl9UGTjlI4iGz39ZLrvT8+hhxo89cPrfllf/8pReXg/mhMc20nOOtrdENoRMtoLdsOy2TfWvGp
xzIHkwLH16GGPGJp7N9W12eicXaJWypM/nrRQHDtHhMW5qD5seu75xuKG8RRX4+/nqEGEO40gNFk
QvExzj/eokWau5ZEuM4G/onZnDI2myd/OlyP7fnB6yGXpLFheEe+3UzNo5Hk9GOaI2YCdEBmjgnd
SUJrr2bJWCt84/l67/oYAq8nZaAi6ECZtYRSlk0EsS/v5U7vo8v1SJsnges9rOzT8n84L/6cWjkv
FJMrrXEbb4juzgPYb1MrklwcLpHpHPqKnC1CZIxbv6Mj7yd1vHN8Akquj4mJtAK8Jdh8MjaGrW8G
CB1mMwgazeKmVSyCAo3F1XzUeBbKqesTucyDE0kgq6tnpCc5i2K1/5m2rXZoS98/Xu8l5NpYy6I2
uTT/+ZlOIqhdRFZLnSGY9iL18d7amLpWgeFQAldEo2JcqtXhqnMGrqTA2Q68qMuJkq/cQ5xO7lGz
C/dY18JbUGjW2Wpx+HVTDer3w+sTrB3cIxbeqd3rXTqerKIvDiXYcMdRwykBkMuvNN9tUJliYfXq
C1RNzLK9CePMmp+hNhNvC4EhYfBwJtRoFwrXO8beBNjA823gBP84Jsbur2e+HouCQSwdy6VEpxCp
0rfJZ+clng8vvbNo9zx0g9dhZJOoVaSxL/AEdJuy7IvVvz5JnD9nMcsWjNO2oUzXFNjd58Hlt5Mk
YX/cDwh5961dY3UGwYFYFKmcu83rHmiJYWKpGJR2GoqYykY+3TSm4z5NorWO9TinSc+HkdO020bZ
KPavz2Yl/JdAL+EN0GPCEUEfrVLV/VQG9KKb7OZ6pLUdY6NbPF2Phjiv7yks+Gss7cb6+tj1hpRe
6qH5eOOUEmQ+RoOKYsxtypbgvzvCVljdlfMNr+5hQN3qGGS7cXKfUn8boER7J1/KXwv0kUcFVfQ/
OTuv7baRKIt+EdZCDq9izpQoS7ZfsCy3jZyBQvj62Sh1W7a6x14z/VDNKoC0SKSqe8/d555sLvpp
yuRfXLX/K+1b5YHipMcwjzDvoVQpixEUTtZwlY1vkkNys+mT45ft/m3chou5cnqwXzZikVcT6P91
sgxB7N2dnjUg2G9sbF3H0Azv/WSZ0uqp1lVt2pUJIi/Y4hSpBhiQUmDOSwVNB1G2NsiPVhH5OByw
JArnrhx7v7sb62h3gJrkRwpIwGkFYbh+v5N8p/wMYeI8A/SYB+G88kA8DBxoQjQllylyTDaAF3ty
D/M+dhg1ODo1Bkrv7Pi2ixw33t4n+6/vmD+V/OHrzjhYNUfK/eI9ccRV7DfNOctBkAIZ87jdCq41
2ZVbbNtLTmP6XXaq0mjOzdzIrpJ6JuH9/mqoYfs69LYx6eBoZgNy1Lext/eztkRtVcchITs+Tm6Q
nym7lHhAwHeYk8oNhbDRBQax2BdCN5a1U7vbqezF8xi5nwpReheSs86HIP8uRx29q08O0kIgQewU
ZV64KacOPM/crU1qZ7wkp+CcsqF9BpHhqg+E56e6Qi7G5BYuhiOcVWQVmObNm+U+ZYPq1crDvW0W
xHxTQdpKxyOZmk/98tqVW1pvdE7QU5zThAvqXUQe2Pa7bkXWSD3Kxp1fOb0GjszqMKvuMxdLSQ3H
LT/pDxlQ2lNOHvEEPAT/vD5DuSpYaq7kFtm0MKaohZn3BKhgk4ByPr+OkVGrtxr2NcAf1PBeh7s8
aaH+OI2F9og4E74WtQqyV6KcveM7d0fZTZUqW/pVSKJv3tfnxgWLEUSb7OrdJ0ye04tZ2GdLM/oD
V4rrMu8yWVpNnYYILsyvQlXmwdZ83SfTmvwqN/y0Xxedlcyrr2GGF0ddEuEFdqU8sV5Kt2oExkd2
PRFOpGxNayu7WIcz8bRM8yS7rO8pvhH9zut9vun8eJBNJe/nYN8j8KCPnTZ7e1OT8mDgBzI9RRCM
xtRKu11UaeAM+7zA5bSznDsIQdqyjNSXOJwa6MJOfen6/u9GC+4SLU0u74adbKcOFcbAv+49lM86
sdqzfD8McmqqW0xs9dg56YrhnGJtHyMyOqVm33ICzUNyIyVb4xKKIhpUp3X+3kxpEGcZb0H9nb7u
9/fQvA/lfPdhzV3KSgbqM+z+tcE6YAA1WvcbVGzf9cjYVpwPGClqfHPD9SwYNCnfPNWgxFNLda27
ZqSYXFNxTaRRh2biwPbTTnb93qwuHY/JpmoRmfg+3O6uGhugXt4MOwzsdVXrw850BI7XyWPUmv43
wNnf8NAInzQAaytnqKOTH2v5Ia7ReOtWMd0K1/7YJfnC8NPmIhuK5ZuLZlONizgeHcO8gYPHSmRu
3jbIMblVbgDZ+PM7CuzA9p6nFMkX3aN2EffEwIAEFFpILFBmO04UuxtQ5fs+D79EiKGO4RgWZ9Wp
izP28stGHeyDWRg4fJbz+nEem6rCPhSRVlOtOO88j3XzfrI3zm+V7w+h1f1hPaxZ79YhBuwvzTIN
z9Yti/rv908nxYq9rMYTZj2kzCBZrZTPRVAe8CIuHvA1cG5+NKHvtYvnhDq4o0MxMunfvHzOWzvY
uE6erEMR4moDOWBlzr8q8+3nKAjMXUHYyyJD+feYVxfmLpx/bTkUz69yO32OsCLDGQJ2zjwih3+8
R35OPx86OfRj3Jk/623XH+M2+pSd7BlGM25TpYdybI3t3ooQ+alqVjy4icgfPIG+ZcyIqcuu3GDB
FxI8wI+Ga+cPpT605wSDM9mTe6HdSSh9sWb57j8fNJHtuUvgU+/kLn6eQCV37Y3qJdVBNrJStp3L
ZbtkxkeQJ1vKDQAJq4NLBUu0k30wFhO3+wJpjRreTJfyu4oy1t1oFHSnzDi24fgUjyXTTmik2GMx
H93JndUWq8eZ73vnNy15+ihS7pnk+/dWh96d4pZxJcdgOPn3TtwhH0DlsZNduaHvxLJLsvoi35WF
Q3IGA7B1nCpd9wL1jPC9+h7Jf3UsB2JI8DqQEfzTlRvbeQ/qsF/3CDDxxC/3ny44vvpe7iaH3Em/
mE3ZYE0ZHWvynayCi4Qaez5jqRXeXA+nUnNP0eRwet3UmObfm+RgnZdDgSSawaafHoU6fU7j0S7P
XseU3urug8nWctL0WB/9fvJtzCvzn4KfBkUMTOl0UOwOAVBC/b9OvkvLiFg563AeqEBao5rDePBH
E07KqaN8CvdBgyxpNlcdOsGlaUlLZWlqP2STgyTGDkHi2DMUrx2+GSKBlhgymcMscSIxn4n+CPci
XQIOag5eCSIsJ66FKxXkISUDzks148bDJ+eZUPFfyeBcYPlGW9cWw71sguBLP5XltZxYFqGZKba/
/xHehy/4ETwPCyNL1zWdKa/5Lotg8RfgIl7Ua6MpYWnV7kS5/xzcgr/f7QHgzhxtYgpY4k6E2XCy
CAsMBQa1O2FpxSzLHoCEdfZeDw17PzjuqXYQTQs3GQ+eETEhK0qx6bJwh8ugu1IEmnFj8GHaQOHa
B3jRLLxQoxq3SD4kgzfC2w2+BbbfUyNReMe0Uj/1UL5WQeiIh9iF9FWMZLZx8X3QNAL6uB6gCTeO
BHrMbROyJNK1gwhq4wJ8/8HMFf1i6Yq7c9L8YxhXxkXPtQ84sAxAbcziqs3EenVIj2nYtssGyv6l
DIsMEYP9uRIDgq8eR11rbnyCHIs0wPtaZzmEFNZXnkPhc3CZOe4rvw4+muAeBPKUm8Ea7jol4yc5
DLJP2xh65a7km4jFgfpv9OGUjUr+nHSbzO6V5y72XeQXxlaUVnADuUV2uUAEo+if0tRxVqyn4j+s
P98vabjlWbapmSS5DMNkBTrnmH5afzoIAzBuHFtq/tVs3bvOSO3yP42dU7U2xR41f3oAX15vYuyM
eFDb89WsD8huKBSobMU5vDXUxHHoBu9rWZmUXkEdussN/6lNRn7etArPk68EZ2qEMYanRP8Pj0EZ
3Pz5mnaBQOiuRirD4VFIfOzXL9SmxqA4fdit62lAgUDlyUk2YRTg3xZMqBgLEt1ybEi64OCpNsTr
Mr8BU62XVdj5a5Rr2Y1yhO5iltFWbbzsRvSjP+KulOzcKqYcdeDJjvG9c3o3l7ez+DvzXn+jKRPK
hM41o1Mq/pqi0T0ziXDP8lXnY5vCxJgw8rxBNjnq8oUzeg56q/mtYQyBCrIg94neCs/918aMFcRB
9nhlkuceOCTBPSqpYu2XiFgqkVU3k4K0uOWkEZrIduiIWKD6I8ln+VI2AhubhR5RNPc2Ns8oGm7R
mML8/ubivAtFc3oRFLURGFiabTmm8+5o+HrcJ1jKNdRwqt7FSSm/zZJjlnjxa1N6ol5RGpovyqAJ
7kXrekenHPbZ/OXUMYUOSFkNhrqmjfilYSlrogFaoD/OQ8d/Qu3mHtx2Ri9UNhe0j/VqWFIpGpco
y7LIu6MQfyEMC/vHeKkMnoMJW5ptYmtwHmMAj5uwZf3gufBGgwbuQDnf64vSAb6ntS9toFCOIsdk
Y0EzEx6MYNlTNODuCBXxNQmSZhXETbcqEh1/GwWpMg5TlAnyVDtSQYjMW9F4GiRUnKcol2vNHE85
WrEiw4N8oG7sjkknEt3RjI7IxbqHFoFH7oT47aoJaQlMrQADYtvVQg1bixEsWAGilELeUKeavBXq
JqGidFrG8zmZjsqn3x/I/7isSJyqrq5T2qDaljcf6J/uE9pYmb1XNLMBTbWJ5wgePEUd14g5wCf7
bUaZMveZx0rgSd0nMSYIPTz/JnSqvfP2MtTjei8HSxfJu5mgjFbisNoXZlnt5SvZNIiu1r4LmAw8
eorEjF2UNrQ2Hono0UQwY5f6Nqh51I7zOmBy3eFS+5kgojuuumzMjrIZNCc79sUMyMxMStjVXaTb
L8PYImosilocFVsVx9ChkV27XrX6aO89DYfjt2byjXYHKI70j0IJMNKmdufFRBH7ubRQ1wzypECa
HA54r2cFlQDatNV1CEK/PxLO+2k+lxSTex7YLvc519LeHQmzNVWlmiDcRoMe7btgIl5h+XDwO2Sn
luIG9z72DSwGLQrfKA87KWO4CSw7OZulSM9Kg2CwCSDg2hPZIwhuDFKYlZ6LrLaXcS8gcRvYblmW
IrYqS4VL6zXNXcM99wPLIas8kieN9hUFlDBxc3uN3Dq4tHPjZFp5nqOO4B5PXV0VyKKC8ZDrTnUp
OzgYPNUfdTjwj4YT7ccADnUIzHnVzuHqYo5RdzIoPakhnIt0jlfL0SrlZDLsCNlC7F1MlGm4xWjH
MrK8ixzywnQuqB2ea53EGGWC7DaAuV5SXsUdYe6+7fzj/Q4zBkquuhHQaFtcs1g9/f5Y/WtuxbGy
VFQgHC/LZH32boIZ4j0c6wDd1ooFv8r2iHRpo9k/dsUU7JQK1tY0d+MgOBWuu5XRIG4V+koZg5nT
M8vWLHM/AMXa60Zl7SmZg6/qfWJm673UZbtStUS52WmkbGUuVjZZGGLJDaR6HdmEPdA9eLBCTO+Q
iuYF5d2uGdViZ0yD2EF6WUqBRpIDLYWL9GRxWJjQtMtUQZ1rC/IXbqg0q3HsxN5z0p+bPGlJf74N
yn18MOKu7k6baJ4/DjJNOjey+zaWoAuE5/tjn7fNaZt8D5uy2+Ej50KS4plmt0W7Tr0IkHHm9Svd
1EAZtlhUrL0IjxZOAydKcryXQ5ZHYazuKH6ZiQasY1he+muCy9BKMF5bQJGxd46a+2elnT4S5IGR
NULfU0tXe7CTCkhZ/vn3Z4Fm/8clywLDhGFtug6khXenQUf14ei0brfOYljssJqNbesQBMfi1T1k
ltocgpRyx5GFyoKilxANTcdSHQKZnCMXblSvYzd6bGytx3A2HLjtIWnMmvGhiCdMv8aKkpQu3GMc
Uc93UdlElJCvnSr5RKAIxWzJT5gMWnfKUT676QR7zJkPZ69G+7TFartVF5GOwEfYw3RMsuLvRnYz
o7+Kacq21Ewijbez5shD9QoHMNrYQ472lorTh0HzTIr5TXChiqGBrfWSVTrpL62nDivilpU+xUeK
rZZt2Xu7gFnplgakl4PvXY5mhztYWqX23p7XE22vQbCetH001ADmEEzujQxNjW9FG5303lx6B8LI
1zBLsGFlDCIC45gXj24YFgeFSdKxhoFwfB0nY4LSH1IEbhD1sovmydl8fmiRguaoBpyatEO2rOaY
t9chQ4ef0GzsogJHrer1WthGfmjbhkwcC9YT7Hn9KMCHV0UHotGvQ6gyAli05+9z8NZrQTwTE1Fq
9/gDqRyLKd3TvNHeArhiXpAAsk4CJK/InWucxukLZzR2dYvcE4TSY1gpnxW/KE+yV0/YoAD/mTaB
H/oLhdnPRuEoH/qaory+YQmOZri+EZtsT0gC6ttEbcoGm1CXKisSKFj53lTsziiwqm6BHWWYXzfT
zjMo3KqYx2g1dGFjbvDRgBg8v/L6DMfgUJxGI/0y1Lp2zvGoeGzDJ1KO45oTFR8PTCKPpmGNR6b1
DgXKB9za7IrKskxnikCDelf5w7TSsJht/DrJ58lnOfxHw7zyXcqdsK5SAy5t1nYzNthVTFhKQ1RR
56ae5UqyixOnIyjdS5rg2AxUm4+tvpkCMSLCdvNN0JLdw3rcAx3GqnVwoNfIrja14UHBiQD9uXHI
ByxDyTivC6dmItfm8ASxygLyEU+PeLveML/yttFkRceEqTa5BJb7peqrC/cPGWVD+6+v7VqoDQ0m
AfasVPx5Eta6RZAJAduzaXKxtiezv/naFB1jp/5mAoCz8gr9gUNoy8RAEuEH3u5z48zNpJjc5vTn
Onf7kzkv4KjGfsGNJFtTpDnu8UbVdu2gux+mEJJFhvN2yGNx384zKS1J82MW2F9iDeG2PqdtZe42
IDv7h29pvsuyzWsG1yHTpqIHtkzLng/+T1NNJ9dbX+dvWFeDpmyM1IzO1txU2JVu+ornnp90xzFB
tk6FAMKBuasF7l2GEvhcUhC6MHQvOAQqiKou7+97ve/OFBgp28zR+JXIne28qYdg2rQuBYQ0JN0P
llm6zELold3o43o4l5unVfbcw2yIqLA8G51HgU5NyjycqvhDz1LkjEFmE62Zdn9pSYZhSeTG0C1m
75oogAxW8k/XGeFh0JeI4ow/LHf/65QgD6lxQhgOq3f3Xf64MOD4KS6IEMp1Qoozg/K10X0QPBqh
l3XeuWIPPgOOlUdtDsN6QTChzAPqgwYMvN3U9hZuRsX7YAj3anaJe2UjYqHmiIzJ30SGVl0Bj9fX
mAA+IieOimlBoFO7j278UV79XdJQFSh4nA7xH77je6XXfEJ4FgrcOUahcua/i1Bp1YCyzS3bNRAo
Z0NGvASaaGKgjkgRzkWX1kfZxAG8Ela/5fptrE8qDZo9RbZBn6UHYwDMzenHw5Z44skCIpHPEAMR
+Rtsp1CtYeEc2TVeP5MXncpB5wKIprUfDeWRCLl31+s4VKdFJc56MGKJEuQ2avc+OVI2mlPC1rWr
xPZgkoF33erC1j+EQbotEuATpk9xnW/9P64Xz+ZHNi3iNyo/0K/XS5EkXT6MXrMeen4J0Y5wsgus
QZpKE4ve0S6TUpGH89Ddw0kMZvyrvoVw9gw/FiKMkUFnsgzoWXk1XUyL7CVBmwzHCiAt+8jFH1Fx
zfusdLJH6GNFXDq3AS1OH47MRapxP0HNXneR9mHmDB8UN6RSUVN2ftisKgovl1MOvs8JhXbN++ET
jDsi2G361dRykCKu+U0kxRk2q/25dApWeJ8CFLLOHX4Uv5+GGf8Ri/Aci7umblIgqL2/VOKm4FuF
fbN2B2Y51BuMe9M04enOX0K+kmPkL8oF3ofeqkv2Nl6Wt67LjsztveVlCubJWTJN23wwioNrpyuf
BcS+9KfglLvnAGzzHpasfpgw2tn2qbkvZ41lOYbpBgDnozWxstQswo5OjxyzduBXKCUYSW+61IXL
KW5jtNjiTPaHZaP572cHa1UDpbpKiJd86Ls5aBkyfcPcrSI/o28JX4V4EVr9NkTgPRZUY3iNRhzX
puxIG8qvreOKCwRZWP3u2oNe8oxfdAUXUGPJD/OzpPJ2fjIQkRbYzk9ohX2MWNf96M+e1Ii9fLwr
lBlphfYj8mfDLW9njBo+EmOHTXKndnsUlYtKFOD0lAFaS3tHuZaH1ARZhIGLwY6oD8A6O98KKjR+
fzLo/z4ZkM57KkFvj9Qds/JfL5qpzFUYMASmRKCDoBkzZ+3go7qwZqc4J+hvpV/dh0nCjNDUi12d
FeFeMdS/OFcA82k+vNB2MI9m4yq7vhg2PkYR55BitHOJTEINuu/SpC9vOrENOaEXGUyVxZT26soe
MuXsWlO9/v13kg/GX2dFnqoZHGQemzopwHezIhK3Ua1PZbO2qEVdtKaLf7iWoaSzjGNTFO6+SKYF
9WTKsW2ET17C+rvx0sFdGNSxUNNAMihThisih/FaN5F+UlBgxz6udqN3fGvcDv4zpemYPmlkx469
keBZEgbDMaorrM/ky1Eth2M/NxOc8niIBrJprAk7yzhRjhMc5wxa1kPZEiWQfPwOKOM0rK0C0vjQ
pA2uanoB1p2ybVLOsL1q9C6FU608An93BTCeg9aQCPfbfv6qeAXNakvFd7JloxnKLsyMEIoBpg5J
Rf471Prgijly/NrUXfhVU4fkD48rY56FvT8MOoEuRJ+uy//eHYaOmgCswMIGo4hoHJZJhgq8psr7
Uqa1sRNf9Ul8DJ1aOVNQqJyRN+Mg2wGDg9N6CLvhJBBzg6fmFupY48tE5Ooom+HHK0xGYWOqlbOy
dGjsU0CAV+mgW89NTHlljm/ZScVE6ERJbnjX5tqGwwvJoaju/3DS/ce3pXBAU5mLe+SQ5Nr3p9ma
mYUODrCczL0xwcQMLFCtntMf4X0k6+AAixKzAXAJYxDej/nGykgrxrO/5MiZoEwKfog10KU6HMgb
7XoYBOfJtsW61TsKnRuOnQDKAAysg4FoEGvsh2cnTkmpz1B98lb1YhLC23gGXk8RIC/WzRhUS5dq
Mn/twqhSjHQCBR3m3HTC9HA1ch69iMWVbIpgLE9uWZ3GCZIL1fbD2ujb8WKM0K1EnTwEJQ+w3hVX
YIs2Vl5IXYt5CWV7fbu08+lJ03PlLpqKkpW3zo0rBCWp2UU0h5Jt8BfE7RMcCv5wptn/8dvPmX4H
TYPGT/8+rqC3iaBcLavXGKlxF20+5nXWfUnMSqwUfUz2qeoeAz+IL5qf4tQ9ULfv4up9sxvRYV7t
YaOdbzF1SCgRqMKtk0nhpG0fYU51AH6xU+mpnAeEWnywJpyHwOZju6QKwMHjS0siZiunAaS/072D
X080GntM9u49CjFs1skxDgQedfFGkl6xaddYSZIBpzCm2VSY35VNCrbU18mUzbPLfjQ+40lhr2W8
S8xBr2pIso05KKeoHIw92hVwFcBH77xK0ZeKro0b0LgdhhOQVDtndB9q23cfpnjVEG9jwaAfBN43
J9jD5eL3J741zzrfXeYWOWMN0eZ8ob+fdnllPBJYUyrIzCWpzSF7cIL6L4De6SHqSm5PoaOvzd6t
T6YWqTvDVw91anbbxrHwvO6m6GrV4jGr4iPCs01ZRdka2xh9i8lkv40SuBSFW3208MJacgPH5Zq5
k24amBRDP8zNl6ywolMSqFcEi9FydNMOWEbwXJNu3osU4KWuwM9a4Di+9koTrDskYKVySbQGFQ+7
7MUcEmiTc7zDSeAd4P/jHaZc3KAUakePIIkTm/qGksTkIBtdSVxCRgbOSTrhmd//nPLnevdzwnNQ
DTLyzL+5Mn99IJNy7Sqy8MxPWpvlNCmvVQeftusqiNEJq7CoUr4NbvWp6LWY9UfMLywc6BtpDPWO
Y6z33mOUmNyDikonDPQUpDFp50nc1zrSFuzVlJvp1+XWxLSS+S5uhrX/MWNZBawR5LISYaekDSGP
J850Cv/tS5U0J7BkwamG+H4AI/6VwufD77+4NT8OfvniJN89zbAMsmSmo76fiXA1FeUgOI9sHHa0
fOwOQ18Zu6oDultF0bqlPJ3SXk8s0PvaR4OSPO7xrkqSPoLJNgAztdrSuCXj4zS45qZSy2zbBsa1
TSA89iNGnW6fDidEUPa28hLqd/xwPTgp4Lu8Ls9outcx6QGEk5G1HrsKEQuTwpZcB6w9bj/IE8av
/IP68zDpyxrLSCQ4w9emdu7VCGgLXxZpSRKJVaj0+Q3QpT7XNOUu/CkzcyiVwplzyp07vQpX/lCw
5BxqI7rLYxwDQRISeyoe6znOjcjChByGMvH3v7H7r3gRa2Och+fL1ba49bxbQYJtbGKh2DgceEQ7
zMo7lRSjnOyOuYTfU+0ruzyKNaKpFCecJviRJ/1eDqs4+yJ0m98gG99q0gUJin71Oob15apkurSI
rDi/z3XVWfiK1a2NVOT3cgwdu7rsWTOumOf7pw4PnXCpmPDRcatqdzjdTtcEoMCCiZb61Qz2VtER
qquEefVSQ2DMB13HYil+p7YqNYo94nv5qhumS+LaMear/4zrhg+3Q/Yhbn7XhdlfRh4hoCCz7Bay
jlwD7vH2rR+0p9CCiQupUzzlQfdStA0GitQdhlfmzEzCo3pEZT92K8WInadRiI7HNsGuOvNB4Lui
uqNMvDnBRCiOxWg9ubWK2YCVxxAonWGfTzbhEjSEJ9e09iW4T4IqojglWLnMBn9muY6BJKHrbGEv
MWvT/nBT0f695nPIkdmaY6lzcaPxvkjMLPOSSvUsWo+jGZ4C01kLnOiejS6rt4OiOOuRxcknu/pg
wFz54tnZRKKj9nclLIRHJfKvjWHUX8wGnpbh6upJz6ZzOZDU82Nc242i8R6GyoFJkHX9J1aOjxBz
E5SmFUcapv+dm0znQGjWZzTWsDBVPXgEUInSUfFKqEjYo6F0uoUx9IUsqs6yl3dZsfE0nGC8vkBb
6nG/70So3SkofFcJJLhF2anFWSNcvuWsDiC7pFRBlsEjYS/jw9xjfZCctAblM8Zfj0JLXtzBdo+v
vV4DLA30YC27yiC8g2rUsErmfXuXiFmVCarXR+PqUTLns7T7YnWhuATUfjKdc0uo1zXQl6xUAAcR
hT+Oc2MhY115YazdGf2oHlOPANEd9lPu1Omo8zL3vjFmGpZjic+QfA8t5/X3TsEcJFHcF4MIwR2k
f+cGiBS6Eo/zY+sTlzN9ADiOObx/O6lzU749jDvvBeMEDYcCP91mjQ2SxYko80vy4FpHEcpTRC5H
2wNLoCMm3ffY6h64pzub2BuobkOSurIaU7/nWk+XRtOVHyROArZJ8QkZy1dozuNX6kR2nA45lD3+
eCBqEV+UrCbIm2++XT00o4bo3uhesiakXhnruWEfaXgLylfJj1dD0Kh/mI1o9r8WtNSVEwJSWfhB
WfDeF5LkdjgJx1T9FT7G/dIKZ5vryABakDT+2URGgtgzSsa1zSyJk4VA2DJFfYSA+EHu0mNNsKsq
97GpCHq/NdXc9Tyj2aMSwkTnn43h5BkHK4RIJMdkV9cjn4LveR/Zf9u7L3FKdrWmhcnN+942qCUW
dF2AHAVGyHiQqjHZ4Erxc/dtLFUCfV92j4IIDBjjAFsJUt1fUl+PtzUIpLWIR2YJZXt1dd1/UJy0
PttmA/p4HreIdi6MTBuRdQfDuRx5yAV4qoCRqMe/egi3VNvpFBJyTn0NjQB6yLzqlE3f2UPDrJY+
etPhrmz0ZpXOXZwLyn3UMLea4+otNZaLDE0CTrVObUHoqMEAJwGhMKmNHE0iILBqcfXI3QYwVzA+
FfDZj0JN2wdgW8ppMFvqt4b2QQ61Wg9tok14XpSavhGj6R2D3tiOlq9/9iPgcYlaaVfWPc22YT29
M+pKu4gYNI2icqOhevNLmGfNtorUJ1U4NkshtcyxSStR7Nk8nzFaGhZhECFSiZLsa1Y/4v9kfmlb
yH0+hgVbQRE1bo8F0Uymp5S9GT2XV0uRb42S3zXgCMtGnXWOWEMCDjYcvTlocyO3OHk7r67mvkjD
fR/B+5YbtHry77qM8lr+Tm9RhjNxBBBjeQ7dyDxWS0HywVu3Bo9d23YrguhZ6ihwRjTMG8pZffb6
Ugv7HCUslQxZzBY7IZ4vN/+0j3yZJpEfLo2BZMAAdmclB60h1v9wVf778eNqWEOZhJgMx7aZ2P46
qeVZGelNoHorFNvTSgtrlmKTaAApDsEStxuXpB3R1ynJ8ysKswzFIK96RO26r6/Tyui2Vu+igp2b
RBmTDdxxJgyz+6gy+UyN5UsjAJcHrGwgWA18aS8H5asBfKOYLGeZmumGVRm5zbkprPzILxzc4Nwl
GOJY+pNKUdcSQ4rhqjV9sPn9BEwzkQr9Os81uS05s7xU0zRmYETffv0tWOUNRo+vxQbh1l0COJsU
rfYS1JF1/9povbYJTCZjsWnA0nJ9TVkmJrgAjBBwrTV7i7lmYGbb1+2EP56avtYPbx9R84ztC8+5
yCEzhoOYs3LbamVxiRvN3Buh3lysuWkICF2yrLpkQ4NdMYYer0M/xiMshxlPMSD8dWw0xLYTkYaL
U+hfdKv2Lp2aOwvTrIyV7L5tGJVkrSpCIRGtexf8nKxdUIqbKgyCZnMjjAAziT6PkarML00IAxVe
8d1VaZBQyLFEJTwWXxXhB5/G0Jjh5Lm6ld0CAwiF6+KJb10dcx0riIknAVxIDDRZ/ZLAMYfoSRTx
Uq+b8JM+lOO2HEIVGS6fNlSUAdh/qWPY3hS9bW+D6swQOmz/DHouzmgrHjkqmVP20IOsvYbArOVG
OZSDk1+UQ5fv5JiDF9YBPRf6/PkNr00W3rd95pzkP2DhCLzBtpryxHkP3zar27SssVAglpNglWPp
UbWRHxaFsXEaewsZIHsyO17ZZW1eXUv5PFHmd1Ri1bqpedyvA6pPl30T2Dd7MOsLuL99XRBsW1BO
8uW/9pVvNfT6ZXI1PIoKMS8KMv3JDLsHderivwjrfTC9MXoKrKhfWxSq72tosVeEdQWmU+zBdxRa
b35VgXEmNuHzLHOvUzpM8AzNaSu7kVEARsjH9MXWA8TtbvvN17CetafkqbDFtMpJ1B/LueEPmVZy
A3rrl1iNgWBEgbqsEyz4cjzG7kIFwgUalkpglC1S7nFd8uCLKHlgJvac+4V/kD10p+KKoyrcSzik
SbZKPHe6Vzsru1GztVNa03gmS0EUNsc8RXbVhDClrcUV8oXwDA4EFwnB7eXqCkXdY0Vbxd8H/kht
0sUttbtiQbTB3spumzTNAc459utASIFO5eV5CJz6zEKSUAIRzHXp5OZSdvWkYmmSoRaRl5S8EBEX
aRtnMDvOeiFC5Du/9kNKwDfg0vA3/3HdJkqBH6vlmks3sw5g/a0rT3D9w9yzwVFcrVw1PqAMed2m
17kht5UUir1ua0fj//A++Znq/Cm/e9/8r8t/4ce/J/8yKs/Ki2p3Xybrwe1yiKyiSpdTXVinCDoJ
sILMwNM2Mj+3Dmw9Q9W+wsd3mK647hVHhGjvR5pY+6ptPFlJfZV7NAOu9EZVPw6VYm7GysKBSAuj
m97FcMPmzyg8sXcQqHw0TfDyRll/mKIe6aYpyNHVsbJWuZHdW4nHagJx50dzap94gFTB3UffLfAk
VS3lgz0I+yOpVnWhhMNwHyuWt1a8bDrIj7E713/9mGp2JfvxMZRN8zGnt48poIQuerX2DlmaqYti
dH/zWV6NMkl+Frjbp/ka4rMa3M+XWcy8wU4N45R69i1MuP7llUz2mBynXVNblVs3PZ7p8Q5To7uC
EAiQVS88VtgmfqhZ2sB7Vv/uyq2y2ziDO1c4il3uNcEO7jIxDGtUUzzCsc2qw0xgulG0D7IxJ8yp
CJ95aEAsw7pZ3J/29kiVHuQv81YDAbmp6O5UXDMees+PbnWUfcJobPoimrFjkZKoV1xBdUKwSbiU
G5I+Yin3P5Sd13LkuJKGn4gR9Oa2fKmMvOsbRpsZeu/59PsBpVFp+vTZ2L0YBJFIoNQ1Ekkgf6Mr
L3MfZbvCHpMttEfvrfN4HIqZphLxfjSwiWF7fbpQ2zRroTiVKk52Pqhxn3FeSVRungNPL8mAo4y2
sIYJVWglxtTI4+04VPCiBeo1fldU5e+yz4sHfH1joA0D2gH8sjzi+o4S7pA8K6KJB6D+KJ4/2n5M
z6pOrqf7tzKhy2FhNGEcnOQg9s0hOCu3vpFdRclrvHK2SYEmS6Pf8fziPDxQ7Z9KCn8pNLTveY7V
rcIgfPsKrb20tOpvMeKbuZ3YPy32vKA7euM+1Ot67yOlvwU8XDzrcf4uM+xwfDCyFhSl3T/Pc4RM
VRfp38bPq8BS/pahzwuZFVqD/u0zdLm4TcwGC9PMDZ9Hk1MrJ4AiV5bDqc2pTJqiC0jSwJxSYku7
8rXtcKC0qsDbJ4gIz5Zx7vIWz6fK5eyyrwSPsEZQMulBFOR6tU/SGN8wtQwoHcA1zGAdt0gIavFH
U8YFdDANm9nPOFKo1SXjGmvs+WirJYKbmStovp/zoyFTtmWi/s1txefgnYbNkrYe1K5eKVb7EVP8
TtnlTgc4XqTIAY+n/ElNw/01JK/K5MeQ4Y5AZQnXELFEbvsvVVoFgHKd155DPgze9Td0oO0bs+Ph
gRQ6ossw1Ja5qkTbkYqhsqghsK/bGIipHJaJqe4gh1Nha6mXpomviqs0p8hPdtRtvcsyABh47Utb
PM/cs+r13R1eJ7DS6OHk3N2l/+rpcTbIMfQGEXbW4uaewnNz309nd+YlM1F0qER24nq3ldHnd0ne
WcifwmOK9SS/k01jefbBt7yjOqvLWmi/No72FMR282DhhmyLXul0GjdgdPnDUb+TvSCM2VPUFc9E
MZg7BUrpXppuZVd3IDSoCNGsUNl+9wP2UJWVJVvoA+NTqSt/20pZ/yoSzqb0vnnnMMemfDgrR6/J
rGOisIPMgjx514Oc4jipSGn+1SmZ9eT2jrJJo8TeY6vS3nmKAOLkAfad2xRXVsQZDX2je8lw4zT6
NqRQDKBYdCuc58ac4ltU1KjTi6twnKAnfSZX4CARQMxAESk8a2QKkJyNWU3OoWaLfS5F4/dZvi7U
ErtlceIgY/IqrzoXebjochJxjctBywxfxkQd933jW+zrxNTrSlMRKmcZuwxQPbiuNHWBualCS99Q
zP6eFaP/l/BXZWtn/Zz56rj7Z/EjdVSHwnHo3pS507OvBrnXj9X88jmpzQuOnTrrp5+B7pKTXOTl
Nh3V/DV3pF9GreovcVEsjKCe3qI0Lm5UCm+rwjSnN6/kDThKG+v4hzRdpGX/ThvG0GC3D0tdxJ3R
zm+yLni1tBabktlsXmYD7A0nrMPPCldSPBo5RtQqLHWw//01+mjhxMkYvHLTjlZdaVgwA11kaFVr
PoAZTA9jjkKZNUetCy3W7e7iKr2LxFGwWjarKmjtH7PuW4veTePHUVemDZo//cHEtemI7y2b/Nqo
nyiLA3LDXuhXiDyzp1fN33bQvKoYbb4ORdqteky1b/FWUTZ2Pu5ii5OlvNKnb671U6XsSN1KK3YT
Rr4A04rpW1xiYETYD73fwjDFgsWM3+pD5WHohlRns9N8NX+rU/UMU6zmWM1GYnSMnkvdyt68Jmab
qPfBRnbRjsHKkY3Kuc/66hmI90rO7gP59NGQK63y/M3LMAny+rg49ImRPzQRxz5Y+wGtj0vjtTAH
1MYb9RE5s+y+VYYHi0rSK+6iOOmVHY7STv6sgXnj3ITaYpZzQmFyimlCNdTi26hIjR1ejWhR02tq
xHQxckYk2uBwR8auDfoqya0SWogoUemRcUeEZJxzEY6p8CpUF85UtTdRF01vZfgr4Eb9YjTjdKxS
YT4mwl0QYtSDzRjFvmF6S6af/zVr9p2PtaLpp6GFykuuC4fNGmNtnZP6+8Bxwy3a1zzE0o4PKIMU
CCvoz82lD4AZY6UKuokyzs595efOfTTVG2AY2tkTod7otNuh7ZZyLJ9RSXDm+Yg+eLnV2GofWrtv
D/lgFFseoNNdG3Yga/grffE1vLzDqvB+2kMEsM7n150d5LocaudnRpVq0Tc7VHKyZwwPlFWEkzlM
lUDd905T7mbe1+7sGcNzKxvSt1RTXyDkmX/H5a3Flhu91VhdDjlo0FxHdBz/9/+4mj5H/2ue0ptv
CJM1j1HVvXb2XD30WayfwkIYcemQrfIYlbI2S81zNZfJvTG5fyUUfd4nfaLQk6rTwe/i4HnSvL3M
t13TXhuNa/OXYxbvLYUpJwgAwFGFD3K2nMAX3MeuGM4wdtcY7yUvE/rPN2YUwZKeZ+e9UNufcRqh
zA39gUeiNy8MPXTfh27I4SS56Sn1ITHyLnxfiXyeeNmaH3XetzpEWL36aYaK+c4pdRG55zHFILry
A3PVGYaDFJ6IicY3IvMQ+BXSUvTkoI3Y9uWqKakBRI2V7mTsolWURrhKZi0OI3KB6zw5WTfQ8oT1
XqZgEE28AQ/XhntO+9+7Wus0h1k0ckYRp9Z+HvJ15kU/3WFQT/yXYkOBDiJCVMlhEl3sa+2lo9fu
To5i3p6vo3miHilGLUSsNnVt5mvZ1c3Y3bmKa+Nbl6fPfPMxAjeJwduRWFl8BpSin5ce8tYokyQH
mTpZILEDUUERmSmO688JtetAL62NHyRoI48diPys15YKt/Od7FZNEZ46q3iRPV1kpBZgnb7z1IOM
eWGDl4+Z8i4jIfyW0WxqCkx3lxkVhh5U99N1VGsYsWIgcBup9oPpR95bNni4o/LLf+dkubuNlU5Q
xTr91ExtCQm5KJ+dJENwOynmXwZ7RvlXA7jsy3RexmbMaLuP6YrHrzykmXJtaRFgnJo/LyUKrSN4
BgS7QFK96H097IMoUZaW6II/MjdBogUbOWrU1riKrWDeydHexGKnTjU49yK5bNq3Ig/rW33Mx5cR
1Z/SbMC3V4b3xEvpYlDZAcLsq3YzQNszBJgcqD06PVoFtzrzFYB1vAu+xpVTLcGIVQc5OoflLkA9
9hFJhPpB50hAhqNIw20uYacpJwVBnkO7xX9DjhaIocFt69dBOqYPCaahN4OiUIATR06ymefXLq/G
B9lBgBtXm9QddnIDGpTTR35khRlOHtnrGOnjg5WEj0OoVwrVYyfce16grqMcKikkYMs8D+CWjjm4
/S8xhccQtGG9Xcpsky/0rItGDtQAPY+NYS1lXOsr9dAIu+cqzJ/G1jp3Xeuea6PNn4ISs8Lcn7yt
HKzUGYOfkdNCOTolmbXvbWxUzG6ID9AjnU2qFI9zZ8UHGVK6/ONKxq5d33PxBrnm/GkK3Et1R5Gd
X+36SY8G7b1O2hKMcJFswNlq74HWH/rYLp/CEZuBEnn0ZY5rzHsXwE+sJhV33NL379NCeZXTNW9M
l2ViN+yhOLQuymBYlm2cHjARNl7VxF4PpZ4+UXUx7qZkfpYPc2eK9J2WFJwpiyw5yW3s5CBH/3OS
zMoAd0dCHQ/e6Qc8oROwpGtXXknwgrzSwyDZ2Xi8SiiDVRX8ll6T//e5vy11AUOIz70u7/BUWZcZ
piFeD1rHynsVd0Rx6Y7uLPyyg/Wclfre5mkYrXAYJ3gZ+jIhM6YYe5++XcmgbObBnIvTZUHgrcM2
L9yHslRWFD6DYFpbCFUumgghvMXkDR8eLq5XbblVjhx7/WPrIr1dGpTXd3ZQ/LzGL1OxzUREyeE+
ZrQZzPayK4czlDbZkVMdIxT8ZuQEYe/xYfXnylQGvndaApJJhC7rGTrat1OgP+B2wJ285fcl8ZTk
TB1ixpcUSPvkG6dLTw7Ipm6rPfwtPBJE7jXuQKY8Z735i+ptvDPlGtcUmy93WUVoOHz5CHnZoNq/
Mk1Es67Zl9nsaYCBGq2+uPTlJ/RQ3M5Nbj8MNpY7HWCatazyyXpf0ni3se+g3SpqgYZTBSccW+6v
tUDgb+VaTmrDVEuXdefccgCd/TahFdPlGvZglmvw3M36usjnp9gxLzMxt9Wp2Meaam7i0mtPVeq/
RQCFd5dekXcn7MJwLJd9TA/BpiWsil9kd5Ix2WRwIMfFrGaIdajYrBr5+HVYZldiCiKy7jaKlW+X
VWVMriBTotCtDmEagzb//GB5KUcbczIWoPOddYsQgGk43SEUP7Ov+Lh0+5yOAOWksabp73Li18ND
teNkmK7ZY4fBALBGd9mCrYOiwYiM2Q62BIAK6SN8K1BQqBFegnL8Y/EINaiZra9MHILkBeIvQFTg
o49R4R8h7rZn303LxzZHR0lThOZAngE97MuneQZIehkcHcgZvhps4D8Vj62VD3eIgK7koFzMHzD/
pc6Keq9YzU3CANFgTHDEJ8lJvgLxVqnfWsSddrKq5WEWZi2gjb1Pjd3vf6to9Y11icvc6+n7Z/6X
Ndp/cq9p8uozfj2Il/HMdS5ry97l59AhHHbZbVRl8ZGXsPpensIMdnP/h9DsuhHlnL65l6lQY+9l
SPbkyQ3b1z9NlGvJlT8nZni3/Gktucxn1nV5+bGWVV2W//da4GWj479DcqJc6/Mf1M/GN7cS75Ti
jOkzLDNl7/Nf8If1/tu38Ye1/h9fUD/ireXZ4Xe7L7ZW65i3SouEte/l2cYOTGz+xNum0lvefZL/
JcdkxMKqaWmHgwPkloQ+qYtTMU1PsjdTp3qsc+EYHoTd5Q214thvnbUhhqZ2s/Q53TuVHKZji6K2
Y7/Sc4gHCb+NckQyri4DePlmWLFCUrqkpxhufcxEU37eUDaqFjKYixF3BDQ24+SlFbZ6SjX7JtJb
794JIxrw9jslw8HpGhtT3unLUsvWMkUOwCMxUDMHv32ZJuaaXnEovXI6yVDoclpY5cIMRXfv5SS9
ZSeB6MGPa2hEzm6DEra9lDE5s2sytDmT0t1cY7P54Adg/dwgv5XlKHOenmRPlqo+e3JMadAEEJmy
dCR6Va7nt//OvJS4+vShBUCZwQZP++kbHqTRqlJm96DBzWGPgSFc732NJzE28N6cnACwxecmU/Eu
UiBMBFoTn2WjJrinXbpt0a7hxZbL3wdEcllHvH1b5vcvE0RcdoH3AR8Ok9Uf1xVpHkbwTc+flPxB
LmlB2h8USpoFBQv8m2ZPvZkbcIDcoyd7Ddv1n0sZjXGnxopPZEWtMtsox3B5icqEwKh9fQleYMe/
0N2OYqlIxpzA5VClic1VD07jIJsmTb3DBFi1g939TzDPFM5bYM77fasO+yjnxg06BfepVTB7BWhJ
dQAxJKKXMbnK5TLF0mkftsOuZbdwrkuoVQMM6MqoY2eV1XO37UKnWnRt49hb7HR+wQ4ddpfhsUXb
TgnVU1/orr3F1VboygTe+jLcVol/mutDidCzvrisX3nm2jRGhz9I+IeFPkQbH5NPMNMocssY1N2P
K8XUp2ZRqMlbEg/Wrq61cKerBcc6QZaZnIUN4S3kODCxEPCuobB0wtuqHp+6fLL2MmvMHCb0Kkwv
cxAUnQDJHbtd49KA0w1kjnPQ8By0jKC7NGaau1jJI1T024BMdjXllNhReqMj+KctZMzTCxPZkr1c
Q0auqzWWDU/JNV8GB6RyEqrPSqNCJxJNgDH0tCid6YceKf72S0xe1hOStcmYLGXP+5wmu0rhgn9p
CmXZNbxAO5xJS1YfBNLglJheAPgXkt+1kWl6jBjwv+NOm1lr7rLd0m7dmpLhVpP60hkWF2uV17U1
EMHwUQ4O48cg38C0cILme9pMy0v9Avfz9FZ0L6UO2cUw72sXFYev3d/m+oxqeJMsWv6+b6jtzY8U
i/VllXXxTjXC+VHXM+3g8IxeyFEZG9LmkOAMcytDwWyba7W1EVHxmR+GRnfbD9X+mp8NAMm6WC3A
kLLkYHot4Fi2SG3/bnGAry1sDnzOWeUUZ9v3UkyOcMjqg5HudUBcydE0AGRsz9TLVnK4D+JsFcug
yPl93r8XTKhHLUN9nLE1jxQD97/Uc8EVtGDMxw7rLNkPrGq6nctdpFkZ8m8iBazpR4os/li5G6wN
ZJmWGhJMnIzhZh4Orrup4rA5xpNRX5oAo74FCKoJis8QclZnVQvdrsxXDOCcTaJjywa01Hj14f0t
TMzPTm40qHvXjTGXdzkNivXApHybWueCwweh4BD9CISqdFFS+p7dZBcFSrMddDN58vyf/wd05J9S
OgNrQ7QDvqs2+mGglKyGzc/vb4j6jBVLaVwwUvJVTjYUn7/EqSpkqxl3h5u88E6x7ZbfUfBTqRBo
ybOGNvQKEIrN7041bvWpxmMobfIDh33Ttm1041bLfH2V+ZRW+14ocNRG9p1q9DmM9ScVKY77rtYg
XeWttZEn87ZvUhbpev+kOePw6txddutom58GGzFFuUuXc1r+7DaR2Npf5xSlMry6Z07E5oXWl/45
TrP5aEXQf1Fm7JHh6ZtHlRN/0bk0RvWoREEjqgmMV4G+nPQaUg7H4jd1AP8h8cp7/Nrb+x5ZUUrk
xU7+oDFH3RB7Q2spfyRzRBC56c10L7sWQiNyUjSl7WNplDsZRnnnY5LGnvvYxQkap6luHUJjfA1b
N3iYoiJ8qKx+3lS4Dq1kTDZRqsWoPRvJ7hpDeOLG8Eb3JGfFLmqVwADW14V8oJU7PQh1ZMlZXDa6
G2qruuRBc421qYqLLl6MeoDdo9MHuIlmiGhwboeMACze4Cj7HLyjnRdTQJu6PELMXCQ5ZoawyDXJ
KCP4vqjwrL8kqWFQ8Mch8mVmmPEoLni58FbZ+K0xyu4wmP0Qrr0oOcgutjLsb8zuGW4JaHcM0u5k
4+dafpcZ2ZrDnOEkQ3NttTfBONzjAVxZJzsvrE0Izs01EneVNNousnBgyMJa30AVmr457jMyU+l7
mafJjkPKj3AeP3dOx92vRh7AUTkZzbQHJArw1Z1Vf4+npfbQd4p7Bpe5kxltf9vWUF9aXSudZYeB
7qH5rUHicWdhjTnkwRYLXsdpjL/s4aXl3s8Z55zf+nmdf7PzIEMkTj+qypivR+0vdTTqk2wU3mEv
V6EXRCtLy4RoYdoehhQkHEKUX2+4tcd5OR5Jm7ju4yPak8vJQeUEKUNeVFPoH0CRt3muDMsKRVsM
7RgsTQPQrxppHXJP817GlMAW5JcIHowLT+PodHgM4oD1rXNrA1dnj59Ux9acasyvIlDMb6PHOyQS
1PhKZTmAgQitJzkhVjsPe6gU+dzOBK0VtCoGT94pHUrq+Z/dqQko4adNfBmN5ajsWqVyunQ/kyNK
k/fBEOPUHeCLpUYezg1DsIYtpj11vhkepjif8T82tCe3cYo7T3X2cjDAj/UJT8ZFObb2gwxlSfSr
MvLkJHtui5Y7Uw55qkZ4tRojxTE7UDdhlxZHB6++dCUvYTTOamocLqNB3OO4FKk8GBIe2WMd27Aj
khyETfVdvp/rgP2WvYjXPSLnKcjqNDcGvgcftdxcthght8jul9FSDuWOZg28vs7HFFm8JX973b4N
IniTftYs7T7zflDyX2haZ//yGgxwTMMuKFlVFDc/c3OKcaCrDVfmAjA2n0uVQ8q8aY+5qKEDZNpz
gNJ/o3gAVMuf+ju1TGAk5q6/s2Pfvm1MCtTpkPf3PkTSE+aQ4ULiqwxb7096jmBs6/fGs+zK0TbT
9UvXR7loMeJffIp6kBKVntQbJbJRi+gG7X7mOBATqSj/WfjNjWX4xuufMrLQQqRxxqpXHoOnwytf
gCCqc1guG3kebulZgAcDiPLfBuQB+qi9yEm8JIXGZR09DD8mWBH1ztaOFVQjRXm45ulrWZCBIC88
9vm8QdTKeDWhxkCxxTgmFl1lhM+FAKVD2fvrJMPIvMemVb9MGvGmUdL6thRaylaDerJngxxKhIl5
aAm55Sqo/7OvpE2/knMGoVzFIamxljEpZCVj13VwAgjgjJKCyGkK+qsxz2Wj+jdhlY+3HrpgNk7V
HVC2YjgpJbHLgFIa53Q8Xib5gzvcDoYTHsd03kVhbUfraWy0feOF7y0MwGhtaMq4rRMIzzL5Ms/G
KmRtdMgjypVBqfFpLpW2FXyYcJ3F03gr02UTdNrLmCHYmaoZLGa+DvmPVNXIYRJ4NdmV/0ijz5yF
ZjrZJSaTZZ6Mya9AJiN/+pF3+T5l3xDzrt/VdZ6cItfKf0CNVqDf4ryq1/Yx7DT7GEwTB7XXvrzS
C7tYRO5UbWR3DLLqIydajhmK47zW9XswHo+qUVE7MsHWn23RpEqorDI0lXFAFSMyKJsG0A22Rp6x
rfNkONdd358vsw3nvUSFcYmRHN4Tqh691d1dgzItAMlaPeGkO7IlIzxThF43ZeVesjjFf+6SVKEM
OCsPapAeZFYflzk6y+q0qGu3XIV92ixn2zbu7DAz7/rG06ADs/UWIVOEZLz2si0Ws91JxmVTIvey
9MYRe9jGhaYadfMG2wsEg5s6wc1w5FcbCYL7awy72uY+E42MNQ2kBpkimwRf3KWb+AgSuUFln4VT
4FMVtejCaY2K2vCoH4xwtNZeXAwvU2q+VIVh/ypT6EnY8b3/19RysF8UPMN+sTflDLf9SA0MSH3X
VbPA6V9EaiFWrf9z1bIdPKwli6UF6uFOhyC9cuo+X1dlwbupiBVT1O4Q0p4oxvwTQyegOU24GBoi
Q6bJJqpGaKBKea5s37kzsjA4jEXyMM6Gs4kTvDtTWOOnzCpwTq6qeVrIS28avKWh5u2q7vx/ghnS
QCeZPsWgHzkLGPGrZaKMfZndCSWA2NMOzURlDSC2WDcVhO5e0zehO2sHmyOlD+yoYx0LB7msMehv
VBcxfSg/+QMsPp+yhuYtZVcOaLow5TXKci9jvOPkD6l2YHvY3DuigxQCmt8YZCzkmMzC1Vdb6V2q
rGWKHMhU5UFTPW5B4qO8AqlG1LE310/HrnXaamMyXD5dTvJNOERF0E6766cjsL0YtDq+Ub3wKRz0
+SSb2gQvs6gA91ajcGYQAzpfAv8rHOEUhWjwpTuNgXqZEjeKvfPm8BH/U/XU2BhJQiVEJtDAjgyR
pDmcx7Ns7M4bz1FBnQDnTI7D/hW3q2CtRomDyyBnkfI4L4/N/gBt0FjIk7/I7/qDn/HsNoI4PY5K
aB91cR+CjGV96fp5762cCFtLmfKnvGusptygz0J3RSwnm15cuTClsFWzz/h9DAuLQyrUK+zwMRyi
4thW47fLOYU4rJhFRsCLwo2MfWZA4w4fvcBr91GYIaaHjcGdmRvZwguz+VvVAgPWNT09p22j7Kpe
aV3IpJyML0Bo4vdpOO7J8f6SnWaEkC6vXNtOb1F93uDBVRyvIXk1F/HffRUau9/i7lB1S8U37iGZ
g92GlENdsuR+OQybEiTQrQ40bDcViD/bXl0ta6QkNqmVWHd2MFh3HsJcGzPzqiWCrXhVurgqHP0K
+XmRIhuAhDF+O8NWTwPIOAa6gnrJHlb6SEbC7cOII5gXvbHvUr0yVhrWFmeVZBmTaSFISdwZKncp
j9L6trb3kd88/X7iFlXfZpXf8hhJyAfAGshENrP+gsesvxxwHL73hPYpivz5CfIr8kR+E2xVtYbz
M7NBz0zr18T9VLxytMdrk6VBdwTp5+mbuLl1fUM9yEHeT9VNpCPpgcrvTS+awG/43ygv7QkNTnmV
ZakO0l1IcsrhCemLjZNmL85g8FbJ8f+hqREVAL6Y2x+XXv1O1Rd3AGEog3VpsI2qAS8avi+tb5IX
twvsrRsZ3tbgBPnZ1dJbpw76H17JNjVrkvGuwuD14LvYXzgwj38EazkeIGa3cubWOhQUHKg2oUgJ
SmGARGmh5Ny+5/3UH7yBs26ejIR6u/kYvKb5yggjNUyapUy5DkDILme1u0mVKD64PqoPoArjw7Ur
Y7YYkFeyyfwZMAQQYo5HI6NdFbL/W9Iw1/d+VucHjlKCBz+N/lInNENlbxa7fZgUWt7P9zIy9L16
iGLvTQ5dkmI2evGE1ft1TmTk4XKoAw61xKqyibVmT808Osueanv22deKzXUhODLODqOs18xpti2V
zNtaNPLKEi901LPMy4A7+pWzmJM3sG86B3W1fRuZoXOLK1u7h6yEXti/pk94YK2cfMI6VuRepruG
cReiIn7zsZqDH2MUgwExAsxaqwhPhVXRYFPiC98rZZo/bLAUN9O+dCkoPY1IHUY5Jk9uYM6rXP1l
xqp2zCgmnWbOOOdV4RbayuJBtpaQHK+x/HM+Tx+kMUETcX33dQ799JSwBd9y3xM8D/jQSVfwktgU
P2RPNqmDSuZCXk5+DzpMD7ECcJXTNUVexXqY4Zk6I1CsYVhazc2bqbTWYzq5i6l2jXtb9PowdZaI
QQADE926VSxcU4dT3o/NEjWfapPxChGDbcctlScfLvSWRb/JFIDMdn+OzNa5H4PIua24v16SPTZh
BzdJfiZyMImcezYhKYZf1WPvRy+Jg4vTQk060AXIZEu97En0pDa2VNPG2H4LnyLPKLugscyvcrC6
TJM5Waj+cZpQ03Zyn52vpe8rX/fY6LbA5v1aR2pTXOqmAko/t3ZfY3JYpjsat2Mv9/SVzJaNH4Bu
v/QRauM8pit4bRCLycaBKgNygvoFRmk3kdMlJxe6yc6ZgMCJnqEkCdJXXAWimahg8Pwaqf6E8D0R
ByB4Tew5Xv3SjZF8gpIeO4Ay/5UnZ+RoO/Gk4+ZYOb51UArhzjVjAAxFCWKRuVFCczxiWj4edS3k
N+6zm4e5kgN6teMF8Mj+kuiJYZmDAnLWARf+Z47lm9Y6nTCxaFUkbRdySfyVKr8qbjGh8W5bXX2y
Ee+4sTHauZXN1MToVOrJHkQi/8NlrDczPOE6ngtfgo2nP4WcCt0gC/jnuWBvVwpCDkl0jhu1XM1w
M56dMEcqA6Mv36qVZzi1p76z5ruyzHlvmSIfuFaGdCYESXvIbGT+0uYeGZN6X41Dse2cWHuqS/2X
zICJeKCMlr2FmdevcVMwDnYWNpw02I65q32v2f1R1uSicNILEZSammK+cECOfxFFkSNfZFBsp+G4
PfR4fvw7cY6Rf6m8GFkD6jjbuLV+KEKtRDauUCq5duVV33SwFbCJ/i1+zfXgZG8xrf4hQxFn7NTC
pQLK53K6PgD5ROBRxnN/ODdjh5dyU2p3LZzgVVP4yVp2oaBpdxnuNpAwq+/XkLyqxwknct6OQ6zW
ML0pZr5vwCvbMvPVO5mCXge3AHZ3S9mVA2rGI8FVjJVc3JiybYZnMDC/XNlHcXxnCft6rJfGc+Xm
IO9Ew40tWWEPrK3Uqi31hRyWicZU3uQj0oKhE3ybwgT3MOnB6rjVTvUmTqqw3JuEA2slLfeyzO9h
Jgno3hha47Erw7eGqtLJAh375JdhsDLmIdtV8dw/ReNkb4vMyVdyNMeW4KSn/nc5WHF7PGpK9F1D
seZWV+z41hTNwKaM279dIiv0z4C8Gusp38UTf9uy681Y9cmrcFTs48zzVC6CNw/wfblUN4dbvB7C
I+gC69TFb2U+BQcXXZeDLRp59afYn1LGtINZGM+r/33q2KHrkOv6WrofXI0Rrl15dfFJkMOyz/n1
h1dC9nl1HcjUuseAWEPpSoxe14rVCd00F7nncDQsvIZUt9iHfQGaDR3p5ajOGe9sVqzsurnKDoiq
Zgd5NYsRrLo2pgOG29PsZqWpOI9VTofYQJ6n+hmmmTiQy+rEOeJNgU9fmT9M2vSkUEB8TxzNWA+J
4K0OdDmMX3SpV0G064MDWjjJCocm7yGfrW2LXtChFk2c5VO5l31rUJEf6vRhEw16tHdkVyZpoe2j
ACzyL5d1k78YdjLtNa2i1peWPnX4IXGAG2DIw1sNkgtVk2HaavmHUfRk6Jonu1ZnpUvF7stDmbn7
prS6FwCL/U6JBMGoMft3Hcy7y4vI9wEU6LpVa0VIghgPfO8/PdxAvmdtwbMiHNM7ak0LNW/Cu9nx
Idqrep4vkeSYV0EQHy9V01ZUSGW5My54/R9R/ZI9GQ/Yoi3gLBXLxnC0pWEjMRwk/vRYqM18gK+L
frfqvcXRmNwC6bAOE1bXC0yx2hcOFyLKt0FGDZZughzLpoYFAgY+NZeWOxmbVLKwVBUSZZ61u2wK
/bOMyass014D08M0NQRU7IhHjyWayvTcW8sfX9JsyG+ucZwrh6Piu1uZgKzqsO91/O3MWvHuAx9Q
YYz6PQeFwbBwmwEPS0GqbaMwwRxAeYdQfoskl+ms5jKyjxo2AlQZ/HnDAyNcSYHlsjDqhRpCYLLm
Vn+efLAZsnsd7Xu3PcquHJVdtYVt0xV2Ev8Nh6KCNZH7O0vR51WYQ+p03WxANiOPcayE8llExo8x
cutbLe+S1343DnPxamumslZ5TebR+nN2wA9J5QnAqfCRzHlzlaZoKQbc6AO48mEKULfAm6zEgRAH
EMdrrYsCRhoMCNcFMV67UgEjrGuL185hxu4BlQwr5f4XhObdGHshdFzY4oFVRs/gtVCWFbEgCEb0
t/8ZlVcyVvgKDAgH6mOiFz5fsz4sp3EeNy4WbqiKBTh+1uEc4bCo0Hd/9SbWUaE519iqtfq+7bSN
75t9u5CxDO5Si/qTV19yZFCzNH3fk/hbfKgdlB4xwquqRY957NYQMgJlM98jQox0o5+pWDU54Qnw
ULIOcIVfKkEanexGoWquGlp00yYRB4x53W/yTE0f57ywFyr1iR+eEq19xMP+9hzj1I5eDM7ANHmE
8AmVC+mc2mT7P5Sd13LcSLZFvwgR8Oa1LKuKRlJLLfOC6FH3wHuPr78LB5TArlFPzH3JyDwmUaJI
VOYxez/EJBGfYr1I930b5gfo5WFQLZPSOk9kdkwOytcpjaggs5fvPpffiCud7RBtu9Pz4Gb5wxQZ
yTzs6OEZuGWZykvctsrL6IRfojyGeGZZiTzME/sac3OFH6+AF9Sz4g8UMyQgUsJVr43U0MxN1Sf7
yP1ogGHzrs7750C1tIewgmk2sWouzzJ9M4TF59zj3ryJppmTJ+ViztLacIMse35pQt4tbqwMZ0uN
uvgYutP7BiyIa7xoxYS7FQE+NaQmoaPOuXWdCwwUz4RAJ5XkWKjSujF/BJuIZFp74mWpvDcDxX8P
7RMlIbr2TVYiz6rIBDba8feQSPirmdWP/V6t8v4sdn3V+C89vc28zN3fTAtezTjMtJM5+eWXeOpO
BRn2f4UK/AF2ZM7PiufVT3QPK3u53ie9u0v4bfzaLGD1BixH1y7Nuhu9J18CBeqhzByNP4pYvTSS
Ok1nEI9BhvyzjVKyU34V/K7FpnaYKOt5STqre5j70oSBMwIgeDQ+NaYJjJeQX0IYE19bKj12a67A
m4iE3a/7Ra+YS24mSYiDiT/ly/axnP3sInnnSEufXW4lt1xL+GKxO18/1zXppc6JwCZzx+C6ppu0
QP/NphP50lad7RxsIJnORmVDm1INlO5pQ3aAkRL6SQ5kRBnbgoJN3fhixgYAuVn8Z28Q5GqDLPlY
K8F0DijIvGTxHBxKi8uFsD2YBJg5iUMuc5W1zHLyqa9CWcsAlXN8pJ7npaLhfCpMt14Lp8xSLQ6K
FseHfFzwuSb3BZglH3DIvqUqYkzm67AMMpPBMyBOtuOw3618sZVG0LKD5kZoXAd6t1bu17bhRZ47
C24dwAWjoBT8lG1m4iXyZQ9KBVxKBbtTuRxhsg5uKFVoomQtw7oO7QaWyaT9LljrFbgQ+U5fMK9W
7HWOI1edH+CrkB+9ffWrnp/dBNkh1S7TIYX64WBO4fDS180A3xQzKDa4+RudchRZUKmwO+TqNAGu
HA3nzVCsvbD4njdJfrmTE2l6qszePAfe/K6wy2+NlrdcjgPjk1Pm34oxieCMEQZCD1KgOBjPgGvq
L2THrIMSRsZH6gmoggDf6jz0mnoKuhiWGfIL32SW00i+zjZZucmMxiGFoMAt25Xaey8ZnwO7bj57
Prn+3oHbTJaAscBcm8TAqWVW85kiigUbNOufZWn4FEUl7u9em5UvBPD+FJ/asHmH1a59ECPgGGOY
eXjdybLRut8yCu5DvVSe21GP38WTmlEm0XyRlQx5k/tUAhrmQ6D03jV3Te+aLoNHTpEvlv5MkwIJ
fMJcJy8ul8ITTftoLuRNrpEme9HmoWo954H6Xlarw3PqNv3H0MuKI3Rlw9GExOxdR0nOKaPbefLD
F4qMnhQ19s41lf0v5TLocxQ+ALhX7Ea7S6wdQc/yxVDj8dL06hfh2RBRlXveJdWMb3aVFofJjAC2
zKqK8j51eE417bEhgf+biHp/AkbUdcOr16YR5SSP9I0k+tFVq+YqA7ju9pm7NDApeXx16/LzUKv9
iSqhZkVlB1kAVPYp+5SXmnftFqB2Gfji6o4BsO+8N37Iyhqe4TLRL+I0L56iLHEfMv8/3EmX1Adi
kVyTYxgu2xhOYxlclUKuXRXOzS7jPxz4BjRUvcHE6nQBqtVAxA7RzV6nflL6CToLxiEfxAsuoT8w
t+4UfUCvtAtW+5A1kJjJDWNuoqp/lMuH3DNmo3J5E9n9bmqJq5VZsousfHpXOTVNf7lOwNumcXgH
BXX4ZJX5Qzs5Ebzjfv+5njkRranEYqZp2EoV47PN4SU0S+tTThv4y6Qrf4lYnQkEUi5hHGdznI5a
HsYHdYnh56B9PdAs+hVScsprwiXWvyngqvoqK5ELFbjMxAtU5q+ymiQZsAybEhiUfTC1DxBxDlda
o4drGwSvM60b3y69fiBCH0cf3Hp2PADyKS2CpuRLWE/VJfX76V3ZfySH1cN4tJzo7IjysLma+fqd
XL7N7OZjU+bAUBN4rC9xFZCKLIzh1FGUwzeTGV9pU71QfxDcBpBEdy2swO+Kzv/i0mj5hUrJ6UxT
Cn94rRcBXq+3O6gRQloTk/b3ipIO8qbRF7fwptsYhi2Fy3h54BQcepdC2ikKPxpwWhwmfexv81iQ
81pm6jJssm2Z1rlX7rY1/q6Z67tZ/1Q2efuSKGXJ132VfW9G2EzNafxGMCs+FpZLsY2acLDjTz7t
FJNjKwUHcRP0H5OWyrouAxFv1UJ8+yGzvZ0oRaQN0XOSWtmzTxETnKpWXFdnmtzz+r3itu1ONwAL
dAdSpDI41BVCHezwzKn6d0yl6ncK1z42ajt8KgrKbsbYac+ObtRXf4HdKuM/Z9dOfo8dL+Brb17q
ZCrjszF3wzkzcu/YanF09ACwO/SzE7yri0MDJeCL3XgJKTN70k6J0ub7bsrCd06XI1T7+HM1KgVh
PBxk0FJTuYKg/375j8yPecx3WV3nV29PPZ0SfgCGsTgPWftHQJHRTavNc+Muv9aSwpLhp2KW3/7S
/5Hlijlg3WY8JLU1p2r90LvWn+u3fdmU33lOchk0atRo7Pj7ssqvbWU2gDfmdDU7Sm09Wcsgs8QN
rSdvytQD8DPWPh3mdN6JcDPs3eyhDqmyFPkbEw/o5zO1k3+qsW4BLsxWb0x6DWKR2s7006YJTDIo
48wrtk3nbkfwGfDasXwYC3jbZWX0k1scVoVhYrMQbzdUdF144cePk3puV3pL6qkhvexA54jBMBYh
yFNMQXoaH8focV2JIjKnz4BkULoFfBfH/KT7q0hujl3Vf4ZOTdApdsYPzqANZ9+PrMtkusWLz8vr
AGRx+M1wmov4pHH1Pikr/t6A20395K+qm3oS5X7/ITHcP3NiKTcRWURXn13bvchqgnXhg28DA9T0
VnSsxiZ+DxEqdbjqe73u/aNGfvYgS5tT5U4xjOQSLTTz0RMHdOt9sszHIVduWmueldE/ZkYdfR7i
2blazcBffdl3ey/QrCs5Y1hIzDEE007hpNpVcIQk1a3XavKvifviAylx9Yo+v5ZtfbJA7r74GYwK
quaXFw3wwX3Rw70NjAk8FkC6Tt5DY0e/T6ZTH7MlqUn9bAvlnOsshOVRS2WND3HTcomSYV5uSNty
kwXNy1Qm4arTFqt/NL1zrzxymmW4xFPCm6c4z46nuLzBCYAlxyk288d4DotHmeWFQQ5f1tSXFY/c
reebk0NLh5nfelQNbsrVF0T6i2Ypfwx00PdB8l0bWo3i/il5CSo3utUhKKJtZuefKbZ8kVsAMHtf
HH7VPkVxToFrEPsXgAjaxxqeqoOWTv3nKeDtDtJc9eRPSv85t4Jd1w/2px6ovpeun76KlWE23kPs
gEInS4tL9cGlneciyz6heMjRyveT09LFOHmrFenW+mS3IUxhAJbFRB0vdmvGz3kVREdlLqxPHMqo
+SzH/K+x+shXpvVvN54+VbVbf6kjcM+UMktXb3VUjQvhm/iZY+ard61HKe/poFi8sxRIj8jemXP5
Ocmz+CPNytDJZ7F1qi2+kLIZVFF6l/9VdjT/O1VvPWtgTj4lQGRTUIei4S9SzYPi22ypJiidZX11
3Np7GMeE7qhU1w/VZPYvadcr5wW9lgBAUj7aSaGePApE3meeb8CIq/ufnaT+ThVW9VdI2fuKzjOq
5LY6I7oawbTAqhScke16Gm796Aw3hRsUieD5IiuLIi0Qh4MyrnabzbpedZmRjDdRNZoG9EwIQIAs
VyPZxS/BR2gGaJv8Hm5wGfhrCp/t8UVxo/xJFps4pDThOZxBl2gyVz/fKcQY7jf9MHqVs3eXLR2r
ylSyUVF4qZO4h9pYbyNjz7fJE5yS1u9BETePUUDHzkQc8vfUqKoH2+gBml20HpBexzKevbNoo7Z2
dwHviZtoG8eFgcfV3zVeR3o6LJKHxOGXpoTgNmn0EED5U2sBykNpUOgcvZZu0jzJ+8egrJ88AK6C
fWeU+ovvUQpSRe87TYsIdjAkEF3GoFs+r1a5Vb4nOOjcoryheXtWgMVUGiO+iLH4cgkCuL81zdO2
i0ES6zj0un2wofgIeBWF+RmuiXJPBrB9ItdK/dESYpqH1D1C014ffYAMfnPgqn03Bf2R9D24fZNF
BiwdXP0ixgpXvauhgqJXAl/46Jc0UIOX8WfrVOFl67eQk/IiN21+9iLfDs8/5dnQ1Tcvdh9MGC9u
MsxNSBrnF8vAjHUuPW62W+2s1gD8aDGct+kbx00Yu6V+pNou28nmagF6SwWbxWHLIHCtsvfxGGf7
LQVxT9/867XYS7ZiTWbIWs3MC9337qWIAtK+UHzuhoUtyuoarz5Po9PutIFiFY1c7pOfaLR7yVSM
kt0Y5DqVxXV6s7no0e39CqgX/K5TX/Qf+Hmgwo807FgwjwHBdtoA9DZPkdGwP5+KkT9cUdRqDQui
V2iXgtPuSxc5n6R6q04avh4sc12J7udKdIullH2BmrpaSvfnT8s6yuwjFRbeUXpyYTh6mJpofJH+
WyMdqpNnhN5BlHaWZR8AxRLdOixkr4YOXKq06tp+D1euHf0mSvFJHHjacs/Mb5bhfuPl+luXGAqF
/c3rwNGOIHnzJOJc8W2VeLSm7mK/bU5iphcGUEOiB214OLUQb3N0Aqz87wGZ+/WbAI2oZJ0voZxe
KL/f6GVKu4f/ipFutUCMEYqqwKsEOJ68VGxxnYk0G3CZPrtB5kQ0RaZelJGgUqelNJf0t9PaLWgr
ZNyhZa31BX78J4CQQAltS3PBItoQiBSNYqo0CZ29mIgx1Ww+NYP+dJC2bgNysXeG+X1tz5OVWn7f
urQlvxMUf67YhNartbSg/83/TsIea/+f7EhaodNcYDDU3j1FTutQ2mA4FCsw65LIferhE8yDNLtu
8qGyunk36N1wMtRk3G3G2wbassviS/wko4Lix8a517k7UyXKmTmZ/wxtQLknm0WT97LM25FizGWW
eZP6UNvJX3S6wSQgshTUe2qFQ5hkg2hIYEwJg+egM9UPKeSBOy7x4PZXifahXhShWj3Wy0osXHPS
D2nuA4S1OMhASmNXduSy+zF193Xaj2sQxG70T0kAL3lRhiUVB5neH9XKqA6uCq/3jlodsBK9+kKS
ghBvoY+n3q8ozBJsmnXKzyZekW0EuuYexUaEd0g3gnlj08y0Lzoa1dp9UNKPBS5ky4ulMBaMxB+r
2Z3t4eAENBGEZBzX90ramEeultZVXiG/gvP04qndtxRkHuSlc/cOEtlMiunBh7xMVpiWD51NecF0
cEI92b3BARXveXpnULH0KNa/2hSkW22XTL23visbeSGKYbKAidIVcAXh6AlKXXrynOR5K7BfRMUi
WmPoyzJUhuRZzQCU9KO4pT0+aR+ntvlzze9p+fzQabr1Iuk9k++SA6iE3MVz6pxJo3gv81KPlE3U
qeXaJ5FsYtvsvFNM7wDoSJjKkLXTH7OquGcpwE+W/3sVTo+jLKVwX2YyrOX5aVAR/Yd//I0MtsJP
tWJCkuwG5TPIYRwEbH7/ZRkW6WkN+v9crjkCh3bYc6COgDG2/K9NphJ/kMEKzQZ0EVga0oU5TmQ2
jTqmVyfPsgoNuIzpPb7QSOE/e8UY87dCQzlHYAHe5GtfvRkGLVnyS/Vz6aSdf+gBg9rD7B2+yGBM
QfSSBISEC0e3TneKPA2zU2iQ97pTDKCfEMIgi/FzJ4XupZ03Qvgl8SkJaNlNeyXhPl9llUkcQOJY
LoqYBMylGL6nul89yUBkpV5nsgzU7nuhUA5zJ5dlZqrVE2zsNMINVG7/yr+eing/JUR0KBsK9ssx
5LvjQ+oyptPXDK6Zo6aD+UTzdfpOc/L/2cL1IZwprOFdGbgwl5rUp8D905/6ph2uvq7uyryl1yse
U1LsNRij5oKbIINVW8atbq2DSnfDKhI5YLE9fnSW15pSPq7Lzc0urS9+Z9Dg8nc3bcFdADc+oeDT
Uo+bw2ZXmEF5HMhm7EUrikZz37kUTl42yNZisMlSZ/F1RXZdllblR9f1TSSQrcGC78q1dVVk0mAm
MtH6ngnsb7n3YNCgirGCRDPUn2q71Z7qrDWm3VyBLgYG7h6qC2SLQgd7ddrJWuu18JyNkHFXPcHj
g+hlC1NVjX3txnQULo4yjEUaTQvczZdwLmq+RthMFOuO67rcaxxgjkY1ehetHYMPtut/dMsh/VqY
sMTq41hQQRWlXydolzWSLcQho/iRdyE5WogCTplapueqCJp90Y7KDVoX+/MMAPoCngkyrgJcsfF7
Z+bvR4fCVD2K4RZIq/ni5lW0E5kMfqi270ygaVsgBVa5ZvvfvYEkoRhoU3twLdeiAYUwkiuxpCKk
UWuhRt9kMiPwTyxJClplbS2Gvmu9Gt5Vut45i7HsqhMsvEB2dpZwXb4F6Kbsj6EfY5qlCTSLUkJ4
svyhW6N9m0Wq/TFWlLaL+SYWR3Sy36b7z/0GNSeXYORnzXRfA6MSHZVlojpRcJCp3zonv/HDy0gp
anXawqi/8tu0luq+dbPGhNuLqNvaoMVNpr4ZjUeX/MeurF2i+7Sm1o/TMoB/UD9GZYlQ1mZCXIE6
zOIkNqLeDGW5DrYC4VlonEZipgS1GfSgiNYZ0OL/Iftf7cIAZnoOpmfZLmjdP2fHck9UtGRPXcPB
YSdTGUwKCQstg4TN9rKnTS4zkc21z/k7Cx5EdO8vJm1kA99P+pKEHM/YfGU2yCM5Tu3S2FRvFncO
UmHQ8LnTfKiMlKsCpYFAmDCjcMUrdjKVgawCGCuABxeLdpP/0li28ZYCMlFvu/6jTA+McKdG1MJt
xuIrHoWhZVer/84hVFX2QN7MN2jkdtxE+6suJWDw2M+3tNTm8iJTsdH5lj9YFRU49QC5Ai24qXpb
1RCD7WigLY5LU/bVGXzjWuna26H4+1K0d7LNTXYRkztZ2kG2aMUZ6ETLM1SfTvLdr565ba24dXEE
u2DYOQsKhqUYD0EG4nrVuvkzVR4LlMJSL1bN+qp4K1tsusZ6aJrRBQR0MVtEspPMFqUWjiDpQJrU
J4SAht4jMJ3YbbQg0Sa3Ktab12kajDNQ2OWSazRCekgbKMNbFXhxVZmA7w8LRaNsJ3e4bo/jdLaN
9F+gTKMxak7K1jK8WjahQlNRWB9XH9E7Zg6y84KYJ59PiWabtp7WBmbmPz+4aEFHtAEG5V8kgzkt
mCMmhRXU86NZ19u/eNvxXpMqcbaLqQc+gVjd3urGAY52gNZaZnGp6OVO1utUpLMdm+Vus4f38c/W
itOTaEW+msi6HiCj2K/TZXf6Fdrb6MaXaRqjK7TJwSFw/eowLiGPfvRoIlQkxlFrOmzpJPJE09U9
oIZLBESWoDVOFzflKL7Ii4huEpAzj5U2WLdtsHyLavU++UwxTHC+k//jkhJ36yauYuLhH1LAtvpv
csVzwI/Q6ZId5gRY7Mjs+R1wrPpc1z3ltHoI8xV9794h4id4eCPUSD08pCYg42IDeVT8YiyDTm7x
KRgrrp8La9YishVXvQVJfl7f525lkS8i47TfXtvAcTXrO19k67eBTD1aKQ9TrMT7uy+HueAypxV9
dRC6coMHgAdQ2TuPrPAVXKiRQ8U8kvOBx9zivJgfZE1VgbsruiQ+xotaZG/UYj6qQXlO4/GbaCGD
P5UlaKKCzZQvoE0yo64TXjmgeUBomqGf3IO1yEM0p0g4NdHqsxMzGQTRiV6yfO+aenhIFY1KUDpC
oOzQlOAms1nXgxv5rQW8dNG8mRZuHlPmK17ioARms2tU2rVjh2YHc2mcWOBm1pnI5izyryOt53fy
cHHYvMrRyGgig/v9TiEmm+9EboS8QF8et4cNVhk/0IT8TWp+GnVJw9nDF6kPotFlgINrkanF/EUs
ZqkZ+mn3jzLZIFyqjIjpvtlTHKYUdI9Ji+G4Ag6NY9/8sVWnAdBC9d/SJQ1Din/qk2E+qWEZffFB
cNiVGtFlAg85xQPhocmT+IsSBOY17BqbWECsfOqLz166MBFweVjGkOORvwz0IfylNqlxlNVq45BX
tPYi2AZbHGVNov/Ve1OLbN18s1ES310fs8li8BjOCs38IrLqVvOP62MhvVTz3ToXZap0/cME7a9S
OhCQBV6n3YwlRCwzGWD7+QYDz3wS+WAXP+zeuPzH9KfTai+u1t/33R7zxkae2HrWN1JVlNEuH+fN
3r90Wb3HLghoUfxNdyi+UpTxY17rwVNIjm7vZnr5FdwcEui2Zj2aY25/pMn6QeS5r9Cv7o7uAcIe
aoG+DdCa0DVMYbXDhX1BVim/+rH7rnIBxgXOoXlWK9iCRW43HZy/5TDcrOa31DGSg5LH6lUGF7LP
a5SNQ7a7X4tqs9zUCSAfrz6bzbrHthZzx4jG1403923LYHvuG/MqCdx9SAfDPtBHB7aW2KXf08gP
gd1YoJYjk6GcbOc6uFUHU+QilLXM6kUjs1CD0+reRzQymG0HTMe2/uctxQZmFqqJVMIlm9/21G2b
N0+Vj3Jns6pn2+svJN7gCO30a2rr+tXkqmXsZdqqup3BFlg42WogVvliJfptKbNKVfSrzGRY/cTa
18aD2TXGg7iJqAFwg6vwTxcROo1VU2UHr6FKEaanhISclkFmUokps8KqtOu2XK1LKdzcfHzZY9Xd
2277yVbbcnN3ZuNc9XVA3TX1oZtZoNtk8R2z30+U0xS7gWgpqbihiW5+rJQAffdadLOXQYRaNFbF
DtRbUPZFoBNNPuVm/+2N5+ZDnY7xarju/2bnki7FG6UpBiUu45c2ILXVONU7/pyLJ3qKi6es5mty
t61z/kiJG0bKaZO9sZEdYOtZdxATT0o0ZCrD7FMsy1vFhwGFB6RN9xd8v9XZbZv0iawejUJLE6As
e22e2wNJx/TJqPm2H7OLLLRFMjkux1uxo907oxfRUEBALieOyahVyqpA29TdXVuoxdMYEaoerNHa
bx9cZuunl8+yhC/c1HjcPuybD+/nlFLGUWvt3winpqq6Q56dp2HSH3VIfpp8HKryRB+tfyD7Od2y
uoMwV6YyUBA93YpNKGvR7MrYGG+b0Z2PLFdHMLGn1VCEhhGU1e6N+xvp3Sarf6B1hGTU/osOdOPZ
WHp6kpkaDRnMpWjQAgZoVZRCxlkDYPRGKIbtIrtTbDIx2fYPU+3YznQVlI6bUyzBYNfz60AvcgAh
+bIm1D/TtASFtV9lxWozZT2lG5s5QJXjobW1ZK/LOe2XpzX6+QLe5hMNN8s5T45xXfc3iM5tSTOc
dSF4b5sPQw7FRU0KB3ZtP+F3wcZbpsHQcjTsS2BO8zpdbYhhJtCM/rCW2epiAu/d7BbrJo1fre93
jLKqhBualkuxcZOsouNv2RKg6ZEmvPaTZ3c0huUaJbFRDZBw0Dsz9KKlFz7PXTfv9ZQO09AATXWX
ZMX82E+BZZ2ItLQEak2aKwIb7vkRxrnHrAuxUuuWVOXQ/75uIpo2t7prbowLSiQbyzNEUWZfTdB2
AAxbdokWlr4prS6xPQJwsAy9ZyRUxlG53UCy0O5E+GaqNZ2G1KdzRlOJzi8+RVG8eifcxAAG7C3o
BBahMT5z3NNuYibKV//FbXuoCW/aQxskN3Fa/cX6bvu+BSMadoMThYJk07O51K9Q4PKN8veBZIJ+
rS0IrkVRZe4P6//uIloqoEy+dcRnnct2b3ZapWNi3myn187G8iIv0pYXe7O842Uts23YZI58A4hm
9dlU1rLR5JUuNUDZbpP/ahuR/Q8mbx73q23cFJTVoUv+Lco3xr+e/mqLe09Vvs1EWg8pPPdDl/LL
9OMH888/qDePHGo6ZXO3dHZ5CuIKnc/d1YJQIwW5EDgJ++dAHwrCbS2WU0/YZCdTcRd1pAPvv24n
a1HLbHvEts+bfe+eKDZ3srtHaV3pnKwahIflc24f4R8fKSbrBxSXN0/fHrf+++8e1ZCpB2NAbcwg
2hmKWT1AUmzf7CXeMKtjf7GtAfAIVttgRBrtUbIW4/anh9pHaP7ut1qrM2H406pfJWLlGP26e6Dn
Rb3jkkANiK9Fx/VXOdA4/chUhmI5nFTLoMvviKxnOSJteurswqOeQjx+v0fRRk14EmmtFZa935xk
tu4km77Zv6cAxoYFa29UDrWEMdkpGSpbe539d5lWhQBvio0x+v+Ty/+69Z3d3fL/9SnvfO+W21Yq
HH77KFLVgx0HJwLdtDurPeBYmcW3BeDUBTBt+Y4KYBC0vZjeeJmKTQI21cM8eB/nBNCrXT+lpLQX
ZxlsCzLhpgH2aZOtu5KL7mGq0t2D7KUEjg6BkTyhyf9NSCo/5BFkD8vpUYZmOd+tlcAcw2rqcPS/
RNYtiirmzHOwrH9xbLZusRHRkEtMc2v0tZfYbj33PlkkMCIWpVioEuBtwDB5tFGImShkJsjK4vX3
Ldc24p+KocvnszFk38FHIaC7DFqiNqemsb8A+w8PjpIT2BVFmQ99dJImg1VqKGG6+ojer25+BclR
Vxnhb8Rblcuo9NMCLQx6VGg55wRUizOASdljR8DqMVAqYpJptqPYjt9lkYmWrrpXE5Gt6sHxkqM/
2PpObLxJgXZ120x8tqU4znP5ryZJ3ZPIE5UgVGdQ5D3EDhWKhpd2zxbpsq6cy5sK6PqzSyXZs8iD
ZugfFdC67+SiVC0XQrYI+qnNoXZ6S1ugWvVDQ8PJYTVcNnUs66oGIYjAf88ZbemiuzySLF0TlFtq
vgDmJb+02W7pprvtrCx/gYuwPYd9Wd2gaq5uSvdjNtoBaFGQIX20q8w/iVbsNpM3spZjsAuNsDFq
Jv2sjXLS9d5fl2obWC+isIsmA0k8n06y3BRGZV6GVA8eN5HqxPOjC6UjadFdUmjuVQJgMpNBAlXe
Eq2S2aa4swtMdwbgczEUmzuXbZttVw4oIQnAsKTJQNrJDVcpT8LHPACd9VTaGgBGA8Twug8gBWV3
L12lp0Qc8uGkdJ55TSoKdPSC9qudTGWAo4O61J+DGFKN9Crb/IoaYpm6HsO9yHKFrNhuU2970Vv9
QyP7UH9QXMvoUvMVcJPBX8oSbDd9XYpMN/T6VAzTv7XJsGpg1DARxWb3K9lPt/9uuz6RsDdfsMtz
oa7rDl4TuSeBdQ+ysn0s8+C7rAT9na6UFxs8PxAqwX3PuD1yE1fDFSg+oQnhHd3uq7fYBxrVo6pi
jVdxqKo4ulRxCzZJYs+/pTO8dk5anqGwS9779NO+RL5OPJwOpa/g1Rr7Jmj4WPDpfHJroAGGXPua
JO506k1QqsSMm8GuKMb6s9m0HXVWB83qodv+2a8jieYimghcinAIjR+55DdpZeqFg4OaqdVejN5o
/mPKPefiN3ZwsSBaeZTB+DnTtSZqdxRMw+EaUHaxKLRBb1NwqX5OnayFcKB01X0Llkm7C2qumm/0
Mg3ph7hC6r4PdStsdyKrgpnTqZirFV9+IpzpUN/pnVYCPMA+q43apfPFGuqKOneYCZ+8yqMSJdL5
XV3wrvLejk5U+dgrwJXIVsCrxEr9R9oGRCTDHegVXSIxfLu0v75ByPr/bOqSQFYPrRb+0XsZ5Vvm
MHzK27S4Vb4XQk64TGWobf6q36yTvitu5MzaPZzHVKX/NBSFLEsfiKaUfoW1X8ROB48+waVrhIKj
mPa36g/FqizvUi6geG01GvR3zT5soWUcrYb5opks3aEdm8auR/GWwaXztKI6/zwL3p4Yyj4xWJMn
DbrS3UpFMi8MJDKsDCdz2hD8E16T0qF7DLTxnHYgjISrZFXLeuU+EfNX18VqY0gReyA1ftCm/Bd7
2wHnL7XA5tHq8SqDafUe7SUNtdYUZiYZP6pFZzfqq8FmKjIIErDcbNb1QjKpDSB7rdtRn/fq7Vm6
YR5Xo3/c8+4R23L9QAAYjuAMdipMKcMllyvzcj2WmQyDXKa3dfJT3SxX6FpuwptaZumyj8xAJeJy
PaV/ALFlrPuLmyi3re68ZLmZxDPUCkrRwTTqtQTXlpIDVS/nmxQbyMyJIqJatql5Z1vtnu5Mksnu
X8sXjEwflP26UbvUM8zdZO6aGGS02Agt/qi1vgNDY1G9tZWnDF/dcUlVy8cQE9li+xjTlNnA4izO
IpxiIEQjM6K4WzYX4d2HM6xMP9YVyAe1lYfGsYxiQOFNuDRessZur74XR8OfIqVNiNpyw6JL0rTT
8QCFeKsHL6KjLqu7ambvXSalCfuMMipQb65+WRlPESUQT20JVE5JY/RK4KJQHQn0FgOgZWDP6vqT
kLVEQu+y2nShEUKrymtrCCw4qKP4Cj7yziKEXO4MR29ucDQ0N22Zbct7tdhEWjrC6GRElNGqZPbu
3zNx3H9OAgeC6+U1s71h3ryZMnkf6VZQ7ja9Z5SfwK3PzmClB48gaQePMrtbRinfuXHbzcc08qFX
2Gxk5g/kGA+bj0eBqzlNoH6w6erRcebBb/MeOMrdyumhbQf1SqZPBaShVc6NZ55lJfL+p3KTyexX
S+K0ALtt6l/Z3Mlk/+0TbL7/XbZ+LK2D08FQKTClDMWdnyWaK4FcCfNSbgQiiPosEhkkVhznNzpl
51W8BYDZxIUU5rkvauoFtPoqtwQnjWiFhGZ7p8gNY7uLbJeLu7tGSyZwl+YcKt9cZN7cXLaLTe2G
xs1VTyKRQU9S8MrAc3MiLmJ3wfAwzupLXiV06/5D4F0cJELP24XXFs0MZ/mHp1bxyR8Bb5N/r1kN
JMursF5l289HtD9tRb79TH/KNxHEofVZ7yCIAkxfvekpdL37dVqpQXWR6dCmjyFwNg+jU4/0FC2W
o1NZyh6MfUo1Kv+H1C+XKVAZ9t6YimHdKbQBoB2XAizxhKM4qi5EJheG+9l/4LYff4CvWAEbOe0e
xqXGWmSd0R6Tok5fZJU0VvSUKv6zrKDeLp/Cnt55b3Ke6J52nmRmKsZ0hZ6ZXT3nCbbjV7mb9jRL
aGkBg7K6d957hkpqZ6EgzjqqWwdlah+1Zckb94OpO+k7HTak3zVL3aW13X3U9NH/LQhVOBUwStsU
jhtl/CQu6eAEj1oyG1yoUFLfA97qMNYH0Zr+/OB29PsXIDv2O61xnUeQFJxHO+ZGGsW0M7AQsWXb
7VsL0XRUgYEs4/fHzVUUm5/MdEspHrLE+iAre9l0M7uz1RIHUh/dfbjb0oy0a2JC0lXJkdHJlac5
AgnGqujMCgFHzReRDIMG6b1BccBJbIEypV9IpkANk55qG5BXxpNhxO2LGznARXhh9R4W2/9j7LqW
HMeV5RcxgiBoX0V502q3PeaFMTO7C5Kg9+TX30Sxp6nV6T3nviCAQgFSG4lAVVZmGLSh32jQzbb0
8ocUE4O0xFMK9TBr54Zus00TMByismB8oCYBkxKU0CRi3q1Rs502tuOpz9kRvOvWm51XB6EH+TO4
ZvBhaCHFHtlvbhJa13Zib+SjAQZ40sYQgukds94G1yt2jWkAOqV2gP4pgL2NFux1S78OYpKHTCVE
qAFflQSfGDvreI7uydRTfubOBRj+9xU0EVrTuXCcFppvH3Yj6sDpbCMAaeldhTrGPLMuro2PWAUC
ii4x6/VMAEDV/Y3R7O3A6M9EAlArJoCkzNz9iNol8DIqTgAypi5Izk0XlfELMwDPJueSMw6dqVzf
AQ4IwfIoB6Yb9Q/yRE2hekFSlQYkXCDBaqea8JsBQKjy1+hYYHhFDsh1JwMHSs84oWqqFWvqxmpM
PZqundCFhCM55bhKyoRpqxsjOS1rrLKDMN79ODPFa82zfLfse/dabRV7hzLl/tjIfNyacT9uRunh
EJIMqILG9yLyQXMitNfYgUPsKwWWCLl83BPRndqcH+/H8xRZbxbcdGmKllpsrDbgQAhXN/vdrK9B
CP/+gjzZWJAKAGg8mG6aWj2eB8foUoDLMfM+/sznt+2/u5hQ6Zn3/+9+XmABkzK/JugH1p4BjZzP
3gJtmDMwz/IkeOG1k2yTKOV7G/GujRtZlq/jIgxgnvtQRNY7pXCoynS6JGMoZgIXVtOF+yQxU3ih
Yo/K9KgHcWnUAFFXSo5StnhnKcL5yG2eSpSHXGjEyi464IkE3Jia/PDgufnXYPbTGlXc4Wlh4qQe
2QygeUDh8zHdle1LXJi4N3bNeHJzOZ6mxrT8NtiLGpErFCc17Yq6rIkurtlZe1Ayi+gIVZoGtd1Z
vq6UatUY1e3R4N6KRktjKnGsfx3SBP4HQZGZdEAYRqomCjwUIDkcoNRac1TR987JztLhYnSNOKLi
+dTh5HjVi1Rck3Iwdmav4xLwYaOeBsUaiF6f78yZ4YYbloAciWoq50rLvOltPx1QsTuPqRwTSmdA
EKoaTvIcRL0NPZzRQUzdHgILmHDkpC8GgIngs1XdeYyXvVjfb8xSSTFHqiGHBAd7JzWsw2IiD5ok
m1FoBQQrcwbk2e9taaIpm/BcJeLNjn8g3oXKMFd4Vz6xYK0FuHl77eiAx7bXfdknzcZJmpajrt5z
HvQCVV5D4Z1pRH5RF8V7kGh5a9DSebtm6KZjaSZ4gX2qNUgW1FOp48mHs1PCLHfDlM5DoiQ1aKJn
TeBbZgDFljBkp7go2Yl6NkpL8C1rRpvFRhNRkuOvJKklQ+oMu6Ywj6Y52NCfqkGFvtOEZz+KCdoI
KzdP3oLQFSeyQVHBBtAMFawIYK0dW2ebjkhVHBsBCiOwGcqmesih2cgXgRfQsfAhQo0jPokjqBcu
lbtDshka3dM0foGW278mim5yRORzM5YD1K79u5Xg7JTrJOcCKnegtQAEOTtrhsy3KFOWQG78ttFE
BS6IBoB8+FBjRVV+5kwAaTMk+74PgnLFA5BAj9RlqmsWHOzrA0gNFWarridc0am7NFJBtBBBBU5L
+dCQjyALaD0AhNyuN1e9Gyb4ThCxjzMj9/NE4M/90XBQVyFP/jGmHvfy6QhuABwSa+P3dAHFnajg
1j5kvD5qOhoJTDuIKbS2Po748Y7Um400T55kDN0IVa9z9245OUW00+JP2+FTju2XlxPhVs8RpA8q
2R8pOUY9+rNQL/zICy4T/2ojl9ztwve84N2SZfip4/Lyn06L2vX80ixdgHs9ttccIFQEdDx9+jOZ
Zpk7G+qWhLxb/qA3XvTHpJmKIHSfjpH8w38FTaUE11P/BojmlNxfxnYIcAnOTYfZmyZmn7uFmdzW
QeycejutofYB3QXBxR4Y5YF/+RhqUkTNs8bM70ZQoVjH0mMEHV0gwhzuIb6AptNRLTGPRRYGs3GM
DFDTDhIhnKDGY3Bxz8BvUc1jrYrhRItmf6OLza3blz+yKvCbsYXcNSrcuxVXBPhzt2wgnmCDkygB
n+GBRhqSVefRlayD+ja6ZIy7QvqO1wfrIdDKLWgakxY5zD7QfCrqpHJO6mX4822tAVp4y8RSCrrM
LgRnkGcp9p3jFOAfhnzqMLTlJtTd4TFlXoA4PkoCs8AA25g9fiHm4L4OLBTSKTphBlIfhhKWc5UX
v234ZkZta4t6ECIb5qH5y22qYgtEb38cFD1apxrqke1uuLhoBvZGRQzWGYpHbdlhsYk6OXfV9AYh
5PYMthnISSrFkbofop9R2ryOnTm82mD327Zd7PhgbM/Bd6N96/GsPYGYEYCAOAf6MVYKITReGvIZ
PxxNyOyCWiUe/LLMw6edjsfLE3UdfQqfUHFwQOU7EsRq1lOmqKr/xJM/bap8h0M8954b24X0G+Jo
dc4NgJ3iytmCzV5uyhBRazxqQLU537fjQKzDOkU5MV2v6WaOQxIE1d/v5+qqPs95JxTgVzOZJp0A
6OG/HAPMWt9xIyn3d/aZaHPxuzs9EK3D3RKytdEuazjo6ByeGT7Py/EI3pECp0gxjaCRyEpEo5WV
xrYyzvNkXJo0AjvN7DnPk6tD653RHPaystZko41GVKZAglRtR2Pa6OY90IxuVaY/6pAvRvC+qSeg
DVT20lbg6Kaq33uLLTDTdu0yTUdqGPd5UH/BB0yemunTmhsrjecp8mJmjAVBikMnjhfahrvsu+16
8c4o3eoM7IFvaCgMRuIbGJxSHDLADmhUOY4GxoZSy1bUbbRsqzExnFzI2EgABs649bhg78fRiJqY
M6XuNuhrGgZZ1PFVXJneKZKA1avT0nxwQqoKGNV8dHwJ7E1qA+KKjEn5SE3ietF2yEAPvtiyHOjc
bACMWDeuZDaKL13oteehBoGIPQl3E0HfA7DYvr4gClpfaIJ6ZIN0+wAMuYtPFTzu3IxmGAYIO3S7
XkseoKBo74Qq44ioliNIwOJVp884+FXY4nN7piUjMtvKF4z2+ADhP51G1NBGag+yQ7eu89O6Nde1
FogzOOjZhAJbD7kHa3wmG4BgWn2hbpDb0DyX2bFuoXhkpogzU0PDKgNVCg5hP+dMQeYAy6fyEqXd
ABPezIg+ZaAUw80YktHGcR7PvrSMdumzEc9R8DVO604LfiWm/TVtJXsDg3txKnUz8sOC62+dPri7
ySnjjXTb7yZ4rM9ZC8a/gf3BexSN06AAuRvy9cEfNKpBpPUs42LaOk2PMLNyJ5sYNA1UMXG9F3r+
agP1Aun5EaKTkqWrAAKBBxqSmiLYudJVFrF3G5FEQJvq3bZwRoy59ZxLpwOzAQP4JRXVqVVcop3i
h7OJSnQZ0zTNfGbz8rYs5i2k1jPU3Rud7xFR6bJm3vLfxzRTQOvZMcTBNHqoENSaBFuxLjZdGdfr
eVw6TgSBa25DMljNuxqq2np5NSwXUdc4uIYoAkEpQSj5MaaupQpIaUzNPKwUA9PNWLnT8GY50wx7
jxLU9eIHIVtU5VTBc6CZ+oa1yCXNufp/ogM+s5mUzs9iTd/UaV2uCAFw72jn03qqQAPiWSbUJ5F5
z3DahB6KT11PcfShfAYKJTSOXJ4dXc3l0+bGdXR7c+2BLcZvYgbtFqn367LIzDcbYajNiOvbtgIx
1qNA2O8JEhdilXgARfOqjp+oSftJW5WBbe4Wm1aGxZpDZmqTjaGzBr7Ug7CHFVytSCtR4h5uGltq
VzJRA46oZgOKAPCt9cKFvoNyHk32mLug7CNny8u6vWl7zmroSn0F8pruXKhoX51oZ5ba7RMrnPxt
QvRVhQSbqQffbqg/2TRysuToZcEfqbA3JrfGc5OrA9NNV4igAv65DVaV6wZHKBJOZ8ZL2HDKm86e
asidhlWvfRucFoTbH/abHee94hYUPFbtABJNe9/tM/s74J/YxH2EkN/ytmZ/MtDrTpqGP02C0r7F
Z3kvNy9sPICbDDlx+uGWt5bYMt1J8Gwi3thfqtEZ160+GCgYkaC7IeMyA5Ufw7cojtHj4Ns3Bt+C
abJ5RDSiOdQ2C1fgSGceMHAw2n1/zFLenCMvbx5x+W4e6xRPJGDK8zXZqOFpND0UoTMvKhgOmquh
Bxm8APp7t/g1ow4RY9GHqwiEqY/LxPI6H3Ynzf7xOmpCy4BpqkCMgYLrHlH9LPgrg6LxS6yxcW+H
cthNPOz+GBvzFRw86a+0dT51iMHbbLlgtdQzPxk6+08RIV0P1krxaptjtAsnAeLjsmdXJ4DsWz1w
fRUmoISwIhXLdhGdaquw2UZp/ZNGi52G1IRBgZoL6iK4nq8LOwBRkuL1CkanX1dhqvmaXiFIv/B8
eZC3P7qmhcL4f/B/kQfZJmO8GkY+Hsw8y32cMeItBZIpuIzqHEB0LIguTWCdJVMeRuXRiO03Mi3B
aVQjZz5zOVJhKlZNsyIP9Gvd+3O4enDAeKDicP+k7KRhOVXfVCk30rO/mT2JhnMZUu9u6WJT66sE
RGGLaYicYBdqSM0qDeXUmCyls7ueSX+GNLAe+r69H86kPwE0f8mZHn1mPDUnFvFnykZUStS3kDhA
3Wcoopi/9AnvD5GJcqA5gdEkCRK0Gg41IzhDbDDAzBHALAvlJhncHDAAfMYkGKHWWZeM0FUAxsdQ
TcDBpYIjPGiP1XAB/9CQYEBWHe86u4zPQADq19ACcWFdgmaVhqMzsSv1sg4SNhZCm44o2NVTTVbU
HjBI1Vh7fhRGICMG+rUABgF1yTw/1TXgkCiVftUzJl61bJAPISuf8bUbzqa+yg8yhzIdAlyVH3W5
vYHQfH8ebGgvkrpiKBNIaCXAYiqtRrJTI4FCgPoZzrNgST/ytG9XPDL709Dlb/89YUyJ5VEVspVF
E/p6ntfrG56VRUdwdCAI6qbptCaSFmJXoUaCeXiH0+lXkZcZCiIQpp7SECnmfw5vbBroiYWW8TXZ
qJF9L7ee24MUXR2c+zhRp+eq31io8UVRCY7LNIFMnHf1dL+zQxD5e7UEjRSUqJamiaqNF9pgu/yw
WxqErUquxKEHSFjfTVS10q5qAeegCScJm12mOf3Kq/ryaoIOemM7gEoFhixBZB855TUuEraNukyb
fcjRdepyg2rkEY++UX+esqTxy7aaNpV6iFWF0M8sqlC3s4yp1w7AJNcd5DcnmrZ1A+4fa4wi/NWP
PNvSddHNTQYJhTRqUdSLHBuODJYvVdzZNExkEuiaOFattw/1cW0hWnoUYT8c+UePhjRBtj5qAF5a
xjS9LFl2WGzUayR0iHT9rzvz4n/3inofjvNboRXLsmUFGJF/v5U7Hxp+9h7JZritfdCrK5ceflDV
6F1braDEbAe4hA66z5je+FC3RMIY2gYvYZbjq3dg1aoI9emFbJVpgKhKk6h3rPWXfgL1cu2MxZYm
dZElq6pzwamt6cmLZPV31sTjDxcHrlUN0qMruPl0wHDOZmroAHQWPyez1fac9SHYGH43fWC0qDpD
Jdtio17IO3tvmMGvxS4KJ7yahes9IHoAcbG9EloABU8UPGpWEzw2faeBJURnyAgbHN3KKTZ4xrJ1
IRpTQ0lI2u/tPAUDhnKnhZASHc9VFp0zciGbUpxL8VHrY/ePLE6TPYWal0h09BGTtlx8BXcG+IdU
RJrs5BYXElzNNE5zRdtsCdfC8Q5csUOTBKgVBJxY6GH2SE0DYt8jT+o3bzTS2UR2U11ITMTq9wEe
ciBRBG0BlGayt4TV2WNix8Oxz/AbRoUPCgydoTriGxVweVSbn5LR+xmPRZr7ZgcQ6DKbj5Akax13
4wQljq0QbwavE0kHL41nBhFSmojFLbZQ/fZ79ZWQZ1q8vpuoMzyNajN4I3s/8HBrlhIAiI9Tx3K6
gIyMBKdxndjrpATunXwKwxnm48los2k7BdG3dgzT01hCLguqGlW8GkJj3AgSlaOpgeQdGqUi16kG
H6czKCqBeo/VFzao4R8cBTzIHFOAtzkKL1CDa8VOTZRWgAQ3ixuxW6bdBHq2dXItDNBOTODOsNfc
LobTFBY7S1QedONanKQ80yrXNlKiYFW0jekhn4p9NuK+ObZ8sNc60gV7pwcIkIZZHuoPrAf1KIRl
s23TTx1EiNU6asxD61jdw405RnATcO/e5yxPDvgrjFd8dsM1qDlBF6Bbl5HlwV+ir/H+B/t74OaD
H3cWHhxQF1vd0IFTl7jCkwbEy4EFpYFPp8lI5OFdhyBfIOSWZ+naGb+7ZjG9yTJwkUpLi4OVa/qz
ZRSgoJjABzeGSe47daTqWduxBawKZOCNqZ8H1ISdmyhiCHsY4N73Evy9u9IFYVYIIEpjm2I1gBNj
67Vpdy5dF5hYNTH7OMpIM63d5EfX4wg1wbTYacVnNmjFgU6uBBfB/8OZXhJfB+txCMvj3VtZXoJ6
Wgusq2tUf7G6g/BgaGuvkT6sOBgLT/GQp68cXG4br870jQH87Ovkieg8ZAynHKOwQd84rmzE117s
q6mvosgx9pom5Ne41AAohkCTjfzRFhK7N3aoEfcASXkZkONmUnyZ0gaitXUIGkEIbewQcK/2uCO/
zUPmNtmpnqCaHk/pL6jMrISSkDEBy1Kxb+/kRB0Yjwo+QTMN/JDboXbaUzvI7gTQRjf3Flvl6XmA
fASYFgwD6sPLzOSMzj7mdRn/nQxgf9c1SGjxxgperNh+hKbZ+L03WLkmu6XsCHfOdijmvtsDnmhQ
sDH2QVXuKq1uL7bKwreNFh1qA6R4pBpPtjgYnsiDTIZK2+Puo61okhrhdU8mniP3e4zQXzZt6ISO
KnyYO6IHg56T1Cs7DLqtHjdg6CzbONtMHqqtEayqL55q+BwoVN0uAsVLawenkAdYbfdVveuS8u+U
A6ZEjVS9LIqKLUqluhXqtsD/vExTz5uy8JJ79+ZE8aHWrWJ+hsxYvvJ0l23JWFhdebnZKlH7J2p/
2o98qDevFu0QXhrrfv9BhiFgFdDYmQsU7kjxrEGiVCEewh0YBwTYsVURw309w+x0V+9AQ+gS7coC
Mkq0JEsloLuhe3BL8HWBkOuMCxq7CC00Li2xPdZTWx0Q7bomVWiCYltNv3cDIRAhA09EpNxv1pBT
pOBdgVWJHQ1RoAZljBTw7Q/o7EgoWbuY6g1rwLi24GUXH+pRQ8DaO5c7v3nDxeezrWmbu3U0FF3x
HXLDxdZLJYPg6WAmp7kbh22KaFbh4S5d6I7fqam5W6tn3Y3VLnmAALlyMPsuORX51O0yPX9YTP+x
PU3VtPPcVXsOUMEGWkVtNL8cBFbjiTHIFPzeO40cyxeirvwx0JpTgtK9YhXGRXtirpNkW7IimSAC
3+uKY4EixX0+DFaxohlqbsazJ1ljtUlM+0GccvJxmJ/8ebzM36+/2cppQf9laiAAKfRYA3snxAtk
UNcPGrAyDwYe+GwVhLJdWYYId8tMpHxoKHt+rSbLOdCKquDva2mS6d+KFlWUNLes9ibNPiG+v1lM
80tpdcr2uI9+XybolQILxVYh8vyRARS1IjQ6JebXtABoanIdhCFUM3z0SujhlavZDdDjckXzNKZe
NIBMIByi67Jk2ebGTb3YkHSIwi7TyzvgTSXX0i1Sn2ZnR5qmMe0zv5NlTWv1iQ8IFh5wE6qEPQYE
Oak1z8LMUPA0EHYL13ZQ1WeyzeLNOkoq9k0a/4y5VewCWbKL2ZtiOzqBc7ArN3vhgv8Ct1H2U6t6
hem3gbvlFjt2QQzCLATIfvAYDHBwgOozzoWSsVNeZGC094DJT/VfkzVarwkQic+9Fa3rWrNeyVQY
9VoPweVKIznpCCXy5EIjZxoGn7udPFRaZeOZXGkbTau9TauW4+CUHUSp+Q2O/kd6iEuZJRs9bMHc
W4bZaxdHNqovbeBx1DPdArPms2V9pQH5R2n/yzAz+0zP/KEKk83EoK5GHogoQyCwM4YVbYbnKbRs
HW+FDHjxhbsZIkIa9O6QeLT2Eeo0D12RBw9mzhFM0Hv7rbb0P/Nx6P/2HnPZm3+3nf3DBtPxvBZy
LcU11oR9s5a5w7R2HG9ei3/KYAVECCKWCvUcIfm86YNUbBbUs2kD9YDLdYoycAMSomW9Mb10fKIF
zYC687iyfrAunoCey7+DqCz8CWUckKF6Q/SEC7mB75eQg8EDE5X4GteV9gpqRe6zSa9eQPnhnURh
/pX2SkVjiOuv2ZibZxeo+RedQzs7RODz3VfZjMZdpW1fPiW1W75oYkL0ADxYG1rAcHp4jGW1sYJG
+rkeBBurmNqzo5peFVPl6iBJPbIFdsb8UZVe0UTselBlMMVgN6u5T17Iex/GdCgOyz7UW/bWQ2s8
RMgb4h0XIH5FcrTDt08UIFSWRLh6UbdLOtlAPX0ozjS2lDM3MrGK2xrgZDUk23+soSlUk+KUZSHE
crNarWmHDiptjbEn3j3i4UP1ijhRj2wLSx8z2wLSfs7XOzv5frb0zmYm39Qp9dSAyLtHMN1E2Ajo
91UvS9ygTE9cjNyLoDYChux5vPiQjYUJrvzAW/0vZjWiX2tb7w350mALTfkI0EEdhO+mDqRmOsqj
iB2I86n7LDVarn0HPjI9J9wVgGva8giG0HcPR0t2up2X8ocOvZxVDtwohBOLGKeryt4vtxEj4Qj8
0vhjlq4p0K6GBETIXfz/45MOudatgSToI31yhdYgeDqwHIzrmIx7bu6ETBIA//AlYQQ9ewCK5toB
hV37H0vJN8P/uy+bJj/M3wH4HO80WSbrnNkQPdSaYx4ZqXXBmWETV52zy91p5zmu90iNzisQdzXB
N30c3k0ciLdrYnYrcoAsGAIbWtfsPFMDF7daSb4DpGGgyezlhxwyhvNuYyAT0GgbLpJfoCZI3ajd
UDETlSxRRZNnWSVOgvp6MVGP3BwqhKKxjq/RuRpKj/EV1tkC3DOihgJdEG8QQ45x+wZ/Etmoumb6
mJjLSai2xjbNeFPZUK4O+8wv7TK7elJkVzBYZNe+h8xBI8BDz53YM1e5muYFOMqzLP5JfojQYkJL
K+OkNeKwrKVequpzpLtbzPNG0CZep9ZknWnH5VU1LX2JIH4HcVC8h8U+Tlm94swCPvRjIuwCudNS
qBoyrmunVBbeRsgmRVlJpYFpHzaaoOHSkI1myUbDVitG3xSt55MNJVhaNW9D4wo6Se/jZWGJku2q
KevtZ1uDXandFCkDX7sEiNws7Oar4eqRH0zJ+NpEXotYv4ieOA6AW7vy3AuksjNovU/gIkERyz5g
1TVngbMqeJc9hsxKH8HHkj3atX3iuLqfyW7hy3YDNSQIcpGanadYygXXUXAMxc/NbJSNVW8qHYAx
Ake0KJR5kL+Rp3jauw8omBpBpgpMsRoVzgb4TmfWWIF66ybqpx+ko7JoptwM7/RXaKaeEI/BTw3t
FVSY50DOTO46irIRdFESkciuGGqfW0g2d0alP5CNGlPN4u10ji1nMzlkYEJ+ADUAiEjBELJabPNu
ao8yRKBQQjWTfAFajHwHWQ9EgsCGRs1UerLY1sd4pKu2GRfbLscNwLWLBHTCrfmA6iZEpUTwg8Wg
TtYiaT4s9ikA+lHy6BeZaJL8qddM4idXixYTueUF3zqODVkFFfpKVRCsCjsx98iGP84ul6AApklq
Fl8aeoXxxci7P/Egyg5Tm+aQ5uPrXI/lC6i2jqAPsM8Cea4zIrXdvmbskUyLnXraMOIcT35TCmXP
2AYnEM30Ii0BQlTbLGscwbu9o/P/tVddSlSRguF2rWnZacZTThaKl+wx/lqZSHGJIUDYtIvd9HEA
37MRgKVllFn22ILi8lE6Tr4lv2LSkVAmv7y1Zj/QIljrQBtVLO43E8bCjoFvPHBi3LFglH1RboIg
gBCjotFY1hE9Bmh9n2WA2q03IQGeFEZ9NcRQ8nWo5xbkRFl7sPGVcnAhPIFyJmZeqZkUZ0bFkXYt
kQpc301o3P1h6GI8kN1hpXnNU9TStvj0jvxHLzVtV5o4wbLerZ+BBmyedVNWQJ5bwY5s1Ajtj1EK
+QR+QQkitB39Kug3FYoOZK9OeCAT/d7IXvZBBBju9B++4BecfXsUtAFXLz3IYDjppmpFvberiH9x
mP4VKuv5Y2U47BWqqIjKdPxLVmXaDsX0kD4ZH9seohcWEXsjun2Z2bxB0JBcABkQu6mBTMpsnIm/
yZWaNAyQ8R6g/jbPa1PfHqusPhkWD8+phCJkiHrAr3ngWetQSHnI8yj6Wk4KNF44z7rRR09NJ/8g
LyCBgl3MIKlMQ17mE6jq2v7SyQHPJC0JDg7LTABbCrmbz9nqsA3o0CXEQfZCZ23X5O5D2pRbaQQt
VKWLJt+XInvIvP4B7NGgPrdL0FosZ8mqKid9SwdBCWHXLdO9bLWcIBupRcXzyhp1yECSK6B2q0zY
1uFfGV6I8IWYYBaXEZoJWl/qM7nMYv/Ml2wdtOmCAnTnYF4vmHlyGoR4+QCKcasGChCBHueh49x5
sCBEs4JMabsb88h9oAlqykbKPUJN8ey8rGjUMnBvogjDVpK62IkaWh8I7wHXp6k2fB2QSzRGtEHN
AAoYCwkJNZMUEB2ljxiVA4OcOJnbAVqJZJ3HkIPcOu0YHchWpsX77LyGvMmoQ1F3g7Ac4vQquufZ
UXyoqvQKNrpJP5Kty+KDY0zh8SZKN3cNRcPZI5uzJkcnjxB11d0XA5e4tXS06gC2H/7Fa73rkHfs
qeuYfHHiYjaXjl4fe3MAk4bySsbidlE6OFevSo2noCnmRULLoxUECNLE24FHyWcIq39D4Vq7smvT
BdlhXzzHcfhaT3rxDcJa1sZGvHk/KTdrbFeQz9WfBJKMI063A28epDNte6A2vwdgIN70jsUgRd70
bxkb3+0OyKtQxKuv69Ayj61quhTqDnPPDa3boZro7mx3ww+Xu63+H9uTC7K1NV5yZ8W9eaVG12zz
2jQ4nUlcq/Z3E4L/WbRl97CYIZRUHofKeSVTi2jo1S73dxIeMpHFrsqsrwsf/MwZv/hVlRIKyYAN
2vE4+Eoc8Td08TQ2mq5rVtQlx545s2OjPlW11rW7SWvCJ/z2rQdzYn6Ep/fToEzUi8CtLhD0uC4m
l0dPeE5BkvLDVeomcjLSRWRB2agZI9PzcZXJtzSkVynH3t3kLU+RVOgS4aO6tdq3NsptzfpYd/ap
i9t85/auuCyNU6YhIuUtrohTZP4pUpbvyJbbNi6H5Fjl8gulLylVSXnNuAaoVK9kCHQCMp80MWhA
cjhNgrpamFpdw2O4LnBWjcsqhKaoynraI0DIIEw54MOA6WCC57IXclPVpRHGmsnUPXuqSsF0O/cc
RkULEeD+uc3zfWbb6RVh1OxKvXFIkuufi1EkfTrP6JO3m2pgmRcTuQEF8suxAuCm1U7UkMfQIOUM
OiEQOaiJZVUkwmENXYtxvdjoDchk7LdV0wl/2SpRa3XbCPZBbf3qUwspdHIGsMg+QWxkf7fJ/AOY
bYtKtmE81Kpyb1LVfK7haA9dKVHunnvlnsvO3Rdm/dqFQIZSIyJvwiGbMKUd4UdNhSxdHEbjMNhh
nugIDDHUApi5fOqhPreHWgNunbEun8hmG4lSnSm/eixpjlKav3LlihKU4SIDubdqL36qwzF+6oTT
PjbVHqKrrQDuEPbUCYAKj6Wf1h1iZkCsdeYISvUwf1iKQahoRPL3uYA/pVH1Zpeu/VRYkfNYTo9m
0jYxoAz43wee5Y952Aelvat4lvnkWwWZ81RVgq+DouMbGtIEKmcHpEvd5MBBtgzwdZKv87ZlV26D
Hrhp6wZSDBhqucWuYYHG7dtpXbOEr60MojqsBrFHpWon0kBwpDFtF0gWNcYZKt2HvH8Gdtc9RO5U
QqJJJqmxKiNRn4BtGvZsqPZaUtQn8JsA4WOoCwuNqSG/xh2GYl7y2fRiS/WnIkUpQgIpkDZAXD9A
xuwiFLo8a9h7T0TJgInW11JQzKAgFbPA5aFLPhWE+XDbdg5GDYghNLK+oTQ0fCki+UVMnnP01JHL
miSqA1AnNw28ulgOb4cVdZka9yUTvstlvUFREmbIiJwkslyqAauTtoUGmERp5G9bbaq/Ao1DHVmy
LPRpAKAlkPEfbjSMzRBJ9GhMcCtE4KCA8P1qYmF3TvOqO1NvaRYbaPWybSRTFEQCEpgZyd/AH+Bg
Imrr1KuGeprdKiXfApjAjEcWqgalubEQ4MG5Sk9A56mMc0PjeXkTYoq6NNXgdwN+h7bYUH2g0OJd
lim6v7JHcQnZmBWgcISqAj1VGkg9U2/HY4zPqZGi7n5BvLgymrYQPQSATqEvaELh5jeQ3I7XrJwS
Py4iY48TfviCy11wARb5gWqZawZ9TWROwN0VjHvwbsWAnUb2ycvAf1oMVrOZbA4lXGUzUw249OxC
z33PQAl353Xs0XAMXIRDUCiAMX38ThNO1nVQW4p2Te2C5k4qyp4QwXWUzKpuHlmd81IBF72aeCtw
mQ81sM8iYHBcmjFqXdBjqlIqMuLaGK0yxjokXIr8VLjitmnMCDxdi/HOJ1VLps5xgW8HzgXVaNMx
sZzxGJbNBI4aDBcbtDvwG6FxLvNrE6JU5DO/xSarkh9y90eROe2lybP2og8jrlM0rmIE2O0K1MfZ
gOyzavBkzi6gnwWmPh5Roi6A0KlCNOFwyUggLwFS5hJwx9oNdv5UR93W9UZIPERa/dLhtADBybg/
kA0oce2ILHWOArdik0Do9CIbDQJJPIJuttcChO9JS482gcTpe4BaY5UO1QMQWAD/tV2yarjzf4R9
WXOjutb2L6JKAonh1niMZyfpJH1D9bCbSWIQYvz134Pcu53T57z13VCsJcHu7dggrfUMYktohLLi
eHuUO0yZAsw59eROzvGvCogJ6xkANAxkO/qo5dSQQ0F3WfblGVybftnUCVn2o4c/cDBkfIX3fh+q
0gXPz2LFTkiL33jhx8uoTAUqDMq98Sy2r1P3YgIzIQOwe5UDerFSXY0XfADVvxmum0ku8ZuaT5MZ
oetjjbBhjr48UpIrSPMK+PDusBdbG/1Qc0hy6OLe46byX4ogzp8yW2YAEIDzBAfxZpYN+f1aygsf
wAVfvZiXlMnTIhm3aQDPJhL32MTUEXyEUPXORzyazJkW9jfuNGwH0EGwcgLotdqdlV9haYr3Yint
0I77r6jbVoCh5MOVuqy/erxwIP4oTpoGzha8wD4siCvXfkMk0AhxTzdQeY92gRU9STWS0GXBS+DJ
bgaxf/eZR96LGhIJnW3RDcw9xS1K8z38hOmygB7OcjZlOSfzYUya7gxjBzDhqKKAqSCXWU61zy3w
B7qM7qQVyfdxAsTIS9z8SFIprk3s5YvExpoZgiZgrRTsUNbE+XTQ8PI4RPjQOfPU/jFo5tKYRu1C
9l4N34d4ZZ6pgT/9IiJC83h+wpqHo3m2juaJ+XjM/j08z1a5e2JdvoRXKd3YsZ+dplLmJ3NmDtjp
gkqSd/GKzKNOr4BidXmxQTNqOJa97LHOBTpLmx9hPv/gjC2lUqDCObSNzlUh5/buFO3NwR8AHNqZ
U3g0Q2+e3PPpPCN6DIKFHO3rGOvTdsjeNaleDK20wXIbZnc5vFfHMtrkbUf3hpJqDiZfR04Q+uCE
rkyumOeaAXBTnR1z1YvJD43TB8seN5HzTcyMx50eN6n9blmTQN94SUHy7GFACH9Y6zUBwvqQFuW4
kHMIFnLwVFiQD214NqGtAYkdQDOG+WDOGJDbEArL5OqRS0khDiVYGFDK/DPRJOXgikPNxivWON7G
DD7y5owRPC4tBSoz6nJtCOZ8t4QIBz/kGQivBAKJRRUo6N3gYNjR5gy//V++b9H1X3l8m3u9wEoA
RzMks/bDz+1i87j2cUnqOquBgtlsGCPx2GEHU5RbINmGo0l9OkAy6WhmVL7c3vPAVC3RsVfLx6sW
Xyw0jOOxgjEzXr+WJSRbEAbiT0vsfQ+HaobGQP/7xWx52aqfQdaPVC+Hr3xI1Y4P8HmKaN9uH0xB
QzKE3e/vAVMgN6NmwFyBs99X3JmHJhlE5X/dxgz4nhSAAnQBXJhmtR3nob5sno6DEebxa9QYgdGH
iIfr4dnr5Ngr0LbZwQfd2SdT4OzNGfZarlpXqKxCjUttTc6FnoRac3xl73O6IsWHhsJGaIiYgJST
Fcof3uLOtfyLnVkVFXzBc+iTRFUanYY6WKEeyJ/gGoSviWFrGt6mTNm0EA0gpFg13WLbrrZON6Kj
Bxg/3FCTBnjD1HPWCszanWk7RL6kh/uocUM1sRn5z3mfOhVmdNnNC5vaG3bgzxD8eqR8Kt46cG/X
rV+UcqUBWqnQoT/S2UjauElnviN28C8D1NFMiZy4C0kOaKeZIzyYrC1GhuIzXpv/87paBfmyV1Cz
NHwR4TF9FJru7owQE+JRtLvTR0yIBfru7hkNsOp/TZ6vNXcC9nYBXdzFNJe4XTEWF4LmWj155cmk
zEGWtb8imnuhCQHOkxdz1lfi01yTz0oHxlZQavLm5o75yO6f9/yHMB9yptANr6wf5sN/fOwmvE+d
/zRuA4Uej6PPFUTfE/gqHsexpC9jDXh+bHnT1oQePKrgUTOlKxPSSEUAGw2o5gIN8sItkl/6XsM9
HJGZMdUFvCKjM+UK9XOVfheiCku8oT6mrurXsRBihz/u9BJR8WImQAAFezC7Ds6sOPEOGrmPJotp
pphDDIwmE1htPToqQyGBRMoja+WzITlkTZmACsMAJnzESQRJ8qb9aQYtq8a73Zz+HZfmuqwURTgQ
vgCOEzrNfOovYCNWYZIJ8WOyPygeZT89PNAWZVRDcJJbMSDVQfI8UQakABYoK7NBy0RMD0FglTme
rQK0kBlI3RmeF5ZUibD4xkTmEBti1yNmMzzbhAnpoXkPrlBoGj+0w+pcBwybiP/uG5ncY1qPB++j
bzSkQbyBgDbINp3VHNpoeh7/WJmDedBB80lC5b7XfR6CPmijYKZgvTLPMf7mqEfAiDC/UlKKQz+3
2P1J1CFpcrlr59CxS29D4yCDTjr68WnJ+SmRzdlENv3gqe1vsjwfz07MkmXl0Opj0P7Rs2Lrn8JX
28kvvK+lSocQRVJrHcCdGveD3mUFeePtAKoeHqFpOmx9lEcX9cjBHzRJbwL5iGA5McoIc+Dg5C5T
Kvwlb1t9AYq0vdQ29ggFqG2SNqvGQrdgbp1+OrT5ZiCRdajsDtUs/62i2RsMJ7P3TKcdGi8qW+Pt
kr6nE/rAEyA0Jy61/JKgqQkcevo+a8PvJeBcoZkmxNguqQ/ytBnNgmHbxdaeC58t6ZResS+nB6gg
0gMAwKhCuAaubRKxSOvtPAfaFnik3sfN/AjC0AKbJTjeBHDhmvJDkAtYoIreTk8QTbLYT+bQc8Ps
+OKWADn7RBdH+GY6r1WF2r4JeUE+h2b0MZnMkx9hEjn5BivHaVkNSt8qMvTgLExkRxyruQU9SL0R
+2rGoA3Y3PI+jiAaF9fuyZWoQ6VJuYJCaffCI6fdxx1AryZMWiu49tINTZQq3r2kNaQKJjDT0Ojq
XgYnFWGLh872d9eZUxdftj+dW3NGa0jppRCTWIGzNO7h6AR6JIibKCcA82XB+M4fV0UQ6UUCR9ej
OVRuXR9RCujCBHKNS5Mj+Acfx/nwCHlBvV3hWDuTNzPM4F8hqDkfcNCN4NuM+5oZj3uYuRpaauup
wQf314AJI1lBxBPmbANwpLrKwrjgxSlOW3tp0Wx6k0mCviSP/vFcGPlht/Y9SGNU64qyPY95+rVn
9cs4vwSNChuZz8q8KmBJPpYrk3sMQNl6h6dUcbjnCVnloqc76GrQ/cQ1UMfm9B43ib13iAsI9CRm
aQ5MmVNxPZtG/n3J31f3NSjZUS2ezDWMxmI1U7zDsoH0BEAOXxtgctY5kBlbE8Zo4nfRR9zY9dYi
VrkWdpt+zd14nfVJ+QVSF+MThH+xr5rzJZ9e4tGqT+k0bhTP6KWOAD6sPTQXidXSiyVceuHQDdiN
Bc+x+/03Z86wU25hYHUxVxKXYW9YEpA58mqpVQyL40zTp1lw5RvWTSicQQPu2YHs3ZoCrniAcGO8
r2ANu3HyvLrK2CNhQYtuSUADDM0Hg+XhJVcSHV4PjmO13WK9Mvp45c0R7GbEMphtxibjMCbjTq6g
CQdOjjEkM7PMuMafCXzgRC79jOllK5341Aqi9iqK4jU6KPGXumUfbmO7P916woradz4GFfyeKlKl
4NcmsFybp/KIfqi8apZ+rZuVnkXgxEzGoySBxohsHLiszIeWddHneDLjZqptc7kBAPlsJj4uMYP3
eXyA27rMktfACv4RVlfchiml+6HFxsgP8ubb0Oj1EHjVGyRBym0cDLPtKmMfk/pqxjsHPErcCzpY
aadfYhVdvXZqvk3wDwhzNW2ygmsQb6YfLjQun8Qgm6sR00xz+8cYuajBKUU2jPc+iucpfCWyoPCf
TJxU5N22s24JSc9d3qjkPHldGy2DcTs1QCDfo1EDmjkWUuOriccH3k7qWI7TF5vk0U0PRXEo4ccd
WrZDT40//TDVEHPgucTX1EYl61EwSYWjlxUaqPjgAfifjYAj4/5rTvXsDWfO8KQv92P1bIKq6sSu
586rLil7HYUFjfnOTn/1b5qnza+sJb9qOFl8QcM2wfNt9I9dy8WT1tO0UXDSuyYtPi2ap/bXvgMg
b74IDJDtBDuKb/g8yrDuYvfqRAl4e4WN9m1lwayW+Q0oSz5Y6JMe1MUc/C519gUct8sgaoOFyYFo
lKJqWte7pvd/z4P0u4J2GiQSHjkzOYsk7H4n7/DIF1VPoDVOobxQS3UxA31Jvk+qAiwM+gE73gG3
nEFw9TloQFzgXM5CfUTXS3RJX1vF7UUFQC92Hok8Z3U+k8kmawuYRnKWKkd3h3jRl06zHw4rya8p
LPzS+pK0FOrsUIVGRahprpMWAIOPcm/xuLmavO0Wn1LgnFVotECb2rQZmpEug07A9DHL7XM0H/LE
Gg8UBb6Al8xdmGmQOURhz0U30cwzuftBoGmcCO7i94xr75MFT/B/2nebsgeTLmA59sR5f6rbDgVj
Fww0qDDQXVmkN1RSfqceg4rAk9qDlEg4ObUFMd4/c2iHEjlBmXDTcgmB5Sj/x7yleYv/Vi3BNDVv
cHPI4f0JdJibPpmwg2zkhdjOwkTmqhqGHhvwOD5fVUnIuFooIEBrOfU3oIF7m4rmxW5AQ2nhuby5
mcOEzkxY1sBWtEToe65X28wT9tVMQFdd7uwJT0AXFEMRypGLUNvi9wVizP7JKpjO2yyZxeBmCbhP
p9UsD3iPXUXAfXU+oN873aRm2O96RPxI+jQEUQDcPKLfE6wj8GoSFzuBcxH04CobhXIN6/E5TNGG
C/E6Z+H9R2mcHuX8o619uRIFBNhgTg8MhfnhUjNcZZAHHQonrIYoApWr+ElarDXxx6an0RX0hK87
PaGC0K4jd8IedM7d5xYpefX8+uI3FB6HeFCAgokGWlV6lyqpRnRfbUgk/8nxvBIbFcRX25/0pkdR
+Y1piEK2XvLdAb8vZAlhRyhIO6e4aiAK6TTJ98q39jWkdMNE6+DJqgm2E6RJz5Ft4Tc27bJOpCs8
cFgewg0F7kfuABUs7LhvskTtNKquag5MBvZZCorZOZi6NalCOAqQm/Nrstn4T+ZAPCBP3P4Fytnp
OsCPK4zYKPsT9QqoA5dOu9ZWL3eNNfbYG7CXKSUAp1c2RVWi68HfSN/v1ZSUQzEk5qDX3pUwUQFN
FjQa/zvG/8gt4gDKuJnHDu5cIJ2aCnSsQg/sYEMdTQaR81TNkYdtb7U0c8zszMey0Ju+cfx0UZ6x
q/pptLtipwV4Yp6FbWityhWxB6hFzWHdguVjzsyBiAHrq1J3oZPX5YlGDrS+JwUCruuPW1SUiiUN
YucVDpOfQ51AVuQxmoD+vcra8VvbqW7Re45zoWnGLjIf4vMA5YFHypnzdc2fUegatlr47pG6TvJa
y3VNfPs17fP0tZTrZg5gnzrdhu61aYq9a+X+hU/afp2s8h7ZnWu/Flx8iv6MWbmTv4xgQZRATynH
+lKNlXd2e9RfSB6/dV3SPvm0Q6F3HuzLrITYS8rWYBV/t1vfXQJmaV3B6f5BvHj8ypk1V6H6+Gjy
bp3/yLvgc34KwPrrh6DHgwzNs/lDK+LCugFsvrQTYr+OsReZCORN7FzmsT8zzdgc2Vi/vhKUwA7T
6G+6waOh9rEAioFDeydbpbR+n9pi3FdQA8bQML4znVPIHvAGuHqEaHjkefc+2emwz4t8CmORj++2
hS2LT+N44zQWNnhw3QC/CgihvYknfD/2FUyo4UQxj3+KtZ28CLz94NyjPpw0L4+PAwHe41MIQsSH
jhM8RP8zjx1VipcFvArNCwsFuA5s4slBfe7fl9gj93iLTQOEjb1iCBn0QD5UMHtO2OpbD/3GVZu2
6gkW9dZzwssXs+RK6r4MieuKEwSsFQDesbswA3ZifYejLLm5+Fz3JAJjP5rXcPBLX2WRc9ETMIUa
pcpj3/LfBwrK/TFT2NGCDjKuhaos+POZo5lU7ssxJvcLzKXKwRLIarr7I9U8djt7yg57c/pYIH16
7n46rfMAU8Uofy+jHvM59GA8wuDREvsfMu27Y5mh0SUTloGYROJtPYfB0MRgu6BmYUbd1G/Rbk2+
msGMZsWRjQSLo7CYMniJeXC/mlsE5tAZjctJoepbTNh99ujcLsxIpGH1xNIsWZmw7LQHjKEFRhUj
Q9izLtvGdieeS79ITqwgJ9DoxHOAruBzlGtvkeJ1uTM5PiX6MMX5VzQDlrxJ/FsfAL5YdDAssOrA
eXNlpNYe/i82JgQVH4TVeAReg2Xv0CxO4WLi14eUBFuXlsGZBC7x8Fjp6hVwjDA4npOPAxitr7Fl
s2WaQZ3fsRzvmHraAyAh9e9nopgIhG9yb9nXHH4KZthMFH32LqFxHGZyEocGQnv7NrbZGsz65sYh
AxoKzrNv3HV2HivZr0h2a2XX5fdxtpIt6oGAAu10UF02gBNzyB1Cdx3vLg/10gcapc1Kvu2t7pcb
l0WWLwYCt+yu8ZV7AhgkA00T5TZQlrtrNM0gnqmq+dPkTteWYklUxoHY1tMEfYCZzRLhQZZTwc6G
yGIFQbMZR4iyPqgutITtGf7152Qmw5gZhSOj8C7n8Of6+92Y3Wz+GvUyFwQ+NMnCB4zXomiKldJR
awPhvQ9MvDvGQ7V6QHvNWQ2JmftcE1pJq7fAXnQh/MFAn8FqcZH2KXl2Uca/9LTb+W2271lZfWm9
qdlGsUg2vR+xdz/wwnpw+Tc31u0S6474MEFC9hp7Si0gQRSvXVTols1cnTIVKXPwZbZL6qTbPUpX
ehYVMIMm9wjnuQIljd0jZaaZW/aK/lIS2z+0smdeR5XCeg5eLt4i8kBx4CCC8UUSxPWm4TnB+meO
g1ypM6xc2QY+nPoe+vN0M1BasthqeBgtTM4zl6QjtbGxc+PPt/BzInd4nH03E81/0NxBN669Q9n1
7XFTky8cVjzxKX6+39PkujGDlkV/RlFEfk0qFC8AGvrZMqwjOh7xZ67bYYN1gNgN3Vhe0f8JFrRO
1U+in2jL6x+o1LWg3RX87ECv9MmCgg64ZKR79aT6Gs83w8bu0Mupfo/O1tpolxjVksn3661Gjfyh
evJJettMwfO3APIG5blFAlT1oncgUnmPzRCgfHU4TgHf1mJ81vh/uHk6iY7lgPWyZ03kA4pKIrQK
Tx65Pw7PCRRGTX60AQ9JGsm2UACjH1gClLTAElS5Z9WgaG6e7+38Jrg/9U0MYZqvaYJf2uMVcX8b
lHlA9x3175fdc27pritOokOl5jWBZXWh0Ywzqm609KCrtOSjy2pUkwIdJlaJz81Iy02T4k/AnLwa
QTkzPypEerASsDZnfNHj8LADMLm/wkduUFkCvKh49aMNRBBDyXVDLm5VihOWkvCD8yDQgr8TFn9/
zvoxDl1w9A5/5Wthl6dSQB1hHjTzRRXFdGFOuQdxpoB39wHFBmslmUtDYNnzUxrxQ+cIuwjzWtvA
ztX2ZuB1cFMexS5GkOV9tIKs3LLkRYNnFEYFdHNvowfqIoJ7phrYqvRVsrK+GWmXfm5GmMM9HCCW
exeX+2vYzPEc3oD+EJSrzoIdN97/+2QWlYXCiHeyLB8ocQp1KMsDxtDk5KxPa87SWLSwQQrwjZyv
MJPNgAmL0go9iMsc8toBXMYMtFZWLDM/dUAhwZ1ZK86jdv1DVUsCVFH1g8me3uKWkVtOoDLqZ563
MWGcKPeagGM0j5mDA3T2Gg4yYgmgDr2RAFreXQKd3YRN6qATaKSiUSrn1rfJmEMUMWzgE298jdFi
o9DBJNC1irKq21sR1nnmDN6O82LQholkAEXi0CT9ec5dS+0Ru9T+Tu0KsDPTtrHh+wN+XLntYVm9
g08aoCzAA8NVB02dx8Hk/kxLMuAb2EDrFZT4ppC0aHIYr7SHh5o5MzkFQyqSAWVgUsZ5zXiwmdDX
nrudOv/5kSeVBp4cEByLyBhamdN46mFT+WUAZIGSPnrxIbFzG1AvHOe0tMH4xBoJGmNzWIHWvfEH
v1tZFaBRaWT1OzXzi+E5cwBDlD2PduOvmXDIsh4Uf+6L3jq7ibcxEVhf/Pk/5yceHH7NfDMYKzfC
KiW4zzcXzfPz+f4mesz3pjxdy66E1c1ckS+CthoWAAz+wFyyMTnJCGQ85lHGwDFYtDbAVBAPoouO
2IjN0OPg9iBS/V4GlvxJFwVDAygbf5fzzDr1U3yvCoDPDNHSeaoZvy9ZJ0B+cjTmoYeqoSsDUE25
cxnE4WOedQl2VP8Z6z6pdnhKq4WmLsYf86MuxQLbsdytM1cHGhqnx5hBCGiOBoG/02Iu1ogAHDlT
TqjdyLuIDBz/SUKU0+TM5EDLYUmGQa9MbvDpsQRM76I1Xm+l/4oPqLgOQFlgsWd9aUkNrOqAL6IJ
yQiZb+GOEbilGE3E4ELWrU+eRskAoB119VthXkEMEcv+w0NvXprHXxcDHxdARO4vdLFZ482DXNbk
0EW22AC5isr8kEGMvW8gyz6fmUMEWPQ9NxRk2KR9cnwM/p9z/9cUPyiHddLmEgCZAGv3tgLZJSXN
tkopqlwQgDz0pFDrvKqSW8uA1ZJBod4TBduSQdv/sJkNVEs4IgOBvJsan25Y0thPQe9DRIaMH3Xn
w4UbSs5QTnSal1TVryTO0++ZhseYUwT1pYy6+iAySy3NQISVQ0nk+OHA6GHdOG4JdkumH1f6jBJY
LKJqphpSP1l8tm8msfxaVPqsvbiJYRzyCqYs3HOK4mdjE/3WBG62TKKyuSim6WYYLPKE/QCU5BLr
KZYBGopZYUNHOCH7rAcbkjUwAI9T3e+qGFZT1cxWS3OCA3dqvKXAZTM5cxDNiy7wHAHfB224Vl8h
Kh2vVDoqqGGlWIAXEKdZocj7b/wYn7gLRJibD0fSAy3jUTxVarsf4IbpFhuGltZ7Zle3sRyiawWN
ZHyh/Q+TfszSkH58t5m6WZOIrm46npKsJj8UtPLOrkOCCw+fo0jFXyCUVB/tAHtds/unqA0s0Zzh
O9I7/VKQftrrnvyTgP/5zKIRJZcmGDaZRfSrawXg6+byx/+YIF02G6US1NBR5zuMwgf7tkcpo+gi
qB7MoRlw+pEchAzeLJLBFC8axhXBCh5sZcKfZSe9I/Tlb83ksefJK/izW3cXh+D7WBmlKAKjri1M
cRM43/h5s4CWXAL8GA6MZsnBVpEPQdyBLf8aMKGZYiZ3vAVUwsTQ9yifYgeA0dqFWjJINYOXJ+ug
L4oXjT76PrZRx8tzT77UrmTPGQ3NmMnIzIbKd5CJg8lZJBlXtlQJWnyY/7j8frfRdZ4n2F04rXyh
Wds9p9kK68b80CXNGtJi407OG3p82fKDyZsQkAQ8cuUAhjD4N92inqt6Q2N3Szwn2xD2POxALeDO
7yPeXBK8x43vXAESq7cmZ64bTZnQmyuGJhZBmT5xoLrNbUwqGWYhPNg2LKupABistiJI+FVAqNtR
iY5AIq6jBnqzxTbxp1NAvq7rf3ik1WExAsgSM4CWpjSi6zih6nVy8m8WMFI/q6bZo/zZvbtDLVeQ
zFIH9Bs1pAayS+RiwzkxCjBqnesPaL0JaLB8cBJk27FC58yEaZOsM1T1vnSNZgCmgr+WzdOgjvne
p54A+HDkR5/rODTzQTO1Z7+16WSBTnYF0v+nyasKbqOZXZA1pRk2+8UAmEwzdTt4Xfw+43MO8ojd
DqqA/79RPs8zdyGcHUVtQ6Rlrmc1BTwxsmyAct6fKhhY8glk2h5x/12Dg3kwmTYD0Kdwq/ggdeks
gkroS+lptseuxl1mudt+//C8qPmuifSX2OnYWIqWQOUKkMnNMGsCgFOV9QqRS38jbA2Y9qRRqMz8
fTHq84ga+cUceCLZxc/rJfV0hXr9v3n8yhwsV/tk+8ihhFxD97VjYafsYyXGD0PrEyJ+y0qXX230
FM+BRaGiO9P6gr6tQCLv7CfZTfxN2B8mzWTjbYXt9isTzldLT7hX7MLUuQZz/9PVHv79T0Hdq0Nu
Tx+8os2r8Lo10Nr1x1BlsEzIO3ttiaD66Au9hzhCDJlqBry7iqE/MeezhurQc9C5NpeD2oxSLS6v
M7/9dDlw9HsIL8QvE22wKkbhoLQ8aJaQfJOPTvzhq2DPBCfPjbSrU5HWYCTP+a51ymXjRMOT5fXs
vflustIb5VOAAsDShGnkgQIQ1M5pwvcaSirQFDMVTThq+sesGiHJi486xJrFP8px2jxqmWaG8siG
TyMYD5Qt6tKvoBNpX1woBe2B7XnzajaTIbKu2vtMvTUFU9eCN+pqUhFS9ZyavCpagPEDGFMLcoLX
j+U+4AlYDOZUTBEe2rT5+JQzEz/F91OT5TJXfuiPXrnnzbQoGQgVweTaP5J2Sfox/ZE5tR+m6Lif
YsgjHSIJQgBpJP9oKAT1W2X/KCNvXARo+l1dqTWAQk2yAfnKetFuCJsvBbAwz65Ay8XYAQJOJITm
3yREFMc05u85QT0nQyMPAI1k0wZUvtokvUERr/oe+FC8j5JgvBRl7e5zFzKUZgDflgTA22/eIBTY
ZjN/CGvUa6bxKZgJIrc/POb5z/iHqF2KH+U6azrrXdP2fgcZNW4YdXI8wgEaArJRrcCJVScPT94N
YPggznNYnG3GCk1FV1YCvjJzzGO0C+/xiC7qxpnj+yoQ/mYApA9g5rW1D/5WNE3nnkhxBneKYgWJ
NsJjAFAJcc6ili6U6H4PsLyazmIe+OsKMxBHHgYqRSFAh86DuZWfarpU0JzYCZu+jpblflBg6JdQ
vUFBCk2bNwaUjZO23kfbV2qT9WW6SaXvfXQjaoKwbvuiIJD8pHRAlibP6uG90lF8a+pCnEA+cBeq
GsFLs6x+SxxmbUF4G8Per+mL5QX2kUX5h4kizYdnAjjUPGQOlRMc8PGTs6Ud+lJAdH9RZgFcwfCS
3LW2P85Px+FIOy/Yuz4g7nN015sEZQCGVOA13MP/nMe41R9hcfrWjJM+DX3KtunMUyEg87xTfIUX
UnX9wZ5DtMEiHUBmAl6tIPdHQFjPaUAsmhVKVfXWhEPvXxPXU2u4tHUbaZg0BtMPxdUQW/d+30na
l5u0BP3QheYo0GfYakTVviDAAxGU5249uFeQ//fKI7bmdIetNNu2ddSc8AyuVkBvihfuwg/Wdabo
a5NZRy8ANHmhxo2oquYiRpRAQQEEMbKL1EUGfnXoq7xZTs6Yfo9cD+ubdPqwfPp77R03mXOZP4Ux
Bl+qTCjQIfhcHoc4q8dDxYG/Kwd8vsMAQr0r8O2dT13Hx1evFwpN50IvqN1aV20PbBcFYJAGABa8
2S5Q6L5yvmdQ+ZVA00A1nb20UOdf2fBYOCgrlofWnoJVlkjvJRBlsRhm8dhfA2SU/wlUUi5sy4Ux
egIA1lBZX0QcWV/A/eueSoEvkQnhXAMtwz5z1ibMnRba72lbr1E3EaFNRL+yAj/9yCz/m6yz6JJ1
wXTxsuKnY7PsI9O6XnmosW3x1kCILpHXyezNxhcZvvYTC83VQV/5C6iE9cfWK9qXwfs9XytHb4Yq
J2tzOSXiXOOl81z0yoZoCppm7m1EwfGWdB27dTCWsbrGPZiojkvQZCaIRJvQajFj8JmPF1aX7MxV
Q+9Bz5z5eCz8ew+s14OlpSFxPjYeu998gFuDkvXaThJIxbHpPZv68StJCx66btkdoCBIbuLf/Djn
/T/5eX7kR+PXAWj3cNDj7/ktfskC3khPWKyr5dBp+JIxH5rbTm99yfAWCRPOkn0x/03gzndD23+6
tKoev1RYcc3ZEiJJ5zHy73+3YexOtMBvmEM95q31SQ4Cmg0MAKHjlyKDBqvtvNlURYesTUFImsO0
ioD9gmYOnL8RqgB0gP/jotaJZj1n3NpcxFu3xFuk+l8XoeXhPkfU2xb+aG06nkD/KpPWuatjJ+zx
AvxaefY6HbL2HyifvlbtIN/aLIXoQp6LoyzTaZ8Jlq2b3E5fg6FOFw4a/f/kjli0lWWteJGgRWJ5
HOrVOHDduQeAu0BKA8UkHG3hHoJY1fXSDJM5togHKD8Adymz3XWA+tZtUj34pAB4fmfjsCKAnUDR
Nj8pIBE/lAVrqlb2w6Xihdg6Dh+AsW/oqS97exFE2dUXhTpLz4l3ULSn2xKV1DOUsZNlUrn2e05h
JUXG5ldP0eD1ZPljzHBhZNvtM1pceEKgiLygLbSIxib2k9ATQzjh2QQTqjnMPWjg1S3MLfruym1V
XqH7R3h7TXPRXR2YsF6KKMbWa47mfEZgp+PUGos0d8uIr17A1FMvDdNbiMfUl3tqAr7bAqRrZwYT
H/58AFl5SzPKvAIbSRL/MoMueC8vP80AzFoVbiD3kY52UBHVXxJa9NvGyrxZ2wUmR30DNoSevhXw
tYVCCI2esLFgN4YdsckHk4S7wRAL4BVZvgPIAso9eni515sIYeT/MXZmu40r6ZZ+lcK+btbhEJwa
pwpokho922mn7Rsi7XRynhmcnr4/0rsrcyeqC+dGkEiKkmWJEfH/a33rolCXPx/W/fD58LNaFTt0
6taDTQe6zTSOgWGG4TlXZ+0y1Xt3l+mT8tBbzEREo+HTL/TAMgAm1i4/NNG2r65DcoQWVx/ET1de
57ByjoUB4kLTviqDYtyvVpfLbXsl6/l1ltZXtxTm3u7GIphzl8VPar1KshuIKwsz1vyDux9JMblg
+tsCfudHZKjO/OD2kfCEour3U6oS9166ELz1frjQYH1hKlnv9itueS6wl/e5Ir2hCl+2ntXPFtYv
Gu1tT6aqfYBhVfrbw59H/9Yh2x4W68GGnv568C8dNr1r4E6mnb+53TZDWz1AVV476BTFlU4JJnyP
n/63bXdUjZJM9tX6Vq7HOOsxo1YQOGxNmU9Vxli8OLbcq+2m6ckGVjJ72rG2Dq9StWX3dldqdncC
mH37y7bPu70Y76nKZ6ffT8aEVmBzKCN/O3dez+PVkO6Uld9vANohWbX52KD9283Sk+TeOjFGBsP9
BPxv2xsn2VVJWl7/PHSMifKpy9Q6bSfbnlAYVHPt3Kz32za9ExRRC1Dy+PstvI/rR8CPKmQexErT
Nhr3T9PgtkfkypIEP/f/8iRIzKZfOZ3AGygN5tddeFGrcXErXGF6WEuGN0urrwyoF0+KReNlBpN1
FK00Hs06u90O6LF1eg4X7tuwLADXOKESdMOPSOv0nW5kzn5qddp8qUrAs7WcVURq5+2hGQvH19z0
R93MmVcnqfE4qWV2tT0M+cl80aY7yj5YZYnWCrSkjF+WKOw8iFDWtW2MEBgT7TrEM/YytrW173W1
OGwPs2GkS8LMRw2JJ/38cMlCibKq+/yot49VlJilqI6Fp2RJzZWX4Qh/cdcQou0x793UYPVNs4Zv
uYxyYitC27cyDU3/um270ewmv4nSbN7Hkxt6P3dsz2Bqm51Zgd5v28O+ND3ZlvN+YMVzbZnmGeOI
dp7WR9um7d5SkFRUVMH2ICmm/jqhcHq9PRyLVDnV9IO27Z9H/Gsnn4y+J0cRlPu/tm33toO51mWB
WwKW/7ltu5d3xLkqvJGAaIDSs4CzHjYlpRqCNvYoyyHDtEvPtdzkahNffu7AsaqfaD/eraZKM9j2
cJpsZ4oUSa0L8+SPv/3XP//7v96n/x19VLcVrfWq7P753zx+r+q5hUbS//bwn4eP6vpb8dFtz/rX
UX99zj+vHvZf/uMBx9397vcD1rfxrxPysn++reBb/+0vD3Zln/Tznfxo5/uPTub99uL8AeuR/9Od
f/vYzvJlrj/+8cd7JUvCNO4/oqQq//hz1+n7P/5wt8/n8+NZz/7nrvUD+Mcf/4d0vPzbb4d/fOv6
f/yhi78jc9Pw1zg05gCXcaLxY92jaX+3LFu1XVc3zT/3lFXbx//4QxF/B6ZpUom3TFXVhdDEH3/r
Krnt05y/q0L/y/P+35/9l//bz//j30pZ3FZExXf/+EPYxh9/ozO8/n/Xv8tRHaipqm47qhDCNg3X
Zv/7t/ukjDhc+19zKYQEcrK3sYj63Sy6/eyiHM+VCoONLKZdKnDBWbWhsCN/zQ1h7kooBGVtzBdm
0c2+KY2F/AJY4t2aslHL3jyti9xt03YzqQv2vg7VtxcKBUNJni1rZbf3u7HLzqs89KKImo9pVEai
DoXIPYsiCKV+EE125ypBY32xwkSef94UMuIyrruog52kPiMfz3LaV3Wew3Zc7w9ci/7cDHevJXVo
0oK+NOZzM0DTGM1Z3ylJ/p4KwzwLR5rn2LWvYJvemgrSpzFu0L34dmN5ek7JITXpMNhMqdKhN0Df
cMHWcAHgd215swb9/12YdIrfXfVDOkHELW6satL2rqfPRuG7VFjwu6UAjoqbGbW0h+H7FnpzgTp2
IM8vF296kj31XBt3bVmZ6MCmWydWv42yuGlGywxSeRX1+hOxfQt9nWYMEqM4KXUce64GctwELhOF
9Hy0cFCRPWeXqkmpMx+rVzc1xr0hz8Qd5uXsG1TU/Ejk14No9jDzAkaOZxy04y5yumCKLnvbvu9q
zJNvM5Mlr3bjRy4R924xkTFjysxT9PI6rE34HtNE3vhQLod6tt5KZ8Dqyk8LFd+ioguL/Ajj2NTn
Y4ByAcKoaUu/llmJzj96AyoWenoV+01mCnySVKz1qVMJq8OnVMVlMGjNHSNrFfRhl54aAuetdNmp
+DF2WKau47h8ZDQ8VxmrBo0IXSrWe1tLfgxCs1HeO3h/Ij5pJ5wYT5ziSXTqN9pyXxaleGzM4Zlk
Zm0Xufx3DIoCinpy5/R2mOZb+uIp+RgDulcDz/RA5ksRFTdhkX2kU/nNbpwrmo9EiYkn1VZjb+Sv
tNzlcg7LmMuvAY9kwvUBSdwlEkRxlEuUcQr4nupctS3uRbfcVcSmeI1h7rOcHAkzp3DY5+iTM33f
toFVwxloVUw/mr9yFTAheMjugqiwr/WWmAA1j7wCA1PPnNvDfEU4uOq8oqkr7ywUBpW+o1z71lg0
B0oW+HmFaQBMj/CYrl6oo+svY14fIrTDi86HtSzVThkOoOBauM7L89Lwz505oIyeZYWdIy5V+6BX
uDvgFLGIEac6iYMls6bHQXUcukSeVYZZgLmfRRMS3aAru+ULvJPQi+IjYuvlLkxVA12cb9ISuSBi
i4tAoSOxZpX0lsryMlWt8ZqIwNijvUEWWsNNa0GmqVR5F8IlHmY6g3GOjl8k+BejIXqzoOnv7TqJ
TtHcPBgu5Y20/5HkylOoq93OjoruwtL2VLLyfWw5iz8Bg9AzZAmmKhWk4dmacGZUaNwftCiluT3L
bDc7ryYLwQc3wyQx52YgppDiWUyHQ1JxHgf1K6Dbt9loEtaQLQsthJ0HMZG41HXUiGUe74yU70+G
1ekwGRamO7f+ykITKrSpV/vCSsLD+t69EG2oP1M22o1uo3uqOl6UIiVZVtev5hwoCHyWB1Om+UmH
D28ODyyOeIITzZ6zatHQq2eXZAruVaKWj/qYv5Bf1J8iOwdjl55S1THObmtXPim90740+oyFlqo/
Y9cJ3CQvdoMkEGscxkAvaWMmjXLMyjF7XEw6j0YpFN+M+/rQi6ndO/wyEz4EvshE+ThpfLR1HefA
Yj7HguuI1R4HQ8nQRnHBpVcZXwyV9gNL/0AzePrhxnjUQrGYpziem9vF4YfSpMO5l7extZf4EI9T
TXfSUczwWg0qupTXa4foWu1n41r5oShzTWTTRVJjwggJdZvs2j71Qwx+Ox/Umy5xnue8wlsbrs1a
u2m/zABlPTqwzYerf0GCZL4XM87cKKqVO5uATT81s3tNU5D+tCnjVh19GVp7Ivn2oqiK7pvboXLu
Vb7u2uTGl1qst15s6pd0stvXjlJdkCmkMreUuZ6SXtkbii5PNHodT47WeAB2VXmIc7rrsK0av5WN
9a1PB4AxheEtxH3u1MkgW0ZML8tcxd4Q190+J2NpqYzyrs36Q5IZ+g3erw5zoN4eM4BmD0TLJtc5
8CVXa9qg0EQYDAwyV9N6M0vGRGcJ550mRzBeTa9cjFbnZSP6aL3fFsE17FAChssYsBhVUe1C6vJa
CpvOZN3TQzfp/hWmvpednXsJidd+zcDpJ3LR/WGQuh8mDtAnk1UnBJS9KDRGTjV5zZdB34mZDlGW
X+jzNH9LMopUvPlKT/rDL5OsP+cyf527/DZ1cZlVaQClhcu8SnNt/a9TF50xObUy46YLYwsqxxSd
1F5/UUPemt6lASugaFc67+BBbiSvLtrQ2Cduh/+4ogRD8bjcm3X55GZOehFS8fNG2tWswZd3R1Nw
QYT64HVm+zqBe8uG9ImFzLsrq2y97n6Ifkah7choX8dD0MEg5Ds8tXwyEtlS4lPoIBxxjtLbpF6m
w8AyyadsX1PoSg2vt5f5PjKU+T4UFIxHW3O83mymg5ZU/OM06hH/+cOCvef89ePSoF3oQjMtjY9K
CFP7baanhLIqQR++YV5gLFnKUxG5dx00HI+Rg98l1SwPsNBqgwlzBjDlbqmqL5BDbyGff1u6sg8m
0VaBYcBib3XKaAV5oMjBhdSIDMXRKTHJBULDvxRnRGTM+6jo6WeyQtOS/OyArQnAOc8+anP0eaVx
SM323XV74AWrxCa3sBe2jfSHBEJcrj8MfYrIYqxB2XzjYjN5btM+ZiNTBLkkD8apWGVqrj1SlzDm
dzxBycGe5DW6+dspY5BC/vomsU9AYmb9Wnqm3TKix8q+5WJh6ywwKz0GXEk7kDydU5uD9tEh+/eG
hQJ1+o7TVT3LpnmsHHBXUKh4/9AH9rKFJ0/VmO7WXZQOX+uBOUSYjh+zlQTgV7KgjdTbmObSktHe
EunY8PHGV7rMLaiATkYXpX6p5A/VkC2GdgW1OKt42713Ssp8luKn2vQemuZ3U7bkDtTa4zS6tL31
4p7S7CWwxne9eq7cYDbH1Xg5Xhi5SK4rqwP4Jp15h3VWp9dtpMl1N5arwosFbxFPtep1Yc/G9WaU
+ni2FQjFw7pU3bZ9HlMjnucU+eV2hrki0ocPU2JqU+b+ICmYTsh10jnQM2MVTTaQppr1lBZpAse5
q962k21v6vNNrDtzXS+v0vLml/fxedei7jfbHaDK9bDPl6sLAoxnBejbdpbP1+g1rd43bWt8vtmf
p96OIZwA+q5CpMH2h25v6POuSxOoUa3o8+/ZXgVRjB4MLmb2VM1rbHHNE8VG5Vg10FCGaKqut+2f
D7v+IY9wcW+Ptu3bEdvDQhe3icvk8efxPw/r3eJ6xs123jZtN0tkp/zGNOVi1qv2PNr6i64Vwld7
Ehm6Zqp86HK+WrhXoaJEx4mCkJ8NyUenUVOsNLcLcvMqme2D+hCZHfHsS7m3wr7yeho885BZpzXX
hGFpOi75sFPdfCC03jw7sk3g2YjjMPAFZsYc1do9soj24CR439plTv3M0Z/B7RKKm0WE7w2B0mVM
cgCxFTWNWRLGvgxKW3pSuzBFJHy3KMcDM9CjqTGUy8UkqkGbQLoNQ0sHov2WKcUxbURH9zEUAfAJ
O9AqTlCKU1WPVaDlXbUPxw6/eoKvpP2ap8OjKYo8KJTybukaAojlj6JFhNx+7RUN5Ym4yZhL75wu
mnwaTMtV3YunHPAzXPNbqTT5IVRhSY0qdIq8xbOu6Lsyj+Vtt6R+whoGEpbdHZNJvvUtK9IUUlUe
3sbw51TDYLLamGBoBypdllB+WMX97BZkOoJp5CpTUZzTtAnLSvFAzacO6jFcds44TUEWV6nXmoc4
zlHfxWFx6dTrZaFQvEQpXmwYHkwvaGcZPZcQ1MnzLZ0oLxXYecz6GTAXZIPqDNeLuO5BfzbLco1K
6flOJF5bjo+KnRCVhiJPqOI5KZiw24o5eJkLOgrf0g6BbvRaNTSPNR3OTVYSsqcrVeGFg/GmLS69
YAgxowj3JLWSjWO8qbF2M8T8oFw9gCK3guLqt4asCq/Xy8Kr0/KOgf4BMZD2kDSPod4VL106vQh6
X0AOSr4eJlPZkBxPu5WjV9nT6LWR42D+mwwPc9e9FdXlC/af2W/ocjIBGkRgRbLCPusghwUlcK7D
lsCNK3LvuUqGZEbTx8pQtvSwjWcNFmYo6ysn5mci5qesG/mXuQVmz749tzI8tagYdMIBjz3QhAuD
q7ZB82pqrepLzUo0mbw8Gu1HTay5rk5/HKmsv0y5fcgi5YsNNJ2SvRUHRT9pvtDmj7pDygAvEfbr
kuaEDyUyMM2ruiOJCJ2veWMp+HgrwQ+NIsVjM+xSaBJBDbDGz3BeBmqTvDDUGfuO1KnZ1Mx9MrrP
S6gTuKwyGc3oj5ZNBg9qxuY+yMLxAeYFfRKlOwOxvVuoj4kbQ3mRQSQNcvNwb+yTarw1tPIVp0J5
4yQWJWz71dZv6kaQp4sWk0wQtaJuc2FWNyVlFai1HXPPLNplVtgF1VCae2L8hJ6QOdmu3LROFH45
oqqNHP0YAcUAUuhRZntjmTT4U1yNBxXrLEf3LpZaIfdAgC7Qez+AJvoeyxAqXK+WQVvIHv2WUVF/
oT1uT8P3aDSYklUJLgRm4TR0k/O88COtQ+n4TVr/EC2fzXjM5Txd1aNigXlyvoWzfkkHezhORWVR
q6AdndGjsVIl24WinIK6o6+TOxhhWoI/t3vbTWfqYOVMDK32cI4TxfZAUDznjfVixWSIU24CmDd2
58TOUlqE2lSd9bVqpFRWdXaXBTweXbnqz/3b3W3XduR2bzv888jt8c9jPjdu+38enm0v9PMcn0+P
xrd2tjDaKk153m6ko8XYV7qkPH/ezUiT+XXXdpSROgjtf3nCf9hK7Z/M7t8P+J8995fXKSIoZoSJ
eppWYDpIwuKs8hU6y15n+rI9Ro3IK237UdGydbv78/jP/b8f+vNU///Dtz3by/1+tn/7+JdX387+
757+c9vU2fupdlZ5glGe4/UmyaHa78L17/vlrtZ1CnLLdesS1vnii8VyTm0T9NrYnicl7s7bPdmY
7bnbbkyk/eTe83jbuO3Gymdpu9+ew0ScI38etD2n3jZud3+eeLv3++5fzvnLa/zbF9422vPA5I2e
tqntfr7d7d7vGz9PPS2K37p7miUnWRYPktq2j+/p2Z7LLjA15I2IMbHzAPhRUeN5RkU456RfSidh
ORE5WK+GHAQtOdPkQu/QmdLBhhFb9QQ6qeQydO85YQm+XWWpPxZkcbTqG7GqKyq28rSF5VBqz/k+
kq/Foj3aYKWsERlvBMTIg6KaeE2xOp/Czl9SJYiZQh/y6DYDBnKmFICeqZ3oQxk66+fli5OKgxXH
vmUknQ8NL2e8tInaDvsfdMe6s1Ti61jBHt7PrA1cbY/Ua/LzZiSR0gHrpimIBs36wggFuRQIapkc
U5DUwuo1tEnnCAtsMI3NEibR4z3pMh0vle2idmKGjiqU0HGKLV2cq8Ro9kHfg94to/EeMFC4S513
bCBcYO3mEA9kvYrG/jEMxnNVIWdgUXhKxm+GpSf+HFnzoQ7tLFB7N6FKjHRd5EfobyNLERD91HIB
8uZfF6284LSlMQRWlgRjdCcS8zvNuNec4TvoRoM/3ngqFeCeVQRdIKpDYANu3EBZlDeFns9716Vm
MLpweAis9Xtb+6jU5TIjvSq21Peqc9196Lofhivfce3dGhTt9Di6NOKq80AQm6jIXcsvWJv1omeT
2ReHRFW9PFyxd5oC0CRJbYaV4dVyY8XXpS3OzsIQBkXnhEm35b2opi+1rvGhmAaUyX1XtcVJrdTb
nmnToSjNgtVB13opUqOzMw3HsdJ7eu6AdzIWGjqJfhfYhEF4l8Goqxbs/uaaY42DnRusU7rUF2Ns
+JObh+fIluG5naOCkac1dhR2FxCIo+Xj8Im9zojygzZYhCPHi2fKoj7kfIwoL/RjZ1AuLgbtqLly
DIgAxJRUlKT0ZN3kerOTNNCsqZggrl+RaSjarEJfJc/Zd3VuHHSotUZ5jlIO00nQNmzIvkpJwHKT
ER2QGSptkLz9kiX9I45/49zl4b7OO+m3y1RTxiHOOp/vskJRAoIerN2cxK+pGN+WWF4oqXJrF/Z0
WapK4NRqR4rjYu2Trr9biG7ibycgtNZrQklUdi69hAHDtz4N0+JOyIw4CfUq/06kTOIbioqDNA+h
gxXfq8r8qFvLOMZddBNZ5v2URWjeGc29sRKJB1GM72cWXyPaMwPQyUcTYnJgqf1BjeH7p3ZLETXr
/colFs+90W1R72y93uFSKHb6bGNFGRiBgAEm+IiEmtu+gSaX0JbqVkc8LcNUP2qKdZOH6ogvaGYK
fOWAbkNblanwuzp1/UK8DLo4AEvEyE/Fgl8nWqq05MvGlNtT67ijAmoIPwUG7dvM9nbmoBSe2UvW
vLEa+mbmBgPUDXpXpR6I3HkjIoVi0bA8DJN5ElEIcKcbYfIY1XOcxxeJ8SJZnQQs6Cs/RKVXDCwp
FjtnKhaN+0Uk/UlrbsLGBDNBWs1ouovvqNPgqYhhDp2+4HXLuaq6ecmrgm2qZmbx/ERxNhwto0jA
ZhEihQwRrhjtCZ1OjF63Yg+yzPIzZr7Gmytb6W9nKcJF9bSYb243rc5pZJoKSxWhdiiYIncHRdyi
1yC+5i0ETlPcIT0Nr82JQnGGFShQlXFAeqQPlzn/qL5xznrhgrMzm3ln2XG7w58aeXXdX0JsMPY6
dIY8J7dcNkmxn8cw3zFpp2+ETZBkxDzoKlFTryVlj0H1kNpgSmYrpv4F5eyUxSMYcPItgBSW+1RI
ERD1xNNdyAxiEaSBnlUVKhMrWQbQ8SK0wvRQQ5b1ZJl8VQwqIK47tZ52j5E9PTDHhs6ksK4zetxi
k0XxLZx7+5y0rM3i2A7IVDP9QjkyjL1OcyRvnTx5mVDzBXWvTP4058VaDPILoDAPakbbpRJ9c0zn
hhYRQdMHO1KISKj0MEA1wcBokmXmNulbT7hcFRWxJ4u4umFCOJwB59yG2cI/0oncB1VHg63eyiQH
QWeOxcHqjfMinpdFPGiqdUqYRaJYE5oPFKZ4tqvvKdQGwxzzL70e3jdWr3gmAbX7MksUT7Pi5Dj0
WXrlFjszGmvU+drVoJI4LzxpTXBCpzyEuA+eJ1/aE5k+niHNN8Mm1wAqieLnMqGPi0srKox9uKIc
inqpD0PGu2j4DoRKRCd4cvm4ujGwUXDtI5o1wWh36UVhOd/DBKiM43RoK5IosBqlOy12B+q/ylfp
ItapoidwMB+jY4ThrBJnGtWXoe5C5l4v+MTEfsEhZh3xLpX035Q1SHaFilewMhjAMbtzwaoV/Skx
qVhOFTYxlzEMMWvrLyVNxEgT90pSXGRp1QZg65rAxm7puQRWZ2k/Mn0VzGpi4x5fhHkq6S9oZovc
uwD2lujonFvtAUTipWZW0YGF/wv5DenlYnuFok1nXZ0h+RTj/Dx8VVrGsa7owgcKK1e0YWvi0sI3
VddPgyD5ZEh0T4lEtGugt/l2Bp+hc3nTJjB4Gcc3mfkRT7YdyAxTXqeZXyGsAcoqQwtLDylxNgX8
sgjfM6nvjdosUCLT1KzEwvxK4RtG7LJxWeLn9WBWZUZzo4jhPJfD5NctfiEKsAU+iRxKAgXVhEil
fZEYz6SMHkJpXhJzmp4VFQJHocFnyhXtyEceAgdpL3k15yJ3nQeszauGi8U510KvoEjUhfRiY9Zm
s9suF1bjfrf46U+FTlabocW7QVGF32jrVdZ0TubsPEYJ4xsFQ9b/k0O6KAZYOg7LGm+YHSx0cpQq
xz2N3uFA8y3xEVlG4PUwXEvrBWhxdFl1zZcFlnugmNk7xcwXIGEfwAbKwGjCW7XWHBratuE7eaHB
Ia4Y0ruw8PPWPdMoBp6R5+pOTnf4CBZfdwrpu0xgGc+RQqbNd3JalYNC21YkA3PefkH+1lIl6CsL
Cjbt5FDZ5+7wFLVxFxhJOD1ElX5vL1VQykb3omVKLyq8KJhmY8XrawRBgy4De8RkP9ippy72kx3y
6zH70YJG3T7KUafroowRIjlQN3qLPGrIL3C59oFdx8TPiTHhLakIsucavZXRHDtBy2lkfqXZ3x1t
YVgZhtI3tUlemFmK4tGyTSTgzrOmcseQcvZkliNabQiUTkfliCr4VlAXogZO+SpGjOFTwK38aSWw
QVY4Gm7B+j0TxzTOH1oVgJmlvjomf0G5NN0hsfcySsktcTsRNORu5gY5ihaYcEa/FFgl+kaNXmiY
fFWVazt2lWMslPfcdgizClnrrEUSVuUwkQAJJz6BF8QDOmN9mKc7YVWJ39XAglRLM6H2RgQltzCA
e+1BVWx5AvuAN8biwtPG/a7cT+O+yIfXysjGS8XRJ6bGbZCdEyzFfkwBzyu7mQZOFCFWdo2rBu6D
N9TMfi7gXKB9sMRFJCrF0+VwRg6IWaucb7kcNxdy1RGUBjDdoUWDOiWkLRSvfP0k/y3Eoe7Y4lCb
pmW/uCOz2Wb6PmbMc7I5Yn2hIXUDxRju1BzbUfSaVMODsXoE1MU5JwuZSbOu7i3ZEZtsPDqQkUJz
OhC8k+1JYmDYED062TkALS68lEoivX9NAesB6lL01SFemAiUNVMNFhMegR/AfsjHrJrh2eE3OGk9
RcH1Ajr2NVFn+l2GXvpCqDaUmO6ynK1LWss1y6XxIBfNpNYJSJ0hgoyKcq2E2o9RlPwI1SpIIi3d
Z9hWmaoqMywJn4o1Q6cKAgWCOys5q/qWyOobAFNQcpqr7iz+NiLhi/tWJDez3t53E3Bb6Vb5mejq
Qo9CrwXIg0sAkYmRaesE8UfdiafKpt+kP6FuEzvZV7XXthYJefbXMC5g8tiHRNYPrbuYuPrzb5Fj
30oiQH0UchQk1zbzSzS5UaAbyUe1DNekb0zAiud0P4B7sGAG7/LxOprm741Ou9u0lefM0p5Cs/vK
dLzUmTdOuPzREUF4TOigBWL004kgxlqjxt0b0VOF4Y5vuf2wuGI/OMqd4iIS75AstdpXmhI2Bb0B
v1GnXiU9c8NZThHuTyMLkCAzBeK7g8xlmk0ShPKrKl6iu2Q0/aGU017YlR5EYEYsitPnce7vylw+
yyUdPMdsKq5r3yfXuJctRbyWJCsmqu5XlxZBWY7mD1RN3jwXvlGzDCp78WqI8SuhrrumYU7Q3vak
kuxEUhZclpcrAI1Yh4fhRo1aiCyNUZ+dmmWKPZiedZfJ0GSe5lDfN5FgVWB5QcYgC9ieDRjPsfeJ
np6k6FgyITo9ajPylExpccsiJdi58KnDFPiPPR+1mpyXeOeG2IXClUAzDomviTHfWdV4VxL1damA
osDvkmZ7syWGZ3QjsWs6+c5i9X1MDOWgZ1DCyXa8TdOcvsES3RjIV/sYfVMsaGM0OenV8qOb2mbf
KkXjtYOcduXC0BOn8cVkp3uzcNW9dMfEE/Baub50jwTT9fTC7NPkpPsxVJ+7eKJtpxiS3qDl0ONC
fRX23VUKMtXTzbu5aKZAEU7I8Mx3fYzkqrWpj/pQEGZMTfgYa6ZEe4uhYYA1HUoMLQ6jZGoQkqwn
tD1Lu7yk42Ai/w1zPzLX4ASygRox73pFJU2PEcwbLUs/mP2xVGmI5ODMAzPWvoCPVA/RUL2UMRA2
2zyiSL8SUfIdedCbabsoxJXyvl5rmMMw7R1rrxEZutemekH9wuxJqq7udambExtD33chq95avscx
WKPGLYJEgaAY0pD0BN8bXD4I/7Qe1c5ihDuCeOmdkoXSOKnLJFx+pXzNN9spPHmlK2uR247jndRN
ZSdjbdrPvSC7lRIzpYMfxWIcaxsDGqoT4ZsJhKhJZWXdh6ygGVnkMoCV1IxzVSfkdENn8dG2XMIa
O6WzVIIh7S8y3QW3bWPKScvTnNHTGEfaTEmV614coh7qV52fUTmXqSWH3UR6nFcBjNzJiGbrWq8o
neUlUlPjOJkaYtiC67c+PBJpgCdxecUjpXlNh+c++kEhuL2cM2pVAgcJAG9glZJvrD5nKdwYOsMJ
k9BKhV7RkDtn0s4PTLWwD7lJT6sbx/Bo5F/AL13IhQq6YbfufaQ+R9V9S5T7IaGIw7zN+G6j4GJp
TymxCWG4F8N7UrCImfX4jmtmt5sUec1EgMRhfXpF5A2neVK/ZlH9bcru0adB+6neF10i6hjsjEm0
+gSXg+S1wn7ANa/T+BoQSyVDdR2hTXJQj+yGrFj2vFpFkI14wjD13IWDg5afmucyHLJk7un+Qwde
Gpra7TdTG/XAaIEraaxfUEz0dwV9MGa8fI+M8Bv9HsTitf6AZh/K4V0x1qepyMNgUa9Dlo4IP6N7
VB97x0QVMZgL6pciu2lLC0VJSNoZ+gmkg03GCGIPGLCel97iM1v6ORClw79jnbyn/ALLlco2GPZ3
qhk7WhSsCnXzbLfKcaqW22Ls3/G2HBUbyLaGOsdN7HNcFT4NF/CLXMVN6SaHomj3hhbeOJblBLhD
3+nj1/5c/cBVveyHoSIehF/zSPN+n+bNVTfttMjSvFrUT22XoO2wr2IWvM4QPieNNlDNpDHXQ+5E
ibbDTrNnbdSk1Z0dLl/16P8SdWbLjTLpFn0iIpiHW0loti1Lnm+I8sQMSTIk8PRn4e44fdEO2132
XyUBmfntvdfmkC2Z6Si63o6z2MzjEM6VuZOG86RsHBd2nzIQNes9nqFVRVhsrWNCWtNmftOXNJ2c
sRk1ZslP/trzlG41nsrlDJA8HtuvPp1ewfbrqxI6LZOhbF6ZFU0eYI/KusOiOnXpyo+N53oO9OPf
h7Fld/z3GeM7/Zj0wc3wrXprxYHD8GEy1D4z2HiMmr8WLRgD0VHqwhCA3vekOZKuACo2Vhxya2Qi
nnp8k9eGaaurCE5lpRnso9pZ5pV5ta+XhjJuChxx9HWE6d+QPW6ifFXAhNyig9+aYSY/nAX3KITx
KtBIP/ZphShHOSP/q49WgEAjdYcrUKgJRY9YCWvfIuD8/V8gennkjZUPhtxLdrWj9TOtQkg70SLl
lNoMR5P86Vg74CLdnAd7kvO+1uPeXVR2F4bCtm2BQvLa7qsGDZqyknNTL4UT/B0H5Pg09ZCSRLLH
3+sMBZnlzs7YbNLJ0yizDkVU+auCzS67BGKmaZPSzN6XuE0qZkJVxYFOuu1B76fnmJ75i0vWa+rO
3STcTQSaaz/Z8ZEmpWUIx1C0FoSvsCeZFcAxOTEltkcdsVmzW6q6LJ8V20CmU8W4DbxiODZF0NNj
p1yGalOzMvX+zNYW0W/sGB1KJkh0ofQrIxXvsTlyWxh+j0fA6SrmS16DQQzbQt0I0LHo5lQ/TM2x
6Ojm60A24TDFtuMHa06iT4U/vJGPuYo4A5ZNfxNcxi5bDRMUX+axoeEbz3NjbrzKQ9E03nzVbDTT
3HS8BTtnNI9/v/vvAz0+8r//rb+v2VHIo6bULlats+sXbeXvQ0ygm7GdOI7keI/ufxQM32BEUdvf
nMju/77/90fb5YdMGjl2rkCpNSk4SbjyMO8aQVjth0VTwxlQHcf//+zve8TaD81IVZVvCyYbKew4
Bpz8bZpWHiNN/+9nf99zRGetU0F3UUq7oaGnNle4wpc70v+H73cTZPY/ujOuRGeblRFQ1tt7Tb2Z
0yZY67YS667/bOqk3vhgZI9xZ9iroKNk3VdKrcrIuaeSprob/YBHY4E1OGv1mxcw+Y0DfBsZSDRG
FSfWFJ76Y5mvzbTZ9qr81KX544wi2UhxYkaLnXZoKBDIrRjf7Qcv4HObTDdwZIsMETMH8X6cGFuN
XTsvsVff1nWi3ez5vpTWhf5SZizJiznXD0Yw3DrpnsmlfePg44dTLJlBhc+Ws0fV6rSKmEiEYg+w
ZWbGNt5o3jolUuF35aoL6vEdDkEQDnrbs4MzHpqmPxfpnHPDIjprINq9QF5EnN4PecLJFf/Z3DvX
Pk6fkq7YEPHdzAymw45pws5Ai0eSINrpEBZqrGurD5fMQe5thxOVrua642ULYxUl6+ReKsohmLbZ
O6DPv0Zv3ftteoSfJjYB5cTwNdlCDPOw0KC+IQKy/lRVOBvyLUVqGrXsCGx1T7IUtT/AWzIT79Ka
LXux97aPsKzErX78+5AspXkW8MK20B+SfSkXd2nkftX6EJ8nU/3kwjfXSW0+JVrypSznVuH/WHdZ
Z2wT7xI7+feMvBYKywIbzzk1rt6MYTlJaZ65MnCgUbrk3yVZk7Cc+GtNSTAX1brTmltnl3ROJdrG
oWU0dyBtexA4t9KNGVPTMm755YNjDjdNmXfL/2C/PEvbfJns3xLdeS+qZCfwXDNoJoNH+Jbt7pSw
b7E50PgWj6VePbYa16yyAo1IVbcrfKpoow6eRtZWDK+cO14sNmH4CHiI62EiGAUlnM4ooNhOoEAC
bQz2YvLemW5FUmBIlpV2IbhLdR+bOJ6SErPTPCn4Hv6AxTR9GMCAHZb6YPbjgMAlEb/a5mopPZPu
tOkcDNW185J1Yc77QTBny9sG8lDBejKKg8etw26wkPwHZYHB3fQGNoiDzYeqEse/L//zPRx2evj3
zRT8/cZo3J+48eO12d70CFK56NlHes3wa5NDD4M0P1ZYi3Zjb52zptw10UzRuZelZ30P0CY+aDgb
SHpkIM7j41yJSy1FF3YJm+mmzP7NMuUTv3nJBF6UvJ39rV8Q+pfpTRrNtcQq7LjtuiU4QOYk+UoS
H+ZVLBkdAQl0mJ/khX5JveRODMZKTWyikmr4Fvj48ZkS/hM6Idomu4u94NcJZL4Z7PTmsYAOmfaN
L5+/nGO/+nq7Ue5Qr7H9ATPovU0w4yGZ5zjd+0Z+doopXecW85fZp20lyEa2QWAfVripvHNvNxhc
fS/lviZ0kNbcGWYVrcva00kQzAGAqeldgw7zrFHBUzJID4sSFWuaGLb8b9nyuxLoAW1IK8QsfLoW
L1vPGWxdURGOj3jTO4n5OHgS22zgPDM47JFQwJyrYfzEvwQEEXr0MUsesHuil+AV3Yq6SXc8p2hE
Kaj9mYbDZE6ME6p4O+iM7xBgDR4OPDUDwhTsPoGbAJA2SCRE3QUgMz3TFO042I7vQCwfKgyX3I8Z
QSME2XPvIZtRKnzMpvTkMOHX2OscjBwUoa0fTGHWdLo586YgWLxurMbdRsbwyPyeznDD+Jn8qD96
mS9CjH2sAg7SaNVnjEwochp1cuCN5Eym6ziWoHmsZsFOopsAHxaO/yOEj/LZF6HKEQhLaWRrjlfv
7kLhgZS/SlQJAWO2d9ICJWZplGJkyvnsAvGs+fYeYYhdmwV2QB3Yq50ThyBNGxSbaRLPBniVdZro
36OD14Hlq7vJ3LzgvzmOgjPhzE3v64gR7dS/DTpnZQVbkS22fs+dUa2SPj+44Ah6zjdqnjeJN/9U
jrpJlwc2pZRYQ9R3ObzHZfTjwi5IrIlhPx1DQ1V+Rw7Nq6UVhNFcfpThNOuPBVSTskEKDVBG7Oqf
Webov4qZjU/aKU9/XMs76sAlukAyIKBVU9baDqIo7a3QL5fMUevS9lGO58ZmQFKhUC3F2+e0q2lo
Jy3Q8PswBZhIH2ULEJok+WelVQ88KeBv3wiu3yGWrKZ0Ofp4nzYGOD3WdlninqIAurprn7OhZKQj
Y6YOLfRqOyI3k3zbsfVZl7BQ66pba8Nkr2TabpvexR6Zei7S+FY0jsXpdHptXe6YSN0gqrzV0mXK
BGt26jjCB4/oMfWmT9WtXlpmcEpY3FsbrwheQBNc3KDdsqKGQR096m5+5QAlma8wXCqQ4b36OHpm
x0WtBeupjK8SXUUyqgjMs/Q/omZ85MFVmPy1yZWsmE2R3DPZw0qnXevxo0JFC73SaTdDx7mWCDux
I/vYRXVo980OGspxRg0nUVB9Zm7x7DbB2TaTG9IQL+sd+9OHuXBOg8rY/8NTH9xV6VZsZDxMF3Y5
3yyisSvDJwc+tCdakbfw+/7BCEYq67suHPyAH0TU1nAN8Bdir9xw5KYihV4MUljNiGjZoTUjbqT6
Nq+DQ2C42xx6GaXHk1p7Mt777ozGaQ8oBN1MbgwHcO5kDQLDyAXrVG/KucEY+2hSflsNAtqh4Ghl
ZfLTg+S6bmEFlrr2M1gGgl/BFUXY6FL5+We9i5bf2NucBAJvZU0W/sDKXYwcCm0AQEMxX7jlmLso
5rsSjhb/qo9UZayncb+zzf6ty92vaqzc0GomP2w67iXYHykZRaZahQe3crJ2RdY1O6cVbKVAmLMW
XmkaZ10zcF5M/pfIEYgVuQYsgh+pwHmZRJwlwa+sptrFuCrOMbbAbW6bqKmsaoLpRWhlmG5i7zen
BrLS+23QDQ8pU6imtYxjgjg2UenK3q2HNWyPHzY22iNBvz1U5hPoEGNF5CnbWzFe42gcv4gRPETq
YEbebfKq7x56zkrvyjeqi0IUinIlzZ4EZEJusiWaxjbrEvSzXMf5JpX+vDGAdWF2n/cGu1gq7Pjp
jLVcB5OREzsjBPUcmAxJp8HdQ6ovVymQzQ3rycxd957q8m15k2qpqrVvIj8shYSTU4ezb56xBUWU
/bW8WRnRHs148WzjSyHRKkqNVxzIIAsVxAL84mSVGsaGUTVHI4rQDHisyAztv8ujV6aA/UbTm8+4
cn5m8yvT4l/W7n+uc85A7ayMKXvgqj6D1Um2RT5c/eLimrhbpxwQgmeSwXHjoxubv7rz6AA2Zb4d
e+voEszeFX49h+JIe9Rrn+upGrdRTvWYmV3KdnqgPhk4ncQSwXSnQaVC02DuhYuFevsh3humse20
8skX2q5otX+eP0YrESDO9u51pF4pMP3VFCU8+rmWRD6+1XP+MQXJN5o6I4Lg3ApSR5/kc7u1+zIs
Bw573br3U4ARh4MEG/2M3UvB5tMO4KVQuro3IUgZYDxGfbK3IHnvM4erpbRRtQgckYZlFr0dOp5E
VdesKwnHRHXWfPbjZVen76nleoE/a4OQ0Hck+3h7Gh48Xh3dclqUuhQvGeqDvmyVCiov8JPMhg0+
e4hRK0RmbEzDuXPT0lmNhXbOLXrrYIwmrNIcb9yRKJp40kjEreeWPaDqoLqhlLgJbewaPfHbVCZP
makfZS7vQcM8Es3Yyd7l7AABgHsklmR1YILE+0GVT7NieYZI9Msc4UVp2S9bnh+RmFwm9vhv0rxQ
lbyGKVsztwBbaeaIQGNCDwcN9xuIkdym8BbZxkKshR0CKCR1mzcFYX1QANvGiRcoj4iTJJa3z+gZ
a5jyJZn3UyRJtu1QzJlXfVg4S4Ac189jy/F9CHYaqvqWqc8+cfntmBiuo7pPvObVk8W211CwYAKd
IFkdi5qfsPSePd53OlB05pXyJGR27SSNemMcejUS1RCztvZCXBuGcoz4DI4K1dZTgwyjqPqEMbVj
iwdzqzEvTc/uibTdU815vHE8O6TX6Vlp1d4owBi5ybAnSTVN+qOE0Me+LvgKUuQyryfpMt8XFn9j
UXXRHuL8dnFzewlmv2zr2uKBAs6w1ij1sWsMETYxmi1Bpb3RKhwMBhMU4C5fBg8/GH1fco6IrJHC
axkLmTVIOviOv2mfPRcUUuKLFg9TmX6iO1zKoj/G1fRGrDFkysjoyEufBx50KNvqXmdgs7xWcWKd
cYT8VIGLuX8pgGCrFvHSlfmOfjO1MmO2EmPzbOaktpueWisMgRtnLr5NxGl8ApQRE2sG/PhGrdmH
H5efjmE8KMG+KyHlDP0WPwTnNzfZLS+lIafbFLdt6EfBYRT9prMXIWKKn+2AxZNNKIVnO9nwr2HQ
fbIwcTFxe0Ftb/HwYceO6+dZ5Wg2uPF457Ytk84ax16DhGvEbFdIn1uD9yhc69hZlGIEai0ac6vj
DYjG7pwxf17bfnP7uwuHmavdzJj66+Zrh+Ey71sQjDQHOsZbExTag8Q02WiKJ537OCfJc5sFd3qB
/icHJkdOVAORnXiy1l1OiptBWVsVoTMjMkzO9Ev44zRlE6WXccxxvxuxZRE0H6ue5HjzIVsAgVag
tLXu3M/U9WzaUXt3bTgynpOdxzjXCY15EwP/Zjriip6Obea3eCGN3xn6zJpzEx1kwhKnvw9p1TMV
6Zli4SJKGBFUqN0mQkQ3+rjwa0AjsDpJgTaiWtsQw7CAQlBdwM7uYKSU9ERwnsuaXKvbkCDUmiN7
Li6ev0//JlCkr1ZspEmDubazhsJytBgyFiyDFUw/OqGohIxBUDnaKXb5bMjYiRgxDZiure2caQRV
qvOcCmh6PLLhdLi7mZrMPJMPzNCJOnl4Wf6mZB23N/IXH/6+pOsezUdFaej2mY910fWOBG5YoxXU
+qnFIp85OR+GiDo9rG1rtXzPlAXq/9+nf3/Gzixvkzls6NiD0MFeLRdWX4ba4nz++yBK4irUk+ME
//saSpkLneZUZNZ4opgPJabjENUuTB9Ky04plJmaLBKfdmVxZXkmDejg4sf7g3n/bwoXR/uhKMtL
FhE08k3/jv2khBMMxd4i1jaIa2DWK6rptdDr4n90qdN2s3wQ3RhBLnCaXTQpSGeAgkeqNCYMZQSi
7aslkTP6/lB1RU3nDG2GrfSr09+X7CfPSVuYh7ZT2gn83caK/ew+kGAYQMdnYZAFMMMMF/9hI8/e
rC6i6z4npHnT7+sj2aXslohi25i02uXtVG9xM6d4LeR32esvuo1pMPiHi7PFqoh8BBhgp3d6cPSW
d7fQtSfYb6sSqOT9ZH9Tz7Zc5dN2lmb1nlnlDuuN9xEkwlz7nf9l+WOCO9JjKGWX5PjrbTM0m0gQ
0BKobZsxMWPOJN6LYcw6LkFO8V4cMaZMOidMqzYDnuHd+421buLcDydZ2dte8P6a46KZFbo4qjlg
L/T3qev4CzCjCHudqsT//RFj+XMe/p4VkL7FnTF/6XCsKPv5iKOSHBl8cYwrat/1wrirWzwMSS8t
0DyMXem6Qe+peWhaFG2sqJ4hut9Q5zyi+GYu5jAR4WSxsKzAT7pQ2yOZnDA5ZhbmYlQM4XejlBDt
2aq2wbmfymX/lB+llSY3Ex4EKek3Z+jVXiT5Vxwza5vkAPoT7wfRmOXoQSHP1BYh0pq6N6YHq4AS
EMml4sHLgmPM9jJVEQfnLL2S8QyTIph2bppPa6+q1kVCfm5kSLxg7pnkVtnv7Kd7Cxz9Pvf8O95y
fV9x4ySCVkXLLLqtOTpqE7DPPZIC9QKbF0XyAnjYEck/nZiVKaw7HPSUnoKNFBFbRzc6q5iS0MHr
5X0NPxUfSAk1m3K80OAJLqI5vpuRw05e3a2aZm6PbTydJYfmgxabALRQUebZ9UiSxq9eXkevYGXf
dBMhK+6mjmiTNu+RxhuMMOQn40y6O+XvYgrxbnmHha1kA7DCSLn3eLUfnRK3gN40Fy0a30X2qsqm
PqrGCR6JpH0HrcjpWXc/asFhE0OvGMb60YiZBTS6jHd4N/Wjw7RBdxnMlqMIQkdj0IcUK7d6kBPc
s9oHxsXQoXkgsDPcSwWu2LN1jGJkMnaWmb6OafWYj+7HEtJOR0RAKxuxvRfmlS25tgah4Gz1sQM+
LNxxZWAoD+KDUeaf4HZLoE06scVuSd0LR9ylGgjXiSngfo5RCSPJUa6Z0w9aOa60pNp3faf8gwHP
Di5Z6Z1szyg3/fTtJXbz2qf6fGgbGYJjZDYW+90zZxXzZPpYTZjBdc8BCzS4hqfJNz/kAr7AvNhd
y4A/bdvzU7l8wJd3MN06Ylg4gplL9OwFv9m5rgldxlZzZ/mKWoucPAPoQEWkLkgfGPlcoLdE18C9
LHD206iRSi9UkW4dCB5YYjE5U0kC+T7OeNRY02c+40cVZeTuWpt0pRLjm+9GJM25avDhi/1Ifjjm
+mLkW+riq51HUDE7WSbGr922b7CR+AnNpbaBIcCZKUI4mm2312b8mK7AcqO4cJ9Ky74HQuIfOLQe
fRoHhG7ZX11mfU3ISOQM4LjVc3vO++nWFHlABxc30sRrANr3hXNIvG4rU+3sIJseyYe8NvkAVGSq
HZ69LiOsKQZgpQhiGLqfXQO2SH+EAtbKt6Akm5q7nBK91nqKZu2xblCK4ynveDwi+kSdfdZpU1sF
baA/oSd+m1h9uU7IUqbBdkhj9a6nyZl4XHs3pkc6/iwGn5o8UeRGoM2JHiPNmE8tTWoR9Wx/aP65
De6UKLMTT4rVOPtVGLjwF0a9aS+Gy5nBkbYdatTVrxJd6i+1boaz0H2S7TO7UwMrGecPpjQzTj+2
jek9ZoCVb1rWuagXC1GSHHs5XHFx/fRtJs81tUd3WgWVTT8Rbs82A31WoU8L7lrYbUUaeNJuaTU/
RB731mQkV87WBvwcm5SpTvKctbRe9aOfHuwlJuE30jvrLbcEsMCFfM11rgb3iyqj/I4qmndrnChH
I3JME+jAsakjlS6jD02Y+WWOMVNC/x44SjAiSAL8IA3DTG1acvMlNk+8Bujr0E6nzHqQI+iHytSb
XSCCPSp9/mK63geNfGfsNu6dQrvk79wjuVH5ua/S7yyGAzK0X5w24tDBjrhNFp65hHzUpYg3RZk/
NXN2Im3OhMLzhvuGt2fP+XAhO8OPpH+guc+dw+zX0UvluqyxMcZfuxPua90jkjdWW6/xyBJ66PPx
aqexDDkAZxsNM9jKjrTXqWdChZ8ZdczyGMMWKRFlbPoJ/5yN6G1saaI/j5i5qrKPtqCdCM1ypHoI
avdcJsQ3NdMzyViN5tmXZPk7n+iKn5CX7xzQj0LivNd8BB3HQ7rvIAjuCRlAxSm+U8fTT6ZjW1up
+m8QYCmo0TG9dxiIJIqWiiaeKPzr3K3H0XLLWORYcptjL7c8pgEjEgiACrzgXZjNEG5L/S6vtfgY
O3GwEkZd7nNHg3gB6GLQOv/sYllcDZUqQ6GXtCKjOeFbSPeUvweht0zuJP6hdZ6xNbZUFhqp04ft
oIyLqnaaUcnN3wc5mQ+6XidbGLWJqsHp8PD1v3rRG69uXHFQ8sGKOP1Xm03HYkYq7NouCafqjnRE
fZiN3v0e3PouorOUeER5/nt/TZ2SVIL6tBMFNvNaxZzLg9g1MTHfcJFzKzkvmHqeZfzueD4lKWQ6
1jD5Xssq0nZRCyW7tnCdxyJdeZE+bLGx5UAyAyv0iuizaWluF3KP6Zh/FDyfTWPYvzpznKNlNsXm
PwBQMVpgZJO7FkTt2Wymduli4TbUq30/gy+TPc7PtsjZN4pg0zgIr3iBNRx81d7OTahaAgFFMgxQ
lundiL/coPtBBXJUQAVTlvHgJbvRm8NrZdTms8ewnHyIraARbf6WEQCQrHu2pq2ZzZMyHi1xxQCF
u1DmzlHv8W5CnjND1ejG1kmEtasp31inUM7XWqHc7ZxOOHEr9ZRHhMWlpZw36jEeSy9z6LSvrJCS
hWafSpRRmgvzzHH/oWH2oUz9jQuJQlimtrE4/E/EcDdenUqA22QtgupmFoRQ+sx1n3ruXGb4OEtL
YwpTOtLvgh4DHR0Z1EHqEgnXeAggpx21XO2m5e0zoblv8SmjBXKy7d0VbbveP9SiWwXLK57/2Sgt
YRNk3d7mH8QAPbnmUTetbJSGDWluC1r2BIXEGttjXvXBxeFh0Ptue0r04YMS2seh81t4DrI8zx1R
M43hLIkWDV9oa9PFh8i6taLXLqMkL9U5YWZTcNGn6IB63awirAR7O9IR6pQh9z4GWcLleFkBnRB7
IZDkRSzEUGz5VQo//uh7RxTBdtf65qnrfYHdtLzOaszI9mDziJSN41tKDsrEybOF0D7OdFvWWbQm
j8qgg+nEPiDMn9ICi+uiid+jyEQONFdmME3wtRi80z4xXLw2AEyUiUPCXI3dtb43GLZuTIAeXDU5
BifAUBs7KuTGSbvxgGatPeY2pB4NFEVrfNZCF7+mKd7zqHnF8K3dVGM/JRjFfixVbku76zYl4/w7
W+VfwIzdl1wnuO+UU39fZClIKF60FflxY2cw07km/sxmva3Tb7d4jJu8/xlmkvtU/q0YbQRXrWW/
ohrpn/QMQKhkRLXmp3+5aeU5sDKAEPQ+AO4kKz7XWXLIwVGTFttaveddrM5/dxkyEa90LLgjcX5x
0IWzYoo2kt3TiS2EA1x2UpsSNwC7Y2VfLPeSsSi9K2rMUZqZULJ7RZAIbJy27B4HIxAosphqs7xY
D7z420HxLrALtC8Ooi86UgupvzJ/XMS/TTdgvODkbK07gYvHNOZjrSWv8wA6rJZdsG+78rtkQg5f
Qps3jVXG67QpgzVeipFNVA+XQkXOm26w3sSBzUjZq6eT9MVvnrdOWHvg1HzUP7Qo85L43VYn27Vt
J2kCMGbVFWMewo7/dbOOp49/ZEjxjpMHKquW4mLptCMbeIgBZvVaxnhzBNGyVUVPXVhN6iKnyjsa
VuJtEScN9mHjNSOSRI09D2S31h/81km3s4JGMcBC3GCjZKdU8WgT9c9cSI1KP4hvPHCHDiL5rJPI
EU3/EEU8fETMYpHM2QsHouEsA2JXFaFRKCDWZpy7J1NA/MMtxzQnx6TD2ADHq4P11xxnCA0JRbjd
sGVsRvi1SnHe2diydDoxD45unTlS+S9R8JH3HCrY2yYHnPqMybhW2rbLUEVZJtKgSHfgdaq75Oor
pDpiOvJQB88trfMHpghqo8+1cY0SJz1Ni7XfMMz6rvtXKgAYURasHcei0wM/LW+AeqIfg42nVsvn
WiQnX689bLB4hjV/tJlWGdUlXpcERrHPsyrZwc7NlXeJ6vlBg5D9WOMmyWRf3NJp8FE/k2sayO4O
dNFzRVFzGZv9Fe1KkY3AKhPn2rwjBfbq51p14ZWBCL6gIqduWHlewZcm8gRywqFvHTcc/QMe8Jqc
niD21WEtikjnLa/oWotd596I6chg1c7OvoEO1blimVW49s1V7RLpSneZQZ5BOMG47pPIPeZ1HkFr
cLWDyZxyNYzw1VQbv0/aFBG5Hk9TYo2Xit+QE/rEaJQYh7jWDrM99WEgzPa9ca4RLKLHtELeaOkN
9VQVn9qKwxnDgaRhXRamiTvBl2IPG3xrFjobyT7/knkWnaI0YYKTsXGuaDPZt9j+1nDfoNf0JXXc
pv7bZLp+zTuFKEGWztZ8qkUn3hNyvzAkSsK/9XXum5+s44ogw1H+VPShFrlIcLVOFhc7w5Eyn7Gf
6wbGdbKOW+y/R90y652pU3fUUVWs2dPVhs8Umtm4zxhOQt681TW6WuzJ9FzlmAgcQ1x9c/GYdyVh
f5R64smoWm1+X1nGb9/MbhhZw7BB+CBhUnEfiRE/15CM+sHJ9B/igv0dNeOPCudZ1Ipoa5XTPvNi
mJ8By7DwRm+vYwZeuZJ27c7Hj1wboMXneBbrxuQAqXTC9biabPQw8M59BlRZg8/FSfeoZ1F6hQB2
E7rth3aOE3MewMHko7aFFblrOxvyWLU0ryE7KjISUIEE6XEMb3CH3WLNyS7ih5jXl15a8YhYVWR/
qEmEJ8KsUuF5Tk81a+rBFY95I4wdtwfuirrhTpnbn4Kh3Ma2jC6MqNJaOtnrNM/DxrTv6swBVBSX
JErQzBq8hPhS14muSKnzoK27eg/beTVY5FxIZoFY6c2vYBwFTsn5xdIKDOcBU8JewxFAqqFBArWd
DfIgXu/EhPxXfRR1yy0XaQe3Li962TrMrbydMA4d3CVLeSKMNazH9Xzuy9l+HFq5nfKEs783bWDz
0WTmRLduNJtD0Bf3Yw7FVM0E/+vOTw7MW0g8kDBf9VDQH2YROzh9U4hfPTYvNmZgvJPfKKIjkCld
hw3FtY2N0HrUsFw/Mzkww8433JWdjkcx9GLrVChgk0uvg2FZ/roQdEDhy5yYyRvMxcZym8gPTjNN
GIx7pSY6Rcih0v8OoABjPweAkm3CcVzOcSzbqo2KM5Q1PexwQBp9a5AltD6aUaspTOS9tAD6Hmyj
+mc79bAUqvR3uaipXdBguzGJHs4pFpzzmKf31iin/d9XQb2rML6dIo8DP8w4Uk4MtFoU6x4P8Ni1
BzVnPu8WmfSgjaZtlzdy+dEo9FzQ1THowM0kbCasQQKvFHTrufTTiwmAamv7M/I7ONR7K43jTRJP
cg/27SEx/dc08Iu73qRFy3DE2QWnxkzJsEPTtTl9NcWdmfyjR8F87JR9w6/zMI7TM8C17L4GXxZ1
2TIxeREQt5+qXEsuWjWGrllQ6pa0t7koxsdhWU3z5JRPf5HCDCSay/l2pIqzrQL7asMw9yVe7imb
D00FWiBCUt4DxuUgkqSh1bJk5qSwtE6SS1HNR60F3smVXgeD1rN5+gX5Oc888uqNcchyMdDulIAW
1guqYfx8n1t4fPqOPpGJ04lpuF9SZ/ZNhovWABbodYT8uC0sPJ6BO1kndzLucn30T1Z/rhIDDhhW
miQlcG4kOiY0l0N5kZAHHFpOofmEzUzIH/RPkMF164XGkLakLS1Uz8ihuaUmPCrBzqFUik4w1eL8
PzSgKQRVuXjSfeMxoVqx4N28CwaxJdsPElRei0Lt8qi1CLSFpVWJnTtxmKo83EKdAcWvL6ZzqaHU
CeUujeXi2jXK2JpuEIU9j2J8oPohDRi9pZA/py6bN5lfXL16DpOB6J+TRZ/JrLf3luyhHBTDXTZw
HsvS+C616reYaQX/3VSGg5UpmKsmuVRwVqljKqqqjXbVEdXAzO2lF92u9TuNzhniCXBlkXocIHxd
UmwhQbXrPlI0Mye4UvqKlpBgQNUtkDPDovLO6M76TsuJS3vVSI4Kn/JjoZP4HCOFmgRaDGIiYjKg
MvDK/5LG2Fll15wslw1Y7rjaxg7YCNW+BRKLtBxtrGmzqq1OnBi538MF0HeGRhQ3iWjJjHwi90W6
mLA5oJzqCRzr0DhHqXDuuTN00CnNMCC5JOdlf5BAsc5NOkznmd0f2tYiwJu4l83SXU/SL7csbvZb
dk1lX4WazUGr7AIbACr7ynr6P+bObClypNvS79L3OuaapduYZwggmG5kJAkaXK55fvr+RFV3/qfs
/G19+qqtzKJIIMkgQnLfvvda3+IwG9EtQi7FxCDjVT+MdEJk3stZm885Gi0ptRVewFrHqFlDmFzq
bEskC9i3QmopiW6jT2b4bfCa+q7Wq0VhhyCCu5bBOfRumqM0PCp5y0i1RUuG7xzt9KoaTCTkWVqv
J9vtcQpnYjuN6XMbWJ/g8ZjF4tDxdMYrymZsLZQ6ZYRALaJKN/ctAmSUQ3F6bUX1POnNW0q+wYrp
iJeow0BkQ+31AbF3tsfAoYovfqEI7wv1OwMlGKI723p3FD5jN+cL4FMUY6DRnAHTdxGDiDsLVb8X
u9XV8AKInqqM15k1Nmw2ejMd3flBxmWyt8n00ynDJZv4zpukuMCwnC4uAyqjC4NtjEpqTtFjMxim
iYU81qKTo9Stw78HUjSPT6ZvpsfOvjJVBNM7PzAPsf76iJloiH5hZlWQftquHCrGOakM7oHX7jyX
PS/q0AcrB61yVLrtLk7Lq68IDHOb4luEXbTKabECtAAEG9kankkSVFeBLYczxuYVU9v8SRSMUPL0
W/nTCFm38nDDKC4z6kduoBLgFhxW9FBavogr6tShGva+rPV7w4WIN/+oQG1o+6ZH9v13Jy4/qzEO
NmWlU5IGgbcma8vQtHPXujHsULPcclpfdSSJHEj1s4+y9sKtrU8vIFIIWpyyi6LduJtqzBj6/OAi
fV4xecqXdWQnx58HV/i/+zIUzDaC/sCAftpVvEKh1w0HnsY+I/AstCjqIoVqQBYvRRyAe9TiLVAn
a1MMsQvWhDlYb3H0VORmT9WDHO+8wWfGE9BjCmoQFmGLLw2R8zGN8Z/pTr112vxXIpJ3VCH0Pmjm
dbE9rIY86Bde760mh85nzAwryspy6Qw2U3F7lTZmtdEmAC+wo5MY72YZath2UT4s5iLOsayPCORm
n6bPRW/5K+Gh1rR6jOklSifh4NkdGpv+HcsPJH0TA2TT9+XGttb91H4mJCUGY74tQ/yidqueab6j
GsmRASh45YvKR0ElJoQ62ilIXTAY4AOXRbgtBjApnC12hu4ycgydQx1R5BeSVycXn2nA6YyEcMFI
iPNke3IjRKAFPpiJ8WckUEgGg/tekR+C/UbDZ/qmSbI/WuFsStOrWEMQtcWmn3P9G5ci7s51YEIK
Tp8ts+K+Nvq30sMdW1j4u5GpUMQm9YIV+dfoIXOXKX0E/qU+tN5KtOMLNG/FYvL1xwqNDBRX99CM
+htXkb3m6W1t6X3FdcUA1Cnfgw7xLusAXOniiMSH5E3r0w7jG2G9w9rd5w5Nc9XxhkTOk9WTrKos
4EyB7VB8BLs8d98D38KlXETk5Ikn+k5YpGvoGSFKlLZ0HzT4nOziAd6eAZD13YTIiOMK2JNZ/2mv
I3oaSJQu2Wwuaogm1O0yXIxVT4XJEhenAIOs1uMQkzHQ1aJDHGMoAxi1LBHme4GNXglGRuAxd1Rh
f2yiewletfVfRh8DU4iNeNE6VJ2D9pBAQ3+wONcS24qNJZwk2CD32Z80wBDxM3L1aWGN1j0gs3ss
JFtgN6/+mB1riTRWpM2tLNx3kPTLstFIk3QZVJse57IW/a2OFbLGvZvEGJ1BkDCmw3GMsvpD11qW
galf9bKcEMHgn491gpYrlDzAqwZPoDgkwToxfmMYQw0YQwJiEnFifbpLU4b5nIGXmS6rpWM1W8sy
bpWiysyOkxFb2PNMdvgZ4B5W23IsrraNsCJXxV5rUVLBI1hMMINB/pB/N9F5NmoU9tQ5T5mzg7jx
MegDfp2GTrVXvrW5jqoIEbzZ9sE6r9CrCSN9arTgxUkL8gXjtypLHgKBTR9bHlPJEBRAw0Q1sdNV
CoyCcwmgA+21T43vWY2ip59u2ohN37vLIgnPI8DJXYMk3RyIkCrrcJ3XztlwZL5LcnEY+vAzleZH
rTAHyTA5aU1yyXrnEUMsihTVvyCa2TEwfu7C8VHCp/Xw/HuSesotXI5UJVwPL7p5AzCRvsLoZ8yz
UweqUPI2NF6yqmv8yeT0IXkPiOOenXUctl9qArgBMOiHUno3lYOEEvhF9KleUu24ywjB+2aYyjem
5w9VPmyl9DETeojyQtcmLIBC1prl6T6mixogEgNsNKbld1XkH6Pfb52SE8GoixeXDgvaMjE1O6hS
wS5kWUwjtCORHi4b4kGPCjKP5X+7TUIDTwfF3w7ooAbGBHFSn8wy2tg2qJrQ8u6xuYVLXcHEbuCm
BFEVommRN1nV3rKKmJ5MaX0abU45vmkQupjcZYlxjmIG9zI2dl4C/iwPEdch0bDWfoifJMZohJiw
eG+cYVfWxrDK0+pOAYQjdpm5Cw2ydfAQOs24U0X8lMF24uSPktAvR94IEMrY8Ww66q4E2eBWfUVC
LHoHRd953dj5hxvZdNKWpA8UrsvcIoFzNdkc/tyrpxCVpi3WZwXIhBMlpzM7WWcFyr/QYBXVxq9+
ICbEaTeQ8LqV8mu19UpFdDayu85jaE2TgLrUXw954l6x5K6HxiAGopPpyQpmLN2UP9Upu8QQfdWj
Nhysmo1fRHgD8dVipefFCP2GX5SopKDCttKxNhNDsEEIuy6UejRMr7zWIqYXUjVrL2JormUfjX0v
cq1/0bl4Upt+I3bDrxb2XNLTqSCxijrgqyu5E0owsGaYswKjY6kZCgP9LFlxt7VelgtRknKOvu1o
hsZTqvsP0MJ4Q2gNgk6zT4GovY1ejOmKF2aAMSyGfP8zr9R1/TmpCepsmGEzMDB0kKNOo5O2Eehf
QN2ZQufjPBJe0HqdPI7j8qkXaKf7yrsV9r1XWG+064K1mngtQ4PqfyKoQB9Jj3KxJI8a/vhJhzmd
0Ejk2FpPXPEyQ8gjWGJ164KEuWyHYcFO8SlL3if6ZReZyZKDfpaAM153DgUX/Yib8CnwExU852R7
IKysrl5gPOCcQdztwGOx+zvGkW+ySkc48aDByvB3F9JwJFC1Eg2ehLL9mvxFVUJk0moxrW2moARL
EFQaobAuOvULKRI3xaBfE0Jc8q7YhxMOJ9pl1qGeH34+mlD84OjU3hLLtdfu7GhMZrslNW91yIlA
TufyF5sjRXS6+POln4+8HxfkzwNV2ECoJodGOKDBDAP9+Sjr9b8/+vncP/74X33Ln8/9fDMai+zw
56/943Ok/8DQmTJ9aU8BnoZZvPbnIQ6Nf/3jzxd+Pkf21r9+4c/3ybiaHcPzj1E/H/750v/5x/7j
n//HX/tv/tifp/cvf+fPE09cO/r7+f35F//65D/+yT9/588v+2+/5a+f8PON//Z7/vH7//mpP1/w
Yrtep2TGY0/7GvwhWI92vO6RhO4qUtGYQMN/JwVkmZjVi5dW+WbOol82hmOsRrH+ucR+HuwKOME0
N/xH9Zue2LBrVL3rzbw/NOkHt1eOPRPUiiH94RC0eI9LvVyXg/mcckI9ZHVkbvpWe4DI8VV4U7Sp
c4qkdqJrNDAPX8Y1MkS/ylj8fDh+cZEf/jzEadcvJy/CcECYeIFma1fTnqHazRHeQj5p/XSbmunG
E9BbwB8GlFjupTLkozaY48buK/YalTnbtqqsbfo6WK61syOxijoj3aLdP3fE3h76Xl593OggOFDZ
WbONXWQq25HOvBaD/soWoDZZoiH5rEMAlj9rnTM3U0GAVIqBBkbMg4X1aE8fiIMrbnZtfrCjoGVI
6Sg6tEGDtO4aapEJyA19nnj/uXkm2/77BoXTRM9FaPiWKuBSlAp4H6fZComyg5Csnw9NHYqBjQva
a5tfpLZiEXYFqkECu9kVjI4sI2yOI2lFjPOfGQfT7JTILsCx+HOmtFegKRNQ6nsFzGV4i80GiZNM
NkFmV4uY7lWhr6NSe54whixp1t+3LeytpsAd0SVbuDa8e62aqUyUssBZ2BK7k9L7Q8Sqy/mA8BVt
Sj5KlDXzKeQUc5Zb65qEiH7u27bddmmjMPbspQh2AdFGiyaerFN/dIoYS4gfcj5Sxx7g6kHOpZ8L
cmWFCpixic75jD04U0hVAYUxPo3IG1U52kHN6JdEUpz1t6ALP2x8yMjzvU83TJepVdTQP7mCi8D2
VoURKZSW3R0XY7eywOXKqrdPlt4+h8Ns8qRPvffM4XvATcWL8+0hUmaMmBwCO+HwoEW/0s666UPy
Tsv3HR8Lh24mDbJvaMZDE12MomTFhTvDgCFehg2KoVrX702yS3Qn3hWie3D08WVyht+RyF8SsJ5J
x+Y6lyUgQp9LKN1GOu2U5SHqzLoXqRIyvbNLPpVP9N3NExCDc9h2K1RXyUoZTPdFkqFSQlMMQAbI
CI2rZF8f0yyM1g5u1WVGRk9i+ww4M/vT6IFzkXK4dTjBHd1sg6qLZMNkYDZl996hl5IzVjjma9Pz
LwGgzEWZc/RKjBdHC9KVZAK51MwBDXd35WCBVcUo9kIat17TUarU2b2NL7KM3K+A5qMs0nFR4I9a
x32/mxLosMgtwbco+7Eiz2FbGKwqvbYmg/Na9dSuXYvXiRH8Drcbbs6gWWuV+aEB16Pj9uAk1Z3e
d9Fj8kWQzouhJbgBu/rRs0CdBhItDaY1SQnQeTd7jBvefP8rN6FclTfEPAcp9JfcoP7FdfIBjpUE
hLJ7SwS3t4PgE9wDonQfMyAxMIjxIX+5IJLoMl0SypZ5PuSsHbAVS+GFz2NjiHUtom1to4wFSeRQ
PUYbo64ZoqU84TCwDjRyTrLJf5tUGxEdXttaGdQieGYOjbDpUrYszhhft3bBO45NdYI2v4wJi8s7
Yk798N6RDaCZ8RgWn4oFiPS5sTgyXDuoAZV7GA8XJ6Yl71FTreljrKxqiGiSDzENE5PkBTBh43RO
CipqF1RRMfBMQjNfprhAoKLIt5G3ZJkit/B0cdEL/1RUapOTdTL6nFC4KcKtodVoPuVd7YzOkjPO
xbczDYhCZy0DRHdMaHrGLt0v4VnpXu/cFzlG1yj6cJz4jgbMop4tWlCQexJ+9CgDrjPs85b089i4
JkFkUjh4d2lG2kBUWcuhLu6otg4+/m2O2tmtHIf3AQ4uum7rIBHhQ9YislCPX0ItWFoNDWBR15em
Sta5aD6riMlJwwVC1QdIutZTaDNeczLH4aUulXNofHAmzHhTgIl0XsEXYdlUxsc0BdlOoQ5cGLP7
20r1L5FBzabenq658t+mudztOMqviCE6+REKjhQIq/BOlfE7sPyXApTdnSGKs0Q8shCRvvVJi+Mt
T5fYT3awUOV+GqPnJgaYNRRvno3rqieXi51DbSZbvqNrnEN7xzMrtmopWDElHVvffIunaVqCuq27
tyIkiJBtHAlS+NkaIOY4Xb20sYMgZNs1xBpYULQXXjYx1bmMEgkxmD42RevejZqPeu6nV6MizVn+
8nLzWzgF9t25fxlJ94ABchdlzkvZjc9+bZ+cWVld1BgHcqP4nCYCcCrMAngUdnqetZtuLCFxpPoi
deblMidwIaNzkIQx4RaOq/A/TGsEEBzyyuw6EKiAzvyobPPFCRDq6VbJJL980fOGjAlRgrQJgqPt
PbeJ9WSOVgR0sH2wGcYCz3Z++9YMC8bA6/eS04uefIAXVTsmesz8xZk8o9VQosjWJ8vE/0hxUIQH
5CAnWXMzsW1e48o/7uquyK6RxxmrIZF83U1Mb7KUJJMpucOBG2JmcA9mF14aT27DNl41BVP9ygeL
6ox3SkSEQZRWjIznW0YRPi8uuSELICjMQUW0yUoVAEAibnyWWT2EdkMU/JxIaVTRoUQnjLU63VZ1
AJa1heqIuR5mZO8urND9yiMCIQysKmNcjdu6/KxjDkdslpfcc1M8wNEmUsMNAz641RRERxJ8t4Nl
7xhP7soqPlqd9w1V1tu1erevgmgzMg9iXvTTjTbV4ieu6r8VMPtfRcP+azLs/3sC7f+HAbMkvBLA
++8CZtPwq4r/U8Is3/9Xwiw5sr4LtoGLlP+RiMZX/kqY1bz/cFzTcwXdYschZ1YnfPbviFnT/Q8B
vNMgYtYwbNuz+dLfCbMEzPqOEAYPhrCF6+n/4389sf+LgFnHNuYYtj8Js64xPy3b458iOwx6oKP/
55i2suC/qYgOZhj+Nm0KxjZ7UC6Nd01RXAxzxGHDDl1SwJ90QPmLjN7WJgCHtGkZd2LLo+IlnWhc
TSNjWCsNTqF8dAyVX5o5pyksTHq8dnqs3QkGcwtlvzXzCzlEqBiSMbuABnPXI9BdmlfkS3m1sZRu
0CIIUv3SGkqc28wVeP1+k0roAAMqcbQFYbWLqvw9aYvmnFS7yeAYrnq0YnEr0otuBOlFM4EtuVaV
bXUZycsE0SK1019BI9Sm04v+qHzmtnO81Dxegmqgc24u5ZkObsopHFRYjUNrnDaypkYaIWpfoirW
NvBfZg+NCi8CZizJMty6wtsyMcThqeBBk1/nMsuthnPZ3sKBbMhu0C9GgzBi6gASqBLleTQNl58H
r/XZ0R3cszCk9E1gGGflddreYtEwIJjYFTutgbbV6b6j0MX2Or+s6n8HYYVGWaMjxTADZBSb6sSL
lDQG/LGflyLKqllmilapo5G5gACjraWvyUvl3oKwi8/mnE3289IHbU35Xio6ZLJu1wD0gdg2HT3S
Iv374eePBYEzCBDkSSjpkilwU26mnRGQ4FmI8FujXUpJXZ8/SR42OET6jFYZ66cmnxQ54QSXStUB
wqpr69Dpch+7jXs2NdM9/3wEytQ9F2igBhBya1+kOXCwUTuPmaedfz76eSBRE1U5Zh6K/nDduKNN
pVsUTMHb9HeiOeEOV221L9f4+a4/v6AreeW56GDb6j7h9vPDz0cD1wY0svD483yn+cKZCLRnwIoS
asEgoVxGjqzXf/05nC33lWYjrGei3FZ++krslkkw3jBcR621Nr6dImUPTNJISGc6NC1xorlpNnee
3tgrkaLQQhJFW72ImbtqTfyRVPVdp3A1L4YKVL2ii4ae6RiFJI+KRI8OwqHu6vrGf2yb2FoPole4
rEP4gF4RbM2ogwQQWLcSUB5YF0u9wJj6cgqn+9IsxPs2w2tY4tsMNSc5PNkvKLNYsIK4XwMpJew0
R27WD3b3IIbAXTtZaZ0zZ2AenYLETNFsoMBR3TmcUndtOX74OARIug129LcsftC69hKxseNyYgyT
zr9HpAVoPH35ThcJEo3yCwJKJWG2sSTwttXleUxkdJgAz2wYpa4tcp/v4qFsV3URltdeM86ho+a2
np9/+gr87vDY2hmd6TZoSMjWkqfSrQ9Yd3BsloF7ZzI73DJqnmOFg53jK+eMc5C4hUTE+5ozP63P
gFNRUua/IHchFq+z7ybP7r0sfInsIbgaDhXX4IriOgY5sBeLll4/f87Ta+8kZhwO1fF3YTLnMIfO
PQXo4xdCl+4Oh1e+MYrsMfRt/7FrHWTkE4TmzPvOGBcMhgyefGTvmFKhE6Lavp9THesSJSIn+OkS
W22xMuv+MzaCEWepG10KFrE1kr7sZmo05r1mDB4x4MacZTDAu071jZ32qSunElMQqFA5Jr9StBb7
zATE70HtX9ivMMiHbUvAHKKFcFXM0QB6Gn9HiSC+i2vBcxvwlnMechDcV4wQ9llURTuNyqbVxum1
abF7FEyzTzPfMwtOeOQEziuDCc9QrKqkSZ+7pH7CkTYvYINz1X0wLiHTsGQKkSwV2XBzhXrOEjhC
Eb2T0+iAXc5HdW8O7t1oC3uX2vNyo1ceFoWoJTX7qZlQCGQMK4Koue/aJLp6dncmdGLpKtG/TeWV
EFyAZ5Ektm1I7dckuU3uL2ip9q0OSvsEHFy0jPHyyBxfBWMxZsj32dhVe89T+qVqWRBX/RQS5BLr
YgPI5z1nYrRMuWkaVTxOk7WZ6o6sZuQ7xyyjNCarb4XjGJCu6cZ71nWkrlMSYXkL29c+YaHwh94h
4gKKuN5jxazrdF8WCPQJ3a73kMwdnjBPB3kxgAvCxjgne2ekYSEhfwpduJHsXFIc1kVK6DB0zmIx
JgUWmQRFHtormjWRACKeYmftS0JtNKPcGL4XwP7MHn9+mdbOAS0UyX0mA2+TuM3wasnx2ewRpMZa
4u0q+ku00/ObHAr9VbiFzVSgi7ZdYeqvnRQPpFrc9zYKzlxV2p0TItGUBrfh7Nc4kTN+ZvdTK3xJ
Lb71ql/C2NdeHIxMRax0buKU7ZZUh1PikSPRGl5482x7o8sGzn1GIY4JcnwRPoVtx0i8I86n98mJ
46AtUMfBKg7dGNpglTNzjnL7PNGmvDPq6EGQIuA4or94Em3xmPkDcRQ8O23wvuyiAB1ANjRTe01u
rQw1eORoOeNDIGQycl4r+MAGHtFNU5FIl9qyeUX3g5EgzadLJlxsil7RYeQet6UvNDxsE1wokfdr
p7uVP+9a3n96EB7vy6ZARQtPZh9WE5H0YXetE/PJqVqQpny0NupfFvyc16JVX2YVtccOo5gXGtZD
LOy7hKXr1XA7AxNY9kR6LbHE89MfTHXLMMdeuWN2s0X37GbxbXSb9tXs62xb2Hm/CQRZRH2qh6iy
7I+gxgKdITF+IHX6HiHb90gqxY6h8btfhb8FFMg1fuh0JYz2a1Rtf7UgCNbae+P2apYWtMg4y+kq
u+6YgoD9edZESzRbECj4vonLgX5uvHKg+KiczLynAbCRXuxf/Li6d+qwep20PtjqisF/Mw97e99w
6TFP5qIoq/Bcpuo1Hzz7Lsh/CyIE7ynz3iNyWGk+1Rnh7vUy8A2Q+ImXvzY68+h8FpEGqNaK+e6J
fFy2Re6dpUKBRYCHu3MxtF0xHD3nzlHEfvliQGOdX3d4i7HK8TKF7XoyAYsVqqISHNhPVSHTPQmt
DEGj1wlz+AmqQkILJI5fS62cj9/qeYDwtnZVDqfO4zpJav9m+gtpZvlzpwW0gcZcEetnPFqKgXLW
SutgelrAnTPq65+fHHWMdck9/h2hXt/mCIxvBhdtkITDayqkTx97IpWwsHDJlNaL6qmBzHg4NhDb
DxnO0XkVy0gbeIk77TA5LZGmbeWxA0bpa5AkHTAb9Sxq4eyI7FKnPKoBL4weSfdF9lBRNGNnpfoY
gvF76u32FNTzXYpcYGVOstuVESFPfpo8OW316IVmd/U1ZWyB7835KYBPO7196YUQK4TqqDNmMXFP
MMBSD0f7iBZaX9hO5B+JaESdNw0vprdtrMh+1ghFR3B8rk3ah4koj4nU1XGY0zBE5XkrhSI5tSK1
KZFp3UwT9Y9rbl0q1UfNwWTdJyb++lm0rXISbRwWAOlnkmEjwSqVMVIqRuyRbIr+0R0oBawO/xQJ
vq8B3Faa+Ezch4Ys3q6o9YOt2SHAS1UeBN6YrZFQLrE3oj8JgsdBQ/uYEUS4mUTznmCUeO1wO2+9
NFebPoT66AC4FHOGh41W5RyZTvPipkvARNbRJ76c6G0Vn/0xNBctS89LyS62niQU8NF/DPxofCaU
5DdZ89NdUons5mfdsrP9Z+AI5n1P0Xg0bW+E4si7pcdhvJYTDCJdofUjS0IdjI4enOXF46lTwCFS
1PHs06zLnTiQUtXvS52y0oaXfuACmZaO4dM1TiJeTo4eALagQf28N5rxZTkVA9SNkkb5XBtP2QCn
mlVybcQNUC7iLv/aQnzMOYsxpbpBj4QDPJA+usTxKSuwXNnkLizwgJJfTJKLV76M4zpsvf4E1RGd
E5vmJY3oUUDkTS9+OiuAcmJpBKK7tayQF/pZ6a4UFeRKJUADNL1ax1i8Vr5NUePHiTxVrmEizQXr
3nsvEvYQlb740pC9L43hiu92gWp/uDS19llHubyzy/KX3gYs9pZsSVRvXaqCAoydsCWBJVDt9ElV
u3ZEYZgYjC1U2Pr0XDtjT/gxurHEm5Fpq9Iw5C1KCAGwu+jYW9aXruNSQ4kXrOKpxQpnWsnGQkm1
rNMmOHIWAHP5DmCSVKUC83hhZP5aCr6zPpcu3r9ozE50tPpzg8uyLc1PDxzQC0L4K6p1iJ/kVyER
C9+jupkj37koi0Jn2D2gg2O0b+5AmT7j2h/3wNoUEiveaORMLgdiaHKEToxuwqmofke4S4iKI81j
hoE8Jju3/worpT3+PETAH8iL0U6qxaCdmN5sQsdMiNLCQoqFLVkEQDgJ8vuAEq895py/tsCOfxku
GryohuqYh3qxTvCas1LnNLligITQLTAHVSuT92vVkqhySAr3IlrrO9EIB+TkERzKmm8iI2ubcc4D
PMJOaPVbM6+PRlScCnRHyyJX8Qfb13uiC+MhHjODCNDuDogrBpO6iD4yJkw9qKubMIt0K4VAqmn2
675oy3ebmRb4guoiPfkOiVlwRI8hGUvyaM2mfpWdoAdqAY9c+aV8HORQ3iUYgLSiLgk+Ti00glp/
NWV5U6heEqgTZxKNuZKTpQbN84jfcpOPkCkiYj6WOiQ1W/AWNJF+in0kewVzVURpxTFz410iz87k
Zuuot05uCIWgj4eHJkIjZhMezxDmPtPQYRaqezI4itz/PHSoxeDqI8vD1wmaKkv8ux6y8KYLrHKZ
CqghNNudpT+l8kEgpXuwMQdi/sx63sZCribPVBuykLz7ins9ufHrBsloYWm2AQlp+i6zZ1ikn6Bq
9LeBC6jSc+jm1u3EwlPK4Wp5XbNoSj3fl6No1pWLcgm9Ud2bR9IUjGvVEfamHFoFDpkEjXEj+MhD
1NhOe7v1XnrVFKcsJlfeYFC5yqs6JbNIrrwymNOSwFXSEFtXYRbtC0Bmg6ZdyjbJ74uYGG8nQ9Bo
29yQ8/vZ5rTyR3d49kgSWmLAHgnYBjBUjWnzqJUQlBSqTEDVsFl1AkNcMpTukbm/bZqeiRSYZdrA
+CZBlmg5Gg82JNxiQYzwNopUtWrGUjv+eSis2fmj91vhILnDQHXHb+GvFTcF5DQgBDojmnDqYKO7
/fhkds6wITU6sCJ/I0x0Yd2YnM1e/E4rBz9at8b1VhzhY+hh8+CLgaVSzIlaMbQHT8Bu6WJQ7GWL
+OPnoZ4/kljxl4aqdSR0dbtvil3hnoMsfuwKW6Eury4x6Sl28+RyDD0YbQM9i4Sr/DAqpsSiN+3t
UDr4onnfcfYgdMeuCKMbC6oDgQh+kgtF5VjZw7qPw+dycH3s4cPBq5MTwT1MqTsOQHW0NHIsmNDS
E3x9HAqKV3NgVZ1U0DNXK6x90gEwHIhX3QqfNRO96KMnmi9wQxDLGB6dDNe6i6Fj0D0bGGtIWe3j
WJObxjUku1uhnxgSbdtIpr+nhiy8FOzOY5kBjBaGN9LrAixXmqup080nyoI1a5D4xBMkFuwf/RUa
35czSGbT4XAzu5izqwcqw07baxsjmCoRlGVj/Yy5BZWWm5tP4A6wDWv9eCg81qaU+2amSi0y13jP
0iR6SjPnCCI6f/VN9gns0f6Rajq+hHpP2EaRdZx/BQb7qlkyxccSEEUnoyF6iAHLi5cw96OzVp3T
QK8IHmN6Gyqjek2xrBh4PmjZx811zLM3Rbf1prUdOZmejXRST5gYRfkaahsuOXuSa94ES7NvUve0
uzFCn9WcA1IBPzkfffh+PTw5nfA2VQ9nGcU/nltgFnKOSqoCZHI69MLFFGbpZWymSz8fC6wWoSWh
fYqwpqxfdqNwVjQgwIGOursh4wOxJSylnV/SCRCxcSz7RN/kfvTQUxa3ifCXTEYOHnXBlhUedL6u
6QB4+5ei6NBdY/ZMOzeEPInZzy6rgxLhvmgH7vsmYuTiOZ+N5U/bjorQmzLvMSElaGumBE+5Nblu
mNqsuaHT46neBZj0I+y5l1zW+KCryl5MtvMJCci4z4FRLf0hvnLvx8uuodSKeu9LMyWlB42Gm5S7
Ic2OXUJ3p8gs8lyDOn9oAoczS2meUXMe+5HIVa/QzXVaj8W5Hu11U3Hm1zOakbbz0IA5eSgc8+jW
6lfHsHQz1p6LtAUHD8lOp643fqMv6R5STzyHseESYO6iJYmYq0PRQ4GutY8DolA32BP6OsfZJgSE
CY9ebIg1vbLhXSnC7VK/Ac3ko+OV5KTSI8BrtBdo3sZUU/cSMF+Yp0ALAtNY2AjfSBeZ3VbTXW+z
2zD7XhmYzECVB+SGu1+UoQlmHZh6WdkcB/QuKxXkPgkhrlxyGLNPcAqHW5QVSFfcHVyd7M5vZjbt
RLJI6mz12FAXYpWeYNqCKy6yt3RwNlFUVPfI3m2UA0Oyaj2iyJtaXZqOmAPCCfRNAblV88kW6yvW
ntKVD1aFq8Bx0v1UuN46T6ishNSe2UzdS1z1j4bMz5XXF+t2JGA+qen/6s3ZqNMXa8JUF3PhEREa
7uLAemX1fs7NSWyyKocf0Og9WbztM3twsJ+IDEnqwrwvsEhR0WTHlk45PTnSW1Ukl6gombym/iNt
2rPrcTmwY3+6A2F7I6NiZpOdOgfFbwI/G6aVqb4qI5QDQoHPyMqw2zJBTiZwwfSJNWJfaetoEt6Z
bd7zGTrtApZacB+Xeb3SYo3Cjvl1UDDlFpitF6mVr8KPoSRFqaMvpaz0WJZG+T+5eq8lSZE12PqJ
MEMH3KbWonT3DdZqgEAGKoCnP4va/38uzg1W2TN7T3UmSUT45778NZV+Rw8zq6qVGif6sZB1S3nw
HDrR8Ki2DX7nzPZRBN2fvehoQwnSXZ8HLgr1CFk8aMbDZM//sJFQHSxv7kBi1hH/UiKPuyINelop
MUlXtLttR4dfyVlCiwKkxmLLdbHvRNONeuNo5Q8BVlN72Iko+Qz96jUIpulylBhcCV5mWF/K3sZy
cAw1AFH+hA2OR+Vakt+xiEyX2g7ezQx0BOEmjm55Ed5r53cnou7e1nOPm9Mh+armm1fnyauCmHMP
KgwlxMd3fca8O+WJ/L8a2O+f3LqGIJZl97ABACMjMV35DGn0bGXPxhMU27w0/o4xI+aCtvututHZ
Iu4jTR5VObYHQDvUUNO1e3Zbo//fJfBdcKRxxuIXAV+MClntvV49MBZ9AcvIGxuUktntlOkaZ3tJ
rtia8J5Qipkub+S5qTzy3mrexox4TShSd7yYIG2BG+/QWdJz6HkfMe/lHvYtgbj4jf/pueB2wxwb
HwEDOiyL2hMfvKXeForMam4YSfhlXqyboXym6RStG1EE6xAt5hTl6WtB32HpVPaxaOKThV56yBmn
LVkWaAKCtEyflSMt6P//TygJ074wvGsUGsFtHFR4K6uSjthRXb7/KK/Ypnb1dKpwYOzQ2p4DXghr
4ADu1w4kYGmB6OuZRqkw5SEKWblcXgYJG6Z5zqGfC5eXy+X7HyRyQp7Jg3EnDIwgfX2rAd2sEaRh
UmXSZP8LVhxIjvyIdBqc5fSBTsCAP0myD9eg0Yhc/6ZJQmeF/Y9/jAOPT7nmBP42t5m9n4WZboso
LYA0lffGxZyOLrA1+uUuxFLwESPCHVyD+EmyvLRpGgcBWTFpGAhh029gvy39WMci/TcbbDuyTNgf
Dt/PfWV4atuwkj1gDBE8Gl+72aPnGfd1Hr30vfO7Hd3407HLrzI3cMsY8Q4w7rgjuutveuH25wz8
tDQsNH+PvJPF7lSpkhNFd25b48PDkDBBG3jDeoB6Sbj1MZSz3nVeqq4EzN1DarK79Hk0QHDESGcN
G2tw/Yse3YNw4Slrv6t3cvpPs/NZY/p55zhGM5kEAgLT6Nj5+hBELJBs3ZaWLGourESs+VLSBVF7
/7TwiD005X8WpVpUQVJX1Ma+gGRdcMxVbnEAqr8deg8TJDpdH4WkxcFQRIH4QR3OLelQH+HPcBgV
1e/2w3bjeksWieY2GiCPJBSsvapNcF+kMW9t4W88xzN3bjWR3ZtndryyI9I+xkcsCmSqP2z+wli2
M/jX614YE4E4i3lWR2OJL6Pq3okgv1XxZ1ziL5RmcTJ7/x3fh4PlmoslUg6E9Edn05HWiWljjY59
r+hV3bUccVZ633iKkgUiOzQH+d7BDoviFhpIfKY53HM6nmHKD/tWtuO+CfFOgeHTt4oGs/1oDMj7
AWVV49AfY6FeHZHYd3Qw63+XBG18Zzc2IclcEQr3OARay78yFErTblLuMF3+kB2EP0/P2Z2pRrmj
0AR9BxzbuQzFC1lNgXROqUx6pkUrvMscXpkM7INInJMb2TccGeWmbRoBtp+8kgju9IyXj++LIvPP
B0XElXh+cObQczHrDruZD7M4dhrzXuXZZ6x64/j96vtSjxTjUh0CdNg0LmmREfUYSdEm4Z3Hebau
zDbZ4aVCkOS/2GUTEMDaGu9Sq/EegDu9VtgXOf4V2zLjdBSR2nwEy8Uwa+Omwb4bLkwyWn4dIpIM
+/G7eWsxmldPF+2+dstHPo63NK6nPbqSB98UpQJ7jsfJabLPKbVYpjF5D0exD/ECoGQDdqEHxBQ4
p6DwtyUmsJulSfxZS+qVhEg9iK/puyw+67pz838v33+WLQHdOLXsk91Jdg1T/swC6Gp5Fj3gnTRf
vQ6eTHnHDRN0DJtxG22YhAQcSP3yq2+EWkFD726jKPS7gAvgmmX1VeK+cvLsJAIZbwJhId8H9EtS
0RSdLHaaX0FLLreXxntq9hRMG/XvOLS5DfERfsWOa2y9sDL3bDh4KcZP15eQahqIpCg/y/TtLGib
evGnVB2lcACR9iL5otwKADOPg/P3y9n76bE7PqkuJEvYW8ktCPhv9ND2vsIWl15Wz5DC8zz+AsLx
B6SZR8EGxyU6z/wTd8Y2bZPosx9z5zQYg7eema18qrBZyFe5OHohqOXJSYm4gaYJqPwQQ0OsocRx
cg3syL6a6NAbPMm06oR0sSUTYDoHhaNq0/KUMf9hMLX8mC+FTVFB3pbxCtZOy9pPdZwcklaLd8Mu
73Vh5DsLEMDRUdrGPwIZyZtH+yzZLkPKSobf+BaH3yTZAxiUBXZgwzlzf6pHHXG2tnhjfxcyuRph
PHzgFZ/2urOKAyTcfDt67L4sqfsTjVr9qRAjzbKVG+8w8Nq3YLQ/x6Aw35mWdee5c49ww9+pg5zf
IwSGu5ZwJZZXJmUux6AR7f/wvnU5JTAmczbLQ8Q03cO2oF2KTXxECiBCBnvBNtnbC49PDGCnJN7V
c2dDvDJdODNxbYYzw0zXJeZMtCNigaTyjcNbkI/371NwK/ov0VT8amnEU67y1wOoqNMweeXDaQVl
zzALRB2pj6YC3xXU5nhny6CeTlr8ShbQ8exGb4w+jU06WKc6i6ki83K94RxG2wFC3q60WRZhlvCG
+jSDJeNFut4rtdPurqva//wFKc8CgqWV1D0ij381PB/lZfjIpn1pNPLClgLhYqr/VFHuXRi0LzmP
9rUhnuIENYtH/sZYMl3JOUGitB6cSo1tlSYoPWPxt5az5gPi0djKeA9lPNs4tpTPEoRxy//9Gllc
HzgkBBh4yapHpv+ONZgeAt3k2ymDX4oQjrhNd1xiO8+8tm/gKLOLaFiVyeQzmWqMo7+YKHw/yLh5
nPkQBeZuYnTjJObTTTqCmlbzGkLeIXpAV/cwNPlltLHDpimJnDLXFhNyzJU8jw4cg+t1kDDnx8AQ
X/3lQn1PczT7JUBT9+e+qn7P3aDo3LU5dbnuB4P2YauZeBqm9VsES3m1WFADeXeiC+u3qmzr1NiG
86B66TMOHXjSg3vpgpkvLL6mDJbqoTbiP5R3ChWqa+UXah2US+gpzGbOPLgzCnq/Otcg2O7XNoM8
7M3fZp2+9tN1kevxkgni2xHKQTMuI/9c/xyggq6HqMDcQlAvqDyqDPAjMWbb9qASf0UOxc2ydqgc
634QC55Pdi0+YNKaxjFg8QNyA7EFgy2qtGS6MJX1wacvCZ8VD3YaJn1WEcekGHdYMEN297e04/kx
fAksshqOU2cMf9xJ613F93NLf/mGPOdAj0t5Eg2CXOEkBBc9Msw0ir2aPoPdMENl5IS/Sphl6cR5
GxWpbR1xvusi4v+xqcWG+QQLc0WwjHxrduK8QOUTzzsPd2Oj2OdbNBuavjcitsz9Nimyr46q44My
aCbOoymmFDvj3KZKcxtm0Ax7qIDMlQb4bdq/CYloC009fbFpSkK+5BkV00aQTdioy67ASDqFQDO0
Q+Bb3ISZOFul8v9ooGoNghkxfyvkdeQhoJSFi2keOxjBa4tZHV/MZLzGZTDippm4BTsOrBAbfsgJ
UFBcMF9QbP8ouzB5HzCLjNUX+7bglSA4rdXPFH/TSxXbNOpYCWOh5k+XxuqIb4gRkiTOPLvAyVB1
zlBGdG+lu2x4UQVdYwyDEP5ZgobYuPqliVAEZ7OlL8JEe74EifUktyYIYvv9sa27hzeAV5KkWFb5
2C7nBfEmsvIdr5B9NiMfda+Mnr7zNglml00ZMA5Wiv5Zh4EOczvjFtn5xugsmJ0Fz7EaiwYsy47i
n90YRyjoUFYJeJM6ZP4amrSBxV5jHrE1XYys7O6+Ux9ylkRbOfbTcmYqILzihenYlqSoWccPlaj8
RDuz2Mw4HAgMVA7FYeoHxSvzAlLxzqpZj4ZnYQKAvtdQlBuO8Xs2tfpgpdF/tPiZR9Rk+rKsoDj6
sD+3BS0jPcTQvWownFAk5zJ1XVsNxMUBwjzmdapzIfr/ro3pK68WmkEsN3aaxUyge/MYhs45q+nj
ram4YMmF1CNGblSPTx3dFGR3DNzLqTaFRXTFdWxIo201fWjA5cxhcr4zMnoUCiQsBpmCsQAHqSJN
dxM+4RBD3c60KS9oWm7acsB040NcTGWyE/iVV75VmwfqRbauKtkQF4CBWCRO9kxguqdeOQcrNunp
B8UdxT2nbbOVGCpMdK5a/rJcN7kw/m/WSYvbMPLjYTOlZA4t/186ee6Fu3Zj4wvaqxaeEBCYn6Do
mBuS2t1ZPPaI4/jhLkhtBxIHyYO5bU9N6X3gllzamYnTyg4UfMj4CrVhAUMPyvgRBCle0aH8U/Ad
gr01v3id95rwN6YY543H+7UYp01f2BSHpNVLw5Ngqh9xTH8lcap4NzpOsqJ2oFhVJrdv1eubajp7
lWaJtSuH7LWPP9PathgOgnEFHVorOzwVvcBOiJvQymGrVposSTUj0vgkeXG1OCuMt80md3rsncyo
9jhSVQlCf8az11VXAlIcZ620OqZ2+9FmJk9GRYl1QnDUVXrPWQTYZNn3a08Y1m4gyrtt7a6G6vwr
RytXE3VeuEVHs5X03zJOjUjTD7G+eUGdrhvWwrJJbj1PfMS9htjxIgAK729jmpekDT7zSUQoP8Sr
oGqkfojOHnY8RyXYKQmWm2zyzFBU/WwGY2M45BioV3926VRsi8BFU59ctv0W5bdZWByikWNT6cE8
6oCgRfkMqcem3rScb2HSJzx4armP7DupMZ5vWaa2dZ9sZAksw7H7CR2om96XTolAj4fKGY8UKw0R
tlo/HO+qSx0yMzDz5QjhCz41HVB4+WLD/VkxAqkMSgHYaqmV42T492zWA2o/Bn5H8dHR3ju1fNYq
MDhuJEy52bJaMs2Ba5S3Bi8jPga5pvMmOBVVfojARpG6/StDcWnA2odTf6jxShJJkLgh2xdjHtId
AaofoOde2kydfO0aTCPY58SUBoKeS6yrF5p/fPTULAjvjq8uSZwzhcn3pdIXTMXMcgl1FFN+mYIP
Jx6cte/Jf/NuucYD5PjQsxIQfyLbwTjZS9jwlJMtpU4hCYti3LqFJVd+5d1p6O0NaGOquCWRPmrB
Gxy4HLS8XP70I3tR1JqXeXZwx9je1rOs8oIgqasJkd+g9NA0GSHP6JvxmGInrRjum/Eutky6rqQT
HdVi+6/lkuimSH62s5qtFoVt2A+ONVMLFvAWyB2MYIiZ9Bb2uIE5CWIgxjqMHLLzchq9dZAbZ1Hk
7F6jq11opGOPjx1a6IqWM3TnKUG9K5IPMxgKRvSEwx1mviNhiOdE5gmx1LW2fVgakIm4jD2kQ+xI
6SlMrZ8Fhi+M2W6Q4N9Vu4In7T20kv4wW5mzLtthLI8R55ALlEdjr1tj2McoO8TdRu+M15p4Yx4V
e+E19VsTBuNxLmiK60vahay6nR8WIy1nQel3iqOnaXmP75/c0N9VXj1dv1/pchJ3CUQhDdxDac83
DLOwmeXInShzjDowYqwFxJs+4E7zDrNOJcurIv0Ymyo56YAUGf226Y4c/z+ac4w9lC/qtNquudh9
9SOzvemQT9hBKSKGqSJ77+AI+nQr13afsYOiOQ/mvl2QMNOE4BnIqGYkmFK+w0gtBqjM89HM3+gp
PQ0zoUVZWNRkgn46eG1x8XNvFxv0zYax806lWffK/G1NoBP+JWrFIFywygGByGrMmFOPlEJ1iW3f
KcmhBYYW+wM8fXZtEILWYvCCbQRfG2Ye+cAocJstFljy2FphLwzudVZ4D0ZjgLZVlOzdvsi3UMJs
HLlZyO2BDO/r88ghh6RhunGHEU4yplj6XPL8PnU0NHly3AVB8xIYS9MOxeRBGe45pjP2ZXd+n1SN
rt2pCfd0op8zjM9dZsfh3mvm6ccoz6nf0A04yS8dWV+dEvTKQ2xpkPF0usUeXL2VFoBoKVO2QDw/
NhUojA0jzIwyjWozBCluGbtoLv24lEMXm8Qay6vQEBoyzjpQOwCjEWNGMl2pxoju7XLR4BpoxsCf
poyO2XvL40osEQfVBeXN6vp/ZhDFx8rxAbrYyTOlInMrQ6s9pJr2WDVk+sNfdodlwugIb1Cp92Pd
h/sAzwKtwXZ7BvHTnien/dR9lgHGjhgKGNWrLyegAEJeSxL+O6TIJ80+4SVl+tcwfN9gaZgPfQ2Y
uq2q9wkrPOBBbhw5WergSFT9Mrh4WN6YibewW3jrAlAnvrP3wCzz6Q3zWab4f+OA27bM9E/l8EAx
2ghMcstMTvX7KBx+RJ3/6Rdt+AYP/kvbkXVNp/QFkAm28h4cdmJVS9cjsBbaC+5Z0vdvdmEDVID3
kxDr3nMUgz+/XDiGgQNzimwj66V+TbMG2ZOr3+JoPvjcPI/vV3yVQQrB+6mcpNp5TtzfnOXy/dP3
RdfyltELfaqpp6AVu8JxJAqcysx+8YjZ/YXgAqRWK5t3c9aHd6ud5qNTYUpyQ7N46xxyAyCSTPIR
C8XZij5pR9zaHssSmBaTabNjXZ2JpuFI/bCm+OiMifsuFh+wRfWbPXQ8qGZvL0lsDtgUHMNtPivk
slWwdMtNdv60kKTfaJQpCRDk9dFZXjZ5/sAHUDHmqB5dKfQxqobklhgjbjWj/co9MZ0S1LLTdw9L
k9nBNnGjlA2w5k0I8/5Wh+W0tnGIYXUU7TEOgl+hLkugGuTPwly4+4hzzw3Q3WudlwUhfTYerd+Y
18HtojvtR/iIdxM8LyaqZOLKpbZHB5ICnnzeDE3qb8VsOiu+QfUG03Z6TZZyGIYntAZOkpaU0H9F
4X4eO9vWv2qyu13cqzOkb3Yg3QIUwazhu7P58OPujiM42psKy7MLbfceqiI5eA0Ps4QT9ysYwKwa
bmICvVQ05rnx8aIYUxagfE30QlmRKc+w3uQ5N6Drff8kcBgcx3JEgIhHOElc8FON5yRtCXmmeqlx
oHTaU9HTKtiQaDj1syXbZ+m1zTPrJV0HfENK4cZX+E3oEmeVNkRjmJ5yIOzgHimeKInq5/OQGBCg
o4ViQ1TyEQfzHr3UOKoCsKvvabrllZ0vBqBLQyz1ahnTjw4N7QyIND9///R94fw5LPMn3kLO1e8s
pNRxhjx2QoK8scZCgGpJ08FYT6thte0LDL9+IA2OCyaAKTgPF53rP2yA1UWDdnu1u4zHTDpsfI5U
O1JK3UcXd88Ymg6ZWsw6bek2z0ICOR5lKA8F5QoU9i6vY4ObPGsTtFY4I+S1mv7WwfD8ftUHyUcO
0YnM8GfZtjPxoGS+uR0yIvWRml0Df/b9DwZSpoAtQbqEo5PtjD7NN+2o5rOdGc+hqyCVWsPNX0i5
ruOylbI8+EV++CxV9cc08/5hWv0jBpx/4iHknLzK63e9TTmoYTfOC2nSCG4aGhwf9UTw1uKsOGAB
ZMrgleZVhmgIBo+c9Wg7WMd1mV+9ZsyvBqvHPovjP4gB2TXhZAQkCw9bIPYp9P17aN7TYRjPBObz
Jy5ZwB74numadIJLPcX2PsldFqoUJCjoKh72eqQyp4fMEAihX5bbTecYOsV0/15SMKI7kPbGg205
dyebw4+B4/aBjY616RKM9JhhbzWN83ewureooKb4f690G94cKDSdNk8iDUFYtK0TwuWmfpVxTfMk
El2wMVqrzCfpAPGUGY2zzsivQtoZ4mtmpcm1nmnuYU/EmuWGwf37ArbL2XxfetTvtYePlrZfM7zq
JgMGqsn2lDBzmTUU3WEEyYHRbYKYxPHvBje0vQl8Y3JCC2v8lpJpaiEWkSE9fv+uZuGZpyCw0q03
Ae5FF5tR6VwsgYm+9YNahjUl599puXR2YsF6fA1NIoA2yuLSL8gIsmbF67Jq4nAd7PyxKY5o5d65
6I0WUoO7VcQoWB27O8dNxq7wLBqsFOAOyxrHDnXSOCf713Ac0s0cL+591jSkSiB8So1IcwF639zU
9V/gIAwnqAfIO+C2xKje42FaMyozr6bhu0SHqNzjfg+hlXkA2GUwmxe3U5uRWfWXVyfpQQBNZamr
rnWR26dyuXz/VE8HoxfjM6QM9EVFNMuh3D6i5S6h35vzDewiShQr8igzvfMGFWRZ1IALLvS4mk3S
b1Yu9CrNw/jQOvQ1Gd6XsEL1ZhEpe5+jT91u6axMTnQXYgqnpmkYRPaORA6GV9ByYRQELDvSGask
XSAvHF2paZPiyqcurrYNPmkwpj+iBWQ6GVL+zPHZVfQ/Bzi209SULz4pqkmpp8L0dQCoh3WORqJN
N1vOYegU+YUS67cvJA3DSg8w3zL9wrcow/Ct4lswZUwVmdVSdaX1C0AyuUVwoBmFc3xEgVsAnAbK
aEmu3+6ZcFV+vRdj/at2gwkzljk/E07OVM05V5O2h6wh3+UlKf3NS8W4P/0QlKrnqSLabUa//LG6
k1qyPsdCQFFL0NJKgSoCvfY1pZwME7LR7ocsoB6xbMRnNL26snnouJp+kqM317pPtrM/2Tc71elj
7I2blx0Mo9A/TAEXgq4B/WOwA2oP1Ucrp/qVMj3gtoyA5FgVb99bB8H5yKrrgAwsiuDIzuiyDK4O
cd5cQ7+/IySSPByb+DZFRnybI9jo7ODmvZo4UAytXXN2G8ShGgxzjbu5O3SGLVcjHqYD3kV/L/pR
AxP7q7B17yt2gruk41SJJeuXxWMCsrhkxBhktGUvZeSi9F45KlzqYgutPXmgmIT4RF2qCQud34OI
vZhdYNVq+XQptrzSEdUuRcU3OQdMgnRzwlKOLWqgMyLAyczOkfdi7l46cyh+YZMJCSR1Cw+NCjak
/DvwQACeji7PzUfi+tbnHFTvXd956xYSDoMEPb4qqdGURj/c+G4l0NR9/FAipIMxj8QyJ0RyljNY
hca6IYhbHPhSPMLhvhl975cDRnLlY3+ksbCCKe3AEm50A+6OydyJ07CNPAdtDo/z/7cRx+1CBMDW
L0Uzo4Dg9j1wGGCDkTnPsJvMH02F3DNYPl2nqTlvmGZKMkVNde35/fA55cEjGcM7Rt9q38dYdtqB
bGYhZtymlfER0HZzwDJMjQN6spqd7pY3/b+egnkOjdGKBex/n4RjijOpqn86RGjqOzs/fQNrPXNo
nv/Pn/F11Vd3MJ6Ft9VmBIjAN9WVjN7wMhF9XDVu9jSdQV7SDK6Ell0C1GSp8WlQuVvpJQd4KMHV
cL+sKfFPqItHBHXFtoPtWD/0HRCIEZ04s6udFc0kwBIeojIvP0fk46p3IHlLdy2LtMUyWAt8XzAx
oqj2YXEl8PZr8Tk7hPQCeoQ3OHJTXIh1ebJJg67q0A1vxqjHX1lZ3lqdyQe0FZd0szWcenI7AV/2
S+l1/qoBPL0DDO2A32MT5/bjJwYlAffB5YBMxwIrFPONLmXHCDVwWeZ+ZDQwnbmVi5fIsL+6CRjh
MhFjjRxceTDdec/US59VsYS5c1JFIhuD/fcpTCpZnsxR/LK0XR7yYOYYD56CYQm4xoy/zswgvMib
+JH2ljy4eoTniJhX9EzDXbo/1mHXE8krnH1iYT6PLWu86DDdtJiaWLJoEmaEBXar2I6hP65L3zxU
RonG6/I9bnB4sZB7/qkHeLSKQdqK+em6dPzEDh4Vzsu/A1h/RzbZ8lTkDuC9+K9Rl9aG0WPE2IW4
XooOiYiFppT+lPDdt5G/Me2D34sD69k5yqGzAbdHQ0bF2/Bvb53Bg3eUN83Wk1SFtcLaG+GUPmQD
xtKO6g9pJmcDGQ13zDWkYOyO2wDDABXXlrVtF1t5jGLc+xwIQmluSaFdjSSkCgItFeskM2a3WzK2
gu5MfHRlNP4dk5iSYZVZL5WYE/Z1JccUZu3hZG9mcOZpwFeAwHSAHA44CEbnes4Dte0F/HSG7Yq/
uf+PdoBxPwVe88Q1TFKw8LufYVbTUq+G/1jMdnbU76H23O3mhaenw2mtxlab7tIJtqPDlP7Lcsw9
+IH6TxOVbEgqaW/UbPuU6qSELZELE+M/Iu3dwRydeIOdAQNxI64mDuKLCpLoTCXx+yAf7CR38AO1
QyV2SH1QxNcxbfv0l2+mIMw7Wg16QDlYmfhbmKgb7Hsy48BJfs2KcE5T5m7TAusvsa0Wc/ITU0fE
+YdAtPFfElHFGyntrxRHj2POM40AWV5uHG3PrxH+yafCosJNO7/mlilOPhV48E4DY6UwBR8V44tV
XikmzLk/7k1uzU2/WKAw86sTuTVy194qT+udtcxiGnFG68YEbTszAobxHnfM8LIkddmTpfGaUG26
sx1wsKvBj/4OlQdrpfbD29L3uPaxQW3HpjMvnkw5rNfdpqItkuy5ah/dLONz5Y3/GPN9QejnINkm
xbtv0GvsQ5gazezQt0DVR6/oFp5qc6J+4CJKhxxxTz/lNFzGZW0k6ZKd3Mx/yrl6UWyWwVyPkp0n
1hmjnP8VIMBeMpRd0NuLZ09tEZ5/MW2la4CJiZjke5NHu5Ya6o3IYL7HOeAWI7XAGreA/MekWpuD
+J3Hvr9RRX4JQNwS75+yXV03Id81luYEWHvus+YjWa7HItzrwcTzPTfvkYpeE7vRiKd2tOZNwPKs
b0bdUNYWEbFuEmjKtNShVfk/+5moexNX9imafH/nGwaFC+MmisNLn8b9njZgxssDjEs+6s0EArVo
xAOb4KMcGKg0UzXsSqeoNqnFfL1V7N0yKpLW1jB/yYwZD8rVmwFa/2A1rd5CjHkVA4a5JPhNffy6
wMGxMkR8UxauFcI+dwK2kGzGfviAmBbROaD1eeDf2qhSQ2Hgc1uZJk2hWTf8bVzFveWjXOHp/l0m
fGo4GnexakMa5iD3sbkuDCPakcOrD2yMSDa2covCiHiX6YuVYFutVQIneqCAmgLyAz0rwhzYcVS4
NnWfnyif8FZmz7d4Wi7Nf6WfvsoWuo+d1+2l01enNoia0ZYIHL0dftZzvJ/Nr0bl1Q+QcsZGBWl3
GrKhfh9EhD/S3eHI0h+4Zh42Pbyw8m37lpiRdcz7ItrntI0/Y7auEJFfelvZJ9/+FsAxaWPWZtYx
p8cU+BRDRpNWeN+3dmhWIz696Qo0nsC/E71aIE9wGZiPibi74ybxGSVuWs+p4X5yeEULJwl2sKfR
/WxE8jrQtU0Qp+mIXdBY2nne3kh971OOieZpHwhEX3hLDLO7zeTXlAzrZutnRX3vOek5hDd208D5
LB3zPxr16qXodEeqhHd2cqwXczCWYP2cX2eX+XtT/Z1gQNwBATCwJdyqKb7YROEVn0K6j+vFFKhD
JjHd0oWM6gjqD/GN/cFGk4oe0hR8VLzAuQz/daB7c0MI/5VqcbkFV4LRNW9xYwTQIgT9SaOLKjhp
zKOdfM2DgGHFHCwyiC222AopRjBL7zhWlcSwweMTWyC7rGZbDvhEzQmk1jS+Ud0hb0NrOJdU6H2a
8dgiWXZUWOFOQLY+0l4oYhwpyIZxCCnq3QWYMA9aKFJMGN3wtpBulcX4OU4/Pav6rStNgCcOVn3R
Cn4ZAZed6f+6nOu/rsAkA6fMwiruyicTHO9i9uZqKDROY96Ui794Lh34eHUnwws+f54IQ6J38GfV
jW4AzkJNCofNNe9lM+c8mX9JwTqXdHz/qzBdFRgmwGcH9TWZr1TqjBca4KdL4PfOVuMkgbSGjy2Z
U/AQs43APdkngqwB/sUKOTiL1coqhi2bn/Lk2o1/odbQv7B6WXjlAPjVoTowz5moqeREy9nm/H1h
leQnhTyB9+qcd5m7xZ3IHPCvlZfhLSM8urV60nyFqZyLRUfJqrfhXDoddeeOVRhns39K0+xPaaXK
M/Ez+gQk7oxkO+ZTd/IsR+75qP6wFAfnaZiCM56ixvb10aBXJHY9wKCDd7KLENZ8XyK0L78brd3Z
2qeBc5OgjJdUdO47MkxH3xo+Craf1BuG+sGTCO5D87Td0qASIvlP+vZwFzPP7UyNu6Eil11YG1/n
zSWdWvd/l5KzBpLlwh1bauD7svuZ4MXbJY6UiGXiT2K6jLt0L5x10dQKaY9jc6onfA911qKgJ1Rk
cR9tDDRwpoCYPpzybycoXumn+O+oimOObRj1UX4KBo9JEO57mtZw/Ofwi2hpGAYodURe1kyAbOa3
8TJIofORHqnXuor8hx7EERhNDCc7I7o8021q4Fva1wDc8E+ITe53/UmxB1/Zn0lt4T3vjfOQlfMl
dgTmak7Pa5H9Iz9CVmGaju5Sh8HeXK+V5x5DzNBbtgQLaBQDXFLjVQjtAAQiPINWPWkbxNiScaCZ
ewypGU9+BiDOm8xmvWq8NFgr4zmTGFiPQ3UNieyilPX2KSxkQclNA7kk920MmfIkSurVaARpbzJY
wxsjTeUR6KI5yL6KQq7mRN0ZCuxgA3CQcj0UjeUr07qS9tw/fc9H10bBLa2GHqhbZe2rWsIEgr1m
FMOM+eFtNHDHm5bIthr2SFhhcear4m6FxDTEsTJBRB5x6pLV8N1BrzrfifbI8WA+0266k1FMtnES
5IsNYs9EMvo/7J3HbuXAdkX/xWPXAzOLA09ujsrpakKo1d3MuVgMX+9FPcOGPTDguSeCpFZLN5BV
p87Ze+07zgvTkcD7R69m1Y47UDSe27n4o/uvyQTdpLP6W3ldvrYWLJTZwUz9+cxo0s+pmTVxmwcv
D51zZRJpghPhUsrJJrMG83dq4LrKWdN8Xla0fRBaXb/rNhlFhEOf6KQIx8CN4Vw8pMFOc0/cMxyO
VL7zPEniS/0TF83bAPaVYRxi2YSz40mTdRmmu3ysfswM6lyG+THrOsQiwUSpgjO7LaPkgOntkgGX
QlBBWzzxUO8X3fRhJeIdKlx6jHoTm6SGoENcz2ocrGKv8uZvwByVxCT17WWtta45hGhOCisUHwhE
XXlfRvo5ErJfw4nN99Is9zisnzKXAfMihUtlfwQ84sI1Z0TdJClFcL6Y2ukEV7w7K3b3x94Ky7sQ
GKVTmTvZTBeQZ8TvZXjnKfGX7tC2l79FGbTbKSbkM83FvqywIycQtA9kEJAHCBhq4loIQwxQ7eou
QF55VAkDhcb6BtEFJdOIkYQ7SN4HZuhgXsZDmKFQd+NuT/4SvexSkRBs0PsQo/WgpoijTWcLbOry
MU+cDVgIpO5Gga8vB61uJvOLW5rJ0a67W9xHT7Yb/+5Jkdh4BIziG17ImaGHoZZwk+heI0+n7cxZ
2qsfEUxQI/SbaslaLxvxq8XLX3QgEuvWfIwo1yLrCIBjB7vbBfQEgdwys+kERb2my/gUZan3ZQpa
snCkMuYDq+Wozay2fagGUhyakRbGhLx81Z77ftT3k8HBnaAVAKnM7GfRW/cZ3XWih3FWSnxL2mZX
sNANawsRDKLgaSIS2E/7iATq1F11Gcg2lby3VujsSv+mqPZmdbKGGMkn3eoH6MKwiBP5OJXgaYPW
Gjaz6C6wNZjQYpZG6ce8lsYAwRPzszW8m3ms7okR3Q5cuSeZF39iYl5PVbsUIo591gZ3mWYMuw0Z
4m0Sx6PmnqZdnhTps0jw1BnpLVFleGRNJdKznbEINvTpaNrugLgjjWaydClD0ipah6G5F1a4Bg86
zNJnFCZMRX3xgl0BFs5sDrvGgZwYNORLMcRhJ+TY2A+/M2/O970VtLAyDIZ1dfxgiu5hapEKqqSj
NaORzSBLJmdG4I4lbYU+1U8buUwXwdIUo85Z9rlZeRnZ3THfrEeJ/KK8xwvENNbLo41JiDPTuEXc
6dBR7x21dVrSx5yoodubyZE2nmMBp7Th7C6rrC6jCipB/CvUI/YE0mq8iTICMb1AZqSiNYyIdJu3
vj76QUTiOdKs1C5eCA2acfGrW9MXJHVaChv08kEKxt0ppCEkmi4BEYhjXA+Mzhi16EIqyj1Zlo/A
9a2nrjDo+hgfjPfyrQqio1nk5qUKwnpTWg1FA0P+jRd4jL3A4hGYjENxyCsIsZ04kgZfv+An2/EW
ywuv3boduMeH5bAzyXfcjGQm54H5YPlEwWVtQSNgQhs7maE+mU4XnO06eM6GjrGVbo6JYO8IxdQf
UxfYCU2SO0CvGO0BSvmWVZ/83GlfhkI/JlmOkX+QmjNq8SlNq8dJiAHaRSKHRJexGibHdef0zFNM
g3ISgOKWhsXfvsq8M87u7pkHSU4kcxIzQbHoPSubnOUc8BtJ5kQl0U1XYXAyxPiB0JXMq8XwDtLD
7YCMpWbX74KQ+y5MM+seV9Zfm04Jc3AskiHeRAvm6QYLJinIif04Op6il2pmGxLT18AusnsRtHod
1agyLQUkqx+5PJBZrjpDGQ8uvfkNo05OgFKfkDQ7Ve+tHa2rrTW32bGjR79GLqvyND3ClPkea0Ag
SNpwtGj2+TgR/aaXcBC7qhu3I/vpOvJYVmrzvQzf7dAjXTaco2vnRcUKXqKzJeXzoJyo2lcLALgm
1rOdatKfRN9eYgHsosm7YONgMD9lXnUYaybnQzEC5mtBXJRld7QM42XmvE5wGynLyA+a9QR5fm/h
HGeV5uezHMVHKukVh70JHIxwWTYB6xwO5VZpMtEmnbzGInkebbAvlCCAXim510XdhgdqHrXWnk3g
qUMFZy77cOKu9eJAIFaoOJGUeEe/NMdyNT6EOi/uF9XSjudNC6tjosfAVm5GYixP1RwwsSqgtdZx
/DFqmx1pznB/sw6OUrJqGc4OndxaDa25rXIMVUVAumrsWC/4rdYtE8hdiAjzargRukwPFQNnekC7
qXPup3Oop+nAi3ydh/iFYv2J4eGLk1PW96NkgQucnStEs/aDOObk3RhrQ7gEg+KR5ar1EDuUWRfe
OR32Bh9VaeX+cjmGTUZ/nKH+mVFKukWKnCF0RcF23ntb1yZAKS6s159aOC943HJU1YLopDolxGtr
NQCiGwXFaumIo77L3kbseznd87Wntx6WyINRcfBtQkTeLn3svoKx79v2+ze65PouL+LqhAvk1A8t
T3PwThUX8T7A4bg8Dmhqf/yGVG6prUs5VLDcipr+k4zZi49dJEFCMVDkgAQqTMthEwI1ftXEcqOx
brC6er23SwqJ9dKM5hPBMowY8D35zrDh8BQ/yEERys7+PjXGG0TmpQTOvLvafpknylmngfEEdzjn
tojeJ3aQxRLsnFpnPGJecw/YkDicYoGy6eI/i4zSLdKosYaYSRH9Envl8LK/2INLZTTKU+ywzEKp
UgCFINjkLJdbpC3TEejg2fcJSm9T0TE+yA/cplcIBc1n41kV0vCFqSOnb9iaHgGbQ4hRRj1Ls4+P
Kpj8K5YeIiv79pg7ImZ3HS1yzStzO5JFA3MddkrPC6KiXJ7jwteHPiKOBR2yiAUJc5CN9iaJzpgx
ol99fWtF/6eenezFqdy9qwnvxX505nAXHzrIByv4R/O5yRN8PLTlHww6zBOdgrNykoCMBzIc88L+
BJ7eUGFWbRwjc0XjVNTykOcNhL+KpVlBr6K49F4MPEKM/+UbKtMAqS2+Qrc+tRAKPskognWanBpr
qP4ksb4Ec7UH1KQfFBbOexbbX+5s36WF696JHrZUl1li5eGTN3vWYdE1f2fhdHda5S8QAp3JdZ96
mtrd6GGUhR25+TklDoguxJzIq1v8cYfKf1Uix4dXjlB6HNaatvcKklKpwWgH9O8tZER6TvHJy6EZ
DsZDNfomltGwvkSWJNS0TCrOIBX4IB/dU7xQBbqyRUkEAAlSQQPZBG01BlJ3R6h0/uJW0Y6j+6uc
BBWAlUXUeY24Z+h19tP0m56iflSSH+ojqhS2myFgvCrj+A8zsTcfYcQrg0Xz4JINTVeiwvebRt2h
7kf1lNMqzzRbCn3b/ilHrLUbmFOa7B9l1RgcRmgXaGcgsdcgrHBpBJzmIiMdMVYTTZpSYkUvi24J
suhOUefScfv5tEJPdpItUROFpomlytlaRxgpUDsXtDHR4Ypu0cA2HsETP19XjE0P2GF2dj2HaGuN
aKsrTuQ/f7PzJ7gay1+flki/rgIPhycV0QaC8Z/P8BWhDv35enBVtmQv80///G5bD+iuIqT8qRUJ
RG18cMM4PIyYykfH8k5xR2uJvffoSOWd2lhjM4xImWqRWp+syEd90Q2Edvx8/fNZ3VrOvnOZGTfj
cKLdNZ5+Pvv5ALQzJcHPMXEN+Q6QN0h0dECPTWuEb4FQ5V2CBAG6fue+Ozjxd0mEFMEmbBj3JDJ8
qMkdQVqIX50iLN7pi7qp6b3H5RARVlov23biv1vawcOsltDMbN77RSvfCWz/LsLGvu8GFV2aESpM
qkOa7Y3xnknGC03rfZUxsbCqmM13wyVWIHYSuiTLl40j//p0/u7JDS1efAspU/k1Ytl5d2lMXjDA
s1guXxa013ZtHLasI771Tk8nJV1tPHbjUJDZEXZvafr205PMtWMBb8Zm89OxbOcowE4UmauqHpfg
OV6AMLX/yp4OJGDf9GL7FNCd/jNFbvLOfmbezSU+mBzfUNvb+sFJHQoSRfsybor03QV/s20StzpQ
jnn4zUYDKz5pOVlgq+XABqQGr91bOrz8/LEkw6Y++xhjfr60MSht0RUZezwDiVHrd1rSv628Gu91
blSv9ULNWhqmYoSXBJAs2II/U2vpcULJmLDhH7H7zVQW1hGHQfrhtBGwOxRqQ1MlD5SOv4Jeh9dO
cJZsJyi4WiIzdReTp+PCv/G9Irmvmla++AG6veX7Fk2AwR0ZStEp2Dh2WHzM9ohpLibw7ufLhFam
MdtvcaeabYnDZg3AwV/pWvgfGHIghKjUPTGfdD5yZjx8N+ksRD462nc+7oqhrdijh/xIEyq+w1SI
dxhp1o2z/2luEgiKcXJT0gTSYXgT2SKgJEYc54TCqzNeLuO5t9Pprm+gU3mpkh/ZzMHVFLYESOLJ
D7z/ZecY715cDOdkIEGSIXzwIdAprJuSZBEXtOEaGYFF6VMdsqRG45bLVTD31jH2B/cwZpHa0uII
1pzHWXf6et6BEz82M2ymyPfqB8vJv6zFHDtIMkMIH/mUmowK5N7RZxKQseFayUdB3BsmyQeqpmmL
boZ3PdbJLaElvu4LmuHOSIszUmdgcPlaYpOFDuPdozgFoNDirwim8kCjgeaKgpdQ6T+dSLtNVc3z
aYZvg3gq9O5oXmNqG4hj0aX90RSSNlHKxCS1XevDbOS3qiY8zTzGp9TrnqJ+EK9QsTZ9nlLtmbRG
LStHTGBnAfCCxOBAjSiZMfWWK+a5Y6B61waCgW1ogERCY5VNsJ6z7c9rHc1Ot5lx/+Aa5aUvwk2r
6vypG8p7aun2IhVxJXXgOi+hQQ4800TITIF3bDxuXB+psS+y4IZNoltPybhgX4llHJvoSZYjA093
uZ+afLjDslI+YRl6xYow3eKZ26FBIYg8TSNOFUp8sJutuxlzUZ6AHGIlYPS/fL9pBFwQa+wuRhUV
b+FIUvDy/diKjX07g++0WRSyrGs+5iT5mfX4MD/ekDAVF1dU5Igsz8xsKdlTp44vpkOAJW1txEXI
uYsxfq/FU2J04Vawjh/sqlW3AY2h1zb+SQYF7TYneFZ+hkN2GgI6tKF3s4wOlPjEvZkYTU24o3z7
+b6yhENVYZan2G7Ld0KnyE/x/JthzGsdM6KJnLrfRvOkQYMVLeecadjpoj8mbh299vStz24+Butk
+U8MAxgndrV31l12TW1dPllhePXh66+jxjXOlub4M8hIH7BKjrcKJ7iwiZizwteucJ2DoB2K/yye
b3aVPXCPlAiNXKAltf2UTPr3zGnbouyenIqpxhKoKMk2euznp4ks8jvmAtFKTkP9gWC5BzCJAo31
x16LvqEb4bWv3XsL8f8jR+GB1p7GMQmjZL9xu7n4LqA2G/2+tfvnKmeM7NOaZ3Q1VU8ljFHjLk7n
ZxJMmmcPIiYR8Y06SY/lykzvGhGBebPT/jFTLPQyth6zlkVbj91viMPuLaNnZne8d6KjIz2WpcFO
3E/YqDkfJLgkWcF3RoOCoNPhE40WBSwP5E6/vHl6GRv3c9CRRxN5j7jEbqRbxHvCgTzqB65x21nU
OZA42PXkLRV/I1XlHwUb/rE3zHL7820j7h/KvOmfQZ1I2DglPP/qiyZrcgunnDzQkdlilGr/Nefh
WfUc34LY3UJjCbaRHHFE6YCOUXRw8h5GPAMdlg1/Pqb9ZG5MqFwfKL5xciyvvWUhzjAXG1TDtjk6
HMyryAFSE4mPke7eIVST2MJPCfHX9x9xSqNv7r3xIbbj33Oh7mlkM6xG1AJrDUgENj/YLTXRTwOf
7QIDWhcUAdKTRHVrIizic8YAsHDG6ibE9FyYbvOkhiE+hR5sGU4yB5TGFCcWV10MOsqW7cEQZnkb
XCw34gLfhnZ80zgYj6rnpoMTN1XeITZj7OZdMN+mPrwP7ax5Vn2rrw0zeNIw9XyjfQHdUJN6prCv
PNtQVn9+vhrUnUiGeMNitsljGrANPmnWv49hRavbhIOAvyyfMmM7WiX9B2kYH9jAG9IMLyDYzLPl
2/JQlVy/QSCP7ngqbFpAic2d3DfdvLFH8mBq1/4ifJFfHi1jTO4cEWMZ7qu3ZnjTPjiDivnoCeHc
yH3uqlvQo+akxAJJ81VHLrIBI3cWO89LpwvOR6k3bVv4BrQIrZsoE6psyB8/Pzlp9znKGyjU8qXQ
xq+0BNwyoU2vklbvRkFcSh4jBkim31Mab2bfyy5aM+sWiiI7zs+VFSL4H6p32y3GXUxI1zYhMmLl
0Q6jXINYqe3mJqeZdkLq+AcQCd9Jglohys1n5ujcyZ1Kz63L1uCk656R/WaEdslY1zuMk9DkYC8c
RZNnnmLNSLid80a1B+Rk9raGckZHiTLczxmRxgHH5aCrsGUh/lkncFEJumNUVLcYL4Qk+3zZxhVu
wl7z4soqkGdQrPaLZ8+nnzvKz/BjSRn+qnWAhrbI9kVIBqbonJke9NZEO43z4W52CQfEm9GCww5f
SOIDQBvLNdtIQtfb9s9J1rzWZaeeZL6Ma01O6cZoErsW1I9pVHKNBf4qcFHNLoisgcPxwey8N69H
i8gQnoolx3jQtkeH6hZdQ+Qdch7RsEwPHCvW22Tyn6bJWZftgI6RTgOnvqTbkuQ3rtwwO0eOzwQY
DsSoMEDTq5ZqzC4wf9+41/fo2t6xdb6DrJjRXyHCCsq5uwvBrKxUT+VTtCNUQ6b9pWG366QmnA6W
cLpMe17DSpD9If5S4kEmkg3bpKTrPrjARHG/ga5oulc7rjedjIxn5VTcmwYDhD4L1znmVMAydruf
DLIK04YAWIQ57MCq2XOCJmxcGcaxmIC2dlTGHLWx4jtDCggnCz85yN1hpSOfwxsnTBn1nZO5xZHE
X1qMvMayS/Jbmye/YuwCeN/zE6Kfq6MwdXBXn9IZI7KfoYwg4Y4GJP4ugNWwAD00+Mt/dy5tgT80
1Ev/jplhYr2aSlB6C/cUhejKM9k716GGRogDOwPVy2HW7t1Xn/c8XFoZQTe+10NYbUM75XmALn+P
fVjYvFUZte8hdogGTgb9DkYcXXMJAS7Cr8gNuwxZKpFpdJuAJDpWI3dxKIz38cxt4BBTQdOtFGyp
LIsWc9xPxzXx4Cym7YnFc/YEOckTFITOfGVAb++iDhoo3SPvJgU4Dek/plqkD4jJymvsUZGnRhl8
KtN8i7KsJJWCk4vBMk6eeEIepJ0flN1olgA5bkqv/mhNo2Mns/OrxfsjUkSHMRFXG7enVMIATDaI
cOJVF1R4GliMZFf8dZXgYGLl7SFPdYtf2MDg4GTZpuwrAIUGdSFd4Dve6wuDI3ij7owZ6i7gfIj4
QZKeEyu5m0WJoxi47h2BPH8LYMonobyXCL/yY82LvPKJ+mtM1iJ/6OyzbCrnDPO9g46uTw2Y48+g
kOm2NabkZCZZd2SLKjeq5LqvyRBOirF5KLQnt5N7pQmjD6Cp2ufF58/S7Q1xfWdpwR0BgOrQOkVD
LW95GxjsZwwQ3c5IX4oSoasXn+vAh9fkftIDmWBw8Fei/i4MAdOG9Mr34ZyQCfSm8kFzabaYZKvK
ulaLycznf1zNgR1giMR3EMabnLzBPdfftKIYM9Z1nCZbg1+ANv8Z1t4hjIvkMtkY74hHIR+JzbMj
SViGdbmlCmxXvez1MXX6v4xcBzgfvgegoGPqWx0Cqvj1AOZhFffEfhA2zJplfLNFrIXLGC3vUBL3
8WE2qG0DxgerWhcxPfP8C8eoukdvCMdYGy+LIC1ZagkyiNG95xjHOF/OoVN+zr2xLn3m/4XHljBp
oF5j3J1qI2Bxtug+wUYSFX1Op+Ug1msWKNCiHrkhJ5pTvA6B+J1yVN8xtQdn0SOmHMtg3TYlMA0h
sy8AVQdG25CxgQCDfisz6oU+P7CLnEwSkcCehRD7xROYbX3Xyq5fCU4HYDVRIUzzk9d05rXRkYWy
jM8GJwSdtdHYknFUQ7uZBS5Mu0xcputs84zNmcR45UGbY0jCMughOQvc+LFX3GSMEgZLaXUQiXrv
civY+RYPKGGSXDnd0RFm90KujdokQj1S9He7gaYbnhoYsT0q3C4Zvqx5WGQRJ3IEbVhg058q3ExM
lW9mCGCXZk3MlIGIE/4ely02CE7GjTmwgqXVRuQ0iU1mptcGvyJmYmSaNeiraxkP5d52dbkFQYt8
jUJdMHDZ429EUjxkTz/PLkAruCyQdqmHs8hG4JceMxrbNxR04wb9Sm4+1UEGa7OOcDYvSy3tO2DA
7ZoMKn2WuuSiljQWfv4ETqhHZdtrKYR6yObJe5hq47v10upmE7xBY4kcRvI3x3wggIKytMJ/zSFP
UFQuB3MLcPbq59z9X0fEDHXY2UjncE2ZUjT1EW5Ksg2IsUcy3Q0bHwbdbST+mX2pdu/adiEDRyjV
lsvKMBFIDgUVtmEO+X606ujmRuIM82t+Hhie4qwJy32ZYJX+Kawgnh8KgcS8d4mHdU3oMDHQuEie
uK/Dq5s/TCVe9nEMzU2qN4YoznTq/G2gvQtVPupqVW0wxJkHR5XVvm79i2L5PI+SL3hYR91/JyVT
DlZNAjxjh2vUFriREE7Cfu8RiFT+j7MUTUtOfGmiehKhwIxUPd8XfkFupW57RhWnqJy4IEzaPVWM
7DWMmzvlp3+h9DEPr+lDiMh8mvXg4LP4E9J8OJBLtJsmpUgzhm3dk4nhZgy1oqAFsqVpELMvJW24
xnqfrPsWJWwQVn+znoMjTYrVhEBpH8ei3DNUw8UcDesWSqFcZFklLQGteKl0INFp2nxJi4t3HHEw
tO1i64z5DKdwO0vb2RE1fvOyBNMRY7mVInuMqs17bAY/WgPHuuEoF6cQEU9bPM9px/XHUItOFi+Z
qNEHuR5rnhr5RSlFnR/73aEVeYtyi3YIoZXVNhOm2iW8yAdACqk5cRPgcgMG0iKdN3yPURfbrYc3
agMol8eQo/Bhl7KRQc/y0gJmYRhSEfTjlxyz5upYqmlfqYRVIJVA1sKnsSZLsQd9Q7xncGY3eIV3
jb3GnChmS5Ji3IQjKailLUGt+c0GQ1Y2LNZWPqHgADO9BuWzke69GLJxmzZRvavFiE3F+0DG8TRW
5cbIoG641pBt4mOUeQhBGIDPWcxIyeqv8zIJMooWvpusyUvv1Dr9lCoEh1I65XKURRproYpKl4kZ
kryYOmOdE+Oz+tToG3EAWsxb4/oVd8tga1rnRNwG7pcGOUfx6h8Y+s+D/+xEMwqDZQpWkYzK1NUl
j7M7jEX6oLP5ETfeG4X3xgAb7Krq03GwMVdReNVTdmz7K52lbUMwijThUDo5Z5sx+8YKCeEjiSBm
FHsim8WusVKTxh3+eEJHKRXJlEaOubLyHI9o8xC2v0grKPe9MdKSdO2TrNQB7Ryhr6M77bqY4UTA
eXoIEWqSjBMYsIndpt0NOXY5rb5lifawHO0vtOC/R3bf2k7RKWGHZIryUKZnsPzVMU7Vu40Uf89b
CA+T/Ro9M2ldRXMW6azRdQWIYhSNuM5T46nhmM2NAQXYLKbpUpbjMTF5tdxwsI/xSNc6xS4HwdOw
NwjUyDmzKNd5DuOqVv7Wlf25gnM722Z7JakYLb/AlGDm+c7J9VNhMm4if2xdJwmQZ9qYq3oIttqO
l4dlbPNGIyWcIVbBaXGbYOlf+B+jk/9yZu+CsZmWnPiggux1ZcGxmL5YKLuVQuO0gagwrpidfjhI
G5FORVuAczMXc5WwXdprf6BZaGDHYd5TEZ41763O2Vv+UCGC5mKCtUeB2Y2baJjojXvkKBsdLmnU
teR9zXW4a63iqskyOtnwPFkuETOzvqJB59F7dY1EdHmTI3TiLYeJ3vNQg3vzcSQPkKC0x4h1Xozp
38IFlo8S8oTw+M1OzJCmHKMYApzz/oZvoF03068hEQC5s45LlEyBzLW2nYr+qqSk0x1P/hp4EiWe
jF+KMELciRpm51WlWqEMnxBnzY91kr0MQ7nToKH3Tkf7WNvIwmgMirWhREPxuwcc+1wHY7JzaLBu
KoUVbKaMS6+RNmmw4dkcvfykc+LChiVQ16MTWUqDth7Cs02ioDyFjc8aaiGDD3EtBpM0GAa7sN4r
9i2XdrEp9INPj2DfNc2f1hftOotA0hCnpGoDyWjL3CKlip29ANGuugIQ2RDUxUDBK1el53wT0NWu
0vYPM01wTiYoJDk2b0Ho7m3PXlOBvkij/Op8wk0c+xdIs964eBQEjY0e0hndnWsYVK1wCzdGR3aZ
io9Wiz4+qb99tCeIS3GlhhMWh1Acg8Z4rALgIREDdoeK0y/s1xaMDEPwcy2nlwyHgMtVxBXMnqIL
IMJpVwQMjowUjlcButCZ3gC5yTz9qF0qQ3MwwbQlCPGl+iqGruK0WtbIHJw/roghn7qr2jTEzqKL
sAbDf27s+RjN8Tbhl9NARcXFxl6vITHK+Xceuc/5OP3GPdmu8pKJFVprbKbw62ntf9vkS60OtS8p
TSEQMKv07nrAm7LMY15EzCUNtKEVivsppS9K54tigMQ8Fo8Y4/vMXHD+NdnuLQ/6rwzknRNGf4Qu
+E0m+uPE5qnoV3fEK4GOw96AN8biPH/aHsu+sww34U8w86n2DsP2S+D5hAAhllWiqwHsV9HWiH6h
FmkADOCohbvlENodfwJ1YzNLTa5uprW91WNsnYsN3ZBuZw8SvsAb7ad14gQ1mmAcp2YccBk23d6w
+nQ/e8Wptjwoan7wRFLEuiAqcN1DX3LN1t1Mc3gfuUvPVQZPRkH7WTJ5Z5cc7GatkNAUD1aGdV0T
6R3itRThKdbymwnTfS3L7krLbjrmhXnmpkMyTxPerX/zE3DnYNDH1m7usEHVMoVgToXJSvdrrKzx
0IGv05bXrxLuSg62IrzE2VZGCN4nGRUbJwPHJCUtg2oQlzTH8FQgImbaUpLbuuEVwoNGPrSBkaYQ
cjrYHskEKRRjFZXfWWbnG0KNiV38/4Df+s+//ct3hSC8nZ7+RElVktFbKkTCx9//9i9gtP63iF/o
tX/+R8Tvz//4j5Bf5x8ebdAlxNcm+0D6xPX+M+TX+ofnSYcIPtd0bTOQFvG/nGFVzF+0/yED5FGB
b7sYuZwlmLfD8cE/Of+wPN+wA9/H/ChtKf3/S8ava7vef8/4tQ3Lk9BaZeDa0nQNh0dRf3+RkRl1
PJB/BS5qt7iqV05hX0iP6C+68v2z3xySgrrGom+CxD2mzuSM93B2F8gFoKziQb5OWKwkWw1lTz8y
XN6PGRlnTQfYT44xNMdFstQy99iIih3RYJPsdh0nFbRdjgARWpXvOEpoaWRN8ssMrQc3B2C4shvu
OXOusFUlKr78fFDwvC9YI8IDmLljnxAYS1ZMsIn5sIIcO+xTZEQgcEMm12OyEHc1Hb5gnJrzzwe5
CJQjKylfpvkTDDgNvMYZwcbNFEdgCPCpeAMnY4RMVubFF0Oo6mpqkRPQKgbyPsjE8yvzcSIB8LGW
+iHqUQZqaU8gHcLoauFmTkLEOxbIVYLWkXISJm6F9P1Qb7XDuBMMIV9Gku1alQXdrmpRROosOUUW
V8UqKLxkF1YxlUEhRgR/or7AnrtQfCKqmh/qHHLAzwfXJvwiGcKTN8LNFsG1XsANqibc9ufLrGWz
mNXVpIg5Mqu/y5XZXcv//BCQBXCtAwyOortWvvdq252bXXVefSSEa7DcURiTupyi1hXp8JsLMwHr
6ULVM/IKyZ8I2y8T4rsRV+YhsmghW5P4g/p1wNGKYpEqBP7JkOoH0SbxRge2u40asS/mrscj4q0p
w/Te5nTtWlTzmesrHJJzBISLnAodFJTjUexX17Ii5EQQHgHIns84y1V3IsW2V07OH2gy+lx5eOhQ
yT8xyL7mU9NfyL9FW5hhMu1dtZuxnfKuD19tB/S79O1nBYdgL6zhFapLvzWm5sKkMN40DtYRNabG
m2v1I5txQOJYzPiD7I1rIDB+dLbzqNthOJUAvI+z5SKlm4I7s1flPl08wzMOUBLP0Nbn8P5nY4T/
Hg57ZXTrGAMmnUTasUMlLeojLpOZzNkZHRC1zlAyHs/X5WgE57SltsX9Xq2CQDubyGUogOKsY2e2
vwhEYyphAsP+1VYwshjocrsojg3JTN0xZHifEL5N5CLQ0sbR1SJN32VBhiNizJ81O5BhQ9+dRu+i
3PTOJeGXrN/XgQDgtPZhg2b2WxuMnKboha2G6JGjP5mmfnbJ7BC5aGo82715aT2OPTq9D43PqKuP
8FrIh9QGppNqvqhQnUQEDtAoHLrSJINaJe7R+UFzj8Aw5SxLS5h8ofDKSIuCHg4PKUN/QxtsKJOz
7Njk2cYr6IN1VrmpWYHwsFAlxFH/gSoLGGLxaCsso/F6rjLnjtyFlTMQJdio/KFLTa4thhJrtMPo
h+t32U3EvyiX5mj4F2eMudZDX+FaXH4mOEcjfoIB9PaWtRYtd0Y8NTr0Ry/Ns/3oUxeSBAO50030
YdbdixEH2QMGY1hVRDgWeXDXD/m6rToC5IT+6Gf/zQ8blAG++C6j74kuztp1c2qS1L7PM+Fs66ic
1/dxw/NK4646xyJ4+wQ9hCrVj8mGKt6xwjenlmY4gUKNt1Zk2yi/7k86jniqtuUcQJnvgnx+RLvX
r5WmRMvGEddjRPZhPjhEVeWg2ZkW5x6fzSGNq8bwd9wqE5GRcAsFBvPGwvaZJuFza5UMshRPk6Ae
aGCcXDfzQNxT70D7DynfTRc3YuXfYhUYhzCw104a4rugG0N77d85Oq/mSJE0iv4iIhIPr0V5oyqZ
ktR6IVStFt4kLoFfP4d52I7dnR5ZyPzMveci+MuPPCRXOTpfC6fvnjmotZk585NFCUcnPp2JnaJz
BGQIG+efbiX3xCmumndnF0EDtDBgBfmAIpoo+SaCICGI5Y82dAf8h0mwIGnIoBDtDr8gyhBxVtjC
1qNDYq0Pv5Dd7/RS5Z111MBw7QyDJxqrAceHE8qdEY1rOuWKrLj5uzCRatsUiOvezrauY8T/qib8
lkQu14NRXUtzoGi1DbCivOOW8okFn0v/ZpghYan27Acu+cIBZE30k3N21zrIBgZhtaBnaMqgj0L6
RGRQMMBfZUZ7lI2dHmubNqF2dG+XxBPbVwKxN2VOse1lYXxJygxBI1ysXQKrMeogFtbIMzvXvNqT
ejRm210bNehB74H5xD1yFPozhHR9XbmGRPOsr2RmyF1cGTD8zBo2VZLATHMOeAphJyspGVFQbhIo
Emhp3rxr7R5XI5306A4ILYu729jvGTHCYSS/mpz8P38VC2CbjV/iHXLfG8RGYDZ0/o/4o2K4ypF9
mWp6BtOt/9jWNzFXOWcZkddsfImm3vsO42T0+Rt2zps+cXcd0GQOvjALsPBOGy1sr4ypzo5ddoGo
jXTDAn9XNtizMj/Z6qQdMwKcHXTLZn0bEpbSSQ8o3MzlTprNZxqLrfpWrfteFsKGu+EGPhKaHfad
f17IxtkzfzritGD55C+N1WGV+9CacJnOxLecjzuZUxN4ve4HHnysixAbjud4YwzoChW84JXvtu3Z
cq0y8AfPxRUJiHGQyW9mOb9EFN+9OPkBDgKhR3k3RqZ7TBrzWhDdycSrxHIG+NMnagXVP9uoEiiT
9YZ3FrsbY72YqNdmmjddD1h1mjEidcW9sMNgVjrrIpTpfvepdfGSnpu9TQYzRjyMDCGhDkfTX84j
sQ6BJ+NB8dlJzUFddOAZ+DRCqVciE+IlUi1o9PRF1Al1ReyRd8XSO/bCEyM0DuieIUHW0duPeENQ
HLJKvXihNkLnRP1LFhd3nIdPO/LLH3tUaOEn56O3oe8sH9VoqkcNMwQ8Ev7zPRbTTxwcX5BVXHQU
aI0ARWnAufKRmQpr2NEcz2+XMjLiLQtPrsiEG8P0lIv6ic1iGWfLi5Pcl9ges2BeKSPMtlii+O50
fO9Wo99GihLeZBBmHuII348fWkQU3XRMBGLcDC6vVe/7Ut+UxnjEhcxIdrxNNi8d5jwEvG8dCirH
GMND7oOsyXk3gwktBWJrxtw20qvGg1dvL7Mzv2EmALQNU23I6n8xVueyvDFN+YxQDuzY0C/tp+0w
SCC7HoYZAV6uid3AY/Mysl6bvwginH+0RYRcRjR6YVQhHW3Tg/Tpkcep3ISWZ7zObA13iQRGYVf4
dGpIUBTTxmvMnRCL8RvUgb3qDCAmmcyQLCS6xcDSZG2Y8RgPcxnMJv9wOV55eoqHVvIBZrv3uU+r
n5qdKEUdK+Rpbo6lvmRDGzcoEnCX3aOonCvfFimsEqctzoPJU0H410lx6jiaeU+1dyjRJL8V7UrN
6tWM2UYP0wZpwbsay5vlq2pT2MiBSCG+d+58YUG40YFX/SGNFuRAFUWvpmJV6fio0Xo96HwdCbTV
ypQedkU6rgWgBfMViXUf5Ktfq6QzduSP5TMGrJaLe0it8DhhidrOY/lbVX8NIQ2SnRRoDEOf9lhK
qyAhZWaVNTPSmMbBOcLj7zCpAXj0FbM/QeDkQEOOnCCaddx6nrkuYQlvG/iUnmY3BzWSzZNlX/p4
qgYE/yQC5hQ8ztU1E4ijKBnWtTX4TzYEKna2otrErrHzLFzCFSouJHA88WMrD5YE9ed1/PSMcC1z
L9+n0LBqUQE+7LvnJM7lXmMjFIZ0XXLmxVDMnuHO/NoGQYqG99y6XLJZZZIFE2EQtaFn+lQsLTqG
G0trCKyzvq99X13nqfum1TqEHZ59KxpOmo6jIQM9xfJnZaRQdrpsPlul9V7n0a9S6j2B+hUAOIX2
xLErM4XdCb96wTQr70fOYM829+w2ghnj+JpJ7MNfIrLMnvyqTNpw4QrqsbovgwipBHihnLPbP6JF
emXrnTKv6X5tm70Np8Py8sUMu1jt9b796HP3ombsCLOHCRP48ya/N3qNrJT3OO98yQutv3GB1+uM
Hz8anPkV87G2spsheWXxdDd05Z7jerpOpJ2tgH4wUG06pk30IFmGDxopverEhu1sjvaLONhx+BIW
8tlaQ1kXD2y+cE1tvCyHAIvaVGX51i/OuO0WOxB5sFVmPGstSA9t9oZXUR9tuo515h4LA0w3Iaar
7jzE5bNbO+864R2ItnAvseqbvbpiLshQLi/ndFf0vrHV4JDYk7nvJIicWpfWE2tGN+gS8jh6BchR
wzbu+DWDa+W+UykCkHLeU6072G55izRxQ3D7aXQSnkhpbN1Yz7dNiB+6bQn8lgUVCIEH5SrvnXdq
OJbtDtNoS0W/RUOoYOhVAOQ446vqlbsL/43H4UgSxFYbLi6Rets2l9tJzduIp/I05eDJx5wgsmQJ
cCkXI1WiAxXAwN0GMp7EvhiyHT8y3LH4LtfJRB5HWV05mHiIZ/KArXKBBI47TY5DYPStvpETeD+9
uBZZE6+V3tQnNhZzDuGrKS787ue11AXTybFDMAHdaPKwpo09JktHzsnaswpaovSethyFqujW1vQF
W8fiXqoWlvdWOYS8sqjO1mM0v7o9euu8G2gSUrxgaNl/yCP98hEqMYCDpAB/5RRHU0Qmir/ui+Mg
vEvcsz6SjYmwBJcHWgoMneGpA7qAlw0+Ce0ZGMlXwuy1E5ZsSCpjd+x0+1B0xrCiLiJjFKBfFSNe
JuRMjsVZztEdt79/SP3odYaaMek8OY7OfRaJ7kdPo5/GUf3OdJHRlWyUg2U4RfXNMbrMCrHjoB/k
F5rUxLhbXcVqgPDZKprfIEvSiNs6yXk9aV7S6sholdR3ej6elroa2yZxbfajk0SS9BOTnaH5nIwC
9I9pP+kG4wgX1QvHbf3JRKYMzIZdq6ghT9rkB7SkTmB1ppSCUWSxH1njYYHqHVefUsNSBGf7lEfp
xqvOsaj/0CF9ZSn82aEyEQ+k/Yu0q59xdtJT2PE58bScVRoeIkfz0ENb7c7/sNJ6wvWqEYBQHjye
cIz7Dmw6DYV0eNUGFMflLLMdwDxsr4pZjuKOsdAU93yzNdOTTRvbzjqOvGFTNyX4mQzCVgbdnRC6
Bb601yv/y6jZBMbYcejIe0ShMQ0jfeC1Ze9X+TpXGgB235QPQ2bfUwT9LSFIY9edp6JiWd+zMbRB
iacDcEuRvcY9/ZsnLjlWnkOTADjrqAQHaqcJtU9jmV8wz5GcZNUPO7g/dVnnAYeCSzvDZiVkffYE
PZqKahBQwqT+K+vmqzXhJhQ2gM3WfJtYwWW29RjKGLD3tBy2Q/kZcYcBxW84jmKZgq4De7fp0Bsy
IBS7WfHXkq6SJ6KLt5FXTYRcxAu5JX/MMfdexDyDc8nEKpD6f0nGmYHiuLeu0fsTTRwlB0/QoV9e
Saz57wy0tmXstbzccY/CN83wzwBpiucQqKjUsPVYmrsbdKBOcIPB2Nezvy3rvtojetty6v+obAEy
ANWSNQ5dBnKIJmz8OR3RVmwMloY1/8KYVb7J2j71k/xF4/DadqFa07FxumLJnj0B1H5x2aEneC8T
Sko5YQlTkRfTWcG1Fph70S0ZWy+1/2m6HR/oEQ9JDuDz/z8qt6k3bYh4EH/C2iYCG+oQGFV1dzqn
Wqd9AUFaA0kzykWsQ/qeEETDTKNc25YRoVJlHtg05sS62T/AJiPqcCa8fkBVy5dxHfws3DSkvY9U
DSvGOus0MReMvgFXPAQsgfHZAgOirj0oTtR5JUFvdOMM1sabY+EwxkGsLqJIudDadaNrsBxHlwO+
Ng5o63YT18jJqNTvZDlElCKbmGNgARndYyvkr1w60dr03wsVfpdDf0yZSlM/qj98Vxw8sNqhAnmw
OQV3BZDVMYDNtXbt4gWH197lOSX9NPkUjEJcBOApV2DQ9vnHWNm/Asj8LmrLfa+hoOnd6X+Rw76y
3fxkh+Ma2zsHapUBPZG40WbBIKWu/7RGxFBzMYS7tYtjR4KoQRBcFC4vK9CclZATcNve+OfHDRkh
nOwIkwRMeyEu0ph79PCjveQkaIFbpXs8zb2criMo+TDxsx0r6WLl6vGBYZWGkimbN2x+mwDBMVIP
Ymh0h7ZdQ1Ta0vWKFA+0bJ+kY/IGqMlfQ765cSk+N/k3vKhwm/eMD4Askc+c/vMikpNQnZIoDgKA
ohNQsmjObmW8JlaPd9llRJjo7ZGJeTAx2w3yAd+xMwwXIKcMvuPmU4TVk23E00ozmcxFnKEbrmSO
Qgl0PyO4G6HNxumncu2h/eYrncgaaV4iEPmbyCSMtBDfuqHMYInRQP+f2bjD2mWfBeIRK6gP6JOy
jtiuSG10Sz1Kf8ZI95pn1ksvaWRTIsVXSsn4qePqwqfNdWu+RUow9BwKtrI1i+MI2U9TsKevWnyS
yB0eLT/JtsmbXSFiHkxD/xuysLjBlqmDrjU2jTIkn4/inT54baARQz2CgS52SSQu/Wylh9UXJ3wb
NAYLtY4JExl35OshSl3VBu8Cbw5iOtCAMSe8kWBCrFHmuC08dFUUHVNcwmgRvj2p6DNyY7BUSK4I
fRruXmt/ak28aUg5hyoGiiTKFoY9wPBRAwoy2yLhBwOo37PHtV0sS1YQYEwdNyRLrAH6jfs6k2vS
dqpL2uvfarSOwGPijUKfx+RRbvOy/iLprToRB+WUtJrGLL6GJgo3c108KXSN26ZyH2VHOLbeOa91
Ry+YmHGNvgcLDtD1vcX0t+7TJeeiMEmtgN3boP+f42Lrzqa/EYqL3JP1/LS0jpXoP1p5QxPBAIg5
DFVz8VQ04T8jCcibwJLtYDnqcn4pi6zVddcCwkBgsa4tYOJkPe2z0XK3m8B3RZjeiYfkZbHDb2Zu
3wwlD4NVw6BxjXNrQOuTvbetwU7R8BKypDiFDGO+4NGY8RXmV6WjN8NDm+XXpkOOMi6e9sLx9wly
lZVRx95ufGWBNW8NVf8m2W80zgmKH+9PEcli27goXfLBQNBgO/NauUMgqnpgCCXvnRnvygkwBcqy
nY/sOSAok9oGkZWXdz9pl8hARN4rYpGDClN/A/8JO1AdZ6s4jK7WCLzISRK17V3vliSxy1eZ/MJg
lQwNC/rzmmh2XvBt3z7mUAdWmvB6YhFnRAnKau2B7/Z7JotRzmPYcasI4s404b/B9AL1YKLaA0IL
uMfRD9Il1IQ9Fa0hgCNZQa5oVXvAvQ+qzEAhqlX11h8FoU22tjO1/JHVdDxMdzmuAKB7GvgcpagI
5oHcEF4AQ4KAne1PdCQAOu2j9KswcPXwdS6aH5QOR7JQXvyS+GbbTL/alJzhCf1TXaKXJjXq1e7G
kUeqfp2Rr0x++DkrDfM4HWOANX3fO+nDjzLq5zkEGjIaG2Osr7gY3cAQzE348SBY3Ohlf9NH4JST
UIiqnfdyGh6iUjetjJ6cdsJamwgREP6EV1j/0iirECS/MH1lsY3ZNKUmr8kiBISWkc/rHAxTLqzW
gQMF2i2/ewsd5QScJ+eKCoeIi0iv1rELzaJrlmupJYWswDq96grSZ9uqPrvOhZngy2hLZmp9SCMX
O7iCYDDBFkfeECXrKYTSVhcQbXrb4shsEQojGfiZyTa3P2p+v9uiHO92NgUKD4ubvrGZZIcnD5OO
7KHj3eAEKFbltmJDG9RvUJIvmFWnjZuFIP3rcI2L8QZaSDKnxEQP4JEX3LBLyDhq03AoOxpijsa0
39tBew+jdAc55lLdkcB1SGZFtRscxQilukxV9+L3eNqaGmzZvBl1iCdtAzO0nEhur0DqM7nror1f
UhLq9NXbjtWnxGuEt8bTn31/on+EFD9CLs9G/QCOAnlIo+xdH+dPuZJPOvSqJ0f/U/QA00ovZh/g
/SOEnc1GxVRAtuSrVP3aKvqXbl4CD5OIWbkBoj5OofybPO+ip/yqFC6+KadpY1N0SpqK9sOYoPqQ
zWYkAxnCmf6pWvubrTaMBpefo2NaxblahYaHbtXIX+ZW56+1WRZA4E1YcMC30KQGfU1i/hZ1UEdw
nlz+9XEJofND1i6JQfxDMd6k8CIA6vWxUz7AUMkV0CGIhVmVROtW2RBa8MiutQjkZzveRkVevcy0
aZ2RMIk4haAu05VkJ3lcRwkhggaI+ACjRdDb+BJiZTpbr54+lMDlUGrDo0A0pMpw3TLH3plO+wnL
l60DpiarDQPTb86V3pNqZ3aQHLPqzWd2egGvWfjerTLsT9OLHpGV/msHkZwhX7yAGDs1Pmd13WMD
ylEHSCuGc+524wak3E1q3gKq4zsxzHSxjJIoXoiFGGxngWJQtJ86916y5CsNBtZs5i9wLEDUEDLB
8vQjkbyS/Qifh5g8tcJ5tPNj968DQmCk1AIExaqs89kHsF/AfDv27bliD2bK7eABbrf/kDOJy+Cd
fzzuWsIyJTmvrAESQF1FCXbOx1+QQy5u9C8iO8udq/kni2f0CAT34NZdQWCj+VQMbNW8IdXPRsdj
OZU3UIu4clBRRQvowm32fbHuwhxpTUIPb7C69DqUbmWxYya/d5eBOScoHlZ3RrzppX9ypjMGAMVV
qupXQWbhESQHNR1/MZq6O8KWDKNH8T4M0R/CFaDn2OEnqqETNWix9aLPHhjEJi2R5cU8yigCWWq4
N6NrDoBBLQYG9bqonE9MQDi6ik8NAh0aUee43KRM2NkGYHTYTJb9PYbxuY4Yos3qUXeKCHknD+wR
B7tLYx2182PUzK9G56oZJvVTJUW5GxuW/82edmbAPSXVOokX6J5VXes+YhDE8ehbJOfkGp3AMp/0
GToM2l+GSe5LjFICvyejeGgdhHSWAT4U8r8a9hk+bkwCC6md6nI3FC0emkbepuWpUX70nkrmnOmM
kRSTLCtfafOtw14AEcs7TQ/ZeNNvib6XmUf5waa8vFiyNjeCfbyjpyzrJfFdnvk12sSz1XGO8RAi
TC84CeqxHHduWcITZyMYzGP6BqfaWeeKQe4ITNOfoNtlXPLnPu3drUXQBuPAmoU1JTKgJ/fYl6c2
HJJ9koHFswVYak8SdYmPeWXN09b1Z6LT3LneD+2nJUS68/MxDyIapExw3Y/T5B6c1N0bGXu2SWJV
5Rre2gkPMYiS3xbcwmoqXOJJNQJkG7K0eH4YQwHj6laFIDvL5hzwbBQhjGALki+z8VAJNosuKu2t
3oVuYBIisGK8Xy4ltXUajeajm5qXLHuNGpXsM5kjNy3ch+1xURql/tlAQd25+pOZyeoc0YYjz7sN
NouIrrsC+WUMGkM11JiA6CnxbnBywX/k9sqJf7Fw/aKarGiNjGlNv9Hq6a/t+R9aeRiKEU0eIm2M
6+qeNmZ1rMGgEbeEv8JCDxY6pr/wXxCka3QA/BeiRdKOcUJTAh7UdlGIRA4cUkK1pMMsTysk3MwZ
3GXLlzzNiM131NKXKi1OdmboOzF3t5mI1xU+dHfjwVnu2dBtjLZ+wLBYj7Z3bm0LEX7vPsPn2cq4
D3qUS9zMxm2y3oSKv+acRiQzUrkPo+4IlncISGDfWwatVm8maDGyrROp3xSHgh6dWq9cq3r44nmF
emZOd8kUlllDtEe3PJE5u7TI58RrjyR475MlwdWdfmSZFYHCDEXEGuhKDFWMUNJLX/s/dspYqPR/
9cFHs29pJYoHqmdtsVkAvQYSkPztfJpaawDqDkPFT8xNOvOccZMiiQPn2NnO0Ym0e0x4xASAsYim
Kyv1+iBfJuFoeFQNsVb2cyfFBmHvB9VM+unK58k5mbOJohsIGE4HSp3ZWqWsxIcG1a7F+I0Ve98C
MGBMQXiIDuNtgBQR4DIhMajMzwO1RhHiFLfdT5MLr4BRb3ETjY33mmqSaDdZ3Xuf9BhfHUhS54km
XMky0DOKaRsb3Ve2AFYRJ+xtk5YdcctO9X9rvTm6XQoTDhZg4vX9Bj3AnSf9OddMMKZ5uTh31d0i
Ldyo+496EicZhZzuLGGR+eqBXkYCVIzx2ZjhsxFyqo9CXQczecogFki3RTDpvyQt9rTEoQRuEP4j
AEPd1MfTaRgrcIktNKfFsgFAguzpFJwGt/69xefmmto6q3lWLfj6uGdoaAb4hKX3hB/9GjcZG+0I
eIihGRvu4hHjxXjC9FfrfHcMK8HUlYX97HgopFJfXTLN/o10wJpgyg9TUl6KkQygGKoyGxuQ5ifE
k3RQWkXubzT8FMNb59GmTrkOrCjtKefD+Vk57VsD42krfeq1aNJ/pmWysjz3ca+7yN31hzLT5xet
d8yLo/z3CPZS77FZT0pOmTA9uflO5cMRW1u8QfyALaH8SIuWmMus32Stycrd6fKThfnP78N9X4V3
28gdyE6sr0vrgZy7wInOxITZKXSYZlrZ/vST8O15Fg+0yX+SOlqbiziWEX4Qq9nfjKPhB1mOn9Nz
5DpU2i8RAdTVRofwrUfV3vwFWQL/HounU/kP5jPYsr1PkWR/u4ElYQGnEdYwOZ1rJuIXy+TKKqsj
dlvsvdotj9xPz3hK3e4cNqMXgAVjj6M5TES0RYMQbU3BNa4sVSzkuC8O43zvesVzorp7aUBB69tA
g4sea/LFDDkCZiR97S+lpFiR/qTvZ4YOxYAIZKg5xyNIZjjrQPBqYm+YFbIjBDvUvMXz3Mz+pSpq
/5LGmndB12tEJPmMlrxnvvc3r7tpLRVJ9CGkRZfGegz3Mn8hTOpKLBRJy+QdbQVIuAvuyujimCfX
a/W9NhifzAaMdWvmZE1xgQrda7aeln4kRXRAbHNMCfolHYE3Peut2zwh/SqsKX+qHbvY9vVw8Tzn
bWinW+2yd40NHJz//xGlSADsiNjUsdvw3Od7lILMU6xqzQ+TJtVj1VDoCjg3NjXk2QNWtdKZtbNZ
FBevrw5Wkn2kSBKA3MYmGW3xj6Fpr40jHtCNGr53yF5ZZuwghYfUHdUuSvgqhbD+SbEMRCMLSxAy
+PWos2SS49Rc2wb2bHZ0HI0cVNjNvo/VMCvX0rWuKmoXyp+HHVgm0V5RB3KKMSfQ6DucRO8emAP/
4sHqXse0kuSJ6OVKS5ME5/CL66dXhPDJBb6yYhCmBTOHOlBcaBGFF5BiZG0c71zkCRr0RAJ7dsct
fqL6I0Juz3Bw/E4SNEeqJCyZzxcKiBzuDBJZyIV9lBkEFYVcWKNfPwly72WluRe8V5/Y8s5ycZJj
iCRNB3H0PFUHExTmGa4+bcMsimdEBw9CuT+chC5Fm29GYuPk6W1zkyXTx9hk3NaJEW0qB780/pnD
VNjxytROtYDXAJKIWLu1Wbn+u1vKh4y8EtHIS+hYIayRfgzw9X/FQMkISfs7a80XbZXBZpTYIn/+
6GOxJm8r27kKHOS5BAaLze1qeojvI8GCLiW995jaGX4rdDpb08q/CBU/w/3nu2HwERXpE/qnV1xo
ZwaxEjlGd7ccsnzCZJGKthL7Jcp5EMVBkUysfpqXJFNv4fJUFe22n4yzqmE8T2l1AqID1q4Jf4c4
xt5HzGoVMQN3moe00DfVPU9sNL3E1sxXndaHOH81q52c23/D6D/MWZIh0qY4mXw0CWR6q1lc6AD2
TY86xBHOH5b2FcuaOGmztSnTsxDlpkRBHO2jTvwVDNCbwQVAoAVKHxDFJhmFg8RKNQ4r0uyQWTXP
szIZuDJACeNnTq0bjNk3ULwXPzdw0+cm/MOJ/q0EUcxVxFStf2G4cBxMtavrLOJ0Nu5ubfy2RvJr
c6K2jXZ3cmQdQp2kss+T0xEfHM673LNuIrXfUgs5sBtBHdM7Di6XB68gGJlItmEv3Z+pG+jd4pFr
P8ElUNq3dOqupi4YEDMKoekwM/+Uq/LckkEwdMhgjKR6go8+6uElFe1yP5RPvs75peAXhWAXtX9p
Zd08g6V7tAPFuV1sEo5EoyTTf710zpWVy41ngQf22byh1IPM7SIlEESEMevnSSAjOUL4w9BOWB9N
Yd9M9CSWjKEkTCRp691Bj7uXyvLBntbPEG3ClbBgOIUp2ELGZOD8zEk0Sx7ylzN5ZyuGMk3e0nkc
izczS7iIhRl0wsYB6ZnnHGrWyjPDwGCuBXFPa1nDLfWii31qaMAwLT8M31YrGBPOOqzUYaibq6Pc
YwrcnuAeHraE/4FjgsTcl7QaPiYmgzvkNMrU8LPDDKss6IOhfO7XesStP2SXEJzwYBh/HKSiqeVQ
0bHFIgKNbKrppuVvnq3dbI+VGIWm7ZqUiJnCAzpjW/H5Fa1MMmzXRdR+W9r8ssCt1hg79nbGXLcF
bmCBVwRuUCCEHOJ9UwMGUYThkpnZp8jaLEYlvunv69o9l3Nx0KR1I2T0OZb1bwRERljpU+NkVH1g
FW16aGZ9ESiO+Uu37G0JPZFMwi+fh1kx14VjtkFxVLQ9DV0NI4AiQdSaGxBR8jvoBSnd5wbHGaZW
YzNQ1FmVxUi+3/iQ9WVDMVyZyTOt5A+VJtgvQ+4jfdyzAzxZ6xTp1jjrX2k9MMEhUGJEtZ+M24iG
d+1q2k2vKz7oHGHeqkE8l/f/83qEfq1E9pQJ+5T/YRHzIpLyqZ7SgyIElsHrh9b3V89DdGrSeq76
Fn0agV1ksW1rRa2zbJAbnleiLE85GxnCODhHfJw5YCuNlNPbGACKFXTyRCyA4Rr/1/STMJUAeTcj
WMZcDSPm5rQk442FPylF0RMG9HjlK7R3VcjKIHfDlkE+rlWGLwWmljLvdq3XfNhiPKQ6vz78QkXQ
69kZsAi6AIAfnnrMBH0uUwE+ii0vLgapcwhmEGHJqU5R+6Kq7Bnl9dUE42U0sPknODoB3aXZJUvH
aw8EvGDqj+6KvZz51UfGYfLNrwHRyTBH87YsHEq4qgGVwkilrinwtbm+QEXigDNJ53QZmc+IPW05
vozNnZ4DIPJ860L03qavNsDrj2XYsiTolmTU/AhkFO5APtwkhJlk8Mm4YRyasN0xUKYn4QrHk7fW
FIEyfmRbaywbqDE0qK/9zsiTYK77G+HGMAmS8owE9rsFKm5jWesH0QdmZT5QkIALyDd1bL0wXraD
GKtrrSjFzdg2tsOsHQ14HGy0GdHRB3MOUMEOLgPjltl3Cz1cGPx2lnA89vZBNtUbfRGIq+exIlF6
lg/ULW9aln3rZbcBtdsC1SI6xI6RPTS2t5KmeXR9BhJKoqAAdOIWrN9mmDZKDtfM15DacVYjZH7O
M1RfJjYsEY1b17LvMHC4n9OA+zNfIusOXf8QOCiWI1kbwqfOsI7zQpTblFP94cj4r4SWxb6Id8XE
/mTm3HxFPX3prPyQnJNcin6C7Vz5VDjNH42N+JDRsLUZnULXX313/uB6OEuZg5OgpVxB+8z9bu+I
/FfRVOrVfC/b6TD2OpwxrHPc9ihdQ/uUlMmf1IIyZZf9dSjYuQp/Lyfz1MzzKSkeuZ88pU73K0vv
wdB3T6zZcckjaVqEAXUI0UY1+r3tn1nmMtvBgxcZy2PFj7MsCloB5n6yEyeoY2eLvHVn+G4kWFuu
rtD1mQ1Pr22o3WD/5Ass6JcgIRudO1Lwxc0MbsEMzXcrjt1Nbfh77BS5I5NAU/MRVULG65UF4Cq+
3WZ8sjXzUkjv0WBkWyWMf+habZE/Vz1QHDx6X0A8jyrqIV5Mw5YDjl8Y4dy0j9E3hVQyRi/9iJsH
3/2GwK1ppWsIozdEwF2rmNFN3n957WbKh23bkMnllWI7uPzkzN75CjX9A1YKn+stTGZ6Eu1VixmY
qtAAGSz2DSy4VKuss4H4jT11E28pcjwVNueU6gHL9uuwCC57JL/ZtikJbo7BnqGEiSHVuP2v5yMb
RWFxzBq+G+IDxKZN+Bqh4w1/y4p0YsaTN+yov8IiJsswRiCVvkunZrETjuY7v6rD1H6HYwsBRO4i
UuZZWqmeLps/FmUdmQ4LMltSxy6wH20ZwC7ZjJnHNZ6+l0sF1zoYXoWu3QCRxwRmmL9drX1ryv+Y
TCLDMwfgahGDPirEhCGZOPE+NJ9TTppu0VKWoY6FvGEROrRwsFQ/0vMQEF7OVKBeH97ngdFAFuS5
NWw7jGZAlbzhlAAGWqEj8BgRelddTWTvsYPW+2dIsMfET40zeuYfVsmfs+8YeLg/2MiyhafQ9Nph
0xIxlRJdR6GAcmtmJX1piCVa5RH2RdOtcKROxMOqODMxMZQi6JkFBSJ0rTW1dooKlilKSu+ZaJFN
Kcg06f8/SrfF56A9J3X5S/qVP0bVkeZtVy7/krsgxx2nvAma5IVZdeaNrlfZkjIbCncgO4E/mr5+
cygP8LYzGrLbX+Lvol2qi5ulrDsfm30cqQvLp+yNJ5E1rNvgeDMOqauTZljjflTabmqYKIL001Zs
uHYoxj0KLhChlcTLH2tfEAw+jKITW2N2mLjlMW3orE17YgURBXcjDrKY/RyJCQE2rl+T5JGVPtRv
MfFd+0U9RCoNAXkcwCuf/QKH7BLNSa5U3Jn+U1u02okAiI/ZFQtWBCd8RLDi1HkvFcUkfLcKG3Tr
8utfcODJ/CjybWZ3w7bKCPB0HbtlQSHgZzd8e9RgN7PS8Mxp5C/JiFNcCoFaOS3hCrcv/7F3Hstt
c+2WviL8jbCRurrOgATBJIqkkiVNULZkI4e9kXH1/cDn6xMmXdXznrAk0WVRDNhvWOtZVVKLvYuO
bWDzg2K7LtjTwID3aUQZOIji3MaVHfjsTjaSCkvQ2R2BnyIkk22QLPV95A5zindmil7fK+qjm+Ld
ZV+jb53BSM8eTps1SBo8BqD8Ccfrs5EikplIa+vWP0EXLP2UxNGGrf7ZTeYrCDfGnlrlbVvZpyh2
5+FoDyWmO6eHStEdOxZksDnQ8SRLt48N4WwplUqIcsdIz6+dp3zMRUAimOlCQg2Jx2ON4mA70ioS
67xpC/l3QmPl/qF6dFk+iF4/F6krH7kTDYvPHMIqWuMtb0FMuuUrE9409OfR3atOXud+3qZprT8a
i7Uf3P43zTYuGhPG1Kj/bjXGym3L3Ccfa2apvMtHeNgBJWjHGVvCt2ErnkYs7WTFns5F5eQNT1PT
tRdViu0sGFfZhf4wqzEmV5mNjzmhCHQiVz37JIwFbGOqF7xhh0oi7qkzRJ4T2Cf2xsk+1t3vBuDT
S2VbdEo1pDya+R3Tpku35n66Ep7S6EvqxdYBMNjF/Eb/RFWMDIFnjw3W+OB14BCabEEL6dl3GXlI
invWx+hF26H5JGac9DQw33rrtBdDFRz6Fs1UwlBbU+iaB8lgqrf8fOebDPg14hfRnxyEJW/YH//E
7BZ42H2LpdC1Ud5jVEC5NW7j3k4C5IDsiLRr4kIGlRzvm4zrTUgsHXb65ocEYEV1QlaTgXqSVxU3
Q/3HY+8HrGTsT1CMXrsaCoLhoCxi8+OMV7QafIZdFPxOfXfj/IikHn2NsA7Fslb++fKOAu7JWsSh
QFYcZBquMHKUaH9ygEZwxOjgCu2E5ZzwMbt5rcFc9TZnM8/yNpmqA5F2VlBjIFxkR5RaBkaRMD6T
UwnUWKWmh2hl2KEwXPNsBMKmRnGN7kyMqk56okvjYuByuc7Wp4+lE0LHqQrdsmWeiU00rDTjMPXD
O1NYlNqcQ9nU9hcFOIoWiARIXqsN456fSuxJpUP4bhj9kY0uJPvUDoWsBDLZ4S2xALDlGsqVpbkn
Mf5La37SBoipksuYWol4TPqMwDadd4ZDKfLc+Gbl7js0EFZNJQdoaihQIxPG1GxKGeQTDwrBtNik
M0BeUoaqPTiTJ7dbIBh1rOYh6Og6iYCNx7FU1j5g6IzBYiRwjNVG8UCS00e2nq7DxBkNzUIFREHE
oZE491z49c4yxntqIszzC1ADyaTaU6e6N1NnFKAs+Rl/8p4uGZ3DnjDS7jx7wtpkxLvWvICaAsiZ
zcDN1qnRDEatQaz4aKELZqTcIJHFdNWn2Wvhh3Lpo+3I3GlbVxqPoiFai66ZscstKXUVCh38Bq5Q
LMtxx7hEgOMZeiZofM5Jmy7LTbPI05xp3kE2/nzNDMlnwk29fcyYQDnJHoQpQXesNzTfyYJZULn4
qXYpxpjJTULSC9IluKnijAaO9okc8+3Q7LqsrFdo381HR0LzFm+TEopUVC/8aSUPQkyYWVuihNdd
62yXI3F46BRAz8V02NH4KiVnvrFy6CDZeIYOi0jD4WU3+yZDvYpFmAyTmjdUNfDOA1TCFElXRsil
77tr9lnWfJQC4HudeQffnPEE8PpbfoF8znfG/Vi1r9K2bkLxa8zqIRGrjQ8vm6i5trqcWNmIczNv
/dfF7OyneEQx5fHJWcago114mGb3pUgLRtDJqVwHlGMD8y5j8UXPdJijAieVjnmjlgvxQa4WjKj6
wjyttPdu8K8C9W2WIZMa4mY/wZewreE0Nxf4cWITRXm+c77IBWcv0ZvbKcWoXCTk7lK1V6CQ901+
8Gi+thTFx0bzyqAttXvcYp6SvX+XE3oQDCXs9Vp1HUmvfjRrHfs70u2OeBNN6HhNiCkBpvRYJiRD
u2vmyhh1F33U3+h4mnX88Ruu1TOdnnRNdkYFSyqyTV0klTe8pc91HyGvdw6zGuJAM3sgFQIdaNoq
SHZsGKreXqX6KImtOW7DTotiggrv5AD0ROU5v6exWW0P72M0Sy6D80ffYRkBzVKZFqHc3mnQCI6h
FwjJge2xHqGk9kvtccrna865xDrBy/brJXbn2aU6kyX9PtYoGWcmtJOWfktq32CQaJpgGRUXWEoP
bPa45NJq+5LpnswUBWYjQD7N7n40WMhWOetgcAsn5Q/a0fEuo5XgwhHMo1gkqpNjdqSZz83JyDl0
QRDD/JohOJGnzaxdDgdXayVzejwmGnoNds3kDkR8ehqV6kTwxqdEjf4fqyetJDGcXz1iUjB8dvZC
AtHCH7OfVpwQWuQfSlota21xJlr0ooynDNHYTWWLuLssK3oT+nhmGS8FvbRv2GyzDJ8hezrxGcmY
uTea9j3JAtG3PqR7DPx/WoZygSu1/jiyOFATEi9d3csu+oyG2tu1RfoMhKphSmGt4a0FUrSJN77F
oy9JNL7V+SOzd5JSJHlT3ey0u8YH9ugDPtu5NY96zgFaZVxP2qjGzDgalNRlX1wsgfBLm0HNj73w
jhlGoWNnKUQUEv1O6UIHM7Xef1hYtuzR4i6hN2YARc2cpMwRWOXQEr9SOJ+zm3wIZAf0Dt2LzSDj
0hlkHmT4h94iq2SugT8MuP6Es1UO2sFcEmRoy0ussVanREPhwv63cXEnlWD8JNrf1uw/Y/Yxs+mJ
41I0qwqiBiFM9TW0o7kzmJdAosG31ius8z9rEROLLiB1e+YLvHdkye6n75FQk3RJEjQuhDQvA1FZ
Q1pM/EW++nG1G0sQlBOz5k2CyObo9jhiE/dECBpqWmuwwmrsyOuyrsgF0VHSS6HPjjEXC9Xd/97w
kYISYWG60+VIK9rnd9hXJy7hl8S3LCJKT7KryvsTHszmDmqyvmX5vU3foqiLbrqc8ifsWzdnznGR
zLDCfbSgtb+4t6Zp/VsKg5H4Ve85Th3vOQGhwwPQu6Ou9DBHq3uJc/+C2yg7tDakxkiL9lDx9Wen
7cbbAlbe84XcxeXIRJr5AiRyae5Q/nGYsXqbGnc4FFWEC8Di77Gcrz4su5YBQqInp8wtAscZvLDO
1h+JOPIQFNC8+yI7pdnY3Wowf0aeBXjY8w831R/bym62DMMg13BpGAnucuAQ73DZjXsPwsbGdPSP
yJMNn0eJAj63HjCozycb12vaMMhJ6q/MjN+GWCBCNNAUZ+OXtGMndOUE+CBxWhKoGF/NFVBtOg8+
bBN0jngiwKKKF30nUKA/lO/RiuvIwR8RJiFPJrbZXmgsbZfC2qX9BbxeH5iqXz3IpThTxlKPqzMZ
rqzJK5jiq7RU4wNsud2XpZbD2IEOnHkPwIBChgoKKIkxtIAzYbyVFskj+Iv4kTH3ARkW+A1Zvilv
Mo9mKZ5giFxgnmf7r6UnhB4lxqPeg2GLnBWTV5EhaztlCJ+vu6heToTIkpurLVXgu/ELmEW5d6ok
JLTW2+REycGabg+YZ1TQNth1Bb2NM/sV4Av3fV3kPHagtqiviLP1DXenQ2jPJp8YLImJvuK/hlje
43FZ9RNO/zte82syDJL4DtH3CaMHB9zQ0kSR/lJQHP/JMFORE2j9IjyJUNMy3nSyNN8SGxjE2Ewn
/BvOnJmAQX75S14c+T1UtxwWkTdaV+DZ4I2N3n2Upve7rRklEdLxraoO85ZGU6KXw8VZfkr/UjDv
Dl3qJTS0Bq+uTOjB6MUzfV+3+iGlMhmd2tyXVnwobUgW9UC3iLF/Oi2oWk9JoVaROYtcj0hERrse
Z76OEpXqn2vFzDaX/fFT2U6wl2Y8Po2ZAnZP1AWMrH1wanetz32WyKQNsePBKWu/RGXl0kuZw7YB
RrYjYlEF4F/toI6zH7yx0QEaBD1ppcKUswgE27hRPXTzu/U/DfkjXhYv7V8qV/aB5lK1gRZUOw2w
535prZ03TfNO2N/dMgqu40ggXWP5Fg4qcHNRv2KNUzhXKQIwLXJ3RVkcrEaD5RwnH7NZoySIrBYz
gdgZS9UjaIq7A4OjF99o1ROWoBClah8CykIYPqntUPnO1krrPGxN4b7Pytz5I6wD0vvQV9QfXo1Q
jjDcXZYLdWvl1B0d+2tG+b4zcwSEIrXk1U+inVsZ5m9Ti56ZcSEYYlZzqfsmY/GHvaWTlELZIJ45
frKwzJrtSGO5qxG0EOeVnnA1HVXmfUS23zHgbG567WQ37maJlrDewvJaOLyJE+hFoRhwAxJ9uCPZ
yN4Yum4iB8YPxkR/3FXEL1HR1G+NgYEOm+eO8E7J7mEMTQoPfCb+oyj17ABGzT6g9DqDwDFO2npT
eD/s1B53hcPyqYsmookt/ZXsmu3YtxGrSXM6kjvzno0TZk5PshenlSUBuGHtNdoUlYnG2YDfJ229
JtAnTd0osIDK6LoknwBg22upbP3RBAp8GByG5E7dxPe5Tv4otiRYhDx0MVAN8tr/snFDKPK0Ibhx
RCc7FN54UNGfE0/dWC5njmcuZ5y+y2FJCWFNe1ogf2QCjwg6vceAR3Zl7gJtJpyHQ9RaIvU4R+Rx
kD/+RHZRrF1H29SQ+8LY7PLyqbOz3zZMTYquqXlUqwvIqT8qVpi32PK0bVs7P4hpmwkWQ2wCIj5I
ymSv+h5vdf2ANocpWWeReGy4RuD5xsq9059aN+O64qd3C0jOhp7WPLBBmbAP+T21VFmrGTT6RLbw
NPJBbXz2bFGF16g2rW1F1biJ5h4ema9HVPbWuoVFBV8ZmGVB2T0uSix7Cc4ZT7bP/pgjiOOm/eTY
LDcE5alXz2wwcMBpdzyEX2Wmtdtuhp0OC3Pk8s2OV9U6n8R0eE59xsCZqWVfHUFqmn1rbW3+9hAm
dawfn+EQHACD20HS6sbFr54waNUhiZE3zrIHZA6QyAVYoCI5lpne7GyzQkCSQI8YiYJkm/JkxJpg
bBRlW3dS724MJYJQakqhbL6wJ/+hl/1+ABkfuJCxWI19oSv1z2aTH5lILVtncY9GhJV6TMoZvzjr
oHQh+6DDqWr0/hzUAwm90ua61hbzCTlz2RXFacqbX6A52UDmKW4iuLtCT9VJjeJmFP3vcrLbwCId
hx6z3Zb51ozsDsPz6B39qvqi9y0ATvAsT+VjOqUe+Rca84MBQRLLIiQAhCMfLA7czE3TnYvVdGfl
3EkMHyQHlzZpWRgJ5eUDXdW5m/kUjJAAvJ7JqMpq64TtKrYQ0TqgSaOlU1sLQnhrud9TuVCGJAHu
Nv3uRa9dDA/eF8XMRaA+tZlu3mk32eQcS+eP6pOLyBllpkwPkTHBkQT3akUPTKpwRuBI2uR+5dzh
P9SB8oHyyqx7gZYmNhNdvab++n8EQ3B4vAYKGPz2CGCijlon5gqIXp/uTJpXJq+3oUxvksDVuxTD
a1yXy1HQlCHYRN2rrVHhDSmIHZuk4lwtfXqACvCAUiCkwiVedtQbHtmElhVxGKaWSzNisogSod0s
ulNcArGZm08AWswnBgO/FoHdOm7NfU2I5tYwK6ARannAqExTwiztaOlOzhQEVUvceY8VKuiX0rRI
S0aEiwCeQW+EK5k0ub1PAOKWceUzWRvwRKsuLGrrcaDQJNfBg8yB1N5bZFDo5Wc6jsbBWnajyTit
YEpDU/1J2w2MU9PetGi8S0/e3ZXxRNV0SLv83I2c8y16o1D4rBEWI4YHCeXcrE0cy2KDgzhHZMyV
WrBZr2ty61jJ/ipjvhiT/tno5zerQyQt7M5jzFDeOSmMAPBHFsa5/TGWBjnNqnmdrfGXEw8FYCyQ
OVVLF48sVJTesLfpOaFUv2ikxFG/YPHThL31DASXNvvL0sYalQ4r27hBmIRAeD9oC/mnBlNzlcwZ
Mr4ZGkJsP+gk7WqqOAIvAxjDYGdfODBiG+QrfQF8ZNR5LuxoyRi8qeJQ6yQ24wF+bBh4eqQChjJX
vwuQwYFuj81elgLunZnesuz3kvZyhzKv2ZYtHxE6Km5E/8NwnHHXKv21rw039E1tDs1C3ZqlfoXv
Moezmd0tE0xS3yC3nySjCti9O0be8AOilY3EZAw45zjuYNo9MEn8OWsXt+A00/qYigPzhTWXD46F
SZb0hiP4+i9TaGbY/OxtEw96Yk5PCR/CqLTSHexKaqI/MTHX5wgDY6oaPEzt12Agi0QEnB9yK3mw
ooTMelRce5Bb2B3qrgrjr0It3j0tCNsGDnydOVU2GhOTgKE7VPE6Zm157d3UJAGvfNM7VgNcVl1k
N9C1UpSecYtDSVuVwgZ6WLFUeyFRXcHCY02cW4CrFCShysOAMlSsi7oJKrbKvjEj8Ibp9o5t5j9G
iwl13AMNIB3hxVVtyxUKG6k1NUxWbYbxTl89WYRRj7NrX7ra2Lv2cDGgHm/JKEKWqqwHXy+GfWRi
W2+ar4VoXNFNRsBM/xti2BUJNAn0o1S7rtTCaazjo8SNLhRR5GbGsN1jzEr5Ss1E7OuT2XU0yWlz
JqRVbq3q1naIEF1rwg/fQsSJIzMc16zyEgOQ6Cdu4I6szhUR6NgKJ4fWZg01VZCA2IBVr1Mf72Ym
+lsXvZpmIhhD4n3oFBg034h2Ni+OpIzLXA6HzO3PtiYLfmH+NCTobhe9ua4tFAXR1tFgPthO/FRh
WoKflj61FarkafqJQE3D+wI4rE8RJjgeDZmu7H2VGETCpWU4iPIEd3V5hkEGN8Jz3wTdNQpsan/i
0YuabcRacVcWqDwH4uto4/Fm6R7MElS6AUNqgrtnetOfZ7se72TezMcozg9V5VHFR0y9kaXDsM1+
dR1uncXB5ekLfRtHa0yunnwOBhoumIchhQxjs5lJMMNExmJ5IcKknK6CgJ+8jiVxImYa+En63pWI
3DOG3D3sdTRsMVWVWNB94kjTY54uNN3swHV/Z+cV7rh+frQwPK61gpk08DYuPSl2mNfK51GiOwWR
U2y2KDdRg+vsEvIy/lX0vOezHFubiaCJjdieMDciacfltgjsYVj7dobXvMd2aWzSscI8Gd27qjky
pMwOU6c/ANhFkgNVV2PBtiM4t0QijpqPnQDbadsO47nB1kxhwxGAxRSCgDf6ybprEvu+dt9tEXnb
kTdkkBnOH730/cNikK8gXKRXLgMyu0SLUKiI9U2T6TsYbqT56dXBKrnmJz3npeGSrzoxLquyjHgG
HGX4ORH+NsmA4YseKSsxg2qdDI3VYrJk/EZCqzdtBhm+UOVnthKUB2E8+Wb1gQETJ/4KB03lcNOR
b2+6NWhTy/lHzoLDj90okwOt3Jqo0YKW6MAtoKvDpJgZ9xbl61ycTPXR6EQ8S9MMFQ6jZileDPB1
LWSwwcUVS5lkkKiQ99fYtbVV8bgdnoaCASe4BBxcJa9WLRVSKAEeUtrMI3O6RTqgTQu+fqPJxKGI
zu5ZltlBo1ZFEipBFuv4d7EVP/QG0zcq5WVv2GwtWO/u5CRebKbQW0MvIHJPxbtsxBvBQ7iLF7BB
BZOCcbWVSGBlUePS6znfqLvHfQoXigsXdtum8oCTWKiJTQ/TMUBllKmT0sk9sbmG2slFTkguOSYC
oYMYmbKYPDk9UFKXx6SuxkCv5GvZkCydIbB0E+sVJBrvzjnwNSKYkWVui8xC2uUmIOhTdLGwZOQa
3lVPvXfqc+sPgNRTXTfAMaDsJ47gjbBa7Id8JDTHUQvaHChO8S+hwB0ki/9FZxKFuqzeCs5GVgUt
LRmRWewykKMiiO5RD0xPSzJmZ5o6btz4feQ6G9r9V2F6tBVxRQEdl1cLE+W2PU+VjiZlXYeQF+Kw
DvI/lnGwSbrmxhjssLEn7aAGorQWHPpFBKVsHh3GSy1OEO5ml3Vdz9MNlRgMaT73qbpMRXKBA2Tt
ZcqHdI4l2bnGcwLtOLEqtG/encMu3VdTfrE7ebBJT0ffCbqRaKFbvbjf0suPfsFco2K1v/WG8WVh
Os5spj/5CK6ZNfD5dFdJpcVgfDL68twWxd5eQNTZa8yZ17lHdxL+cUGXrhOetnEnfOfRwgxK5eQ1
s56DbhXRns/JQG1RfU0VE6uKq2ImnT846r4qqJLKpk0yZnnlryedJQH+PfkPhZM4QeWJLKzn+JDI
7E/PSphXive0T0uFWuyXb+kU2Wuwh/IiYHFVgkhg+JLY0/Z1GlDKyhOYpN+2a/vPbRH2wDSnKIrp
uwoSlJ2eBVOtIdScoxf+8bqFTJLj4rs/QKr5JxRz4NeG/Catpgu74aFpa3AF1YxObTCfiDo45ViV
4OxixhRlmB0wSBIujIvZEWN6SszPchkLxhx1sRt8dGrVON3NJMJg3rsRIxWn3Iq65qlsyZOP07lE
4d2AsUgjcf57QzFnn6U2UwFa2NXHAd7S3zua+ea08Xh2k8+KNIpoZzFrPGHuaKzD3y9NZ1CHeLFD
pAQ8Tlv/7G2nRZ2RGOe/N/a4/PMV/pN/vlIZA+5N7Fb6XvfWRSDOCBY1Rue252W9EQ0c97/f6kU7
+9u/3/+9J8psbYMwLg0gXpEXT1TpqZuYkuNo5cu/P+Q6ZZ5My5oPvmJIbdre6e8NKBPWx05Wmqxq
2Savkm7yGsyvucSmj/UKNdh4+XszTcguEQXwvdUfZTx6D1ZVTigTZ/ZeBgnsKuc0+3vTCL6a/X1V
5+rUoWu5sK2iu8FqG7QttLf//G9VubyDaS4P9vqf/efPzf6NUKXizsZAWd0Tl4CZRUsM7NakxRba
nBAEW45vdAhvTQNvLMcwM2GWuRJltJQnO8+TiynjM9G45HYbtvepT9ND58Y0GyaqDjAY8W9sGpg7
h4Tr65rNCi7TvfIXxgdGmmCmCpk8DP0V41oOkjJtjoXQl6tZ4fICuGx/dCSTw3O1fjs5K6e2nD+Q
RyQ4t5f+mhvI9WMgsBgTRHImfaA9plmSnmOz/eervz+L15/9/QpB1q2tbWzCKDvf4J2Etc1fItpS
BhC8tNPgoNZm7mS9/v3WglPLhsQ0X8kT/+fev9/2Xeccx+K+uFayq8UgblNGYqIdofxDwzuFzWDP
p9iAUEGSBM9mmeqhwRN7y7jI91OM18uq3ntrzq+G5dFS2wleWHfaRp7u/1B+/yerivy7s/XdmREE
zzmYkztXI4gyGgKWGn1ZYxjq6BFPeul67aVO7XZvF4zGY9+zzvQeW1/PIZJIR9LgGk/Qf4ybplrj
9u9fgTpUjlSBMqMWmv4snqJ0ms9TN3///W5ZcNRStji4Rrw3wxb1o4oi7cWQNR+bTHgnL5H63pY2
pBscRxfF2RVHqrv9vbEwegPydtrTQkYW2JIS35VfvhREHVRWm/LP+Y7CIN6JwdZDkGv7yF8agiIm
4GiWph5lXsrnxbYvKjfzD80zqCF8423MK43wEM/96FZuEfXpD5su+sTkwAtmSNsffla/5qhrntJu
MS/QoQq0sCMJvZ/E4R4o2E06JS0KvSWH1hAPv9iTQP+1Jo9WmbRpazZdPp0g28AWdEGLQ/w91Xi5
OxTd9QxPd17YbXi2ikNT63LEbHPKCou+s5j38cQooiwd4o7NxSWLbuTdZPvtVseznHKuE6Sdh2Nd
+Y8WDGskF7nYc/ouKf/3E38P5oM5aIUrD/8f3v9/hfdb8Oz/x7/9r6/pf8a/6+Bn9/MfsP/jzxLm
/ybpeav9V9j/+u//ndzvm/8C9QCY33KEabu8tf4Pud/z/sWR6nKX8BzL/HvPP+R+0/uXZVqup+u2
7xlC2NZ/kPtN51+u7jqWbtiu4Cvd+n8h9xtcA/47uV+YumsY/CoDbYzLRnC9/7+Q+6mGYRhhBzyk
VvfFJfGq9ws2tT7sza46RZr7o6aOEaX9PbU0ufUgEAiTaF52IwKAum5DMkQCiQFvV6Fl2+jLByGM
d3R25X4WVOFRu4B6cljNTY1STFXsH6qJ5zNBd/O5ksBWijJKt2b52x9sbLaDjkNQK52H2Lg3vmyu
ZRU312KhuC0ABDFwX3lblni1fT0LqXPXqyLSv6ywLwkeWLL58D4oae1Egr8l8iG8fk1OJkNqX9LG
Y8ZvvQ7QSVV+UKr04sv6qSRFbaulMCMzsrNP1jCEConDroLAsSny+V3RzuyXBsrXSIRSnzrGpRqZ
75meta+r4tFg64WHNUL1N5tX0bowjOA6zVMDZ7HstV2hqbcKNmsbO/VxGoo4HMziIaqouNm90W8v
yGGq6q0nppxYTu2QZ4S81uMa+huRsYSqu0xdOywRrrGobdi5LvHZbN1Pr8zOzRQTF6ZGmJcDGqho
5uTFnBJfzeXJv/FSzeGgy24DlD8EIkge+YRP3KuGX848QxCQNXa0ef4qcZEhEvQQmC6MuScaCcK2
wVdKWijiE4LK0OKz3QsHf1j6nI6fFuiVE3sFfFzDYJM4XIts97eS6dYaZ2jg1HVd8l1l7RvreCu0
/Xo5uXYN0ZM9EHweYGW2k3xk0r3PpTBWjvSwsdlNglxGaTh1TGV9s3fCetchfAP1ZJrxmZsPPLwr
4cwxiDwhXmENAx8sEeEVnHl6E9LCRiW4CoKPmubky9HKFP1IE3T0efRiOGsKaxkOhpxQ6zL2023L
fyFd+GvSLmXppz+RHc47aD9zP6Ws1iYUIlppHrDJ123+0/G6VVCXbqXwb2PLD8eSN5CmLzub56y5
g4WFj17r70Umd2S0YGUoaau9JMs3joavKl1Ivn72hi7a5VLHZ9XpP0Q6vYuS2HOYYUiC89InYX7N
qmt/0he21xlhbkksTos4bFtWfbkFBtkGhcu7xWeAbjMcgIeyAoL8z2RWDYuwHhK4+NMOzF1QKexz
y3ntRrVhg2I9AWDaDO4BY/SAeGswT9WDH0mfoGoN2lf3CTotcRXmYIITAysDa+AZTfeQuSAAPati
7sT0F6fWpwJ+EFZgUTWrOIJYxgCLsqxJUWepyGHJRCJTNvP4pLYx/OYAs+CLUY9CL4ggyV1Dp93i
OarU6nXnQcdHu8IHQsQn53mDMVv7bLLozZvGuz+tA0Y2jBTIJ9vjshNLL3C86qMzeLfgtJo3hXR/
Uag4jQ6RYU5+jLT8GOnXwnhekFqQStTchAlvlDi0uhffDlx3+qHtkOHHZllRBGJQ2a4vh6/BMzG+
GnxScnI+Tll8KBTpnEa/YoqJGdDoeRKhvwzruv9d1kN0FulyqfGm3SxwcUmJ/mG0F5x9xH8zN4SX
WxrsXAq4qItbMtTG7T3HVg1cO7pJe8SnZvQa8qOTZ0si3Xk6SBOGiTEaBMIihkDVjBD8QgByN5A7
a9mYN6B6PQ5KXXmM4s2j2NmOo7poghLDsWN5cGl2i6whTjQRXtAwZuV3drxo9cXvNAeeJYYDqI2j
adQhfCHLRgWCEWRh0Aa0FaOSg++wbvQn+n7cUCkIhXzydzhwfMR2kxfwUsZbV9ZXQyQ/B6HIoJpN
dgjzMG3LpXh3OpudQ+0tx5RZ49yTRFFVPf3ujBVHLvPJR+eCJDHNWChW31gFtSfmcmmYRtmP0S2y
XcEq+nOYoyOsg/5V50A7avZ1VPjTEFUBg/biN7T+5oZa8JiyJNiT91R7deh0ynurmE0wE2k2KRf1
nez2PhHa2yz3Hns6a5ZD8oWNgLOZ7LzYIjGyHbN5QDr00WaLx/hEy3DlCDAerEU5c3wzmJWoTrrW
Wxs54kCJm3HflMutsgzECsYBchkERadCpfZuO/RZPel4uSq9I9DPjZmL/NDW3W9rIpS3WLwXp/bg
D9RDfZ60ApcaUqo5SqjtG1QADDvJP/F3WJHedAPWsm1OguQuVOsFHCBmb6u1XxZgSvJtXxfLow1w
PGAtSzxdN1znfB5OTtmT0+sbgIYGlo/ovYiFfIDNNptjSMpQ/0A46nPeNL/ZgiWB30CFBVL+XTe5
x7pZKwLTNI0g15tXgCOkBaQxtAOy4YNRmA5eGAeUbDQaO7sZ3mxdWYia20e9iEnjrkf+ymFYrgWq
lG3JqDDCIBYuHhJBfAHfdQsEY0QMHIAQrJnUasM+ndpD15FaarjOe21MAyRogwggRtOB+dLGKK6c
FyiYPrTvjoW4iF5M1oZnks48tpTXjjFyYIK227ZO+Qh1MH/wV5mOg3wVKbQIkoaPVWamF2Z25hl8
LatETuAARxFeOawrAxF3+dR2d82ss8uCWJpJ6HdkmcPNGgjnc6rRZ6zxCkNJGN0P15w4YgoLfi8B
PZXCXsDCgA2ktZJjeDvE31OhRYG3snv63FvOQ5/pJynfVxUT8w+k+eWEPTKf8Sj8FKJvHsb1+kBV
BMCmbq9RpcnjxEcFTaY4tBZXonisPoh+AWcdd0x/omw8aBoLaCVYmcxz6GRkuNik6WYUIkyiWlLS
RwAXS4FbC7M+3vG+OSxagdA7ro7ubLDjZbJ4mBenvnW5xz5I847NbOmPEfPU1mnciwVRgOgPG22S
ih9zi7Nbh05E3tQ9ApnCWsL/inpnCJlOxwQsdQ1j9ekLk5h7HmR1nfSG0Bot8wOr6HnArXP1YuIv
nEHfU4Ssq9s1tdzvr3o0nQtwG5tu7NjpJ+17XSD8la3xK2OyfSTvcJ/78dWXYjrn4lYZ7bTNCT/h
TNyUvVnCWES8lNfaISNKesNEjUw+Vly0pgVxD1ycbaAtVoXGDIjfRtT9nxIT6DljFhaSzfIBX6m+
lLODkqW1Dqpy9ma5zsUQwPu5/G2BGT7MjZGRbOTlMFce58XO/jd757EjOZNm2VepF2CBwqi27k7X
KnRkbIgQGdTSSKN4+j780d3oXswAs59FBRB/ITNdmrjfveeSwNFPtuMmuykLoS5auzr0npsGnwmJ
ZT4Juf9ldFqJJSHvN5Wwi7OxzCOKdHiKurq6DtJxr/FYnfHAQlidm1VZ4+zT6coVCmijSP46VHgy
ngN36HPq8CudsbmrDQfptnCVCVA7mk/grdWta+rVFr6QH1H3EpqozumirWD2UL/Vkr92ouxOGuFP
sbitutD0z41tHtoI1Ygck0UYboiqYIAQD58jLu9mSraTC++nEZF8r118x/7Kko/CUUBth8Y6klrA
hteUTwZFMKeKuY6Zx6Tkoga/Ig24IXbZbUe0bWnG/HawmqZt9sPQkL9XRT+xNuL9FDzQTlXlPlSa
tk2ICUfwIthAAnYcZ0+d5mcF7+SamMbZotRk1NNw7094thdc4LCtfIZYdUwEsvTJDw1Ts409WClM
lhDNBrEbdS08QLvSVonrfNN1WAVRnZzF3NDuAuCaz6O5c/BcrPBtTmubZhuMEB2BRCxS0q4of8jN
p9BgowN7ha0tzJ9QsZsL9o6DsoyHtqPmmgaQcxZhj6utZjdgMQwT8wBR+BsEKJm4qaCmuS6+JPzP
wCoBQIT6IixYt9myJ2z5igla/azXfn5RAG6Z97vh2jePiWIgpBXRS1RqxMtcyiM5361jNQqY0AgA
qWV/NCCSVha5TSDk48xW7KcYSMa/NnYrEv9cAHRsYY1DYArc+aUmHhb0nNiFHt7xntycQlVbJvvv
VA39SWllJCKhRDDqGNp7cD1ZzoGkH5KB75vfsrwbvA1+IJiC3VOzf270gntUwuC8RHrTsDBCp5nx
9ikvf27LiipjKRB2kS4w964sF4m10gAETJ3/0tMRibXSeDOj8OjblGP1YfGKe1tCgwW4ONoa/T6W
vfcqB2goTZ/nOT/Sg5PsCKITHhU1MTZmlq7JJLugIPZkOdGRASZ6EoG2zYBzfMMnbFjHrn6oTBds
SzlCli/Fwv51+nOdS8jQ0AOcdmDI6jkb8rapCbGk0b6F0zAx0R+4pkGLx+/nUZW0Z5Wr6XnVHkLQ
r3+hNJUlZk5L7kzX9HZZXamLrsa9oiD8wcCCvFGhcYsT+0c3Q4uNViddi7tnsogC+COvRyLw7niT
gqsC13ylKT7hRt8Vp0x/6iSUwtRZjsqe9DYNRlP8vuICOTYNosy4FhEIy4wa0S19NelWtnBACmDF
q8yip5Uxxi9ZKS+IvfjqaEkalLND4yUeIW9gFO6PfYdloS335ZL8cQQH9gRPG44YpmpDqdZN8pLZ
5a1o5CPnTkbE3rRTc7NsrKDb0LZ+jaLtoFtzBtaJOF6wO9KrQBAdoDbOOnZkVYkv3TJpoZ2jry7F
mSz7ls8DvfUjTmu/H3YmzXLMU+RposfhWmjoEYVFzXIleT8SLajTZSiDR2MKlYddhLNNMfHeQqzo
vHEx4bO0+1R8uHVubxu/9GilEYRuhzHf6j7tOdycAwEFwUbK3ZIvA5fmZNE21lIMkLNzK6zsCKcZ
enZNNW+IrIn1sJj2nAChq5nuA6HCIKwKbSOc8jOl7z2lg6KuC+dQRBBeexxqDN24B24IgEWroi6a
5yxKb9Ltg5I5M6089F/g0vV83A6zPr8nAFjOtHdt0wT8krclD4ZfcIR4QdsgzC7YfP4439s5LLZz
Slxm8EMaODAQEkLcjkKOgQFG8328pxS5UHTVzEfdbs5Oj0WrzL+Fb3L5D+VBjpwtiypx1katsIAB
ed4Mvs4gXlLF7qAs4+CnsIFaiXXtS9BXVKps8iWiKXPyIrG1cttS3ozC/hO5RcYXryr2ErPgKjZ5
uFEHowfe9GtuNc52tCOOKKo71IlmnLvUf4EHjqmJ6yG4AsAqMZ+VTV3UBKDLcV+jo22WUss1T+9s
QbDcJRKwhI84wytSL5wRxWHCfBQDbigjn59ijNu9E4ljVcP5nyyb09gyjOCTYJoU0McxVtJpWGrt
yp+2mQjhAAjaNDHKVqZhJHOKoty4rNlNNupHVxJm1Jd+KHQg6Gx/qGDrrvQ1USrzrg9lfGMceBlr
s955EChwJfTc8LLkPCqDiYhHqElq0afjenBGWcBL27OOWLOczTr2sjcmXW1QhgCAC/bDFqdooHTj
jyfx/bvl81Rox26uRMBEFElorp6Fx3lqLC03ILp6T8DtH5bD3NRZCbxxRADdzfiyhebar7jWIiXJ
zeRCEyDqUeSIB3UWEm+cTLLrMRYBpxnOeTr4kBoK7lF6XLLfEY/4/9rx/1U7Foi3/2ft+PFv3X/l
yfe/qt9/dfHff5EJjKr/KSUvf/w/S2C9fzsCIRmji2EKG9X2v6Rkw/i34TuWjyhsoOKiUv13CayF
XGzpru9z6PY8mz//31KyZv9bR57UYbCbGIj5o/b/i5YsEIv/l5YMegwN2fANtlphOSzVNN7+Ty0Z
bJAk719vQbMTwqVw+gEapb8yOMV+w/KDx9T+dbjJUvdgtc/9DHA7mfp0SxfXu6XZ+q0Gp82nFY5n
SIVVwGqzLbNz2oDvwsgHs80iaqa065AO3lUPsIZpV2QIZDKvsIi40Y10r1OmKp4Fqxs3+N0Xs33w
2NZBnI2/cTYrdmhqIkcnPiF1tFyQaGX28m7v69WGfliHRyJeJD7OtMRpz61n2GBs2caNoCyRW++O
ub22Bo4xn6TvZS+NFR0KQHd/Ggerj2sR8yIGGMwuYlKdWO+uNSwwLjFuPRDna6vPxVJzeBhGSrXG
qCdTX/6RCu5pAaRpsNvs7LkGACSW/FU8WvMaG/CTWd67EXuiJBeC/Tu/xoO4ZIZkpdMhnvgNN8MZ
x1APy3/dmEB/8a+Gu7b2K/DWXNqNSr51ZQjIrW/r3byI0/SyIHRJxlRjOh7jZFA75v3RqjGB5CUy
/RqV/mZpHXfz3iN4Dh0PiCuVppmzcRJB45iHwNhnHIgAO1bRM3bqiqtYma3ycdbWIRn+rQHAx5Ag
BSqCnugL0D0JnfnEboM41167OO1+Tf9ZG5snrW6iQ4LfZIv+8yWmJZvdMBLgKqEde8cnTocN1Vk6
nWpYsf7yA0MwdjbdGa5JX5613LW+imKZFA+0UYjUJapHsUuqW2jiw/ygRfvK5OLHNjU/uxzRwOqh
u9olvi3GjL3uefQwOCPJ7JiOkgPW7HgTOnFxjErdhduN/Yez9rtkKOdHOVGW6UkrH5qO6hmoah9N
GX2MHVVITo9Rjbw9OyLYeK2r91FdUFsP1MDP+iNEoQi+LFNhGi3PGrYrznM6BsVKl3ejB2apw56w
QZiuETuA8nSQ7bT0JJZAr+hmghpGom/qnCuVrk80UBEytpIf0+KfpNAKNga7OV0j8VNFiirScLnv
W3dsHkLT6le6uvpOOZ2qycLCOVRv2Lo2mET+Mq2/W+XwHhXG2e1p68LZdHNJaVVU2iNLPvnNxNEz
zwi2lnSrkIuhirMMtEI+IC69T6r41dSfWOa3KBevi6uwbNMXpM+zTXA6QVDMuk/YvV+TNd4NRXNT
vmDHYzrGMpOSPSf8dtv004/lg19h60+Z+jqvFXcu4FBWtSkE/6w5O3gGt22yNsbuj6LHs7DpPeFw
PyB57B0w3H3YrtPFGkgQAb7EoXDb3Zx3wOGc7OYq++b4l0ElrzZ+qdwpf5rOeQCjNm70hC1XPiVl
R3WGZZ6pMm23egURLbeveSh7RhO0xvJvIo8glXbV33oceBXlCHEIdRNb0qvIcfXA5AhdvDxVRf4r
jEygNDMeXOYERDVGaLo6Zzb9Ncf5KjDJrRrf4exNgh/PypKAa/H2+jm9V6a552Q4Bw5190HNwrOa
NLx/mkb5Vx7T8hmlknSOib+47V4g0FS0S9kwYahMhswBtkbthmh2AzP0MQZAoD4ksmoPA+roJi3l
m6x4pWj+TVGXxzuxRhZhbXyLWqj6Hr13q8pNej4f3icZUGBtHNP6zNhLlse+DFSf/Nb0HXBCB+NU
iuFgTPPD2Kn5TPfIQfYZcxYDuTcyuu9xQk2xrUtvD+9OCF8/SrgkMFAoV637mzf2b5WnVIUY7l52
2XPqTPQhKhgciqSVTUsBFWFkPQnJWSDZG0pwFjTe1COwGbX5E5kpi1gVf7XngRwIvpCKM1Iu34T8
HvtkegHYcekGCUy4Jx02w4ICemVBimu+MhvyIYmpvavo7HDMSgVCNE98DfCXmfnTjMi488b6Hkri
Ff3w4VXdHSvsixsRvYyxbK+6SO4HnWyc1A+pzZW592pcJWS196XTewgXFTIO5ShJUzNo6HEGcyTE
yWyPuyrCj+vbLZaEZT5Uec2jvVTmYCn/yCvRb92Khp/Mx3vBezdZLYnpCWuylukdspoxEpuu2l3P
SIiKRfUrQx1TOh4L6qrOZWYbv7ldvZfCIwMx5j7DzBAPftb+8TAwdpU9Mi9NqHUx6s8p9slLmtmL
VciNdGwaO8JC28kFyaLGY916FBzE4m9nKcZUovic03E8VnhPHmH/xI62BcPxohRDm2WI2bviIfHt
j1IaWgDw6afslohRaIkzreQWBSzFg+tizcykeJp7LbyLqQXbRh0RpsV5nZbkxjxwiXjXl+sdZk2v
e7IHSjmczhtWrcNtQkvupCtYb3t2UQ0M0dgaIIMjm1ni1GK5I7zFE9f2vC0A71wWncIzjoBJcU0R
jo1JkkacyvWGwJOTwMMqa2qWrAzKbH2c6LiGBhQFaKpfaWE16CSUlEiqZHHRu3encN4Mk9haWcRX
zVZYQpvwasqp+kKrZZRSthwllv5SJ/J/W5lTqC6j99HTBtx2XX7pvwrNGB4Lgxv8hLCCKb9wqR8Z
pFoNHmTHd73449WoOHpOGa3CYmaD8+WD1hBdtqd9Hdf3qaO23kUMmQl/ErTb12aTM2tzPuTYyF2m
+K0Mad0U/UmPdNzxTrgOb77BmirjGa6U531GDhF91DA9sJhtW5OKd52TantkugN0xO0kCWlUM6Gu
UJcIyEX16nfLsAy27n6uk795WJN/A0F3ELB8ZpWZe1jdX9RwbxF3v2GseccWGD6dhCHBMs+yBgz9
/k6jVDTQcZ+uJO/onUrce5rPTOlKwUBzh3QSn8DxtIcIssjIl3JSfb3u3floJuUjtt0nzofUXhhY
x2Nd8Ya5/rtFjIA8uHlkWIsHVLFXq1HtC+rFx8QAmT8ZZH+ik665iIV92Jyjvdcuoxkj87fOGL67
2HECsPMelD3xYeFpWNu+ujWQZzcD4zIiVMauG9Wu6+f61Lg0MkUJo9LaYGgb825cqtjBG7qUFOJU
2jdF9cRzvgy1ma0JggkunO6mVEgTjVZmJxrftdaG0zzlZ/YHgBHjbY7zbuO0dGalTA0CDiRIXxNz
giY/enOr3WPt6ArT2FJJQ6rSmduVVqAqStm4h8Sfn/L0g3SCyXCICYMZUaGCrA49ZWqttZfxHWxI
gLB8EaDwTAfrvAGox4DedDSn/jlNvM84RvPxQ8YSmh6z6XvWwV3AQk3M0LJnlVFQwUdyqPu41IKl
jqHOADtPqRUGldloF77NtUgvKnVcTnukTIu+DaJJ+2D6b20ZENw8rQFmLJndWrQk7urSPoCTYMUP
RNbFf8oFJGrLlIvD1G4xjpAbAyMYpjpczjYZVv1IVWSss2+W4U1yJOATSlQm8qE0mm7qAZoV3alx
GJ7PY7/v+oJ28AlK0tA5+YkcG7KGYRP7Y/WrJAjKpsDT7Jd2ebFTNqg8tV/0OK0oW8BhsmRfheG9
zWp5OTqAjpnHMJkmM3fF37pqIjJ7STgBxBs7Jos8wNCUw760EXiR2NQhH+zn2Tpzy2AYRGc6rL76
sTXBLBeO+BS+emdPaehiYNerJu1vkrAAdXE5n7yWAu4+vSpr0Z8c4qADqWmXz81Fqy2NTbs0AyYX
KtBjXI5JHi7FnLT8ZNR+9qxuy4TrYU4cphi1ZOYEc1NZTXcZbFIW9WHKKJubZRVuhdSKU07EmNSF
5DlRytd4rghcV2PdMH8M1oBNXhqw6ZeAKFQRdmnj4PUmLvU+emkNvOUJhxdAQzsyXOZTbZRLIESs
vJY2lnEpZMvD6VqZ87DiwSaUrKTeOvLmaxYb1iWKh+GxJ5hTSN3ed7Z6BAoW7uOR+bIf7oFbRgDp
Fjc5IFNALK7amWo4SzlR6YzN/Ow2+MPR9mK8hm3PPZJGVdWbR3LFBUWh3Dq6Nqi8fqCdizKWOYm+
J6nziqa01MSihavolr960lR80+tn27Kx4aKsbMaci+wY9qex1Z5GABe3GRTQHgZXZtLi2tbl+MTn
8lWkcXpyqvEhH1M8InWZHDU9ommEFua1EDRyuHP6bGoZk57WuMzzuJvpAKDciR+p943D5mALx3vU
WohL8CaoUVXz2xSRPSVGw3JThPN5Kk3iLZQnTUkDaTJmQ0YQeKo5895YlJj3JFR4dcg7LiWwOv/p
Hvm8kV5J6y/Rh6SK9UPsEzRDgaiuoQ10pdF7EjH99DKk/WPuopTbThUeFYP9rXLqYZvX5YVOw+FW
ht3T5JkUIxXrxsDgrUL3RoNTwsx51zFQXqW191JJbO34TK92kR1EBc99qGcLpxPe+po6VOKuVFUr
jaFyV2JO7TRzk9u8zB6K866qjfGGT+e5QgTfsV2xZYTNpc5N80wKCMGw6zFlCpEjozcEx1hNV4Xm
vDKCYcAw+xeCaBAkU5GzjCZTgFUy31hicsCitmoHofap4dke//kBt20f4nY7yiS5DnSdnNEqWSqM
9ADA38AQX22tcnIOBvReWaHZxnRHcN0lqT0iOyvfPmlkH7Ex15fS6n5nqXUPELO3VU9HQDeZlAY5
vJ99VR+Iz4JjE7hB8hQ5QkWp2nRS9Pd/fgxj8QRF62Woqr/U2VMHwg13U6eL5SV35us/P4aimHd+
T0LJKnkykdHT0zEPw1mbu2Fjp5G/WuJHx3T5YTls36k9Yl8QaXImt9BvYP8TsQt11Olkbrd5Rl+r
zXnDDXt1405eUwT61tNDSKzLq69erSdvy1lMpCktXvlUPJnHCD2mnXr5qAut27SKHkW954zReWHy
mlQ2urO/N/S6+xx64qo6JJA1+wDUejvMMRCn7ZNGxmCjM2zl6gIrOFdFuIo1J/wobYcKMmCztE78
1pW9o7Gi+PTbDJhWMtKCa7HvVywOB6udzO3kmNkJXaBcJyq/NpoUDx3GdVYIvHlmXjXHvn0Nc4Ip
uty2IllAZZI6iPaVKCxKkBuGLxrNgzvP5Zb0z6/CFtq20OeRxBH/L/GkchtmAxwUzqYC/fXFBLS2
42kXQVwr+SKBaO3rdmrxGPArvvT+MM60ByWq4DatpptR1tW5yaxLLcQ2a3g0YslXctvrCLsxzPCT
1n8JGTAdFj41k/rO3+Q940/IzLAz6XBiNoEwXSItXEKOrZsy12jc5HVAGDC4lxKKfPY8GMCmS0dH
4/dPo3fw2A/X3FumBznHyV6z/lLSWOwqjbGmK/V8p0LnXvQZI0tqe6j6QTjSS/QoG+Wqj1PjCGmS
+/9AgcDEtUoqLp3GgApl9RUf+hLTSIiJZskCpgezhw9r4B05QLh/HSFVL1xGeajsYsBxNPcnwhyf
o5hviT1GxybApF6fGJudy5YRhwexYe3aoVhLzGNBKVwuBxOURhmCvFJ99mF12m0q+QjNswfgDReW
McV4oSX62BRRg9W0xi7VdfWSSGCOHXyCj66Y8ZcaV6/T5w3GQ20LdYAdQeTec9zAuwB9cwjzkEXB
rwfuycVX03LUwNiF7IDTUPe33sJBia3ZvVl2+0jvGxK9+wCFF1Ex+yvqOyWain6N7t351azJuOoU
fqqmTc6ZJmEogUVg1u8YFyIOVDSW8bMtvPI3chXmC0aFRNuzY+cOP4Zj189TPt4xiJOIHxtG/oRL
dmav67s8Jids5xoIfhDlKlI73kaUzTJR137KXsNUM88AFeHOo+WJSSu52LJKhjoIkigOjyYVmJfM
mftjKLt9CD5mo2ISkWHoH7I+jC85/6XKBxFIj1hnnJSUkdq9u5s8/xyTuWBMVOLZh4Bg0I0OzD2n
TJ6x8GimLCxZJC8NfeJrUVj2phTkVQuQGmbzmBt0kuLYlIfRHrfKMGGBhzp0rrw+i6Gs9llTk1is
J1oXXcJFbJIOGmUIgSUrsXPwsTw7HBufozz1nmxbu6GTOecciOIsgeHCacjpX6YyJ47KEFgguRJ6
GILyR6d27wG/sWJ4MjMm6ueYhnN00qr9IcelHkmIBcQ87L0rp6uuE0UBUDB+15Rai7kInMJ6nWiA
OBq+IJClxZ8MzgmAmpy/cZF8qnCp5RU1KbycHNVosPWDXKAGgKw7LbnlyRGRSUO9DdLLEJAXKM1C
ENEIqLc/fagIkilUPNooWWFlchqSMDn1TnanoZkvbHaT/xQ1iOIX1w+q0mSsjS7TVnGN+8hLsDAa
ErQxG+FXnIrXej4nLpTimIjUg6JSyqE7M2FgeR9xrYVaWh8Ajm4RpfSjiLEjzU5gUrh64OYKMpeB
Y0d7SQuu23J1glZ9jaLeOAcOidWROwku1EI91VwYKqf69kqDjtwYJ1hpIAHNLmFJu8GK5OrkOkck
WcwNaxES+tOyBrLJxM4H6WhvIT6u5mYwAUm4b1aLuVbzQ/XQwQQ7gyY4tJlLitjCQhq7ZrgtCcES
PQR/SsiHlvUOSayIay+ounHd98Soo1mkG1VEuyJzmMcbCdAM/H2ZTgayDv+kfFu6JWWbRPlDl/IZ
wwM/7yT548CNmGgOas7PbqnOkapoT4hPtfKsZ15NL35PynnYITBQQJGe2Vj2VsQxxMK4uXIlW5XJ
lYnkertPm4oxOR2x/UTxsjdx+NJNlSMruQAQ5bPB3HlVmEkd+PRgR247P9DyuCWYNIKxVTs6BcWa
qcqbTRAwGD7DZBBbvxksbuw8/8lXgT26D2XMf4GkdOExAnrFa7YVM55zqFa7xOviO1AQEn6ReUuW
A2xoeHRVxB+ZB3LYJ2VKGLM4+Xh0C60bDjU5LjXPkCRTjoj01NxzacLI9iSCHbFSJGjudk6k/4Qz
66zVYw32+/IhLkyu/XFUbA3XTTd5zhUlolJzLuHhEGxblVKH35SE7T629e9OGtWOvtWTnhmc+2XZ
r82mwczewaYcGb1XZn/KjAKmk7nr4XHDjsrhQpK62jgUQ699h04/FUIf0xMmosUk5SbsjB321evI
GPcIMuDixv3vOMpfu8YZXZqg8f0YY1oCVJlM+IWJPQSLQX/WOj55TAJQ+8sd2KUbA5V2lZm0yfk4
kkyYOpkP4l0z8WLxDdQ2RuFua93oKdaWZ4WsvRvH+FTJpDz+84MCWL7CvsGUSeUPOrs4+VAK3HyW
W/h7EaUaXI1iYe6yETaqYVT71EwpBYLhuATw75CycjA2cMd48BA16ug7LvuLqpJmZyakc2MPMesy
tnWyNxLuikaDGGuOToQjB3YVejW3nvyMM2rmbuzm3HMnG3KjLPI3FKVmz9UzSdJbHGfDg8fsp9I7
CGMGrYDAgretDsYNO8SSWKeJq4NFJoqRNZ+zrAlq/CPL33RP2BurT14Kau6Cxm/e7Wqp/fBNew0K
MOGNK8egzOa7rloJpMF9zUpEZ4PBwcapiF9FtAbtMo+aKG2kG93MfSAA9B4n8NgZpTdQOweu5OPU
60GBE4NePyx1wl5UjBmkAajd72jiOcfC+ouMgYGRkoY6bLctHjfQVwn5KC5L7rKPYJGhzLqiL8Gl
OSaPXhm+OcILGg+jeRvTbEWUB0MTzjw9K+qLbT62WlnzzZy/mhIHh4dXCK4RtB/P/Z3Ybg8jKPqq
JFvSsHk7sOexVht3yvQCr7CxfI90fPZAZKwWflE4pfqdBAOboXUqLP+bqoevOMOYBKjvj+LMB7oY
/K5uXqSCnDTg6gKLZQ0UNxIOa/yJM3JekDCnjSyzi/YliWl6YW6MMSH8DK36U04xKj7BPTjqqWLh
7aytZhFol5l4a9nrIdhEP6oem6Mqq9/lfzP98AfD+24ZMvIC4PKYwwePEOeF6hNvlfNeBdgyW1o5
I3y8Gh4y6eJTKuaXwiU077uUBIxVc9Iq09iJWV07hpPPXcehtHuaMbSvU3AziZ3gk6Zh0JtZjM2Y
IxGnXW794uAgmYSSyPeQT5xXI4WDjT9DCV1W002Xw/LN05j2kEHEQdFjMamx17IhLqeF/uRJoeBf
kSiPR/fiI9DEA6FvGpj0wFfzyz+PS8ubQ7rcAWNas2jQYHhMdojiNqCw2Uj160hZz4S/5ZYS258N
/KYGL+OKY8Qzx7d7N7dPjaZec4qsajPWj16kAIereCMz+4B/OuCJztshxahlp+aJcEOK8YPf2sQk
OtK/EgbTAQjgr7Cx9K6pV2ldJKdp2SR6Y5Pa6Ws24fdKqmcnzm8FaRRbgR7uvfEttv10nVxEiWbc
+vXdThzAaviMWNRKPFpuv87pYGdRQ6t3d5lOjU9JtNjCez76yQ+m8HeowTu6XIh4Cf+jz3E5a37D
ObYpPvI0+q0Eh2VZh89ZCLOoITkuJQlt9s/4XoiGjCYf7lGz/5pR/zT4Nrjk1nzUK/vV0QTPqeO0
HLqHLk+Mc+U297zoFa3QzKgmwYav992b57fXULPd7SjVYw/KldbgKSfKyClG1OEHaXr6UQw3p2G8
vWp4IskReM8SC8uJN7yGobETHYfabjYDrnYlsz6MYUA9GGIAPeJSsPEGd9qOAJ5WRsROY2mY0UlY
DnPo7MG+vept8gJAdcr5KoHi3Pa4Tw0RURbSuMdqGhiIcuuN0zxgByiBhHogeTXzd4LaqC2kANuS
FsD4reVg9MOPBNDBBZEf4wLmse96NTusYEitrsJomEQOQCwTmolLD3nBMHFI1Htv+G2ga2jDsW4G
+c1rkz+VNWPkqroT5OmTS21uZEclvu0IU6Jjnocmu1ewJEYd+X/s2500SC6EapjXY2qsw2lGtOGW
1yVgJE3i5HuLkFhk1ooRPNEzDK/C835ie3hPgGBmlkbdpOZ8ccYFsW1ByfH0/pyBYKReKEXQRGdF
gzkR/qe/AmA63/wkPeWKcb5oPIrRZ3DxjfPSTA2oTdA6NIZ5aZDsqjglR8Wxn0uiJDCB4Y6uMS7h
UPa8V8/I+hP3YN+NnxvDoOLMZnAVTiOAOiyesNcoUHX0mEDvUiyT/Ar8E+s8g07aQts//4n8+Qaj
1NgIIufBYDBnz8yK47TrxHvllTVG8BSObvlcTNat04oPQFD4cPOW6bHiFMktb93KOWEGH37PZHOJ
6wE7wX8nj0CozK3V80l3NDRWIWLSBNbaTsVPkuOIRJG8o9nDzdGfddh4dLIlYSBjj54ffTo4yn/V
MIkfooaLnRLhtS48J6gner5zzvBJfxs7uktpc4KakSAeh5Eb7pVg4tJ+JW6xp1aBQMfsH/IaStZA
UQg7EOIYpWBkS3TGgtwo0oybk16mZ0174/bykPl8CSFyZAOkhTFKHu0a3x1MEfAm47uv5Hs6hd+0
71HBwOg5dfpDFkbQjP2/E2W797wZr1K2J86SUQlXW9KbZSvA1LFOy6fLvsJklhG7I6wi8Iyn2WeA
40cpA6lVUCj3pi+YIk3iG5jCi9nGVhCNwCwj4Lk1xc4QqCB5y9wBi88kgWZUbTNP/B0NyqYwe2rh
4YxfSnM6lOBK1w2g47XSSHDlnpNDfyh1gtm8xQWfTmruI1ptOhJaKAhe3z5qlYUntR7lVrSZwR12
qUsnpljO4BXNb1Y55nsdukmJZfcaCYAv82x9LYTMKU8+9bD5M2DiObCXUitrGR+ELbV9zyhM9ETh
bTNZZg4pVYWhZWMriAZiMAldnQXHx5yc+8FKp8PocVjMxwWaBa9r5WVGtBq7RVNq7GmdhiRTTZGC
4jTZXzLXItMUayQ4sDPQJk+hpZohOykGLRlkdCZP7XFyaJ/Qp/5IjWa1rl3bPRMR4CRtmI+oMbwH
xrwQ0mOsJhywtma7S+GPPPINDAr3mKfj/Cqc4tEwTFiMeXFLlzfDCRdHY05BvQ9saNczBzsasr/5
y9lLLwuDUB5cu3YeEqqH+JF3I9bRcOug8OJ8wBDDFGlNJreTY4ruVSwiE54BLU2P0JVpVmAYZo81
duKC2Z5dJMYaASF8kYmiMZqGQDlwu3SdYoJ867/g/MrvvbQPYI1oCAijH24vLGsMvg61n9yMnAq5
a1V46RsIMftqhi+qgQ/XO2QUO/uhwn+0sed2XMui5ixteuVr13M4i0Tur//51ezNcdfpQxH886tn
QHoV0fhDLxhF1i5+2iEar443fC1DALb/zDpMQmgvI0wYGJnOsNHa4V1wiLNM1z0QMv0e9f5tMpe/
yCjDg0ZPFMnuV90YZtr0eH6axwkgHBz3YmqleiWBeeIbPD2UqaFe5bwNE+ocOfgPQTaCI4rrLLmX
UxG4HR4LvnzKjXaxj6HIZZywi+L2dWAM0tTDcy3Fd53Ez7FmRFtnGr46qzjOaDxN9SxfmAtsx7L2
GcLNfw3DuHsw46STnVSV8s3JFtnQzyBOtE8hpbrUZxQMX5guN7a8dW0JCEWIA5U5a9maXUDqlOpm
Cd8sipphXRI+mD7D/+DszHYjR7It+yuN+85q0owj0PcC7fMsuVxjvBCSQuI8GWd+fS9GFaozE5V5
hxchIqRwd7mTZsfO2Xvt6iBnwxlGaaaZfL7Ehx20wNwaOTufTc82GAaxESMJYFXzmhvTSRWEuyPj
H5dVm3BKN/d4XLHn2QeqNgKwXCxxisWcsxFIZezbfukiamabYnZNmRIXrBcTK2SWvKJ33qVDC53d
Re3U1s26KXXITnq21Toye4ukeqM/+UNLsoM3ERQ26Qzie2i/bhcnu0YrHmPtK+c8w+AcjJY3qoeg
NKFhBDs79k44ByFGNcEblEPPAOMnZCqXdAtL7E7MnAR2XhXcBtvLlqhSHLhi1atG8PGWZZQAS286
pCq+1bHBGbCepzMAR/gVDPKeQnPRFDiBUpRzpTS/SOkhXMpPUeKCbmgEoFfEMcs+sLMVhQ6GXtFg
ZCuOInA/RGN86IJg3yE11opItFZrN4GrHlltMO+sM63y1r5AelhDZ1xlw8TENS03cW6f46EHTKna
Y+3WX2RnzmxB5ysgMBJ5OhZKAE01J/npGpclsaFhgBCwRhmSP1e5dUebXV+mGLbo0ju0ZDWUE5XL
Wc7T6r1lmW+8MZxTagWSDaMMmozpzMHN6315KCJQjDJgbD/lMj3XRn/XT5pkjNa+0pB7p1hAm0DG
RNIcI+JSbXgcbPntyF21JITecEhjQ/emOk4M1uhqGw+Xw5EGa7SIaXlQT1+kNfSbMqNkc9NZs2L3
Gx1kPzcnjNlE/mKoyI3els1W1hbaaqiFvPWoBAWO7FCBvxfBCGqeXnpVjag4LQQckxtNmH7KH1OZ
/xhERXx3orVE090JO780gBBWoSZJYrQq/2ojG+9loXaJ1d2PvTPPe8OXYCgeCS7sDyJPLq2lcIII
omcGjTVUSA+XRaJ/QVoTS71oX6E/zBxSf6939kV0vISBWTIjneJnR6URa80D1cTNw/ODa4/Jv++N
jyqTmzac9rkTyBUTZdTrPQx0NfjEZlKFhbT5yt6cc/XkpihFd6HdAFFdcuk3PlduRKXQhsZypM54
9mbycK7Zq0hmK/QQDGpx6KOZNElkVxwHkcPX78EuMWmYoNG0cXcthZ6SFhbbl8kM1n0sP0IUTUiF
wawHEpu6Zj1a7s82L7VV2/g2FEnnZjXmCf96vE1ReS3t+MIZ/klI66HHQxQoVJJM2yIevXnXOO8w
ee0fUven4VuXUg9OKsokLgz4pqJ0DuGIOozzrbnYklYUsFvmOp50yhA6+wAQ7BRdf/Cg9bykFAMP
o1j70uMJMWudobRsboQ20DCmrRszz12Qw8IJkNKz1+1jP4cFhXb6yprsLb2u/8FBVA0EMjNqcyji
vXSFBe/V99N2IbB5LKwk+OBUxo1qgSkyozOxKlFkr5Qhn7ui33aZSMF9chItbzjYUHQEDwWZGz3s
Ybu1QF71ZFJDD4vJrCCIK4wOfUch5VpITKRTz2bWHVQmnDZx+9mN6IzRvNDrzo2XJNXhvjUAzcr8
Gdb2JkuYkZd6j9DUme6d8cGJzUen7ZMzGC8EH2W5G+juRg5BM2jZWORNrOpuUKFyKL75Laj244JE
94LPV+pwkEEUcDOw7zfGKxkGw3q0kLFOA00CfCdDj/EitZKntAmqXYNlOso5tVnZXac0b10P0R7G
LLJNnwq+CLH+U8+TpaVe6Vx4zOnjOxlbjCEllliiokhyzRi4omK0aprgFaKcoG5vyLAQEqIdFtXW
aQZzi/vodYbBtXmEJNZ4pifzyfJ/NosxIrAJLytZ6pDwIrNbOl69x3T+4H+rgN8mBzutu+1x4tpd
NVJ71TIvOwEIekylfZ7AVsYmfXQUdqv5dzEEql7KJRkgjOSwzajPoPeGgpKiC5+hqW8KRFWCJWWh
Kjs44QKhTfLmOhHdhp7qdiBUl3382SdhOunUkU4Zvi7mI7TTiqsnn4j7ZjnuJ4cmyIlrmDSrhK6h
DfqpgTvkTOGh6eiYu0N6p4t6Q+asuebmfpHOBhsZgct9xGBeW59EyXQC6h6BVgRCMbKR976Lz2TO
k8KUjlI7kIH2QIQkbPmkvsVa9Qo5bG+34tMlbYt+EsrIii1OpxXUGaa1C/3wse20ucNxbQU4IqOQ
7CejHqzqzjlKhcOLDCCwAdMgdmFIvTIAyiKGdmuEy9xAemR52SvqrBhoEQklDdl1niTMk4/GEF2I
QL9kBZu/oAUMlkyFQcqT71WPrn9Qbd3uyWnDu2pahxAhxCoTPhKoziwPv77wBgwI3iCrIzikdImt
YCX7EsZKfAcwNuLsCzyU82tx8Eu+2MYUpah7sJ25IWbztIVfwoW1sYV/HOumOOgqraflrz/Gc/w2
4YTgEVHirGpdE4cmwdyot2QckBRmrqjkb0xyHnogwAewCf/4Ms5/zSZeVum6VC2xNmydIL0kCGuW
hSDsTsJKJZ5bc/I94oaZa7C2dHQThiaNg2cMNKxdzmOxO/4cgCys/XAeZOecz6G9nCK6mY3kfJu3
mxj4tj09BOMXYgPi8iLMxV54kM20wJcWEGVU30+2fhfTZpnx0xCqwJ6Ko4VqRCUWrCljkRmfWm6d
IXWd0WVfpno6NZDeOVsW4EPFM7Hxiz52DiV737JEQbHocvvk9G+hbZ8DAnDcRn20fvSt2Yy+CVJZ
aDZg2qiYA2GKtfZmms0rsiWuZ8lCSlgPJ81gE6WMzAQWiyXEgGsnCtZ0jr2Fv888knwzTrQeF6kt
5SuXNJobXrENR7aMT0AwHrnwCCwzo6eqSib0W8Ez8qytKQrE+aXG0wYWS1Jc7ClHqk0/4w4w6Qvf
5sQ2naXeUcJyTpb9PDUyuS7mE6LqNljzlkYUrWLk4AMfPA2/c57mOWxo69PlID1g9TP1i0NsEc+k
k6bQHBsN50tP6bgIXHMnOw9NFQuOTAo8WyQ5pv0tTfV72aQKGp2xT33qKNwUP2TR72TJaIOqa4+W
heMMorVBPuYDCvmWcpVW2gvpVU94YfZNbgaLd/RMz4HPK44NTsnCdD91TPXKBNENUsemGaeX4Z0W
ssFlhEIjMofGSqzbfTw9NtlwX5e88XTNkadqJe4RZW9tjyO7w0hYeCHq9jDdM4f59JKcRdNAr0um
5ry/5hd0oa/g+SjJaIgITk3mLoGKOSnnJKwtpjtu6swh0RZ1id/PTx7S6zb79MtzA4BRiboFZfDB
pXk3YKQl9+CKgI35Jf7CgqYXTbPHprS/ZoabHjiHPCI5AC7KbvLKV0wy8xjuqcDDJmAamtJ/JGD2
Nv9wZo0YOB0oqMEhK218K3OnFIz3IpIrKfqTg8N26iGxsDjL4inNYf+2zpduDc9T4q7ygVkEJzou
yZZjgFEn99PonWKrYFKSkSlCszXxu1vNEpeWgrljeRo7RQyAzfrspPda0mym1v2cUnY4h5ZASGzf
oq5LlHPwEpF0lwUyrkS2mzKsbl6NHCtuDr9AxrppvkvlfhKTkC8mMg4QirD7MRPIxHBydP+Rc9AK
UNGTh8SKra9emvWwo5l7yvKJ20CbO9MN4RsBrOOStkNl7cdZeN8i3ysb88sr0h8CdsOMgc6i9KOl
VyM9RU6Az5/H+xbJLMmfbEWnaFQ/Iwh5jP+IGQhAoMTg74kcBWfLasr5SrMBDFU1okFBbnXYaM/2
S5fmPwfMA1XqXUetPMF6XBeqP3F4RiO6ZCG81EUYnEod1HnOWuBCoFz3vsH6bjc3N1Wn2u8+HBEd
4Ux/VETV+TXGGB2SCSqBpRlxu7eyvXlcgVlW3qrYZWoloid6fdtxMJ/pHUURxR0lrspQzA+I9kc1
3oI2gVsDW7Q3tGvcxYdUshg2fI6DTTYGDIRgOUYx+THyqVLWhzbC7gjFwAACTbuvK4bA0ewmArS2
Gm3H39S6by8ABeI0NmnbGdyNlEJe0XOtIVO3mLPETboHXNAjF02o91cRlWCJYiiMKKXJ0aBp7C4l
8woQz4CI8CAc0GWiPhzLJ/gWUFfSVzJi2ZbZI5yO3yJELUCm4tbVsMBU5URKxNRcjKC4ptitie87
96ZIaEQptnqT9lUAsrwy1LH5BXyP8RiThli0TLcCt4P63aoNZ7GXIiPKOTXQNhEhaLl8qKXxVSvj
u5vob8BxXXKKu9JVv9HL2Au8WbUgw7zvnuHs3OWw36Zaf9bG7sSQd9GyLG5birYFIl3c7IDJOd4+
xgQILYQOW0JDlAA/M4XTmHkuQOHsxzi+26K5rxR99xzgbQtehEuO1mK2cmgzD0m8E06+y74TPrSa
oF4uGc2C8tV3bGosRmjKEKuZ9X1XISrt1IWpP4dzylpEKY2pLV2nDtYs3DwJm6hVuV+YcV+cTh5A
TsGd042O4PH2nczHV5IVCFOqHpKQ8Zly3kebp9FGeWAEx6Y7GsyuOTIIk/OAmJ94CN2rpjr22Wrf
t/wDQi5MHv70RQorQjNjASi92RvmSdWoEWTf3Dyc3TkyV4u8kkVrTeucj2xBUjVUE5finOaxf+3K
9yDOGZ/6yKxmQ4AmEwjYBROaMKYh44OUBIZElsXcxCaxxcyCH9BR/AUtcPSrLgGW3mSedVakWouf
Ik/fm/171CpsI3zPddjki19LjhN9OwlrzhBziRTV+2ysNzLmzYTMoxVzzrnNytSQZR1AFqUHw2Vv
7WCLPtgVQ6spHRBUG7vKsDYkAR3JEiXU2RufYxzkFFzeAeTWtkKCK1pE6pZtH9s5Z6t1xFsf+NfW
YolwPP9ZI+bvomXxufKQPJJBdEngskAC9JneqzMMvgdT453SrCpaN9U1CfRTIGkKYje6Na79mbTZ
D2O04mXtvjUZx5WgN998/aOwaRqYuPhRMKWIedkk42BEh4p+Hx8Sy5neodrOglXQEvOWea/MK4nN
0vV+UY8ffqBre8s1nxhF3BHbEMF1TnRqnOGrD7VL5GLGLrpqXfTuN3wdfZkZOo6r1NzlfnYdjQCC
VVa/kmHFLFD33kawsl4QoC4VAxi09uxmPRHnQf2aNg2Oga+4/JEKzrmT576riB/0aZm7oynXDNsB
QQmsggl+zqaDeN3rpcDl0kxbZ6aVmohemd2gfKeoRf9sFN0yoRPsh85dNIxXR89unVEDUAXxA9CE
EqAu74uOj5u8BfzxkXgtEw0TpHEEMPmWeuwqsezifVjJrUXlgoXgzWi85mDG5obWN5RY0uboRMEQ
kw3agl73116c73opg+9+NLdpsqpsUf8YC2Ne0p6g433pff1KjPATXjeAFVJ/sblkVyQn3zsKIPNo
6w9mR8woeSecOq+23xkU08m3DINp2Q+mt1PDngwErDwF2nTTsG45BIEKe82cb9sD3CBlgSwbi4CQ
pc2WxopLoU+gE6ufgxokthSSovSng4Z22yixUjOxOxF3YWFsrJ6iLyOACRFoQJxofWe3qBO1Adp0
GXVHM4PUn5kIobTI4V2LNylZmcvW7rC/emubYRCNdPbwtmOrN6EOLKdx3eqVdkU4BfdDwViU6MUt
sm267jiY7KoB2aZ0GyN1zyjtid7Q1UP62FsehIAY9aiNrNhNn2rrIbZaGBSZcRd3jTXjbza+YUZH
n4B6ghAdKGz6A9Fn2zwwjJcmORTAC3fCkD9ApkQ7InzOGCjCJWcPlH1MksZ8sM9p4/8Mp/XE+rFS
FcofOuzASsrhvrWnJwdaqIM369SnLcdk8FcLEle+VfLtR4V2UhCJ6rq1rp7t3icj1JhYNS4u6y+f
2AUuXFyClUW4QXHRx2rZcO7b2LV5TmfjIZv+OULx00djdFAEo4ezz6FGf8vgMJ1ISCrsfRwtzZZi
s02+q6H5BjFxkG3rHRLTgHsS4ktTRrXKe+Iv8+5SsNRXNr63uhluOrVx2fMO4q9t0pdo0gnQyOcb
fzY4q7roNtBAXiqW48TaaqHOwFTYySoHnhOHDX1rzwba31h302DBJiGzdz/MTswq6U5dRFqYyIOc
4pEeSydQbuXaTUoNZxYFAMG9FW30lbKaD+lEn0VYorfkVVUEfTJsetVCv2asEsK08lHQKT/jsLoc
QuPOYaLTi5y713DHpczsrW5mF0O/4/3VVuhEwk2M4kYqzDZeGS4twz6HesQkTqDXN4Dqd8GdGbFA
WK2Z7aCcsU9U1IzMybKjZK0Av5PDhfDeUJZ9+nh4UPk/uMJIb31w8vAAoQgzhlVdonqzLZ/+VBJu
wtrew1nMt6Pff4Xg2jMtqVe5MjICWmLEXeLJQ0UOCjGg3nGJeuv9HQfQhyDNk6VNUOoqqa+dRoFo
AGRt0Qvu2hTc4BiRNCg4N8VjSrqSX5RHnyYayaR+xbkpl88oF+2r5UmkW8h7uU2fPJfQS1cvU5J+
qhJ7e/SepeOXBbpsQQFxKHQY2xxrKV6nYpUAosa1RnyzXnL/t0H9ndnKezCgkqIQfu9g9ECuYY6J
wITTcUf90CHhsjU3Yg0lY1inYYEpiF0nhqpi4gR8kPdxSzhtELL9Y4lQG3rKT4nB+cDoamerE4GE
YMBudlkcDqd4MBuKFtktFTYEKn7QmlrtRncu4g9aBLPIOuRIvHE7Xuvg0b8zu9hYNcUVDulV7/x7
gtmaw68vU+w8WsrQd8YX+BYAccgAkOqE6JIyAltkZ24leqR14g4Grdw6IdarJkRBut8p4+/JMuuD
PWVYW9xknrBD+xMXlwnmgeS/x8zysxUWejZ99xonTP+SAQdUl7qIgmEuUB365JSH1aVC57+LGcLs
tblwr8fhhzTy8YmD754YANZwrzsNaeVd/Qg+zORwrzHsepTV+JLKTJzS8GZYg2ThapBGyZxmKAq3
lrkksg96AsbVU5m9qc0gWke0zEImbUdiY2K21Lbblp0kiko3yjOmSZ0zPNwnE0mhHesC6RvREp0d
f/QVI1ud4xDG7M5bAjGEm+mTwhIQpoDoh1i+MZuIj9wYk1efCVRe6nmijuP8xS7TAEQC+ta+NtxL
31UeS1m4d4e6Of76Jw+4LtCeKULjhC9g1TUj/TlMMDQTh4uSR3+WvJp++dYQ2T7GQbtlwwL/lTbO
Opln6aOBm6zzZpaShaQLqD6Iqgws39ziaGrQrE578hwbemjgrEeNrt0ITyAgxxHw3XiO4BjsfXuo
z2bcLyyzKRh1xO0SR9bRS7t3BzEUxxuvPrjgBmuDtqFrw/RQMH5WMo02KpEvIXbUC0pBnTZK8dx1
TUZnPHlElwY7sc3fcUlai+jepiGx6un37qypp81NDo3T1sMec+xENpR8GUbrLqm98QL1VrHyd+j2
BF1sDdVM7xMpIwuEXkEWPluendB+2iBHeevdmrCQvPM2HeQ6haKqMqJ06+b6i5/rNKpUvBWFbS05
Z5JJAR29QIE4dXgquMYOPqkLK71v8nUqgVIOlbB3VRfelX1THVVFn20wk3WuR6tMtgyVyvK5MXyB
7xshIrLTVYVgaRlgvfTK4AnUJba5gj5ZkpMpNJGXjC3eIRg3a95KWyuvIfHl+0EVb0gcLYq4rV2O
jI2ob/sod7fRoN2h75WfZHU9KPppXkkqEFHW68Ln2DfZEFCrGMpYLEekcopAMvR82D1GQpxRP7oh
muNsCDBTF7ievLKI8f+VL+DKMk4UMb257M1UzgfYeGffjvnegMt1ltG0NosEypghsVb51abLGQ4U
dnQJar3YeiSMbhKa2Trrwis7xsjGmk5bvdbGV2dAQd4sa6ORa1Xx31Sl30RlnO3S+SwrrXnOoQdB
QzTuUNlw2DYJk4BxlIQQtMtUmWec0xz/tKp6RtebHsMBI3ZiTeXaclILCQ/RVTVne6pw7nbZQG7t
XX0v3dwBnsX9omdiVVScFHkLnjgyMewM9e0Y+HKXNtmdOU10xe9rnPcQiC33TpN0l8gnXeVzYkc3
REdX9R+e2bf34cCMXnd2SiNk0emjz5ryg60cW30cOvS++uTozEPFOByRWHIMLrX+lhhIODi+4JLy
hjNZ7U/scBiCYmFuoiEAVht+senpL7V/M1ru2Rzj9ib3GKo4oiC9dMAz4WXAMQWSXU/pn0iZFLGE
CCnD0TvWS4H0+GAy3zw3LsCtqaieJq999jK/ullQILCtRtNKCCJ2OvnUIZyYe6fTDi223mXVvVbH
NGnaHm1o3u8DDWSaFqGCan1/V8PsrqVZL0G7DhtHITtIov4pApHg2hKtrdFFl9r8UgFt+8IVkEZt
OFZFjuJiPFUpqvueOSE+0tDf9ISGx3iyFbQs4JDr1NGpSZtfOnSre8sUNoHJHzD6Mo4LatDDthrw
KeGw0hAfbxgGBusubMW57Vx3ZyQdQouUwGpVNz+siIYY8ahbo6WFUcdEyfDGxXhMaJGAQU+Utez0
uqWf0XNcxc40WcYVSis5a5Hxo3a3qWi8a1LHl7YjvTLvaD7AVblAkXXxZdDrcUerp7qbHgs/hirB
pof1ZK/lAttmiDUxfTDGRpym+UvdIJxzRZdvnZgUqmI50N6A4amyDXs7TC2mX2aY4foiXnLo0Xl1
LbC+1qYlYCqyzQYDTBH9aiPGId0NW+IdOLC3dIySSv7sLQcEYsaM3kMvpipog54lFGho50EMdLfQ
OR+jEXRA7hvjWsDYdCsQ8USNPTt2c6pj6gXNKedSVBmLQiRnrWgI4BZIMgB3GMuswdCTt7XYB015
EClxj04fawghF9KsuOQJTN7oOpSCySOsMnVKuBAWhwFI6TH6xjvD1S8E12GSslv/Ho5FspNuA+Om
V1ubdgnZU7a5YNcmYldDw+sCdV9GVRFtG3jt9Fhnn6KOkQWeBmL6+M3rcY2T6MvUNDMqti8OD1x2
wPVduRwcszhkaRoBHTSOlQVNpse7r3VTzPEODUlX+jhrpvat71LjBoDgyrP2Nx8v+wr1Bk0x9uzV
bFuUPn0yLNszVQBLMe4y4fvMOSkgk25tyJhhddejXjarI17Lt6gPa8xkyXeuwFqYUJ0WAyD8NcP+
jS2VjjxmmmPj9gXhOadaM/d1P37j3SH3ZxwZPhv2oTFZoaPK2poa3V4jrmkd0QdC9Wzv62Q0sZfY
+c5rpqOZMP7s0RNtHXgMK1+E+x4vMQm7+rOpQCmPwdBe27pMEDfp/t7pqVAbAndWRaFR5obaTztQ
4bpNCEb3tc49QCbnJiO0eQqSbw4w7A2WbcETBkXRBNFt9IH1Zc3NtwQKCJnMvPXyy2YgulPQKu/S
fvp0cPMgNUSuO/WwiFpX++kwW1r5PoVnAsMVsl90qMiRQFUYER6p191haqz3UDoxlzU6dW3o5k5U
jdqeURQJCDKbk4gHX6zqJnqkX8C65AYHKjkf5CTvnid409oIJpDlFT/bZPoRjOGmCzxoRshe9LEM
910FkzlHkgsWdqzeas02tiP67FXcGnT5q1odtPmLGUz0+H/9XVUJyFPp5Ld6ct01vhNKKCvDmMqX
wGmYgVo66mIxVheaSOFdr6ud0U3dwaW8ODRNdqIWYLHzeRQNzv14mgoWXUJYfMZBHOfHhhxBTRB3
4yGApl2bSLo1yCf09ehQBkPXZbxrxT+QLSDEx6eToOJk3g8Fvly3KJqONhPxVJpXciLRtRbRzs6Y
j+tDYh6oA48qn8GlU/pzcrGPTEP10ikUf7RMwCGSMFWF7leBmr3LDcSxEypZaQ4rgjtDMmkPAyr6
ZaxZc/L5bMbxhnyFaTnFCZ6/F5ofX029OkMROmHumK/UrOVIyU4TEsEwdfUI8kGnoIiMmhaHZz4n
BIqmEJCMGMG6ZSyZHNFnKBUvoEufyanXVxNgIOLtsiNsxWsl2nBHz6DfouNd0YBkNjG6XyCJgIcb
J4LN5TFwaeC7EdkZLa3KCBn7clIxA+TUeeucFnMZxFJV+l+YX5ulnzOHo5Z7akiw5k4sdeZQI3YO
4W9NvQnOygL7UQONKGIGdklAejVKkwW1KOPyMKEICyfv3I0kFZTYFoumOTsIxdd9ok+HRpCjl+hQ
VSAGbEadsIZKTM+aBjd3GlAkkvWKSK+DuTYJjxRRyg/sAy1iqGsjkXyO+ABRebWM2ySaGXZMSJf6
XjfYRKcexYoqn2y31g5ujQTabA8RKhRmmNHPcfyZwgxe1R7YqTyJVirNrA0amj1xQgsSs/MtAcAI
JUxkBU1NyodlB6gcXtq+9Y7jA4YU/d5XhntfxfpnmqkQY6+5lsBIjrEyDyjNo0dQbjaOTJg1fWGH
jwPphaoe6wsuNEJEyPXscm8XqKB4TByFDMvqkJuHFiN91rVbJaPwFpmIrQH9r7M4gPNZOuGdXcB7
rwd3C38QEimD6gQMsZ7dkzVzV6BOXTIN2gypOOq9HG8DxVuIp/MmMN0/IoFc2X0dnSqRrz2zUMhK
jFU5xdgEQ6xMnoTIZ7IGo7pl5zYJ52hK9i5vHFFqteGWWe1BR/Vd9Mo41EJ9BSyVq8QMm+WA0HMa
IE/RZzc20qUR2yDgwCQWbQd30HH1Fx7Wr6DcNSjVFsQ/Z2vPKjOCweNnEYTAxXTH3YxV7TwDnFs2
iflOb0BheUUb0elrzpfEfIM46pqyfLG+ozZKGChRkjeVwnBK2tUBV2RPksuHSQjqp0+0GuM8fIku
/cINsH+SxSba5bnHRUyXeAMWatwYGdLOlv1upbu7JBx9FAP2ssm16VTE8QtKOCbqKE45XlCEyNK/
2ImlH2OiT8wxeK/aOD27NOxWSV/iu6bJrlgP6uzRCwPzAZuNdgxtpPeDHiSPI9kLyDZxLSXsXHUq
nSfhEpY9FNFGtONrbQfceGWpVpPZb5xG9A92I3e5bg+b1pCcm1QuH/0yYGZmAl2Zlf8ttByIVHQt
UFFCgkm2LLjxRdHyYErhr8iEY8Gx2fA7QRES8CaZ1osMzGfbGKzdMEb3VVg+guJOXgIBdXeYy29f
Yk7Wk5x4YhQNqVnfQit7GOCSKNRyhBDZHgGILbUbNPk07O6yPrb3ZCcqoM2udgEOCR8AZINZfEtO
B5xjOEKZJvQlcuqZ5qQces1fll1J4o+TjE9m3g53fgRmIBRkWBqVRtgygxIAN84q84ZNPMe2aG1/
LjXtwOqbLxWk/RXq9+GccxyRIzYGixPI2gran305TLt4CB1MwY5YIbsdEO5W1ga6SIiGtZOvsCoP
ceddezN1zp3OgC6Lk1fd+yAnTdsNkvEOAP9uXUrOysq0IEyU0jga4xsqeUHPCg5aOkW8Amvv93Fx
IxJtNlovDBspu2miqnNK2nhJQWFijBHnyzQmGW9sQelxbkdMgXAnOaY7eCndpQuMJQcSdhe9BGON
PcpxoNyIsjc+ZKxfKeanp3rwZ0RHuBZVW68jzxtfQ7t+KFoG+oCrLeSvADi0Xg+OTIKLjXL0/sn1
LdCPMKlbkU/rX6l0ldf9lGyiKLeGuzqQOJ29VD3E4/bvGYEMDh9GKfm4YK4dfKOz175SgluukfeZ
b9KFcJvpHJCCutLKpySO+i+3Qv4ns5QUOFWDVRIDycjKG3eQAmhH1xaGZr9x7uIAgxhtgOI9hiiV
ofP88vvhB/T+7DktdPDR9I4HY8jvisbstmMX2EezmLJDJwJn1xZFd5LuKaU4OvSZIJSXwKofOFcO
ZA6qpwZJ8cItya+spWNvLafAPtH21caqbLltoSZzHq6HR7QCEahfNzrmPj44Wm00XUx0JlrsMEvu
hb0v7VtvEz+I7A3suWqotLUW4FPvnOsEOBqyPcn20XaPdUbEp8N+9OYk9Vs1pc+OLoOnyizfaqrt
mwGlOZ3vNzFhWREqaN+TcMFta76roWA6wa5x8G1zuPme9orFIXz8RcD933+PT7sv0pGbpf4Vp/ZZ
YAmPGDv94a//sVs/rP/P/D/++RO///n/2H4Vc/pa/Zc/dL5tHv/4A797UJ72Hy9rTnX73V/WeQMO
4dp+qfHhCzNx89v8t//qN/+RE/c4/iUi2DB+vUF/Ei/3f1XwxWvJ33+LBZ7/y9+xwJol/2Zbhq67
NvQUi8+Kb/VfdfPv/6Y58m/4NAVZrkDeBKcE+59gYE0Yf3MYsuBjZXLjOcLme/TBmpD/Z4EGtph7
O3xXd+mTu/8dMjAPVP79Q97/5MGEQbSBy5RgxgX/JlquESnrJIKdvSRwB/dcpO2Y+S5K7eE3b8c/
Lpf/RZDVfQF1s/73f/s9dvj/Pz6k5N8+fhsjM8tyN1zDAsGkqMcx9KBIowr+nz0+0X2/e/wR4E/p
WiEDxVZ8GJQFd0aIXnX51w8Ptvlfvj18bL99eAttSuCQfLbGmvssEuTubiDUIhdsTLWmOXu0zuH2
r59L6H/yZPO//+azwLhvKIakyT5Ogdq5xLoRkctu7tIFD4pAD97KhqkTZ4dStxZoZ8Jw69IA7uhB
dzbMFN2xXMLXq4Ip0jZoZhUlbz4KjK6LvXhjlqpKt6jU0CXkWNEeC0CMq6ntbHn461/h94GF//y0
LRjXv/0NQt8W0ST4NFoMVCV8mSGm3ysCTo6GFv70pg7OfVi8/PWzGfOH/C8uXusPuYhN6ZAelMlp
36DNGEnBmizvEFSwcwMYWr2TvRSRc4bWDC5w2DB0Pw8OdP2/fvYZmP2vnny+ZH77aWnE2TmDEa5l
XA/Vm4dJjKB1QzL9e42aBA74f/JEf3KLWvO//+aJ2N8rLHt0DAT5UXLRZAU9qBgAno26NAT6amuZ
7/0nT/Znv9Uf8OBkUmQjNnk4tNlsVu9QlvrMJ/Yx8WCb/9kb94clxxagMHpMXWiri092JtQ5IsGh
kJre818/g/1nt5L1h2XHMXj8KRtLXOSpld0TqpSU5m5uhlTuHveznT/UBtVVuSSuojSrxUTkZLDx
Gwn0C8Lz5LcI+QqffHezZGHfjaTBe9R5FYoMeCfBAJh0D2ujAzGOGTAhzddp9Pb/MXcmvY1jWZT+
K43es5rD47TojWZZkmXZYYcdGyKGTM7kIx/nX98fldWoCFU6DOSi0QWUYEWhZJnkm+495ztk74Sj
2Qxv1GVDsFO0oGyTyJLUlgH9+bqHdUhrsIlLzuWYGmD2KSqz6a6SWpZHazs2wf8R7hbVzrFLlKZ+
ePD82LtVeh9yZi4SoNOoQAtZlD/60h9ht491S436gXNdhiitEz7PyaYM2xD4aqsoo6XRsNYMNW0N
LSGPXWoD0cKVm7sV6qU8gudsGcqFEJeTNWMtTOJ38pR+clthXK9ylZYSbbM3GSck1350tqfJt3a6
4/upR4IT4e6nKtXfMmNEti9bGlW1O3LqStLeqoFKQ/qhzv1cEtyBpFU+mokH5MhDJ5FucfNTs6Bw
3PfrpK1GnXANWN4X7o4KHklYsP1H/lW7n5lZ3Y7CpauWyJGpLbsIHwiwcOr6h6MpxH51OXXWrhW6
GX6dBseigF1UuhatilQpDmijg4KdxJNWbmSVjxWuXjZ9KFVcY4SFkPTBPfZ1rwY1xLOxTZogjpHb
pSAjCNROA4UgLxDmRa8nJzhzvC5wQjuwYDkYM1JKcOR21NL8Jp7FwjobtLYyNpN3bduF5FjvI+hY
ebq18fNJ1LikimbrUffAr9DNZlFsfAG43tJiVZwCrSEyeiErDwj8uvY617vEbAzxFcNDss6VH7IH
XuTlIALatBOwotPUpqVNc4jzqINHUKfThSA3tVz4GG5oRJfcCr30DSLH4J0lTmnCVltSLg9WTAX9
0c/rOrtEPW2JcFXYieEpyrl2oX1pPOadU6Jp9leeZAfMxihra09f1im/eDKo7Kdx1NPsovlZUpLd
GMxmzyTLUuuhcScz3WcN7mjCDjPlLapUqooMmbE2TzJxeyKHxmii959onJYSYsCWhHOjDDBU5QfE
SI3pZ+xSFIZSk6oSDQqk0CcHITNFlyY0jShf24Y062UZaINc60h+cNgToEEwPX5GX0dM1UaIfRoM
HboBCw+J21r0IaNv65pRLtQqGqlYfJmCcso2eTUKg+Z0SPJH07vUocfIqz73whuCc250RvpV5J50
6xknHRL67eq2Jf8EGNgZjxCySYKBdkOdIYBNUziEhmLa/Arj3yh2uh9nL3lEmXoFm80K7pTVOMHX
inJzvm5ty+tfu8wV2pNE5E7BJJlrmaXyaBjYWip5mgOH+QM9uYU+hlg+QNvQc/VNi91noILPyF+T
8yTBmlD6xxYmTQQU+chUBL4qzKBNc+qibhT75DiFHkaQM8p8Gf6Bqai94wjEQoZVja1GYHYtovYO
bEh5V9R553we6JAq/052XWBJesFuVHj5MZiYWeRGjCYIqS2dghBjREZzoATTCy8PjVeW9XpxKmuy
f9KHHBd1H25KYhLTnWM5ZrUmWqDxsWRpedMNUbjA1mlTymfFBja6U2484hxHsltORE0VPmfmRV40
wIGJPio6pNQmZFOZwQm3PUAMlj+4NQ+ZFVbFhaxVrfWWYAVo1++1sSBSHPINSPenrkRB89kKXHN6
pdJPsc2LY7efG8A6gjkYVgIvoOBYRRO75/yLHySY5BBz30gh2OpJK/E4BrQZ/WXT1Hner9CUog7R
U5Mol3VKGkLMVVAt0wI8Isfj5F7RmSVHsZxIKBBbjzpA8yUP8qFdVWKUwddxLHtrk/lZTBAwssO8
2PaiEe5FZgVYzKATZHj0OuyO701FZugG8z3S0D6qQgRTk5m1Jy1GPgEL0U/8+9wwsXB5lQN+LbPS
iJQsIhe9ZFtaGYTTLE9q9ptQhHy4iXGaPAQok+2LK0NBvSIdMG5hmShsbPAtWF5JqQmJQOXa5lqX
AXGrjTCV3AlMvcbOLT0XkAVSbcraZUR5yh/8qoPQb9GhXLiNbwcHT6KReWSe1MSXoOqpT4VEMQTb
0LKGcekjwq6/VhrFq0fb8xGV1DY9inIXISxyimXnqsaLaAJPtgsqTUr7kGrh+M3Qc73bm9owOGe9
agA3uCQhuUdlqWTW8tSGWqSSk/MJ+5c0X9wip18KUhEUAX1p+CYVpmfnwQhizX8ySLwIsaEWfQ5b
xvTDPt2Tj6bpp9ShmbfrjbiutzKLm/5i6fTQYILrJd7t2B3rP1PgR+MdOZAy2Q7F6DWPA7238EGF
adeoGRUUygDeUE7UKrv5QJkB1lHCk7dSqwW4qKDHXXaeXFgMd6hNpuYyEI4HGz4gVzGhlMXnACPZ
OMh2+28G+W7aQWtrIz+VCC++pLGgFu4oA8QuujAUjLOP2S+9Hx6jJyScV/cDxAJuZKpT7bV0zJdN
Qhd93VPCJlE5VRmYLubWriVK2MD0OikocHdm5TfughUylOw2bDF+MgJsjgD/0FmRuypC3Y4Pqhrj
zlvGYanpTxhbYwVcZqaVkK0QZmFp7ihPYLy9WPN2INyEnV+gVshNgbvmkVXHyZnwYnLjdGhdrdWE
DzZ7DRq6sis7uhfo4tuNjeSr2pUh5EYcHyamGWdlxFbZsI0hBztK3thR6UG2NSbHMp8j26H2vMmt
OjNe0xSN8LMTU2/bRWM5VDuwOWNxoXAlkRwmLc6geu01BEq0JJ2DRvsexnad94hpGvbdaYaCERUi
HmbkrWE5g4aXbqF82GOuWZn+gSC9xMc/4BYB4WhhAKYEEkpdVmL20kxNOxfUUcwUzwKKl4Mf2EfK
j6GJnQHSuRJUxfQJuWhY/UCN1xOanqaxo39FxBtbNBemTOvhUmvIUqgftuilYDwjHM8JA4jMmaTq
kDebH7ymnxDfEtUeIcHqrXRC4kh6tzPXSi3LIfJDkL46WUvKYnaWLlKmS/MrQQQj1XW6UYo+aVXE
FRfZkLnJIb7wppyYRz2HCv5tSA1TIw9DxV74fYJhbyAUxAQTj4vBc/gt7CLIT2GjkM4+5aoh0sNd
jYqo39fEzgtcZOagl8OzEwmBLLxvVa9Ro/aqOYI44NYg3x5k73PB5Ghr5IGkLUvhwqdRFu+Jra40
GD6NqJrvCA97NCBOVPpgYyIXQF+7YKPVjQcbvi8Kd6tRBOotcB3l6CdrWs7NZwvamvdMXjH1y4VR
2yYUpK4t3fzPSZDDbLgkD5Xj0Amc56Om5uqpQny2rFipujfhQNdARGxQBOJ7yNqjgWmwGcW75I+F
QWF2shr7RbpJrn3TQ2AT3yP6EeA7pGZaZLgomhfB17IxXKSoVDUlEdkx5DNE2qSNmr69mnkLwBFG
3Sasc5F4JsoFpHiQyn9Qq4RpuRpoOmpg6AAqVeyxwi6Oz23VDgb7FttAz9KQQA+2oA5I1sN5ZTqq
+kpvHG/gIpDKGd7ykYfoYSBEAtlJnYfKeLUmzdWeE85Strto7LIJ9j5UsQrELWFD6NxQKOi5u7Yg
3jT7jii0qlvUOu3lLx1kh/EbVw0JJfzzkqKFckQPUysUKvU7gmLzSB2obgbmWwEtHKVIl3r5Kg6R
rNMP6B2JZGCMmQ7ZK1Or+qw4UBAJj4YXEecWXhHBQBIFg4a3dUJ1BfKzBabfKWPLqtE53TbmfABK
EzJSZn1C8d9gerH7OvQe/Kabs1Zcukjpl1aj/kwRIYYCgW81tDz3cz7WfnOJOQkDTmMo6gLRMx89
fHfZ5pu4k4LxOFaTL97oe84pEX2vyk+x0hCtYYMutfp7SsuzvPBc9Tqq37quhxqAM/V8TgleYWl/
ECqVFE+FEzfuRRGxLU+qCvPsB8hb8Bx71yd2Fsu1FdJSy2EGNM1umugNGuvR66wJVVNvTt2nakoH
WIR2R2DXPcNEs3+0TlG46JoTdsvc9AqD1CKTbdA353zqRVAucshW6sQkqQ0/ZObXGH2oUeolom/O
BFjvrVRCyrftBJfpEKqqr9ZQ8eLAWySDrIscB2w0Edv5pR0bYSDQDVhGVh8c4t+pr8xFn5/KHhOu
AqcDL42C4DUUh8kYV4JxQnf295//TmXSvintURw3sLeisdQVY4bNzUIMwUcf/l4h7KaUlxPJmE1C
1/cSYT2eAQOPo3gwHRj6sbYP0uFg1sYHNcq5vPx3lShxU3VDU4Wt1TYhEjkVpKpS3CFWfbsi9SOm
sVQWj2PU0I5mnE8qXhMt8c/ukbgpwJUThUa95R4R+LpLB3rqXslcHyZLkaTVP7tR4qbQNuJSpX8u
pn0ZZjs3wOlWuvt/9AyIm9JaNmZTOip72iPlOZZZs4kQ3/z+o+eP+JvyoLgppMXIF1mdqXL14sCg
w2CBAEhdQPuefv8L3nl+xfzvP42PfsxIfcO2h/Ncp0uW7CGFffDR7zy94qZ6BkifJd9CHGIV58EA
VdRdKuRajk4f/9hN6oOn590H92aIz1KLYtRRwTioInoXjgfaq1F/BfB/GFOFWjddNObdpP1I6uCD
0fJOgVPcDHs1Ab7KG36nar4O2RcCwlZZ/8Hj9N49vx31yMOY7bluKlgX448gexuqY+6+/f6Gv/Pp
1s0wD8Az+k7CNycdCercJi/0TUavpi3zD27IO48UHaVfHykjs8Ih5PsTVIay77vo/llfwLoZwlQK
IgAMdJlIs1iGzt1kHbFrE228m7CoIa39Z1foZjibto/rnoMSMb4Ou7f7cUa7iaWe/rNxYd2MaXNK
0b8Vzfy8mi8mgFqPtsxK84/JeK81OdWMj+b0d0agdTO4mxSd+4ROlfo1DlwidON675dfqdRAWrib
gWi/v2LzDfibWcq6Gele1pQc7Np+n/dQlsEFg+mcCnYVQ+p+sXp6Sr//PcY7vS3rZqgLgXeoQSa1
q/PioeaUu9ATSLWJvWUPdp96WgmFm6iXU/fBaHlnnM8N15+nxxGiXe6kIFqStCHbuMZnMpaYaYgC
iT4YLu/9ipvhHpMYSXZg2eOKKYGxN2wZ+yGsFpFMhvXvr9s7v8K8GfM0ZXvSC5OeDld6gLmeY0MC
SQa66fefb7wz5M2bIZ96c0+kHfp97U4Um7s+abTF4NvD56RuzSeznlpkL2SzGOicV5mZL02jd3fm
YKknp9DVOQgxPywMG9na77/Se3/yzVwxcjAgHaWISPfTPDQtAgJhkchDQVBQ+8Hj+N7vuJkoaKDW
EmhMv7f6es2hf9l0IZCe8h/etfnX/rQ0SwXJLRJRvx+M/KVvwwevKc+O2778/gq9d89uJocq4wDe
6ULfU2wiT52kvjV1wu6Da/POMmPeTAnoRjNcKVq3t6iFQMHON2lQo42enO+9N8b/8LfczAfSc8vI
APxLB6GHWIJ4d+vLEeRflk/rHBDd5p9dq5tpIOH5EYFpYwm3jO8tBqiNrnLtg/v8zux57T7+dJ8H
hJQcPbV2LwpqW4CPZpoPdoEO0IBFrs7v/4Tr8vI3k7RxMwmIsHIdlYxqX0WQSoBvUj8oyIMaZ8xa
ROuMnZIb27ZYVGQOuIcpxPoFHsSzbLh/CP1sUkz7KWqyJQ1yA4ttMnggincEK9BbPLT0AxM8w1Fp
IdA0g3AOTCHIbTrmQUf0sMCqflY2ksl41elk42D+SstYGnvwJn0IPCrHYftnSSxX/0r1NkJf4Hn5
nDkyYNOTrb+U5EIFZAxRk7KWytd1qWMzRjoRM32U6qGY4VLBRxfsncXGuJnU4KMoTrOCzOcUjl6T
WN5Cm+sf1CDrldBAnJFYhT2wp3BlPYaxucffvFRVfOwqhFW2DulBHx4oxb3k8yCIVHRvxZjcmnBN
1t6XOkqOlV6erYjJmDX5R1qbXwhBYz9AUyIKQLwUWffBhtWYB97f3f7bCbH0JBmQdbTPajjFE+04
6ifV1g4laYDucFTZDGzMqaGVMIvKBGp6pY4DLglwxeqDb/HOo27czJiI8GL8JCrapymY/w5zC353
4pFtdU8U2coOp+3vn/Z3/9ybyVN0Nk66hD9XShgmVazuy5ozH9Gjwwjq2XdqAk1s2q7huR+CNUXY
E+mwWypaH4zq99bE67//NKxHmisABfRoz9HzWVbFHcUh3A3mISMbw+wfLIFTMTpjx87h50qTil8G
Kilzvn5wCd57fm+mYKsJcjl0NpcgaQGUhlD0ok0caLtqopvaEu+VAP8jVmbytafr7/x/o+v7/1C2
ZwpWlv/1syzw33K/WZj4v//ncxE3f/z4H4e4CH+U+c/ivev/8S/13izCE7bl+6Yn6ES6Pvfj3+I9
71+OpVu+bjiuadFA8FhfOOHNAj1H/5cnPNfVDWE4qH0cvsi/tXvC/xe5i9CBwOM7puMjT/m/3/Dh
rxH/l9Qy/KP89/ufpXXGr2PSFrZtojm2PYPv5gnTudmH6qBswUlEIK/b8k8q6x1Rls1FWOnaJDbI
bkB6PUnkLafry6Ancicpmd8XZoM0pYv6OylL+0VL4m9WMLUfDGTzKlD6z8Q1fz/H8ywum+saJhpf
LsTP26E0dbysCEpFZFrXgF3vCsAeeNPoPDyMEg9aYKlge317fSnNOSGn0F6r3mgXcYyBF8Gvtqxk
bK8Yj/nCRLf+bAoKEj7yfSKsJrlKdPxHuZ/SIbW3udbVR+5b/qkeC7mMMr/YN7DPQ3v4HvYkP5eO
su9oWZOnmCM5tmDMsGZreLkru9+2dhx/UwEIYI+sU3D04hvt5ubsQRjtTO2eGF2EFyYeukYUEaw3
LdmqqclfTF97cGplLrJGGc7WHUegxS0mbrB36biXqLPLCVC8l7bAcel9k1EL8MfrjC/wWONvCVkv
aFZc6+D2fG9ivl8MbPJPuYcI2xDdgeYnlfdySl+QsMcQ3gDxSUrFAEWHOQO8j4+KBNtP/QiJ027x
7/37b6vh5cH8ICMkIQXFqgQGSud1JK70TrT1uJWt41+Iz4kWA2YVv4q1bxq6Bruq2z+EY/xJLGv7
7BkSlxoMpMi14o30jIfQJY0lTKmewpTJP+VXWwJBHqidECbQwLOQ3wA/iPcTIJ5N2ENOrYqemxA+
RgRK7IzIjHZO43zKgFldKlHQmTZCknAI4dyUPb5r5Tfrjk48WmsW5SbXhodBA5urVyWkONta+jI2
Plk4Ue8yU2qL69vUCfPzDHA6I9Eyn6mbBGen1v561+raeIxAS7ljeIdXMofuVwKxxrinbeGOuIbN
nY0JkkrNglA/jC6kKD4naqoxHRbVquwPSJ9IP51Cdb6+FFPXL+HknQaS4YlfZya5o4cjd0CXhpPT
xhb4+n58zabGROCexkvbJgTANdxPYujVpRTj8JAmGs0JDKDlNHgnMNPqjMUDJUSMm4g2xR8NhX/a
JhnWAkJm4oVHut4PGnJzkpv3mjRpvq7BzKjRd58MUzyliUjP8g7lRH2k0KaO3J7pTuutnaYtirzC
o8gPfeHyQ5wuabXS9SJpkltmgn/CWf6p9ZJpBwmIQNK+ci5wvcbvJP1cMJZOb9rYrkQXI8RQjf5Y
c+S5i4XdrZUEkx3GQwlzhVzTzZDGKBe6teOk1SUWtDqcHKOLtItTiK3jwQym9CQQewGkADlphOaj
jV/3cL13WZj8cOLnSc+Doz7fzIJ/SGAa7v1WkXEpQZhCzFaN0I/t/EIfWQNgFoiVZeTaIYjGaRsX
mOJK15Xrpq0zjAIASru6+qQPySEBngsZWtefh2ZAl0aF8CvwrIcQRd63n1aXv5mrzV9PVfNciKCb
JcMybMtyzdsjQ5CydRrdvl5CKuiOY9KXxxB0jKVZ7kkM59Ql4wlgr/0cdmTJWtpL5cnPMi7JPbm0
yO7OlfC9cyj8HkpYYW7RU8OG1qbs++iGTykZ8c9eFlRbQQZkMKC7pvM0nIDPLH7/h1yr7r9M6g4n
BYu/h/anzX9uNoS9Bi9LKngi/TB9RQGnIaygPdTpm0bXwMTTp1wNceSt0jQILkVh0CiP+oJoxoy/
JcYxGOhuTISG3uBMiqLTqKpParLtQ0KkzSYuev0uC2397vqTWYgRvj4n0/31mR5g1Z99J3sE2hJf
rDp9QYwL6khFzmcvzOl51A+R8uXLCM89SRo4OhrNaH2qUpsix2jvYj//E+phDvnudZxpTKZrqoNL
b/igzz+ZTdp/cAa1/uvmc80sw+L2GaaNPPJmIeyA8DmjmWZLhl6Y3iH8nDAe6Z+RrijklAlGaHqK
l+tPoW/ZmwRQLhUr9D4Ikl6sVKTgSpFleV3/p2f0bwXu3PvczYN7IJHm2petXGVNZj+hUdkIpZxP
+J+TVYxKfqMRuoY8GVjgRMu44jy3kFYkNib01wWd9frBcPL6JMti06O0Q1YKi/f4+6fmWjy4fWqw
OJCE7Jpwlm6PEUhY3dDuIEGWDpGGZWouk05DohoRXZIQursG8ppuCI63TuaQiJPh+9nW5ziHxisB
9R8nr1Ym1blDlXVqytohPSptt+SM3dtERB0w7/77BT9NciCF+uX3f4Hza0WWAezqumUSLSYYaD5G
7F83M4knuiaHg7oklxIsTx17rxjG4stg2G+eYVA01fsZl4bAuOjKxwTNriyH5qHukvKxFCY8v3xO
IRSQ85siP6LUmU1FEDSCLk4fWcqcFbmPYh34urYbo6xcXie1PpXpNjGCb5qXG8fWBXKcifGQkDX1
hLrtq91li8EorMeI0hxu9WirPKQWdKSNu4hO/yOZN58UKXVOPCc2KPfN8XR7CaWqPuddw/ZIyMfB
JGMkziciWSjE1Kjt3FWY6vYTaawBYmagTOl1MDVUg2pLT4/XF2DZFA1V3awVOpDddRSP/iDf4qF4
1ZK2J40sjw7sU6HWZ55+pFn90eC6VkF+ebS4MZ6l82A5tqXr9s3gQr+aRlhs4VbleCe8CchfaoWY
v/vvXY0ShD18/exF1ncXb1ivz5K5GB6chMkBjaZbYoJblZLze+q23dOYVNbOpu5CfF9z+P0zZFz7
or98VzRrtis4OZA/J8yroeGnEyah7mmLIABzIxqQbd4mdwPVth3XB7w6ka/byi4J4UCA+wBb3aE3
Vs2B4joCX6f078OoZePudMlzKD2URGkCLlUFD6kFpKjOLaI7cUSsiT3FA45HcJ80vreru5IiR2q0
M87Gerz+RNA2knJ/1RAsvW1yE4UUxxlyxEJj4yYjJJFg/ILWfFmbevykWjkZq9r7krF7dWujvlxf
mO/9g1XhQYhUTu5Z1+KB1MbveZGZrzX7UF1P0HfExpshaZrgzYfBWDrJ6xB/rdsYd26V9OcuZYnw
o8J/aZEkL1GTwGTNCn0xsQdFOj+1L73EVIGCpTrqbvatQyf8QHAAUF5RchWMl9o1yUly7M9ZryYM
uLQTYoA0ha6Z7GrJSTJzu8NHaC8jquopjDZy773AJY93mLfoHrI2LPjwMESPTbUjJekUpBsokzDP
moyqVsuu0vPSbY2kFu9PYB4bCGUbf2zzywSCeuWQioM6kQBAobcjHFbPwJZTuGu0vyN5RPDBoGMU
eJXGuCZrz9XECjymSRZiCBMyjvOHfv5JY4PMeSnMTpXoplXoeSGlnUSdkUqSBW8MrP+Olj5ELdlB
buG5m7Au5L2uDH5Cl2VVpAznpIV0eqDO1zkzBT1PAuNL4/r70Ym1R4tM+yUFQxymcS42yM2NT4kV
eeT/EGjQe5XxSWaBvzE1IqD8tjxoQOcfPFvIHUl+zWpKvA86Kdfu668Dg1Mi9UidpA8kpLdHWQwH
mrTUwPZIqm0UkM2gRroAU93VeyLP+wXClfooJD7duvT2um5qK+GpjgRgGIhJgambTWz6Gln2G9ME
oz6o35yYOMUEiCSKvuFZBONwBleIMAu+TGzeuaY9fCGYz185virWXS6e7C6tt710nI1GlHuSOu23
1mD04K7K9xzbLmQFTABLzYLEUecNKP3Z7rwIHkAYf9Ay/ZslE6c6lQWdFplDveCm2t8hw08NlyOK
jU9rQ2ZueQxwT4xOZhyvL2zSMHFV2ufOkz90L2DfbnnjITN89/LXNO7528BLiGgIHRilA0EccGtX
uWM3p9CKT1Evgz3SKXXstKH54JZem8a/3FKKHxbexXnN9LGq3VQnBt2pLGS0hL5mza40VfRWYJ4d
Zc8yMAXWNm7gCZdGGF8SI6UXn1kHffR8yL0EiI5ooI56W1UbSyfmOTa9fY8n75DambXXqbBctB61
pQPj8zunom0V4aFmd1UdodWNq6QUu2EAoxGjjkI0rZwNC4O9Slm2jmbBEc1ugkPoU8J3yfbCNwH6
OJWadddEjvfR5seZC/U3l8IyBDO/iVnboV76696h63C5OElRLjkcaVZzqJJZuUUW8pojf0e0Ymrf
t/DHvJRydJMrBqxntVsszw9D3Iera9mj6Fx/d33rmdV4QEA9EO9GdpFHxWAvqxKdcR2ezFDB+msM
mN4BBe+61MrT9S2S6o0Q5osz2uKIRLNcFpP0AcWwsUEuibRzQBzPBq2ONlW2/E/hiPSMr3mjM15A
Z7uVIC8Fie5jmGqCQJ/GehZUAfKahBcPmzLUoz9aAwXXUrhjta1BussJO9HQhtFxHIlDBNIh7j1t
ez3nNrX2w2qDcXddUaoxDzdDT2E57YI/Kllp9dpwJMp9xwoO15dCG6ZNRyFgMWH03xD26myglpWf
U2+N+PUpz0PxJzsUBooyfkjpXEoFXB035NsgoPeW7Wgcp2goUagW6b7tKm+JFq84oHw2FoXl5485
Kt3K6/3HybiLYz15lJ5nrpu+c1cDFZ9HevPZptMq4Or4sQ8dbZolpQXkg6AmEbLgwzj6ppsvsHmI
l2zkWJ25Q3bJs8jciJzsVglOexO71kOiwu7T6KruU6vRayNz+Kx37S5UdJMyMpzXmMu6bR1ApiLY
naJGDETN10ktvr41hmmNVM846+WoAcB14FP01dF3xr2LvvECY7XUEn2NSAz8XB4ZzKvX7wgujVvs
dWCDPfpwI46BtzECixX2ZnJAzO/hL+p/pMIPTxwyg+Nfy4VDjQS30fUlkfI7Zh98G5bfQFDMCSzi
iEt5xmvuCFtz1/Oi/tC1wauVji+6ndQkAkTnXCbhm51q953dERIqz3XVIJ60uQU9MH0YLOo7Juj+
NQ6rix5mzlNbqC9G5BZkAuTBqrk+XNf3nfLOrCWwDa5/n2cP2tqYH0JDisdc4s5y6tK9uKMC/T8F
h3h+uf7EWt4t86k2EFlo7sbz3GrvExEGUwGVt6PKz/ZAN8xCO0m+axmCBq66JYGQ5jpsPH2nZb58
08BjNSHuMBIs6s8gMfEChH8kk4tSPrj4o9TPWIXTc03kLmyQYDFc19yW53g/opxedCF5h+WgCJNi
qbrHqNSvnWwuYow2uT2qnBQRSByCBDKAXZySQK+Xcl/Z5pkOV7pB1K8//HVn0rgi+V0E6SEJBUlt
sgZZ05CDRAPMIp68kg+RCUCYVJMXYiYetZJqVehBJStUlTGW0BjdGdQoD3VQuJc4ZTgVYzAC5+Ot
A+fs0qVttdRiII2mocUrAyDxHKhiwDSzwCUX9Bd1TpxrYMHDyYDPDz7w2XhDl+N68HCghSYfNKX+
e9vg6HOJnb005XRbvz1Yh7Di+W9EZFlnDI8as6fA7gMYjfNLzVYx4cSwdwzM4UHMEdmkurk2LEl8
H3WrdaoCilcVUFtBdoQwc/eHzbYZGXh+Xw55dVJ8suvY6jGwsEUMeGPeON7vY6W3l7QHwjBXpeKK
HIxGa6plFjtfMjuOAIfpAvtd1m8QzTmL7M6Z98zJENfg1IxsbYsS8gNGq9MYEM33+1PGVbx4s9o4
BmcPg32D6/7XxkGlVROYNbteJeHUGI2rDtP8EiNYvhuDh3Gew4Yg6vYGbhsa1gB9FbEhe1Ts0SVT
w12VNOKp1ukhw3W7CKe7swvder7+71zDXZ83d+wava2TdimbEf/i2uqhT0m3j/MGrco21ZBgC+WS
r6DcWrvHNNFAuiTmJ3pAJB6cJKKLqiEyPQmT/HscOA+IjfMX6EdEi1vWfZPb8uCgoziYMpq2SvfS
/e+v01U3d3OdMAGxbaXCwy7ltj1h6MT6WvN1ilxT/zZGYFrGFnoXhdv4MdM7hReRs4c/iPt8NEjf
iuHejX02PMhYrmElOoTo5VAe+RzAjNQkekx8+8okQqWqqVV0xp+Dl5BozESz7nFub1iIw40gAeeQ
kQJxLwjbIWORoRp6ebQrm0Vv5QqIZGg9z1m/bBHWWS6nDQe/7ilL4SGWbT/sdVl/UNYz7P9qJjm6
7xvzDpzulAmY4tc9ipGZgr9hPvHV+rROMPAfri8VqKe/fvrPv9ldjRVLWrbYRT6nm8aG0tK29n0N
kPuijFBs6o7AjjwhQjuKGWqOmZf3JlflrkuKB5gs9pNl/XCcqn68vum8llCeIFC761skDvWdVSNw
pRUEsNoKWUMprB7CuB52gcqMs5eR+1Cb0jtPbLmOMhruIYaFx7yJ4WiKgFBC23vryDHfXRfZImqC
LWAFuuS0Jh6HlCntLk1wEEgEOvhpcFUMCzrdiqp25jxj8nNfCR2dlpYZjxdLA8zZN4SVA1OIN7n0
OY4MIQmQpnXXjcbrNPWcpzyCtDq8WMdmOFdtOB4Klout5ouv151DiCvsEu+vmwqrcpOlYZH8YvSe
ehR9/m2sEhB8vbnO6xhNlpeOh+tLyN6twpM5XKpB14+ozNtNyfy2VnAegFyG9/3gbjEDgdSfjcDc
m1oubR0PJguVQaZlM97j4c0wtVLZ0AAq/VWk9yIBSpjGhj7pqb7N4aRjLhK0b2hXPOd9He9DHRnH
tfzeDdNsuZEkIl5bK3qpYK+OGBzhYmlC1y4lT8MyiCv1Wjkj0UhuvzPbjMuSRPF4lxtJfbq+9H1D
+ikxNgtVlWpYjBE8wTJgMoK5Mx4moovIVQJ/zgmc8HQEztSFyYAhmgerVEfkQ0ekODu3YU9sUAZx
1JXDMberFYc4GHzzzBpb9M7DCU55nbTpzp/tx6Vreavcq6qFbmnq0cwJTu2H9oxkxflgQN2IdqgX
Os7c57Vt4bpUf2+PbxNPZUtQQ45Bm9q2lObOF+3/Iew8e9xGuiz8iwgwVDF8laicOrfbXwh7bDOH
YiZ//T5Uz+6+41msMYAgdXuAlkRW3br3nOdoviRn+1lWoLKl91iP7kZoTplueqZeJzNVJbSrOj3O
Y0PE/bIyiuXwx3xF82sigP1eEaGqoDtd2RVPc2e8uuPsPvXKfkt7b/palbq7jsamPGd09KoqyZ5K
QoHNNt5MmaDkMDAWZQbhLWCm45PRy+kPTS5zWSj+uazaDgOCZQmxpOQs9s+FJNCKFM5uka8/O4Z4
vWjCf55Hw58YhIsXBF/DrZy7E86vEUB/wC0QcLbL7fJ9SoriFM7l194F9aoKnRDlUJJlQnS5F5vV
7r53RrHnXDrb/PX/bwl378c//nZHFxy2Gc0zrJHwP3/7221FhCj9qLUR0RYf6MHej17hbFTH+0vh
euVu6JjjNDEESeF4P2QjEJf11XS6P7QRMUx64bxi9aE+qmJ1mlNl7CgjmtusiCrqJUkSZVMnD0Mf
uxSF+rpwCu2SwM3dzTM40+WVq5GspBVTy7dvNjdzaLyrY8FQH0LjgKtPY7hNsHk03GQyCPy2JWxC
0i+ZxtT1pR6neJ0aA4D6pc9JchVZA1lhMNHjJXLf11ja+kV32/aAi/APCpp/T7uWz9FlS6UG0YX5
e11mNmwOpiYyur7LRYclhshBYBLcC9GlK818r4V2v+7rYDFPjdVT4gTcIHrFKlY0L2UXaKTjucPF
8dS+yYV2uJ9EEnkS9+47FirqFgcw3hDAKPmc84Q0qYoS6lxRTtb+/78y/q93JA3B2JzOLf/9/o4K
rYzyQWF8+tyLhlYD9ZmBBI2Y7DOFXacov5I19/IhS8lzTBeWGF81FutHqIjxprYQWtfVDHJu1OWH
LMuTq7etL50OwsuyoEZyS6jO89/zBTZTEczvzSw+/vBW/nWDOoZuC7F0Zywd7NRv3Qgk0V4Qm3QJ
zDb5EAgJN1nfu6fQDsarLnOg12kY/lUWu74fTF+lNqkmXmectApzKw5R5zBgY+pi+VaEVu2TMujc
6IR1vqnhodSG7GyFXsG7M5I/rS1i+dv+eYMaBlWKZQoGafJfY1S640NIPZmswxw7r0ec7Pleg9pv
XErZez8Vpw4/L6L8aJeP3jcti8UVSIDtD6SRrTH+1Y+Dk5AphrSeRjIs4ix74MhZrrxGFqfYi+1t
D3zsCQZxuMNwzYYGYvchwDuOJVoQHgEk+HFyJjCRFiyKZG8pYhUjmA07RlUk27c9CXU9Npb77mx1
7fAwCnO7VLdTk5/7SdW7cdZvZq3si0lX+jKafbj38jY4a8ncXKCSrKaSBU+SoXMKjBg1S9f7ASfs
BKPGuUih6BXJTIgO7slLofIzxFfrmhd2+tiFwbZvNPnSLg9eqlYqTtD41N+n5Q9vgK+Cxsds7paU
2nnCX3Y/EMgI2PjompmfTTGVqR49WaQ+7HJpThs+1jnR++dxeZBZRD6SReEMIHXeRyxNt2R5KMzA
9aNREIaE7blZauApt7RtoQUl5mPojsgSdvUPOHzaGZxevEbwwlmzV/ug1FLSoVJzUw1F+ZIPAFuj
Di2KyzkB/i7hyq06a0HvHQO6Cp8PVZZrIPah/pJu5bdK1A8gM5qdI+KSabKu+9M8Vbd5sgj6Cirv
EPXzXkDivMVLFINX4O7eWxK4b1OkyZcpLU0/libjB8J5CSJPfBVGxYc+TtneZMy+lV5XfKhaPAE2
v8ULslEjbAwSjvvzPpQoJ7Jj6p4+m4E5fe7A3rjzNsWcfpNl4j3Py2zMDUz7rcuCmhiSqbwO27uy
BaSMvctckj8ixkb7+1kzUoS4uiJ5xPQcnVjzAaGqdFMxNNwbdibftb5909GYEJHgAGVcNBAcdybf
DVL2XAza4GNmaV1DkQAlJwcv8qzyYJACry/TOM8kNlHZ13sx9HdFRBhBfxsIwXzCnt5f20oQyBuP
XzIC8c5tk3WnxDZeyswtfS2BmONFndqTPETmTdZPX8ul1Re6s3UI0xgsYh22B0FoTto35a3MF7qH
KmAa06Tc3y8QxPgBdAICIshyjYUePWthDFVBMsHyhseihKe9aUX5HUYE5aI1JS8aQuhVb2tfe2VF
z51VkhmXNk8AA5hDNi4hRrEbF77U+5r+UaiO7H6/7q9cBwyEpY+SvnNmnHB+6ydCQoCyAlkFIj1o
zxnEkjsNs7TjP3TE5dKx/+fitRw1KQZB/rme+N25V3gmZ0aDaCRUZKRKacXg92hez+XQ/gyjmEFP
Kk1kITwjXb7ya9CcWHOYFBEx7320NdGvpDw+aDHOYAXnajcH9eTfa6pO8lGg1D6JGLgxDZNzCO/y
0jNGZ/hBWbnUjKZylW+YCTACYzI5R8zYrLUpWnt2lRxxrX9YXdn45lxznms9cqTzqfUjVwsPFK/P
fdjKL1HOoIhkExzKbvkmjHVXxdNXURNBLu2Hz92xgk6/zduMuxAv/en+LFuekVf/hw/VXIT8v3+o
nlzk62zKhvP7KZ4pAwNrHUe+MXOG9u/tPz3Q5SlwlrO8Lb4rR/fO0aJSK2rtHeizs2+0YCpXwOGs
o8zY/nQ2cZ28q4qfXETH8HCa+vLhPkopVJ8T5xeatz/sw//eyxyPMNpFIclWpt9VI/8xDK409HpW
RVIJKa0d+Cy9vPbBziJ779otKruuqTYEQk1m4lzMRSfEIcr7u5IumrbfN578CJzGOgBiSbgOmrA4
kPC+pSrkjJ3/Sfpj/Ftweq/mDLStNkRLoS8X+H/8xXVrabi3KILK3hGvUODvXTPz8f7MDOkF5/F8
beGgv8fBoG8gWM8n0EXNtXFAo9ZJCh6EOd9VLQ+T1TKebR1z/ZTosn9jFpQ/oczcT3V6TRSFiOG6
3nqq1fSg9Ix2q1kdQz2z18ugk1hbeepAr60SMy0e5JgX2/vP5tYgndpyXV9MPbjYqIUP0KYv/AlE
lCo0Ebt7J7RCIzUOwc/WVteoqtxHN9DXbjjOT3FQHTVw1O+TV4d+6bmkx3Z9f8WK319pGdHtylng
llf3n/cgAHfZwt+uCBZHcJC6x/tN6fQDPWFVGwewJrRSy1i993W9HhKv2XSViqgYGGpVUqitRrCI
T+Zxuea+8R4Cs0r8z8I2Dp8shg+rUAawHBmL+l6eDedmtG8jMOkjnSiwF45WfWRBP6y8PHmgGyqB
6DOwaEfQ2XdNhnlVS0WdagCw+hCXSvu5LvBhD0dXZ1b0eQdJGx3BvV8T5h7CPJvTznYyG32vL9li
d0iuU2RfOmQZvKWE+j5XObtEWPQ3aSs/ZZTxBJU3esqS6Q9T0bt97z9vdxstDVwSg0RdPKPsQf+8
BIEXFWM+jJwuM5jt/aA+6P/CjYeYeXXMt8oIxyOwH2eP+pjFMJQPxDgR+Gnb8zbjyPDqhMHblDTu
wTb7dBMsfXe9NgEDB8dBNNvPSjwL06flVSZdRvdF9TGreiukxseXapCVZVdvLJtIRrqr8R/6t7Rq
f1vSeI+WuZyg0XQLG8zrP98jGgeSH+I5W49g93wOJX4USvY82ea8rT7/zt0JEeEuytC6YjNM+XEm
k/ehnHV3aRFGIbqNKMcbQdRE4oTYR/Shj5jeEw7QBcp6pwfCFE1f4uS7XWG4zhPUCs5ewPKWBkUO
3uSZ9KrlkClILyCt8lNTHGWKoNmyD8gpFMFpFnLYi9Z4DxIAXJ0xBOfaqPQXz0KFIKaOO4zgMqEG
sFq9PNlYGiYkGJ+nOUI6mdMLo9138Zg/GEkXbS0acqC6uYvMee4ueQcbKclS9SEF0hO3IpdH68tv
TMEKRlX8M2Ul6dVune+gkOIrevj6KpvkR9t0t6nMh6cUifgGwaE82qqcb21HYSeyR1ebn3NYBYDe
o+KFpom7K7C6wEuHTMjR/ll2qC+sCNa/4RYvTherW0Rawkpr7PwxALW4yswyslakNKktmzWAL+Wk
2ziSyZdqDg8JvLNvmaGb27AhEs7zR6MMfvYleSRZXXx1J/UaiNe7PoOikr4Xjq37tRd3TkSDV3jr
waaFKpf7Ou/UU+3xRbuk1dMtG6M/HNjd5bb57bbCxuA5HK6c/0OYFJaTC/SGse/gZS+waD9UEIyH
ZuzQkNC0XIMcifkEw63HiPtXMY5H3crbk6eMknIhlesOOvCNqMLiiKbG3TpN2rzIPLwMlneYDaPC
yOPBw69T41Fb+oVZ5NpnRV3q947zzQareTLx5O8METMhSAfDX5CJL0FUQuKswa0relj7UhhEJZOJ
HIz0Vj+nk8TarOrCm44dC32aG/lLhKjxmczDzeh28g2Qgb2rTeNXpuhuZlmpvc10tw/Ii1pCkBiU
i3G8QE5j6Zyj4VQlSfQ01B7BXZkxf8v1jmtuSF+hpKBJcvHj8W1N9aF0lXVhc3MOtOKIIijd4DEB
n/LY1TS8dcO4gvhM/RiDwSt0oZgIqVFd7ksxD82RwQIPRmlDdu37lyzRoofxQZ8Deaop+glTgN8/
LS+TQEx/GH78q0vHGsNRYOFOYx+x/tXp8uohDKXQU9JG6vZCsm+zC6E0b9KxFY9d1/xo7T4D7pN6
9zNk4+TawRIzl+pclsFOtwbA/kGXH4i848ZOza/5nKW7UMz1edaKb3mlnAeq4ZRArqD4g7WEfsXi
BvvnBQuzmpJP9yQdJu9fZZ/BkUPrBCoDL/waO/iTMUkmj83y4ApvOgz6SH68mSePVuMlj/UUp7C8
jNv9X9x/VPUj0xfmniDZMnSMUCDJ+Ew6cuo48HNWsA7e4Px1fzUZwRlnZL7zuqCiSVdbVyWeu5mM
psl6sOovw/L1c49qjxOktaO8yfpWzQXbLXLUuzr1N50q+sN4XbPNbYXu1i8xTU6nqA+hqe1iretP
Tjchbk6jnJqKgiZJiSGwxpTDXas5b8gLfiSDU//CPNniECNc0INBNjpyS86N/ZaImLYHulr+TbM3
SQvayZKsqqzDEcqor7LmbzQXrQdka3D4G8XMgVHJoVBzi9i+VVx5DEzvLZIQfZkwE/q2BjwTxO3L
HT3PBCp0tU8BAuk+7smWjC0/Th2qbM5mJ36JBCMI0VeSDXqos/iAb8Z6x0b4UpjJkrvxECJH+qto
0oeCBv1ntzjEaAx3NniygAbuPAlKP2ui7X3cHtj1GuhkdwKXHaJ6cVFFYm7daJ7t7YRs1Crx+uk7
3jkSOG35hdJK+gXhfyQuhS9mDW5CcFjZ5KkUJBxG6YZlNvWtDmghiqIP6abDwzC1N23o0k3d1mfN
wOaBEyXnUjxlqW6f5mk2niPd+an34hFFOqmLbvyUQiTdEbdjrkda8jDlnOrQVjI9KE3ib1LB1uvi
Bjzs7L0PzjKe6mkb9L1EKNEm+S3BOrrWgXQ94U6it1WO1bHP7PKiJYBeC83pXs2qsVZNRk51a0eP
NNDHw9CQ/jNwD7/aXhKezdwlDHV56VLUmoYkRtBIGMKPwXBsbePvB0vvoBMRsUIqR/HQoMOnJ1xW
ny+n5WeBmZSU7iY5ihpIYgrWG6olY+f02egHGuqhvho4X8aPeswRy2Pmdw29tr7iEm8+nxW6V9ND
J7Xr/ls4qvWVyKpi2y7bqtLtSxoI8SUpezI+dSu9hpNl7DVvQk0Da2xL/It4jDXbXhOzlb7XZDyv
OLbKt9nwHlwNyTPcIwzKxFpdgv4Ql2nz5iTEalpd9d12+nCtYq+79V1in5EH535LOsR3nCJA1ehf
huAvfE9G84mRGWomTrhvBYHtyVj/ADO76ew0fAm1KH1qBPvSMNQnyCLzeqq8+IqN64nafWfXmbsl
qtJbGaUzE0dUntu+dl5qFSQvduVGT0Yq66eMz3o/1uj47i8Dj1aFkXiExvaOIjIXJXI4P3UkMT7f
H5I6e8NEVF3urzzMUVt4VQD6lXom7YPonDAH9qobaiPaargmkUZbcHmYFGrmuTK7o1cJZx/FgJ/p
76mXflRHoBVEWOVh4Q9W1Z0/n3YmZ3KHytLhAHSAcX3AMn2aWG9e9VrqB0V2FTfCQPekHP1Uq/ST
WHombT7rpwq2JQEZmuQxSADVpbODwJbo1bJqSG6xdH1bqpymYhq7l/sDDeYxUdmeadA3Lzd8Um/U
LzwHD3qhwo8g15D/otwK4nGvoaXz82owriQ7GdduHuervcoH8naM1uw3GLaLF6Hs8lwTWbVo6MFD
I6rq22p6FosB0B44nladqE4kNsZnmK/EP2XMQWphtzsO9NMrvImGBaZjGMmE9BXkhdwkQu+3VuX8
UrPzTaiGC6VLk1XRUmbMI1kGglvSjLhDUy16nTiaWob2YBA0Z1D2oWhIPiQGvgQ7Vh6kt25wuiPR
u9laJx2ZIDi/iz0GPiYJP6IkYNasYuhrsJxXoQLNplcowZ3Fc86RfhXzzXlu8FSnB1pmb2xnjt90
1hEAwbApRumw0tX7PtOfq7j7C+LrPmndZu9Z9rSyyireNm5LwFtJ/nBjfSNmbgOhe/Zz4sJNoxw2
HsicqfhmzfHAATTEl2YJVGxr1ICXIrPmHb7Jb3IyTIbmhX3AdIexdA7ErpA1kS7ElK5LwoOzjnVa
0fwf+/InnUIOLRUx6CiJ373EZErSRDdRjt/0jJGvloannnJxlQ3UZFg7eaIhXcxerdDJwMI4j4RA
j0uI4gPCPC5/Vf5ox1EnB050qyK1mg20wnDbggX2hPKwkmFD8CxOJt7Fmom2dFMr3uCpS1elBpeu
MgKm+E94JNkim4Bqm5nxJtAG8tBAH1wz1vhV7+kkk+niVfc4/9KxmcHs2lAfm01KuOw+LOHuIwZn
dD4S9d5/yxWactuR7/akTGRW4pGY8Z/cg99lD4v8NlhIpqxpi+iQrFyspCtdq0kQDIAx2xmyWGQW
nigyfwpJsx1TVPeVVrS+5QbHqJ3PXaiSS1lgFpwm5y3WGMoX9KZrNkS/kf2ly0MCWie7P9Nmy7B0
9Jastm3RkLSQnaD0Kb8BLg9vVGprbZRy6eIDnH524tk99DP74/TTbkYCOvttIMEqtlH9yyCzYc2E
4hykSeAHjsYGItxNFaAdmj2csJFlrXpCMYYWVLguukc+eLY2o9VXKU1bPRhOWDsJ9HOY5ptjt/YM
2hAO36iv0HbHI1GxorU4XA00A9M++do24UZ55YxvIajWWoRWK0jIa36Fhj8dM9tsT500k3UpZt7b
kr9n1CQd0j0DmOl99dpfrmPn6zLTnwqXhPkssb+1nasY8sM+Zrm3luYmQX12u7KYZcWIxd0W645V
/iSlt9poM/YCEBrGGo0wyw9pguuibtE4NREVhK79HJPqpQyLb8Wo+xXh9bVnzfuZEO+OBj3xMPss
NMsjipEDFMUvVtiLdWKbW0lhwHqBj7TkINnaFhI/sryUtxJVxz9vh9XU9zh76DwR5nnoZAeXV8pd
olDLTW290HEra9sy9AT3hWa1djRG+43VH8rii+tOCGUdVsxCTgTejlBl807bg9bw+UptP5iLAhUY
zZnc3Vp9e+uD9NfgVeRT11CXjDE+2BOWVODylFYdgtYJ+2OZmXsqIK6yjohQ0yz44xQCv8m6uE4E
MZbcPUirqKYbh9hpy3pw6XAtQyH22409kiHbOu6XCCPXOjGdo8rDm8nBYFUPVb8d+2GXM93a5rYX
ABYO1HpK1WHkDLUeAv0oVPV1TjAO2ebGMBXLvfmcejTwO9Hts7n6UulLpYfjiZqX+HAEkSyaNYe9
LmHU4o0brwlezXz2PbYqP7bQfWTDUU0ZeRMVLZ+pTZAjlvRBSITFroqQYYfLCcIuFJq2K68hky1c
2NHKCql3Hf1Xom3RxEDX59MsZwL5rC7zxxEXVlZO725ipWvlDVtRVuEe/G+9CdIvjUC2mc6s10Fz
AkU/7EpCXzfpAC3G8hp731sI7ur62gBgXWtWMK0ZKNWnYTKPkc4conZIMKxxMY4JfoUyxRuhQtX7
IiL5oanUr8BR3q7jiLSGMf1jVEN/MZR9UElELLnxHAaEjWFH+5WGybngyBbbJJIX9XjoKtfvhmAf
CvcNbin7UIQHOo2Utgnmtl23DKGdYIanjFlnk5vqWyktutTxoNakpcFnV5gIGqQtVSYC1iJ9ScOl
aDObt9jAiCl7DQAMse7hlIY7mIKLAKh87BRjPNPdhTl0e8OJf84jCZxjbZBqkhMUXWjDzYuqX3Cv
bkkDSybq8AEkKTR0841gtnnVBuRRFiU1hYaSOh0C1pTcUttR6+iudunaG7wjtRtBuGX4PZ6yC1ak
xyiYHlJXPFBDvDjt4rEZ5KtkDexaK1/bTXgcCoSS3RDiB/O+GXOWk7b6xQiTjaGFRF0H71XDexxi
51UrmYxbbDwM1z1uyX5eGdL+SxauvU+c6Ees2o1UaXcw0ZG2qskOrhccC1s+RyE+VEIsaJOFJsss
y2CcH/lKn+zSekZRq5+jIDnH2L8h8xC06dPNFozj4vXUtI+d0+6S4VcTV0dbdNOF9V4+2YS0rXK9
WA0mlhdbye5QWpJI3vhdtxRh2wle6WqX91GxcprkUsfBacCJZbQ7SjWg2YsqIx/WxEXjSI8Q7OXG
1wiWwSogElzX+zV8LMIYoEyu86FpV0Ipj6ABBMp6/JP6Um7Qxd1MCuF25s9uxS/HoTqlf6AeGD+Z
/kR7u85rLjY5fTfRwnZpNwIAJ8eSHDmD9bi3thFHQX49qWxLG2bas2DtyKl+V3j51lrjkMxWym0Z
pB7Nh8jaY7VYNUVO8rcuqLjYeUzGYn7lK9t8q5vswxm9hqhe2peJDuMhaT5yl4JDdm3lG7QyC3KL
Q2tgljl0LBezRTR8xEad1ySxAjMdwQOHyQRau/I+HNEjpe7mjQMUe4cJE1GBAXw7xCtRNeE6YFBY
dXkAIaghdL3EklaW4a++TZ/0ZD3NJmmazIw3rNFgtg2c03pWTKRr2leqUescivDM0dNXBfOeOLZX
mGDoww0cPGyWtK6QOPUDti9LmvS+EK+NMeS1AhXg/XOJOtZZa+ybE+rOX+C+v3LLRptG1mTr1XC7
gUmsRLKIEy1nh2jO2ZKIExMlWJus+GkB4ruwTkb80yLqLoYMbrv10esoWcnGsXa0zplVoJegDxgd
B0u9I31j6mLzP0fkbKOBgfMUTLRRXPYcvfwrYn64cjiGrZz+OWZktMJOfjL1/mfdd+TZhu5mYhDc
B8kmVLZYCyW/eDNljaOP73NAcqhmOvGhSmmC1bn+LDEf9i4sOhzi+VpTjOMA5EE7MkMq594iP7lZ
i5QzejhUHVnnmuE7CQoy/hfLowHdEQxComxslHQA+noLysrZJkihQ7p228FZCPV2dSiaXK5GrfwL
JPs6bLhGAWMuwMK5XdnkG8yNtDnVUvdEafur0wzGLrO2g0xirIT70lZFeGMJdla2/XXBN5C67ZDy
gr5ApVn73OpEUrv4EYlB4WW5PASKJaw4lLFORIu0zZfRbhH+DvYfho3O72NSUuR003SQ5LrCQP7+
29xEq5kEB1jIuaMXj0pfEeBjgYdGnVIc7wKQrK/Tp448FaROm6ppk3NK+NMe6wvvDhFuHdvx8S7K
0hwb+KVxNW1XbFkDy+esgaHdaUBCgtGztm4km2Nt8cbJTrAw3/JSBf89ihi8M4HexinWxpeq1Lxr
NONnKT0DAtfdx9ERXrIqBsfg3liVlZqBuZh+ZrnhM+hxOBh6lR6jRStA1/qxnElu1zI9OWhVaz+k
bD5ul1e7CGX/Khvz5vEKkUTfjAuGY6phdt8HJ9hXql3dReIwttAoBSivfSW1D4QI47Xrqo+ILHM6
1MMXh9yBC5rjvx+cYrrErWX/QWFm/N7RdBgEMZ3GBGm7JoCg3wTYU9jWdCN0sapw51WBhQrfg7zO
ZHQ1kP6wA5qBxdqqr5qpZf7ARGixyqMVnZXE/0DeNUz8PeKYP9jXDChH/2i1YqxGq8j9anoOvIff
DdYp2gAvo9Ll6BV3S2zmqaBT9i6dGrWLPpXHcAxweNh5dxQMGz/1a0kTrGWvc4ZNhV39Yehv/C5h
409ycUZyCkNhC1vot6uZCZbtRDgwaPCiHWHQJK590dYbwjexWs3Diz40f5H0e0yz+mFk3Hax9Nha
z9nwR+eqqf9OBnAEanrh4ewThu2I31GaPamf4TQSqZVqjCX1erz2fA9DV27bFkVOVxNQXofhNeyh
qTPbFqfQyEggzyLx6GZQX3QWswzeB/HjerCJO6+5qAKRwjJ9MXO7OZjC+CrbARUTQRobWcrm9jma
ETg3ED2QzawDi0Ef3wS99erM1Er3l4Co31xnyBdxNYEm6FJu+rxYEILK3faW/f635BgJiLThS1gL
ekb1Ct14UaLQgcGxcknLWJcuNjQ9i7g0jV7bNCSb3v8t5wjSikkC2jRDX21qDSOtyL11yBTru9f1
MGmwNOzmzIOSK7Vik8huQQbk06ZSIvIVuGem2wuECeG/e5nSzrvpy0PepRbiSYxYUj3KXHs0E1i1
6zbgc/0cVIem+2yz7S5MKCxkCX3PTVlXsBHvNivyP0B6YJM5TW4W7fUmvhAbQx8Xt5kklQGtnWG8
uHb3JFCvXAneMcgJIEcBE+IJ+7vrwxEJ/Eh39a0MmAsStseUb5DTRtNJaSCPCPPWgu+ZjQKV3VjL
5xhHRJvV4paT2NaF9atRYrnjMOWdkzQx9pUOz7q2WiaKEolvE0W3mi7u9nNRnl0r2g6Z5jxEnue7
dmyd6khYu54qpXDan1mdiENgkhgOriw+AnbgmmOzXafeBB6oaWlCCWtoLnMI7Qls6rlxq+IM0Pvv
Z9G51aLzbMFYWs1BjkQMfdQ5sKv5MpbQOGIrZm7RyQO3D6Yook+etvdH9Lvlk0e4AC5cgC9tkQx7
JxrzXeW1XyfsMDfRT5rfRVIcgc/IoyoihQtuCQrjyprHC8otue8jGIYtIx0OdZCm76Y3on4I6PEK
92BNLpa0RmQ7bRralRvLcJOYLvZH3TVf63YOadirfAduIl1GwkPSPWGUn5+Y7NZMLrAOx2iyP2+6
5ZkmpkcyFMv9/UeG1qKjcoa30Uu+zFUptpXXgywq9fLS1qq8eC1GKNHgxsti5iGSFDXQFwFKCQ3n
wjqOZmzYk2wf1PIw5O7xE/YVBDE9+yEdLqObt49ZJt9i9UwUGDGciaIv6sWViXHImq7z5Iy+nTMV
SyvvhG3QgIrFw6QJyyfdOcWML3SMbDx0Av1cPkwP91e6pPoLFp1FBExqIb8wBgqu92fsHPahDPRn
t7ERggfeS8q80R9lF+1naX+Yd4NS/Tw11P898X8bXc81YqqUdRpIijnhQwwumtWItemUxne8G2SL
9dOwJneSyC48/0+NVWhUyGK+uU3XrfoMa0hwYdrQnPBHeiTctz30qJw0PgEM4kDbfqcWH4bp2iAV
8okWXMl51yeqhQlqAoJ0Oxtmw8xVjg/S7HVAaux3uGjCW9B/dcJ5OsYSmS0NBSq++2ucAuVqmLof
d/977lWof6xUXurSwtUgenllf8UTnHECtJ3a3jRCf8AyNB3vFLde236KJqQKHAAJWfs0Sc55dfZY
WOL183foFr+GdzVrPs6+XZuTn1Fq08uK5XYQNAqX/68eRf44Tg9kV4YXh1PmNrYlLc3lZToV0QU9
XObX6WRs0lxvLxndT9E4xktfy+xZFT8nmbMwLWOOdvxRE1cecbZptl3TaH8FBYfgqfduFWr3K6Yo
tQ1GCFbJMl2r43E6W5X4abjdkoiorbRgj+CFvs0w1Y+lk1U3zeXKnZ7+96eaa0aXiqVYfad9IFZ2
gVM4aYxDcfcxEfjkBwSL7SocK3urHL01cuoPj2/+CziilYNi/Ssz9Qh8yXMq89iHJTg+6SS8bGKj
7baBPiWbOp0rNrPFCdG05Qbkq7YrxLAOshmhxNyNLu7DHsKvHXjd530XjJjvLTLVdvc7sOzxWdNo
9Vaf0qOWU8GR4cw5Vw4SRkVEzBCUBRUzQiYxTJQYrkarvMjHCxSMsdwZkg9yBNVKRFK99gpvoYLx
4PzPM49ADlaZHtxbWJiXJPPCHaNWkro516O7bmsUr2Ocmuepeg4CM9yPWvKQc3+fwRan59TElmK6
1Tap4Yt77OQvlacBmUNCD5+PEQwmejthrsh84Be+rPXYu+7DpNm/vBb0VxCWw5mBcLdBjqSv7i/v
v2iC9sWFo7PPHPrVqz4y0rMLM6COJu2C/rNeRzklDuBxRFkcD6Odhrg4m5Btz1XUvTaBCw/YsJrb
5/4HOUvf/+ebUqmKVn0B6NFGFHCBqso7vT81uzcOVJtsTqyznsnwLS69H24fWodP8VALZWrl4uYN
u8r4vjzRUyu7BYEs/YLAciKeu9e27tDXyGrXaRNtAfSKAw2JeWXRBV1rg01lVoQztJUcGJFeld8x
IKHB1HV6b0lSV7fyVy1+RAOSrjbujX1Sc/P0S+BoRYW/wfx76QtvfnFEJOghJVW6FQoILA5Owuja
/+LqvJbjRrZt+0WIgDev5T2LntILQhLVCZOwCf/1dwDV9/SJ87ArCqQ2mwbIzLXWnGOaYqvaCoOr
XtO2mA9eUZsMmyFRNM689BC3ofwkRFJu0tHxz5nd+miexvfQrDatBuzV5SlHMPrf2zGgI1bp3tfD
+LB4IPrMdk4CRQMrtVLtwVlWM6UHEa1MP9gKzan3I7KL1aJpWlThSrPGJ7v8VSWZ8cG8ZjqODTv6
cFZCU3fHwD0PdiTZSsem0DUKs2fp1u1pA/l8heCeubW8zY1GN9opm9Y8wVbB0+L/T0E27TqU1lvp
jm2z0pFBEhONaUEr6+gVo2+yQsQUXNzlKM5B3jhnOCPdMgjPSPrItxf9Sc62+KgfTNbEitMkhq2H
xf8/s3/j/Qj9z5GUJjR1Pv1OnaV8uZRuQ6citTETTNLQVinQrr0bMj5BUOVtiOHNT8JI/y5GRsTJ
/1oaC9MbznosP9LONC6GR+1pByAk5sOcGq30xeVKBcMT6aKssG6H91G14bFUjJCWy7j2hueAsK1D
iYvKkDL7qgz9n3jAwfG4PehbUZ07cnAY/DEgNfwbLt1XxiReeK7SYlhNHNTJ8nNONUT/dedrV/L/
iIpFD/WzkRobbmBwvO393eIVL6SCLZhF6eOyt/v6EJtEiHqTKF/HovsdDLX/aYCkyTjHnZaXdH5H
JN5nW0cWAYJtcg9C8beKrJF8I32+i1tz75Tl+EXU5Y2YJRNBAf8KD//vwrxGSRFfKyPdPqyOHVaF
n1QNtFtCNi7KZpt0jd7Z6ahl38XYvJMw2pDPhIi1c0X1lFT9sYCNxcQpSz8Q8qxtsw2eG2zHpHB0
074sovgthGDDYuBe6iazb8IIIkT10XMlZXmsx3qLWM64lm5jXCXOnOtymeT8LXpZ/ULMmD/lcZtD
NS05LVu0rZfL5ROaIkUGW+McXHUYezdcW2LM/kztmihm8/c0DH9rDIsLKAqJ7IdP6fSSZEN144BG
nF8ZAy5fRIyAiqptpVwLz29RH0rXJj1idHXwL8riOx+nbUX0MMIHeD/arcjdfMcpjrlkDQgz96KV
mgrzxIP6qJ84Faitbo/GOtTS4oa6zN6HHmFroSq6o+gLRLdC9NeiLZs9Qez9lXNVs4+0wdulxIFN
PGVXjsXTOm3M+ldBRLLBE/XexdJgomHSHpVUBrAz36JSyzYZqFoMJzMyJXMzYOE6l/PhbPms06jp
ACxV27XosLeA3br5ZA9a0wmNDwLnv3OG6jcjrM0PRmUbO6uH17oglrPGELSaiQBnf65w0NyB91Tp
ablaPu4NqUWk7PxPnP/e+ug3xGb5V43+S7iBfnLHxt8g9B+J2PPEeXmBci3ORYK9aL28jQl0+z9f
f/kaVaD+an0PjWc2Gyy2gzLVws1QkC4yzJbdKsUyDKfyoR4daW8q13efMi/17wbol2Vw3xDfPGgg
1/3Yq5/D+cXJhnxN6UVcZlG9JFFCE15Fv8M581i21nbEGrzTZ8iByMp/X5ZLjo79uinMgbZAaN1q
Uz5TbGpHGFr1OmlK7QwtSZAhXHV7dmfrHQ+QoIIttp4WZFeOZcUtsd1+DeIi2+ZTlWCmbp0tnS+x
FbY1/kw998izM747WXnAEthuCjZh2v1ZiY8odL99IimV1zSfDvAJQfr0YbB9fU2567w6evae6lVw
prf9zGAxuiwOep4CUhF67n3DGG91IqYb8OnxZmcNU4squM//y6V7d1NrOBXkS360hvqw40B78jGG
X2uR/QoRTzHedr9tO/mnTtPoPUU1sGsq1zhZ3S7wvOHd6+62HZefsMbrW9TFZE4mWx0l699SUS7M
XvjJN59cJ9V3ZEOIo+dU7RqruALC1AdvTiv7bSZTFBOzUtAyAnkYjUEHfTbQRqcijqqSgknQc03L
DJzbPNjszfLLBlu8b2b7OlmjYG7SiDCL2Rw84aY+jyQGzwO57M3KBqKK8xEsUMb4Ph6c7E/TU0AA
inhvNOdPGdWfkUwpinADUkj2gg5UVr0KGGEvbAjoeate3+PDiH8C01tc0suHMSnhkA5AcoRO926l
4qsfeu2J1rL9/nDHG/SZjoy37KNfxC/ke4Ie1faLuwLZ+8aQobp7aMNO9BzB9wkYDfRIwxc3CooP
5Mgde61NTRXn0Q8eizkLzCtYz5tg5RZMNep+SPFplznd1FT9isb+QDyD/qE3tApMjh9rUZb/CEfT
n4qW38DyDuyS2E2Y28ght/lYqVOFp9DKIImwssIX/aW0AOSt9L4ZzKB5CyqTHnXaHJJCuxpWET1Z
yYA+xiPEwB0VIc8tB0ysXae05YsRwq0xZ67EwZkF70kDhadmRZbCiva2iae/JfVtn5LrvHJma3Jj
bFrI+ZdGSrm3i/IX9yqIWyPqaDVIMiea08xo/EizFK3rMHVnlufow/TodMcWuK3ls2Wj/+4LJ78I
5jn+fFxnGKdfxGCUzAWY7aUB9RHxys0+5UvTVYgJ6p5vEW18YcQXv464lTaJW2RHlO+zGT7HyLGP
rLLb+33KLzlvwu1Yjsl+9J32kOOCfx/o1hmUfL+hx2HfyMfsSdfH64Acc4fWj+y5ondPouTQRoTx
Lh+Ry5uTXV5Lb7C3A1vhaxhE/orO8VeSRuXNn+8HOd8P2nw/4E3ANRnjcoY1EPg2leBMQTZTT7s3
ODnHuEmo4dQAeZv/jxtkh/9Od8sRLzfLc7egmVWKwK9KBjwtvYjztdmmBEEIeE1x19kvZqihqC7S
N883oCnEQb0H5E2tLfOCzMraKQ7V0PyqVVC/BUErDzZr2p4q/xAxHXtqg4zzkJGXfyP+ZEn7t9bS
bmVmIYEDpcp3QxExBdES+Z05Gz9DWxvb2S+F7moTBEF2mUBi3FKQUmuHHNzPfzds3b8ifdSe3DGn
uK8q6v04dV/zyQpfRWC8ZWzX11Zo3bUobI30kAtI4OFTI3L84rrgd6qw1j8w620ao/1YSNqk3PYb
N2e2SPbFKwGHL61y/Dcv6S5x5smPkAxQRyrjJaraZ2d2M8hsaIg+H7cVxt63zmvXftAV5476FvVs
jUq2aDToULkpz8JGraw5iXM13KhZx6mOFXhmq+lacCjqft8z0yEHOafPBSexcQjlzpO83C2X1kJM
7Hp787twy+EamKmAzm+5qCWLAphl4XOvTsEWVnB1Haqm3bC2AvmYdf38Tfq9VrfADnM6YQ4c+t1i
Z+vS9I8H29BJoKolo8WTCYJwhdULeymz4AWklknrO/O7jubZpF9Ko+mOU1y/De0tKdHZ4R660cRV
RzHo1YmLaPno1N5EWrrvNAQSAHhE8YnAjq4QssuPaX62JOuGW7bxNi0F49pROZ9GAKrXrvxuI/wB
1XgyXaou0zetSZi2tNNgl6N6cJgediDrJ9P6xCqA9zr3tF1CiofZdPy0Ro9cNjHjb+RPiBvTq0C7
+rK88BToOGvtYhe2Y/cS3NCvhfhD3O2yJXRumT+rWgdzb2ub2GYnHwdYKYBc+Op9pf7UI7AWVbvN
wTS8AQdAd1SQYH7pMVbKzgK8y8mQKRtnpeWFGSKBg2PrbpdLHNenQUFnaa0e7/NifB5Mcc+kuWvx
678azr/GDKUzVV88RIWe1DdGDDK3+utUo7YcyVzeLAbt2M2cU7Mg3J2+S68QPqqVxgn9SFZn8iL6
XJ4e3xb6FcJ8kgLKiV/H62hW05fclhu/LsElLLRSKraU1ub8ZGdjll4UjFK9R501QZXgaNrj+GnT
6+OtraXpVRogrYl/LRE5MT4XcUa24qz0ZaltN+VY+vbx2aCvF62tqaafYtbatpmt8vg82ytk5mM7
0/eXlyAxtK3DN7/+72MNGJirLKNdrdNCpbnOEKAD87Zx4sHemOTp7hz21Q0LesPBJqnO2WDWGzrl
v8vGii5L1EFnq/LE1IHkh3m0lxttj5k8qvbk4KwY+49fVmKhmIhJMbXIFbzUQZDQdqTSH6waApAd
/cMcJORUEcJ9nYzwzVaa2a5TwpMgD/PzTqaP3jMSxWa5bIwpPQD9DwmNDuud1fZk3nut8ZbWZX1C
KcK6Pnb5c9kn4alIzBH2reh+U1Vvp9R0vzBPqV0zj8HyiFwhZy5ue27E//WizO6eGUz5J6X/kY0d
/tWTP308vCh2qFNbp5uSRfkcG5xggLatJjxv7ORYo3bTMLI/D0V80HW4XIrg8QXx7SNff20UDjCJ
YBXSALKeVNMRd7jod2imLi9QEJ91NVOn5fieKr7lR3vTTe34vhwyW+fLkZ68N07dPPWMgtn9xNmf
z/qe25MDvVz/+7aE25hCjrwKv7iqadRvbWG0K0JUg1Pc6owOsGJiWBOA4fDh0F0Ebf6UV2pvFLV7
Uoqqbylxq1FH59Vr6YVh12tUjwEP9gXXsXoCsMEYaOrsfxg/oIzL2+gytIQzpXX4289rKtJWjdva
M+xVeiD9wPxbBf6rp+nTe2OX+0Jv/y5/PsXx6MVHK+nOHdf5vn4OSlbZaGMNBIOtSs09e4Fqfhtw
X1dKJPITzpnJjeKlp55UiE3iMXqZpw4psQZ3MzPPnTIpDtDBrfEYgCv3mw5NoY8DO6OuUn5xXnq/
JDEwiNH4aSW6+4vKmbg7qYh+TJjH1lll2ecQruFrE1BfukI962UYXbJOfBr8HB8c1xnq4k9brvRp
PQxF9iFDvYV8BZvNl38iP0hIGAVjOqbaZ2wl09ZGNIDS1alukIVdV8VvC2C0r+zfsTeMEILROaVF
6ZynCpaabzThLQ/9bmuPTveSy9KB/Dt1H4lOR7PJc6YZ0pJbVHrV2fNAlMznwGU/q533qjH6d0PX
/2hZMJ8aYorZ7op9lqSO8ZtZOjHqfWW+ouimE1/1+V7Z+b5uoLjbsmEO5gVzlAXSr3U39SiF5w8u
nxaG418KWh8re2rwP/9Pcs3yrkCh4/ktgLDK0eQ3ks5MK7VTb7JhU1HMr5jA6LnMH3X7yN9Nqv1I
zbC65raO8WpgU3Frhdhlvlw+MepmNZBNXlVXVTnBqfDldvnsf/8k7Rnm1oP23kMnu49A8Y5ajkg0
RwV1Xz7mW0N75c+4B/VDCIwOjiHRRbn3yqm99LPYfnmXNT+Y/jSETgQMCgrfbwnwwh6ojSXyHEQi
SLfQZAqG8e9yTgBXEW34ctC+ma+g3otLD3ZBKtB6utFZC8zs8t8LJsgaSbv3vTQcRabPEEuoulV/
HgvLPPeea62d0W3TTzOy2qeeY8OG3Mpwt6wmTqEguhdo3vWhPXYqVmspuEmiKPleDHO5SqxjnIKi
BfMFJg//637Zh9rWSS+9NNHZtlesUXLrWm30So/smAPovSwgvGhsBhxjZo8gklUhQCSkPpto8A+d
eWrszFw7LOo/Bs2+F0M+8UN8sqachIf6f6ReeY0DFup+pLc+6O0vUTjNIS1C8+i13bF3TG9dUzmc
VApLLQoYUegjkXeWauofvpBQMnR3M7klGH1tKp/9FhjM7B7AMYqvqoe06g3JtScT/RfaF56FyhDX
hL337mj8zmVvhQQiq2K7iF8mqp+V5TLB+Lf3Sw2/bS3mfGi3PDpHw4QaqlLnJMAGSOo6nGEF5rC0
+idjRDofeBDzlr1zaYCbvY/bxir+aJ0WnEvXP7eg9FZ0UJ0z0+XfUlUjExOuSgKBMIvY1ZMR/wrj
eriTmRmsce2d9LltWo9hucXkxdiwZShgQMr6rRX8iFVf/KW7/U8Lq+OdtTHZVQ5GR9r/7VWzt5XI
V7GJGv1BP59cmryoATj9zPvo2ETMg6M/5fg0BPXRW/i/Sif4VAIVs2R/6+dOxrI19QiyWkt5P4ST
t5sO98el1ig+jNEe1k4Rvw9D3+4fw+5WdvG5sE5tVrsfzQi1AiFPQMKTeQaA4RxRlDIDpzt2ZmWj
u54BJFUmLOP5vxYWbNBjRgM7nVMvlo8lzh/2yQE2RRbdFLqUdT92cPyKaGYWVduaL7sTieO8zd3m
I9IfSCXzZTyG6dVJOPNZajc2iB5wwZYIb2fdIh1P+6U3YdfMn/U9Kc6W4ozC7N14LQCxBE0QfwUY
6I7JgLqNEYR5ijHPbhyCIVLXS9+Dvs/2dpWVR4aT7jNJPtMqJz71wxX2AUiWsZZd72/j2tfSreWD
X+k0Z9u31qc2e6yD+WV51/lWgujZTC8M8T6QbkzPynPTe+VYAlt0KH5oeZRvc+lcQhpH19wIQW4C
Ef8R4Fhe9+Dwz00XxO86NHNsmcZpkTk8PNe6Z44HtjWLo1sy3rtIuzPt0T7MevwxZGn4XocJ4wjR
rkwXl13g8vDIMv+30IsD3Iz/HaiXnqOWx8MeP8y78kdGVkCJ+mPuDs/ghfxaj1eMe3siPwQHinn8
vrzr3Opn6zO4Wtp1k2eIm6ufB1e7LUQcJitE4EXTimOBcynT4Yi3o960c2xXBOwh8oz8uTF049jM
s2f6wyBWp/y9dXG9IBP42VfEYdWhMe0XrEbiNZACjQkCTJ5j/h90nI92MhggkuJijkO4t0Y98RCw
XgqtKhBRiqm6xLl+9qsQTaUDefBQJwHrclmnl7zhpi4b8+B2WXhSFOIVjibsVnwuQ7J0KSt1K8Pa
aqmHwokVQUchhajl5CtA1I3fRnupoWRk43zzjRAM8wI4jH1rWnuPWZkHNqPwMrHV/O4riQxWRP+3
NsoXvEbQbi3nSEQUTlIFfjszxV8LbMgOecSwcspxvOlVgxwhSUkTxEVtH62KSLARkV+nZdEpyNOT
AZB8XNWaYR5TPfq3OvX8qd8/bpUHQhr6dkxvgXJnlIPaWZMlNk1Semub2RBjUpMntGVwjl9lt8gA
BfbVl/nKgql9f/xcLf2LZ1foz2qAYu1EsESXOokm/LBf6treFYRbmXq0ieapvEVf7xJatbexwTKt
w5DzCQP5+ILpG9jaPDcJyzetGPPPNFAKkUOcsT2U1jaahHYM2+RN9tzWjup3ojGs8zJU9wVtGAFz
4ViW6Vsu659EiNtPhkxogZR6cdcYF1I6KnXAmJCd3dJF1F5bz1puRl+KIGG/plqYJEPF2UewyLDC
OojXZdNgeomq36VJ+9SmEnxjfvQqjagg2Nst91YWooqiObpfmJu6JI5ugSA0h3Ie6JcTqDC+jw3O
u/arj/uXx6cneGNS87GBlZ62siZPHYGHPaL+Gk/7QK4f7iMEzzZUGFeZ7jcGK5Q6RxGEcl8ZM6dp
tglCu62I2lDTVvOa4KMfINMTquU3JoJ5Q90L/WLPAh6LEG0WUtB2D9IpsoTgUY+7vRPtK34Tmwmn
7SZJdXEw8vRDRrF2o93jrLViCreajR657xgz9ck8P0DK35nIsHzETjf6GB+6VNm99LW7n/fjiaYO
YpG+rH6YYHJXy0tUtN62WfjfGDFH2mIP0QOaLGIdOPusolkfOlaOcVy4zX3AhChkNklCQ0j/ovYL
42pre3aA4qZc8+jQADwu4Cxmv7Ujir0WtjZOM/20TB8cHYgU49VUwANYxhpd1g1Yn/1xnyLM2MZN
VW1qzCDYP1AEWXG07UVI3AAD9UcrpkJCdIxq79Yg/vkKvVFC9ek2j4cI7luS2BH+w9L6jAo6sqXm
A7R3zPEVPvHericyCSQOomUUoWMoiAsBsKmneallzmevZcl3JFGidMTBeSVzwoXDHCI33TXc86i+
ibbCta3Oyimdjag4RTjKbS7LS6TrP01GIhzJMfGzuKbNMbaQ3sUhUu6iv3qAm1gAM8L4Fvmknrij
sUlqlj6DAqWasUXOWO6Yvkmetsx+CgId+lDtPi+PVqhsdsa8f1LhxnOgynltOFdm8w3512+T/lvk
hII5htZDgvMJHfcAXj3uMaFrySqzsAiwe1rrdm5JCDOTByVRfFcs16sGIfJ5skrrENdAdfphQtVL
TXaETKqetQj1ynJplBjolviHSETGJW6geBB1tFJ1736gDTjSjKcLXI2bhdCgqEO2GuPBZ/pXJp5r
fjdlzc+UZu2eX42qgyfPyBiiL6pE6XYvbRUE/+uSP4D2AO/0WSFpEnHW7SXBPEXnJueprv5Z7tAC
6RVTjZ7WGGHnOH5ED43ehyxRPFe1z0y/Jxb2mIz6Vs5anQWwQM+rPWTxCxsA+Xisw0ysLRp9Pg5U
34T3HgxRcCem7Q9NmX0v0LV4QeSdk7L9bboh9I351NQL9i8piU8jLa+4JJ0ULwxXd1plfTcOHpbE
tv6/cC1N7UsbM9DMa5NRswRMyHcNIzquLLxUSQw9w84yMgZrI1l1nXwrcxqyxLo4x8HNu10WGu1n
N2RbRo7pW6Ry+QpYAfQV6oeINt9DOpWkrTg/noxs1n23PdwFyycaIZp36n8PqAX9hkpq1tHqydA0
ZmpubYCWE+WQ0KuXr33YRL81Meu/O2s2LfndKbYcjNGT+eHVHM7yICBN0rMGcKwcd/97WeQMy2Xe
2+/aHNNkiArf84x4IQpGvLUkz+3jqmPHt1t3F5lss14CgmDhKUxmsVKKtKAFrIAFLdjWPisGcR2E
BMncvI01puoeDWJDh+GQtEW860wyUeYlKYgyZ53HSbSNiJTBB1GXYI/BOqD7LKsNIUMTpcE8VGat
OJdpWOwVFMQfafVWh0WxK4pBMmyJXw2v0P5aIA4UlfbKyG2EFQit6OXPTSottBKNCWSCiMDGaaF1
wseGavHUzDKECE6xXxpsGyX+fAF59hDnTb43pa29d13wnDS2gXYiLyjwowAfjBJQbr3c3lNGPBGp
gey7s+GdEqcwbZ2oK/aBG9lvVfijVJ3+F/7j98Af/aYhHebkqqp1DvjrfXlHHG1NNwPB9dExq34l
5hFK67IG1fb4LDO3e/UalghHpnduVQ1BJENaMbhfdRmYh4VqFZnZMyKH8fjQkVWoLHjixRlwhwOB
0Bx/TikSU33QAhwbrXdr3dyhC7g24QeyH0T6EcKGtkmL5EdErFW5Dv3qy/dq/+JhcqrdEX+uW4Km
5DyyW5pOtjd5h14nz84VPJA27M4dAvbyDj8evTV1g4ebfh2VhoRThkpLkHUhuqTZLpotDSLhbnkn
LE/ueoana1FNPzu3Ha6VL+N9GKUwFZKIkWhXv4YlerNRgSyiG+KdSAgx96O0yMXLGVQA3DSeiywx
nlMTiAiLnRU25p6k836t2C2OcUBA7bIAxYP3q61dSI7M91+ywL56U/FHJxjqKSE2AsFvyuOSI/pO
bS88NK392kyJdpZRl+Hw5gvqMii+8E/8KWzG3fDO11HqRS8xNqk9A/qziarwQMJCRYUX303pdMTB
yu+FTNm59i+Qcs5hoIxFBEimlsa5GKZJmv1JO/+A7yb9CsMWyc1QF6eS2N+VchzB9IfGQONMv1o9
jNHcAcBLhwFicxXZKzPFpPNA7fiEOuRJfYcqdu3sznyXWppslKV5R4bnGbDxzF4PgCbISGtLRuEI
QDaTFTgHt63HVzrQuzRFVWWCvbn0jmzucYmxTCd8YYsyxXrXYrKDs+gLsw9psn15W2p7FniKqP5V
y//2s5ooM+Zvzcvo07YeLWVL24NVfBVSpW9S6jyYs4XmsfS5rfm+tMQrmZBoEaKoWFriJOauce3v
Db1qj23c+B9uOm5RiI8/XYHEEnGbdtRa64+Gw40JsG7fXeHXG5PsrDOHqOjN5hdBeNldF2b6mcn4
o8yS4cfU1AmUhmR6tX2ptt0Y78KuPXmdY5MaaP10UKbQhG6iGytmdGtDo6GAdYt9rhcwXDHz3TTg
tG9RisABrM3X0CL60tnsNnow3dgnXqqhopWAl/k5Ez7qYM/r9q3lxK8ScgCVw9UEsr8eA3DtItd+
LLL6R59gLEsdy2GHNLjNsp0/DjcaitkOBTjZta2PnSBRRA9MQ7Uegsa7uyCN13KEXlNlmCwz1P9X
S6vtZ1lP38vfovifj/eM6rDExUwABAHMC3EdPeI5TnpIfUZ/sdzwl91AZJShb910E1+RbuA/zhxE
jLnb0eHj7thw6kTXCkW+o72LXgVws8WsMEaj+5UQtbxOMlxStotDYQAxvLUj81OLDEY4ce1GF4ga
/jB+OcS9dF3RH7qmSfalaZLxie7s1tIJSsrsVg1xs+1tOMbjvFlYGa1SdNnkEsSmeRw681ckQYub
FY8nysD8CxrxRA7kp+E0NsBdgvp6p8k/RDBh4KV9hXMnL14M5MurVJrDqStAlVllri5JmD0noarv
o6qqi9dmaqMhxN1olfS3aTA4J4vCez3EIRRomuf72rO9bRko9A2u+2lUfn2hWaIug1nKHdN5couD
v4tzxZrtKxmQtRW3T3jGuBpi8tuT8iS3hWON9yqxPtDAls+6JNPGNIM/DgjNQyjQHS59kP/aIp2p
7Updu0xOSX9ysPbSqAz6kTSMtA4cIXbleY4hUap7ovwMcDEmNLpIE7HeqVqhBPo21Rq8nnVWZNNh
acmLBNFtAo9SUA7E82lRFrV9HMOhX/uFO+yKqWMZrcAbm5Hbrk2/wLUTy7sWedEPgER2nxLfoKl/
36T5VjdS8ZFoTfsU4QLEE9hS/SF6I0h5ZdBAek7G5kfgz+2tAMmmCBP/8jiVo3YNSdH1ilVc2RbA
KKffuYwxdkNUyFfFKTWwxK2cc9wJYisv9TRxUp0vDRLjDhPT7Y13BHNU5dBaJRGqQ2giiCREuN1P
rKlvzPEZfmZ28dfSXkY2+/XDj/NYi+yYdS6xQv3SySzblGCg36ywePNSRg1IS356fsShLqVLU1WI
Jrq0fF1+NUjgtgjyjqyd6rmjJ3exbPnB9M56n6zZqt213HBaPOtomnbPYoXmmeDgN8VfZ+tprr8j
RRR/L6j7S0wAux1E+X2xTFCShId0wg6cWjHa4iTvEBzlzqvWOEepuuGJzCvn1XU9j/mzjkhaAVVp
MC/ci9xGY0N3WGeefxyzeLxzrPc2TecEWJUamDPsd3vP85n0u/j5674dnx+jsxBf7kYU9XBtJM0v
VA/1nrOHu+PcPW4XkwW4mH8v22Zq36f7EvJjSJRzycT8IZpzCxKRp7OzHK9Qhg4CDxt9DfLmL75r
Z3AosWCJUlBH8ol1tuh6kTZVaz+OOYzOnV7EVtYqxmh3TiwM8aRJPyDTinbgrV/cT7rZ83OHZLmF
pocaRzIAU8KDU28nPy0/ujrdaH2z6V4JZt7YXmFdFq9kWJFHV0/+zarxHOb5CDQB5t5InNiOKEj/
RdMp30qH1bEVx+xRVQuUR77lOvwHi5PdR8mzjv8Ggb3ebfPMRvjE8Onj8S5BvrQs74ZZp6tSFIgn
Ze2+pBz4H8zm5fuQxBxs6HFNRLOhejF658xsrT42onorCn3bo1UlqMWdNqx28Xc5dbiMq64/eURr
0/QMWDC64suE3rrNGga7S5eaE+Tm8ftpfZsglHnnMRKBbIjd5DQY4a42KvUxIQQ9+vWgOIY75jru
gaIlZrV1HRH+rSvzpdS9N1GO1ZsdyG+iUtJfWKK++6ECSmD0PzQ3O7G72Z/JSIIho0Zm8kOUrCMv
2UBekM+dFdHEHgNMOs2g7/PCdaA/EUI0A8LDdJBPHWpA3LbwKQz2rB3hv//0c6JnENX2IVAB7J4k
u5vDhJCfCvvRNdNF3nKzxzbUirD7FFTjyCNfHoZXv72Xli9XkTvJD8ppfnN5Xj+14BQPZjIzVsC5
aRy8X6sgrE+CcPFVNUv4lo+J7q9XkNOhHO9Dr6S9Y9L3IbCc4cirrM/AJEFeN7XkYiyBL1WaIQON
YZfEyPY2zjwUglo6Hh5rC9GsyXXB7PvU33vc+2dR+MNq3qz/9P2PsBUc7MaJ+IE1FcoE+qBE+5KZ
HZ1aIzVfB4/ufSp7j1wpmvAxgDDo7HgM9BlyT2WDcHH+XYIae/LRqpy7UkVbvejNn13irdpWFnuq
YZT2M0Hfc+HHDKHVHaxlm8BOZhXCehmzQl9bYZceRf2Kj956DwW8opQZ9QYLkrevRUJVH4/pxfb5
WY3ca5/tumeGZJfXSebaJix73EuGL8fT423IsHhLuw6aKfDCOq6/UaOBL6ryfQNsFc85s9p5zdTN
scU2cvPaUr9VjPL3PQEel8cvsPcQ9XsJwssCnfDDGeRU6lK7lr0t55cFx97Dr9GtQ0An5vh/BPip
qefbh85xisZbpqXI5gNY///NkhomHgTcMMmZLU9ZO5AwySEVsT+Du1a9ZFZC5VT67UoS1X1+fGeg
X1fhLEFafDcqmsDlRnq38ZfmtdQh95BBdegj6a0EuO2LbUtxSJllPt4thRBuF8WJuFTPkR8ZZ5PD
JfRvML/L2hbkSLSiaJzbluVpCSYIdfBUQkDRSowMtUXV0cp1oXVNUSiAUU/ZiorJ+R0i5AvYTd+7
sv8CpwdfPRfedmnzLetOF5pqUw3e78nBKtI5rfNiFVKu/bRgr7OtW5zo+lp3mSAVFqYFA5mQwoUB
4nUqX6zMAoxnzGiKcNTEOg+sbx222CkTabNJMhXvpVUr+oepukiCIqmzgaHGphGu+eLa/+PuzHbj
xtIt/SqFvG76kJvDJhsnC2jGPGkeLN0Qsixxnmc+fX8MuSptZ1Zm12mgcdA3AYUGhxWK4N57/Wt9
66ImGszemlM+4sJBya30bf4go5vibYybA2tSdv7Mj19SINSdv+f8zchfjH3p7s01iydkyqwrP0hQ
NJmKr7Bx1lweiLzruTIcybZgzUKEeuIlRewXCNulY0fyEk2sYKYhlScantiM/RaAP38k51B8JFd2
fmkrtBNFyIyX5gyrxalfH3Woufe4AQMq5LrgRFbKOzRZ/uxxXj6cb6JQeIwXmg0VeMauCwrCW6Vn
7EjCoEU27NwrLAv3sQQh1Vhc65XASU7nuyCPPnsDPM1VZbF9o2gxezIiD38W9slRVbxdMttGSGi2
7hgBdjP6Xj8WArNHVBn9JmlB4Tiz479Ou4ekTZ2bqg+rZarW9lZ27WM0FcM+1uwIuURVbyD10ZmE
aC6GlVXR5IcCm+x5QcYw2yoaC0z8Fwi1q7ahZ+GsJktJNXdLZpzXI1BEqNh6KlOdF3CxoCORYbzo
jBQ92nse9Y4WKDzL+qJE3Nh0VfHukJB7HpWeyDbtlB8x09bSfIa9CGq41eQSeFP5hO/q3Uv4v/RJ
f6NWMJiDnpAHMUwY7cTHyjC9H+Y7Ssenz9/g92b08dFv36oW7XCp19mwJG5VPhImXp4x304jrFVS
DQnMoKRCvuuXvoaOS1Kgh8BC1xtdB2jgFtyPNOu4Qv/ufmsUq9s6FeK+jS+V1mmXUm/0q0qOMAuC
6TUfVa4XhaJeyTiv9wpEpjVwJ4h+DIa3g9onblvPNWRVS4e8hizdFqdEDaa5U9Ff5S2bXGCk0aNa
ytKleGg8hWUaPQYh/Zk6oyBbNCXe2HxfOn78WFDABvAMgMz5u7wy+9J6drYpekhNhkOtnTYvIOeb
xvPvCl45Bz/uvn2q0JubJmCknzgTp8zA8K9JYsTH8/fHktTDRzasCXg50mnV3tIHCYSmoX9ETJj7
4/7CsswOow48+dRmKsm+J14a8+fYED73VQLKpBoADhLtZT6ObBcj+jDixHfYl1W/6CxSR5CQutu8
xsMjzJq3ylCtz9aP800zF6TbOonBKI3Hdda+fEwc+6AL3LFo7K+QqAyU5LcywufFU9XflXhw3V4V
4VYZ8Jc4843S6zRMmz5yDMmpOGPLUIzaZZjqcifQJPeJj5ejbzv5HE/1VgeN8lCJYUDQ7bRVShp7
r5Zw/7GuzR45GUl8f5Z1oFwU1ajpncX5LtE9KjjSUYBRcqp1HiXTYUgQBXEf5wwxrPpJKdqJP0O0
ZA98ndtRf+VEGVPuECUGBBVtslyJKpERyqRh67y9rA0RrKKAuhyjEf3x/FFwvmuxNIguvUY9N280
ekQMP9k0zk1dqjqHGG46vZgOVrm3GfYsSj3nbKPPDYQkpq9j8q6bKvB7rF+59jR2V2Ky7OfInJi8
WNcNQKOTZLpPgIbgj9tXcbA+f1IJqmAzKph646KkCRfTeVlFk6s6SbYWejK4fVPn+9QYiSQnDqd9
4xQWnbbEv89Ux9BnsNCcFOsHRkW1KzCBPcWKLbc5vceLsLBi+opaY1p1RPlLg0tmk6bWTU6h7Dqo
Sn1fe954skRFWjDSpwfoYi/CUJS32uBvJBF+Iae/ClTQMc+IFpO4f3RygBN96lwOrTWQ3ZyH2b4D
+2OQu4a4rqvNzVWD1MZdMaMQosZk2sokZawKTsuM+S8UmoLQeOHzC0l3oN5H9X6UQDaRisaF1TXJ
PqwlZPU+WcUIFbe6UWcbvwAXzmntixbG5BFaBLYmHfX9VBj11YcyVAjL7aYJVAQkHeJvlLI1812l
x3grk1zfND4NvUJ05YF0M88eaNktEVJ1C6BUXde5RjFziFbtWUZ2BYo1hHsDzcmIu+olzMyd2ZP3
a5lgbfKsyDZj7w87vFnWlTrW4aLTrPJrBJaxynCWOYlzhP0E13AI8x3ZPXujZqN50JqbOSD/Uo2q
t5zwDBwGFTPVKKZdLbFmqTHjObrgwrYgbCGH5lb4/qWe6cMTq9RY2fia50MzxsJqT5aQLL3tO5el
LvjF548aabymHfj6yTrOQcAHuPSHoA3sa0AP5j0SlZ+TWCJJVqHJeWKRUFR5nbVdtvY1KzzFmhh3
Ai4HPNJx3Ghtl7vnUTT+KP3YY6T5ANNTGrXuBz+/HOjrCYObc6ElczJ23163VMywJHTQ+XfnGxXD
LMnL2/MdSRKODI9mrP1yni6m8ONk3mlrPxaja5wDzUjfjBRwka6+T9sKzmsth2qqQ/Qnqwr1x6rQ
8q3CXJuVmLs6IvwiNh31EJXeEda/xFmLdZa1ETZQufOVEVnG+HJelOH/qsdSHTN3VMb2w2DYdnOk
kLiya82Z2HMUdhxL75BxCVDn6g+wrg9x6RiXQzeV2042tDX70lucp/dKLM2DjHCknJ8yYdFwYtTB
0jEGuhUmf06pl8dqvDxXfpLk0U/5UB7O9zgYAWg945g+9rVSrwzK5Pipkb5ZAn1xvj4H160OUy6l
fU+pIp7PU8lg9o4mCuELqK0EJQvd2LRZixo7r8oJsUIrSW8ryGX1pBZPIRjmtZc6F+1oOMexi6Lt
aNv1LtOUclmKjlE1KlJZFv5jZ1EiFBpgCmkhtG+okVydE0+h7q/brilOdRJeKdMgt5Gigqry6mZp
nLFNgWaxCFj5+8ddGC/zwJ1KiCx3LgA9Ym9tdWyZQWtuPrY0udbdnoVuOIn2glKU7kPopjyTX2QK
UdlRdXqdPmYmQRug5tcFORnOxfySyITVFTbwCIfXUYEKhn47f2ij/x69+YbJur3Rk/qhczwmFzIi
OewYPpQ1ipxrrefcmcWXjag5aySVf0BmI4+lT8oSOsMisakdHOZjRppQkpaPqY6ahKZtQ1u+rMyo
3I6N0m5qmUPCjbOrsDEyt5CjsSU4dG/Z82BaaQI6DGDrahiRK8JoWch4dmyTwnD1BqIE7oB5Qt1O
3hKSUVEx9Upr+/HDDDaGQbIKysFy/d7fnWcAWoOrkOQWBiJtyrVVpiTYCXvjNB8BlFwtXkNbufGt
xnvRvAcOMidsPdFXUzQv5IOj+0SG/obBUrj8WNKcCYh4V7PNqjmovvKmugpIaT7w7+6bqc8XXSmr
+2Ts4TSolfVmkJiU5Okm5pvLjLWQDFczVofzTQdt/uMj6hxvkRinTc45wTzZwKiPTm4inDvh3Joy
J0CKvntoeYFsz8ddMy6MdRyAd+VpeSdzoF0ZeRuR/bLlYbT0x0j45tEQIAeMSZT4jfpvwH2KE6jM
ZAv68bTgckDO1+j8Pt9g9PE2hAV7Nx28b587f2GUCaFZjBmLNuifufLgX5dldoizwb84H3ZziYNV
MwnZ9uHyPDsaRGxehwmB49kcXib9Qx1oBj5qB1nRsfTD+SO1Ne9GOCzVivYK+xDnoVyQq9UeRRK8
NSAk3zi9LkiULDNzGkgvEk2KTByNOPd7gK5zX4sXmvHi/Jh6CzKyTsAA8eirtmN8kmWhxFsAtfhD
2mlHmkmCJH3O51QsZwHiNVktDmU6wLYIUkAjU3ogX2Tm7vlDrmRMvtQ9PFv91MGKQYupj2d7WGln
I+ciY1ilM23PkbEFQjEYZ2auJNxVD6uBo4wBE66H6jzf1CI41GT5DwwYA+qVmiZbEwNCH2x1hb9U
0sT4wGgzkeseqOSFDNpmD4caXb3sLsb5U8EMMPe5ai6bSadysQIkolTHMuzGYz3fdG0y35i1W9LU
tRrMsWK1Y8CQGeaLoSm5m6ustn4Iv1GlLueQ1xOLjsKb6twrG6oYfjnWXYnU6A6M4Jj1zoJOGLfe
Qq3wZsXIGbcwc9xwvooQCPOP2CRefIpK1ud7v31e0QY6DzTpYtEhDVfY83Fr1AHpFrGN35ehg4Ju
/jpQYRsXlXzt+CCI+AyJcpOlLIV0eNWINL1RpH99NgZVXldvKIdv1ngTUupLqs8q1iNk49cBUMnC
RiW/ULMJqA3vdr0zcuFi8StWg+Njw5n/ak00Oi4VJJQa5ql5CWWaoek8EhW4JBd1R1/zmZqnRLHJ
EG0B3pc2nKznRFnSpBdIfcSxoT3meITcwioI+ZL/gjNeAoDWsBf4LQcOa0KNKZnXHXqHY6CjZcsh
1fPTucU60hhs8vrfIdvOwGmN8T/66H3ucK3zwgKXWcsFD+KLcpHJ7sQYwXsYOPtSj+kNWPbD9dkj
bo/VjZ8gspwNhlaf7TKw8YUzfIbB6C0h0371baXcxzNwB+g6kt6YAa+y6SV0NCU9WYpyLBhQ3JYy
eCk1zf64p6kYMmyi6YhkfDEOwuGEtevhfO9802GRMycadc/3ZKoBDM6AYJshXK0kGa6LoXzXkK6j
iIILZBBawhAaVXD2WSedU6BgCCvZ8T+zH14Ucz1EqvTcUCuDHUHR3NLDi77oA4XG1Azd0og9Br8U
ZBjaRIevNNu1gHYmpg27soTXtWkcSvnU64RhltHMzW/M3kKXZFDQRcwfuGAx2UszHF2qeT1Ntroz
DOeRaGlCPI4WALae/amx08/41u09+at0PZeau8PQ+RuL2k0872l1NTVDddV26l813cnfoQ0NW1Au
b0jDUOk//LnQKhw0gZDBi0WUIy1VQbGr4ZSdKnybV4m8D+eZysQU4CC6ZBFl8ecQ7vjBHm3rlKWe
7qaas+3ngpXzRb8A970lrKdT0cnnWiUBU19d5F7XEJFGMT1/lBsD8xV8sB+JrIGayI+EFiaiCVQf
9t52kCkhKgKKRq9EG6F0Vx86euL1y8IwXFzdxZcuT5lMjwPz3ixv0fAxIkXzzTgX80k7lnsAWd/5
iT0LFceMKNglksMoy44i1m7sTy3MB+Tagh3inEtrfMZYqG76VdoArqolvv7IuILZHa84SBgf+KJ4
8CwXXny2KvCA1dAjnoRVFrCHvfEOd8Sy6VN9VQeFumkgxZw7Cv/jdfif/lsOyXv086z++39y/zUv
xoppZvPT3b9v3vKLl/St/s/5p/75XT/+zN9Pt+u7P/2G7epm9fM3/PAP8rDf/lvLl+blhzsrXNPN
eE3keLx5q9ukOT84v8D8nf+nX/zb2/lfuRuLt19/ec1bcJD8a8Rus1++fWn39ddfqP7+rsVx/ve/
fXF+Cn79ZZ9XX19+/wNvL3Xz6y+680lXNdXB+eHYUlcN+cvf+rfzV4xPjukwpYbtqam6OfeKE4Jv
An5I/6RLw5bSEY5lz++cOsdf9OsvwvlEuJc3hiZtIYRlWr/849f+4e/229/xb1mbXuU4sWp++qfy
USkYoKpc5ihPZmIubOlA+fyuuzH2x7b0BCVqfjxFZXdI8B6N2CftUaywhGeAGy36fcLhskMPCLQV
qXF4K1QShjQkdX5EaygkYa2SRxVro5fsIc2aQb0MA3JFisu2M7fby9BoGyd6Z7LPIHUNA88YLuIp
g/DgGU2+wCrgV88yLVLNhc2RK7edSmJyn4spgw8WSYlZcT7yRZH8iqPNCEAIlmEYB6B72LpeS6lz
9uplag6HSo+MozeIcBPV0JpXmjFF4BYEDtnlWMfFSaU3VVtLvVbJ8mS+2e8iC3TvQtEF12Evyvvd
/IZ4khOpNLSEvjhygoyCRasoLWna1KSJmfQ7YVcjNNEd7YaWGjg/eyGmfjV0GJssMi0Hqnvs205p
LzhZSeLKar8P4B4vOPSbDIm6dzNJWN3hVy1bsMcPThW8S5urDPZ0Abm+TDF+FGJRqJmyKYcputea
Xruizi5n34TlIu+pAwwnxs5GVZtIS6TE5VR0LZBxvKDBQHOyHFj8pqBKtrHmWxsDTslGaqXOLCIE
0J06KjKzUFxBEe0y1Tm6hEVJR0WOl1bFWL6YLDoobNMEAeI0+YUXdvE6UmGh2FLpQd5hrRYi97Y1
51EX34q1bGb+hw4/eRWCyFhZvS+Oed0XqxKLiauwOXJhipWL3FGCA/4MSmTi3tqZlobg10UdG4+h
Axfc9UsI8ZDARzoDCZX2SycPKv4AcXI/EOhbdj3e9JwzPt02YOj9UrRHyn+oQ8XeflC1TNmbHgkb
AEHhRZBl5a6dm7+VilXONKt+WwWqTvOTmFwFD8LabrN0NTFQ25hqH3B5nuMUlZqvB2R/N4voVNBo
quHolxULlsT6qsPl7zpY3TGyI2wmCbAblWDBF7uAoRTgk7hOw1hd9rE2kRNEHyrUALCQrqBbE/5E
/6TcI5Z9vu5Hx57Vx3RPSLI7SuZZ97Yq5FrvzfEA0cBe4mIYT3Yxetd524ljGLTelqxEvsxTDydu
Y3N2MXsGFotM0WIUGT0WDvTAqLCe+6lLeeBQd2j2pMLiJSiaKHPbwQebgekXydfG/ihcZlc9kO/e
tAa3pcUAV34zeHuTsMk+4nhyQHBjjMEeqHvJ8yR6KcHEUKLNotvhPHzUZkypV1UZEDM923p9qq0B
M8CXp6DLw8fa07ajsafbDFbqv9DhSxC8zrRuWtnw4t+FPv8VDHMicWv7Mn9qy3hCBGSLTnMPCNJN
aJvDChQQTtJBK/dJoUU7jmyM+bD+1utJSSaTXvQsuGzjER3T8rZGmwxfSl0dMJdySK6atLlKeQ9z
pJrIC+6rmgT0PqEgFh4D/yF/NSZp8pLxcvycmIp500pZAqwNODulhWx62iXaYudFVTvQGFybEw03
cRMWJ8VXpjz+L6y4f7RW/rD2/qsl+b/hgiqMP11Q76vWb1/G75fg8098rKiKqX9iMTFoSeaYbziW
yqr1saQqpv2J2j+TlmnLMFWN1fWfa6qiq59U26QYVeOCZumQq/+5rCq6+clCGwVSobEU6oZu/zvr
qjYvmx/bpnm7oIh5U8vaLVjrv19OhwAklcqFdNWvuh3vkS2zkWW3jLfpStt2B3+jHpuL4FBeWof0
L1juP9bD/vaQP0GvxwAjeAEGcWUFRCbtCsgQBYs4RL7b0XzbOny/Vfhxs/7bPz9//rsNglebQ1wO
ilh5qlwNquPvki6jTcXLg79ouP1Xj/BTfXTL2FCAUdVXRI2vpJ4dQbAf6tq7+vNfYH7q/+hPMnPM
v/sFDK0jkEcefdX1fdi48WARxW6coNngHh/uOn0ar3pdb+7+/OH+1Z+D19j3Dxf6/mRAZ9BXQxHe
ZzG+7yr8i7bjf/VEzTD/736ThARhMSoJm6YqSWBkE3MNw3vkzPAv/tbzS+aPnqq5mvy7B3Bq0npp
HOsrs59gdHmlcRxSjPZuUtM5m4fp1//Sc3R+93z3OI1OhYBugSiIwtgGzgVdbOTS+hd1oKb9Y7vB
P1+z2k9NySMObfhZhbFKVCNp2epVitArdj3QddVVGpo1Ix30LVhC7AXZs3SOvMPEmzxX0gtPfSOU
z31HdmQ5pkxz7vDGN9iDzGksnnTyqe8qWjlhJ6oucDlhwauSdFPblr0cNG0CddwR/XLNsTHr6yKh
AZL2St2cGEo6E7UvqUqTShWNmKBEnkDdVby9UprlphwdfK+6nqjx0uN5J51Y8otsTfxA3WeckdJV
Bju8D4KiO1rVYH5tbVjJtBZ7d2MPZMlFQp4efcT/wQ0mEeD8yRupb40B/jnlMdaFD2S49zQCVOVQ
tPeA124igS0o7knhOVdB0OCarwuvWctQI5gbm/ZT49TBo6bl8U7LcnhhIU11qkbGf0ENwZAcNUUm
dFcpolHWCSZzdjayUlNXr6zBejCEoqToFwoh3TZWdfjYTK7JJjl69tWM/Ni+QO7RyB1WGLusOM++
GgkFvySlZwvqTBYPnsOa1pdFipZKSQWjkm2e5+JxTGrvC0awuHDToq1OjT/mL7xN2Mwa2XSIgj7Z
CzWPnykP0TZ+JaJ9PBQ1PJWQqSsTs6Fb8lLJ7q0wAWuv4xxIQE4vWnbjJ5+tAKYmYLGFqdq0cKFY
w3QakehNb8heVaOSaxancW/mfXzSg4DqFH2od04DMtnunGFZB6EXumEYaTuHsjg0xEmX6y7gIioY
MC6sPBsXCI8BKZvevphyx9nQK07EUx/oSbKqNN15eWwsm8FSV0FD/RsvrASh3I6IEmv+c6xRkAbT
wTukk0lJnJ95p95R2AA7SrRggt1u+txI7kM/X1lyp7YzFXoUYIhHHy+Ww76FF0JHwp7LSYVHQgso
R6iRvPuGih8dPfU9GKoOLU+19kpsaLRywwZTLGJcpt7Yn9WYKV5cgsxwTRvGMdhmSzyGZocJa1EU
Zn0akmK4VH1DuWBM3xwcBYnGDoPmajDJfEVxEiwlkhPspIAeD7eLxczFUfo3xPLsIhIOSWpVDfZh
WJW4ZAtv1/e1upOVpRCZyYJt3dvZDg3JW5Z5V210tNWbtCLlIsAi7BrAteg5aj3Npq74My5t/FUD
lRTIhQ1/E4PJ86Tm5dcyyb3rOlDjK85Nw4WRxbgry6alvLwdHlIMTPxHu/BmCHBYMOJOACIIw2Hs
L411wv+MOVtpMaRmbrhMq7R9strE2AwdI1rRlhND4zHlaGy1Y7vUKxGSfEngUFq45PIqiR5sj3pI
C6v21tQtIBdT6kGAZWCkdk5waml/2Gllka1xC3AuQeO8IqdH1RBZL7ipeBoIJY5buJryNS7L8MBW
V104gGwvMEfCHi6otGw5V6TuZA/McHhHbMu+H7dMreRFGgmc5Lmi7/VBqJdmaOl7UIEMtdRUHmIq
4VZTrnvrVKTabWb50MMKuwi5dFnxPlRjeetw+XQD2jGfpVnCvap6O3UNA1/5qAblpVcDmS5zBUSw
qXVwWO34os4lpsywy+qNXcX2ESUwOuAUjzbOSLuMVtnBY9rOMzoBAuZqqEauCcAKvK2OARJlvO4f
2iQjClnH2PtjNW2Jm2bOxoQbQo5THajjaZPSeK9R177E1MUsnGKO40EfGAV98klHPbuRrEumY8eM
1DJTItmupYdDIyYdzHuTAsVSSuEGTdJe5NMY3Pul0aBtONmFLUVFepM4zkWfBAFehazbgKYe7tKw
1kBGhAplhX69LrCz7NTUJvbfxeW6HePhwkrnygXRR3tWWO8CB6Tz6ODJwgfm68SRU7zWqV+7uNVD
xorE8SxNa0gV1Pgl+dmDqes+hzJcjgj6Gu4rk8HqAGloHSs4VJaM7cHgtBjrB6AOy74QBea1ql3r
XRIvfMVG3pFp5Q4cXF0n9o2rDM/+IkrK4lgHWbLiIG2/Wg3nuBD5ey9p8DyUdsrcr4vq8k5xDPi1
XWBT/lKksCcx/M8s3+OAAn2hcobae51l3KVd069KRUQPuSLzvWRuQDywUE7oevwXRitYMpmaOGB5
+kYOk7xshTmSgihYFusyITaudz2u/6ZY1Dqer9TW6HuqAJA3lRluaEF8cpyYJL9Km0g5JdPalBJ2
Y4Uev8NAH+/9foiuOPlbRyk9YtplldGsMnWX3lwXHJBjOOUTGerBaEoGJxHlBZoSM6wB34arTi4k
E7mFzCV8gQhv25UHRO421WrgQh2gjtgmUe9YczdyWabb2vfwsXNQfXYS39uhGFj3Y1jSM02h0sKh
ENftLRAySQctLLDNUlvn+OA2qqP217BZCkpvnaa89PVI7UmNNPadamQD2pwcUZ47RzH2Vippr2Wy
IyjgpIiSGFjkXU6Do12NSd++MaMqeABdO3lJIR7bXilIQwVtdT/0WaHN42NxnRHxKhdFFXbHyEI/
Mn2DHt2oNBQi4/XYryU5YMiRaVurrJHsp3l5oG+jmExGsMpsHPsrn2NCwAQ2ab6oxhzG69smhlmn
MnFwFWngRDIqA5qYqFpC5bVo9S86mdN+qXlK92x6diRcHeFpnfmWdshlLfYGmeSrcdJxLMHXpEOg
0fX4KaOG4JmprK2tU9+R1Lh2ZlETJK6IKEykD1axbhHoodZKf6ejR7/VvWAWdAJVwgzIvXXQdcNj
A1LEXGghSQOX2Gq3RO1gTBbz3jzwyqvz3YDpZm6AU6knBHBAygYfFnahpuqz+BgO3nDL8q2QQoul
vGFTh+Cfd7xqIluprhl9iQoLsOFb8ywsogGzIXC0HBNTzTYO7snS7SAKEcoO+8QHuiBSziJGffRj
naBvmGM+WiUYPni6R9HfJpZTJStMcdq0CJq8gAlThe0zkNpiJ6whUdfA9zRK+6gPIEEameZ7CcGK
tlW1L+EhqknYbXIBzB8HB0OfBUz3TN3m7LQmd5q0Er8vkdavwp/CbBV0VfsUhSrfpwWGCcOC6KXh
trpGga/SNvn7WDaJWGpFEVA0YBVk1uoBi0HR4aFjmAlods8A20kPnR4m+rJhfdCOLDMZeCccbVbq
Bhq/+qIdlIH5h9MND1lbURTThNgjtr7uteLg81rmIuox0BkvEXoxxWJSLjqkNUbRAXmlCPUcsxzo
TantB7rWlG7zPzDxpkxmoEJEtVKuogoDb6aGztrAsb48n2G+DR2+HYx/Gn78dPfv/z8pM9DUvjvE
/W7UQbXwy2v+vTBz/oEPYUZ+MpD0bEYdDocxgT7zD12Gr6iGaTDuYAqi24bkdP5t1GHon6SlUyWm
Mh8RhphPg9+GHfOX6DxjMCGRf2hY/rdEGXGuJPvtXCsF7gtTxwvCNshR6bv7WZ1hqsG8YuzcRJQH
CPCuAhukb7wlB5Vld5vcKsxmabygJDPtV3VyAWSJCOSCftUW777/KNR34ZOkzBcp39Ved8WLn5xk
9Rk90KhvY+tas2jt26m0JRaLgXlcZN+PxsZ8zQRuWfx0u+TVGQ4RheJ0dGnbeKSw8LaPhmsaUYww
2KocH7VoIdh2FPdS7hnG+FYCyGUXVWv8trSgrAnCcaidpmM6rCoqE536AJzESPattypt4IMQGKcT
9WoxP1muDopYlNFbyCYedDwELy1kaMBp6lkBzxDd+fpT0q/Nz4jl4XWSuRD4oQ+Zj364aA3gBu7s
nY3xySRAQ8oVU4gA/EaxSZ5s80CnYv+CInvMNtO7d9vTAQSYGa082DjVTiFCtDWe2/GomG6wnhbq
0l8HuYt5v+ZNv7nptplLx7BJbdbRoruWDQv+yAuN9onSLchVur5w5apeGttw7dzSLk6K6wVuMRyj
dXRZHNRt2HEA3pYwHTbFkZQJVg0TfxALGT60NATAsoxwbDmnjv8PeNzqXn6xkgsxPJnNPkwoc7nq
m5tQ3Bm4Q+DRUEST7mYCL61PXxLKBxU3WZVUeBLADFzNcSWBE05sYjPDozusSwtWIShHGufbF1ZK
+sWh32kABqcL4a2AQcBZJPY/7hOCauOapc0mWijcdHJ7DkztwrwtvhrvGLa01/Q0XiTzLPzYgUzh
WLIQhv9m13VG6zZwEmoV11Ft4C6J9Yex3QekqKbo3SnqfqWa6eH/4cXtB236jybB/w11aRSk//jH
PPV3177/VbVfXn649HHnPONVLOeTzSzWQFUWjHit3658ikR1hq4lKQM0aHjhMvfPS58mPlmMXW0m
sEx6pT1fsL5d+viSMSvRjmnAJTMtYf47evSPcrRpWpbG9di2NdUS/FP6/PXvBDevB3OZFgWZ5tqn
1473vm/d1yhLiT9u6Cf2TOexF87jd8/OH0jGP0qgv3tU4yc5sexNrMwS6jMS9VaLtgUT0v+7R/hJ
EaX5r64ioPnLKOJdXx66tPkLKfRHrfXb76ALlh9II+y9f1KPxz4e1brhd5iYL47OuBqGagN17WMX
wVvgjwfxPyquv3+Y+an87g9k0GzXtToPMwIvqoZ7bfGQcx3582drXt5+W/7+8SAmHZkmOUC6Mn98
EMcesKP3PEjRbgnvRtPrmALfXHrR6c8fSJ+X8z94KAdngclab/38p1cjePQOLSFLEUWbhNpDQYNp
mmWLNstcJ6uOOXoEJAEoXOuaAyfg+G4k1Km8Kv4reQoyHsQ++xPIrCCPlk1Zr3vxWfG8Zauna2Nq
7prBx/50bLJTMt5qYOGU4Y28gdvB2OUKDSaShIztSlAYdEKzuJVHpSoXoRLuAlpBMnDR2nZIzGUF
/cpz3seKta6FZ2Aw9Wz7K8POX/piujVZI+uUU0NsLoO6XavW144wXjx97gGte8eyaUhZB1tz7FYq
BRo6VfR1AFWRfrSRbEhqrtKUo6rk/OAAwLo27PeOknRy+wCCTxUR+p7ARJzri47ng/DBNqWnrfA4
iCbu0MebuEFxpI43w/vTl5g7mecTCtySMV9U7a1e93TER/sIfdWrv+bZg26eALNC9YYSVRiLyJyT
rY6rjhVBt1ehrbPq1FpXzfjsx4cpSIlhDCtVUZaCDKCFO5s2t2TfgWIsCBjdSiBGNEJa4E3DJYK9
azQmT1NHXFGDUAHeRLtlnrLI1c9E0BZ6mcFAPfTmq1mgQqNjRjAFAL+PRrEd5LORXyfm/RB9ZsO4
KWrJEGPbc+72xvaQcpy1m0sDRYXz+U7T/GNT05jef7bimsjZa7HVGRPHbMJC5dWKGpp7yMVCZlA0
B/FtjnMi+oDrqpAVovRzp0HfoTmTc/GFmVQv/QBWkNL6hMue1O/nKi05Vzz0Ea4Fod/osbUPCtIa
Rb5U2okXlYZKD4KA7hI9Wg6dwSmQ12raHKy+PkLbW8KbrrR7Ev1cVPfDtiPbQjJsXxMb0ZW7KoKL
W+HHUBaE95dGdiThvywYbeO7yBP1oFY6RKZhWcFLiHTCnfzlMjolWtz3bbkNFHOjBeUWBWKhZ+Y6
LqM1+e+DGEg2z/WTIt63HdKmmSyKurnRAKU2antX5OJA/KOrHkRqu4DIblW/BWDib6oe/kvRrZWw
vYmpkh00tm9S3yv4cDJbWZGLwcPTr7Hd/2/qzmy3cWbL0k/EAqfgcKt5lmWn5eGGsJ2ZnIfgFCSf
vj7qP6jTXehGo28a6IsUkpRsy5YU3LH3Wt/aeUawTiCJD3w40G2jeaSzW6+K9DfNeixHi9D4Fgnd
Xcz/Zn4GIrCwocTk2tL3TpkIIEY3zAHgk6Z2tivhKNSlFy9SpZ2iuF8HpGGHXbTHIbc0unMl6BVU
Hq9MsxLQpy0Zf1i9i3k7vjBhWXWddrJVEWNHtdc5by7NjVYOmbOpr/D9FUt3VY7hl47lCqzFkl7t
oprcow2MezGppWvFe4OuRu1qQA2RRhbjbdD+IjveG/QOF3TIjoET3t29xiuuJSaApeHTHLoW/LS2
GQ1j3XTmJ2k0p7jDuYxWScPKkhwJjahQvXjOcUpvHgJBqz86wrzmsc2vSDqKRQyvQztpmla9zNbu
1CDYkEu3Z4/QdEvV45XgA648pMOSD21+S8kus4NN5U/L+btEXkZT9mV+GYrkItLvrveXaQUjIWqP
bhs++4O+KaUBv9NZ6HCUqHNpMCXxuQ+s/8Ol6n95Vbf+vbT/t2uu8kLMuthWV1aD33sfef8ES/+/
2VD//1hzmrPu739fdb6U+VcW/0915+Mr/qk8hUGdSNHpOiZ7b8Odd8//SCFs/T/YgFNxWh7pANxF
cfmvLbdhcJdpWj67a1OfC4P/qjs14z8ch3MUO6gPLU+33P+bwtOyZqXk/1AKeJQApq47wrcR+ALQ
Mf9baWMF3NHZ7Isyx03p/NOAypgwfvahW3Mt07yr3rfNVbQBYa3zHTxrpomo/C6tVSY3H5PfP3eI
QofugBX/VFOBP7t9/dq1TvVZ9fGWcYcGSzjQDpOrvFcZiI0Z59qHY4DaYLpZ4I21go8aAw/mhA8R
auaukpa/fpxGBrm3nH6abUegMaJ2zzNOtxjEY8pk7RM2S/Cjjdo1zUX0Fg9lusGPDVi2Qx3lTmCQ
S9yavRrtj6LB+WFi3i2kjNbYaNJnvRsG0grKj9pp10Y6FkQQEV0jiqjf0PYX5MywkPlg6pd2VTe4
uUfnmhqWOiSWLzdCs2bjTfCCxxTLjkzAiyAgzvjVDxOtNCImtTmVGt4bKYDxtumiaOvEU/7RK/3g
drTp+DgzoSyGo54n1k9i0NIsrbB9CYe43tWM+naJnQcvRt8TDOWlJvFZ4SUGp/1Gwxy6ljT6QxUk
yN2snOtQuA06x/326p96lOpPIXCmeLEVvbp9mWxiCI5Ht5uis+27+bo3o+DuFdPb47FhAC3EDNSX
APGxjBtdPZGA7ey00Gp3PSbJWz12FyMTrGDGGB4sCc25h8/M88Jil6tCbLskGO8Toz86JiGjcy+/
e209Hv3a6Qg9D8wbE6BuPdnA6oZ4GDZaFfvngoEQyrEsP5kk5+wDTPJcNPrp8Dh83DFmtr2d0Kqf
W2jPm0IB+2Xo1q4LQFI3lRikuCWaeGkwmi8HVUckM1DAqMGr34Wi0uES6YBieqvhAyxL6TbPTiUc
0Nt1gJ9GM3ZTPjErYzJ1amiwb0zRYVut0DlW/KleeW3NhZ/Y5mfWuDdVld7fQHvjIz5FCwfcaWo4
7k83un/V6ITvfQLFnTgQ53mkB7rmZ5dWlF0U3TZaQIl5LAeRHKa2Scgm8JxT5RFYaUsJolQbw7Xy
+/rFBkm8NPFWv7WKea/wRvnV+/VzMibOH6VltE4QtS16MEBmnIFtsMODKVT/4w7hb9V46Udn1d6i
7SAKwJIsVn5djjejl/66bHJ5gd6tba2caHiHt3M5EAoco4u4Sd/SlkkDdzND0LeQIrW+fSAcDTNl
8sfdnQvNP1w4aftEI9//lCPK3EpH+5BmUl+VgxU+xQJOslQYmiaShOmpdMkOgjZEXUHrfDTgvetD
+iqSsVuUjZA/bY7Cj4SHN9xd6cYsC3mADM87juKbZrzkEbq9wZYRfqDoM4j/w0rVdpqzImvGg/xQ
5TvHceSlY0S9xiBTPkdzSoaVlvbdqaCSpZmwvggMvhiVXUACbd+bFC0DBWzC+N4RzwLU4oLd9jdR
ne6bCunGSWVlN1PLQjJRAv1Ihnp1BO8GG1OW1lMwJ6gCjZNvWtv+JXwm+pN3xCYnLl1+AqFAwFr+
V25PlBi51H8Zs1QyF3V/cabU3VmeLFcQwmLak4X/5NiEKNdCuj9NNVI++epLuRb2ESFHiEedfeKT
Yq/AxMtPKoBVPrnOj8inaQFczLmNIiv3IRODbW9W0atXGZ+6VPopJRlyJWsXMeUYhbemSbyzloKd
+IepWVMWRn4T3sKkd885g4P/fodRCPefr0BiO31O81eYVfnRKoiBZcIz70k9jZGtfBhu2K1DVCM7
a2jTD6ccF5SU4RvZQ6wA+uxf6tz0Q6uVu7BGnO2aYVe/cO7vH+ehSVRb5gn25vHdhpE0rvCrSJjk
6l5jv8BX9VbmTOk0kCy8tNB1TzYd0sed5ATZL1U5ngDs+pfHA6QH6cJoeaNoVft3dCP/vbWg2DMM
EVek/uUz6R784/zA6Gtj2L3cPg6toT61Ydq9oCbpiAX17z6zy0XONexNRKbig2KBsQvq8D1KuQRW
nVle4zBOXyt2xI3tFRo/hZSMx1dUrgcINmAQ/DhUlr8Tg96/JPVgPiH/eXuc7hSBJOwnwTDMPyZP
OnORYfw+d66038r746e1ENLXhLhyOS5QDIOAoIMru7embbVnFNs+0MgQ/dl8Ps+qJ+ZtxS+381d9
QCBzQPbPOSinduPoRf4krDhZ27amP9ckKi1JWq5emUCGS8Q4mxT2xkeoX3WWq9967jAGCyPxxE5D
7KOh8TfJUFavrdd+dsQsfMhwfH6PxqG9d6XTPGepwPtbd3eNJtpl9JtbidVP6DGGePZtT64dw3dV
RPVmOkbABKXzPSQJC1FxZlz9vNe2iHCINwSXfrKNusF1axbPo4+dJwWr8JEk8d2xu24ObZ5+tfqT
hXj/T9WzYOFTT18Lr6TpCmL/rEK00eUIrZ1iSLt5poaaBd3hFwPA3WSJ/m+MCt0c4uhLE2a57CQ4
hToU+h5lkrbsKkf8SsKyWqZBL+4dG+tFUgn3Xbjow/peD7+kJd5BXlQE/chL1IzNBvmEgJnRr6Tn
DJ89MzEuIlzmQ6sC41YoII+O33x6o7NqDF37idDyo48eqmdv0g7tfAlo3JqM0bwd9iNZNvvcs9uj
BB1JFlim0BH5xoYUAPs6WkriNSjy53LWDiF1cX9Ztp0uix77Kkw2rhy8vJ9NxnXQrryfOJ4OJZzw
EKy1y9xWY2IAAbGWaGQIs2rXpqmKZYiW45nW504rY++PFDlSkrb5I2txrFHk/Ta76Wx2UfN7yNSV
wEPvB83ErSizlsaV/jL5uf8dONpr57vtt6P172OfB199En+Nxth/9YJ2eojCPEmmv0baDJ8EjcXI
ncz4s8BSScq1mo7VSBKAGrR+FQ+yPfmeGK/MkpGSpBOKcV/HllDXbyxEydYg8GPjdAbcY6u4miKq
1kg5oheTgJzlbI54S20wCSa6nS+8/Bcrs+FPk5y3MEKPVEaN+YUxX1mrxnxx8058JhVV72h3xd0m
imEZulXybI/s+BCjtBfpJNEOt80SMcqwTzFUHMYsBXI4FMEpggK7IV1RXPWWHK8kceA0TrzbuXaF
z2EyHfTGZ/MNBvXPwEA6VPHvLu0cWiRN/cyKi4MhpQkVKdGteSX6t2AqFO/8RDtY2di/MfwFTmYb
z7VGtV3bcv94VJ12MAN1iyi7+Ys6XaN51FGWPQ55f+T4UEhpfhziuZb8nd76osPZWZBTRLmwb7Sq
f1GOohPVt+EWYGr9PkT1hytG8yksxPhsmcnlcTpyhnxXVTEmFeoS0KURWZGkoh30Lru0krpKMvhf
JQg+P2gL7UNW+d+jEbwblOV33QFQrGLRHv/9UIoduVZVqO+jCtMFwJ7frQZVhnwjjUXKQVuocaGX
oste0PWXi8dDPOlt9NGaPjoVsNKF+nRyCd08D3RuVxk6jE/YfcvHQ0kxnQBD9dEzlJdgF3bWtO1z
gL4qq45cCNYCesMdFWWyl71Vr6gr/btBlsgaV/XM8eb6GCRZ8alHZ67f2QcBpuMOoku6eZz2aWnm
wh/vYVinh6CIw/U/50ltNDp+DgG17rErbO2fb0Pi2Jc1GO4NW4J51mBzLCc5FZ9uSP/Mgmt8ncrc
vGoWYppmsDZjpTmgAkxrl8iRZg8L1p3vRu1ouihFPVXdo7is1rlhk3rqJNV9YOO1NIsK7aMVQo90
54hkka1BHwwkmDb1LxD+1L3u5C2GImt+ySIJb46fbqzAgICXp/XCn2L5NOoeRVtNmtp8FJRmeSTD
+tQFbnHye1Pf16W+Ba3bXQBwdpfGs8HbD95SMeafkbvdhUHY0nP75gndbb+xlaSXx7vk+XFTxox5
A614SuxJoh5SE38+M9kGkkq3GOr0xeu1hJiqaonsN3h6HBGYVG8cadv43MxoE2Y9lNV8Gnb6jKY1
IJ2/dT1O71Ra2jHgOvg2pMUCuWF8LyP1oukxATqVRuBbp3kfpvRx2FTGcAnqfLiVWvmd14P3kYwQ
mS1R4rOJjH7XDVS5cQm4UGXJRx6iiIiIHKKInJIP12zfs1hrb3E+Zk+jS8rM42GJ6lgH8ANtQ2S6
tuy0ZyLJ+0WvAeD25B11TvUD5AzWWJTqT3ULbtbTYAeVs+6QbCZ7F+j98fF83AQ4jEJeuGvsuv+A
Hvs43Xd2s4MflpHsnHgfGWR1Jk/Fq2x8SWhCOKEWottJMuJ4N3TSm2rTCVcaA6g74baIsmx45kAN
SpRenslvOIpDn7rxAs0NoAVdaOEqsftxFTjWpQRm+9n6Fo202H/xIzc41jXvtNQAAuQTb424ENTN
LkA8yior1dkD2LFuvLpfAyFxrnOKwbEW3UUNAB/d1rNOZZudY5ttSNVmznGQhn/MgGttZAGJ2UlY
Htsgr2HR8ReRjv9dFbl49zW6q1bh2C+d7+Fng7Z5zebMPNrGSI01BQio6z6ETeCCtN+dMAAiO7eU
ydOApQ/y+uJgEQwaE9Vx2D2HMBr+loJIaOqXPSk0MKIC5VxiBMiIxSVveI483+v3rZMnbAlN9nfo
9nZWWI/vmtT2SIVNxh5fLKnR2UCruQinUHygvkmWcag0Hi7pHQqFbsGhHO8SX22stvKuvdW+eClT
+jzlM/1YZM3B+CRQWcGsmhYVHkayIz33rx+79U1q6VevTd4hdBsynnmLbRryJCxLN35IIZSLWutO
rM39Huhtdkxa9RppbncoQgPWZYGPrUa6bI7JAYlkxFGHXZBocJBNwmDpL7NNaQO3Ij5h7UljS+fT
/LIH7fPxn5aLuVfk1rVi00nvJ8aaEIzfmikgcMlQXQpgChtmjN8lTFakjYZ2cFH6HUMjq7eMQxPY
vppaSZXsIUpkBFVmE1nOqbPq8WOvaJKaQ+Ed9EglRz2uvjAm+Ock9bOnoiSq/dGQGkOkdcDXWO0r
fa1Tha0f0BUzNKt9OXbLItK8TR2AbHRSNb4ZHub0Kunt0+MQdceiKImCb9wwuFZB+fk43Ukx7WAO
ECfgtDCYEcoZnlM8Exgeohhl8gjBC3qJUL63MJNMW1KNOysjyRelbvfEY/f9KaNMPz0O/32D6I57
8+F7Irpoq7n1b6fsx31QO/otHR33xKb/bDidfvPmU6Ev5CFIyKTCVpdcJPM1qzXZpzGbOUf+ZwXl
+vQ4sFTD2GAMyC72C+emA741rdvj/+GYAkFCy7ioRjO6mcRygkRLMtwvkots7SSXhvjZi9ULdwsB
KlzmWnMzDa156SHInXydF1SxH/isFLU6aoZ8m6B/XuBeFk9CRSnrZbDiOi2e8EaLpxIk3qLJAsZj
eTmd/Nwbl0mLpLN3hun0zzmu2StL6fmyq9P2rPPmP1akiNdd6x7p0rinwpLujZCZjI9u3a21hn3F
cjSxOBKa9xbYokEmEjU7gPsCUUtn3T0XHaIbuNllzD3QJFbEqDIwNwSdZ3fNi1/Ab59zqqZnOqEb
w9Ka57zObAJ0/Wr7OEQPTJ4LOvtV7wNBbZNGvcdbV9HyUHrBLMf/9NUYn+2i+tTrjwJYnprMrQFQ
CaUhSk/TQhPiE3NfTi7iTxB3o0y1la5FzcHXJVp2ZaC3s7X3LIOXgpLS+d0pdHM+gYoQdy6pXZZX
wGvFVdORuiST+qpqDVtpg2F5JHqSEATsJ6UiQ3gA62J1O/xTwaIcOvKTJs0494N81bTwVHjeeFKj
5ZzDtOTDFyWgLJIq3Qx1ssl7EYJm0c51FeS7x9G/b2w5gJmFl0012hXHgfbpcait4uiZWC8zg8ul
KQjTaadGXeZA3xpJ1zUeol9se5zziPluWxPDuAKIEr0yp9UPbBQ8TL0egxAr1hcCaeLRnW/UFKIT
Mkm7iVs06w++sDP1pGaMXbAFeN4+o5b/jPN2hEs0TseYyCu5cCQpWipJGuCZjYclm0JhwFr4KwGf
vaMBsLZNZEGPp1nNz04UcHEeVyU98jEEGJVDYqx0PvQ2fBvsuHyWwo0uogwZfc/nQ0q3ZWdwCYDF
dzOmrL4ETREs+QiZ34Z1iiuXvV6k/c2EbR/IqLUPMCzsgw/AbtEkhrcbg+iCsz6/lqBmf2VlopZ+
hghU1A0XR+VEG8dz0isA00Vu583ZGCQZ3UHEoIwR/SHsyWzSQb8uq5hFLQ8781CgWGH54WYSebrA
0OgcRDJTw2lAbGTtT28lV7zFNAwNvBnLWnp87jZT10znNO67NUylePk4fNwk8DfwA5VE884P1ls5
HVQXT28e8M08c5B6Gr62QD3D0x7acd/oefvaW16+Gu28ZWIsmleti8K1h4yrmY3XkNu4iISidU+Y
rkFNUh9sptA9mRKrkAPpC72bVuzIU/lg5hBcHjdY+NVC1uZ3QwG9yqVZkDupWxvN7dmZ8lc7YnMM
lobe3pt+Mn9aIMSZ7KO/qB/WYy7Tl8isrYWIvA8LMNtlGKb83uXpkSaKvD2OZO8D0gR2R4Ktc07K
7mp5/bkuS3qBpf1nVHOoU9qKbUMw+mV0tQZFu3l3JF6dKYiMjWeAzmRebOWrSCcPkq3NuKxMoyFW
F6hpCWpv/nAKrytzbkOUyVED8wmcLYWLpn+BFNTOjI/aN/MHm1b6JkHJX7os+BsGkzyWpv8Xo5lx
0HHyINMdJ+NQh4shKNunjlC0J3dcVTHxd8EAs9MaMFKJxj7G3TaSnsbLbbDFKIzxFLN9d1zIBg4Z
vduGtXBT5xkJOGr8Torpx5eOeqkDH7GjOSxqZPZ3cyC5CKpDdHoc9rZ5T5h2rO2ST8ve6kktK4jT
ospSZ8fVoSHzSp7h/MO7jMPfBLvyi/Z2TC/SHP91hx/kGVZRe/04ZUYAExrfFxt4CRrbnRqOM1Cq
TT9O2q0q0DGMCZ49vdMdgjUdHeFw1dyrrK1fi7AfnpysPIb4nl59xwy3SugaMk6oTbzuKVE1gHUe
N4mpmmudpv+6I4hzuSmHql1WrcwokTIGw8VoPYWqc5ZKecaqDDuiCKcUx2GV2tskD2OuIk3yNsXq
r6jwS3izaLvOy5MuRXkSTv+vm8e5qngyEIoWSUk7Yd55e2WaJYuP3EmtbdiQRj9lMUkqU/Z3qjpa
T35ikCxPVNNotISJulFyDTUxrZrcVXf8UQzUDOp+d+wN0P94fpYG+ynW+7Q7gTSOF46jTNgQ6WvS
kFeWurlzskWirwhLZClU2t+6rRF/FH9wVgzMUjwdyBX7x9irsBhhJjmaruUfa72Nt8XcJZhPZare
SjpagESNORzXLWJytph6hcRmbxo9nEUJuN0A+RjLaexwUM8srsfh4P0K+9g8MMmLX6RB5KGpx1+M
16qlqY/e2SRY/kkFJFQlkKSn4aUeiEeuu244PW5sepkduP30DTZAdrQVjTVlJv4h90PvuReePBmj
/j5VTo8WwYXiK/iIrJ24+RXi3PksgaI2vb4aJkftHjlpZvIpSdl8fkQlT4O4shXeWVblf2He2aed
F9y1QHO3rl+PW+TpCHe4jizZOU6Xx40TgZ+aahfEnsaksAjGoxyZeyFIcOD04sqZertZ5Kanjn2m
pl9BLN2VG8h4q1jMjqPJBSaC8phU2dHQdbHrR7S6lf+ai6R70Tx2MJaOG7wO1BPjjWti0bU2h+BD
NJZ3tvIkAm5C8Is30DrHW4H6QHeKuyPoRzsm22rbbJN1bln+KlMBSmRNh7dbDHAl5nxPl7HfhmAE
Y2mqUL7qXbdzuRbdHke87Z9RVSPwai13VZsZK6ergKM8cFW4CNjy5XG463v4rs7gF2faOxUx2Mns
TdpEjgyPqVfV9yZgNNp01ZvTv1Wil2fco/UZO608y9Eszlg/5v8/zuL52zoqTg6Fa4fnvAm9ZR93
KV/vZ2zNoWsBlTlaaY18KDGHnQVxZOe7c4YhCpZ3IJIE4wqbNmlrpwwuA9rEYPrWuOUitBjFogdQ
8RUFQ7S2fZD1elDh8ZnJnORcnjpfG3dl2G5ojMTHXI9AM6XF/gHE1gEObfCufdt15oNoJDCurEnK
ydWxzuv4iuklvgY4Xq+1ZW0jS3OONhj4VovoTwtXv/ao1J3as8kGc2dFsUECHBMWZ+k2ZM08WHb+
QKBEo/v5hgSJ4VDgWsb3+M/txBVINhPhXl7fH2VdqU2UDd1LZmEDArGt/8z2jtzys7+EHbIwj+7a
hTa5txoGnBGv+0H4vverdxF8y1J121lG6Ibtlbascw3SjCJRJ/kgz99F1PgfxcRkIqsZdNKYLn9V
0ZwUM31Xnt/vYGgsVDAxrsFPfG914sYRGz07C3cuvR+g6UxSGsom9lZRFmbh3qim4tjUXnGkW/2d
M4vc0ScUOIwAsB1a03tqHZlf+/+6MbYJ+9WTrc987XA2zv7XTTX/rwlGpHu6ubWF8g6DKbzDZGO+
1CltPJwmu3qokb61nnko2WgRIkgCRtIV/k7vuwIh/PiFX7j+IxDXQaaMZ/mQt2kqVf+AFs3RdmvG
PQ6MZO6f6YfKtM5pZwa3LEUiHw5mv88dwkpJ9vvKMmTpRRulX0PFqi4NfVw3tMz3Y9b+YgWwPlEV
k6Y32fLU0zh/ll6KAyowPz3BZzHB33r2Bne6jbX+lwKPbptqXvHO/k7dfvzEx414P2raj5B5wCLq
huqdfiFhwYmVvbG2hctIG5N70Ob10om8DtdRkO2qMP8i8jn4bTjRtmvKBreASFcG6bgXJNCkWes6
ZD42Ib9UzK/vE5UNYCVcWn64MaexfhtFIHcTOlT4PWX5Sde4zfBni8j11nqDVTJnKXfsKH8hIDbZ
ySkdl5Agspc+IVjWr7CIT824z3xod4PrLrAMe29+rRlHUVrVEkukvtV1iNSP9iDpUyH9y3QUa3QD
3uIR4sN2qDsKfEOnmuTDc6oJGuIlw4ymoPA06mhZuaK/J/TWVijqAqDahgONG2gUBuLFWAz2c2cH
xr7U3XpTJWb3jlllQxO6Ohr01pZNaYuT7qTiJIn8XHbCHTGTq1U9ghAYp2TYVbQssaSV2nsz1d/e
0IgnnSLuyZqcz8dpqn1r7fA67+w2DT/4NdaJjHWkLWRZZ66eLtv5m8WzwnDomfnUbR/cSVcj5ojv
ytwl30dFnWIF4WF0QBg+St29+jIIboH9V9cxI2aVB8KJ9grh2/GqUI219T1/N80SmQb5zMR8dslg
eYYZ0kLx0+wvrQKWC1PPP0CazBvirwGu69VOTW09o/SOqrawj8S2tw4qsa88Cr3AWjp+C5tTd6Ex
tahJDEEbaqC1vCcpU25Du0h2GoFMGOHoU9Yz7yDFQ0yMrYeDxcmWSlThwsQt/hI1PyoK7Jk3AFiB
1t4HzPBoYaUqeWLnphZgivUVY+18P7d4cOSBRowX3twtL3+bPQFB06SZq7aoeHFb4NaRdalG4FNs
pp3V4FwKzP8rgDEZb/BwNzSFtdUqrCV9cB0m85SB312LDJldgNH0GrajTqxd/FlW8N9rXW6D2DSf
u65CRx+U0KhCu9sEmT0RFDjV1yBOGM6VJkkgzrj3mOg8P24SGEV4HX3CZV0Tb2NvVZe25c2fDYU8
GhJ2bmLwdksm6zfbZGafhdypIM620WD9Tm2pvUG6xtjN+vjcukO60fYCJeslSzq1bQLPPqnvmRB6
UKxe2uwVbrwbm76CjKvS4Q9EjoAVGfkWvcgbgbTiuQsD+zmYtIaZ3JTsEl7Q52kwBKDKTi4oaE9R
mP59nPbmx5v6D4OoF0MpyGIDWEM6RmuKK+AVqvhjtcNDyrVLQuNVGUDGiTRY2H7wW5jdbaYMM930
29Wg7Hmb32OsjoFqIatKyBXOx2ODQxcZVmrcJ1MkbBB5qs7UnEviyBZ6EX0VgueGwrxet3DoFtPM
IMi5xq6tuLDPYr55/I/VqVkPM8+AUZiH2LIyV+Gkg+BB1o/8dnZakRAF5k3fDp32N0fyAg4y+fIS
WvupYc5hY+5KGRGxEdXALKjkbxcGagsvurnUvj7Qzw32VUZIhs0bZEUf7DKZgCai0l1I3LKrrDaN
NUka6UvQ4zQKkoNhQdzSc/Mponf8lvobx9byFWbm6ep41e+wsz8UNeQhH7E8s+2pUdNqL1wzTmE/
uVuGhOaOuoSWDuTsF/HUNvmy6udEhZAeWVNZqI9zFym8ieWTBM6vSRQVVskGUTHAcKyaviimp0BG
bDOl67305OdQjvlsC/3olTIVkkURl/emg0Ea5HF1aaLhPQ1Wbdq5y1S50Ks9AGaONQHW7kBsh5Vb
LLE8T/e6MgTUVSt+r4e0pSETZntboI5jS8ElUKKsNVvnFOX4qTRywDJJDaU9FaDL00WRzg1dLV6E
MU8YAOg7458vYkZ3FbukS4ykbo6NKJ8k/nF2hypwL2jTRsTLlRsti0xfGS6RJ2Hv7cM062/xfJMh
T3OLstqOHmVoXTqRv2jL+lxYw1vsNcFW7nyc8IfBNX7pWgqxTZPRiqSxcdN7/srz7eAMG7B/Cphh
bANY1AazK+S8yrvZ9MBu1cxG4P3xyYxELkL0zjcU7Ql5IfCEhUL6mytej0llKMbZ47qdbW94BBnq
nXMdafYTFJDArh8A+ltWc2z6qrj1mm5gKTD71eNQ7yPrSdJ6bilGRTNC+0COwOLS4gsg69bfWObL
aEt9I52A4EIky4pElFu3Y7YkFroZpjvTdr1zAPNDz7LsFlZWuZgsYKgphIAbnu9hW1tAaKsK89vY
6mobNC5NH0V+O4kuq8HUzAt4o98y6EmXQSCv4WoEOitEfXMsw1kasuWLQm1Y0iVvbkMp44WCtHNQ
JmHgEGrw+bO3v7kd0m9rjnOapmqXj53ahSW8hqgWFU8E1jodOhLRmWYUg6quup3KWyVsuWaK4Kwe
h4/HdomLUGtPQkKHql7Jm2b5gAeGaVlmKllFBknCrtVCaGjTBudyrTYw56HbmfqlqLzgYo/TEp1i
dnNkxwyxd65Ml4YzUMUz4ZpIWfKS9bD+GarE2We2bl3cWqEfJ0k38rjxMGofFWaJrh5OzuNPQpQa
jGRbfukNr3UPI28ZGLgc2tBepQxX0G3x6lXGyNUlSu6N143HSJlqRzNlXNRtqjGb48YnGPoEfPdC
ClFwQvS5k3b6py+IHAmGWqOjWzrzilcuhb6pcTh4VmaQAGkTXVGG5S3K8/gaTRjIPb24+UIjTyn4
o5Vlu3WQrVdp2p46ZPS93Qe4TA1IgWkpAALokm9FQE3wx+jD/snxfGScAX98K1HNYhznRWj0lw2i
21vsMjlotM7bT1oQoaX77mtTUCacA0mpi9rB2NlUNugphnc9mD+lbrFthAxubs9Tx9BYbO2ZLuxq
ez+3plOZaSc9IUw2G0d1UG1hrhsR/DipjSxPHpyAZn48mM4tTcgq8M0Gz2kau7fHOWkG2prz2xoY
/sKtm+9OlyZpDXxWJyHMNaWbDX2QQ3P+6OZyS0eSfOT/ZO88liNXtiz7K/UDKIMWU4iQJCOpk5zA
mMwktHSHQ3x9r+B99u7tZ1WDnveEFtTBIOB+/Jy9154Cd9/y/1FBQUAvJxRyTILDel0JGsVNoDhX
PhCy0gATJhJt6JmsPtbIIbUu6N7r1P6dgTj68JfgWQbT/Gk26x141OaPk3kHWXTpF0bnmAgvkxAj
h/aP1SEYtX/6ae+XoWPej70u+LCxRHTxcfVCn6FPiFikMcYbM0iL3ySAPwarM/1iMfxQreO+G6AI
WGyd7o39TIWLM9qv1YadSKV+/2Kl2hBhHfCfSq3xotmS8yO5ziKGONo8FHT0iA7fgh9dD11oW2fz
sqhq3KEVmO/UctW7NLm8zcrW3/uDPjBkQRNgkmV81nLkExzJhlMgxMqszxHHFAv/OdU3oJrlsN0A
yDP20nSMW3tN/Z3rVO6dgxh5h2Rdu2RUDVz8fnvvzugr7TaYH6BXYmzK4MhA9IC0MXftc9B2LcRI
YaAgRmpt2nr1UyvZwdAfGm+BTeR7D6X2Q80oAys0yWnW3uvjsPxeJFM93W+/lFvtXJnlzLdqGu99
w7S58A8l3F1ESVvCq8JW1JDMY8CKykO/1ROnHdSX32G6EIv9W3X9jysl+bOqtNcWxsSHC1mIGxWi
hAtEh6eQI03R6A57duW90Euv6WXr8pm/izpN57RvswfGHnSEh5GOaixzX4CttkQiARX8cL7j3lPo
52a5OAQDee6to9M30q5ReOSri4PGYnJuR7M75kNrMhRqkEuBFzq2a1efF37vYUsRNxdDqu3nhsTd
zUKPtmowsCE9TCh/SfMqWw4beTvYAOitIpnI93io+WPjeR6HR5FjK5GmYT7BIJORuWjFSzNMcMjd
fH217O4KBPXyt+mqnvJQfr73w/aL9JjmVyfLp8FCotWL+lYQGfNnZh7b5z3tZS9NmQC4Jdqr9fWv
170PFXUCelGEUlwPVPU2vHhWSvqbU8Mk0Zd/rMy6ze0CvbrpPRXuUPyaua9Ku1LvhFA2/LA5+Glv
NL06w5OvdgbEtvKC9HnqwWgbvbY8zQQrXeX0zaOpyGMeVBncm/pcEWIw6T9E40L0Cix5mVoaIhOR
M3c6noO9IDLtVh/64oBvrLgh3Bg15ToVZ8Hmc2RUX8L8IuyYlndzXAtiBQZUSIeuQWU9DiURl8yD
bkdyRKm4rOICLDHbzb7e/UDxPGBdcud7ZvomdiU0wcEsqlgAOn9CYbcxldKX5yllJEDDQHuxOXWG
g2+pn6av9fQ7VPa+cllnvrF9AHp7BdPWfrradumEF/y2B/PY5Y7+BUggSTEboz1rqc+wU5TMl0lT
uV72gUvbKb2K4Qx2e6jlqNTYGWcrLb44VpwnzG2/Rxncw6A1fwE3egPEWXyM2lKEa27Mb6O54VPy
RUa3B80EtJD5pQlQNsq5L58dfbGZ9PQUp2g9YhYf8VCMRRDnMIzv2XaWxAZXd4Ejwe5TVyeVAwIm
9D4/TwWpEd+PHAnrx4ReF/39se9HrvCbLvz7q8X1W/7xmb+/vNNW5UZ/f+V//BoCGrXdZhv3f/3E
v7/v++u+38XKRkytB+1vrSq4ne2anTFa/OuN9+9HTdkQ5jtKBJM9mzJY+bt6ov3Ur/nZYrZ8qXUD
tMts777fQ1/sOowjm/Zc+9uNmeXTZUOSe1evnGgC71JPHWaFkmt7KlfvkpUFcuZ+ybVrJyfbf3/Q
L26mwuEs3OqEsuTp75wqVguHUqtJCeuTnKZ22ALvYlvt+vvaryy25Y5D+tgfXCsDaFhr3j05m58L
CuPElA6aEw5oeds/617r3sw9RpHvdxERundT5zx993SDuhQ3XNkEkfvja5/7/nNle9mdWObfoyL6
UoH3PUvLdo9yICTFHIfxFT4UyT3osKVRNUcjm/SfA+Y+wzZHzNW6exAz95XbVl0iVojJ1jhYJ7aO
xMyd9atR4cQIXVgo5HoTMwCIpC0xYSy5MveQcl6T1Wrj54IcG3BVDCFv7w3LeHbZku6GHw1KYsKW
6ZqI69d3o2JaQ8aAJpsQtuNyMDgMcXCUZyXK3xmiBXtCnptLjCSOcQ13mscy8oeAKvgauJI64P6M
tikQXNWEmdnBnX1d9s01aw/dyGJDrZnFZkYEqPIKLSlMJSh2DMbOfeVEnVsdtaxj24QiSTQdtO/G
DEe1lom5jD0KTL0/Ddc8nHwRCPTbu0LLtd3k/DKIRKnm7DGroUdDjISYRw9Mz5uM9Cx434Zx79A/
eCi8Xy11TNILPki/z3jISEBkFpe9bi5ObCbtr+ivZNS6gNNM2f2k40QHbW6HWCzA/izK1UJBpfD6
djtUbplw94JcrsnWylSfBDnhMKvh/XRT4ewl/lcgc/SWmJ2MrTffqGD2kgFVdNgu9TCw9WYJrPr2
UNGl+c6f+c6bMfzXvir7k4MK9gy8hb7AipMRwJrFWVzhcSQ39lA6FeNiWviTA6GyDpgW1wBcPHbQ
drJs/JPwyYlr7nCNzu/9Qj6JGtRPY05hiz97hTv/qTeRhbmYr6mEREIE8JlyXDtRqQV9lNPvDWlO
J9syP1r9oy6M4IKHZNvNji/R2DPv1O1s301k3LjiCP7uvd1mOujCeqr7r7Sw3z1y5iLL29z90E4n
tKcJiPtjP03dq20pRZBoZ++MYX1AQmM8+mYPuVEgV5uqNzmOfqJRfYz6BE8UeHvUeFnD/RjMUeY4
3a+pAgTeBPvG2ZoHbhBCMQFIxM0TRk/rdWnBjqEL9RiO/LLdXI/8tSMAPkfRY+kMkVEAjb/MLEhS
dxA/SUhG4iHJDi7M6TAXaBhTybBEbv57NhgzFi1ti2VjYahudf3Bta1T7wbHoHTkR6dfSx6UxD9s
DrI3fkvRMKWrd6TZYoAI1k56b2vP1qhrCKXTYTcL5LG9CzXFF3RWNgYn+I4bFFLHAo/Nc1Zkd9+f
Kwz8Bu049Lddh0pzkjQYh/GpK3Xtras5Yw2ecu7J19XOWiCH2ARCBaJ73FeW/gIdjYLLqT8RsG3v
taVRGVcNE5bUf9u06ZjbDNP6qrCfV/czQ8XPOczZlfxn8DdRfZg0a764+s+5YaSfPtp/kdWSAm9g
A2gYn1w3XNCeL75y189rcSImraM1KMcfXlBcNpfqJNiq54VAr19Z2/wKhO+8ZwtlvlPTAPNtf9k1
s9GcUNM0p+9Hs4Pq3fcLjxb99TN/v/mPr/mP7/vHt3z/iL8/TQZNtkfweSs9uD1kwGQxzZQOeiZv
ZnvK6mtz5V/vfz+ypqw7fT8yw2I1JSQ7KEBBk3ck0SIBPplWdnbXVlLWkFetNJ8UXMvTY60PxjDv
nPEkp2HUI6mkG486Xn71MNYW3nYyfMPVIcG9B993Wh/teqOmdreeJ7EWvFWiHkiekZ8VUWTJQuZf
HY5sUieHbNAt+n4Iyr47fT/6z89MjvM/fP0/PvrXQ3PVHhFRDLvUU8tpo4FxynzvCABK7vvJZp11
VX/6fjQVOc/nf/jY319C2Ztw/BsOBOasJzHm62lbBwFkEvGErtgrKIxWIAFOJ8aTdX3z1/vQRchP
18vxRHwSX1WuHXVQNv9i0jecZmTpdWh8vzbfH2gNk+OVtVtW8IFGm5EWvVri5JcOVIkyh8esqqM9
l8SJzROuFX749y/b1mA85dvA4phK5/b78uhFgb38eq111Gyn75yYtT/zHyCdqLJ2Ap1sYHOfeE75
16v0/VIZ15dK3s808tiQcNQHRnZcuiQnmu2U2d122jRtRXnlkRfgrQR0BYY8+cKj5BjS0K4A0U70
5hNPVPeLSDEy1FSQUjBtMxVzNxcZ1KG1Mk5BQ002lzknhccMrCj14NR5e99b6JTm4LQKbWhx6vDm
+5FcyA9vs/WAPgMIUjZPJ0ezAWZ8P/z+IDDg9DB09x58OxuV92+sm5hKJ/VrcrQiIeLQo4iYqn3Q
Nc3BHDw0+T6EChjNHySYv2268Tw4Iwqsbi5uVq2qE31JxZsC4eugnPtULX38EXXng3EVDizuIdN9
NzHyyrsfYRfQaQTj4VgMBKc5ch2/ZY0I0BbP04qAtFx/WkZ93CDzxGC99ZuOvjn50z0Fr+NY8UQG
4G3FmSJadSv7nBAYyNT+cIyF+PIZYojmZrdTUyw3FE5o7eulOvQV6JOpzumdkGqt2SL2nWZ8G3zl
R5VmDrcBdoGLQTJWtOE3yOZheav7LPZHPQ1XXwUXrIP7sWi30CuKBEGfSAj5eKlKHCmLnR7qFcoy
QnyiVsrhE7CsHjD2CxoCnBGSY0pBzJPojWpi63rFfl+2zPn9vxgE/58R8L8FEHlwif53REC0/fnM
/+vhTz8BJPv8J6Hq+n1/gQIMH0IVBCPkDKbt67b7b1AAqCk9oLvH/D4ggJ1t6N+gAOgCuuP7AAR8
gy6ffU1T+Begyvb/27GvgQmGw7cxav9/4wTozv+NDPJ00wh8noTn+2YARuAb3vcPBNLWMUC3S0gg
Q46HyjPnCFtle57FQoBv7x9nUkx2bqMTKquX953A0VjlkV7Ag+ktIk5zf+Oc2zFHgz+IDhUPnVzT
F9NoqqOUQdIzaJaaQ9puzkl0lQ9YTaMUGufP6sEJ5k96MMbJuAox0fThkz968npEGiDfVz4oSskU
brDrSHV0010NqQhT8KdxXGPDqND1AembSOTufP2DTbaMKEq1ona5ibi3JvxnmF4dxe6GV3SiKaDG
3HlodSNCRd6GKMgHfBL1GK1LC9svjfy+Vxdv6+YQBO2pdQAoLVX1AOe5iBBknesK6ZDnCrz+YoLS
mkqQJgylvF4uYY0AhbzV0JnkebJqogrr60w8CNJYT5l49QE+qhpgbojM8Sdu2jhzvJPrO1/mQNoc
ue6vqdH9JtAddIrIv4RofsreNPfzSggrUL8ZxnKcmc3Fo8ynKxHcBksblYokwFSOZgzvsNa9Lqkd
8sYHy0sCujX7wdh+oWR/tRqxQbkRO6NcTvRnksBEEAQE/edYOweYUFX7Jy9nlHIGHMU1s0AvIRK1
gmbGvUnzqGzxjhjHayemCIBco+J9FiQcDt3ybjvHNXA/uNScUOXVbh3HmoTxIHLbUsTkHc8JuKJw
ytp1R5jlmw+APeyqyqVBb92ns0Sv3jCbH2UIqqgyHsmZqkOM40uc1gTD+zQQ3dZ4KIk4D81OhMvV
KTAGV5n/hpUkSJe4dS0COSqa6/ZQqqjtqHdpwu6kKprYQ50jluDe2QpKz3rVmBeXaKzvsKM+jwI/
JNDnCC8nZ5+uRMi3AGl3Apw5looUNllUjWDHZ7bYzMGpOBSE19YdV6Wt/elwe4TmaZTza2ZCWg8U
/SNze6fTe9LxjbJHq9teZr/aNr/ZGHsdp3klmj1d0dUijsTY/9bXCBfxSE20WXm1K7Xc4Uo5OgOp
iGZ3F2Av2uNLiOYe9RCtqdvcFV8bUcGpYx+ADFQ6JYtlRm2GkGZdsIFy7/7sNxcYVb0wRuQubyym
VjqjPnssSK5Cv4Zmxo+IlsxOnZslhmW/ExRZhrTChsjSmPyKoTgwcjjouFd2dTYdB1kGN3hpw2FC
6oR2Z7+shsak03xh879RJMPCRgqbxfd2NSfrCdVW0q2sDNXmwndQjk4VRtmFVf4V0wpKNuletn48
Z3MP/acnUYq8Pq9iHCBaR4vAoePjwicRXl3s4PHx9ZuGV9PK1hg2waFczNxMNNDrWYom+Xft5CMa
KgbpBZcTmtFbUlxl0vkbr8nq7vpiA85sy/sVnVyYn9ToGbt8ybEIYDxn8NlSEMHw0m7wQWp3IN4z
vTduwd2dhDkJhB3VCWt+g9+pIf+Sil0T1mM629ahKJ4kax4TRCDQ9PneZtQMVJZ6uC4OkuyJuW8Q
gNv00IbNU5WHmtX2+xkf34lUoxMiInWgwNYRCQZlbLb7NkvLs4FNLNq8kSveqU86NifksbUPnXK9
NA2j/aFGxqMjusXEQ0u9PSBZwqLFCNa2PtpCT4F1I3FZNlIq2w09IyIzWMuhx+QuFMBiwjrLAY01
7owuANp7KqaXLejsqHaeWm+UEVj0T6X3ULED+Uh7p0gQlckeXdX1n0KAGkRQu/4srfV5SecHwytE
WGWdcWNq6cYfLpeTfTfCUgJN8wPo1J1lLZ/41AUTc4r73Ci1Jz0jjlQ9jasnLt9DsLonTF461Rm9
AqfVEb+DNf0G7eYkSgXVeV2RzSLVcMPGHTk4oTCKAjT7MQrHZ4o/ErmNPvGqUUsGxO0hyyABDV5D
Jv1TJ1LB/Y7cmFUnxuk5XcrOvUuJbleTMZFSpu7NHFoOeBdebfumKicSJJ38oq/aT7nV1+ArVl7V
ulsYmPXV77Edtw0NTmaoXUAaPTLo5ewKk11PTjBFEeQMpK8SD2wbiH85uti83fXXWbmcXe0QbP6f
ckLSW5Y4y83GXaPtjeuiRaHtobQz80OWW/5BE/2FDLiR6LjhwVdg2IRnJaVrM3YkUjD2LgslKP9E
FJX9mD4XrIkTcbj7ci6Ho2RFw1ZyWnDYJaRlYIIhdFmYVNhMB2bRcFPojG44LNr7HIUVc945lp1Y
mQq13MdM89EgMe710gWp7fali/mD1hudOAbDRpM9wDu7aH5j72ATH1MGL0k/eB9N4Kyhr/gvrrhy
DWu6QVBRHabgHBQZ3Dd1LmvnbuAwAjMGnKCVHxtbvZfa1xJYP2obicSCCD4RnfHoupIc2gB5sXBO
U4F3JLP9F6ydUHbQgqspJ3TDzR+8fm53U8O1DgmmzU0ntgFyx7NNPoxTlUDFNw40ZjY/er2DPhS+
36LGLvZKVFD4z0xod8gvmnU82OsYWdLYdpuvkDSk0j6zMu+NFjeyP4jmXG1yRlDKrVCi+y4RKX8U
+BhwOHofq6vtfQMuI83ND1OST7BV0WBWzAlXcpyZOAywAxg22H3bJpik1p2vCNjONkZjjSjiZmnM
w2zxHJa5ZMzAW5Rz74u0Rpr1tsb2J9AWl3N97HVSLuaWdjFAX/D05BbYVYnt2nIxxaV3qc7uozAv
RdXKAi+AEiyzcdzy9oOYxe6I6NAM7U7cqgIEboZZaGcVy8HbZnXtPUp4aAWr60xYIbOm22kpoaal
Vwaw8j8YcdUHo5IIwQiPiOfagkI40RFc/eG8cQvoWRCQ8scJPtDXozBFshb8OnA0bOzoavVWJ8Qk
H69HIagQBdtDTCOSGB6BYh1FjR76ueUwc9cfglp+2UtW3/WB9e5v07JXC5btZcQjyaaqH0x5M2uZ
vQtgc0bEEogdvQPtts/wg2xD+TqqloFkx5id6ZagWU0uuqQ+VKm7XtpWh6HYGLeZF1yo8GktVvVx
NiqC52tAd3oOYjXHC0lXm9UuwOhUBnbw169oJpvesFkhsUK9bmMkfsAwBCBpyA9uOifr6NUUHR5+
cLuhT7k+l0VMSq1+qhtUdBzV6wd7bJDltOiRy5WGH3o8ccCoFhkVSoFAzWBtmhkp07Y9uisgS2Mg
UqfXuFu1Jj33HXNhECXZqRqwI4I6gBmfnZx2vemcztlDvTl2xqZOuuUL4ps7bE0YG0fwnoJW+Q8t
49ZvJ+8GZd1OH9j/y7QkK3eSGbbBgfZ9Tz++3pYPThfbbTAbtww9T9VmX7vxHCA8IrFtSz/qqn/Q
08o/A+k/1lhjzw1QmzgW6YBStDDyHfstkSq1GC5akd0WVSN3XV2IM7nZ2WHcbPSm9jLu0Hc06OVN
kIyKCI51TFbVX3MP6w+eqHaYRu/o0DYmWsb8g9DMT4KWVjgTIXEu7ZyMebApSe8U2j41pk8xFxLu
DukRzD4PLWxRHGdI67fZBhPT6yfm7iPGz3aEoqFdSmw3d9vawZ124mn2TrhR/ujbHk/S6xwwp/Vb
edNA+w2Xqx9bdy0I1NRZ9EBeetHIBA8vx4jF3yucPYDBSxhJ1nh2UCouZnpo3UViXdHfuwJQdakc
tbPWOcJV6sSElnRMqZa9jXyTDBGWYeVSLamcFIPixqhRzCNRZRxToG5cWT2M9eDYwbhLDYbBghQI
VD7hOLq7YvPBo3b2FK1ad5L1su2skVGCh2JTkNozaeJSbpxjOo1YbRaGP4TgIBsb/lCP1rv62tBX
iI9nu6KJV1fxguRYadDYNdKCELCQJn1V3BX1S9fTo7ODFopQkMfDOHFIYoh56Egeh0SFoBhxGsjv
UbdibA/rR30pwaAPfS84MrVGPLE6AfmJM3rjsd/rC8Ew3HgYhlGiXiFWKC8Jo6LpMzvrfdp7lz6D
cz7RPklxSYSrXJ8DxCdJ2qx+TOiBjCE2l0lXuUd7Re3TLvR0iEYy6aWBGV8Z6KgRvBsuqUev/bFy
LrM0nO+ix+bfz7oi+XW7rEz5CNIMWKfn6sajmY3GRj1udcskJIC9jPc2duXy6Q1tfpRmz3kIIyFm
DeX7JAut6VNTzte87+k80aHrgtWKg/6LOK9D51Alj0YH3kUDSQuEKBPKiIGrcCAxuvfe9BIO7T0q
PwMKbpqe18Z6lGgd77QanKhZftnPNjUiwTOdHc4zMNO8d3f0s27TqlzjRReJsW9KEokQBj9P+VJG
+PyR9Y/UngKk5/UZLJvjRxA9mfvoWx5Za7BfasQWgn9A4g01OJ0rBXZxPzRWMLR/WuS5JhSC2f6T
vpXqZV7qisEWfwPEkyuZx47aclIRWdnDEXTWPhu8t0CRuELUCf/M9KWnhV871E3b9eif/wGwi/UC
/0pnqftNsrN7GXaVfG4v9EGDo7eIk87OSspbSDSyFZluc4/XWoQIGTuL1JFRDh+0KN/Hutohftqj
dkV6MuxQvJMenmNfxgr1KVbri4xheKJ830qSMJ4bNzYR01HSKhzPHrdQU7ndPtN4Ur9os6BtlYMf
5ZP54pPKsg0ZJVi2oaJjzFhl8wUmn3UMWo6hha7SpJ57nBtEgnRecKrSoD9iHthbLqLKimE3gyp8
Lqn12Rt9uZ98TDPuSI3lVfMOf6gd1j4454piKoKI7KHZ2VuQ1AiELC+LbuPfr8E4D+1B5TQk9KJ5
yrb+wsiTrSX4CAbtbfRIpl3W6rdyNDdqhuI296+nCFPcpFX/lGo+xhz9TsDFO0zkQ4dqBpuoYefH
h+iI7MOzYQP7dvVz2QLcQvbyNqQZJzlfnbWt/xB9m0XKRJbWmVp5Htn3mrp7lrnxm9G6uFgZ2jL6
/CQraIgdZ6d7ynuErh5ZKuGg0R0hkSUyyIpBgdYP3H/wWYF3dTutcVzidmDRmG22c2p6KOS00OMe
xRZtrfkKoPXilLme+EMPmAP0hjl+tIAREF13E09DLWHhjlSw+JAN/4OABvPgW1PCMXCvOygpoCDX
iWU7cd2RlevJH6icJ8pWsm5LFlhJkEzOsTqyBYFpV1GAcpsXkhn1vXJKLELe8FVVnD5oQFVNiSyw
f0TCYXFjuluE+jhiNMwMl8qamCWSxLIrt8NRvxejFydBzYrvLX+vqqzcD2Z7TIXvHVw6yhECopRw
ay21GCbScy83YvbS4VraF+0bto0LRl2k2JmdaPTtIk3xaXfFU9TaCUEvBsw6AsU6nbovTZ2zVOrY
2pYLlkER+5ddxwvolaPcBo7Nglsn3YTE9L4vehVj74TFQwrHsCtznsxWL49L5f5iWor6s6TDD3Ir
0mvxBgUDOHZ9Vm3224I/E7YFbY7Ne6/o0tCG+4J9aiHhw1/qzUGbBILNsvdHxv7dizMUBGV5CNCr
7GH2ad6Q9xd6Dv8wW5SYegIPYS2CYwK+8mTMCif5/gpTdGVUZjO+BWOIMVyEmuvSxScQzkpT5jOj
xA6eggpYuIH61H32JzosSAol1bboTxT9t8PWrRCWxMMmtum5JqlvV3UStRAWx6nz5JNlJJtZMmEW
w3xSHTTnAJ5UpnPanK5K09X0L66ECT3a2ftoOztmQy9eVX1Wm4mAG1+5wmtUVPHE+CnE+aUgsd9R
UbCCuBDAW3poEmU9E7uKs4r9DvIcMAnAYd+Wzc5JsY1unfOLGK9f6cb9X3szuqUODKrxJoZ3hu9H
FI91PIoFPbOfxg4LdNzWDmk9TfYjhVx55yzNvjXyPfpZi2pjeMpqekS4/X6A3NQoCkoCuE0VojTd
qRomG4MMNAymBBUSSrepXpj1SEwTxUNn0Izx83y5yUl4p7GKrV0CQ0I5XCD1BnO0DNctlJCqXqxo
17P04BpAg9jHcImiAjR77N92+cpCG1elk91uhvbD8ZETzZPwd0sLV2bdlq+l0M6rls1HzK47XKxo
UhRrmwDzAYpahsM289LUHjL4Lf+xrF6U0vHDIg81AWnDozuh0ig45BypO2in6MTzMTsyDTvfeUNP
I8IyqWogPdpgOULSAFBfs5abAI7ibUBPUPfNSWhHBsVabAfA1o2c7vXIOr+rB8kkFlOwdNbYIiQ9
HDdw+AY8IWmuTOq1+nWCKs8Odih1++qFeSXaktDFbCbpbQJrjvP7LKv6kA9Uda5jGbvacYnKxVYw
Kwgq5cLCyg/mN7NBjLLeebS7AA+sNzhnX20G//FUzNu+yqiDJpe2Jvuom+dlPOodsy9bvJbV2Ny2
KMRSp+z33gjQaXHJ2srme9QCSyQhUrXDmt+AVXyZFfI/grmMjl2mzm9TT7Z3WkC2JVAdp65u6MEb
yWB6SM987aObM4T/E4VY2ex6O22SehCvU6W+hL3QYJfVXUnXZyeD8d3p4JkiAT+0Te8l1zjQyKWV
HJkjuQIYNiNXzkEM0hcqqcffnfZtVAv6Sj4NBRwPRCRK/lvlunzNWrX8MCudME/wuErema0979JC
xEPAqDHX6j6eDdpbXtOd9K7H5F+Wu1yHoK6Khc1563/Q3340poVtrG8lOypZPV6ARSvVFzpnNVF5
a6OeOY2QiOVvcWFm5XX29iW59rNqfZgEimxbL7+4RJDLCYbmRjrvWH/WCOvkgREIlii9ZEG2dMRE
lRtJtrcDoFeaP7TI4r6tC86YcEKnJS+igvC4Ni1Welm8h5j8HXjiTe7393g/lsgvJi0SlfYbDdGP
BmEcCHg6H/5GuPXc7Bazv/UVJxX4rQenbZ+WGpmNDb4mWYnXGa4SN4fJQ0eAcfuotRMNdn8Or5sj
OowXvIJBRfMPBIS2a6q1QdCZyb2fYtsBK3GwN/CDeOnt8KrURSAL0Ed9eBgiY4xtu9wsz9x9XaJ7
UBXHUqkIlHpXyUgblg9zomwLhmzvIf48LFa+0wsMDJAbOlhg7M6ZW5+qkpZ50TsHVwBIuF4enFia
/iKhsYaybW51s6luy2k1SIvoxn1G3zzVggBqGufEUVGllIj4A5NEi2yq+r2G+t/ZKmNnFPK2tyy1
h8h5KYz0yWGNilqNS9fOPq28pD+C+4R42xRnvlY/ASYhvc2kZNCX8kGmNcsKsX1RgSAMvbIWkMI6
kj/k+1M8SPuUF7qZYGTj1qehJNuAIj3vkC/m7m865YRAoRwQ7nZsFRCFK3z3aHGwd431vRdqhpdd
NntQ2TTb5xvqATS0Bj3YCaZ+XBrpA6/wiNna9CKt9G7ZAYykM7qHeZgZu6viPTOLdueDIClQv8lU
M06e88LZ4tYJ3AsbHjXi6J6zbPVDqF3GnpXbwTVbv7Z+lpiz1ZBuV3zW9kwQRzWnGDytCz7DPJ58
JF9K0VQ36L3WIXJa8qNqe9lvsjnTl8DqVFdoT61lu8dpjqtZHppu58lpDtXQN0cCAt4Bkb0G/bAk
+fhqBJUKGYlB7xJ8t9nfr5n7WgBNDuvekPHq+XeYjw+Wq3PMoJaPFDbowmZ6iHMmQDooEH4FZdSZ
FAKDtLbIzKci0efgwTG9Q10zNsGdCKi3raKcLGcqZe6BauG0kvscszC6eztgVKjbtXGLGck/5L8Q
mNGV2Ui0EnaGWGlCX6M7K0MR89dgnMu59QBOco3MQM3BYgWIPXPioUF7dVv7bK8KG9Kidr1ZvxqF
Gs5HVTtQiXH2Z83U4qkhsti/MXr9t5B0lzbiHGN34uLSNExhbZq4GpsI9JJpp0hSRLm2ss0V+wLW
aLiY1ksjLxaUaqg9RAyur6qrU3prOkQo03uYpXI5HgcVkANWsKYMfki6+XrzFEhGWDDqprOR2c0u
HVYr0goIh6aK0s0nh8tg9NQJn1/ej4gH9PHZX+STsZounC+ky3mPT1lPtZW+FMC661F8nK27TdEV
5CSeL8k66WCWkDy0GQOnhsMGfao2NBCoOj6ZGs3Rp0Q79VToS4cQxFfrbuZanN3mAxfr5+AOLW13
brfcc9/93hBhqwHOkSyZinDYEH+eH0m3teLZc64Wi6qLlRZMsHIVAWZr/+jly5As2QzSfLrxMvPW
MKglybgOIezRB82dHMsrKsi+eM+1HnXHLxJxq0G1u2b0XvNG3oHCHfemXb2DtP7iL4e/u5iPWcvZ
L7UUMh8PzEMWfNXjcjZTWlat99Nifpmm4z2G/pvAosNX/R/2zltJcmTN0q+yNjquAQ7igDAKgKCZ
EcmpAqvKrARzcI6nnw89I/Tcsb1jq69SQlV3VWQEwsn5z/nOMD2WS3arGdSctPSLqaGlwLc8FaRA
T6UNvAUz7Uxrp/mmR9zM7LYOqm272nTbstLJo8tGEreYKalu9CkoEnFNjMUI0sFg1G450KwI+ZKB
m7HmrA69MJSjIVnjkyVN4YDurUpx47R0gdcGXRnDeKAplIS0Oeaho80Xq2ZWUQNmCCY9euusgRuU
br5hpmcbhtlVr9mdMiPuWyClr/wF2J/rnk6TjOKa9btaiNaZgqEZg8K3RW/IYwxmA4XRJp1fqy/I
UedpIdLdzcOP6rUWAYBDCYhNvM2Y5MvoqUw1ky33T2F71dkS6duq/GI85kbVBZNBgdzCXGti4+OY
1rIFaU10Z/Z5HjbkH6iRt97HamOEGB3aLYvG6H33JDankudVLfYXzkAP1OL6Xie5hYV35qaRuJKL
AdjA1QS9pjeDL6VHB05UIiW1Ze+vTvMro4d6cdTztsEhitfsTw5kehaFsPEH2X+UFoB1OSB5ZqLF
Eo5ltU3ptE0ogZFQkUoDhwOpOxaYr64cCay3HqhOF/2/cA+dE7PmlfQtaRYHdGN6bZUGdqhw7uqk
fIB4/GY5HL1r0RB0rcgYDnTW0WLLScgCFMYcpZ34Nva4gdsqOTmU47oJVmzGQFXQrvbTPBtFGENj
a6ucQ5ORTifRFa/l1kace+ItV3AmMvOmXofXtKjepwE/m6m4QXXNcuk4ZFV5s2sTrAVC54wxlwvp
3eVbL3MdBf+ULcNXKdG+m2974shjt9w0nVZcjaa4ybS6OqZr8UWw4Zbu+txfZKzvF1vawbhwiwJx
zhSr6qrd0Ot7lr3hBCLzjjjYa8KxCk7nO+iidadwqQR2139h83437dg7wMhAkKiOemkhqp6cBtQU
jdMF1BlDBv1ch6ZM76ThSB9J9dyKGD8IpJk6185Gt+z7uoDy6ko6A7hAeJMK53EizVdhLy5OA8Yp
n80doSZsEvK15KjbnYG8NKQnoBVGMFtC7IpS/kh6KEKT1tZAK9R9PVvhVAAgIprAo8cYgylzjK89
pNObbyBlGvy96oTJ9gt6yHm2mc6BFaStmpv+ztSZxQ+YEG+MDbLIHcrHdsbQzdZvZBSflhik2GJu
KOpJAkLkdNEJaA4OVwISj8wPtex7kppNro6AfqP695lnZy8s3mfLg6ZqWvUQSn39lddgU0qKpRkh
c91zHGhWDlwldJLtxOk2+7X1S8DaPqvrnrIcxuR44PCrWOtR2F81vI2AlZUED4rUzqGs+KAN+Vtn
6nBB06TczWl9P5RE4BSLz05wl95b5UC6vMzCVEX1iXPP4tdqOriaxSurqW00W46w6nerScw2sYue
yTQY9VgwdLBryFX4e6aBuglWJn5+2t9yJ38qZ3fGXlzB1UxB9iYEVQ/CjT7EXsn6bemRgbyeQxh0
LR+8r7gFgPWIq1BH7Sg9v9SBqMfb8hyzge8qpw3rzH3KG1KIM34ChoScydwmg4Xa2Miid30nhyDq
9F3bJTxYdN8FTp54kGtZk7IVc4shwdVtL0tfDMOvjN7F7eQOgQflw7dk9OQwsqwrWYbIgW+FViIF
zSgM7eNkTV2YJwnHnbL/gXJ4ByGD3rB2HZAU8d+3pLwXutpvobyUIoYtOqNZFjCmDObUZ0czrsYs
XtN2orKTvrRFG7/4ZA+Wp9H+hju4neOwHYdfkUKZGHfQcsIxtyzflVSfdcCUDONaLqMINGovfUby
iqgRQBlqI5ig0Q6T7bzBeme084hnoNw3g/E0Rc8obWSVvW9DnOTFSbSTvpjaEx/0MdfqV3Jd3+so
d2Ig/C64TYqNtdb0mImwfxU7mb0lNo8eLQseWobgcEQOaiZ015kM3AWTV79aXeVbiYb9ua33+pDf
l7Z50eqM8yceVW1wvvWOwWbllX8YC0Kkznd9uV2nYCforfXSeDDYB2hX25eQe/pummCOpzoxFYFj
yjfwsCISw1OPjG98phiIh/KtWtWutJgwrDOunWILf9lcgpP1e2tbsIsCg5zBS29XnV7lnhG6+dJH
cbPvNOOSu92fhlU4XHvJlTMlFxEP2kOUJj8Z+QSVS/dcRv0+G/tnblI2nGtWOvHoAAfuGddAib5K
HWlTTNJ8nkyURydhLCZui4Y2u6jpfhlj6+xg0AWwS4qbWgfSUjjZHgZoFuo1zJeVUjYuz3huNgY6
4VcLUnFgYQfHGMHJtjIXZnkCXgnwkThcZzkcmMfRxF7vJbOrwO29z9yIvzNTvk6YqgyverOx8sTO
95rXRTgKfHNCO8O/ck52Vb+YcfSFUWS+GdfM23mm9UUwBwJzBse8Yfq5lo8KAOnJSi0OP0nSBzx0
LCesMbZ4tekL8Ps6S5DjBa06TNaoXiqeIMt8o6dqB80yL8omPsdO+r1AQdytSNE4dUZyzjjLM2Dz
By0efs8aqjhS86XdPiAWvwQ5tFMHd5iF75hKHQTVLWWOs5EumDpoXfp8dLevIOFzKK3Hx0HD08G8
PeYVZmFFxiEgduCd5yG7ESsqPuZHjk9YDRlvHbrNlqGLbbm3Y6xyfL8rMGdQ57uTW2maD+j+2Vyn
Q9xOp5RvD99khy6mLV8GcgjJwOq/KUUi8wJJICLsZETyMPBU+ZLjRd1wzrgu86pDakPzBsVfAHap
WKJU/SBz1vyJ7dbQDY6M2bIc2o57oz32L96UzJxocphK8PdxZ9pBVJRaqFLYY4rvSdtC7qjq7lFk
lu4nTgw6zxvoSo4l+WKeOAZad5EV36iaWZon+KeKCY5gzyUskg6D/QuMxneQ/qSMcIP5mDgM0CFq
4sxOVWFbsCrWYOeT0vuyKfKgH2i9K9RqcWGfesJMhR441Yc+YgDR1+5gyirdQ4gK9KHMgp4DB6Kt
By6S5j5H5w0R/L0hN2tH2b6LlhWovR6sKQ2QtVN/OdLjZtJHnp85OKcoJZ+RmK0ro0uKLAE36BXO
kSIy12tS4GCSc3PJs/VFttWpyRzene5pHLNrxknAmfGd40IJcVc7pzTm+GLaXJisNvnGmPNWSLGR
AShejMA16EJdePNBiulYJl0vOpS9xy7jwWxlwfC5hJchmZeI7+N5Tt/Iu6EIlKgBFKr40Tju3Qrb
dmVPHXckeZOO7Us0gUkHdpoTVsdFVx0T9isCCUkNN55wocbcnyc73cnKg93QeL/VMpHNRyVshPCR
7l/skbpnV0aAXtbqPTG3sWRsn6qGK3+JYGzJtArUNL8t+ABOTHEcg/nUwAf0AG4HgspzvbwBjn7H
AIF3AJ3VmHG62X1z0IqOnr8kuZ3Sjwgw76leUCOwlBHoegQUAoEDP8PAc5dx2DvFEHrAN1Attixy
n/bauoPkVftpRA5aFQWQaqoEbdAPcXJf687oL3hi8LNwcJit4SaLmJ40NfdpSboMF218I7jDnl2j
eR7BwB/MocNdlchdbW1ek8H1474Icelywopw7+YmmtDKVDePcQQzBN52yv5M1msj7cX7RpWSa+RU
8bBGf5zceeTKwJm+604GK5Mq7Ue1Yr7DgMQhL6JItShP/VQ9FN4LQh7j/EVnAMP2oUU2nGDadhiK
Vk2AY+9PK5KvdsI5iy3Ch9JJ0UM/DJCZENa3wCP9mQw6GA/hd/Anfhu9E3xDZ4vPxYAq5FhvZO9/
lJpfC2kVkDQG4nMCC0NOKITYpvG0mhqXcN5tQhPMtykIbQn5IOJyIat0kkIgaI+Rga49F6GVEGEg
ebGVzGTaTjoaI8zWobfM5HFTYq9PRuuTkmX+Daa/7v/qLcf20a4K629K/KMuTyL3xlt9UQRunydd
73cmvWOPHH7XR48ETtJmhLwEv4DD2YIRfCYJugcAn2Ev7OkyD2YUOJniL9A8gzsBN1zUWsKbHdfL
AQIlQMvfRRvxLcHKN010fUe9CNAzsHO3eCZjrdoV4FgPswbtOn33hu4W6rDLbT15m2q8qV2hPgyn
vWHG+KosvCVlvvyWo7zpK3WI1/7Ssr2ZuGKXeT6wHZ6iaOCwNHwqyaQxolFgS7XTODtzN0kd76Wn
O2EsaQcu4F/zQ4F35sgfCDNhju1+Qs7DeVjUjPQQMCcc6zUprnNb6iGldo95mu3Xvr8FGEA1uhFE
xA9Rh4r8UPTThaWSdnrthIUbPzYzGhbULjniZgwJetBQqnEbTDMbgWCtfoNTCxaK3GVjuc/gIB9X
K603NokXssu/z4BHb0vN2zei7U9tbm4b0TbyaLHc2t/9pC2gwzLM3fmkHxJNvHkNP5YW4YE1Iy7L
aXcvBuEcqHaipxgAC3cbrFND9yWG6eLgN8KUh/EgF/IsUsp5O93he8ZxlXtBGZoGknhMO48iUuQM
f5VXcB1qpvhNg55kZoxupsT6mDu+tPR4s0E5TpgbLaGntfqJMjM6RiXKT1Zr5m5l1hmYjgHj3l6q
3bgAnOlZsvCJHZCNznzjH0TD0JiULSMhpmtJraEyurYODF6ySguIcpZpH5BSud1aSv5xrahEGQQQ
VHf8Ql454hqbvPWTdWbNuBt0E5K86P9YKv2MYHfswZqcI+iBMQWPQeJYWGa55SDfo1pZ3dk7TUW6
3sTYdkNzxNw133sJTyOtePgJQJ36uiTTrfhO+SMOSpTWXAaZg0W3jEbYXHlN3IBEkhhSl54qpmr2
Gow1fFenwDNA7RTdGJF+sSOMYQNyBqMWFTOEb5ODl8/Jm1rwqFq03pI524apCiteypV2VlZ+1Az5
VEzs0HWdPy6SwxckHN6aONkTSECDGs+pTTl1jVvfteAEWqDVVLxbZoMhh/XYd+1pMXH6uiawhz7S
sx0tEA2YluQT9SQsWu02rrxzlmWkszNIVBWBAGaw8ckepyqg3TEZL3PX/4rT9FFTnX4qcEWv2+yk
IgIMC5cstUw4saJXo2Us+YmzGZ1fBZzq9mn20sOmle4SazNAM6Ffcu6q8RxbOD64sRA/D6o6vTqw
cMLMS76EazD6OijTgfDFU6R6649Yo2zXuAkio/ql6xYiEQldZOyA+gsI/yVxA1N0Alars48I7Z7x
kd02FhPoyiwOlLI9QuY6zMIDn16tr7LP1tAd85/U4yxfGqxS3mbxEeK5WelqoFoO4mmvvdLr1vsR
vHo4Zko/RylTF8WmBEDe8JlWtwfYOwnXBeZqAHkKg0O44mCBQD5wwtBRUizjNEcSOnrb4EUcz5j2
4t1KK2RY1xL1PBeX3EOQS9dXQXpYFkgXLnZB+gZ2Hcdu313krUzt4qoq653TGWsUh8Azp6XpIckx
ydfRfGTsSN7fHdWBO/MOk/Q32XrjoDEwjFcO4Un6gmOy5Etrc/EtGQdhIeWitDYHVsZzIu3DKGDr
1dQChDwvP9RXc9NszMcMNwq34+9kYusxYcoEesUVV1X1V6fpbGlb8Qe1ztCajcHXXBTrhZ0hGtIh
XLXNv2bQBY1/u+/Nb600T60nd1NO1EQQp676mRGd0xzkqH30GWflYT15GiO6bpNJyCodO0G4zpEk
bKMMjiwQ4DCG0QfnieplgQcJvt1Ml/bBMXKLAUs6swRjVeltCsdTZ7d6P3PV2ReBx1Vv8XLkSWEc
aue2T15pSj037Lvx7NKWrK2/HVk+JU7yXW/yejEo1PbAGKPovDbdK/kOVNJq79neZ+26xfmvCNr/
z+j93zJ6W8n9v8jo/QKC8/3fe3y3/+O/0nm6/AclviiD7FDE7AzKev+zxtfQxT9Mk3Aeo2V4KLrz
txpf6x+O6/Bnlu25Jl2/ROr+K51n6P+wyBNLD+ed4zlS/j+l86yt07lSS1yVp+9//zcieYZlubAG
TFOXbDkOqcL6b9k8gQ0elunIVK0ZK7R+iEBF80xqI7sdWqsiQiSRMSL42G6iOGqjqwZOPYtg1Ktj
29jEBJhK+5E7wf1Oqwkicxzv65l+QHztPnBOBL9o5i9amW0qV42HdMDjX5Xre0X6+GWwVxtcsEdR
2ezdTHmMLx0uOP/ByF6bOVxQK4dBe50eLCMacIXb6mB1OAG8pH8b2ortzTb2f/sA7//z5/8/ECnu
OU723b//m83H9c9vi9xGgOy1hCA9e4s0/u1tGUa6idOGgpBet6+tRXVYynsZ6huWytwyiYrLEbM8
qw2bCXLrX+9VpTMJNww8KnnavI9LQia8RjNG8atWuumLvnpLJ0aAtOmd63Q2d2gniN+6ce3p7gl1
26NiHf/Hbs5h0FFXRKkNAk2GM/8gmkYEFfUtwCY4OlAFWOKvndKDOS6/lxYAQTxp76OnKSpXxtsZ
Jpxrm6fYSu3QQ+fc9/GfVUsPRDeqU2EmLw41aqxNcvev3zrxT2nP7YmStiBt6lGni47OU/3f3rq2
avSM2+QR9p59IwZMPjqwMiIJvsXHyCXRcnwHSeS0IApSL0FIWmG01cQvU6X6Pi3HC/b/jBbF8cWj
SP7qOseZfBv6CnXrwCYBz1OPFWoakDl+2fAa7KuxAZKzp2/kf2lFJz37T4+Cbbl8M1CEbG6R9taC
/bdHQenMjufE6I5y+5edmaSa0+LhFlWKhmm8FjG+Zazmx6Idjeu/fjMNArr//I/bNvlcCr35vhv6
9uL+9o/3Yhh6qdX9sZuI9OikM85Fj4Fg++D/enCWlbZgZOuShIDPnN+6j3uPcrGogixbLj+4ZcsT
Ace9pmnjBRuOHpbDahz/l9f5P5cRXqYpKQMXBI3/iiD//XWy4dlxSe7iyBslsJdr6ykZNBikHOyj
NboB8OyS3+KwX7YV4dCiAGipp8G/fhmmYf7PF+JZpHMdyfFLmrYk1vz3F+LUCjLbqqYjeY2zXl75
+hPKaU0X0ZYzJU/hPZjPxp+H+ewYcEOStf3TjszGOVNeNbt/wnsDwcGxxMVZDedIK3nYCHRrJ2vf
S3nKLBrS5PKZVGSWjKZm4IOuXEj9VNFTqU3mHWPl21GD+5Ei8TPUCwpHMGRbEvxbWNZu5/IFsot9
U9dqPHWYpouqdzmpErFRsyFPaKZvzpjFYbriLkji7KXBD7jPKOA6R7g4zqgfTLvLTewjEbTjuNAU
u3olyyI1WV9pLgk7dK5OL5Ce6mYKM+kYJ5xhTWgWufkm7GVfxYyWs6mmeUMkateseA86U5R3gNrg
V8WEI6MEdY6qDFwHC2Fb+AIMErsbSWnPA5nf+LUiYMIFTe4J5VaBN7gXSgd+TEs8wam5X1nnT7lu
Me+M781hBUM1uC3ifP1RtJyZMZ28K8J4e/v3lLRoll5nsjjg50bX1DZZHK6qoXHYrrBcpYltBT1A
9GOC2TSMcFLntcVQySqpuTby3TxHILQ68+Im9WldMAFm+UCKt9bAHHURJuKEaLDVFYJorftUtOLH
UmbjV1780Pb00PY6LUCSiFcKFs+iWBaWrvk7qw5A7ZvdOIkgWuyZb5b2kPLTWfJpibwHzRNP0lz6
g8IO56ejKYBKspRb+XLp+fc1ZZh3RJicGdhlNTIG9qLubcnK6JhN7R/GxL+Au81kQ4aTZ7NQirq2
kTc0oCsRXuLSiK/0rTI2RKcBs22KxbtmMTKt9JrNRNRecUbXu77QniyM+SVTY0jPaGGm8SKM7mWt
7dtZ1ceo/x0Jm3Qcc/mBTA22K4HPYAR1fGqLBDzEchxtJvcFRYSBM3QcSCdrZznqBg9Gesnm8pdr
4iePdOdTI4QINiZs8Qkaq3lvDMsl0dqP1fPQV6n6YJ5Yvtj1xAU63mnkkYnDKBB1Sp5U9zks9XNc
pcS+/4JF51z/8KoEUzwWO6deYVU3MtmX4ISqcY0u/FLdyDIhlqV96hNCiy5Ez/PZJfdjlliHyLQx
eZuq9j2vNc5RMn1OuH7vMsxLfG8djIulTvUtA0GvWz6XlB4KEF28SYBeEbbt+wZQqzS+R/ZRXy8Q
EJtVXqZkwopYeaQqG417o6HUnuqQ9pgzMQ8slLTY7ew7pHc8cFhUS62Bp5kYV9tR/a1OOG1sdIZs
gtvqKJbXmcx+MGsV5Flel1cA7BEr0FBSi2+0y/Jg5qh33kjKn5dUTs54dQrvRp8VHmI6P5JR3kHg
hSICKx8Zez5VZf9b8yYmQxl57SXOsdOcliE+Fcsc2HFFXjyN2iPSnTHbrwkX+L011l9ZUv3psnh+
Aqx5q5IJd66+vmOeebMg1x2UhlWsduzxUzs5XXWks3wARtnYQM/afJ9YxsdsoKmYcfaa0ysB7XMJ
RqyKx8Htjs5WPTRVNpoNF3d/M0JFeFjecr19TzIc4bPASV0UzgFZ+qK5SC+JXuxS19CCHoPe1VvX
j7lquTOt03ffwAEqKv3BKSuankejDHJreBvryQi0NY8DtxM41jaSg50fZdbeti3PTf9OkUkSogVb
2DYTZjPM1/kEQT5JfHmBOdJDnlX5Z8YxtoTcirvs6i3GeGMSjJxLmxz5g663mEGaqKE57i+/MAX2
KIN0IxjRkelbFSwofri2RzqMqBwqdP2gKvk5F6ciM987WqFY1fQqtDEVdX1K3W38kJrlo6y0F2mk
GNH+xApdShGBGFPTZnLVBmI0mUzo7cOylGSL7Gi9R98o+L02rU9zald7l+a5/TPcLMafK+3L5IT3
mLFp/Cq+OHriwqsqeilT0x8ozgsm7aEvtdUXmtuHY2YcWy0n5Bpj4dJaeVGLt+4jRvEY0uoTeyVO
Rz3DKe+tYSSsDc4wXDNJtNvIuCE7NKJSOWmHSbYfHZfOgdy2wtaN32YPFlwaN+/xTh+R2tAAmQGQ
uGVGrNUMG9at1ZYBTu9wVtHjl0wwvRjUqy7lk6yjp8KLfjXtNR4moAlbi4IETFZ6NKHSW96NHWPw
GFh13xZ2IDUrTO7SFh/BUC/fCC443/viQy3pr66f0W8I7fnUNgju0e6wN0rvj571FnkT4AcWKktX
xflWPxKC0bhl5t0c70Gimg+ey8M2nu2J+eWiowXm1qvGMPPoxerOlB4ck1oUvqv1z3ipL0lEgE2f
oncKkAjnmZe56nFX0DwDBg7l3z4oVoC9VoqT0djPvVZYoYqxl8ipPGmjfLLI32GOre7z5auvNfm+
2gXoEVs7onyuYYJeS+Xst5nhYZRiRYaNkkvqYNl0ZfJYIS1eofPhNJj3dlfiNUAnCgCWDHubb1jQ
2kuHnYIea4OJc+19JsSvDlapL6SP3ENvTO253XuVKW5jhRGFjuOXEVc9tR9vkkmdb9lOezJUXFwq
b5ahx+kOAWzqiXUy6+0crKXY7m4yCIoBTtttET1M4zb9yxTkOWO4QBeMAXBvBP6BKqUIMMReFIN9
M06rdTss5Wdar9RoOWN0q+ruUOeURA4QXsM0wxZMe8WJdf3LS+zPoSJgXug8sWXsOjdez6mJ5vMv
JcWOtlmsw/m5EsYP03SQqFqHj8mSJFHm6tK6w4s7kRBzSZbt7DVCIzXzONQHewjqip6S3OZ5hNjh
Y7aQWHJ+spkNLnecTzNTp0GkSRClU4NI1HU7T5UPUrnVpS6TkG8gN+R6+gFweO8KliqIkYg4n8Y8
XAtNuxnimunpgFyd44byGyM+KCO3zyVAsVeAJp8YP3wOXNptmmnrfbUpZMPEsWK29vjLnxwv/+XF
KbYcrsk+bRkvLZKSH3n6N76wp8kWw26tH7WY0dpSl5+tpnYe9R7M58Wxnm+k0h+tmZ5XO5pxBdgx
dSTm2WtV2OvkBNUaqgHdG8GOE4o0MXrSxhhIoygByBHaXmzw7hXcFMJoMVeAwDUSCOl8j2l4zTio
LD0fRv3jjuZb6wwJrhp5q7drG0jT8AvHuIczfZe44jObvI/GrZ6r9Jsw8x8DBC1NwCQwkH/9VU+b
c4OLdV0rbg8m90Za2squtIhbv0cO0QgRZUQHBIH1dox+tKL90of+I0/MGXYLb/ySQKfKSC33yQKk
xp4BIy43xsDA05qnq2ZQtjw1yLKty2G1Se7g4f2J1jtMOXfAZn5TEUAdKY3O+LMy2iZnUrA2ww3f
LDB0ldlr4+FkKBnWdEFnlVZgV+rrr1yK/dAr+PaEJBOfbAOTZB4sCrm4+XjeDVlLgXH4FMUQMXL7
sLHAAzCRJQK2g4GkhM6LnfxOb0gtT1UbCkzoJEQfyUpsFIHhacswZZrA9tKEyp7OnjO8kPIkLMeE
nRsFg3KDuEw3G0R6GDOPrkfDWzzf2y52jDpiI7WgFQ707AChZd10u2sae/eGh/HDLnCBpcq+T6L1
hnz7LfHe35Fu7tJZf8K6/VuXxnlcaYD0vPkMwYzLhmOfDa7AfrXkpq+SkaqWBRsMJpssAPsiAzVw
zhyyj76Y98Pg3UrTvRiZee94eFOrim2U78APZ1JGQgPzcse6Rwnu0WOZtpQ5xVuZ65dqouPOYB1w
5YcNN5apjdvtRIphjOg73jut93UAg2E8ipfBwnzQ6V5MZKvXOIyPT+BpGCzMTIQdi8Nl0pXPuHWq
3cpl9XGwpovXjYY/O8zvMaVznWAW3fQM3lKsQkThcyIDrNbEO93c4saw0NtR9LDmmd0EaVkwCYSd
svO8L3yO5rH8JplxM7ZbkEjP/tS5zjVpcg5EISAQuBglGwogwjZxT7bobxrVzZfFI1yF2ys0HcdP
2fawHQHAXaDkTLGg3VFXLGLuuefP9nCDsa3XY7Da645xkJbUBdu56+5cO3L21oT23ZpGMPDc101B
j5olf5RsbqIR44SFfxHmi/ao1/V6bLkemPHwtMTNG+2B14z11QfVctfL8l0sz1ZbYkhXPVQ/DkZ6
lX2n6w5i7FYUYZP23qwQdSrAGRHmsG0IB8Nw8QzFwMq2qB8f1a0yoYjiGAj5v8+WRctpTHNOpa6A
Whm1kKDgSIdrpFrX37Csv9FND8ukP1G/QtKK9k6Wxp3hgjXQcsemnLLrd6VN8XVp1FiM89c+XRo/
x6yGvkijFMXXp2Walr0U2b07r2+9a2AaXHQyO+OjntfrfXF2UMG81iNqI+P6XBLnGBYH9jTJh8aU
J2Ml6uH2OJbH0Q1rlq9VmJAjYOGWw3zVmko7j0TVfMthqp6ChgxUQztUUaobsym+aUm39nyEJ2jM
hzifbmEuvNiAT3LviS54hpcU4hD+DYt4PLHm8QfACMOxvOitLnGUstSa0z1X7cdI0q6e2vZOgdx/
MjX49EyOhpD4A8GFrpkfiYHOjxamrGqkn3Us1QFSzAzWFHa/V7lIfxAEcXKQwI5ZV1q9bfdAeICj
SNLHFV0d2DhpVa1VV9/P1RBS9x6dLTe96UztPNV0jrs689PUZfRo2cl9TjKE6QzducTmQpchkd8u
tdiVML8iWaxHLZG/yKBV+2zmnkWJw3xonQhy2jogXbJN3w4W+9tgOiCSOBw341wf3cH8ahXrZm70
9d412kuh990xGQraYIriMCWESIsofyzGpN63k8syTiVLu54lwgI3XyHuan2kLPe98pLoocDC6A9p
Np3XYn6y2uiKcItF0yT1kqOETrNLolSM8tE09Fvd3VS2Xh3ShRGM6cz4Q2JG+nKrRufyz4qCRQCR
Y7e24x6hRvn0gTKCX4w3Z2b9m9mABqTBwEyjexGhcfdEYdDK8YmltENq6UkjmMbMVMR8/BHF8IjJ
HhZwzWq/S11GYUHdbmtqt4XRHPAMfElIQznd1eg8mRs+O4tOGFLJnr2wGvZgnrHGrz9WC5s+Zdw2
mgXvLlsKbAZSGFbd7mKTE7sqtU+hNw8o0jjyauq1iy6bQ29daPZJ4mcRH6dq6bgJAq9w1nOEUuYb
hngSxRjt06GAdNy2qM1gm+Gjvmx2mkPbJFtYpHgiMCjYZSKCqW1ILxUAUFzjNFh98I1csRPBZzFh
T6GRtelB18ZjktovuD9pmNLpEUPnee6lg/lty6j1KGUdB+8mwqLY1boHSUlrcbdPs18o3mIWe46x
CMX+3Fh7LK09l7nc3GlccL3RIpzn4XjvywGY6VZylGjT0xpjoLPzC8EZNKWR4xXXNbYT86T0XJ3n
pKd8ylwv8LsR+5S0AmvCJltqu9Hd9l63A9FSke3BI3DN2z+FIeyji6YkEl4ChtyHJL3POtSbeMIB
HhFVN78s8kQB4/jT6pXYspaOH9dk+dWagVNEoW/8ho+EOrGzEeefo9g8Y1QPBBJtBk8bCJjR0oKh
bPoT8KnNyUg4lYfhFrzSgF8LxxqtDjtt8z9aNUy0JioOvcW5E57CWdL/xmf90Xh5zswR/1MF+0+P
yAKjCqiCBLp+9QbQPUpw4BXtiuEw5mBaMLWfZ4xJLLM+bcjPxayFPVm8VBV4s81t8mni0SsFLMdB
lD8k8W2+wOZDwU0oRCwbGc56X00/4w9ICJtGrl4Gc+3uF8uBDvY4Gu17bOkwXqblNaFJgd8rFvJI
owY4KW5SrGNTta918WL0EN2MxfoqdPFUKuqARVT+2NUNfIf7eJkvkxkvgWUQnWw0yvDGVfgjp7yd
q3nXxlmeemqoD5pmn029xjopUOLYf/WFyJpeKy+cEhxOQC0So5G3faX/dkmE64OKQy3m53NsdiqP
QwaOSsrZJ5IQCRfBpneta76Ik5Wvm6YKrQV2P+rE4BOHJzZWFF9qLGDmEDLF89WDBuIs4a/tviy2
I6wKGuV0x7mRF239D/bObEdSJevS71L3lMAAA1rdfeEOjk8xeMwRNygyMg7zPPP0/ZF/qZUnTv6Z
Ul+3SqpS1cks3HHD2Lb3Wt/qXBl3D0tBfxVuEq+/fQB3H0okr5Gioik8zM3OLAf8vaaHuWf05/rS
RSZ+CcEarBTEAGZwj0KFbLv0E+AuW4HCP9buArV3Nlpcz4jVSM6wRui4vfVgGCnt4JxckTHybdF+
a0tzJ4XzYkVmsFfFLl9VCN2qnoLFD27DVE3EnrYLGAoB4GI/GgmuvHByLNxxBEfp/MyFozg3UO6/
jRbN11Y6xl5MWLWtcX5FPrJTB6OhfZZfIEVfJjpBCLay01RdpxIbUtnBXrQjpd4EXBVIzTaAPE7b
ypno8yRwSqzowdRN6pAZ23o+KPuo0VTuGAgzwPyKrbcUTwgeOZLhXeCklDpc3emI52ojZUZzrL6y
dkzGnEDaoa1pPMM63miiTK5FirIef9tGJxVwGxYJXkvsYPqaWq63pVuHvGaUVOeURMOuBMawKa3E
umCUvypNY4HYgyMRg4exzUl4oNjMKDTD4m4Yyfe26jnZtS347JaYMhBaA0687D2MCAUxu+BMFyDZ
gJC/I7bkUXBq8yg06OtH/VYvIL3INYtorUelzZY+V1QirUUJg5hlbCSnhDjwK8QrW9oKq8Gp3ZMe
IY5sjndEeiMC0j9nLb22p+GsTJGfD5xSOoWUGmyzxTLcd0ih8G/p3O86/ZjDI1Kjk7nHEUYhhoav
i5JraXafdBYQk2tzz4myre56carWo/wCm53lwersCfndthS1SMroyHZdeqZ9leVYpPCXkKnSHdN+
WTATG99xeJDG23JNE/t1PAyGa1or+kt/tML4w7EGfML2OaimvWEfUJ5xtFscOhcqZ5yshKvXBKg1
kNT1VDQ09bNPKVY2UfkZU5n5TYRO0EbOYtzZbYVeNAJZXqqTcM2jk3SXoWy0LeIsN9ZQTA+9TWNA
L/wKlj8v3YrzoXopxTwcpkWqmxG6PUoc1F76gtOkRzQuG5WOpHXRgvlOaWLMPiP2MIL0pn3NipxH
DMExeZgjw0W3HzmKz+M+NOAt9fap7GM/ZAUKTBSnZFkTLearXrX55dTH0sSzXZF8h7yUEF/y7rZJ
o+EpWe5Dg6aSUlCqKOQO2AXUEMH0YmFO6LGXTrvAIK8uccOU0g5vRAn+YNirsrnoMccaIar5IIo7
2rbMFvAnehOrabAttqmGlR9g5N0sK7tvSPqHBgzUsbEjPMW0JihzzX09ZfFOzsllXhbTbVJ50WLr
s+nETWmH1KOjBCU4eXo3DntdH49dAa9kDJpNN6N3VhltabW8C4z4OZA0pyb7tMAxPU0Nfs2k6w+z
JALRnmrkPP3CRIriulTa61YdvARvqEvwbunaTVZ6Ak/VlpoeRAti8ZFzG09Gt1NW/BWT6ZKjMj1N
q5jB4Qz5KUpSaqsWAw5NEbpZzMim2IH5UT+SmI4G8ruZ2o47jHrlZs6AQlVBSJXN2BMDle8wjLGy
ZczJFGgOdjjmosOe+cLb4CQzYTidRftnPwBB9ZqqyLdkQ55kSl3SNPOTrjo3LHJsHg17s5QD4uOM
CWmOoldrEaJ3PDjbrErg81jiiteDrCxnX0Fg2xjsgkG0kPfcsPuTeXJYMEoMWgBvD18FBTkrOM9t
rxASPZa4VSP7kyoEst+cQi3ripnZYKsBnxS926cUv5jYMKBxwyslZmO1MSwsWc1HSh50jjKIcKnU
6wy4ew5rdNB3iDhveu2paBi9rFZqGEv4T8C0HZ1+cI3aoOHCQrBk8dJN3zOt2GWlEj0XaX9b9flf
09Soz10xEuwZhE9LWRdbzrolQorRz3KC31YUr3CaS1K8BMb0UOSl42WtPKITU48q3W/LGBV0I0Rr
45kw+/qTUtgAmeTVllHexjoDMAXs0oa+D11+aCTU5vox57dxZyOXnjVHLxZi49RRlL2K1X4D7xNW
oVV3e3U1AVHvH/KKNoiyMocjjADNytAoYvux0Q96AFJqjO7tKRt2A5RAvjMCNm28R+rgFk57aela
kkRC/4ouvgLpD/9seUFKR8eWmZ/WWXQmc1O4QEd2cZQ+RJMlKL7pm1kmid2aoPNqs5jBlBjVilBT
B9iBQFVwa6LjRfyIZH2jEhNP6wRTcEm7M09uQ8IBvUbzIUAET/SSTgCj9W2sS/zMxj5XR+ZMClJH
kYh3VZuvSBR7kXr7PAwADoU1rjgtBgOVhOdGkQcdLy/5/HzudFo9TlSLz2tFJ1Zl4Ng3V8GtCc4C
fGvkDVnxOKarLjF/ICuKsM24vh9DBkTMwTZOT0pK3jsPWTs2Wx6Q0xID1ZxiHpRy7LdFJ08d7sRK
5Q2iaT08Giww67zqrcgLk6eXnk2BnJ7knPJViV6dDJ+a4aQvWZrw3FpRsoUZeeU4oenH68eoTAED
VmQIkZToxa6Wj5IIILA0HMBsNq1Ke8JvAWY6VorNjDN15bCMzXdVCc+iaFUir/HFlfmwo7ZWToPQ
GfwwAyEdJVxP1vFIWSyIxs5pwO90hVRkxV7kVg2XbN8F95Wt/UWzszo6842m0W8uKuMKP4i/hNCa
NRmurKEBot2gX0X5S6xkx3CeiZFdusCHxHsqB/2bKLCDx7hTJdOebWWP+zgjDFcpQrG1E+fAm1p3
E+G8kmz1zdQtt227Z4MGiUqi/AYMuU+wGS5PbXpyZgWLNqSCCYnZJuU4H9KCnIOAQWLzbODkC7Ph
quzQSuNWENs4prsxTsuwn1rabkrPmu0XUWwXpsw+WW4YwsremxEJ38ySyFo5lldpkVKpzzelyUue
+hbdJmDOQqM51d3VwjlCDphZ6AY9MLO8WzM+94QZGTtppy9xj7esAeKyd7q7bhxTv6dwAy6n3NeW
Ql4aNlQTyb3HvGQbTSGPD5hCr56ZhvXDdIOHq/MC9QXmAxhnJR3oawXhtmn011Qk9gFdpGRO23K+
TFBCwF4mfhiFa015p9MwwRR5XFoKul7M+IaVBNVmxfTfM5iQnejbgTx33kl4ZWcn48ozlBwREz3m
Kcht12pJdxMl0PdAa3fEmOZbwpZpUVgxZO+y21XaoPtGN8ltSNodHTr1M6Jpsu1z/ElNDCtQDerX
Kbhu5uS1Gu1Tq7Z3lk33WNQIT/AkbAZMQJSBhdubEoJfkOJh1jP6ZfVIPihY/MThvy6atgOf+76o
/MFy5b3gkHEB/JNnYoCpAHASkd/Axk/yakRSeqVMFylxnS1yYDqex6+sAn1rWvhIoDy7OhHb/tLb
zzb3n68sWjJl6fRyZNPPoUnGRXMp0uhZRh9ZlyqHCIWzruQPiY0TKJDHsNrlIcwyY91aRYrZUMWc
OcTrMXZRH7G183+12ONZja6hy6t+Opc7zuLtycHi2gTh+8AEBCzHLFxLwsKJdH8KzMsU8y0mjxnI
leFET8nd0FfTXTQ9Evbbb+XsMLzm9YvimeixkgdtK9EeOGBqt5o1PXWCIbs95BQJaQBEq4SeTLd9
2+atG1VUearKgiQ7+30pMAayV4wdqz62qYxBk+CX26RoiWHfYdEJSWnaWrl+rpviocaSBRWer9vE
y64zAG2aVAit1F4LOg/eVCY2Hj2EVwpp1kxkh6cC7uw6NzRd8levF1gLbO/GDYig4JA1nCZslNJt
0RoHnISeOTc+cmXefrX6HE6rBxgUQ5xkZGOtumN76BRfC7RbtIKfQQKxGq3YOYydaDeM2nfTsRiG
5LBWg5VnHgQ0lhYS7whKvlXs8pJ2Aw83sT0mB40dmTJuBEwpKTMefD38lpohT0pkPS2UvPow9XuV
uQy1I/SkNQDI1WL1W6n2vpYncm8XED9TfPsYTG4rYAI7ggl2lupMh9ai42AV9q5YMwwa0XY+MaOw
SKk41LE/57T0ypCZjU6Dse++qz32mWoC39CsWciAXciaSrifS3UOk5JtODdPHFFgymm3rWyA8NlK
6ZaqejR/KJzKSNtiyEKDYPMaNuu3PJqPJI46bmxO+74rF1Ql5RlWFgODiQZtaIyMHFhNacj0JMLX
WhTySpHdcErTtzlhy2igUm7rxILM19tuY6kXUGPnTKFBJEZykI2UyS6iUc4+jVdM/ac+WMWu7QtP
k7rYhRZcSM3qmXhhg1EM1jnVw9xL2pdFdpUVjXNqY/Jq0tFXJ7o+OkqXk44ObZqSw5yCwCFvw+TX
Hu4dOUAdH3MyZpZrQ8fH2Y/FrURw5lkYeB0GSrtWByrCDHiItU8ew80yT8z0Q6K2cEN6LFx/MFBX
IgV4DW1eoXWeeVgzngpOGYj3gdQsgnvP6cDskw9CGiQjYd4ohQUyErfydmT9Bmk68yZLMTIktT/G
0Fzs9iNj3fuo0dFSyTDaL+Y9KoXMJXuS9ltN78JZQWTam1XHms8biZwLm5A6zvFvegeQlTcincAB
SwUz51YzX9XZGSFS9IAaF2LhusUJLjq6j5FEviKAHEriJnPtyXmMJQImYSRuhZcih3ntESBLz5OH
jrX36HRzgWO0VrZL0FAhS4uhlsPxzbaJV+Js8aq10RtG8u9LMELjby52UVw3Yw7koM2o71v9AIPp
ocktXI5mQ50V5eYhTelLTtpfxXzTqoVE/Eu3Fauo5QXRjC646YClanlzhmNAEhdVf5tW0h0VB+FH
V97QKwNL1TuOa70pOoPO2RCAeobxgfL9ioGCvnmliDVQ22m+M5nAv5L6bsZ2l9a970Qca2waniw4
CXKWjbeIU87RoQ5Cv5JeqyQ3QV/QqeCGbedGcZiCooPqm4D7Q524WIPmpwf8CI+87/ddK/SrRGWm
V7ItWPjm4WO2e6WbS8pV0GiVAdOyFVjLW+ttHiuokGhitrXxAaQU8n0e4bxpD4y634N5So+kI7zq
WU0gIxPGuEj31GJ0w5fiqcqQB3Aq8CIS5jeqnF5GmhxoovOPsOOMmsbF6BbjO8ZbsFt4NbYqbSkv
R8IZtodkjQboV6Q66Da4lyJ836um8apbU3ZIreSGNjTj7KHraQg3O0Y14cY0ko9VH+6zmoE/qSEc
Z9x45KAUuzRWxg04BRr0ORHZfcLUAbMTwwEbKURuuQyrum1TpRgxWyagcC+AQ88HEKHBviGjRRmA
/iYSkZM+o25gWkC35xEbdHuZRlAnTogyzABwgUsluHfS2GPSvbgMWDGGc1ljzO6p5OwrJ/V0O9F3
y6wdqd5fg6RMXAK/GOhofX/koBh6SILU4a/MgKNLpt9FOrSEkeq+MvJ0sQgn98QLHtS0IaoVc1Np
1c/tIjOPjt4BtxPvfqANBp5QMkyMB8pcFwGKr1mVjlZ4SrzZjq8Ke9QBqjhXWqjQPFqLGsMG+B84
oMwiu4G2WuefuJ3eHac8MAZAmg2x1IFStpSRH7cKmVxSDdxET1+sAOd6gGaeqRf7+Set1vtmDN7R
hFzlZG/5KKHR5c3LUzwFs19p8WukakeZ5+icctRslkLcN6bWnSBkkzIherSq+n3Sq9nNl+bbWMaE
BsaZnzvR5Ja6crMIvy7GVyGXk1Hlz/1cnyfMNu4U0ajRze/MDdGrV35jaUxzVU6bmYw4+be8aG1p
Ptn7tu0NnosGrCYCLJE/ZbMW7koOoiwr4oWEwJ3earsm7YhQyWkplmwFxopWH1ptb6NPc6e488cZ
TU9pmh+zEZ5pYU77vCAyRDfj3jN457Zz8K22J+EvjfNSEQ60qZ08ewpWYuuU7MiuhUAzJ8/OQDHA
QW/wssDejvS5SUdyGJgmSPoU/lmvvzstxq+hrN+0+NtksN9GWALzpT7iDSMsOuIvDrG1WZxJuZYJ
naahfewwdmAiy4udlUkf1wbPqp2SDCDsR7z7rNd0uQMkBEp6YeARIf1qtaeu2etF6+dRSOEhONbK
5pkEysLrIeTiXtZ2PMYY58Epd+sWwTGoEHiS8XiEFZOP2OQEqo8gQuvOT3Q13fV1jysdOqiUldfX
sAZrQo+3q8MwTqwT3MudWaXiYL6L2VJRJbGXjlP8Plu0dGtlYrIqYnQ5yGqIggr4WzToM7iw6bAK
puGUhlCOAdpZ4NE85EPCTRqUH1NMb15JjoNe3fTMDW0HH3q+8sLxpp0SrbGhAmb7kRFZpY5Y9PMa
8EoVfMZLPHsq6k/HbDDiVnR7VaL/3IARzGZQC4BTyozBOMjIoeGlLx1GdgDNABMQqCEgc9kt1vSl
QItQRIiRlCuaKMNJy/DjBzZT95jZKLIuEtwEZR8SY5obxVGE2YcYcZ3B/Vt7YMEBAyf07EV9n/Jo
KwcNj1kYvqp6t+K6ahJ0ZRzuM3PijLGAixrxloe4PLfGXjE1llFBF9ux2O8DmoFGHd81arQfqBjQ
0ipMk3oJDrt/Qtd30scHvRHJ2TZHtJEGYnc4VHhiYNj1OcoNQCLIRY+tY8DJ67E5MtmAzm1Eq2Ij
f1ZR07uM+vLNGOj4YhkjmLrSnPk1+ZZNVnhoqpCJ0RgMgOd5pWKkO4SXbE5GeF/GtKMDXnJxRr4d
1uPTXMMnMbKWGmykS4PGKzgxLP9rwXP8wzji1NPNhIXoBr827EhkZx7j+tGFcRUyS+iASof7UkS+
opri0l2Fea9dW/FfMDfK69GCzjKIB6XUzVMywfk17H6NKxExYsJDFTkm+AqR4/uuHuoYSHQxitrv
wpLDddqZD30jPCc98jM/mwsvphCmUCd04mmx7hd9VF79+LM/PmnAQPMkInRMg8EcDYd2jWBpJU+W
B6YiI2pNM3WRzG2BjKKliFAMdOMV5lJS4adpPAxOeAe4IT3bU+/nraUclG5hFIhHyZh62u79rJ6c
6JhBo7xTIVD/sGNZSBu29RIlxyrEpNtF7aHR5u8hJ4mjAgZUMazCawqEUUphWLsffq0p4mXiiPBZ
rr3vuJ/AQgNX8EgNBtGaYkyJCds552EN5pkCnjcxwvPiqgwf+FukvyB4pMZJlvsmL65eUkwq10OE
CbTsCH/qujhZJWF87ZB26xT6CMOTi5rFd1hQJ59eJ4NKeo9I9yhl2jwwANDqBUxBnPzzZLslkk8X
jztFUtTfap326Ejj0UryzFemkz5N8moOosqb1sjNVoM6Joy22E1DXrvM7wV45ReNB+cWdaW5a8fk
g0A70qn06D5LlzeF8xcU7vZAtNx9WuLsyAG0X+J8yV1ii26rpot9iGUVTHbIHGqsXmOgIgXTIPkm
VMODo0PwqouA2LXaIIurMq4Dcm96chcp77DNcybxChXPxA/fG4Qyt+WPXxVA7JwOCprTLOGLirpI
A/lL1rp2XQntXBZ8bdmYwAFtuLHlnO+KHop1aDiJLxDXnQqhos4tHb9Qq02uIdIoGRv2qPvRDxUK
pB9GaVk3unPAZISb59zOefNOUkQzOjT9GpXfg4KnM9rlAB2OJ7XtXN5H+rXWdXszVuVRMeNVr5iR
sTTRT9cciwIogzMfmStja9379SDZKUnQIiKmHcyBMjyZDAk3Zad/LjU09LwYy4O5ev5mk5FaJ4xD
PfWIURRderMzVa+NiY43zphx1myf7dCXCNYRAfP4cvQzvcKRQEjXG9qv/4zkWn1XxMPbD08XsW7E
0SThsV14wyRGEN71Dc5uc4wPtZ5gc8CbCQqhrw6Jest+iSjGZPcttRYLgWZ+/Pg/nlYIRynLyS81
CIwdFjYilp0ZxCYvyW7MPlJJKTknvCLzCgFYvowNMyGeiBiwsQsXa59hvNwAlS8ZqQK05TyO11ee
yziAK8z0UaNrdEBxSWL8yvU2K+0IXCW5MlZ75JJUaOTmlK3EzO1DOAUevY47wnrcoo7fsS6md6Yo
AXhw3AwDks/bupluC8s+8ypH82s0dwSMKO4PC2PAaJlGJMEoDfuxDSZ8Wr2ZAXjRU35T0tLHuw+C
RBMJcKO6Oqu8h7emXhNm58BOYnaEuzA09xr65ISIPHBaWPebeJrPgRx3i4yZYGbpnVSAjpjRpK5i
odkrmkG7NuiPlqHor2XP+D5OjWtavZ6WSevCOj6GaxdvHpBYTYnJZ6oTsFEWkdnr6lqg8sACCCTs
7Lw/WJnz3mXjbQ4X/DrUQppkGZLwytABt/PH68lAGE2023eCqpYTYFR/LhdOzhPA15GGjhU/lYlk
gSikVSklwIMw628t+Clng8iysEAao4xIEMdwNI/ZWJ/ihPEjorQWQhYrJGiVcd+QHcCxaLqJdVQW
nU1qlV3PD/rcfivTghNg8Joylf4vQ9z/d2r/d07t1Sj93zu119l493OI6vrHP7ED/K9/6fLfDMds
aauG5jirffVf/7FpC7zYjq06jqZLKEymjgezIJ8o4i9p/5aWoVnYsS3NsA2dv/Qfm7bQ/o2zG9+y
zd8zLdwl//rf//Nj+h/hZ/kf/3H75b//zY/8dxsodkYdcR8NWQM0BsPL1a78kw20xSGe1y0ZHkGW
FDedocprRKr2Ae5Un//BRGn84lrSQhJpCnyvpv3F77qU1cjzRbtWzYv7oSzirTKq5h9cwr+6iKVh
biefVsU5uv7zn75Qb1b9DDYKidKcV7Ql7OiMD2Fwf/p1/3Mbf75tv7yKEHwTR7WFbn25CnRmJIDk
LWyyMZohYIQ5u9Rgx5vfX0Z8MZ3++Hk4IPzf66wu3p++jYrYJhozprrYF2cvKhEoYHMZtyEim01W
i+8g6t8UVQHUYmnhZU1hMDrjkcH6X5kWZVgjyKaPAfQZRcUkB94980lF9cs8O8dV85Tk8vH3H3n9
RD/Z/v/rExuqqmPPZHFqXxZU38IsAlMTMG8maoaal+Pks00q9JYEvmu6Q9+iPHz7/TW//hoWtlxN
mrqAXSMMHpy/3yW4p5UK1DjZ5s1cXoqahJfGAHT1+6toq8P3569m6bpOvoIwpWGp/MeXHwPrDz0d
AxWzoyQTlhUoKG2a1PCpUGKmmfaB0H3iMFKvOga0hMyGS07NgoYzKkifOX/7h/Xx9Wb/+ERgBISh
AVxVjS9PlE2q1WSrLHbCDM4pkmlfBWjKsK7BaZYfnZqZIo2q/e9vxEpu+Hof6IPR2bcMOBL6l584
pzwNrTFUNm0fvURNBRg74mgvc737Ay1h/fxfr+TwjPGQcR3d/uL4B9xgRTCA1pZOWezVVlHeaMIR
Wkr4lR+PhOD8/pv94nqmLjniqRpe83/8wiZIwkqEmHF6xveLCRCuCqk9rCYB0RRzcP395bSvjze/
n23bXBG+AO6Qrytq/RCW3WYECjTIPUe1PQC17UhF6F/aGHcg81EX2vz0yfEHneV6TNdGVCZ/+Bhf
mBRi/RiOzUtgfRUIw/mysEczUDhpVgqa5wjdWIlcd5PHoQbFDIiSjLVlT1um2rYBKX4t6qZjgNL+
DzfjF2t5hY8YUmfr5o335SHm0Dgmi6Td58w55nbgekRgGTTiq0s1IXMqTIltbfnDVX/xi7O44DuY
Fv/SrC9r2WqRDetgXbc2wTPXzRQLcjDG+Z2QR3kkFIrood/f7C/QB+41z42QQoe5wfW+PrJEkqHu
WljSoxZgRKZdgQ7mfhnKJ0BRL3Zhksgh2nrXoQP6w6W/8DO4tDTBusCEEbZqIvz4+zZpaFFR1qIF
eoS+Qxvl4rdRrO8GS/Hh4RGuUEFY/P23/eUl2SM0qhgHqMyXS0aZ7OG8MelM6PR4pGilV3I2RjLn
JmZNDXLiSIucP3xP7R8blOGoKBS09d+pBL6+D9JxsEPyddLtEk17qoGrWs/6u1mBAYfeGR8sg8wa
nFa0EvKZWO+ViUCjkEaNyIc3k9nZ4HTy/Ptb8YsPpWm6bdj87rwYv36owFjyLGWtbQcbGVOVMuMq
DGY4DkLLPxRa/1jUPMJcRmMOL20LddTff+jW4IeOI+AwcOJBgWZMrLvRQwg+uLTUHn//vaT5i2/G
WdQUzFlttjK4QX8rUmQzTDEiaZOCxGnVafLYWEd41/zmNGINFXP5pIoFoaRlRQ4QRUhyHlBuYoPp
gSYZCr6OIPim7XRyXgYbpOyKoOZF1gdOvtyVwv7GMjrWGeLqOVHtj9BZHcjQ4PdIB0A4B8hVmBhp
RGlONLudEZ2+AfhLt3t1Ezb691yZ5WZSpzeoaE/9NN3rnOq71HitFI3+/V/B8oCGyptngk2NAuMy
scrrIAgfkFKJi2me52LfON9kW3sZPWatDU8tbZVsIIUuYTRXNX6A+xwUylYgZQkFaX02/9MjQs+t
CSlxwMEUWeUJs/G+6od7SX6hNjAj6AZfxOQtaB8l4UIiO+CB2KZpfix07cIR8N7GTS2lepXCPW9F
7koZobUHa1kiLC0ZNKM2GU9GLa9LO9oH1lNfLOfZLM8MBJiBApabLTILtBxWoYnxG9G61zsQ1pmN
P3D793FVomtgjsekmq6Ui6dyF8JUn9vhOlT3ONeOZvDQyY8Y0BvZXo+KYslD2U4fLDIyS6bwUtpw
KHlJ2qmyNyEScdOb8yRRfqRx98y+dJgHMn1wu4nhVQdqWMSxZ+MdGHUO12G/UybIKdLwk4nZIJhC
KyFVSQ2OYGqZIaYnWGqbRFHg8Fe+sItsByP+MuqdN0sDJ2RJmTN+BI1JLhCK52qtjpVvyKFKw9jU
+Uev76mgNzE9rwDf+VQ3aAm0k9Lv16EuAs5RrtN10HWOfdLTxB+7Ww2ye68lD3ZIqFwGks5KcR8D
kEuHZ1tBlIaV2SR9yM78rD6ayamXqmshHTWSyzQ9Br24w5O8XRb5PDLWB+cZlPcKIVQbHnt/qp/0
BhVp6lyNFiSmNqbFH95GYTS7szp7dYwiIUJKKJVpl+ZwoQKmO3m1W/U/ek/0kJiPoDFvFiRggPzu
VJV5VfKwzA8MD0nAxvFHRRqKBxH0R/r2b1lNjgQTCw9xnB8HOZlvuD0hhGhCMqkoXIbBXqOMMNmf
k7mDhcgzlim7IKifE1IlUxC84YsRJBQiAG1rA0ljQLAtxGT7DstYBQgWGYiUc+op2E/w/5ZyJzLm
u8Af8NIMHn6X4XbmBOI1JC6ilKKDmxZ05BuI47aM95kOEt5BvIlejlfVOvf/PtiIlCM6wvOlt2gn
rkMIf7ENf7ZIKBtY7wg4DHxlcMRoaQ72RVHKmzarb/IWdqGi2ZdFoB8T5UUfDbIHkzndaE7wsZBc
lo2EP4jxaBvOuWC0phSPdR8SWuzsLZpGG5o1hC9ggsXHoFLTc87fFUPzblRrDzA+pfaEioaeUfiN
rdir9IFkajLjouvQNG5isVcnqIoOrz6klwF8AMRs2Aamh3rumYuDS+aIYJyTao/efROjWnB0zwn3
S/2AHUMdTwORBqAOB3dQDTcGE0WSxHyJYbKwnhP7o7Ro5XWnAr/H4EXadz0LGNWiwCWMAbFkjwVP
q50tIV4bXKhttS+AfcHQDK/H4lQ3TxjieB111WnRyFFIaHXzd7mPUeQLojmrYiKf+ZsctXdthmsu
uutxvT9Bvqlr9N1rKkhbXxYYzjWmxAkrLuULeHImj+YoHJdGKjoRNkE29Bd28x0RbndIdNzW+tBM
FCqMRUcL+Nqz050F5oSR80qAHorsect5KZBfBNqlNa4k7LvBJ1FUHb4Ps187t9PiIYph8HNrQDJy
7iCXkngKMQW1RaC/6M55bsDkfMc/OA9IVhwSYVV+uRm9qdhM2ttcodvHxRHh6VDiVzV8WUHvGEYZ
RbhwDuimbW0bJOS4w2HCVoobqdsV1bd25vNFd0wtDP1azwyvaMFw+yoGIEKax8+O14ZDYEIhrowQ
1xItyBY4BAxvtC0tkeTZa9TKs10ztTGo7JV2eNC7ErJSRJAcVH650ckRc0XX38UyeFR64zUqbx02
6I5JuWVnB0bTvl2/ZjRwqVq9TlZXEcHWS9UjumG4hmEv6lHhErurmQ8mJXWMT6nrI/SOTXNjqfod
UDQ0dLdRd429zU0DuWfsAR3/scZYjpjBTdPuppusQ9hYz/VAIJ5wToOJz9Sxpl3VrrLoOrwfkHkW
nX7IR+1uEKjGoC07y01PckQ53mrt4usmQ59sph8vQJJ8RwuH6jBEl1C5uuh3bTbgaSAr3sQHDRMn
Etck1WpNcFYT0sgp/lXFOKdJeZ3zWq0s9MXmtyKTHuKWTa4Qh2wybno1nW9imM6aWfngCChpC3Kk
YHq0UMHi4UZRGPkEbBljpx6yrL7IeT72ZJgR6M3LTHtjDHmazW4/WMuVRQhTGtTHJTXxTATbCIir
k6PmEWvB3rawTrsZI9BSfKO3WzLbjZlAKtOnTOaPKjoZwaHD6Nqp7sCQeWKcSww0VC9QDQmvPKwe
xBgSDbzU6p7ZApKLfDgL07yLjCe7vlcWDZJ/tgvQgap9fI6t8C7TV4QiW1Hg4Gslc/5KCUa/j1TQ
iR8rVsQaTxGxyR1Cxsip3xe2oNF61pfoOVOLU4/VC8gKvk3EBuZLaQJrwkZoZhKIgopBuV3SKwZD
+K5U9b0YPxcGNlFk8sKmKtBJgG4hwEBqpINEUw10CBu6CpMgojHjZnoM2YHkDwqVjao0+VOCH6hN
YDKDJwMcMViBmu8TtHugq35fgP5oKf2tS0C5q9EA0ujLcHKUX8pdtAltHekEcXdgTQ9K2wBCR7ZW
lFeDSVlR1TE+hQQ2Q8qMY0Ed8ody+xf1r205Oi1NKU3gcF+Ozwacy86J4L6PKWaHotKcm3SWzMQi
jAG//66/rOw1aJ+aqdI4+NpCnWvFUIMs4lJMqD2ML8FWh699XuJGdc14SP3/l+sBoLQMm9ae+eVQ
XjOjH9WIBkUDVxzZ4uwGUXYkrLPeQu68+v3F/nFYXI8tAsajA2hP5wz393NETvUdE70LiqLT3alG
9aJhCIiVt8w5TUVZ/GHd/PJe0lZiJLqeidWvlxNKLWTCSRyhYnFYDCp5URLyQtl8Y5LO+4fL/bN9
uH49kKj4mw1LYGv/+9fT2DlRSXH8lmFwbp3+vgjzA5ihhGlZCLSHt8R2zJtkv4icrX8NZE/18xRD
VFoyqRTu7+/2r1btz4fEL0fzgKNErY3c7Wx4ph/fxuNt2St/OPSu6+Pro/nzRcTfv3NMIF8uYM/A
jBZQROJ8sM50c5I/PBb/6B3Rh7QZX/wf3s5jOXIk7bKvMjZ7tAFwwAEsZhNaUAZ1bmAkk4TWDuF4
+v+gumesKrsme/7NbNqqLZMZjAjA8Yl7z4WrKF2mwb92oALdRKnAvs0ejO8ZlOaqYme/suL6LJR7
Savxo1zKud9/hH9zwf7lZX+58Y3Eg1cDRwvFxMCLDEZ1wSM2vYgMlzHwV+SQU+pN/2EO/TdvdiGh
+h5ttONA8v3rZzoUlROKyijWftNm1RbBnGo3KWiUau+0poEqmU89Yk7Xp+1aW7mjtr9/23/3C7AX
AjsM5tlhbvnXX0AmY21FLLLWHnujbBFb1QtPngLTuBD8SXLZx+9f8G8vVaJ3FpaxZ/p/MHX/tAXx
IGOX3cQDBisqEUa+iLrg2Isgf895HKj/gEb9m1cLuD0tNnLLnG5Zvf1551JmoLlhW2R4Xltzha5k
N3khEdqV+/P3b+tvDiDwqy6oUXP5Mn99brhhUHLqLPuwsYzPKJGJ7w3GKvvsNKulbeyb48N//xVd
xkIuq0iPcc0vR55tpeQzeILbsR3Wqpxe+wZZQJ1TSIfkhP7+xf7ucySH0GIZtKxn/m2gy6yHZeCS
/pwo7xAyLrmeaKXuO/wDt79/qb+5EaFZOwFTXB7D8tc9gZmOuvaW/DM+57eyxREbLfrGFDcELKLm
3oKq9ftX/Lvvzmfz4kPPde1/2xTM4KuiyB7DFULvbS9p4cYAs0KZYLwlXeP3L7bcUL+cooC6ljWj
DFgJmL+coqyM6wGBJVJD22zPuQV5YEqJdvn9q/zylgRflAN4lK6OdZINMeKv132XDUHVtVOIOuYP
LzkBQHlUXsFQZJo25v/hFGNh9Nd3Jdg6U8JQ1AIhhogtl+vnT3c1MkhcWtLCi1uKwSJlAu/ThKiR
WnrFBVV8h3DdxC2KS2+8Z5zr+mEDtm0csnQN69emkNRDX1jFYe5c2NarYQjJpdlhpbSbeO1VVGvh
mYdxYm1HNOox6zolsuIeqbxl7lspl3RJYvLibJ7RKCYDmaJGoAFODSDYCOOC9LuaDMd5amo3+iDU
obDPBrG06KIzH9ucG3qopfuAan5LfQLsKJgVgg/P6eHmDlheiSiZOpFsiyWAZz1rQojnjojCtZ7T
Odihlh2HYz2a+YfhjK19J8dS5S3OBKCux3hOXOsnxnnMpvkYgbzLu4TfNyVN3mOoEFr9w9RFWqDS
JGwhXI0pTQ+t29BG5gtqJFxcWVEMaCax8CcPsHZ1fUjRjOPY0Ykqr/wRz/ve680CZ2gpCjl/hUSZ
99e1V44dg6oZ7dBN6aRtcrDMuprwFzUoTw0TfQB8cYG5x7TH5t0q8gZ/qUyCFMSDbRM2ZmCNACY2
M58wY4noPZzIKL2hC2h5EIMqWsXEjI9b8hJ5C/OWp1hBCEUU3/lyau2bTuMoZjRaksG07N5sthWV
wGjhDyGcGpR3JBmFHXO7MEl7wBTYcsItI3ayaQy79dBiEdyGr89DWOs0FtKzBHwWaVxW3JEPCjNq
bn+gs8zLE5zRBEe2QZvmDZW+9skJm25l7WL0B3zlfE0S9nwBHffK96buc+4nCAmDzeZ9NQ8DWcpD
27hHwxP1DRh09YIknreN+gcnqW43fSGcrQmalOKPMoGGlkcCpheJWUWMsHh0jLFE1n7NDEEJdFZ1
NZwHbg53ozRhtIMO03dwL6TMUrYRDz7XssFIZzLNWGtswfdGO6mfYSKLhzY0BIFUKWwnSybbkdhv
dAqDMzPgY8wyliCPOJPNBAd/Z3kHK7LnGeDcgKGroLHnHwU3ApeUJ3vnZ23DICiydgnA9LsC3VVH
ILjhJRsbYHB+jgt4rTF8gg/f81/LoGQVPpVYTcgkB2TVM951hh+6i31UWGTWR2jYbkKeF1sBDeU+
xY1PfJY1+smxaIuJpCAXF3IQRfXz2Klx15n1BwP26dPNrZxJ0pJqjPqqBH7rQ6soPOZZLLuse3ca
nOtK+9MbGfKsdKrSOqCktdbpon+oS5uRflNGH91QdmdSsYnNVUw4BWsExqJZSE5HYmGHbuYSL0dq
4erckMARH/xEja/BbAHPinLoyUSVoV4ex358MIDaco8NDZNsyHEZctHBbBnVIKFea1PFu5zcUVLL
NXwDqciXD0JjjdBec0lDbKqDkvtIFMSzrP2cecMEafJjnuL4Rkd1cx9NJUmcrRqsJ0EE4NGr7e4i
6agJviJq6BTHOQRU30BRIaH/vWDFxJeexrLapOQ231ETpvuibMN7lt3dxnHy9k7boKo6DyTagMPn
ZGrHvzV7XNsbQ6bxJqg7/4cBv+zdCkW/8zQ+n1VdB+JHpAZG0h3J2jnCncwMTlKYkLVlBDNh7qJi
owTZXvWo9Q9bRczePJv62wYUe654BNxaNmnZgTkDe/IF/IVOTHD92oxkae02FyOJ/Ou6gsKIedHg
IJF51X6VmR1bcPk0Z0NiGUQb9UTTboc2VY9yHsTAmjibLp6VtVtn0PohcZzwIZ05nrU/QL0Gz7ot
Co2BT7PffO5bG9KsThLm21GwVUVgv2aTLA8s4nVwbmp5yUAuAwIpGXut4Jtxvm393JT2eSJAsT3A
QcMSZBeG+xrBnkYkmySehT0QYcGm7yfeGRli4FL7ykDZ7hpUEDdNEunm7NZxj+Z6yiU0KScLTO7x
hngcAXJUHVByJzeZ3zvNnW0RVfMOfkbjSjUZez/UTOvZPcByy4+prVP3JmhjmA26CN321nK6Ojzi
JyHt1cd2UlzH0aTRMWDBVK9G5kn2O71MjOCH7Q5m4IDyBuuKZYMmFI9RQXp7w3Ns3KDCxEIbuUVZ
7tNCe8wj4RtEqsPV5OXDs2A4iGFPz6J03VWBw4ODMqmmZsdDq/5UNmasdTUixNnChy1bArmJeh9g
SHrXky9N0op9c4JMAe+NLt8woum27UMG9KlHbNExU05ELYCP8m1qJQyCrFGz3qsBAM1XYKv8pooM
cpIV10W7jroCqYLbxYz7ekvfThOE1P1gzfa0Vi3+/TBrosd47INNEJvzsXNpwjdDNOpvw+oRdmYZ
1oagwiPDhizCvqgkFnw9K2J9dFJJwh+sxrtobwIkz7cNRh95jR2RS5XFxsn2226R2xjEUmY9K5DR
auyImCV/2OS2Y+58lLAUEa5XV2Ll2mCOvmETY4S24wyucFbzvO4bszmp0XQOqVsU17Cbqob7pM/X
OE7m25TH47RiYVI5m6BtoXZIN/mR27oAnoBJyU+qekU2NFeraaqZej6jq8dGhp8DmwePnCxhdWNR
2NhRhNdbEis6++GSAJQML2Nn4zPHD32fx14NmnSKILUnzloaVExtIoLHOFnsHLog5Qw+PnT2RRiB
x5EINN+N8B32gEVDGPSfZlal9yIquhu3M6ubfijEG4PF+5SAc3DZPMo5rGIgUurV8fFXKBOL5Fyj
5m6H4n3ie1lnJiFMM/S0lcDIdDaECyEbTIbcc9RXu1L6QPqTSmyiXPkXtNvmxWwth02mSDD8Sd8g
Mj4Bvd4CSM9xkd0Gw1Tbu1rqmZhllieQ2gG5thiosmTiGi4myQNXK6iacGZbkpAAZQJKFpJznvPv
Uwzgq2Ea9Z9Y8kqWgLAJB/zIH0MA1j7ulp630QsxIQgI2M0ZzTMutKHq50ZNRsKcNCs+fw42Lwr9
jwJV06LinT9ip11iJ2t2YY4deNcDCY5XmZ10z4SHeXsxN9woSKPY5VhBXV/FowPwRjgWyPsGLBbc
rMpGhjZz07Z4dmSwKP0G4137sdf9yEtCIO9kNbNR7quwNs+OSW5yxnzt2CV8/pidMJy/xng+5bOs
E21cuDVhlMvRicznNvKG+gSPrxuu+1R0walM9ZR8houwfqPqaIC+WopxFhfXF717CH0ekMWuaZn3
LhoehfdojrOqPRLgWcYn1WeKZdOoGxajpBsH8qefNE54gRASsTUyQMMibqe0H/y7boo8/OfcOxar
TVV3LpqvyiXIGth0P4E9xQgDx0GUVJw726u86iIj02tazve+aefXOYjaxJXPZk+Ul2/tqi6xm8Lf
/ff6JqQ8KHUtaQYodeW/KR5xISUuwEWcyG2511TmQjiw6NPiAlxYbX7/Yr+0guKfL+aaTIBt2/m3
mQHws7JVI1Q6qGYzVCWjIqlSJk2o9r9/oV+693++EO05kijPZESx/CJ/6s6m1AjJU6F7d7UvrnoL
/FcstX2Tj5hsfv9Sv8yTeCk+P9dDFRXQwnvyl/Z2jpwhha2crYeI3p7FdsI+TsKdeq21aOMVUYD1
abKHrTMqnfyHD/TXrpcXp+NlEsFM1uVz/eXFvQxsc1AvhXmv911DtpnGEUCiXHAoOsc//P6t/vvX
x6u5NJ4S4bXl/TryodEr8FMi2CTSprv40JBXMg7Uf+itfx01L58oknITuaoMTEcgEf/LlwdiySgy
ZoHLbhakeoNrt/D62zAYH4Jeg+AchidPYAQS2NQxtFFmS6MgvDN9VMRw/fGe//9YBZZXQfiiWxJ0
FcL2f73q5l29/+X/QBMAInPff7X68tX1ufrfGvjlb/6//uH/+PrjX3nU9df/+p+f/zcnAIPBP33p
y7//r5+7eS/4uesq/1kN7382A/zxE/9yA5j/YBS2CExd3/QtrHT/xw0g/yEteiSS19B7W+5yG/zL
DeD4/2AbYjFuRaDpcFRxWf3LDeC4/3CYd0mmowyFKZms/44bwOJ3+UWgSK+EhgFTqPR5IaZAy5//
6cafx4lZSeMkGzGO0TlLhcEaeoBYZZBMbLrog0qRkgtitQQEwflcmUJ6m6kmyEc1I6hEFdi4o8go
9FpyZMoJzJddsOlHvKlOgKd3XZiGK95RsUNicwlM09rGI8IOYfTXMiYAhVJ800wwrUKtuvVke3et
MMjFSDTtMbNusl2u21cmnPBg4LhIvwpBnRSwx5gcgVnYYBpFnTxMRyPsaHFcb2cb4ZJouUBYPP/F
eJhjCiWXDEYAxWSENAObu6lI2UdDQc7jPF7zPR0DhThwypqjApcth7m/Afbx5bg42Fi+nkKr/Fnl
FqoDIMM4/K+pszN+8/GtJk82yvnVZroUFdxLSz0ndK6WFc8H3PfWzgxv6lm/8nkyiYWQsYZU8ZSW
ndz1+YOhiG+c8oCEG46gyK53uOGAH9jENuVtuICMNfAGsJFoiZy7vI9ubb+DKim7emWkPdOoBddU
vjIyefPTumFNPqxjzyo39tzl294cXoe6RcswYpyK8vkkArmjnUCXNwGPtwZiJHv7VHpfjr+N5jje
omOAeTwdLL99LlJg7/FSpgXUiSWoq40xmI993cC8JJ6KkRN0nQKf11S2P60wfJiM8lsIQluqSmNC
V++60z91nPfbHud2iIu7DSnFtImFou0G7KcN+sh2OFUlJSGKsnLVViz0ibELAjAMoTlR/CtIvqlB
his8HSjL60FM+XqofLzqE1FVJmy+xhU7sx3A61hJtYJTg+iV1AGi18gBlNe5oPglc4FRpzkUe+LM
jn06i2OskdWllpMSmFekhwqXKvKdzt12KRUZ2KZF6WHbOPyNjpifObrx2ImA3TgoFl5A9kkIYal6
J5sReeOcvQ1ink+55+/gz7d71wZJYfC2YBWVu8TwXzTVYEl8xproa3iF5UTCMQlQa8eGPJCkbr1l
RkWT4fbJTrlkfKTk4BW5qZ7aK5L4zjVe/2MmAfv0qXoZ5+kzpYm+ZbJAf+SAupnItD6bc95Cyup/
OOlNM0/pO6Ug416ELYURdBuIfvSldknUOeVVG/Tta6GK19lqEM5YYh1Wi2JgKl7aInyZ8eFtTN20
m9KMT8V9E4HUc2Kwkgy/5kutq0PkMy5xRo1PdDDTGzHY9xXIei8sLtY4PtsIbjG0EZNsL7Rg5VW7
jHjeVTwN0UZW4sqqh6u2qb7tsX9wXZVt5kRGWyGXFASJiDg2O4R7/km4c7pLEhdLqF8ezR7Mx+wd
jdFJbnz0TfHk0h20BTyDfVxlYD3njBqR8RIKHY4on74WfUrQ//N/lEIh5GmSh4gToTuDl2iX1ZMq
4+eeMLIQiie91Hdf1E9WlHzlYVbsU+Sdq0zoTZ0GwPJHN6KPYTFYMEhB9pP/UBXs0xYKtt25Hvnn
h549zM7LsmHVjPuQa37V0mLC0MfmKgVGfvkQ+GQikLlUAjklvmp2bdLbGR7GhfzRIZhFi3BLyNi7
sYzkzOlqJlZiFefme4+VkKADeJ4/U4axS3JvuIlSA7e3Pd4kHcvB2n1GCPEBAusZ8AMDyD47eb6K
Tp7jHjFno5IrX/H1f4DtEZWJWdqOp1Md57dEtu3qCJl6RXW6sYzwQPaDhU6qQJqSgtwPu3id0/Wz
VyK/M+54a3OdXXn+cOSSW/IoyO8jJuIUBP3t2LnvQ0LmFbhIq++AKcRnJnkdNqXiEZXJD1ELnEPq
e6T/4gTLjm27sUaXji3BrYzM8JzX6prG9j7J/WceSKRPyHqV59xLGLI/eiEdYrs/5zToN0WJfAdt
H8ZMx/xmHJWuHIXwxskQM26m3PR3IjHOkYabB2HwzReTpgkHrZMWXrcldgkR8xDd2TPpTJ0gkbtO
cQYjPgQTS1LvqXQqNJQyfe3QwRAeBXqicDT+/2U0mHyqQMWY/J+IpaiI62j5UT+9zZc1VTpD+h+G
FvLG7K5CQ/rgVyFcJvZjKA4ymKKL71gEkoUfNHE4mgcb3ztnpipyxL9MNZy6cQ5gsA666O8NO0of
jT6He1WAkiedbjOyxTwxZ3qphtjYZqWN47z2nuuhIG6EwpoheXVvVRzS0kNY5Rj+samqu/4rIhgN
FflI4HmPdskdIOjJhJw0bas3Y7CT9dBkxEa7n17dNpuq6n5MkuAEDxIzUhHGBc30WNfNrirwJRe5
V+9jIV615d73nQ1rZKzvVd8+yYBDeakWQnXbTMUJ8GZKpDcRBgOnxKpG6qQEf+7A/8ev0W5UHLzk
gM+Uuht5w9ybw5Wjzc8maw+SN3/wSvgiBhAbcs0+oj4+Z/GZ7Abss+IdYE7LesR86Rpk4Mok+AIJ
YaFgS5I1tyVowTeOyeB++K2zR2QTQoeS42LirtGJ89yN71xlJ7dF8MDRX9xOUPocEyXjCP2lIDBm
09SoSGvBEAGrIJBLH0G+HT9oEALIK7372J5vXRG+BGXnHab6UbcWRvvllfpAwu9kEb0PFKJCQAKo
qjyv3pS+CNcDlKYGg9uVqFhnEB7zWKQYhBuV7JLmTmDBO8qE8C8Q/ZB7mccT+2MMbCac4SGB/Nkm
FuNrphFy0MzurSjc0j3vEMeuUd/Y66ga023thHDbgE90QJn9uL1XannCRvFL1SQfJIG6CL8duITw
zlRrHB0ePUUcHMZIjIcBoskK/ud9xIh2m9FewpJzmUyBC+KpTliJ295Y4O0JHSfQB/0WdZv1aLTW
o9MR1RcDvS39ejcp88NKjJ/t3Fxl/nBny+qnaJMT7EFz02i+8aS9Neb6UjF/2JRqZr0G8q8pXXSG
Uh2jrL5jZ7JJQ3Ww1MxqNmYiPPT2wfWMczoAf+Sj7Qj6naC3+1vy0vNVHEGQZ3tJedvSv4+wzdcM
tnmgE3HfobXyngyUdRgV4m8sLDOGczITLBm91eFAhm76NXsUl74PEa0Z+0tEJiOS6Upv5momWsKx
EPLmVXMHLtRZ8o3Dg5Mm5GYisiN9RpitfRwDsOlhw9XqUgkaY/qIJGkiAMdyrpICVPoY3fLQa3mk
0SuzQHP2fcm2EjjlTwKCoMWbOjkxAiOsSEkIzBjFZQkN264agDPjW8mmbtXU1RMKlmzFY4Dayq4X
ZkPNAsH4WQGZ0p331Gv2Ni1ovqL5CNRzZPsFijN2jaLzUlY7cDfwKaVO9ZRNaKfa0fsmEfEy6zhG
NtElK+XtfBfTzTIGWoclV0ktum5V3vZPfVI/dm711mUvU07B4071w1gmt2Fjv1ULZyPNkSGWp1ii
Bs97E4F5kPx0vSk+VHmAsjvlBmnSLMO5oF/rTLTHtPqcJic/txaxN6gau7WeiJ+Ao1XWFDGQ8ggQ
1Gc784JtJkDSsG/cOQNaAaBq1srw7plEM7KDAYJAGMtKHb70NslVdTJyQKDKzg0yScwSBHewzv3l
mSQrMgrpD+aMZVcwjYuYfkmnhDIsRvZoprEWun83U6IE6keWazwZ/L48sOVcMRcPGKzrcD36xQyD
xT37cwIQoU/3DGdI+jIBGLbeomiYFMoxOPtNH35atijOWniQ/5mubcYpfnWS9EH3Dt0+h4LuhbHD
68OXmFU83aPm1Zi7bCe99Imd6ZUbdSV+GBNW1N3YknY8ddOCOxtfUro0zltHkizUHAvZvkSRby3I
t1s0kGDIGvD6cno21JPlQg2N0uG67Xh+Qh4AEZIC3JAD/vE+umDqKbbo9ygvgT1vohBeRwh8D+fC
Z+Iw2mukuRsbIlbDRYo8hnxnTeGMa8j0R7NjDDmO+jEWORKBZLwaRZDdGnB/GiCid6xSnqFjTKfZ
tY4OY/SdB+mcylmebKP+g5sGuzKecFkNlErwXHbQsb8BjTiB/iABkVSgHG4OppXOY4nMEuvZtOFW
kTrCwrl31ZZCGFNS2kMqqR/TGul+UJOg6PrtU9z13Zoyq10Hzq0QxJ2gprmKIvFQdjwcsjkCjpsS
qqgXb25/bURQ1OexQ0qd2ewcY0BwFZ9KPq2qlmoHSO/7YL6mGdYE1YqZYXuS7ZIabZAqorXh0umx
uHkemvhuZFJF+OVyOUAXBW5bsIYRZ0DIh7kAvhxb1L/V1R9/w2rHLzNwWcrtXae5zL5+xrpO5Iz9
qpd/ZhY1OJsA+KvAsOGJPtr4TWTte7L/doWxDR3irszUI5vLJMHE1V99wNcZ1C65mGxPi7paAi2A
/Hcxdiv0Dfsisq4ju2LbSpz4RnK1bco8uw0MkHG+BH9ea7KWEH44G+HeViMRpqKicUfY/ok17tK0
xGuOy15krKnXjfZYpwQHm5kC0EWgLUJl95Aj0FoTucyPVcOThplC/lV7rTxBxVz25NxKeHsAOSel
To5PYAgEYQCOzsamYoOoOJ/SYXBXKfJk9q/Ru0muzUzE+bogPGwl+M91zX7CCR0TJ4Lz1Pfpqw5K
h2mHcUJon/Oo5K1YUXMl0+8o6798t3nQauzAo2KfzeJHBVNkckek7bBC2vEQ5OHPyX70dEfSS4nE
WlxlgR1w5oLYypDJYOc4aa+q9xRpOKCQfdDdprf4tkwoZcDGspec4Ja2T9xdQ/YGdZqOjo1KvxhI
cLhUzyHDHQDrdDtWuiM2xt247RvNaLgxx/xSDdl75qDrd+XeJjETcuSA7Tgv9mERPU2+9YUMQa5j
8LVriNVbM6g+M88GHY4gokg2HfqOjT+0r7KLyPdJi0f0D8Um94J9OMNtMjPjsVbzk5QS/EL9BrIV
iwxumCWo7Oizwal8k7xRYmqQR3jbmIoBpiQpjOqOded4In7mZ1Eg49SUyTFXQIC3qfMbLjiWpbQx
GeuVBcPsmhbERph/EWdU00VLOAJn3RQXWOWUw18NCd8JHxsO8rUTZvECxCJjLfwETAF7m33mJs6u
htmLduljAZRux8MRd5lTbpY0btYRV0SVQXOxrXtDOG+VFzV0MXtlRjGDFbdchQWKoz6xEvY7IMI9
1PJyCp+FUuz5sPJuvKm5K4ya1IyhJh48PhuFTcaD1xYbg9gX3IZwXuOrSIgHQ9Ay2XWOQ/ZMww4p
WadYEuOHtBq2STaKjW1WqAWygzsx7q+s8uLRK/refOy5P42wvzV0fE13vJoj4pJfQqCmg9mdSje4
Lhj4cuPiFuign004Xjt4766pHuMBe+OcXMdtTIxw0Nw6LTOMNLe2kLZiCphbsh6LtWECV547BBNW
iSvbt5DKoGWyYfh7DZBUFEj7wej8XZTo3dSd8QRKPFLc0tT8Xz1OAcI9nkQF1DDPTPQYvqD+f1QL
lmok9Z2/Jp4IHyfY2gMfWhRQkR6Y1Lg7K+dzHMMJ2RGDLPIaoCyFmf6MsvKknZseKx1QxvwuK5zX
FOXkSo+ts035MIF5/4y7RJyCJXRlIuVyRsBuxi50ssjc1Wj6iLKqSewoix1+lGlbmSRfS/IwOpCh
CEPMveNAGCxo4gPtkq/iFT0VfQCc3gn3fj6weI3QpAeee0ehD4kb38gqFeyRB2kfVSevoRF+T4Nu
tnarr0U7fQPibLcgG66wB0Dlb4Pv0voM6+qdaID3Ws6fVp2ST66yx9GpD1gw1dYDh7yDf7zJ+ozb
QEdXtQIQFUtB7Jr7WTZQL4xEP2nCgIGksSYx71TBzJ8CMarZnI4FFuAxjE9x1tX7LsTFGVKdajro
fsaDWlWjTdpGiBuW4wafST86j65XvKY+seUWZ0MSngkVO6vGe47dZNw2zUifhv8O1jMBlj69b+F6
ULup9IuBy1K19040HSo8hLrV4VbpmcrQtsiRg5hX2MaICC4+Zin+1Dws5i3O63u2JsFRVsCcWtDu
GUa2ZHq0cmamUT6+JlNz61YCw1lmPUue9KxriEwqsuE7S9J9BsZkNPuHtpQs75ls7pjivTJ4KqFe
zsPRK5y1uUwVYK7WMOm927ISj/0Yb5mbkOY6NaQCTVyK9O+8pbx8TcgDWAbSZMY34c7rKYHNVuBR
DaDmWsq4HSzKrJ7zt5g0JiVd1lhd4z3hKdZuyP2VV5ERRNwBlW+Lm82x1NWsBSI2wUSwsKt3Z0Kc
NYEwXnfBiA5pZmyYEV8cMJcFjFlTYpfVgViOS1+HlFfcrCRq9ceEjzVIApI4l4p4ajmSiRm5NGQu
IZ86Zyq99lkenDLXvjdjcgqiNCu3LkOcte6qs5wwaoOKuhtChp0moWq4uTxYsTzIZ1inx3R2b4eI
sUqKA8Mmzmvw6cQC3YqlHg/Pbhbeyt54K2qmRLqqEuJm58vYzStyucz7lje/1YWJMNCLXpvQ9Lcp
U8jtEZXTXcVc/GhV4SEyBQpNHGT0RI7YzCx0GNuI8mxNHKYhi+H9TOz6keEbXk2Dv8JkeB903AyZ
Mb4h3cxuZYyDLoUx5rR6XqPt0evcQXU0TAlTkcnZGx3PhKJBkOk4dAK9yfS4TPJmQ7gc7FHD49iO
MG5H1hAeYMSvlvs0GvL+bJBaTwjT8s1AQFXWFZLFFJBbfGcHajwl3EBNrY3rkAi1tHDKI8YPFtpz
aYMGe+mwdAfEv9xUQYknm5CiMeDBYgUGWSfxY40ucdO5LdK5/GKAkjV4allDyxAvmr/tLDZ3rbtk
TtdEunRFhjE7yP192yW7xtAjzj+1Teq42VuT3ayRofF4sAriv11ClYKR8rd6beWOAJHHoFQNAUTW
xPYGtFyVjcQh4ewGUHjJGh4QGqgYowpv7/TdJ2cvMT1xgAmdSfPY1hdMRpfBtc/mML9yHJWbsDSf
sS1mNg9TNzk4FsVUHBeseUy/3JEKFB+JfjJQn/B0NGE1O2Z5BMf7bYlKH4BBYDNN8+1ktAs9BulI
5kFt06o/o919AM1Ij+cD6q/g65KFoBNiLoOThdfSYjq+9ZtwTRHVOOyHKpK3MBItsbwB8gLT3tZ4
bIPMAKDRcp0vIsAOCjOUXEpNjPnvfYzQxYzeGs0IpzY5wZ0W8410wPEKb9/LCslnEJ2LBD1NbTDO
B1ixyh1B/IKUd20VXnk9sbxFBio896zzZN8DLp7Wk7CiDY9MZoWMw3G8JyeiC2rbm84ynbHnEnzW
zMGXSFJ2rggO96ntdbuQua3Rx/auVYW7qZJDYQASQgu3FCFOj8croJUAPOn6+mYUPUUbkOiyZvDT
eVigJ4cQHA5pEegTGvt+R9e4tdFwryGHobFT1KFmIbw1qP4cFcdKdqgPbYuVermEVYkeNU9zR0ZU
5i3qFeIlz66qjr4h8bKmrrFJnJRwQYf+UDmIf00PCyVQUHEwI38Xms0iwsnzHYKt0r61tP3tIg/d
Vl5JUzB5zhZxyTXXP8ubsv8ykQ9t8zRxdtQGmyaLydJhnUVgd0QPoKyQ5ZQNGZpP43oxvIN3lLAc
JKl2i8QlyhFqMXHuI79dTcv3PRbo73XfPWvJkIwEzjsM5+lBoXxlk0qluFSPBEDTvL8Kt8k3k6y/
1Cw+J65vhGGsSMJ37ElPdYfCK92GFuzuquChzuA5WyWzPM2W+9ooG00AIzSPZtK39KsqxHNX+u66
VqlEgRNn5IfVDzHMZRJoZmTaSJniz6p9aOaNq25982P2r9LhNstukWAyBWAO478FNkG0AMnDO0z6
MjuR55oNV2NxkzEphUNsHgzyrJqbDMXhaZQPpXXJ6VgJC3QfhHXx4iuP1YCM7kd7z89yF6CXx+x7
8f0HXWhyctCDPll8zDWbCgKhCnzyNcJHNiV0suWmnth9NUxKP4LmUsnruUdLeV8usXZ4kjvzDZvn
ys4RuD6bI3mqUE+ZKhEa8DSHx5H4AwfIsg5vyuTSMQQdH3R5kzc/wIIDYv4sHZKP51cxPpbOg6/J
ZX0K5+/QeXa916R9rLL4EMw/5MgyT14M75yBSIR5jv44uJLqHAY94jO1j/2rKTo1ISE/tCnnoH1t
nYuJEFUSUznXwS6DfBnCOe6OpqIXe4nHZheIrzp7Sn0EV9mVYt5T35nkgDafZvXsWV8lw6OKMGdZ
3Ojuu1dPlXk/O5eo/k6dZzhDHCBojKwbVf6Iow+F4s6kgECcRLQFyArWTxoo7MglHb25xQcx57b9
ETICCp0n27qIsNrZDCtTqLTO04CdIVtiTzObhnedcEglBNlmPpeZ66+nkjG8xQfLliAwNhwnK8Mc
GdFpHgA/Fg6oSp6K+r9IOq/dxrElin4RAebwSlKicrQsyy+EQ5s5Z379XZwLzMvMoN0WxVOnatcO
yyfhlNGOj/pvLjyKdKsVW9m0bImJv9sniGt7ImFuVXuYrAsMWT85mvJjIYqphzxAAuDkO9TzPEyC
1PHz1anaCQo1K9yaZGhEmzHCI2ObYxGbHMmPN4zzbJ57ECKAgN5pBkTd9Saqqk1AYGRJ8AlO9M4w
fHZMopKE839s2XPEfFGxzBY+F2KgCPiPlaETcEHjJEqoL0BvQDyTGa5lEx8vAKQZdWkD5oR/HZtU
3KNZmJFQ3epfsCXoSHmlibLp8WKWEfTRSoVGiuFquVrAdgvz95GNM8tvW8aNouLwcQjMqfWqOQBD
9uL5EqqEb3T08qztZ+mjlT9wltHPYnJOk0tafwZi6BEaUBXbdsR3Y4XYxZ6UVdyd43jfR6dq2g7S
WxrcMo1DGhEg9YOpnUsqdF8cwhHm+Rvfs1ax1L5vNEw9YvlDJDCgAJUIcRGQ5Vtg2RVODLXP/9j5
yTm/kipoDyp1LfvmiEjxPqvuUvlpxvdR/MvSP0n+hUvJDuWznkDZABtS5U9kM9lmzqRcp+FrrEqu
WJ4JFzpOsHbGXSxFDy5OydpV07dJMlDINieZkUVAr9D1z2m4mADqEDwht1P45OlvpJcWU8xPmFfk
G/ebPYg/OTvsAjEE1cyFou5ECq7mZNhVWFsXMWig9DBIuX2L5K+hahFdXNgTuzwKUYRfsUvAEuf4
XcFBMic7qsUtIRr+wSdZReMv8g07HhHHlxGJd9o6UNfLW17yJS3nsqHmtPx7RT5KiDeEjAvASGvW
Bmzefv30aNQP7P8188MUn0VzTKv3cjqX0lucn2DAq/5XzbMIQahH61kOS8J55nY+P9iNyPAMCtjf
+ZXXHbDO6aRv4dXUtb1wmQNrtsuHwc7JiBcIFJsB0djIzOu5FbpzTj0ism9grtWRj4w9b/HX0H6x
gydEi46B7hOecGlDjnXKUGXXM9pd/kMaqt3Xnkh6MvR/8w13ZCQIdjg/TbQSOW893lMJm0iaLZto
FaD2r6j9S9mJYOFIYNN3X29aUGBNbv6rPSYu80vs7jRaXog3UDXd2niVML34zeAo/K45xX2KB3ab
tLkxcfKhCXeZ5+tbeF38q+CDsF4ulFV/6oHoM+jFRSmurILlBldz0GYbrVFWBadJpUsS9NJJR4bb
3Ech3fDiV1B0SjoZPE2YGnHapOEjvjWlW+LxVbhj0wvBqZ9CSApT647+uOa1gyWCWK4psYZC+ZzM
kBh7V4emPDiVRqaHFiKSeUwY25gDWSm0TgX7frWduNkUt9PLdas8k6IlG4BzDtrAsmilq7Wjc6v6
Rb0KfaB4E0Q3U23wCTcpXvBKHiquPYsWoEC4JVSrmB9YM/MIIheEYJTXrJW5HaGAWxXq0lxhtZ14
UYi7sfLClIKKM63aZLILQIg0ecdkqJtvQvOZYDM0Y7qrSz7WSlBf7gN9l+4jt+GXk3GJkMfDFDB/
swPMul8r2hsGphbnQSOFhofW/05sEJjUyNSOVzMd06S2sM9fk7oX8bqrlK0whxvQPJeXP0gkaLDd
ypqXbPUXBHoSjfjAXLQiBbRsiA8jhnhovmXc+SfeEoDWrJbwk4HmJNWYeNN7UR5TJFwWMbL6RMJj
aTnY9iOrwNvJXMKSJKcHBazJwdaNU8MTwa94+XvM9EOBxMFJWR5vO5FqkqmbtjPg+wDN0hgXPddJ
idWFfAzGi1rfE7rXmFbK+q27lzksXGY+NatxGT+hwYQflPBqJZje8EpprAN75bfElGUy3nzxW1S/
muwQlrw/5NSyJ/vLoDcplGYfGLnjdgCeow3F6YgXPGKKSWdM8REEsYtmH78QkcHBlYB6pa4Lv7uS
A+YE0XxdjItYkQDqoKRii4+gemlnDxCqyBkcT0m6bPs+ZDIfI24chhFA4nct2omNcEQF4DTQItIe
uv9CNk4BIwPVVQNrF8SlV8zDsdO1S2fFfJLMfMRFwh20nDl53Rqa15YAYDLsN01HAMEBlrpdAQFC
xCqG3hJRAP7/BTyxPjoKRn4ouvBUl+RVZv7G79muSh+N/D0HkCRA3WS1JK8n2vuS+JZExa4YeIum
0YNLwGcdVjreAkJY7UpZdLTyFpAsIYqzY0hrPcIpJSu2oTbjGZN4EwhtkNLoyOrRzKyriY8UYtrf
oZv2OKyyovLdrtXXM3w6EWucNrszqZ/MaDibcLwK0/B89pPBiKQQQ6qkL49yKByKILpU/kqVe5bD
vbjFav6GztUztObUys1pJZfScQCny9R4TWzvuuuXjBGWNqiiIh+SlZiv1EWNmE8HKTbX47hAajFE
u4YVCDyDqHiU/nBrRcQ4WLQ6cyY9QrH7qGSigLLsmDcNKZfB3qiMlaK2nhmC95rKs5LEl5hYp7pR
7/AiT2qu4eX7SR75tzZvLKM5VSTyWgY+AsJeigtSEwDeaUxTkWSHIJvfMdO8pLn4R6JWtAwBR1WQ
LgJr0ZSo5HTX1tVnLcR/lWae8iF4S3Vs/+tbpRv/GpMrPxhAweJj4E9bSYIiUunVV2qBIlM+iL97
g6WmQ1lcavtgvqosZ3r7koB8M+iVksL3vK2SYlNU3yJ79IR0jTQ+EYVqF/2/Ot77zR7TMNLCyWSZ
LQBLc5ensCauk7VFMhPN96hjO4Lb1i2W30gflJpDnaCg+okQG1fISvLm0GsfqNb4crAjC4AOtP2M
/hDYxyw/SbljXfAZqKcmes8xJ45YCqcCoC2AGjGLiw0Ze9QHtdap5bNuHqWdLXmS/AKfcfGLJTTu
1uf/ShtCGwv3zCejcbLsB93KeBH7XS6eY+XKbtXRSZfOztGafYPuLLBE+FeO13LglnKVZCUqj7j5
5FRTiI843LuGuCbWiktbwoxpVk5WdNFXIFNe0Jw4St5M16QOLMohlML5XOUBjCZZZSPb2ia8JQUu
hhI8GnmjGm8pBTiTcKJTHnK9Q2yiJVsJIQixdPjUV/RHB52EN238LCVxK64ZR4o/JXnWEdzOVWFu
oB3M8Tas3rkrkYyTd3I2q2Ntkw9SO7hlIavbEbxhm9qR6mJaHjXNUcp1DbNO+kmBTiDD9l6VHkCc
lHyF55FLEgfSINtwI3dOvrm8XCE8tQB4yGrT8qhA7ZT6e7nI9FAKwfmIpoMWGg5pNrhQrfrWFX5l
MG/LzZFe6NO30l8zK4cp/plQLqLrAhl0vBVkR+NnN8x73d9a0jlcwVLUL3T8pv5Wj7ssfI3yXe3f
q5k58C0TXpH+znxUz6tW3EzWo6Sdz6Uj4iE+IOPMhs2+PRY3fvN1qF2yhFxigrB247ojiHxvFqdW
vZVlaRvqvG6ms+i0rmggb1lP47kqvV7cD/07fyxRyFs45+bFxPymWWvTuTO3ogsZlINAn57t4pXm
LKofjxcn30bhYWRLSfiBkv9k8z9Bu1fDOnUeEySsf6H/3ki3MPqjWR8sTwnJLtxM2q2jl3oE6u8w
rQvrQR+O89lLl066TsjHG8VYNK+Gi9ZZ+C1dfyUap3hLWnR+NqojyazUTSdK7/xMp7W8gAxx7j+p
eOkA4+O6dVkURyZbYJBmruyu/BnUj6n9VwseoTCSSlDvToj3c7XOncDhNe+yY9ftRf+aO48MFyel
G1Zt81lqdFfbkoDQ7geBom20t8gn9wwunNnfY/UoV5vE+uL5rwwJJvR1lLbLV+HhfQhxGSfIyUsR
XVEzSEX1hHyNn6eTsJcngI/r6NmvNVLBLzMNq2FTjwhorAxXXj4dUVy1/i/Hna28BDSLnfWUusrp
+2vDlCvjxjJDSRKYIT1djOy+OmioOcUNexzbKN9b1OL0iTg9LiCF5ZV/voTVGoujEHwEiZpP/hOo
BMxl27gmBI2l4llKNxqedqzj9KynK8PeU0a2Afo31+9+cxxJiW6+ljctH4cVZqIuaAKdOwsuh/9K
U1JWn3K9jxQyMStbs39hlTOYfOTqZV6+sSPeimUx2zmCseHcYM0od7YhrFay/xXUR0Yi5qaC/+02
1bZsTtio4QevDYdC3E/WrS1HlpKVXUNqHItNNmwn4Q9PAqcWQNuj30H4R2qflxovTNspLJe2+Fk+
4Osiyu8kDjkaFMuxuZX5paq2Btt2j2RG02Jpua/rt6a61LRNH7Cxe4vysm2Ed2JYbca6/si8yCc+
9VTdpLui+3Vn6VX4R7n+gHID389u4e3TuVCKTmGKubM3mA/fBt5S3oPmGIMe8Lwc0Z2Y9G9TvQVn
W6eMxZW/DYUTTyGcvv7bT7PTIwDN/zLlg8I2Pk7vgfLnT+ueoBMPRmj6UYC1glm1+8hai81o+6to
bbQ00tHF13bRspRhpqZLJqeIvdJ086M3qb+G1Bede6+DwEbDTbNX6LuoWqGIz+Bcx+oefFphFoRR
WujbtvuWM6ciNzy4doTm2F9itYLawHCyM5s9GmiWEh/4YyEodRXo5uuGBZVbZKuEyTJp/ppV6dYh
8jkYG4LG2rVh6SmfZmi700HQTliY6hkjz65iihzUX2YlMbz5VAM8+szAK0V4sCwP90a6l/xDob2T
HmnNmzH3Ruukhc9Q2qGOtPsVCSXFnqQpOP9Sf8bbEhzomaBPHsNdPh4tHnwh7MVmLzA3x/FPMP/k
AqiQ+lyY4wwoTuBirFg9qc7JVfE3iFsXOiofYHTJPHLo8w4pZwIbfA06KlaZ+BNygxNviJzAWZ6m
8qBBDzAHKM9oj1mZPKYQb1XvC+fAmq7Ns7alp+NESj3Xvd8H310ZbHvozyVJLg4GnsbwIFfMDgYo
1V5fXpraNaRdEHinC586cLjQCeYhVQ8WZsnue1eWnLuFxeARHWeuBLeAsSxs+mDTJE40v+OfYNWn
DEjZsulz7PAKwFcx9tpa8cmChm0xmYNYrLwNxY6Di5AQlKpLjmPkKbLT/0CkspFArDGwHO1v01VZ
up5poxtc0zUsiLtNrwCjbwXrPbHWaXqJuXICfBvXzcG0MbEntdrxWQe5gHXMVvHSTHQXyThYFGIY
WDyJotgmKWDteUTxnRQVPhZPgpi6/qTQ8BhPXaFDslxcItXq1ba0s2DtHoST/6MhDV2i2b93GiAs
E9USGUqgAJBVzpxG1vhZMVeUxfTNoKPaBGsFNQdRgjAoNEdlWQqJao0wmcuXapDs9faO9J6BnSEG
OvcpHa9G+WihdkGoYpT4xgoUmjKxY19S6J9MULhO24nRmzndKPDD5IoccmVbm+8wGEcqRn5oowsn
E3Z9pgzM7O/yTQv3PiYDM3cbxyOrnKXV6IyXMO+LVZGR7HnQ4hOZqusppjrvRy4Kn4KFlDc9Rhxf
xP4L4dNJSEePtPM8vhnhTki3Yfps3+ljVrW14pW2c/NAsrHAZlhcq+2dxTQooELILv0M6AUi4U7f
QTCvyh0xdgnVCZFCdhI4MBoHhEW8QusriPtQvmf0O3K+GZQNOhKaXkv2eBkTYsYGty/25ngayKh2
EkAAD1IAL2fEk8W0AlonQVbjL6mtlnEI8gqKq4sads1OxWnx5IfSymuBSKiiVYKIPFOoKpVxNj0W
Tyjoln5oKo8oQ/5uhR+CGSyuHuNPnoquzH5H9PcEwZvQJVwjJlWqxaHs3OFjqsPCaBixqpVPduo/
xf8Z5WeLc6oZmTu4gKyjbtl4btcabGxE5SLMKjnbQx+p+QzpKxPIYCh2FUuuVbgSgl+ucl3zmmGd
VzjwrprI1fPYCfsvc3iKtKvKApSxOVHVG0fGGQLPrLc4CTKVbwzxOP6NVPPwqxnxozwa8XNyO1fL
7ksTN38GzdUMWcGsExc8bzVVO+LpZAkz1eGs5x+US03dLQde919iB/yhfy4HqmvRHzgaNNu4Me3l
5tV1DgupS9jQWSEBk1txuqnaZ58sPWQlnibxkstkLh9184x4Spk2ab6fHfbL/pExwW5KlvkkaSVP
bAa49uws8EA8TW6zHPE8lrahfIRsSJuersh5rz26QTcF5qaMKNtYeRaMjBpLnC46L7OVAfzOkBDj
fySazwE3mPI+8mWP/dEcD2Z3UbB6VjcgVB38kwynflQmA5wlRMoSzDY+m8UA7f9N/TXiDYv8jVxt
tWstXBLxVKab5QGq/hqhRYBpZd+/rP6qbTmNcr5D0eykXbptun8LdCp0r2T+6XBYTccXCyZH706M
Par8KIUbdAU0SryVburQQSNHWi4HRbmN6k3X9on+ocpvmA3Yff5q649q+IyF7dxRMImUis/NgIXE
iR5XYUSR3ZDN/IQTx4WQstC6W6jpSCC0eyaiS88ULx0YBht/N8JONMKnyMLUBcEFaM/P8840vb49
FM0WDNrB6kBwM5dLYylAU3Qe0v86ZLxeeUGDFLY/T6D7i+n3cDxzZHbZGl3FuxRs23Qvkq8snPBs
weL9LViHK8qLTk/aCR8MvMzKk8OWFT6FsDOtU4qur7qWyq/KDgDnJnuSgPggPsvWXS0IS53seNj7
5XepXpKZjvoJxTkfyPxakfCFZ3Fkftcir+77SBrgD15XqHa2osGAt280WiVUCaLyDyhxEEfaPbxh
oChYxb9M+1cEJ2sm9N5hWEMJxFVuBf+M8FdXNyO6s36XlgD516i+VsnhsWxJj0G7qZWrhqImSc8T
/VA3HaL+ZIW/MAHEb5UbAidmi5DUZQXJJUFg4BlfEfM1Kxqd5IFVYpNCszjrDT4Ti8fBE5sEWfhu
yF6jirbFjfahskpwFAgOxUGu74r4wRWV67Sj40ZtiKB9xiyHBeG23DJwBppsqzHRszx49CoqHDjh
IlC2MJ4E8TBU34v2LgYZHFnqlOpNHZWtmv7DgzkZfursppu0CUef2HjdA1ymlH8pGF2Lq9kZGHzc
3mHTixAp/ZozD70ynfHOx93bJgJKdyka8kwG9BGB1wqLiD68j8FW1jxBv/i0cDLorMmLJIKiou1i
I/FYnPKNtR7DeduDVrXdMSufugVPHT6vThgNrE47UXugk9fsQiZRsEzVrtEKbqf15qffSfXo2k+z
XXf6Og72ivI35H9wlXqWi/SxmvK7DGxZuhPsnvxvL22OQ7ZT/VM93ZPmW6s+mu59kB58IUqATbAX
1gdJ2UV4FxnkszLcsztQxUsEN6HCZgzR0vSI2isjUFAAmwziSsves3JL3Pxg7Hz5S7EjRD2wRg+1
S5Om/HQr3uP4ITsjtwU1Q7nKYehUkmCzNHaI2baH5p/cH9B6svD/w8icwbjT6U6nBKMQiFrDb1Sb
K6Ur7GT4ZbpyZhzME/tX0N/xb3Zj+X0EBQk2umdZWzm6qrBOiuCO0NTBgJntkSvyB0YcqcF+1HPP
ieU+YS2WfI0gscuvwdchhat0Bq0zvufiFQiXAS8m6YCRA5I+EgGYAHswY2n2MhQyGDDbRnoJlbU0
wMD/1k30/S5phdl3onMenqSXQkUjrLu4JXB4lmFNkamsYecUrepl9p80EHfp5D5HDIORd5O3oyDn
1R/eTR+2R/4QWFukB4YCaHBcy9dJPzPm0ySTNslgxE+s2AZW0VumHq1NXB4NwEXaYAgX+DpRL/IY
WKs60sEU/j4ZfzmX+fgmANAxX2vGZVJc4c+c18krizws1RptmxK5u6AQ3aGST63pzn+ZuWETUStH
ToIk72pxa/pnagBVYUKgITGxMn2V+KApFQZue8O8d+HNLI+DvqlLDzco8I+PGqhVg8PDKCfg4Z1r
HyabrIE893HPD+uDdaBvJma5ihY0+OvApaPeXOnYaDcGwRjbaj0b+4mhvzx1QJLStgyuEJ6hyZLs
k73K5qIrKIFswwmqo3UlYwION2mJVsbKa0WKw38/HMHX+B5kb/F0DLOfajgtTbIWRHCqidmE6TYW
D23wElbAYX6zuGC0OHKWLp8teUezbnjDtGnpbWqKjA3qgT9IwykNfeosj0nYqRmJGadIosvdtPWn
HEFnearyquq9xnp8zU5Wnako4apFa3hlinTLYDMkHzNLucWjyki/h42undliFvoKXrKSbJM3PV0v
z5yFRWTeELM4odjTtGPYv8mDu97/a/lduTccGTYbIECoc4liSz48yRa1A7Rn+vAQk23HWgbjnU/8
sc0WysyHLH7TsvcYyJMh0UJx3rIuRbO9Xd5mQd7Xu/5d+KSak//dSmeloclUPNjTlGSvLeABHhZY
05AhL+IStJ3Teyi96BWkaSNH+6k45N0F3hKr20fvMCrW3532YyoAJexKlgUG7MVRIMzhuvzFIvuD
eH7xzQjF3bDI/4aZYY/KdRTPcMx5IkAuS5Vt1zCWoV19GhB62vaTa3A0CNbcBvM6ZP/zlSLF2hbw
DGhVXeLbUU9NTsTFkok3VT3H5QNAuTBglo4XxIaRcJ4m8Dhvyg6lB53KdwvzukBIVfIBWKcrx9I6
FtJLyl8+udMrpGQYDa0lmJHN/Bmzj5XqNzN5CtbZaD15Otb9XkTJQYc8wPGJMKnSguWopOExLn8n
NeIJvhNsa6fNd4WU0wKtteqDbveOzo31yS0FU/HJ164H+2XGS0/DJlpP1XOZnEfwNnqDEKwRLhli
QnkLr4yyuqu59LLxs4k3GVCCkH7hwOXLsGcQ5nTMwVgu2hMnbtOPV65rfthyc9ZrfdUbD4Yd9L+q
3fVMPgUBCeJ5KY/YyYfFtVwytoO1YT2S+Qzfh7jsRN7oyKz79RStSyiSyb8pwcOwOyyoixbuumUZ
4B+z6NV0NkszkmFN4avmPyfVy8w+ISezjtxjFJWF3zoMqzE+5gA0RvDWwHBXjR9B3BbCWWe1F7JH
oVMRm6Mo3yIXmyWaXJfJsHo2/r5zDNcPzn2yXu4Efd5mYENzp7EZ/Z6Vf772EflPvSPZeFvJmzb9
bgO6o91Yfs/dpyBA/uUiD//DskeaNfFT8+8hgvMFHUik5zLKK+o9qHZ1cAdqdvJ4z3y4Mhea6hcU
MDJjcAtkX16SwlVx22ZD5JLQAy5fZNjWu1Pl+QEJNRXred6biNJ/qqR8iw7VyajUaV04Bsrqnk7X
B/cwMJiS5b9lp9CNtIPWQ5yeukgWdnxYUpYpc9X3EOIsXj62Vndpy50cwrZJ3wSOK6RdB/ljJ3ht
DTvzX0JQq+7LtpZzbnCV8LECjgNeT368EBwHDVyJkJO1jjcpQuf3Hg4+6V0PiZFjed8m9VMu7xhi
Ffmv5Rd45INxJndRfGno+Xztyos2QvqRA37h/NYmlwT3uqsxcoWDc25GjNRK1gTLzAOFAY5bAJrP
X1/KbEOASaCtU/fGH9jMrFWBNyEulrGnSo9uAYpEONP9E2YXbcHZCG+RiJJwiwaCHKNr6H6nPgIR
jHMBPHpKfLqqCZGG8TSO6UpVAtS8lqOpMlnhq8R0UDCM4QVgiClXt/Yp83at044PCAox5piOkkKt
4XON+6B4LSexEE+iBYTHrNkAmSbTs6bsNcGJiIRl5F6GBK4JXkTufICchusk2iA2sn3pZVXbWVjH
vuUsH0AGFdVZNw8LKXx6xNamn+5QlW2lPM8TRQOKL/5xhyzz8nglkcZiHrKlJYCbUHZnnauqkL+V
5AfY3pD3VX7MtE2I0FGUe3e5G3oZu6lwO0m3EbzBXOGApzxzaZ3qB/GzWXUO7otQd1cWTW2JIifj
oNOhGfpGn7al/uhr9kc8fjxmlfZdIcSjWaflyZT/lidhKG/K8MiDj/or0hs7HbiihSMjIZVKkLbs
feRnIuwBJ9//xgiZ13XyC1sYyGE3GDyC30DZ1Ghek/Rjzg88t5jNUSezAbAHCJYHY/ioVJK113QW
ukVj7UnDySSznVMlp4aN7o3tPlzF5FQj8sVDVdhNO0xPWTrUjokYPUEopEZXvl4JDl/D+MAuntgy
2L0fgXX16ztLBleHudxvelwLjubRalZNd2iN3yz6GN+q6oIQ35w2mo1AkT9NYrZ5VffjI3cAwkQA
WIg4jUenZMl0ZOTq1J9Zex+nN58WLh7hHNC85szOXrUZKOzL9w65cMH2CoMcie7bMJBmtldDexfN
vRr9Fc53TiKqOQEvjKiUj5W41Ra93jFkkK/N3JEYpJdIQyM4+7pn7nvCx4PpvZ6/BOXV6X+w8v1+
J/vfSokqxAb9057yfNP792Wf4/sfwMOKzuYNSsqquEf9Lh7dtvot0RhBcecGrVVIAuaxtaDWU6rU
ZZn36Mza5W72ScqJ1h0NvL/34yuMu2XnYyRrzd9NK92D7yZiqaK+jdmjiv4UVsNw/y3eEIn9zcwW
JKk55gzfdShj0aHdoJg5tXTokG1L1wk71GhFHhZ33luBaQW+Tisd2Eyca1qrz7x8LcVVb78kLpjh
KrecrByyAeLhrpHpGwP0qjdTA4kW7TaGN4tFZQQFOsE21nQE1/B/2zV3RPJnIGGdW8s1A6ZkfWOO
51D+rQz82lj7HK2exQGxI3RTlK4pK9w+56D6Lwn/BK3EHy1MHQvAUplQej8C/0rLMJvsMVBMIcdt
txKb6aInKeWvDt+s4cjvzYoPYBk88T6ua3dMot2ieOkRiWYcjg6nlmCXtPsENl1iHqmJIrr2adBY
GPzI0HsKndJVnhqjAXjzxmQrsJJU3HaxFVsXbD5zFPd8HcoTC1Q7WvgqoO6QLviHpZgRA9oBm4oK
ZJMZm7qdzzarJ6Z+3GLiCM9KkXeSdFUZO1X/U6i+65lr8jC4wzruDiKzL/d3tOZC0f6bZcC/NMxj
8viU9JeFoO23rSOW20p/x7US3BYj6vGZ+s+pZ4b/s4QPIf3Iq5UWQbvYkCOUzB4t8wbhawN5adpq
HuFp0M8hYyDf4Ag8vyi62j9YgOzMU1tF7NUtMqoJ9VfPVQElSa2fqti6sPe06WOZC1EmWvV5mTur
+rv5S6ggGpDWDFeoLs5KzQzJy7In30Cq9mn9T/NPYFEFrkD5WV2u7uWuNQcut8bFLZP1m1TdTEi8
K0SswA8AVYaZgkn+yBXGq0G/lsYKWjoaz0XOB2mpVaD89T+++GVa+1CRELl95/qJJ8MME1FrUQC7
C/0H1C+eV7L1GGGkhdwGi6OBvMPkxEXBIj+ziEymc9kd/YCfCDXVL54RGvq8xxOXzTi5Ko4c0gFK
QJAF0tnpoOo7Rd6bNZC6BylOhS+L0h0kUcnuevRQBkY7/YcNFbYR/x7wUY0Pq/+KtN+hgvan/eKr
itchz97n/mJzrzkCM7I3bUwk/4KnpqxbVyCUNFfYBvVQ2DXRPr63XeWWYGwGOx2/72Ak35EztcZh
6tes6SWkevDPuvmkhze+U3NmJUdrFBMs1bREFCp29cqpWCOpUFXfr6vpnw4jBm9xu+ouNVN/B/VO
MlnEpl91dvazC2BmT5MX4kbRQoUaRvhreU9Y12XZhcVvrfCnkBwUbGMuRMlGOSaA0CS0G1O6ikFZ
Y1JnwiR08FlnOOKoaqMTSICk+0Y8FW/0QQmkEvHekLfll5tBeEkhG2TmhxwHj+WiigsK4wuD4q5E
OJBLYO7TKqZSpxUdSNrBflrhXBMGG3B1vLhCiSw0FAYw1JRrHzbU9oDxg9lp4cKacCpZOMftgR9E
qJ2Xm+6QfqYUEhvrQlPBxsvBfLl5Gxlp1TUAt6XtW5rv6GKg15u1o0XDVyEx14edMNs0Z45R7QFX
dH4XVDEO/FMaO3XxMmHC8KeTVFyW9z3FpyOr3iq+/GLA54ZDUPq8Sx5ffnBf7uWFb8LuSp62y5ff
4S6PC1pUMMmGAwgFJgggO9ZeFhnZQ75GA1CHboerWrde4nxQylslvBXYzXQ7P39RFBTFk6P3md1G
Q+cVF65oAWGWoVMgp21LWly/QE77whuBYQ8CKGDmonpBQauUF+R4rpbul64r7DSn43cmgx5AKHdm
PMUWEvZQL9IkPniB0c3Akh7eJWo/LU82aqCvxMgCHhc2pTp7edJ4apOxkF2WehBa2QHlePkoCOsT
V25lu+YqWKYsvbOc/IAwCWCsFPS9D4Zq0TONKwsXWWUL/M0WhJ0Za0hBghl9k9eGJwf7UnsTY3gP
XxXpmjQ75INyI8FeAaw3k5a8J9zhltcGRFEwtp8maiC5+NUl4gKOWDapGj1Fn7oLKTWV+Y5gQVcY
apO+WBx6nLGzo4pxTcXSeMtfgSK6zi61upvBdC3cEzn1jA6wlQwObm/e2+Qv4FpgdaBdgvTSqmCu
cFTRMoXGZ4VEX0GQYk3fCy1q6FZUZ+bndSHsfFpe3skyOM/ZJpruo3WfoCWGPas05oFLQglArgox
7292LCrCfpLe67p26vqneCnVQyuhhoCk6SNNPvRAbcYFejlVwGKiiSdEwimPc3e81CHbIX/fg5n1
IMS5YUBM6cDKLqn/qQE7Dhr4PaipsUvxviUakm8ZYXH+z09F5FMbyb8vxXT5Rd0vsalZ6IiOKM1s
6SwgQ5hRsKsydtzUUk62WuBq9CWDyBO6+I0IegY9lJ0c9ya3ccz4MiXvqnSe2DIvcpLQ/GvxRhDC
CxfOEs8bKJ+SgLK1/mz8Nfb+cX5vYHhEGOAQfxItegLW/SYcCZAtsqnpywHA6qi2WwdT39SjSV9N
2jFks1/LTw7xprJOnf5RQ86YCJ2L8eCWOSITqaJ1PHHiohVcAxgJf4JOD/8dYrRdeY26oXsQfFZK
FJdU3DbjvuGXkJyOnvirWiA7Y68EDF01QV8DU0gDHftD1a/V8MNJFlMXWTUu8+l/q7VHZ1w1P8eX
WvVKhHX/Y+k8dltHtjX8RASYw1QiqRxty5YnhLcDc858+vtVnzs4wEGje29bIqvW+mOjM4zSjKdQ
0YabkBAfjF1wdVYO73BqLeJcUKug0SUowI08yjLRaDUuQGe3GZ33JmFJaI2Vw23Xbi2DTzL9ZIiM
l+0SXUvjFOaQUTwdGhONs/SuVbXfIYJsm28wTSoiCn8CL/TjYhd8GUJLeejAlvk4E2R+yF5kiwjU
8CmhL7ZCfsPA3WJPWPdSvqtQ/tv4UbQSZlvjhoEhGD3WoJxW9BX7mP3BGbiSlgdRLCqA+ZVsusWd
qBNgmPEcKP3FLQTmdkhn9ntWZEVO1gnT4cRoKPUnu390/KoLTSOMI4rCCu14xix5CgBgS0apw1uc
VMdiQWvyrUYeenKpOSc4QiRuzmy6G5gdqrJZff827RVilj/rmeEAGcrH7JxSnGnpS4TwijJXrMN7
cVqric91tNIVKn5XEQ51508jaoioS4b1cC58J/gp5TeBDikNLQskYjil6vU6NwE/nRyRIE9uFxal
kj5rQMDbWNA50/qzChJNOORvYT3zwWv9cKMVV3EURNGJPMdmjdTG8Yd5T2ccx4Iau3J0FhAbHguh
j0EZuVW0FfOYF+cbcMeIfzS7w3yorY8WCJj0ZCfM9g4abbt4OAWKBL58JE3BPUKJLFwfxUm1b2a5
K7O72hD/rNxTy4K4Rn+CaH7UqgOBnmsWoeiibxo051u1O/Irsal4vXrKOQJb5kk1+9Oyr4BYjZ+a
K018Dwzha8xsc/WhKHyYOcErrsKIXl7EudGVL059FB9slW6sJ8+buAKy/pbLt049V83oWvayi6py
Zy2yly40yuMSqIj2pgISeH9JLS8oCAGodYYmFIFCdKr/zN7kJ2hAcZAuvw0qMsvYteFHqL02CJ7T
rkeO/JS1T0Rn/3104EooXh2ZzNJ5x96mlV815hQSLCSQ6Zgq1gRsabLe5+4WYzIq81fLXBcbXr3q
rR9+JQRCs8a41PklVRRe76WAb3hJyM6CLr1UlbyaaDIF16icywiQUb8n4V/Rc+6jI+GMzqdHwcue
kYU5NZhEiWsmrKwpvNp+K9u9ktyi4U/DFV+GHZkSJPcondttE1aNYY2WSYs3ILQrdTZJX5xYqhDn
d8d6RLuy4OkoYMvKTdEfhxtlLJzExGfbpOi50DVA4q1H+Iey6v/q1jflLYlmNssc5ZrJW138mNFr
mH3MOBUW8KNhfE0mYn3mG+OD86vIn/J8btApVG/kA6EW3NqEu/7p4Sb+6O3bD5Ye7SW0biT1YPag
qeVepjeCKfV+cnvY0Bh9OYUSfm2CKax+DKY7E0dK8eACUKQ9cB+HhQ8Zhy33YLs1QWO8xKyb6bIn
UKOUPx37EiQvWXvRIN6xLWN2YTuTEWK9BAHOeHVjJDu12WlQ/qjkEaqm+s7iV++xwTrTh6HiSIAC
E4/XbBt7nWwz0w75d1FciI23YyYthBSSrPMyWhuzjJiaPKsLGNwYvDaw0NVTl04Cs3JMdFBiW7ji
YltVyyVoPaSYQi4kqX4YkQlDauhNnGBW8CmbLqr2VSrsHqIDBkyW4crEk95wBGbJTzPdxEA85QCI
zQD0kOICfsLFOr/V+m0xycbxKiamBSXD2UH6YB5C+LVa/6mXq1U8CsyPNfUzLS/9wAlYMPVg8QYg
ZSZf24SokqJ1UnEz2egu+Fok1lWcjsFGpYHUOqCcbNS9hTsKZqH/sdsnpL+D8X3FlAf831bD+svm
zDkRVLXq6uP8D8zW0hl+m3e66nVdW4k6DTOCH6xzd4ZME0uk2f5F/MZLCwckOetw2ZFBhQUObQyX
az9dsYVmd63H0YG6E20gabcMnOQxWBDCxrOBvhWH4FBjLkOMbe65Z8Jk56iPxV18tb4GmI5EpNlc
f9fVt5pvI+3F5iepgG/xNwbNadBOWAO53XhXkIIi/FGrHYtgkm87anuwUQ6Qt2QBat8ObmSz+RzL
exhvjXJru6HX6mxBqwLRrp/uiglh0QzQ899pNoGKTGXrSZj14j1UXDqhtuwZhpTX2r7E+jX01Alo
xJebL4WAl6z9j0g1yr3pSusepsDT3Yokogacmj/WI4cM/CBFvUViHmadFaFmSG8YcnAng6tOzCQ7
A1lVXu5lLMHpqW2vqbIfxyNhwOQlvZGMcwri28SxWldri4XFZkB3cBEyypcKctceQxgkugLefVxa
fxrfsPGvMtj8qMOLCw3hx4jz9bWV+5mf8/f+Ol7kR+FTLEJsQUmx1TaGp1MDnhxbydcIybXZpokr
8SMAPCAjCFG5h3nk2IItK22vjJ4PFfiZ/YRtr4sfdfWeZx/ghgXt8Cy7isfFZ+L3BZVRGn6VGq7J
ZHYhaW+AEBX65ZHhImu+30x8n4UHdjqyh30N41eu/TlEus2eeplDgrq2Uv/bQuIlxie/CX3whnuE
Fn+xwzvgixtZH6q9rdbwipknv4NiGNK2if7IulmParqqXyK+jzreyBE5yn/J8CMjpgcDyrWX2rz2
DN58Im6m7aZ7rnscaoBG/iRvy24rNzdi40jXfJ0BP8Ss6Kgn8nnXafuCaIS70cR3RW6u/GZoV8C/
hBkITS65vIQnyxEKoujriyoj/C3mN9sryFQ0eRlwWXwO/zoo2kWa+FIwkqFpyOaPvPcH5xEljyj6
68wXabwXwXGWGQ0v80bya+NQqcc+x37J+EUGUgP0Tv8DulXyhuF3dK9SjhQ/ldxr41aaNxX9EPpF
le9jS2rQtYr+qM0G3CrrvQg6/lfXG2K7MNZtGWNdOFo12dk5J3e1s+x7t7S4yo11kJ3n4U66iG2/
V9ZRI+UPwhNaCYvl8qjMV2faom4zjFcDkMuoDsb4NQPc1+rVyvfiF2ceG4ubkPKR4Fvp50YDVLgr
HM9T9KNCpQ6oxRwvqMhJgJdY4wy3Ubn2D7t4lbqvwWu8HMg0HWaUlJjE2LR1ntOYwNZ0IRZOPy00
25Gd688dz3a46seNk57gqGlK2qFDmkjXpm4+ZCENV8AtYwVIcZmyLRopnnIjvgo0fiEcgOFPi85q
P2O7arwYm7x+UNWLE+MI2GtExIBwdnfiYwF5XxLQiUV95XNwJfhoJvzfpbtk8Y9KzNMg/TnDFqG0
0EQXADb2+BPkIMzG5wTcjxZQn0ib4aIIjE9neConQ185qGYc4gVPMmmtSFqkz7QQb8l64a1m2nSB
5ZAyuBH9wCtscni6kFAl0l/GdAA2u7acn9Jrqe/sddKZT5VMI1X9jqJU5cAQsXj+HH2V0Kwo292Q
kLQxfdPsDyCSWHmPn/PsjxI1Xm8JaejJ90j8j6NtcSd6mORIIP1FpdH61Zb6r8n4ALtCF9Y6zKbR
qYAbY9wh16xtTghReWEmwjd0JFHc4KZ85v+RqTHWTGS7xHkG1Vey/CTLL++f67SHEOhT7bdAvWuF
O9mvsIExAuAjFaHt2VZgnrxC2adsnAas5WzF8HUpIb2bWsvWEdN1KMSkCsVmoBa5uVOz17rhyKTo
R88ucb8rjWNNAIsTnBftxo+nnCwk8mgOYucmw6gro3MUzG8FQQMSYdYHFWaCCy0SOFD90GGqjOTL
sf+NA2Mz5hl6kGq80mQSUBV3Qoo5GM+i46qWH6RFUTS21eJI3F2KuhmbEyECSBUPxQb5vL6rt8kG
mr07WVpzbZU3HheYfZq/hIjfcM5XpbpW8kXOPiGREJ9LHNlWehiB7xvpb5aZfiiJiblYFHTGtf1q
STuyPXFEYzY+jJqNMnpAYPytG/sxvU3lmpojXUP4jNFqKr+yU8bcHKw7Yh2yuzgC5uR9CE6t+eE0
O8PBDOnqikeADZg4v1vRXOtXW/8B4Eg5enqeItQtKEopGt+zKggH2gaK23nyr9PmIq0HdLxldqpV
jQycXYrfoOQxAhAgp1uiID5aSOs18o21Y9EvfUTH+Z9eXtW/gKPWOSCVnOMbCN5KU9iTnFsa/7bZ
gcrFsNzAsITlI0fgv0wc6DXTMYgv0lT6BUIQbeub0iIsjtiacfbqxoUkn2iTbBY89B3SN8TpiExc
KIZEheRWBz9sAC3le8HQp00ozUafQEgFDI5PNGS3v0vDA2EFN+Er2khX0z6dnntB5Zpctca/MeYL
pneol3wxYczpEcLJ7X9kpIECxpi/6eFe9wF2bdhLxtmUjxxs38WTnvrMQJtO/+2AAQTmyfWBA72F
ECdMFBYTBXqkbu3grRm+nOInBZc3wEepelw4B9A6dzsKY1ZhtZvHv14nHx0VABkv6Y14roiJgsFi
QM2woA7G1aMTii93YJFhsxnVXUy8pX1L1X+KfTVzfMXE6dsNCDBdaHYMeq2cKZ10mr/eXvXbeTtO
R8J1UnkzLqfBHWAv7rL4apnpBgIN5GIrY0Au6GDAT+4C7EfKxtio2l/8A6kmqBs9uCwMixm9lWS4
ASvYvj14WfcufC5hjsI/BB84TfzUIEOLhBDuPLpQRu1usA5ZfaiTexJ+DCMcgelpRIzxWQfhsRsR
p0Qe+Dc2F4/Bn+kjIYaRk2o8NOZ/tpCAgwkCDPj+RRQOIpviGuAzRztycnbjFqEevd0Sn15wTXnW
5VMyvrME2qUnmQRwgAqCuYgyZIfWPtNHTYWoGtRCU4gl5yqU+gfI+tqst51XY2k8wPMNGJNT1iGi
hjvEDmHDCVYqbnRDGN93hwx21Him3AiRfJjmq5A4JtxxUSe5af4HDR91e3LvSbwAVy2LnYrAuSfB
hV03drDYEIlZIEVHTdNYB9natpNPjazQJxOq1lGOZm/M8GtGUhFLJ66ULH9X4zsAPLJ4tkvcijnz
ziquX+wOASEZy63Gd79lwc6mjzy+VNK9j55Ddk54N9rlCMLRbsdtq2/EflBmLkqvoT7RzMctvym0
X5tVpuy+uhE+sjlk5BExxbdbc1A9sz1ZPb9c7QfSgbMbipxnM9s4sv9B6PFKApTnmQRnX0XhLiJ0
n5bX8TECd40Dco3wIrIsNPPsmMTC7VPy8gjSnIPcpSI4g0M0OAEnsgdKLupq9d5RWth+6L6zQSgl
RCtk8wN0orECIk+Uw2zshwb9opl7Bn89dlp4ZbDRW8OWvdQh5sttOO6BPyzpjNcYkItHjqSKpCVK
HDlVd2weeLAIOmw61MR+qp3bnkgsDq7N8uAuEsOPCTpdIlKUmwhS4JfBC5dy+Z7s+K8aN/qpCkO0
zoJyb1osNQ7Sn87NDWFy/BEmJiL/89M8XOP+PRu+yQzEPBACIfKeoats5WAldZ9J9zYtGp/4Kej2
zPHNjbzskctuhE1hbKgg/9PVX6ShxuNY3KibEPR2YgcL8/eQ84bBDYk7KRVviQv3gDRyuBYmvlVp
G7erEgSMnSh5YWgk5zTBv2g/Ovb08VVswONw1awrhkBR8hJtdOO3y/YZ2IrCRiH26hwLFGQaUSPB
DIGLrKUIHpHCCbHsI844vEXdZ40NV9tMGOS5e/k1IuDJfDsP3qTyy7FwlUTUX6PKWyYvFCz3ijfQ
mya4WNgP/YV6D6HxGLLvumYoj8485qPCNDtMq6md1k73GaKPkQmQ/ZGNLbsTNa5irOqdLWPC1L7h
nOR45gVAREZ+nRtL66iCJ+drxEZZ9fUms4/8iWiHFAIpAbLsL7s7ObqQMQXurF3ZcGQYRDxXzBoC
FAyjo8NDIEZDUh3dpuGSIH4kBsYdqJYnWYY9Pu9fps8u2/Dr68mdoUFtd7zPdfmUWC6H5l+dHAU/
ZSMsIEF/xWCQRweeL7Fbq/05NS3AIj6u4Df+R7eJkGBJM9dHdZv0hJaTiHbPfdtf7fEPi4KESCOZ
N1G6eQutjfBTLu2nSo4QQaQ9872N3puhqTX/Bq1YZRaRB+xCwgXAsJukCFPuqs0BRIRwGz+FgOvL
jPM1udq5c4nSvZ0/KVTmAqBQDjzAyd4F6lBAFvNJGAlm1NDVaiLxxh4O8VvmceDiql8Aj3HyZ/E7
9Tqr0Um5x7AqcNfEuK2UZ8Pt1RasIeFNNwhzIqkqxFwuRk5BgSGB1Kt9gi1YHYBV7kn9pqpvUn1U
7MOC5lJTXcaqPPssmLjpyCTh8l5BApXFE77ZNLeyw+Asuxm3E4MoIoPqE4bf2PVbpd+W9Ii2yO2P
Jljq8KPVQAcGRUJwY4sCkiLG7Kg6xxUrgKJjBm6wxrKW9w/T7dt8bfPM1GlPMSKPhvnM7a9q+iwg
zlZwES348exahYUmBJZY4zvh9MxPpokXaTyJU54jT5iFS66heT7CbzHDEJNEr49KCS9nyp4zp9V/
MW0Kz8yk6m5zi6ffHpkkryuRR3H1whm91loLL5vDXHXHpoHxL1/+xFuCijS1fw175PrnsuLhpvYu
RS/dMLGPuMzX6XiImgNzwtwhUxoA78CzRNjrLHL1vMCVmN0AxjPlJrb0VOe8I9wqBo0PERFUc+qF
IhYZNQf+jzX/WCAk4ksdHvyITIzBP25leJq523+1eA83E6ITYJWgB0DZJuZB5oGYudKQVGi4nDQH
8q+58SbHVwMRuLJjXh4xDqKOIl7ePJYxnM9dzDkJiM6rEHrq7xPZeW2xtfW9zv6Kih9RJwF7iYuc
xdgAHtWIPBlWpnDTl1fC5DvFX+Lv2MHZx0FTn9GhyFiPEGoXJa2bB2jNcaC4V4y6QvgWSVuxlDF7
gSBgRmQ1PhQJCbEXoH9YLpohHTB5V+ndZ/tREkiiISdX15HzITUYJ4hlkFE5GhNiyCniuaAuQObx
vybWa0/CXPwTKf8Cm/R0P/Fbguph+12BaKjxuZ8+pBCUlhkEWfMIL/7kKBWyZJ5UrJHiiJMs72HS
MdDxj0RoXfxIqIgwQd0i48U0L/q7jDtA0Q45IVIJaUBVdY94NpMTTu5awsay65qDU5uESfVePm9s
3a2TqxkfwBPJTl6NvrUGXuLngn19mYqXhN9ajeQ1jVyjlbt6IoJLd3F4NgHM1l8MjwbyDcvvrdeE
EB1gAhMEknwHxg9ScTpfNe9S/rcYbN65R8oLoRQrjaN7KjdQniK+IP7Pm7zgXT2O885ZNERPxIzc
ehg3lgtQbG/o94moXzA5o6+2dJXNjwDi37lAClCY4kz7keNsltdQ9F1+NmU4+eXA+RYaiN1kYWZM
2Lz/4yIs17K+HHq1whGcmxiaahO0Z52blaVNpBq6dGJLCTCFknu5TlARUB4WZpQhPBpvjSNts5Gi
oOWYIOKOueCIdotW7MlhdO9arNE0GajqUS8vrFrE2nGRUrzZX2TUQcWOYALxiOlw+1CV1cABa9Aq
bXkJOA1tt1KCjxASYK9vTA/A1fiejcCvSOdIwEIS4tUyiIn8Lgugl/N3bF5kIL4IYeWdmK9QYoZJ
f3jc5eoSOpc0eGujf+XQUszmn/UBrwAAlXEtQFnSijIEfpZ+4X/Td4vZTT0YqFFbOgBadlbKxvmC
Fex9tXY0+NJw01YbvETzBtl2P/0TB2tHrUNUXwoqCwM6KwpGxBLpGu0uRzy3JqkCVf2Tao8a+/HD
HN9rC902oRva8gygzIziR7PgptXFPaudsrLmT7GoVpbhN+rNkffgG9Ym3cF3dGvdrxybnk16r3bT
9BSxbVnKjoik3PbZARA98cI9xuIR4LHMTVY3esoLLfMjkhIkZl11G41eQZi3Ga5rZrei+1Qti2Ax
fsWAw9cfZRdX4MQUxG4/mTmyEoK9u33BYkLlB38od/cbjxv8kojz0sanoXwQzsNbF7BkokVBitbf
Qa5XLHkcEAYpXvwqLRNGB75q8SrYhNRMn/8hovlLIlHG9S8nAnw+mdZem5+oTGt7h9PfsF7CnCrI
ENhP7IT5VxhTgAuyGz4iJJB96+DJh/7OL3l/66tVS59ASYKF+KPxuWA50NvXdEY9xiw4d4S1xKhX
Phz9xWJxMq1XofN18osuP0fyj6xNXZNcSsyw4mvDiRo6SdnAG8Xmd8aZNsfUC2MZKc5oWfKdNjB6
1+/mD4Z6nbT+NqYhiN16DGUemtalwGwtsCQQFIlxTZE/eA/FTAaAge6D+4lgMGrHKkyoqgUNg7Zr
ST4r9Y90kaA5tm3LlbZdiq8cwsnQBv4bYAygQyTtlNXcwcgYFnvhI90N9AaWdO98qkgNYuPbTD6D
+jbPqHgZr3rmZHkzOMApdLLhv3mP2RfrkaRh6o293iU6FPZm4UjQo3Nt8tVX73P5VdH6lqBDVLvq
ogyPUfAjW3E6UgnOvoEc1voDRqGVETVIvGr/pfj6A+Jig6zzZpViAtxIAyfrYRjR8zNrnd+tIHM1
hB78W9woiGFvSnVo5HUFFmOFW+knqJlg6CULXOCYaUNhbyEZqzr8LhKHmRiRFIL+ftu6DsDoSdBg
DjkJXXUt9V9lolGNTjF92ETs6MEC61i/pvZGverDrdMvZSGtvkvCqPqd8DGpZHs774B2q7a88JZb
6s1sBiLzwFBezGo/Sei+3K7d5/1XTVxbnpd8T4SHo5ukVK4UZnJPFpLYg9G/YfgQHub9O9y68PDr
eJqnFRJAqORQ/4SZIG7XEearPaSrzvdfTd81iuBA+laKrQCAAf+j9GX2tU3IhPVKjZegr5PoNx6v
mXMYNmOCv9OsMdiwCa0GywMfatPtxCmbmIz6m1i5qc5VL86sPBryFgTMRCyg+tB5fGM74NIG6ULq
iGAeKoiMapuMQA7dYBFxYEzc8UUl2Iv2zBSdB74oZDTp57AifuQfkF5Qu/Xs4+chE+iqmSyuzW+h
fZQd+K7c+7MUezEOPwRtREQwnDFw8L33OM8aER1evUhsHbJ80FQFx/6CNfYhd6T7H6R/oPCEyMTt
PSy/aafkr+IjXFu40sj8BFXrzrBE/JmPKv9BAIfEgNYliSypS4iSgYeJ2bd9YQUXBHTQXQV/GgKc
TPHRyb6r5fX/8b4I23WU0I+3IaxQSv+Z2i6kP6riUlCejMrJbt5Y8xnElM7hcdlE5qbNroXurDXj
SLZcv4BxMVptIrZTpe18ZxhdMyPLQr1ibwP0zgHEhDZIMEdDzmd+RWtfSgFzI/qreG8L6JebuR9b
vr1XyT5K2Zm0C1hPYXbGe60fauVFRXy6ABU2VeclCIJUnpDQS0gP4tllBet5B/5jCEdf1EfZbkVw
lYQYtcKd2dViQVqzRDMDQRskQnoufROWiyCeDQg2OEemZ9lM++k5uxHAn5ERkkJ0ji9Cxweeo6ak
lrBycB4LA1YLh8UEjJpC4wJMbvnqxgih0X4Tf5MSwxU+pBZyTtTpJEHx+Yq5EqyF2jVXql3GVa8s
DwKXpqUSeCkL/qk1L/zvtLyTjgsrRJJGxg9S5x9K/aaw17UUCCzCEsbFnRG1BeNa4B48qvzB9rkj
sVorP0vMmdURRncqf40WI+cG1qQNFj/IP1MZLyNLHyydxRutLSI7k7IwE2sxYVDDROAhalKFMKyu
5OY1WViRr6hcPP8JMEEzo3eWcM5yTgkSuSZLXqs6sxhNOymcTuh8VeV3zBDZHjrzlG8I8Cp21OP5
g0UQ30ZwcUAxCuCr2PVyloKZ8J6CJxSpoOILZw514rm2W7oTrnd8wvBr1Yn4LDwgZukVIuqZSISj
ZCK18fuaEIN9ht9DNu4RDiDSThGUOuthclh07zWpGRCmQGmttSOHClO+186H/gXfqM0alllXYtup
sT+ALhmYkGzOmm2CbEv6bcd2G1Xpmp4xcB0U5Xg0sDqUdw6WXn2NzY8is3cqX2ACUc7DCVy46auj
LgMTGBudJ8BC/aTajxirigPxfOfsTuN8pVmcJ9u3ZT0N9ygiivmfTZp20aoulV5erXLaUXcgmxww
H3O7BXeK7YvG5ZaSZdCU37J9kceNpCDzdlP7o2EY7nueMe1I+pxfg90xHvoFZa0e76Xv9I+keqGS
giS8bl2R6Lkk8DBk3Wyr4jQ6EvpRUE7CuWqORuKcd478tvyn4hI3iu5coIrmABkRh6pgxhGWWiI5
VT2EOGKXGRi4vMVEpNoNblys0zhB5FOTbDXZ4gH7SVkBJVJnmos5fbQFyXIf8NpSgiBb/ys0qm0A
IIGn4vBjrM7qV1Rtidsgvp1rgF2kJBrPb6UIIOyIkWcVDIcnMoF/8XKFMpwhzluORieGrWtvc3Wx
07fR/kmG71FetpQDMKxVGTIv626EnAMKsUxnud+wZecBgzn1ITqOACQr/7tgBr6/gNtRcnkgSBhI
Wk2karpdoniBHeEsuvU+015wRQmeaUDWzPQQD+rwmxPvEhX/yvgpEQLXfAGRkhxnUF9cgSbcrNXP
bJ9JVIuUP4MOV+clkRc3nj4Nss+7k+T8Gf1JNfcqnoDg4WgvmvTHg7oU9yRF9LOzcd1eVNXDSKjh
D1ddawx3WsYQgAqRMl2XwJG4uGjWM1R4w1ERyfNe8hK/TjYskuJCFVsdPzl6ME8KXhaEG+2AJwu9
viHo9u5DlnxhklClPdy+ClKjpIT3XqQbZt9KmaDQP3L1KFsIfYjUOFTTyPELLYRAiaYJWN4dcrp4
XT5VKMk+ohp0ZcOYNAQyfMrxUR83GtGQefyjaBjRlbvZ9BBmuKDm1wmWaNlM23qDOKPa8iCauxFe
P07eBHA2M4zG0J4W67W8IKPVSSnr/AppMFG+XQbYETNcmh3I+xsZz+tYOY8yIBQgozORcPBicROU
PCoZ3jluScQ0jOWMW2A9zm7eckaLHUgrfJzRIlizBSlheq323AlDvAWkT5f3tiVM8lRotyx/6ckS
iI+4b6TaN3jcoXM8Z8NWLlYjwuyZJNrqJWdjptwH49yXXqRo9bYV67bCQwkH5BJCgVx9In+Tpa5N
3gh3mcq/CVTEYs8QTpVOBe3LXZv+HIX3z0Drp+3aQz5vG/rYiP3pbM5ueJOg+5e334N5j9bhdlp+
oogOFdwHqecYXzkq2ub1v5y7A/rAXlxAjJ32JsiYPQ6IGCh+AIj8jdjVbLou+3PLUmXr27T6iKa7
spS8efuahy8Zjkr4sUQn+0N3dvISHU218ZyZSqz3loxbQVDDJHPQirhEuUVNaZ4lB2GtSHLjQx5F
8JMQcMJp0SDFGEkyZ/iV017W5Mw3vcl0zrdDhV4CQRH5sLUGdZpg2SmjBVF7pArg/scLM8zXARV/
CSNWNVsQI0P1dfidvG/ozC4pVgT5bLdv5IL2Hl9ZVV8NDFqkpVvHHv25yieas8TLw6tMLEKMwm/u
Tuhd1wPraHAV2wvpyELebA8bwbY0lEI2Bs8h93+jVMBE4ypFhN+i1HXgZFOJF5O4J+DAxeejIotA
b3c6FYXlT6MTmyEhvOL6WngkNIv3MtJpSZe23yDcwMweEZD/i8nRrX9CR9dRwIGeBBw67V5ShqXQ
0FZs+USsrlsNg3CIiYhckH5CgMEaQllCNzw1FEPTTSMwPKTYY5weDfH9FY7gnfYoCR5LXgwVHG6+
qtVNYQevGBXSz4XIQDS+zJ1ouJvHQs8Ocw44tcaZ7iRbvfGm7qoLIkIMiPbzyl+mkah4GCBx1afD
S4ZjTtkK4iDlAiP+0TYeFELCNx/g89irTrVN3bxbkxcqkItAZ6tlqdPm10w/QD7INFu8htXzv8NH
nlF7HkOeJEckPLA+800RL5jpvpoAghKwOO6Ce4Mj3y/kA6rbXr4V/W62/KAjW3JbB/xxLnkAoExa
tg+sdGNU54pdZNJk1M8+8OtCXlZxHPg8I7yA2ENYuhVX/s5IFSTDi4Tvk5BsKCKgPjLQ8gWvTna2
ptNeHn2Cd0XcC+JMFBpRRU/ke8gEE9yamZrVbY4Upd4ub+Az9CdNLug75xGLXBJdel69Nv1njd9x
4g4Yt1pgh9cmOsnmva2eRY1eaiNCDkefaa2He6rbkSg+IsnqTWn75FXVFaJzPwhOgCFj+qkJr3UM
04z5VpM55P6M6b6MxG1IkHr/NMgPBWPoLrV2gtP2iUDNJrdVG0YGwOvoNLevNmYNstRpPA14TAhm
yEiR2Ic8iPqp5Rr0yOmMvgCHMogAKjiwDCHT59DToXNFxE21xyQTd6+tcp71h0VaBd4+1KFpsAl5
YQegvF1Z7ZdpX8QPfc62pv5Zqm88naqCvQolp9hgF6RCNXe7hSuFlJpp2RJ7S1zJBe6J21SsXAte
mHFNa8hqVv81Cr4uv69uDq3NsfoyKV8qWpOWdzvu3cWM1479nBkEU0qTtkGw76KTpj+V8Eb8qxzs
K/2UmfskO5nxw7FeEbD1ZFQ8F2WHGDmKXlJwfMW6hrwB2p7HunJeImCVEFDU+IYrmpuT1B0NRmfy
JORgh5m5XujQmhW/CJEe6TOQKKpL6cOmOnXCnegDdOlkHjWU3bo6C1GGXEbXHpN0XZadpH+oiGEy
kCtZAqXNnlP5qNi2ygOhaWkv5oshCj3o53XzNiEXlscfPlCpp0XiUCBHkgmvb+iCsGOSwMrXSP6j
r5sIx9bcD9E2qL1SX5NUvScWMkPdV6LgNOVrQMhttxPCr8C8xON5QWhibIrya1a82X4tdSZxl0sW
hsvu9rZylF8IwlTbpxa/quXbQhQXBIu0iXUvI3sYvazHX8Cw24eElD/BoZaMAr8+2JR81zlI8ow8
3xn+BRFvgrdkFHQ8bWIJTFfO/dHElMDPWQ94+4hyAOFKxnvUXCe8Uyg1B5Q0rJGEDZvzcaK0uiFy
BGBV6jHSY7hKrsQbhP2El9ZzrA8lY+Q6RSmOLTwSJRkaNtbF8EtX/xJ+1hEDnmz9A2qhIscX73xl
keF3zVAoATZ6trbL5TeKIufuSvBza5yAsRbzSociCCxeKrLu/xNuR3/ZyMu8EAb7Vc4/GQufmVOV
Id+Rz6Kl6U9F0K3dVvogKAmXSFHeZXJO8kdv/Sw8BRITfC4kjOMb+oQ4ZtJR9hQlp+pDSOpsolXf
+Cvp4SRjGVIOTgCSnhCWavCIWHeD8SJoi1zL14n6K3pCEuUxR69oqbUQeS4pAKdBuTQZsMhJ7/ZS
x6QtsLryJ8fcwqBvWlsOB0Fp9TGBnW8Omah81MrykXcrpx0pCoKg4fyOIi4DB2jXPgbdgR4avi29
34ilXn09RzkZAaT98yem2pE3h0iUgKzGi8i5IhKrE0xDVq9aALKsNdYd10pinEF4JkKPlPGZJ8Yq
E8EY4R/XHzk/U0I3Sf4g+jNcYjoazmZ2y+QPfSHka3pN9hK/3LgvabCFxG4oaT8yXkX1dQbL6lhy
S/PHYbgaw/N/Dw7QX3dQQoB8XnnqLl8zpOhT8Fvwa41E2AuCu5MeEPc1mmm7RtrCRg7OOqirSRkA
GgiveMn9ZjrVBW1SPlscx1XPaPUfzNe7PbhHThgeQbiE7RxS2A24+qDaQXr8H3Nnstw4km7pVymL
dSMvRnfg2s1ahEiKokgN1BixgUkKBebJATiGp+8PjMyKjKjKrO5atPVGRhIgRIIY3P//nO+QjTrX
N2pAz8+dEO11ln/G+1XkiLHPydwJ3eXHaqK9CwMiwfu9XO8iWknsPVtcW9bWZsaGTxrTiYJpwIXj
YJvvSyEYMJxKnx3/imtbC0QUxm/w2cZK2VbPsUH5HUj7+Ja7GA0Bv8VbRbk6uHT1s88ns56X1qRc
rp3edSzPPObV4rJgtIb9ud0NNte7xXF5xWEyZxd0l7iwARFhRENaLsWcCZQmeTaIFGEMP2JoA/Zp
QXTyueQEVKvLnWVessOr8ZH8NKRAMXv9OUULz+j+4A4v83hpKeIa1wwAfZNCHHEPtPrUwLaHr80A
zfScIk/YoF6kQbbLGDCMlx5Q7f08olNg+Expk0JJgMhwKy9iTjl9V+XvnnU36jXck+Cdyqus3pvq
OkuOo7ic+vOu26O0H9AMtmjAjMPo3geUQQmIa+9dTgs8uelXy6QAWFF2ah/n8i5884aVn9Bp3/vx
DRUTXW5zxjQ9RZOEpKDqjRhb2tQ58yj6QK6LJBGuNI0NDccKZSPYgeIiJXQwjzd2gSZzl5JeYt12
E+WizVyeYzroDSQ4kAORTDkPJeLw9k5nN0n6aUI60mYUHGb9UXlXnYEo6L5E9gDQr6JBebdkvVDm
MbpjM10usHYGPSMBRTu6flKufEVX/DqJjqH52DWvrXNM7C9GAisdoX19mTH72vAv4/TGwK+n9HrW
28jdNpLTNoMWfwhLsC0PeYNiEpsmNWt9wQkJM4wOOMhi8LVT+zwyoFdAWfpz3BnY46OzbvkgQsc7
BcbCN48aTA4Xo4nqzFVYQ0S+EGR18/uMHzs8E5sl2bcLx21JsCMlIlqQFGEw79r7kJQH85AkaEeJ
KZFbad+nxlPA5R/U7CI3vLCo6rUjJ81wPhGm0X5103qj6JeIaUufo8B1OAAH2trh/Vite5PMnfNs
MID1HGTyPqOH0/VmnDgMzur6jPEfXqI6v+DqK4LXkM5k+uDnG4JaRLMjtn7TcS9OoAjAYURuixiM
6I0keWmg3WDcH5pD0p+7gtniHjOqKI5jW+DSWqR6mzLe1MzOJePk6aEr3gabG7H0mDUtaCh6/Yy2
UiLIqb5WB6nvBA72Vr0aztofF50mYhcF80LoG2GjpEmvGpdDy8fviTFqbwEHyCAu433EWg16ipMu
RAuvkdS7F3A0mT645DpoBJJYQcC6LF3H4towUjIY9yMdkh6vcKIfOj7+7OHjXMGt0g9pRhAqpcAW
RN8szzUE7eZcjztgXFG6yeSxDxj5ML6wcJbgAtQwxGLEmJhavAP43kKeO5AftN4bzn3dvxYewNCH
od0ZU87s/JmGYYo7hvtTfoUQtnMOHvoaeSSGgAbJwLUT8niRcKgxJrkkyMWd3lS996kwK3bW+TBe
OvOhHq8n481YUr1fc39D/Z4M+tncuukLWh1pAjbBxg3D9TqYziuujyUmAwcDd/DYtHfTZVI+DxQt
qFGbVN85oET3FSakAKyp1txA0W9QMcohyU9P/FMqH4BwE5Op4/DVr56xk/ZUwOLXMOBA3+UAMlyU
XptasCU4Ggws0yvyMyXdjnS4luPt2DxUw2PJGdPWkI2mV0NCYcR/nydvRb2GWCv5zeJd2G0Nm9KM
fPPF0aOsiI6cKQPyGeJlayayKzs+zv2LB7jFsu5JPOjkZTVfBs7OLdszdLJmuzpDPESUjIn4fin5
Apj3/GvANRwNJZILgl46RBJXNaDeiHJdzQRPuI+DeTeXb8TtLaOcwdka3JwWrGCKLYf+taItylei
/V5G91P2IOTrcspSi02fFh818Y9nDfMVmkXU2j11VN6lZd8S/DUv1wg8MrLaJMmnHqlVwR2+Z/af
x9RFk0/LKBTXAZNfGGdRj+Lia8g0G8qFdaWjp2J6z0W6GhKKLKNP6N61x0lcrUeAWnkBBPym9kAU
++pumo4kuxYEeGSv/ALwtAlyGOjTjEyscMWhCoEZinJTnOeAtnkXJzZyfdq1cBpqnzDdi4FYYwak
WfQaIMVjNIrcncOVCRE/irLhw8iQsucdO51QN0bPdDkKvlPv0Xf2lkiJlza8hcxbtFztLrLgoYG0
BUXG/qLKx5o2hUROa94zb6yBQNJZry44wGv3iU+fJ5ekoHOeNuM1HOkO42H0qSACLISiTBf7Pohw
vuMSuHVwmwO/Xboo6Vs7vLMb++FG+pdJ8WAG5xRFGW36ybGwb9hVvnGgQBpHgD0OZQDV+oAd09hU
zW1DrTccLnvjmqreRPXJV+tShxujPYL47ZlbVVdcignGpg6MWFi1S7sFs/Ny4ETYArkGOF+4DDLD
johJTVatBzS1+djb9aUuXmZKkliSou08gFfYJ96jRTmlp8EwAOfBEye5g0FNu4ozkALPhtgVUUUx
hAkMUF+HTgONoTXfCEar0T0M+nI+n9Md/zofH5bRF18QBsXCOqGl1wDav7DdG0VYsn63pn1oPNby
egr2bb0X+pYmAlDUbLpJ7Hcv6zgDb1V7TNujbT7W5U0+rDLqVCWSxhXnSDSSEfHVCh9FcT9wu4vP
jXkLZF7VT1WmmXbR1oqA92Ii6egBOg9+dZz8m5qKf1rc2tQg0fG6rzHspxkPNWV5OPuf9XyRzYiW
tsx+8O1U5l3aXC2ZvB5JczN1NUZVqJmhLFuolzW80W0vHzx0vOxlLqd5sTPHG9u6IuAnSh/ccD4P
6npjZylhutcD0nWHClrKSIH/wToxRLGhofpocytKdpX3khfyLBz8K7sdmRnuLODYzoXXfHZA2Aeu
cSF7KvPytqH3XWOW4+7HzAutC1G9XEno8g5ftXEE3OXG1xMyE2y+60bd1UO+Mjqfxnd/QZlV6C/A
+xBfZXrTUxvvgH+dZwCXDNUhYfoy1l9qBy7EpnMucxx004QV66uLEKCM3lHlGyHW+8+6/tR31IH5
6pRkrxm4e3S1UMpl50H8bMLns6kOM5hcz+VGpfsO4pbPqQ1mVAom1rcRs9LpjAbFCCfZvTAtJhcZ
1djwFqamk11hA2jVPpevrkdUCjrGfD/XF4O4aihFm/ZzBj4E9h7ETmede69lSxeL6iJiqADGLcP5
7NOYP1oSijpeN5dR/kT2HW0TK6Uki4zeOsbDp8HeBiNzoYfspfIRaXVcdWJgUe2b1zNoMV5mTMcu
mhK5AIGGS3KJETP5CvHOJuEje4r7vEL489bCXU0xD+25ANU1qj80l1xk2vkqam4rIEmGx5TI+Fxk
n1GaMVGpqVgg2aMKE5A8QG8Ogx2qhCZdm/SPzCbn0rUbSPUatp2zmfpdPbw0S+2mQ4vXH4EcOoGm
yLzn3hdSuM4Zv/XOS0gZbKZuc9YNNOCZRsXZ44QnI7z0i63qt6SrcFPkpsr9Ky4RaDgoPGwOQ+vJ
mxgoZsce4gz3LVrLkXm1mBRLpCL0ajnJbErsRKJvFkA3983l+hqh2V909oV3EZNMwQDC2TFHPg7i
cXFFmFtYYXBu6IfyzaLxVoy7unmqGJgYGpHP+LpIa9J2Q5gi1X9uDSG69oEivkAgruPF6PtkLJgM
4y0Nv0rKWRX6o0Oln2dMUgbV1J7LUTjeufajlHeVSTWDfWdRkeECSPJog1COlpJ7RVbxggkI+bcy
6BDnIEJeKEmEAuTPrUEu3EVaPBXzE83qq7nYRl7NVPRT594ypkI13XLvneeNy9U+hl5B+ScOCAp9
mdV1InYcTIvY3IpwcQtuu6Se+QaZ48hPFfniHLROt4A0GkpuX4fos0oo3SLQL6grB5uAAAAynR7Q
rKXT8zjumLj57rUx3A7TF9W8BMl7yBykEWQXyF1ZY++4q1hOfogOADyb/HIIV5e7mCCg4rxLLqPu
yrReKIMtNTGipz9aF9WyPHRWgRsRc5YhcnsylIXsh7lmDKTDoFhET4SOVfr84W//9ff/+a+38b+j
9+qmyqeoKtu//w/P36p64sPH3U9P/75dH9end/xjjR/X//v5e3X1Ury3f7nS4W5z//MKy8f4x0b5
t799rNVL9/LDk3XZJd1027+r6fje9nl3+gB8gWXN/9OFf3s/beV+qt9//fBW9WW3bC1KqvLDb4su
vvz6wQrM0x76toOW7f+2cPmGv364ecmStnv557e8v7Tdrx+k/MV3pOX70jalSeCW9+Fvw/uyRJi/
+NIxXeFLXisr1cW/fnDkL6aUdiBtyxSB43jBh7+1Vb8ssp1f2IAd+B7vsD3PFx9+/9I//Grff8W/
lT1x9CAA2l8/uB/+Vn/7bZfvZNiWiwvLDEy+W/32ckzKiJWs/8XYsCCkGg9t4SwyvxC/j00zZvOH
XfDbf/v3W/cDPv0ft17ONfGM/UTLZCjXBmIRIjk//vWm2Tf/4oP7gf/jpvvItumMsGl8Sm6IFwOt
Qrn9623/653iB/LHbXuO0abkm7traI1rvwNIAnzvP9u0+HHTge6TsieefV20zJbKCKmrvvrrTf/Z
Hlle/8NPWUxW6w5N7679vlq7HSPCvMmPc+7c//X2/2yvLK//Yfud0ERclJ1L3ihd3tBY1XJa/Web
dn7cNGEg5NcL4Cil621LUOMlop7/bNP2j5t2VJ1JUdG1G2npG4zpcoiTf73pP9vh1o+bNupizPuk
9oj4exryS9d7q4P1f7bpn07Loeom5ZiVB5knoi1P4X58GGDV/vXWl1/sn0963//ptKzjIRKjdrx1
0LUV4MisCU2cOZ337d7ww63hj6f9n+wY/6dz0yvKhKF044Hw8phkzm6NDzwUNU04qOVC/Idf46fT
VHPDgxYRe+skGq5CV3KXVP/mXPqzPfTTaYrQq2xHXFDr2DKnaxy1dI5HER3+ev+jrP+TX+Cnc9Vw
vNI209ZDewa/0PaRfp/JLqWnEE8SPkHSZ5WzU7qwkA01paW2oxdRyUfaQGmoNJowunfMiRE8VxNV
3kqz7TuYy3auIQ24hr2O24EA1aHvVXnnkgNMwoafusN+nkIlLj3Pm8KbIq6D8TH2AsJ4nMz2LLAN
7dgiuQyHlHalSk07OIyVtuppXSDI71YCNCZmnLbN2zUj+87Z4tQw/PuYpbhgjCpLXOLPFbjYiXyf
cZO4GYDDOCVhLkHw8g4XOpPbJqqL8qbMTPxTrZGmtBxHe64o6hsFGSetO85egV8ysJPPbRJBaRuG
jv5t68qZcc1sC5PKa+7OkoZFqLH01V4QeNfOTN426gZpz1+m0Y/qm7LutLwmrGJYhXYyUq0DPeFf
yNCjT1iHakLjINs8hA5Xmp31PvetlsiJDasxmDaYCo5EWfSjvo6Elsy9KqtAdXnWF+yvCyfzRLfX
tRmZ+8iBv3FTdgXUQGssS5fZwkTAU+CmJRK1WlYuag5d2gF+PDtKBFDE0TMi5ylAui+sjXb4KRhc
xhHNuy6a++itauypGdam2U4pt6G+rJMHu23yriUWJsqChrFt1oFJ66TorccoHG2z2sR9wOGFxrqd
g7UtuhCfvXBGG0VpOKODsiv8EtYg6VC7eagX58dIfdSZ5UIkEkFz3YsU/mqr5rpdx42N5LBo6dEV
gfL0pQhmJATurDMIqcZECpYZdBkTBTufD5Y2qZ0MCVA1wmyzEcN1PXGvk3mg7wcjztSDX87EPNWG
Zpxem6lbrIeskSjtk7GHTDIIw1gTt04ZVeuWDnpNNjmlw7EAL2li1bJXpTM18LzEmLpg/WcL6nQS
Ts9uGFvMXJuS6aIUcTetVOBNFMF8bZhr1dXd/NkIVBiC+U2iZglTUZJ/6NXpkWvUSCvYYoczoZsN
ed6KmeKXnxYLkMHN8+nadfqOmpsOfW/l+i0xibUHf3UfVu54W0RaNmuNwcBCK12RNa7qHGd7keD0
09EA9Nv3ZxpiIwTtLrLHF7dSJP7C7mtp98Limc9tnRAcLeowBcQQVaNP8KkC0qj7DqMvKOZl1ofi
QGynZBrElrAtD5qOWVjNAeQTY3zfsDx6iBbRPTUOzgdlW/o1Kv3mOI80gDdRGMryOigDX+zKKs/6
vaF8BOC55yPuR1BgPJpTYPtPsRSZRWWmGczbvjSiq3Aya4zbVlhN1ySvmclNr5PJe4hV5Ef3rUyG
ENaQYbBDpZSKPqY56HWdzTAKsa/M+CYnRYbHTRgbCYKjRKPw7tuBQ5vytsFnF32dgVh1ZrVPIaRl
ZP7oaoHx5DCtRWSFxIQHidZnLiFL1kfTCOBCinh23WMY9Mo467KM+KPStCjCYu/F7t7XnpuCJ3Bt
9/PgJzTVB4uotNayA4DqnhcPT+VY0emlCRMsWjWhiBbDo1vtuOjNNZROM8RDEhJnt3HCjBgWmcXT
tGtBqsAz49Brd26SVujha9V20Hrn0DSBsRHuGXBTmsvhPs+5437hN9LBPuJMidFRWKW6Tm3bbskI
Kn2yE+q6LxGD+FlIuX7qqZM3Wa3P80ZMcmVHtko4pCeSHawiFd1lJeLJoPqRyw4ZvulzQ6Eekhct
XMsmhM7hoEsEGJXr3PtSJ6oONxAUM32RuomXr52ck3VfhWGbfeEIg2/jKWH1oMl8VOdGlcjqWFiJ
k+yc1pYw2r2yXqLiJhemcwWo4ywDhkNrrBgRjaq+cR66SJrJxyGxXY6AoCTFGHlYNh6SEr1bM1cy
WKdN2SAliOxAcaLwSbbdNLlfk1zSu2lUVYrrzu4JoWnLfCw2hQqY7OMtcAf0LCrFJH4dOyESSl94
6DwSrr4rd2rGfuEKGAVF/EjXK9/05+SQAQJHO1c4oTx405Q2W8vj898OKh6TO1EN1oPBNye3pODK
CYKxyosrWjfkTczoXsn+qSwkFUHvB9nOmgO3eVJDHHnruKiLgeQRr5p3JvRLXGXD3NUby547+9a3
hhmHu+VjCou4h6bX2u3icZNjOwd/mQs9XEWeaMXH0Aws6l1dOXVXo1stUqooBqLcObFVnYdJ5zNe
lYtv3Zz6ggKObubCuMuUxHDuyb4f7giRQkfkM3Qm34FP3pw3lWuJs4yDNtvJ2h4oiFgaVqCZZAA2
ooIuFDbH0F/bCantqEOkZW6trFfNedyY1X2Ytch14eObDUl3aBj7VevOs00swBjddxGX6zPVTaQk
kqtUXPiq1agX6lHK83qqEgRUk0hQMXMEAjhtInx8fuehTxBprUgoNZyCvEdRG1ejni29yrKRvtng
6ha1XgdA8cZ08xaybWL4zSYtZWAegk7jk86kGhFuKQ/caaQiS+K1X2RamTNa9X2c9jK/85rJxtjb
zyntGVdX27H13U+1E/ohvaSYxBJj6GcL34ndPVl2W5VnDBoUJRZpVVOzabL0JrBNbllC5vbaJHCx
e8r6RIsVSekG4N0iDputN8m6XLexTuSNB0rEAZKflnqnuSPP6IEXPEqt/Xq8qG0bAqDtYId5neSc
6JVVDCmlYcQUU7cVXelPpE+0TY+ExzSrArXeTHVMjVHdn6W+GX0a28RA9RX2E2yFlNk9QKc8Rlos
xYwHVfhIAV1nWCDatpYYq3wpx3OGjJrwAZnHfsvwODaQ/rFJ+70OWqW2uub2sU0CtxrXyqjpuYow
HuS6mZ1iCVcvJnc3ysx390IUQ3DbG7G2L7mnNeRR+FSrN33gYXptTbd8nScPuGg+x126cWRVZsug
ufZoxk6EXNjpVHR7J518GmGOWVDnD1PoHiWR1clVnidB/W66npudt0Hgdp8qu5ygcNQ1gS+wF+dD
kZl5c6x6j5mKqExYro5RUqwu4uLJiMv0PPZHR216o+3g97k4rdGLZVazMXShklXjj0a7U9K076vO
UhJRyzxGx7nu+gECSxHn92UZiejKMgoFrydzGzCNYux2li3A7Wm7a8Rd36fheAW/obKfOMS7+Gmy
68im+C8K69JuBEV06cnkWk4+mo7Aq1ExzLXq32yqN+XKaIYwORPIMkNCiVxbP8RDZquFZ0wBOesy
Lz7EeR8imu4Xe5o7pID3Wu2mYIvGfuxu7SZpi885l2fCjDjfvBunGcv5pldjTtpHXJjBaz66Y3kf
BtlMpTVrpqzbGDFn9xZoetzjeBidDlOsssryk+1C5bqRqqPPr9Jq4dS3swi+2IObxP71aEdpV664
1BW2XLtxFM97AG8dstRGJVOPcENH5kezSnGdmh5n2FksDD0U56bTJm5z12jDR9FfltIrmx0DT6WO
VhWFuXPVKxVbSEJDKTPBqJx4+nHF3ATPaKsHN90aOZlfV66QQK0mHQJut9LBJJDKCj1CFrVH5kwk
es/ymReLtAVqKJ2bRJdRQJZDAZ1PhlSM6pUeCNKG3p+ocBXWWeF9aeNg7L+CBieXebJKF1RZlql8
D7mt1LAo3L6wjl49zhOV7KRQ91NuQzg2wpIyamxExgvwphLewDQqvviginnt6NoFA9YXejb32KxC
/zDGTVuu4HXZzQWUAOnfpB55m6vZxLqPZ7d3gutAZfSdyqAxSW1MdIQmum7n5lnbAaiGZAwJrNdt
3J2rpLBLfgtlo/EOM11NcN0KarrYVMNnaxKVdeZ4Zvtu5gbVYOXPpbOawyoCgTtRrl4zl8z9s9rq
5uJgBa4Je82yS5IOuGqiNZOySrINCNEaiXjSgdKPXBy/7EuYMhAekXxksFmTriQxTWXpKqdWmYJ8
nXV+G4XNgJt66KsYThyD4NK5mwniyOiRmAzb3abB4D97g5hwCkqUt9qwDFghzMOM12G2DEp4Q+uq
VZI4ihjTrDeLnePnfrxDJ5Dj0bRrU2/hM1Fxj6UuYqIyCvk6VtM4n3OQGsF29hLxJcw6BBit1WZJ
iprGzvy7OpjqEoOnYtgSu77Vbvqh6NSDDF2zuggC06A3LXy7g5wcuDpZ6bqFLTtEWZjcQIOaooNt
W/Zns5ZjgI44owWChm7gSAnjqtVrIT0XEYAc0KIH3gjQOI5U+CmxdTNiJ67VMxdrKYibnNGoMXGi
H7ekefh0n2hIjV2SIgN1wMPnrruYJuOo4f6ThFFHAw8GLv/IaPwBER7+mNeqCofsxeESYxTnqhNO
g6eR4xTTIEjGTKMIRGwWVBMM5ziPg10++WJYI30I3ZeotjsQj9pLqnVm25H10XJNxos+s8bg4DbM
im28bhbdttQKOR4WHWxuDnwqq5ueOYGZ/bpJQc/SkWb4ya3VS9rojNmpoIOS+ICwP9ZFhPx9Fq4j
VnIeNRrlJegqd21CLKSykR26lUnQmTV2Jcq8AleRbDsJ1FuZlcRAavVERM74X4+D5QzQormeYI4b
ua58LIQS6ivAsjxFp+/PJB/2QUK5IhHCvojHsXb3zCUR3Qk7718d37P0Rwb7FdLD3g4r5OQ+DhrK
XZwyrV2G2N0ds0Ovw8ixJCdR+OEGnZ1drURrII9pzQB3bRjEqv9W2ft/0zf5/7At4lBEpG/0J12R
s5fy5cvLH9soy/rfWiKGZ/8i7MCTpmlKx3Zti0XfeiKG5VJU/a0X4ju/cED6vuswEOCRoJT7Wy/E
tX4RUjDc84RYFnj/N60Qy7J+LMu5/MIWTRpLuJ4TCDrJPxWNC9pgden6Ef1JPSDj3Og2ofCiSoc/
f3jy+xIGW/YDTzLHih/MZTU1/bbamEF7lzFlnT6vbrrCwzGQ4P5WhBhjXclIbGjG+K7rRHlaenrm
NUF8V1k4Xr+vkTHUPq1xWnhabXAQkRXCTr5t4/QfKpKHIKrWwpCXo578yzqs837jZ/XvD+MG5rWD
brIoJOZC3x/lmTYiqDMayawOZsCHqd1T6Qo1SDE9qW13eq6Nq7QJ2ts8GNSls4zHZIPfLyr7+mmo
0b5PXkOsjozAAkSIvy3AErvTUtTJRwzdFp4I5Z2VOvbvZBUABYqr/ALKv8RaFBUE17UoLpelg0zC
IxD907LTK0EFgKCu4mE3uJ1/hy4/OKcCF5wVnSR0GFWiA2lj10eV2hnMPvKP355bFPf+6eFpkbIG
tTs9mhJPcd9cnn97SO1FIQpetnJ6eNpq5pOUnrVTwLDCKLZmMwPvwSJ1Qz3NJRLCHK7qysHgFTg3
pz9FAUe9ceU6z6tqX0OsvPAiPwZfn1QHLtKUgRwAulZmVStvKseHKhiQNUVV/3lQ/X09xsG7L5nW
dgo8UY0F2Oo1HemovZXKUrdtG7V7U43Xp2eqatvbUqI1XF5iRPvbWjCC2r3DG3966R9vdO3O2Tcz
01BLlho5W1PsK2CFh8m1glU7D/rZ6rODaG3xJRPIULqxePq+arOsWuYDXLkm1MDrk0Mpc/lF2cEx
Lf3syrHnm5qSwUEMSLYZw5Bwn3cvp2ffX2cy1mmKggiImb2fFppzPYwfGZa1h9N6bj5+HctAQU0J
WKAJU1iNus82ujJAo+GrvxL1kBycOkC8Ntv6tWtgeSSq+1wJTkNvEv2uLIrkGKRwr2Kv1K8iVs9G
WVb3uSMpC1a9RBTSBeRpo+NZVvi+bZ0JPljt/pttNwZ3kj7HAzFXbbXhllwuA5b8uvezeT95mA2i
wrBeBeZPy81fqamK1ZwOATIOAWkmI2+lN8PkijLUtFZeZO+KuUakvfw5PTq9dvqjp4Y4mH+1Dsae
/mJWw7VfhMxkZend5TGUj4bE6KGNxN3ppbZDjqWLBFCP6d2ZFpPeLiGe4vQUSUJ8FYzyNs5YWFHl
2A2CXPg2MZmhlqBXGRvvKiPCv9oniYVDgQQ3mWiEUMvioiBH7NvT02Irdwim/seS02vfFn/bxlCC
STQSI3q10HWjy7I+e4EJZ7OzQMyZwbxXQwg+tMfZUFMiaZWRfDFCJCxeNfZ3ae6dZvnzNpzsHq0L
Po/TKj9uzWyNDisWLqsoAw0S9Z7+1AYYBhoNaMyJSSnW7XamXPBqBKTE9r4XHkweXQnPxsJIV+U1
9eNL3cfjY1IjupkZmZ4Hs72H2mYB10cHPzkmaiYaImdazdaB0eSW4Xh1y4y+vGUUHl27mGOlpX57
KXXK9kZkh9Nyouy5nvXDNsXTSVRNY0HADlDqnx6d/hjUZ/AywJ6Y5tD7w4LTUyzBb3aMaSGRnaQQ
ViwJNEtis+HIg7P8qZlrzsQW8PAw4wU8nNY8Lfq+0umNYTaBMMnQ5Xx7z2lFryRGvumeJsSqTKHq
19RjTlJjt7qOc9+7GKakPDcm071LDMAekSjFlxybz2ndqIKp9n3dRCyj8gzyUVztxjIeD6c/XIDH
QzpOCMcmZ4x2y9LTa6elybI0Pi3VpYh2Eznm3xZMBfE4xRAybz4tCUfgK8tWvUTtXHMgZKGdmh1D
xGYX9kj5zk4PCWqorfVp0emPmRlIjb6t6ta/rf998R9W/7ZmZAQN3kDGirSKuqM28+5oFinWIy/v
dqenWdWnN4kwz07PTn9U3pbnVMkEIXO0lDj6IEnFibi2W+6ruQ+bLLdTOAKSBFA/K5N7nXeH0Sqy
T7gRi5EBLVdaarR52T6ksiZn0xCf3dKn1xUP1eVMBfeO+sXd6XUr5Z6c41Tbd5FOj11jvnnL+mYN
Q0L6hjiENCNxlZTMhupRfKao5ACoLMrrMUUEX3CFBTQjj3VZXfi6Cfc0r+oLc7IvYWqF+3B5SVZm
uP/+9PTo9Br6QhEU7be1Tu8+rX/6830tqt3HLDLV9vR6UCnnUjDDDgyX/ONWJa+hobcNOXBPSS+m
cw/x4jmtwOlRxuGO6fr5EDnQ8Yq+eEufwiYgCrgU6chdBziutizwtsLbRIHffyacZQy8/MU2x2yT
Jm56sZTMHrNGMQ2qihdS3O+MrjnIjCiktuSDdJZ7HIcq3wej/qRV7B2JXPSO0YRHfar7eKNquAf1
gj2yjRgQzeyG3/5EccCLp+cx2pJ10QjMNf9Y/POKyWl10WBWzd3mLY3F/JEcV+TFpkmMQJnhH0yk
LyhINMjkmnIiiieglhQneH6WtftK/r72rAsb3kUEUa2OSeF0rrGITXF1xYeA88GQZXV6aklVXbV0
ohmCmMSk/bRkXhaf1lEhNQOdoo1c3iuLOjcZf/6wrRKiDl3a5S21Zox2WvPbi1z2yZcYxuAiBHhD
SzV/M5d+kDdO8w2lKW9XlAg/Hd+JPnFV3HRDU3xbI5RecZmF1b4ZVXesdU23mGDgCwu5ztH0OuM2
pg5SenQMuSv026IheuG08F+9YVrekDILVIZ5oP25pZvY7ctWdvt5pkPXBA7sseXpacHpTxPSL/u+
3ulRvqxi5VhkRSkdRuO/b+W04PvTwRf4H07PLa+6tKwkwF/9+/a+r3d6G12Q9aCn+qA888avwRgy
eeKXp2sdk/qD7LuPkST7cvLAOXBNUfNMMSJL021QKP/JC7PnuIr1DUXN5D7yh01oBfKpcDNzJ7pW
IMBnLb8B/lj7gXVxWprEhFvGmXtUc2TfGsF847aO+Wj9b9bObLltZOnWT4QIzMOtJIoSKWqwLU83
iO52N+Z5xtP/HxKyQHO7944TcW4qUFmZCVrmgKrMtZblQuDoW9ax0oa3oezbH5rG8WJXQEopdtXl
uPVK/PJccfgDLt68YOs4mNWPkLOOW8jmP2Y6iOfliL67F495Lv3m1guLNxdJYxh2fxdX8zGYphIq
GON7GVFPDzvNfqDel9O5SxH0ATAsDIjDAn8LMpDhodv9GXOgvJfV0RhRoxzK70U9vMWu6dZViegK
90kpDaSlu3E4aJEe3Pe0uMtMhsGLxoNcxRlqiv9qC5dVcZnZu0BdwXcQ1HGQLIix4FOfXQVRxdJ6
nRQOraBUcmO6Ch6oaNLuq4WfbT0w4cBlttn1ZXphq4NFWySCYG5b6Cm5noVJArHZE9SWlhPrnPj9
zPyvzkWiwMyuG5TWFueLm09t2RwR770N/Ri1gS6Nv6s+zSsWp6SnrFMR3dAAYFgouU2VTYEHRXMA
BiAEyhTJWcdJIV0x/9Qanp94LH2bllY6gk+s6uZJ/2kzq4GuOzPUmyfLnNew39mSOWie2iU0SSOe
qdm639oOCOKkgOJRPidTXU3s0vjXqCGcWZUPk1abKeNzUw6fHDUNjuImg4TWffUWKjZfMdWHkacQ
CSqq1tonYb+oPhSwW7h2uy8dAJuzSf9+UZruo+t35eeu+VovZlpajIfIsCnA1ZHxZQuSqa5TNf0l
iDjdq7RDEswlfOtNUB1dLQ+j+x65pLG0w9tA64DxryvjVFGYwUeGzmpg4vU4T3d/Xdic12ClKysk
rxnWYNMrd20W9xwkQ0xWmol1V4Bs+JRrWnHrtbm6C2OkTgzaLCBbMUs0t5iWUWicnMD9Jr50Zmgf
6hRE+RK5OkzWzs+i4WVNNgDUtk3+HDL9/3ErqFADt9XYcuYQyyxDRWH8bdqHj0XioTixmd7dDKWC
nERr45stdIu3Ep43Mzc4botWR/PMlcyjMl4Tb6tb6F8Upsbrkp6hnZ2rCqjeqTPBWxfeg1NHfFNb
VEAyZGSu5HKeXYRZCghWxG8NSRLXe1A8VJSWWPGTIYgR6rQjHoaSrIHYdcm1LfQ1sJv3e4ivHxEg
Htt9ZCFoIQPX2/jRoFsDiJyFtIG8WRGhUBOYEKowfnJ60DbyLq1Vd9ybPoA+8eLH5HdBQRUP90Uw
/F2PPMlGTdB/0ibTPDnIP0d0Dn0anab/5CzQhDpeJ/XQ/NlxtH2SJR7ewWhyBrOXqc6hGNhqcq2r
fbfmkpkkJFcam4AglntlCdt18KpaqHt7fy4r66DxslWDr2aXUtNwY0EkpiufOgetbSUcmnuqgMnr
0EEFoSlzCndamLz2Zm3f0h9XAirW4leHPR7K8I2JrCFT1e36oxaHE42kTJXQKR+7vPsioRWVvRdO
FW9l5gZx8Erpf/GTG9kIl41lXZxqO0LVYAieEeOFT1TVXkK30F5iB6EFr0ge1cUkdr/Lw4PuBDBS
vLvxZaBCOewW12Kjx3I45TMooalwb2YnRGZjeUJSl+eiSdePZZnB7L2YurYAyRrEn2VNBglyo8LZ
yZT3eANFhHmMEtc9Td3ggbjtogG5MRfNpT6HDtWxASeUUWy8ypRXggbuNnVBMDWZrr/6sfY/2jFp
gPmlYdLkZNbRbN30XNOkkclwLk5m66S17DQe6s80CE07k74Qfv67r7UZjXdFjpzl0jH3vWTv7xhO
99VX7OHO0qr6NlaT+buNP72db/6b/Vf/asnTB8X0veX3+8Jf8r/fV/J7JvVn8V/yO6UDc5OrojeV
1flDGFNV6+2g+Eo3zIyQszfeJ9mcfx2tch+PbgozUzQ+1Z4aXInd15LpNs6SaC9ROk1IzqBXz31p
Fx/DdjzQh1rAe8dxlTnxxpWpYtF3NQ6lxzax6JAsuZPgMJx4/ApGoMvLLUuKljc84Ku3E7XTAw9e
ykmGqizsY9KkN5tJUWu+7mQOzOR7SEPonczOFujAh7NDa8vrLjHeUunZCB19zp4gUFUeVq25vJt7
I/uCYiJHVX4XPXIYl39hs8sOaB5fU5phnnuthN0Ds97HzWHiuAKJ7ilHYq2cIfALgCAuOTj+HZBJ
CZOTrNbJIlfwI6l77WhOCwamat38UQa6OpUie9RmFb0WYIDLxNGz4jGCQw2UI2QAKHzR0FkbN78L
KDtOo6oajr2mb5UrfhCh5qQIvYu8tFOuKoPtWOGbOjxstIGEGQRLLruek163UEBgijsXv6CZaEvL
tMd1OnUFR8o17CTOFMKJ6rXOs3hL/rK3obt9t233kPTiR60uPEV9db+ZJGC5TzQP2uP68tb70DO7
vhZxdtAeQTYDiVkOodLSqx8Ck1a7fLnq3LSnyLbMU3sCnhxTArmjCPey+WwhYlud39N0YYJqilqu
AWf5Nr/cytKD28PZEBYzivUNPbmqjxiBrZXlMVBNcFD9HIBiXYbcnN6u+j5j5Wy+LK/uEinu5pJj
zJG5Unrz7sIuHnS3tv+j818zl1b2rYWe7yPL4aNi8TgMDsdyvYvvo8gKW53uWejBVc/2FrGc+E9r
rsGaLmUAqQxEE82npYkM6VYa8ErNO0zK+HkzyVWp/+3xDnrazDSMsa2SjJbHUZaJkh2kKfHcQIRQ
JPlNUCrmx4zOweeINml7HmgJi2w0oQCc9oASjN87tx4UD+KcejDAbs5wjppdrd5zgEj5YpjqFxmi
Sk8O/Ga+2TiJrV9qs00OgLHCq26ZXthkKgsSK36S6ne2LVbuMRTwb1p5ARlMrttHLTThHOecku4X
Di7j5VxT5vT60ZRAgQSWaJbniZbwm9Fr1pAz79QcWsRDF3cvh8aB0zRjvgmXRL/eQXKvgRd3WFOI
UV9OTiWONNcS0vvqd9CSfxqxYjqL7MdD28NxlQBSeJRBtWfzsZhteNg9Y4KSgoVUp2tivezGao2w
J9+C77UrYHy1aeDjQx25+yVhVlYop0p+j1bE/ZZnTVYP3SMc4LNWN3dphZiPZXThRxkKtXqwqrJ+
lJl46HSGrB6VaYcfew5WLjyyrvl4VvT9DQ7McP6jsmrxN7Y10zZtg19x/QIaMrtDFHdl47zanv+3
lVltf6/aowPx2WCEN/lcwP+owVWrJI5zrIcCUadlufNcRBDOPFUA1e00HE0v7OhtW3ymZVjnEigp
1jlHKBQ1OI66Wu8jS5Gd9/39do80Mf+Z3K68nStVD5E2/PkK6kn9eY/NWw2pbtSQS+cchkCEyrnW
/QTNAR0ryQPYnYT/rvrt6sLmKxOY87qYd7IgfnkfVbdzz0MAB1/q0X8f9L5RyluZ94AGbsfFZ1uW
K/AeM0o90G4eeVrtK3BOw1DxJLJch0V1Ci3f369GbzDmNb34h8OcHkzE2RwD8HA6lgDO2QZ+q7MM
Ua+iVh+yWjU+tXp0D6Sh+zZTKKJnIoXtYJkid7sbdNd7rUO4o/I6euBQ53lU5wx1HtClRlfsu7nK
ju0UZkdloGpMm/fCmCbWYhpM5xqYAkB8MZytyZx+KA6faFy5sgL4O2gcTuJbySX3oOJNqm2+3Uqu
xEdWZXqWsaE+ZfkoEP93vy3s4h6yILb1nyB3EmMA3myXOs0/MltX5XL9p50ZVgcHHa2s7+j6hgem
s1vnj7gv6Vzzs/pBnzn+M3V4O8bedf6gWvGHXur5xymjpa6xs3HH9jB7qIKw3isj/ONd5t6HaLA+
K/MyKEWBcgIML2LbFro0/zMOYRIRU6Y1OUeJkP2kqkOX0qRnz9vCktcrIDPVJ7Q7U7N1XqYkcl74
59wHZaycZBbHZftMRxecNBbiOJwu9kd0e7+Kf7wE0bk/7ofcRuZiCZcF4Dc8VFGC3215jT6H4irI
h3t+9tsnDTE3o9TTk9s26UlrO2MfafN3bTFtdo5wsrNppaKPo+U06W5+4jw4rj7QkUyqOKGYD04B
dk5SbX6yWHRo9fTDxNfsTf1PEkVQdPdWt5v6iRZ0t3E/VKgD3EU1B06ZrLIdec69eDi5tul+mNrO
QtXTQ+ttcZbBUuGozV3ocWXqz6N1RMIJ2hkCCi9wP+igg6+cCMJT8fCoyZxi9CO2HOB5dB4nI22v
OOSNJrNBeIzWy/e7mHkA52Gr0opLupdAe8hCvT2kBtQETcQHF+Gsn3O52ob/4SPL4r3m2eYXKbap
XP2rn2akcAr2HiT3//mKyrp9e9WzEv2p1AvfpqLAwbAMilZaD6MZpJCBLvNRab904WTsL1yCukUv
KdTxbmaluY/7mHr1zyxbqgubmkw0H0+QWW0LcsttusWa1ddBZ78sd9nM661lzucXREBtvL3YzTFR
OhRb1ALFe6VJd+A5ShBASycROJx1WpmdxmkBZMZZ7KcALeYUFJIC/W5d3MhM7NBNWYf//lOtmQsK
9JdHWwpnmkPvtaHSW+W4FxhUemtMTjrL6TUvYhdKzeSpziz9m8Orue6zvHjxq6zfq1kzHTrHiE9m
qKrLhwZ2eIrpV2w2jb9CBHfK2DT/MVPzWg3+ymB3O5qIuTTwhfpRlh3DpKeqMwXUieVSjOJ2MVV6
WsBXH1neosVRiclD5pJ+QEiQA3BaSwuUDH2SechISQuUAnHXbeBq822F8g5dYDxey8rmXorPZpzM
+aVIe3UvLnO20CtpNbXEov4YWm12WE+fl3NoOcJe7HqtZ7RsYJJBjrHf/TeTXL3bJY+keLdveXI5
I5/a9mO83FM8xFeiFju1b4Sn4368pnMdUaiiyo8yKMBu1qsLWxy1CNQnqcI4oTVxDE2DOuJM/+Nq
TBQbStsJmbg1/vfz1VdySxbxd73euzd50jlP//6SxGW95WLzsrLc0Ya60GwUwFZDJVyHLp+KgjMe
5nEZ/Lzc1nMv/6PthwTGyp8hbaSHsFL+kkZWL2ydJEWJ/X/AkTVAFpcfHUfjgZSmRhoJdZWeRtbP
oPJZrZldOBvBK2rp3eR/mmaoJlGTbIDTFGpxausKDtG+f+38qbxTtBz5JbEl7TDsi9r7a26q6s3Z
T+IQ2iBjfFXKuryTBKETulR+SgAEjQ+ldUrj4TV8lHDz6boPE1rjPwI+YdAiMMUUa6CuLHEUoyw7
CCP2szcBsMD5Mo34rSH0Nad3bYi7Zo7JoYLzMB584+Q3qnHS1By1FcX4K0kW8qfNJC4uZcl9RKkH
apTCRE+WsC1WbEGD0kdc8hW5LaxJZZ7lPwo3nB5WU9HNdAGOtv2WlWfQ8tr2s/Los/veuyrVCc9s
wqdBgRy4rdL56+j7z9U4+H9rQ3VLN970R65Sr9L9lv0rqNH9XOsTtIvRW1ASzfNX3XefW0P7K0mN
5N5YSo20L/iaWjwEHSVIsQxSXpRLN5whQg8Uys+Lr/gAdbURIlnKl73r8oyXh/VN79KifGUCiD36
cTK9XerLXIyIQ79dbTYah3Z2oOb3sji3TnOUqzWXzP/j8sJVcjtd9dgYk7o/C5EFuVU1LejyoIfk
Wk3h+C7skiMrKhBR7vIL7fflI4+gM2QBwIGvzEztbyvXBIUp7rLOv625GtuRg8vAeWkDpb7nACpB
No4D40cd1NsNZzMGCqjFSG+SC8+RnwC2kWkQpeFjY6c3UzaB6V5ma7DSXgPey07rAf7QoSU9cthw
U+clrOTRVOV3IVjeKthlfXCfs6VDzqJdDgTqxLlZ58HIjj+2fftGj7MBgv/3+aAlkBzSBY8o/Pg9
HtP6Q6TAsqdSyrqu0376PrTNd5pt6w99meoPicZ/suoE0/fc78782Z2c+aOw8PcYKCHUeOoi/WtU
PJpYDs08ZnSanO5tACVcIUOzzAcF9FVUoNMi0wvHbao7bQksmxLdhV9SaiX0fssNxjZdxA7KbLca
z24j6+oIlrTrW/92eynbHTYb55y0/5mv/gwcPXfr+jlQ9Jqn/AToxIJLdGg3WW2yGqXpo+9FJvxp
c4deQZq2t3VCLUz8FDDiHi0h96VrquDLF5fWS/gPn/RpJ5l9n/StWgUnxUGVSoudOytHqSUFxXtd
duX03WuMr8FYqB/8zOipqSbWdWAaq10B9vkhyLFv/g7+YDHn1b/jc3pNO2VVms1jrtj+5wI+ORo9
vszJwDssAh1ZLUWwzIa0lHdVvNchJflC8ym/S2rUvgeJlx3Yb0G5BQ9CqejtHUV2KBTMmG080uul
EbnfZhWECOhX/yWpZhsyxHri5y6gNwLKhdsuVrIPlaeWgGt995tfjfeW0tJuWdjWx6AIvg98e9Bo
hQksKxKltR7snGVqDF7+VMXRMQV4Bal46e5ztahPmQ6vb98aPez8JsLREarSN2K0YlTkjKGC+Bi+
8Nnt3PtsKl0w7svmL142f9tGcd0tsvkTv21TKL7V6J/7yuqyqQQ99bYBXcMNxOfFV/ajW/L3zSrf
gdxfeffrVYX5ez7ZpMr+9CKfeNSVi34HRBIQRWZ8RS9DoNkpV/c18PjVYtoF38FzEtMM0vgokyj8
rW62iLx0Wd/m/5ZBMto+Byn85XnUYqub/eUb0E8rwXiUM0053dxMms130TJ1LAPpWCt+mw5LwDaV
eMX8ubqm+zVW0wbkPtM2oQ5XQC0eOWl/GlRabk0l/hDBk/pBo8CzD0NPu5apLNCKnFybNpUKsckQ
w96ajVSFV9PPRFvQvyYaodK8bmPjbyqMKoi+xHnkUJuDMi92v0fBCB9IBz940/6Td0PwatDkdYtM
qba6hmFy5qrE/uraWNRIN1eQ7w4wVyUACj9dZBVXn25QIPO8gCiK6jt+A4brbaMwZyEsjo2q7WSL
kIDwd65lZ3C2ezjbbPz+UvIVJW/xLdW6LZFtiuTLtsumQRTSgAyIJhj+rn4x06I5Wh9l4Ln8c0dn
/ilpU6jOXTu+nQ1Ky7KY5bbxaIXamf8c1589lBxP8b0LIStQiqSm6Gyo7TNINJet4ReqweUXm57Q
R9/lmF+c3CbN7lrHBHu7oDHqwYDouevd+3GYiy+unb+mKic0oVW4r3P6VWLmYXxL0Slad99ofr2H
l2LvGIP5D5SYdxw1jn/Q/I04HlQrH5qinyDZhjyyLGuXM/mxu1XzQvmgNA3KJ51j/QHqbu/9DPfD
eLoMB7oGUXPnAW3n/CKBu+WgaZXn0mnnFne1DxX2nOT582p89+liN3u2U9ocxa+p4QmJ4cpsge0F
kHrz7n0cHY2+GWaZasyPQ2l+NUJVX9eW2eqZteuazAydcnigh0+pDafl0hN51gQ5Bm5GMUwH3Ucb
o/Qybi56n+YPcG1ABa1TUnwPlStZVNVFpNcw6R3nIBxJypYfH5oPDCOgidzUdpr+zR172oR4zrSt
wP87rf9SQy/+kRb8DpVjX3/sDVOHF5Zu885UilPqTRCloju1xZTtn2kFh0O8xHR9QY22Aj9JjTEK
Z+QbkmznmSFaeMu7b7D77MTX/xc3scyPYuIMlJ6o1nsclndslCOqYufFm3/rp6t/RA/8zbBQxxgq
HcJKlXwalveV6urBoatKH1Zd3nWe3ueALJzoTlZhrMth/jSVk6x2ww+ryvXX9xRitdiqH3jSgDJm
yajVSJ6EYN7veGd97EdXuR86C4B93RunnFLQzZDQEN3BOQTF5GKUZQ0imFMDxgEAi3MndjHJogyw
3LmHina5C/vmG+lIt7a6KFn8vON6H0mwZAcP4tz15qTeBeVUfVIbF8GiBIby5QoKCihlf70CXvpm
o+j+dqUaoE26oftOc0Nz1JaB2kZzdPKWDYHM10uxDr2CVS6VcoCUQtXuZSbDluL3IeKkKkpzTKO0
vK2qDO0mfWie+Mc2T5XdefvCS+orSuENQnVO8yRX24L4ScS20GfFW8SWigZpby8Lm/PFPTbnLZXc
fLuvoaG6osdmc0QvRV8+vSkkJq/D+aTvdzqPW69tFMmKJh95s4tfiZmXSbFMiNlWlpgsHqFVyEPU
HaZ2gAZXSYrHdLaKRx8IP4rr03NX9sXjZpersfd+5E3Z3yfs0aFi8zrtKAOg7ziAl8FUd0XZIMWe
mG8rlz6r+6/LU1d/MAtNM8O/ChDs91Clzof4fZjg6jlYcLhD1zDu6XIFti+r4rfO9Uh/CxHvbfki
jfj9PsVozt0iIMXNJEhcZZr0VQRPf9ftPQuem5oi1D51EpTsMst/cfXkESbH+CSzcNSa56aDQ2hx
yJeBJvgfcGGU6R8xkux8cTScwvKOM5f3WbxcFbEe8CWFTKEsiE1Wt4VCSWlvFiN47TfvcRjoFN2M
pW8adzKVQfIYSfSsajpfetCaGLRnoonkTc6pXgYjMLN7355p0yociDsw0ftAUVnmpWrD2lom1V6c
z5Ybr1/jxFa2/1huPnzXVO3Wikvva0a3865XO2PpGtSf1Tqxr6R13bX126x03DMPC4Ww/+4hOYy0
sK+ikafMGrllGmHCQ+zl7sG0BvfQ69bb1dz5IwK+73NZFscLm58PU34lyzLoSx65CoplRebrpVhB
FpnXbhsig7PdNoxAzp3N3297ZhMfSXF2y7OXeXY78doGecV+1Ve3cCZ9EXt/ccfVuNz2LKNa75SW
ztek6wqAgUDAT20J3Rzcwjaye55zKzaYO0qalDvIsnzkQOB5Q1fKmbST5bnaqYTxh9UYgi/EXMQO
PYLG3ryDEywafFBIlnUIk5jyvTivl0HmWjtLh8znIpdMZciKggd3KhS7zSYZ5MZGrlxXqpLdW3NX
ofebdvZBhm6e+t2YJci/hAbCU3rWm9dyufkkdA5pd2I0FqezeeG6yEu7kE/x/7gkXfP3EXvDqfbr
9MWp7frQ5Gb9Ui2Dn00PlpY4D2LKraZ+aYHddW3nPMhM7ItX858mCZy1GBDqErh4bYHv6VcTSKT7
vqBNAVim+phAAXLN4xFsYXOgQX4PdvMKYKb2WMY7U7XSx9lMEcfOl1U3GWmAnuBeH8UoIZLGrbMP
MCiZ9xK6Zpnh27nXvOaTxK5pxFll4w0ALiluz24HHsw+0WO6miRE0nddX+46K1evKw1G/r4wrDuD
o8dDqyzPWm0/obykOz3ibcuwzo3e/HkpSzKXKJnKQK9ERr/GMAH74v/Okf//mt4rRO8NpPecCTII
+b+d6gDjunTudn4tOWQYxHuNUfkMrG+nbV1sZ7eU+ehpKFyBuL8+64YPw/zBMcoHMQUCNzLt7kXP
XB5bpJE+j6tkBxmiegO7MBgVbTKyB4+QFbICCiN96FMe11TgzbTUOspzVmfBS5fAN28nQ0tfLTYZ
zJ7GWDTh/5FZsbgpfHmeUo4bJWhzhdAtdyrzafNsYdM1rEw/bp6VEsBr7ublnbjJgsrn4UZei+SX
hTnMlH99LTVMdbTq1fP6OlDbChA9X14zr8HUgvHBz1zjDrKTfFHyCuxDBx4ZEr7ARFJpGWbbZ0ku
PdsqkXFKe+twFiBL6zwHgkp7ZvZFbJMkXVcuU61rYt2Gs1vJ/deXIq9KnM5uKi8CIZGE7urkS+OH
+Y02RtW3dgLZ4fNl8xSoBb/4rfcq9rTq5103e8ZdM6soLOb/jFWJYGNVw3EZQFCDPnr1rV+iLbt+
i9Z0BaZ83IdGm3mm+6BNfn7d2gr87NTOhmMtl6qvLyckzKEAHI9Z37I+LcZtxYNEZJ9N6uNZSBsp
cARtPpfRa6LUC//mBxqdoSW53GZd2Ob2FNV8Fyx33G77fsezV1pNYQO5P8pmU2lQd1hwFFPPW+xK
r9jMU6Tbiy1fMBmbi0y3YXMpq4rYbX7hU8XeeFXYyHVuC57aAf9YR7nDtrTlgatZ28VB2Ozrmr55
unooIoW5Dm7Ua0LIm/3Zv4F8DZ0ZWTc0LX6yvWi4c4lCmY4DfMBT7Bh1HgD1sGa1DJKnJraR3sj7
6W7WeeJdg1N6nD2Affd52pYF5QGHSp0JkgpZBau7gdBzqRksRhB7OPRuhWBXKc5ryDqqVpeFt6tn
OzTRUU2GH0amu/CBctIpw5ph9fnPqDXDapcMcLclvasdzm9/Hry+iPUFyStO2F7czEoyAwFq+Ya7
9WZrfIYQND9FM8WCaFzeAE3yrY/97iCLMvjxCMm0MHpCkO2j3V3kC6phD10ksMwlwhnQmxhKOB3V
nZo01HXaONsFCbDheTDrBxlcTtUfFiTnQ1W7dOLK5bqyeCt1CsgYtr/2LEaWtbanh3cNXzzDBs/f
J1qyS8yaXPVQQVxeBZQjxs6Lg175GBXtW2ciXYHmo7MM0mYIT9ytTQWCxjwaGsUkg64b2W03xOH1
5isL4teU9i07f/MIguVvz519sLs8f4eRBz3jcmXbFSIO7ljcbgu6PLvrVTkc9Di856yS5/RmeWRf
LyVmavjgirFaVkbEMColGpSPzRjHp1qL74SdBeYt7SUPQkoKqvHaj7G2UKrdCaeLD47uxWQm1C1B
zGxZ2+LePd/j3MxCVTzdZUoJ4THNbdZBBmhU367GzDPPbGWoJsgYLkbx6ZwENVmKVNe6Y6CxqcKe
gLAlmEn2D+zJmImpntu3q83Gd94XV3MhSuvD5iQeF25dXuk3NAWP4I2IP7vFXBZf6wJ8HBIurfnB
jFGEgrbF+xRpysRhUzYfzBomjdFwIVRNDeW7oZbr0e7mm0J7RiXDm1bfXBsgH3WOWdQ3z1UbK4e+
7NSdj7DAN3eARDues78cC27G/+pRuJN3BTPAv+fYPKIW5a+yGYzqzwGEBVsSRecvF1HB4VTqVaYB
e9Sr3uz11y4tjcvVVuXIbHOGBfLcWVYvYhGlNF5tFUTNFpv8mL1MR6btlzZfUHgNP/3Z+vG4+ABZ
EfSNUVXk+4tPUBOF7cHIksfYRUuLjkt7wSsEWfynkWTtnSpQhmWaOW17F9oeIAtrgi5jWe2piz3a
AmdYXKoFvnBhkzD4kMFJDBkc1HautLdCqjBxOgm9LdxfCDzV1qGbQBmqJWw0Kw9DGt+MbuN95DzS
vSnGxEbEkDoZ3UNIPEJu18Rx8ClG2FfMNfqkaMbRJiTTfwsaFdhUOQiL+Cro848OB+hyZFPpcf6x
CaaldALGu+jp4dIsJbwebJufNDNCWmsy/VOFpOPMV9bY3mkqYqeLTYbNJV2cxwnJvN5KjmvA5meV
CD9b1cJ4+ZtYNZv8e3V0Htaw2VDS+ybzngzAXw9RaQcPXdSGDzJdbSmFzBZKNXTicNkW5Gpz/l0s
vSQvxUJr+a+hErXllHQ0irv70eief5tyeRHi9rvQxHI4QuebZ7etbi9Rae3mxlaLZh9XjXlj2LG9
V5fONNMaTfRZXWttVJNVmWoL6dU2lTa2zfn/KTbNEd3JlPTv3HCS5u/c1vVDNtZuRltzTefYjETE
ZmuAWNLeyE/BTA0C0vy+B5/a0m1DWBiVwfUEtuEaCqZ2/jZxTjBH8ckPHOg1W4PHqIxOddTPe/UU
2zSvXQ1Tqp5k7iawBZmcuogJij+U3BY/mWZeyhkDEq2Le+fBVLJeyhzexOHeKOzV9SJSplBotrcL
X9JV5KaL+mELXd6ClT+D0Qs8fhs2CH7ZTOF9pXVgoqK8vvqdy5omhFT/Pq84ddDH+aRC8z07tBrf
JE0dPsXO+IGm3PCQz0PG0climxO4SDw7KGGF1cInsckAa6C9d1OlYBP+7q0Y/ElCuBBpY7eDO9jU
PwRdHR62MMniNo51XeiILjZ5r930HKTQ7Oxkn8rJ+UgtLHqUGZjxHgopWpllWtioZfOhC1Bn6rJP
5mi0Lxn655rbwTjqNhTAfw0tp77ei28Pf+VZKHjHTkJl8f3OU62Ej+6Q5584B+tuLsJVfuzWOxtL
eD2C5n+/s9dVzm2iZN97OA+PMphR93Yl00J3xuOFTabaqP9lIYhx+6+hgQ/3LU/IPzNv6Ws/qv5X
r5rzq0aH6VI1VHVb5TzUVkEl6hddnt6oZl1kGuFLOne0hTRda6PSmccHSzVfyySmV0NsHFWE+7Eq
EOakxTDetRQGb5zYRkFWi4Z7NwmtKkbtIZ2uLaWBPbMbbRQaYIfz0cj0ehq8FGW01kXxKBAEejZ8
Nlxu7x/FJIPhV/5dyqkCoD0SzSGkjVeTSnNRNkWwLy9GGeoSJLlvGHvw/NzDLnqE2BP9etRg/vbj
Iv8cBBFXhVt8DsaRtnS1qj9TI4/Y8Y7NZ/iDfngGFBgLyEkASGOflTdWMCko/wBokgWx0fGj7NYa
PRi58gYKCWVHKxgVfQjF32LE3WrK5mWzXeQJalPZiV9aZBa40Kyi4Jahf11AoNI5fkVjkzuczoZi
GNepuIS6Vd2YS4S4SOw8QKl01bYQrUgGT7DOWwoJBC/6S2CvQpFUL8lBgQbXiqdlTbSvstp5NJJZ
vTU9irqDUeRPeeQjY9vMyEE28KSYTfVD7DKIHd7u6ZiCGUt1xTWvXD+PHjTN+zukvoEAeBnfmcs5
X6/X6mNRhOqjW0QGHXBIrv1ql6lv8k90lRrmryVAhvb9KtC1XdUg36oObszOGOE/R5D5K8ifAvdt
6EI+vkHzM2iE2TaE0AKsVrmU9XWpXhrX2shBaHWhB4B6eYLCwE+uFX7NPzTQLCPY14w8mg3ah97t
08d+6o59k8xURloNRkeviqB7XOY2XECtGfTPEjuMhXVXTTN40SrRPqSpXv+PNu1LQBWfX121wQ54
6HfZOkjEX1tNm0rlaTHPrGdI7sdGv+4DWLsFIuj5bXOja2G+DxaIYAF98HGwqbDJqth6M7jlITA5
jHRRERyP/b0GsfG99NxIk01rGMZ90o5/SQfO1osD0BaeeLg/bvRkXkiNp6HOr4VRQlMQWYUK4M+V
akJswJHfySx+ZaY4o7lYqSiE8GLxYRefHagY3WqREj9LbS9SFB6Mq+RZnhQDZrImFUHFDp90WmHW
tWXWmKa1dx0Kxkpie3xHKcOd2tTGo53VUATb5gj3twO5PU8+fxRW9YBihsN2KH62gqj/x/HHL0Zu
eF99lVPKtkrQZtT85HYeS+WB5+T47r+33F923C//l7br2jYHpQsX6iW4HQxv1Rat37/kMAWEdHCP
/hONANrOd+PuZFqpg4A32O4aBOMTW5r5RgNS+9mzkLD0vKb8wU/UdW9y+kubV34oxogGDDrJEKAe
7Y8BRKg7bVL/hDy8u1bduN8Nnme8tUZJe1NuFU11k6DGgOJHcVhbp6Q1au2fSmmVQjsyeaiUwfuj
iNAtSdLiW9AZ6i6NW//g6UoDFRVtSqEyIiWfjP3NGOUxEoRhjzRhNY8PVXi7mjIHtULD+fzf/4qG
/p8/aYjZGarBv8OhM8a86L72gjGYaxgBXpo4LW6a/+PsyprkxJntLyICJNZXat+6erPd9gvhZcyO
EDv8+nuUtJuatmfmi/uikDJTKaq7ClAq8xwJaJgWLzuByAFEboUNaFXb4VRn03cguX+3gFX884LT
P/OnyJPvDVAbPpUBqr0D0PVcwePq7e1cD/bYACVXHaj+a7sNwk89puLP7YGVQ/J9oLvfgXPbfjYA
3bVumsg7yMphLx1o5G3Rfs5Q0HrwOtluyCoFlW7Ts+wxS5h55zHQUueDPdyFZgTqSqFPO4BRl+vC
K4vnXATNXVm2D3Xv5c8cvMnP0tU3DbZPDzSykYILHmXeHoDWkD97uCXvnKlAnqgaapNo73qBUxnl
jCY4FlgKgF7tt02G+7bauuqWqO7yZA0YHwCTkMhQ4R0jKot1L1x9TbJFobWBVBPceDeOuN3ZlpU+
4M0gfUgzfT3g6X9XA3wjXMk0vU+wDzuTEifKKZhyWAyiV1A4IN8EJkggC3xmI4ExUWqysZ0uwum6
l255PY0hQF4mEBkEYEqZ1Wo55ipOHY+3q9kP8MidPXC5O59saMERMAbHRLdf5quJwNSBU+vq0AFU
/94YQFfjrIC2sgfIHxDaKoE3kZZVIchCkDuvRiRamj/J5rlv0wKF6wZehuDEY13fChvQDEnGvA+x
AHVNWY4vbHD5QVdwEM3oDC/xWGGba7XVhcxwPrEiOTD9+WGwFZtpPhxbPIzOyHpQSX/AeRJh6oq1
6RRix7T+K2mtoW/srQPQlwOyRj6JmP1w8Nb3AF5IAL+bONkBmu34Rcm5Vpl/kudN+Ed54GDnb3QV
SGBybbin4yBdEd0DK/06n/SkNoqrUbyI/wkdDI1pBWR2AJuACEQhLnVqIvDI/MA00ussc6II1CUR
eBrqlP0A9KD2UvT8XLia+EvTpjvhjf1LjlD2OrUa95KpXKjYsACbH0v9ORxAADwAyOdjzdgXoJQ4
H5BKJIAy0XnfQfezHuqoBmFBHQF4N/a+gnwHt7t8TJ9R69tvqkCwS4Pk70PeBcPe89z4moBraO32
tjjkTvWSF4N9qhT2ZoKig7lHMjcE1Aqokbi/KOyclZWfqilzlyxpfONnlCBDwTk07rJvhpUEDDwI
VVY3iJ9VHWBvt0B+NsWg+6mww02GKGW0rnXzk67pDSibJ+s4YEt+jCWKqmiYAhigQIzp1zhBiQly
BJTRbPk2JyINCRc1DRtLkd7Wn2uj8PaGyjkMJut7WgEOkiCef8RZkH+Kbae8el7+nWQMRdwHpEMO
a8rm4qk7rs2Ga3vSupjvGE7+On+0zeKTlQwl+PXS72V3MW0E2Loj8KwBjx2WzZEaHAAbQL+R4es4
ZeDmKED5DcRmZVS+s1xmvlMvCnJBw8XtJILxvzZXjB41f6uhc2wTdXIO3tFMC6VA7x5FkR3oNTL2
mo9Gh6SGvkvdE4DAPqGULdxFGQrMAwZ0vm+jMdi7MI7u3ZpZK5y6VZvY1KMngDind04HEiU1GrhA
nX6TiRX+E8OeZK6yQDL8bGGYYfzkePgdOnjJxb1QB9fVDEwxroYsce8C6fysgfD5qcH/ZZ/XiO7Q
EHH7eq2ZrQRTso2M0bRH5UNqXI3UtT5KF99MSG3WuHcjM2YPqW7wPchmzDUpyYM75fKQlYCBqpFH
PUcPuwAHKjIBBfocXKRxbnQgvlHArC1T8cg2BF8aigL8WuE9JnF2yrnWf+KxBHZ51DoHniTOA8qj
Xi1yA6WDnMUPvNaPrbqzmOPED6yUP1mZJPWmzOt1GQLgSgsURqY1RmxlearIXoHBDaopi4ofyqR5
P4Pl/fb1rzY1ntxphaFdO08rz3qaH6pKC67UkLwB/iLQVjVFoAnFWEpt1gaRhVMLEZ4XuYtsqGNR
NC+6smq7jq3cJM9RjiizXWcl9qpgjnzkaSofddzwcISmWwdkHslHGY8+CAyMOzC05feonQGD2pC0
u6AwkC2by+IeqaWAHLWjM1ks8iYdHD/kst2RWdYOHJi3lr1pkOy4TmowPJaizM5FExVAKvfsl6pv
Dp3nJj/GDiCD49TEzxPrpl1jKiSsOPEeBskRLFcmqZeswsCuv5I3ltfexWZjdgYoCJjYlLcS3lLg
rP3gtQfwEBHFz5mlAd42lz8MXn/ptCK7DtNkfIzxFcljcFyJmofPk2GuBNhYPobemdXDBg93FIvE
I76BqulVU/QKDjRGsQ+NhsK90yb31SJlaYJK8jZTZHmwReEF98MQ8eYyRjoCOSBNrEXPSA1yj4S6
wnBuqg8APF4wWMBVhwhEWnFg7tqh5gNiFOWjFkIdRpyqsWaJ85gH2BSo4ZsbD3SVl1kWZJXrt7bF
d4vbqghwAmFrOwYgYBCpoAgE2Tv61zgttg6oZv6aouSh6OT4UoM0ai27Jrw2Hp8OTZB6Chzk/SSQ
dAV/2VH20JgjCm0q27B3yVj8rEteHQiYOOwAUKZ5lwWDeHBQHjDUuKnELY41Vg6+c34aRxG+kNnW
KzLzin+Qea2LIjuBz+4OoE/mVYJPcpYPgLTeNmAGAtPTLwVpgQoGqNos0G6ckKJprP0INKfz4hwJ
W9YZ5+BbMlgc9RLYilo3MH+xJRMDPGcAXB2czTtFYDSPLrDc8NP7dTW4cw13lvv1nW89wu0riVEZ
iQcI0HFJHVXtsAYslaoU+zWfPv4k3b8q8NMc3sn1ZI9j8OS6iEstzo5GnX9cROQBD+N+EzquosT6
m+sOZHQ4ppL2blHMH9Lt1nHWy8vyGQE4Dh6uBCWA6n+yyHkV6sirD7Mb5+QDqAvZSop6ev9fAMXb
yS1BXrU4yREMu6CEaL38pYCSm2xl5qYrFMuyixt4X/U2Dfd5FZkAN1CyqDfQrV6QgdxfSNJHNbvM
FlaFilUUnr6QDKkT7MIQyR/XU6mLNbNAuTPPp4mk/8eFFhfBB1qMBPM10IWohhasuPOyOBzKtl+n
XoTbnlemFxkjzu8XxsfIUxtZJeJI5cU+pgPKaGk3lxSnss0aFJTpJe+ioUdmZFBtDBDM+jcq0lPj
4HfuV6mlbywcRb7OXNSdE55Q9zAc5pUNswGIGam5kXM8xep5lIEtDceCf9meme3opk8PApCQbgyc
Fl5b9RwoOiFO5r2sJrBDyfJzkmrNfeKJ10a3pvvCLRscs/+SDx1PUennAKeIzJQi8zR+zQGxqyR9
iOKSUTVBCf4NL0Ze1qKglYRVfV4WoQlqpTacsNLb4qDpRR22Wom8kSLCLngbgdHej4AZY3tiegTl
2/iIlLphw0ENhL+r/ioLo+HgDVZ/RxaFPU5HzQE2FQ2pGUIwYOmildifYZbLgv6hBJiI8kgN0pPC
HcBdwvUiwwHwJ6ONxZlEWoXyzlxgC6Am0QWBDE+sXVQXgKXxl6PELfyxUHlpStRZFtsjzRZ5X2+z
eok0eK+I8iPJ0sAJwZrW7xYfy2dcPrcDNsY4AwkkmdFnzDUkYS+zAkvPV9wz5J5mabkcHnDTJoP5
cg0W7rQ0im4+45DoN5+RRSY7y+4AwgLptNjCfrecJ5shg4b2psjQs173ustedd7ipsMEWnrxbHA7
OiFSjj3xbE2GLfztGa+t9GIZ03ON89sR5KH3UdR2Tw1+Z4hlIw2ahp496ddMi/c5qimfAifqnvA0
HHyDW+WRhl7kWIessU0fORReudJzZ2OUaXmvhXCnj0mLyk8G/Fg1l9y5ZbonJa1A7tru9YLqHidU
BIoQ2kgbd6Is3BEywoybEL8J+xElwhsj7F6NZuzhtLWkL+baGaMbAe9w17tmtCtUjMopeu/QgICu
VkEsElGTGnF0MyQzFzU47+SZ8rHMkoC3POC98sYMfAkIkdE0WiJtkRSDyo8e4LFx6xeumxwpaisS
fdqbdtmtaNiBOvYR308K5pIEMH7cDxAUPgLwE8hvnvObfVw8kik1sVkCFED5/5N9IBHxhr2pUORm
/xH4heh6XDtKzm6SPLaJGRwtmRnWyjZL1Py0XQMG7ds+0nWCIzW9Mk6tdvRl3E7rW6Pf+0UUafO0
W93ibF4o0h0smlALfLVveAyiisyxgVegS3ayVOUFqyM2N/pbj2SkJbt3Q+4J6SfcQOmImvEnO1L8
+xoADnscZdrsaNnaGk3p07T/4TLIrqwRx8tKdlg+xp9W/JOMlkB4Iz41yfF/+BCLCYir8WuYP3LC
p33micM/rkDTqAlDsQV7qjxMConNUE2tENxCtdFF8syxCfi4JxEp35mRoiastWUuQn5yh7rw51n7
5m7xQj1aYjFZ3AeJ1/hFxerNrCX3/z6ZfJk6khf1/LpcyburXZagnonCoPU41e42NqIdYlUIHyrE
XdTDyxMzyh83iLusQyUywOu2i4w34S4NC+1Pk4TMtZVmJY6f2eVwKVRjWlp/EU217wwTvCZqhDrf
4cL6yezX3Kz3PZs+AH4juU/A0XkPqDZQecoHYGzKh9Qr9PsYGctqQOJy7LMHeareTEja9CtPcO+e
7Hg5ya3V4dlk8tbetJE5+RTApyZVt7iQSZAt/kktmf3rCMBJeLIFsjmApe3Y3bp1PnyaovpgOML4
1iQjkNmxhbtOY6Kd6khY66Yuym8NCAOVQa8jMA/y8gZ0Wry6IkkN+XOapX9DRG0nDJm/lHheAiTP
ag5DHuRPqNP7STPjNP+WscB6clE/e6C1C83saW2b89/WLobYWqO6c1kbsICvawPGvbrWLt62jaYG
56uDyCpogFdhKflXTYKKMa+a7prh0O9oGgWAFupCPNs9opVglrR/GD2bbQEhwIEEG7/aao5VrTo9
eKT0maADIuIUp86ehhngC9YirAGKAKLpD6RdhmMdxTfGy1ykNnZ3OCwIQA8hcBriFeGXQQcKissZ
sFrtDHH6zEVWJeQcSKd+jY3yneu63UOn5d+lkuN2DiY6QI6fsO/PPwAPBkEJyKXXuJsuiax9hvrU
z3mHPEyITbCE7VLTHsBCh4pQwAnJVTKZ1p0HEIk1wtBAp49b664u+gKMu25SXQQyceYhaTJljaQE
cJ9puoa8EWVIGiQjAJTdM47kkOxmbWACQzAwuLEDX0XpAvjfcfeILX2dfVUFArajXT3Lhk0HO8S2
byiN8FSuXAMhl7aJm0ejia19V5ceDkYwpAagL4hchynbe7o013nisHXjRexQd9G4on+MACT0oVVD
SnNahvR/omET5rfGIOAGRpPKp1q0izG5Im2lFvof5tZhtu67yHwA0WW17y032SGkVL90Q7DOQRTz
FUXz6dqKBv08RQLhIwASIxUTCs0qPzmD7T0NVmYquupgwzLhfIlHJHNCL3oeb4KsD0+OV+SPycA3
Ig7vABM1ftEtcNPpY80vI0ItD05Rg8hAoXSAAhr06SgzmhUs614VTRgW8ww3RBSKo5gGjDm85BFg
u3UOXqIA1ACqRw1rKhwhNqJeLYpMl7/Zzcbp8DOWhjd7IrM/+ZxtvVPsDdGZrIJaaC1e/X6tSj0A
02g7IIM8m7HXIH8VXIUmkqkcFBL2AGINjH3RID3N19PWu4InNt9YPdJCqtjyrtSk+KFfJ40/9FPp
HBd5HUjj1OndmUQ0nXpZoePbZXTMjxFNaKoeNzZHgilcwwnJgdmFl66s9iIBrYYoaFI8otgYfGwM
uBDzUMlsHMSu7WTyNousx1ug08v2bKVd8WiVeXxFxcV2MQi1GDX/SYfDoUxah9aqwhUyMIYTrj5A
+nDCPjd2BCarEOx0tWDtvV2DMVUfDONzXBo50mea5JQYRvmxCLQ1yfXJTHYjzg53pZpfYQOOnID+
Yx4X2jHrOLDrlNyxI+SH9GCaAai4ea3AQO+LBOfVvAIIfjYBglTko7gabeGdQpxBbBCG4V8s0I6x
scq///8sDOWD/81HMzw0cmxmIrXUqnDyMp+yEJ+aGU6fXceytroiW9Pd7Oe/n1gbtvN3vDBXx54e
nLmACuPcBuTeu2OCMjc5YJas9Kmt+TZH1tuKDcXw0dZCcxtlItpahj58FDUOnwMgHO9J25k4WKwy
Ay+nShsE8kUAZOpKSjGxdTCG/ZOY+uDZzkN/Fvc1tu1JeU9TJjxOz4U2gK+vdPtHF/se5MN60VMq
TUSaB+OIh2n0RI00ZbcKSisFrxJknhkz1EpPswVNcpCet9Jwp9mPoTesO6MEWd/fd0itOoYa8mLc
Lgra8CBQLur1oq7ohYH2TP0U5pspxLZG91J5asJWnjrV0LD0SuSVdKN1b3Kj3C0m1FvsaBrJ+taO
99rIjovtO7OKfJLaHfk9HiSvjhe712XVZZiO3LpO6+wB54h84mUhuuZUt+NtyeLpikq36RoZeBaa
diS2th63ySbCOScAuxPcemGy2E0DoDbMajwzcGavml4PNqDYq7AV1Iz8POKwYWp7ayuBRHOmxozc
R2x8FIxzaK1iVbCLvbN71DxL3/G0OI2i1Uywu6DmFxGnPACOPWx6Kh4maWHgIMh/bzCGIJTdk5Qm
DIiu111uP1WgZb4kevK1QHL6synN7NkDKcagh+UjiUSLnxg33fzYodT0OZQuuF+A0QhO5+jeUE3p
RA1Cx1Wz6ochuqcm7Iv4XovdBzHFSCfJjMIFh14XHR2z+vzODAmfGpDH2+u//xz5e/g+VwfBsOfa
4P9mHtIQ3tP/TnHJrBgFYR8mGXnraXT4IQoDoMvjuIoaQxivPRqGBY6elEUMXCD8Dd7sKHuetKiu
OM20hCQjk1ixGHaO5AcFXzZ1okddUBsh+5PUN+Zk6aHWdKPgl1aLi8UPySTeSTccWS/z0RpNI8Xs
a/Hw/gOoKyFfZILasVcPf1qJTJZFaFpDqDAhyglGwR66ZgxQQ8wvXqKzB0c1HCVRBwOUkn7Z1s+x
tBX1QgrkKwv4Rcj8Fw53rjQShteewTf4BCJawBe1kYXTOCvLQSf+a0KG5ZClxYM9zSDFPzghA1lp
7h7J7v0OSHvdbqjxwLdUMRtTRW/UyDBzTyhI2Dl/l5MZksCQ2ABcssU+DmR6LcDj4k+JWe0XBU0A
V1CxjszSWS/uSLGsz0vQbCWmKLekIDscjjt0Ed2UdqZfU2FejvqiTC1OdstCy+JITow1lGWA55PW
XGyoZ5tTtwOAQwtAcHxmQDImxwklhDtkE9bYqoQtO/ZCOLk/p9WrMXBv2JGGg2GN3gnl6ew4uFNx
ABuC3yCjGFwe1JLRYm4garuKRpDbjqMMTtjSWrtKN+5plKOUEKXnShEXeNHwqUsNqAj4XjL3cKNI
UKJ4WkySIgpOJEtpch8H7DCCEK9XDhe7LAgRtqTx+ylJ25vHBHnONGV2MxuqpbIeN5nXiW9LVz1z
Ts7NGkVYjNhqsXBYx/WI8u00AbJYNyLoNPAiRCnQLywyHGcID7W8Y38Yk+kQaU2XPIFdrfXDJgq3
XZqByI7MKfkOqFaoVQdvDB9sXt4NoKR2XS08TRxEe04G6iwcHWi1DzCJ4qxx3GrW1J2lhtbd1a1d
7u1qKnAY2WHLdtPFxgCpIqCUvnVSKU9kRI6ot8iAp3/HQYO0vxEtbk0ehihBfLs2mpzb8t6d7PDg
RWCJBMYTEEKLWEf00zrdiGKFAxpgs3zBOWO+zcLS8IshZOOaZlDTMzvzkSyT7cjQwH5yEzbgznSq
loMqL+XnJHTY3AOd72OAMPp+EaUBMCvXZVE0Z+l+dl2+0bXUBeKB5Tz0I8rMcyPLfRpOU+8iMgKY
/XHyijXJqPF6e1gFiHDvFplb1F9kGlUnxGdBjz5ib6O7Y31PFnYGFtUSYe3Fvm0sBM8mnCItMqtv
GMozS3O9XFNnlumqSqNwT3ah3afnIDTPEvySp3zS2n1iu3saCSWyhoGXPu/TFmeBeHUlDTWcNNQd
7cQscbIJezJyBQckE2AkNjRxUSzD9y5oTM3NsvhWNHsFpHKzllMW0X8l0Jjv6CJcg1nIhnVc7rke
UtXe58/gMEhrSybZUxu57QblffddNwY/UHS2j2WIDORuQqE9CFhiwB0fQoYXEn9o73AGJWI/lcUa
2bTBTztBipdbsR9lwR7ASd5/41X3zTBZeQdmvb9E3xR3OggpUaKIrO+adeFOBGCocdWWCQAyCJgH
5eR7UsqDrufikRTtsItASvMwDxAAOTIcIvnLJNtF1UhcZmKbssr2rbbk+7RlAXhT5NfMcssT6wEI
t8J5aoh3jodZx+z6nGjjo4F7AJi9YxA4Y4rR6QAGFnm7Ku3JSVY4O9FWXdCwbWPJ4AHF19qDzMVX
28nkqa+qYqv3ZbWO1dzf/QOO4XFeG9GwV782e5Jscu5pyuKeVqc11FUXKqsu9WwDtR5FkFh4dwks
hdJgc/DQ6mYHUhsn+iBas17XcRPsIkPEH1g4FtuKAyaFhsh+bfe9i9TxURrxBySTgE47sBmKD2Ec
tqjL0SftRdPVaMi6B300tqSjxr1rUMnyTP1APjWmyI/tUOLlqx92IOQ1j41qLCnAvzxlKG6wKvwz
2xz3ftKIagr4CkAN0Kd9V+l70iG+howd5A25KG6Bg7mbTt1X4NJ6m9nfbPlrtWXezZIosokL1NSq
5UnstMj5+/d3VIPxd1tG1OuYhmFbBkemONLL3hOpVJVh9ZPsnxz7gxNnTrIOmHpOACXbL1M3PlOD
0E6FJ4Ya33RtpIKdcXYkTqN3b9JAZewCHuEP83hYPo0CJFqN1iaz1z/azf7NRGIPCd8rMiLnyKa0
UUBKl8I0pGMjZAHys9QePiIMHux7A2EfAtDUWr06N9Z4XUpyvF+iGTCThrXbX6nOhsxI1GHSgsH5
dz9k6npydm1VAgwCc7kLapzvmhS/YQDTuUcUoH2jkT3V40MSF9FBjhr4IqoExI2DldY7L24QjaIZ
YhCHqganWZ3qJtJKDQtJalr+ZJthru0Ezt2AWtifhhpwocANy8J13oDCJB+j4C7R6hG8Nwke0W6o
XyNe6VfJkbVWRGE4yxaFYEO+KnnWbUkWx+OAr/Wo3tzwjMjG/LZZZKLJvoYd3jAW0WK7yEDXmJ5r
lEfVfstwQwXdY7tdDKMKgP3/8d3lxm/fXY9Zlo0vrWmZ5m939RQnoHhTkOVTSQXceLk8RWNtnrF3
MM/UA8H67ZAUINX42rbgxJ5HyjZOphgED29zhQauYkSxbkTv3CVg5u782rDzjd7byOpSbvSwQ6Vr
KEy8fGfBJZLFS1Nr1nOrMe/Rintft0brGa/Q1jPQ/7d2XIsHEnkm4m+xIYczDYEX7awqgBfvaYjK
zmYLLq1+U2uV/awXg3kIJUKJ5KmzeLxtAn3Q8o3DYhxeS4AIxKqhHjUIKZhH4FBbR5AQAT+AuouG
eiQjw2UeucGNMSv8xcUy750b8G/LDaAY4tn/4ouRB5pnNA4YQPOhvnjqPD4rUI474F1qHo2oELCj
lm1p2PRpfsclEoOVaUjZAWaToH43Gk6ZygdocEsH7r0uV6T1SonEVhuBeQXEZXT8a52LcD+MGlKL
3LDLxnX6iRXguSQDasqwYBe8jCMDyegFytK0F5KPTYVJOrVmX4h1XOCZtcyjHs2jHqq7/+ve/Fs4
D/dkBDaYaVv4mptzVvAN/D+YfEAMb/P6abQmx7cTJNw1ZRlcij6bTkUHkopAR57km5x61OgDww7Z
tYrdIlvsvDJqd7qGk+1FS46XoRPpmynPqtM7Oa04IbKljtxx21FrL46pF7B2woEtm5XL/OViS5Qb
+ak9/svVDSjmuPnEy1xaQl2dXYICZ1l/uYgunsq1ZrWvV0dTl6sA2dl0mgZjTaJBani3wRtfFnlf
D6gPcL46OBfdAAZVYvPqpE+d6L5N3eh+1bMcYTMUYaDWFGUorlm0CCXU3dp2qmHjOGEzbEGcYa4B
7oYEL1OI+Ls3gZ1dQ8pWT89Fj43xebaU6hHZltFGhqFzsHXTyD6RTIvr3g9Kt944vSfj72MMrkgH
wPg+6jkq7QGVY9VGH0sbmxpL7uuw+jZo4KSsxZTftaqh4RhhA4i3oodFRPJm8PI75H06x7q29iRC
4bqto/wBTrzMK85G0K1o9M5lXWOjFdYb0i1uF6uw/xSh3BYUsWDZKaqq34a1OV482Y6XAD+mS1xq
k290MttKgerXHWmGsPlLH6xpF2g9+GnqOEd0OmXj1W2A+k0mWRNPAO4viwFVO+NG60HMgez08pe1
iTNbIDtekO5dgRGPFc7mvx4175g4XAM/RMBQOKaO/QMeN+/KI6dRAJYVSJRPYKFpz8hm3+uIXB48
7AuwvRL92QaSQ+vT2EkKdIUJzurIBBLxYkQ9/Gf682yD8o/+dTq397ib1gdytsiXufMC5LUJsPd/
vyq5Xcyp93adZQ9ksdAC1Gnkuj8dEXjPmW6M29yS01HXPPeOI+V4jVKi4EudgTKxZvaPBKamPgDS
RbrjFluIV1NdE3gJ4WnwxcgrVDjn9g/EoGIr11XmgrNeQNrTLkjuvc0Muq6oxKhXWIk5Wy61oFmH
FINXy47A2xerQPPuXtOYujLKNlqRlKtRFTFQY7HoIlAwcEcj25o6QErZYraIVMGD1LTzOwuhBWKV
jGUuVn/Q0gpIQUsFsLh/805zhQlIKzz5U3AOfDDBwZyuQjDuHj0eYievReGjozfhY5qHziap+ORH
HkCXcSM5ZRNoZoK4QMhPDV1FJyRUqeE8vuniWC+O1xWI0ExEUo9kPgA63nig7tzEQ73yUgBC0bD1
//2bz5nz21uW5SELknkOwy7aAGHy3yuD+8wVNYiPyifTEO4xsIQJSNIRlVRRUyAym7IrNa0hpnPh
2dsIj7PrbGaUWrAT+dT4POlEuhmcpF93FuKZNCUI2tfJAH4p/N6p2/3ikLRqIUTGflsIVWtb9206
TaLFwAPb+DSs7G9JW3VniitT/Bm3W3FK8WAiETU3gXajMAvSLrFqoHGgIJ7Gb9qbGXxKQBLKWbKy
FDofH3qB/ZrqIn5uH4VqqOfaCqyPNLkO5hQ9cm+0E2HzAenQPjYE+EcTZylNHwn2b/GZTuJDmABK
BdUuAsDVaMbBU+yuZrMN9EhLZg1e+EOQeXt7MmnJeHCwEaFxqYd/9aYIdrbW7frYynAaBuifRjUz
4I9CDVLKJolBvKjkTATICmoA7N0XAPFzAm/aUdkPz3Cm1A91faFh7iYrpH55zwN4oR44EocAGYFa
IRy8HPMe8P9kRT60vtZnH0md3vqYpnSVNtx7Lh1g78wsKHyogL6sSDGpIdrLMouqTWQVyB1XCpIR
FaYtmxGs6IpHc6HQRD2muQqCGoQfwDzZjBIPjKG1sWuh2eWb73fOaEhTErXUO68gOMNSZHPTVObG
yVDgUtpadaBPXI7B57jL+DW0NPYRt0r6swAnzboLK1QYkhGK4Q2Ul5vWGkn6QExoIqAKaO6XcOqK
z1aQAcmkLJtnHWTCSGrq0/so0bSt7iT1GXFS6xAZbnrogRyMMseo24IBDwW+nZDrbCqaD2bZMpwL
pdWX1HCeG5HYf4UN+IYzZLb7gxcAI7yNf3oIlSHwcI4B3Xiiio88CZGQWiFkNNd3gFTR9PEDSw5U
A2I50n1o8w0NaELcdfUeyQ0JMpGy5pEaMPh8RyYOTy/J4IhdJ8ZxXeeMfYhMN8YhTD2uiQC+ZM3t
sGCVs2VenO+6oK+fgxJcXcjD+h4U7guO+M1nS8hgZwxuuv+7QV9+Bv49P1Uu2Mp93QEAP17O4gtP
vt2IIgW7P4xgXzBbBG+t5FsXhghUjHqRXMbxG+kT0Bvhb8PrGekK9wWvBvnWfBdRx14R3Sxo/Es5
3ytuzt+gCFCwMM9a7jM0CbnLJoiOJsDzptqEcsxIIL+cI1APUPribAFX8mwDzVIiifiYkiJVNqQt
dD3clDyx8bKBQgzk6OQDWHARL6J5U9O5+oW6buOi7k83t46J6sBIs/UPBf60fi7c4ufGs+v8ZzeU
CQrdiulD0nHEEjiqfjOrdI+uTLStkZsIKuIPDoIaDmyfqpZboqtiFUKeVncOJxPRgoXgqsINaV0Z
0loZA7I6113Zb4wcTDE4udIBd+kAuX5pJoUyT0PkyU1+DIK/teTD9Gr4xzk3+psuObHb6mfNnR6E
PNlPHB5OoO4FBeFJz+o23nItyk5a0AHTSwmpIVkdNZWzoq6kLjharyBpq3Bn9YA4KdufxHc+al7M
tgUAIYCYqKfxuSlWmqibHK9SSjYbRTW69VCGCMA3Po5zlIb083zXjbVDjl3EaOf1+VbjiRLZOQVQ
MRWQRYJ8RxS8Uft7v55c5A2EHYBEvYofNYPFe1d3EMYlzAw3y2TpkzpLil2dxN3RNVCG4LvCzZFh
YaRrRML5xVWnLaiYcvDoU2O9LR+FHqMg16uHalcI3p2ysF1nfeuOOAvErmDuRqXDkQ6A3c88TsgA
e3Ic4JZa4Qe2UfhI+ohWfIz6a4uo15V6ugV2r8lCejMNPTyabMQbip+hi7Ae2QFYDVSEhTXed2Nl
HGcTssahxBYI8QOoLH/5I7k23oN+dbxbxE2OR5gsv8c2625WZyjMPqN8bSftIfSNJpU+pagnWVTe
mbG4p6x1So1vo/zJSCr7Mue894a9AQvcuKGhcEDhUUXynkxp0ps9iTLu2JsAlfobUpK98m8TfTrP
xBM4e159p2++yRaJxwJv2qYtvzEtYavRGLtV5GkDkstw8k1NH3bHCVlQl3kEjr87u8JhqDKgo21N
FPYO7A8SBUy/Jv2TIyly70KzEP6fHeF11l5zJHpsgFuxN4bBwnFcXc0w3UoUNIV1kQUAwAnfW4lK
6ZkXbTR//B9j17UdNw5kv4jnMIN8ZecgdSvYsv3C47HHzBFMwNfvRVEW270zs/vCA1RCS2qRYKHq
Xtzs8OkUqneqaztPWZIRRfgzniWaTW/hnZFAYvI6w/42RxEovSzQBbg9YMwKm1lE8DIkV0hzKw6M
pa02SOYFRhUWD5lRbRe4GbKjmI2yK4TijaJ4KGHcdq6lVRtQqb4vufiRiQpFAeY3lOWj3dmpUDKM
Po2V/ein9XBiWb9p+hLA/5UAoXFuenXgDJUPwF4cN56sNAT3CQ1nKTnRXHlOgI46zIobp/cohnfQ
0R5zcmITlAjAYQ+MMPd2oz2MMV48fs91c0Q3C2GYZAb2iujwZLtZGDv9eSpssHnX2afcdPqjUG3F
RaejP1kMxmn05Nx8XH+0LOceNvL4f9bmbuVFkRrtPuLGcF5EngNAX6tn31vlbgsUJyBFbHYrX/Oa
LS1jljpeicACHfQ6niAduljONOpdPuLDlXzrDXoWkMIxR7xek3oe2hVubHaKNCgJeT+CJcnVAW+D
MEssGt3JhN3xbahCJ4B/Ru1iOgIC0gaG5MbCWcjJK/3iypiBDwYE8x/JmG3yPy1cwKrspWjisw4A
9sAyC/azjl7CNOQ/rMwqQWmTWrgT1TjkjAobwNMee25TZwQBl+V+mOJktEQp77bzUTwP1JuuYWvu
bFPBu7+mhvF12BnRA/iTkke/rryVFYnixx8GoLhDYYlrXN67j9KBmbhbZPILSuzbc9TGPytUkmxr
S5ustzrOfoLilm09B7Wca4tZfC0q5FHJOAxtQAB/+JEhzYrab88TiC7etcMyVBGLnIntmG5kygTA
JAt5pVER/QQbQH2hCV1QtgtARdZyYErBajb1h2w/xikeBcpd9pO8CtfnV+d5CUXmRtKP6AOUfL9Y
egnLdiUyW3jxyAE5poOECIUMAEZUCzT90KL+GomkANAIw2FIpgmH3mhAYGA4PNEFqZX3kfS9vA4W
zZ16kMZV7dR3d3Ka3vsuUZd4JAt9ZKPNrDJWWskecH/BURr2ZGFgA2lvFY8NoOoBSw4g/Eky0KeU
bjDPcRISP6KZDW/TynxilnXlMW77KgTN6LKEmcMCKPo9TG9pLiAbgDqpK56bARCprcJKJS6r7o+Z
h5IqV6GqEgcWUrazJc2UHxv4y8SHYR+rTB8+H4Ac1QgEXOIhbcEVFA5o1iMFyUhLFwDHiIcMp3mA
OWr61RLgzq6MAHBnT2xcL75LgMGrQVJfvrkZxyFMWJp77lTFszPqxTP63FcoC8ivJAKijHVKe/Bz
xE5Qp+4GXJXepUUR5YtqTNkVElkt1+pjlCQm8Qv2uxvX7rwLiRYLciDZR4zFohy79xgfFhTjn1Yh
i/9cpe5RnmZWY41aN716BDzdVxsdmXuaDSjvB/SyUqBKbFa0BgOrU29620r2+soFs9/65rVkfh3h
Xa6DJNIx1vOLCegEg8pL0iJ5lG3q7aK428Umio+mfWWna5QqhxutcKKvqO/fZp4iIxYJHr+lral/
svhrGDfWairD6TQIt3yrUnAvKfkYpTXIZqN0djekxLlQO/oXMFK4T8zrP1HYYsyzrQPmrh15fazC
TDt/QNkmKN7U6oPVWyv5xyokp1Xw8rwxff+ApoSvsuiz53BIMpB4+ABXxCvsmqazQsYom9IncMYq
E0BMXO0x9s+d9wNkls6VpFOfmeCpLr7GaJ1EXu8jzjyforwP4qbWDy5wkjaajw6RjMfXQmPGa9n1
ydH1in6Du2v5PTUm3EjC6KuY9AEFtKHc9aFlf0HlbEAGejc2GwC/l8e86vtXxy+enDQsvoP5Qa6K
vq4ftMiY8B3vOUoVoRDa0ATS0+1r4gOY3B6yjVUhy9BIXn7/82MYSKhtSK4+hspxn4txHLe2Fx3T
fJQXhj/bi+OP3bpECeFuno46sJEyhwc0BVlviH3pS8xS55kkbWqj1qRougNNOfoi90jxjCua1lli
P+GNcZ6RSDhgM9V1EDIaTuCMY/ZoqQuNtP6n8KPwTBPsb9/FODDMHrUJXAFitA+LnMzowgcdzA7u
CG5VZXvnrwEfdZXwwV8visVOK7BnFzjjXS2R0aAPYCTNAJUZc81fy0KLiYb/x6PgwG6gTxe7Qp9/
HC1v4sdkt1gmQOR94OFMiVOKkh9AP9IE4Bnp49Uyt+0fINXtUANc1Rp2a1rOjO2g9S22Wwqy3xkm
MPAarb0mIV3slHvG1sc7d1alGyABodcd29bPWhRuCJUrZDZeJJWc/SGPPMjJnltI108CmR3lBIR3
8Y25YsJhBZ8OXtnNwUi+OH0sUuLd7ZQ7otklqmPftuoDd1zjPKjOfxJNIW82eGPs1okCCSDZGDfN
4xThPp9K4LeTLKmFgRYN058jkTErRuySRZIFmecZ4JBXUdUacTYZ59lNBeVJ2WzQT4Y11Kegi9/q
DRDoepStQ+REUuLrg86/GCf0IHEc/kbZI44gnMF/6l33BZifQJWJmdxaNat3moRVUfUAorANdDlI
0Gkm3YOfgd2S7t+8KKZ9P5XVyhAGzg1QCvmQdCx7pDv5vTYW9b12QMnICucpqij6d+SG+2e7rPIz
sAS7jSFRezsokkqh2CtplJRfuzCKL30yvYubAUeCiylZRbkAopcECl3vdzoYnEWSP1jAJhkD3Ouf
bGyr9m7H8we/K2SymwwkIzwbOUFld2PMEvm160t3m2O/cCIWwSpiIBsfkFcA+pmxdohfkBgBb4aD
lv4EzaKxRUJpOINXdTjrTWVsdbePsNNFHp4Uk+jCbp57YdGV68y1P6dFI3bkMiUglIgONesdti7s
H6jPBoatdKxHS/RAEWSCn8Y8x93CrIA07Xt77MXGa6cuE75hu1h3oxVNSYGjrBKby2CR0MhHxjcw
stjcLQqEHfe+gaeDi5vrDrU5gBSZ8rVRMvAZl0ka4L+Jp0GcrbvEi7MAMA+G5Dkk6HFG+wzqalvk
L71qzKMgK9iudTvz7zarz5PvVz/z2n5qBs37C+B0X+wSjKhVy/4Gxmb5zTXQMNENAAjFuTzy25Hg
q1DLwu3od+mrh1pbSorSTKLTiaMr89OHjvKny+xDpyz/f34tsG9dXvITjpvAgyBj9IVwpKRQbA/O
OBSjfIvxorVqCjd6kKUVkjwb/Hc5isHjf5V7IAhb4ji2dh+H4huRD3r7Kd1pdnKhlkVH9Cn+VZML
9UIyNftTF/nRhcDiyVLNFr8MuIDUB2kKYLAqXT4BDRA4kv1Koop8JTQje2uzsQwAb9b+hdv1KcsT
8KP18aYvQVoQSACpDVVh/Ch84B7ZsvmCp1690jRnfMERPVJjOb9aY/JsGZ33JWsnf6UVeX217LYE
p5cQhy73AJiJo7V12qXycxWWf7t47vwCQFIYD7+crviFN/X+8xD6bG22efEYPeHrjs3X5FhXHYWY
q6Iy3Tfuiu/qZv2LCzx8FA5hnvVP0ukt8MA4zYqBAulZDu2wTW2/OIOrNcT+w7qN49gpe/PL8SOO
MUwKzxDZGIOh2EYmndzHQPEMZMfY12gc82BSo1TJoqn2vi7aZfTfdnfaf41HdmiMBZDY4LYbz/ZA
KFD5OfqRQJMRhcbtdNG2ip6jbZ13LU0XrdYIYD1lXrhKJJiqD8jbt8emRaU7vf2ivRicORm+9jj2
3+V2B+wXdUHC/xN6hLUTzUSWsCe3f4imTMMNWU1cs39gnTzNM1UDXoAkBlCFKBW68QFE7iZqNZxy
Ky9SVDoDYKNazlVupBiG/FOPAvObcAk703Lk07oR0Awd1DqpD9eB8+tgoIQysCbDvuhfI3zPLp4B
8jISeG4+HNrR+asFrjqbjfoS3z8c5ot1EXMt2yRe9Qsw0tlh6tow27zHYDJNWPDhP5suriOgLF1X
dgf8RNmJLrZKnLuUTo9ADn6i+aKWkYtEewgSHkNW1p4Ui13Zce/IrYDEs+mdxRKJRkt0CnInG0a7
RXqkA3hs3KwpAYMvdRKkbTS9AsvT2fpD2hwj2ysvOFthq1xO3fdYa9aUgSk6ByXeTI6vVZYA4Ckt
V1TLiOOxKkOj/O/ayKaMcHJot+6sptJG0na9kwFGFXY9lT8u8zgxjiWOOIDBZnwpG9QP0Siy6vdR
okZjNRlfaLRohZLd2S1RyqQ+joP3k4FJYVXg/AzbcQ3PXsrOgP0BCR07irVVP2rmnNCZszw4PEFj
bIQDV2ZU/kUAUj2oCrQdOWpKMru2XVC6fyJJg+62WQzAexSAyjxekWLEqXzjGPyBfHzAOQcxkNbn
OOQFuFmm4tAkGcpXVAJMr9oTMVSPOcuB+Apy96TR3M2ADoRzkXbaSS+MGG0ctnitS5x0DL5h/K09
1dMYorvxt0875WwDXEJ+LEcZUNFH3Q4yYMAQPdBU4iF8lh7u2UIVeIBb7FaL5gWU3rL8Qpj6VjG8
4nlunGYU/r7Dd0ZNqSSYLqUub0TkxGFl6LZ+WqqHlVXTDbeiP2MxnqHuKTYU8jBYeVrwnMg8aq4N
sjk0w4Z7nhFflFe288xRPFN/Wn7MSPdhiRMfb52aVfTI2/qqyz55ZZ3TnuIQGJZ+XMhvSt5VSfLq
l8nn2Ivz3YROjsdK4+8X0eNQGtlYEG2MkaYHi8Z1XAAxgpp7tcgWZ40nQDt00mLWkgJIFj7eqGrk
ZXOe+cFijXvC+3rovBy3wv9jpSpLORCd9ZcCZW+PpWnwVTKlzmaedlP4SCM7GZ19GPEfd3Ka1nge
x8h7nSMnqoHQ4E97hXV6Te0Oe/hE6wKa4n4mrjTKk4s/AGmKJLEDsbBAysAFMkOLqdDyaY8mOWQ/
lcmNAjvUKMs37yTtdZd/ShU98UwzjMzfY+WU/jFWMknUww5krQcy8Rt64g8ZaA89IIoa3xwT9ZUJ
yAaZ6/BnunS+D7TCcUBP4IfMsqvPXl5WSJrjqP1PJxKZhvXuxPE9OPHSRcnCusJh9KqsUSWAPw7q
l+chSzXgrBYlqgAXIdpYQf/iA28Ju1MUTH9cNJk9mXnJ92RssORdeTc1jEE7RLW/JTm5z6vdhVsW
T6jCmixvPgctgOOfJx9vgdu8dib0uka656GB3HHWmuX6WxvJzNcKROnHOucgeVZT03Cy58z38IOW
4H1pePul1/z+wUhHoJk70lkLJm9dRQhgL3IFGbC8Zj3/OdjoKhCMD68eE+Y6m/JiR9NeH1APaHOB
lDa0FvByH7vYfKIZXfTye6iFyQtKnKDHvhZAjb+DlY39Hizl0fD6T8GAoY40MIGMSxTkoEcAVQr4
Zuh9jMqyRlUB0zy3cYLpeKGx8+0GGeEPBY0qzde2osFN/8ZZojMEd0eQNiQs8k9zRNL3BoptRtYV
25AByRwkR2+2EBxsuk4CIiStLFDE5wFbDI2hwD70KgxtNbQT+zkxwQDJR9TgoFAYsk7hI+JBbZ+c
sAH6BWbRaCiU5g4NhSw2m6BGpzzw82Fcx0Wb7GzdREo3jfrNvMy8AlpVJKjXe3vbTlV7lEVmDscW
vQGHPnIOy1rz2tgKFZukN8IgLUFkZrTOBeDa4owGr6oPDF9XRMXx+4U0ulKz4mePI+7T0JZ4QJOI
lGS7TFHKEQdRi9fcRqIcOVhC9Uw+RxWrjsCoKHbpWGuBHTHkGtUljcb8GvbeuQYjx2kRaTiL3I1o
fA3IYnEIufeMunf/uIiqbND3qQJFH+KiuInLvOhbneYJCC9cywOQCmBzR1P8MtXKUaFkrehj8Hd7
5WEoR9sLcmx5jz3ghCk8xaMP4EVRG3gT6ilpSooC2AIg2hFPMssQimRex5DHwTn1bglQRFw7+alz
6jo3WUmRDzs66q3HFndatCLPubAQSMYXsG2tcLvB7Za0akq2dFyMXpXZYbagqfDt2YLMKMYS8iOG
M4rXzAz1z6OF3OnA7fgzGzLAoAH2/srLSdsi3R2dq5IPx0Qfyr0DPNVHND+Vm5F77AVn8cgl6Jr9
1UmjT5ruj9+yIqsC1+MTqERS+zqqo5e4TpydEQkcatJ5TF/hCN4p+03bxFaH7pD6gTFRnGet4ZVy
RRHQJIzTG62Cd62BedAI8dZlicna4uCVX24uJnbzos/DbeRLfsnE9MX1mhF8z/GACiGkVvBZ+jNN
aUSy1vUfKjTMAXQt8jqU98BuHpLhpJyHKon3elM+L243JgWvxxOA8wOOc1okilBfpnO9uupZB36/
nsV/6a3zmqIr/LXP/OKQtl2/Hbpm+GpEMYjIq3XTJP7T0MTl69jHZ+aBQMNG1/9rUtguUmBGtSdl
IQAhLjoAH6VTBQwIEcdXq0BAmimHD3eytzoJdrEmq/cxUu9IwqMIt0nZyQPewzNOCLxrmlqfTWlk
X+IuNXZtn2obmiYmaumysinBBjQB/XWwAluZVajiOFkMWWvargNEBDBjZowVLKC4nJntngbcaa9D
2wyoe8q8h0gDcR/JKjQmX9Fvi0wkR9afpqQQGu5PACX/ViiLSWviQ5un3zRV6EnFnFGdgFcdZAso
GzWlcI+4/bf2iipBySrKR9CyaciFlbLmNkBR4Erq2UmgFsTfzGEo4mJAI7o0FPSfVymFhbxFBJyN
h4mKmzQH/93qkkZTcho/pvnAgE5ulgNuTVCkWpKemrRqqmC2TtzfwwxZ51071W/MS719BXbSdaYw
383I7dd9g+x5oqY4yfneSd5f6sqP3srPmsurt2iIgYJmpH+Thxbp7CZAWWs9SFgQgLRCZ3OAyO7a
TQjEzpVUuC4puo68lTaZ+U767AkYjs2Jqwtp6XInmz1Igy8QXjsWy1moYrUo6F7kswvL7CMwE7xd
bKHpaOXhZlgFvpjik2Mh6ynrydjMwqbCuRm64Yb83eDWYx6T32zhTQBN1UEGsENf7OldtgQn9a10
jo5KzfhEUeY5Ux9k+TS8s5CTUDY3/qSmOWlmRxKSd0iLzj9C7+rcXRVIhMUpsp9EwtHH+nT1hOmC
63p6nNk7SBY6wLAFnvNplnEB+JMEWPNrIv0g339zG0tun8iCbCeNecjDugxAbFiMLr6nuSd0jDwu
IrJVq5I7cF70U1bH8z2Rbn2UgqY7XwcgSAuMF4c7OSkpSU0jcnBqR24dlsRzynpRkO8yXXxTNBci
UZjtZFkCMfJujSV8hjvZAeXNqIn6fRefPWjdO7fM7T2cgiI5uQRYfqA7mQ0wvVPv7u8+XchdfJ7F
i5ZoWQN2A5wQzg+TsJ62HOVU504dQcgomS6eu5/PF1AvBAQdP+zXKALONrXEnhvIxtaIp/nB7yto
6cxiMSG/2k61lcMde0UPrxhwVEHhZdOOpnShJ13IrD7I/AwpefX0q5jDTkPZsMBwx4vrRxIoIm5x
WS6elqJEI9bD3SKjkXD5hIIxYW0WxTjk5cWQabmZkiwE2AKmpCVF3eMlz3dHgfau32uQIkfVCsqp
y093cqnbzlmWYr3E0EY839Gw9mTLqH4kb5mcrHrML3ZUtw+gzVvnYR9eCs8JLzQK+05scFCorYQ+
ymJTaPoLfmJ5XOxq3shT2/jn2HoDr4uc2LHhyAK6cQcW9hBo+2Dd+30xegdQtUau4ZQeu7MdaQCC
4+0jFEmEhfNuHIO7CofS9fA+B5b/ux95eLL/UY/gFTEMdN6DRcra1DF61ABAVZ8H3Madg+0O1Znm
btFpK5QvGivU91bnRdEbGpyXOal9bnZHMG6t6ggMaWvURJVrx63RyDr4yCGGXOBUB8VYp14CvWdP
Q7r4iaUfUo7jQGXYaSEMabiY0AgFZr9DWEPWgJJJRaPLYm6PGjQpKJ5RbGUfSDtb37iTVOK5AYg7
FYPcZ6tJfQYSCqlfReziSUOGyxIaykn9Pc3nnyrClsZAvdyuYNioaHoz4uVVUQHRRQP33jE330iJ
vukWrUD4pwR4nDLhZvR7OOtyPay2kWX+IrUzCAkIb2UpPXszlvgDWWnWnB11US8m86XHltFL6vF4
J29Qk31jNjso2YQy2iByvZ7ebs53MV0vf+j7MNt7rLBPoA+0wABg4N0ulr51AuM03rSj8UgKuix2
NC1Qr9agIBF+d2o7r9DMJNpmRQqKN4e+M1ycyWaZtvg+50iaAMHwj091E4U8SE9uBQoG1tLIz3aE
YushH8WXxATYQFJ20zHpE3BtNW9cq/K3FNQOZz9vc/RBQIz01LsVw7/tWQIKdsU97Jedlsdfo6we
wZkC5NQQNFAvrMKZrJLbPcBcAW8Jymo1LYrq7LBavGTR2DzmSEoFEdhtv+YCvHNZBip1Fvf6l8yc
xYChSo6DE05rsgLwVwv6X7teTeHQrAzf4Wchxk8yLNFZM6QdINxxITld8ri7nZJMD7EjV+/ji9m/
2roN+i/bDvzUaim60Aq01j/JhnJK971Mn/415N1Hqibd2CBpCAa2j88KJt1yXeTY/sqXGtBMR4AS
pCe6tEOIe20/picaobnc2rt5vCVl2P82oyn45roKZfAQ3rmR7J9cFrtUs/m78wTkoL1TJ/Mid/GW
aSpQ2KoNYq93un8cxtY/0kioKY1a3BXBEaDm8/BOTz6s8W+9daSRgtRorPWdgoxNCzt1dK7/XpBs
7qbzUv9ufqNnE0B1dbTJb1DfD/AkHAMHxLA5c3GCyQZ7ZsDrNCeSEk3njf4f56WK1DUWgHfIfSbv
jIweS5EDxfNBF30c3X2uMWSwGTqaew4Ic5c7wIeuQxk9dN6IN7UPzWxIGrPyAbhgAi+LfEhGF50U
eRlmO0BgpEHaASMxwlM1QOdl4u0MrTo0aD0+df5goZnVDv+XmjX5cxeHqGPKBHozWz5sE/Vqvuxp
UE2QrAQYVed39kVR6mO0QputPivyjqMsO7G9EHfaxtpWUcXR1A5OhjSOvqDBO3xCvgv1KnmBB3qj
GSuakoKhiAVImq63dTLNn+3wBPgWNrI9kRnJ+XQOuyZ5okmaCftsNuFlajV0Zsky1XZ5LUHtolYh
E123urUZ+ukcNhnqChXdApR8tn4JgaILMC/LecEfAbyf4OrbNIogAGAlgOm1/BetAkcsiT7sK2Xg
cO3WHklsAC4IEHerYB/2LAnbR5qRvWnhj52P8xIVm0xaQmQ1EF2ZP15SR3BkWvsQHSWdt7anzEKV
1SiNE12A+GmekIgFD6JWuKtFcWPIWyuN1qS6kS5OOvrCT9bgo3spEaADaWtwPhlounro2sF6GEC3
Fdi5X6MxyLEeFgVNccrrnsP6hSZkv1jRKIyneIvvCQilrPCHbEFESceHC3DKDKmyHEMS4goYZY+1
r9n75RRytlv8KgXxwATb92aHBoRGwxmdi+IjFMNM2XC6GU7W1KzjzNcCbM+Gk56I3DmTl17LaYXE
f4aMKzCdsZ1ScHZO7YcnJADA8EFDI76yDERrpLRzDfLFjkboXUKBxYcvHGqOX1tXZsUWGdap2jWK
rDrT68eibDlw/wvAsyOnhP5M0W1GywKtmOl2e63qb0dJl/SzLPoY3dmJP31Ho8crRTl8b6QOkIjC
CrED15F59HugvOmj/8e8dVXiKC9RtEf2yWCt0HFHaCQ1Q4q1xSkizbRmwilXGhebecocZAclKHyA
2IuqkSRCtWeV9wdCKSlBMHTs3agLZtASBW4CqqBjbuFtIVSkJYmGfSeFI4tR7+dwhHlSyQlYhQy/
nYan2gFFRV9adHWzIC5TH+w+rb8q8kbfCIUprasLKaZG36JvxQXivfMu+vAng0W+xCBFJ7HzeIcV
9admOC7ttHkZSeBCVcXneHTaHTW/3vXG0pQUixvJlJfQI767k9+045IdY/rDgCKrPQXxWfPZbBV6
j2rsnW1puEQxI2yNCj4h6X/TMAfSbFXbEx2oBY4uN011NPfuu+XmzrlFRyMVqCyb6DB31M02TPXn
5Wg19dHNq738dxM++18gXZ6pm6BBBISdbjq+edeC3+SNMaJKMH6egY5QLyg2kW/8qtvJ/qYGSH3a
31IL1MNJ7Lxm+iTWgBoqD3h3sJ7jyS4Ajw0+xK5tL9EUT59l5zZbbWx3TVPXq4VTZsZLxoHgO9GM
m7SgIY5zMMr9icB8x1uz2IVAbt0YuGuvBp+BZLHzvW0Dku9HW1QoWKchs4G2ZBvDuwZlE+jLUzZM
tZwnLSBGE3tChUE8rFMAW75muM2e3cn5EasZiarmrfUBq0QTs0A7hxk17EhTdND0W5TX5ZvKALRv
NQADKDd4eW1qxredQO8cKgOQv4h0YFLUAFYyTbvDcZnXPvz3X86955A2AOgN8B4fSMCej8OVO3i1
JmFVikNukOVVpnceNRzMWGNdbwtwi73VhYamIDTyWBkHo5FnAp5Or1ywIjEP5cCcPc9gZSXwYE6o
ZH3uDRf3KnAre6fB4U9xZkZXP0bpOY3MVqIjg1qpgId59dSFFA7qnmzgQvsDcrJBmGOdkSmWdeXv
diLDb6JJ3hygnOA8Tk1B26QdG7d/ClUQ1nOkjoAlG6BQfboCL6TbsWHQAs8BHG8A/GV2SYcDKUN1
pB6p03G9coCQhUrX/WxGbnzEHwSYEaDSjBPuXpg2uy2+pnJzyqbbs6FG9Lar/P8D1MLX/XvkMPwx
bE/Xdd9jvuPc/0N5SF9pFUA7XsouHfaJesNnfYsLt0EeOQ/VfNE4qXrPy6oDKRc5TW0fKG7B4paH
LuZg2cJ1Hi+6eYnKALxBaukoUPtY/NaL7B31Ef45iuX5ebIlgxp157tEa+efAG0J9sFrnWMhzfDC
cf75lCXD9yzPmq/9OBYbs0U1NU1jnCSHYIUcrag86qMGcCxlBZzMDB2wsXaJWjtfvNPGBNiZ8m4Z
anVCH6/3ONE3AhlH/o6o2mZGty4qD5rwsLVWddiLAtyVyBSWxnmRV5aNUvHO52uS0UVrJYhDehzS
GwUqwEk2r+OjOH+xy3GUfygkNhILSR1pS50fPMfXz4u8UevUBdAkF5a6wQT1uFoHODdYhz7nhOPw
QADtbl6na16ANdw8RgYykQpf5XtishfVBfLqZRk/FMhVbHXDK77x9AfpOwcdaEYonnoH3ysFPhOp
C28Lc2V6urMjWRaZ+UVZENEuiRplga/su4WmRyAN6vr9JDMZZI4H/CcC7LT6v7GEuM5wncjTPUS+
eLQJANTLhbZDPw/axRWOJ0Fu2kUElqBSq7YzhqcC8uw081cqNOtIFiT/HXaWWLj/p8n0uIRBHeF7
6AUndAm9xPkzNMnxbp4aAIr0kkGiupqumo2SXlC3dvG5Sw7ERj6LZjWxkNMF+8T4PDYHmtQOwF3w
LmhumJfk5xGdUXECWgxspTMcLyqRGjkfoztZiPTByefAP/lttRiQzO4H/V1Nc9HW3bEAVCMgp/w9
l6P+rQWESRKK9lvdD3KFgwrrmjdJsecaqII8tMlfItAQrdH+kH/BacurIWo02pZA8ANhbr4b0QgB
1AXd/SR55W7Rq6RvCi9mn4Rm9lu0zoWzljugN+o0UW+1EMY46HM2bW3rW/INNRzbC2ec1g7QZsw8
Kh6s2swfutS20YOqhiSUne2tOF4e11bcFLOMtE0L4vKAbHov3IFzOjvqKswSax4pt5EBpdcqnJdF
SeE6OVrvQVCKD7LBdtX/EEBC3XRIjlz0lIegbi6Nt0qWGo5pB+tCl0yY/QUH6bMB2fYoiD9IZn+3
uOm7AZnJ3M43QIsp1zfCrseRqBbzbE82iO4/5BaaJrLCW1dlNB1zVpafrEE7UjdMISIQrCt5BTiP
TwXSKBZe6U5oX6rWPudyLazCP1Vx6F5BHY8H1jglf0WT/KLLGjUAva4f0HSXbuXQF9/8AdX3yoA8
JX7q2VMTeGahjjRB7e30BXiN3uwZ431wm5i4PyhPMiDPuk/7rQ1WF4+jSDkouIaGo7o+9KKIr3Sx
alQhM9ActDzn5cZCKwcYj8B1uZjQCO8mKsFoPOLGikicx+VOAC4cIMMSdEyzTaX/1crcPAyKHoFE
eZOPp84NH0g0f4o8dZwV0EMYCjJ/24URy7BtsNvI3LsVSJFa6Wrayu08/dQauQHWCqShQO8+oRur
VgKSkt6t001mjv1hEc3W9/PZm6QUIi/z516R3ZFIAiB8g1oWbJAYkEIsdWnc2lsJkG+vFhlK3vmJ
Lv8k0xWsCEpoTm3Ewh36hkQ9xyOPJahkSKEusv+OR9rFmNa9m2ap/JLhqXSu6xR3P+nmBiCKPP2M
nWx6LAp/QzOSW6PQZyXJdGVGo95IsyMguDahMwVJvPVyUMHWeJc5TVkWzyOSuUpBI9MPkyq4U/+T
y52MoaOuCmrHa1aJMIwVqSkixZJMT/HWD4RuHHJ2J7r4CjYcDGCGasKHkOYEE75MF2vk1zMUwKTZ
muzQOWYda2yiv+Ht54cVx+MLt0L8J6BdFBR4TfEFWOaowLSR0vJtQHfnOYrSEuE+uygD36UyywGl
HVpX20PhdlqNw49JuxpG7/4k0w7FAjemjNX2bJrl8b2pmQEBKAWkc2FaeYDcQIK7uhEDowQlSDSq
wVW50aZKW90pgFtqH9yGvZItuHIK0C4oX9N/Q4tz+DCLRDI+At5UHicQpt2sQKbLCkWPU7VFRiNa
IRf+6yJfPhdWMUEq9EA65uSlHdz9DAWPo1VYAk9729Qg8gWg1IPqtz0SuBEhIwkFj0SjMGezchEt
ZuDAmJVkusjJ9s+wpKxzwKLQ6EM5Yy8trh8hF9HiqrykCKPjoKOCFueIxRkPPXTqayi5qRRP2Giz
C3rbslfOkgZdbUBLIDlwjS711E0POKPzV6gubE5Rqgo8aHg/J8Kd1lc0QKSiuRcyfWODZAqNiL+p
ghZmHpLNFD6e22cH20k3UTaY+ifya9FVH4D6Nk0OthX/heqWKUtWXYLsBG1nJhSinSNDW+Wonj7O
+x/aCi1axhO9Dzzfn23mLRTvbP282GRep+2sofYCe4j5dkpr660ExAAAb5PmIZGm9SaRev0fyr5r
SVKd6faJiEAg3G15237a3RBjASGs8E//L5Kepnbt2fOdc0NImSlR01OFkZbB9vdL5Cr8XwC2uKAq
N8qD7Z8GURZbMH8a5I+DjPFMA8dze+22LaDZUN+kgwKy8mD72bojK1qK+Wz0c6SMBeKNGFcSYgh7
BlsHK/6QgYLvn7LxoBWJ+kAtOqhYw89w7lNLjIUlr5AJxLDNPOFsadwUu2hS+dWUidFVh+t5p/50
nGaZhyrlGhLK3H/4JDR1HLpY5w9Tb5XEyr8pTeNOyw1YFSnfMhcUg0MRKDi5mUwlFJsSEKo4dll3
mEOdOmgJjG2BL6j85eAYzTHLDR9rtlC5AxtcQHY3CNpjQUHKd2ORzH3lLynFwtRaGX3Y3JhJu03D
LAwWBsvxkqX5oI7lwxK/FEi9cbDIDd9wIqDj79wwA0XbghN7bEIVOA9sf+9HfnIYLOvy8KeYAhUX
TAz2UUfdeRglrmIenn6AwcAS0VWChl2dYy6ZzpEZJ1+ztA18CcuDMER5MLEECYuTsT81VegUhwwP
EHJBBXMpdeeYo1WxvqS0HuriozlNQlXXk1xUGY23bTPNAlbBCe6g25jtsU4WLGp6dhpjlIhNgTtB
AdOFkp7txoSr5eApR2xh0zNbNSYS04LSWgXpNpoAZHSs1LTDcAhCiA0HUgNiA9vKt1i3usWbPXuz
SqMHIFBL7quqa7ZlIruD3sfyDHXSYc2grPckHBvXjjS1vsNQFDc1EPq43j4aTfBLAby7AyUPcNLa
wQ4USFDfB9mI/dSlDPS1v4q0Ly5jAu5ZpZV2e+G1AzauRj6D56oXt8w4OGWYj0IR3uxuK6m+DFap
fYynmNfUjyrqkwPV0gEmzwoG3+Z9mTjVFM+K9PD3dThu/EvAF6tvzHAsj8Pz3LMN/Z8qpsJOWgse
jOWD0/ARaaTFNx2egm+Uo8FrFkpXq2bsWl1eGSurSOXG6QIHCBY+QBx5TFG+sES+0xr2jWbgRVYb
Ky9h/DDYwHOBOKRPc7cpx/544kGjYd221k8+8pd1g985qgwPxtjTophjVRStKku6rXT7ArA6PzAX
lKGa3LDvDCzkHaYExfym6rb2gN9v5tTAhn5OXWfPIPB6Ijmzcli1Novfei+311lZDocSEh/3WQzJ
gkE3g+9BJA5OFBlgwSbQaeY+2wPlWjwEgZNNFVkf3OHakj2XtplC20AKvIwZFbYL+b538L5IOi3z
gfRctDzuz5oRAcnb2UdKUhzKdJBPhDllc/bWnJdQJ6Q4VTTCw4ads7EHTZ1ZZHbeCmu9UKLsVb3B
vhN0fLIcl1NHeNq28QIom4/B+bJJLS96V420z9QpPwtopjQZ6s1VfTHAz4Rmm05JaVt/myeBE+wX
nflPbpHzG+n45o0T3hZt557tMTKHIV4MkGIG7ZeL2FhPdb2aBtEMdACdg9/0UGJciXEQxbgZv1Z9
KveUpBAGwoDFPVMnDyr3EEfZkXp0xqCEYg2V16avGQvKlOb12egz0dmwbfBxNiqlxO+PGIZ+CzpV
EseA9ARYA/10SYtT91tSNxkewKEa5wV1fp+wqUMRqHFBTqSDBhd16ZBXIDUzNmCl5j/micCOuC0j
vISP0gsOENWRbG4sZtc3WFlpbopSr/ZG5TzWMGlhC8rSgZV5uo45YPRUhxvw7zTTPVzvQivcznOF
lcIKpevKNbyG3GM80SErT5QrFkBZjlStJkErYk9Sn+WggitLQnNulM6aRK6yUfpqalKUDrZMLysv
JmJ6AzENrrZzMZ2A5m5qUAiA4JJQwjPf6TkQr1RQwikvnuuuHgXpgY9iJa7Xn6UUnp8IMwgjZ6vE
W5jyZzgIhgfOLqv0kyMhEyPzD4wCoRXgR2idwBSBrqDRWQsvL+uNayYx2BpIQNlg3RQ5ROR6VYBp
OuhHAnQWepoeMtt5pd4E/DQ94w37MVi6eeFFCZonMIRPckltYwxEWfjCZO+eme23T76CopOlZL9L
i3iX443zlhfASOoiuTOgigjtGJjpwig65hsradmDEi57wN6ECa+he4r0MDjYQhJkWFK3GAskZ29G
I6MThQyWqpORhC9OOJjwPeE1XzbGUG8pC/IBW5sD7HwSVwu3JmR/JjilN8IiZ2zkBLSsdFw6tdTa
XUMnCTA5zzCPowQdphm4Lu9ZFFi71Iu+mi72f2Mobz44bdKvWA65QOpGY6y0+mWbxPldl3T9Q93A
9gsaJOaCkhRLCnimVyLr9lC+0qBE0IULWUsYFoyHNqo/WpbqMomX5d/9uUZ8Vs9DagaLqWmeq/Rc
M8/gWm5+GDphrHsHMv1u5gMj3+vVMsD6c7gMC3DjLvqqVMm2lm0FBvWYn/tZ25f3XOXqfp4Dkgjl
vTKLeKMDzLzWJBTda3v4AiVRLBY07gBVKp6+R0PyAL/Q6jGRrDzxZBSIGuP4WL80eNzfB6knbkoP
NBuKVzbWPCWWjW6hgq7dOkUNACJYk+89/h8A3/fasy5t+F8ZwVcetunp788gDAv/V9tOBjacYKbg
uXDqNR1+LaXO7JH0bMv6oSsV1nMdRzvk46EzuA9TFurX4OwAtbtJvF47UIiDs5curvvTmCk3tXsr
hsLs5zBqycbF2ClPp6oZ7+b5r4ZMs9FJafR1nzI05t9np9lhEP0VatrVRoM4+ibwy2ChuTWDtCTE
CD+aSZoHZ4rSofYybeNx/hyVBpYSOeSkjgySc8GZmpWdYWSYCG87JOKGhsi8Dsr7aXSO/ZDebjYT
EqAp9m5idscqSbCt+rtHwAG8yb9bdZTcNk7C1mDRZjszKPvXri4PeZnpj9B3yW6bED8CilNZ+VnW
a+pgAFj9iMehyzLTiJewJsIaBV1FYw7gtFfkJz5ebMWICgvHg9ZCOXmMawVTOwPQTDCs8c3P4jA5
mHBjXVS0t0t9iN0Gi+mHMvepnH4ZDI5i0xjqUoJi2PsPFvRbmuemuahLiSKBDXnf/jSMvoFjqAwf
o7LO7uFOtmhMG2T5sK30lQXprA35M8djliUtsEERsmLM0tjAwbJvXMBA0CiCR9OMo13fVS38EtD1
DSPANpk6ZpWNm/oY6vqw3jmtkS8pSTGniW4Sy9TOFAIY29rh7gU5fZqy5csOYGmWsHSZO2n3AkyA
sQ5qMLqCnHUvjmywhiZFfcNtVT7gy7POhmBvYgP8FUwcuTFElx68MirvoXk04H8VX4n/twoZ2OGu
V5p+SrH7F8Oe81VANGxt5A2w+MJVJyD8yzV4cc1LlOn3fFT9dGU2lUZMheu0k5eluGZPpfmo+jmW
1lC77M36BUA8trHtsg2XUdpz+D79sx92GThrYX7Q8HC2hLyucW/0gb0NDGcAo9qNwZ9MkhU0neM3
rJCdc9vhPxtoXBZGXbwbPefL3MqiO6GZ3q5WVr1j0SgwE7jNUoGd+lW67qYsq2RnAzS9CkqAkUPD
CmGjkLJ8b8tkRzFrBP1Tyxxb1NWJIkBBOthN8M2EpvWGSigEE0nIyliQiIS3MxgBEIrak8EaCSl0
vv47Rl//uU9pKqQYhOTifRW47jlyarz1rhtLh0pT649fgUreunFhPkJfeW+Mv+lAOMUu0/IBe2Ze
94rdLcDR2+iijI9lPvyqLsoguQ6cTB+tA9w4d70OFYTIdJwvDs+snW3g3XzQM/dL1Orjn6TrVqCY
u18qTbItng39VdEz94tewX6hzjO1prF6HOsbSzX2msamQQk8MBwwNpRNMjyGqCKBA/c41rLxaOsB
MbalLKgk9qpvIdtJ3RKmcStbBzBCek2+NnM4N1aiwvo/j8bdtHErwGD672YO+yawzcYdgUxjKyV9
bUflVDiNuR5OfTFSPATg3ViDh3wwOeVK8rUdD5Fpphss/IWTwS0lTAV0+0WfggCIqwW5sZAmh5m2
m8aw2C31YC9ebwtoqS/jroMe2pitPrPdmGXwfb/wcMmiZlN0MBuZx5tjBRZEcF36nF2abvCo4vZy
/D/PT44wEY+sTQ4Si5vpWwBo6pewSbGbDOI7FtGH6qWQZyvw1XNSDP1t0mlfKVpxaE4YwuYr6oJG
JqAoJOz9NCYaHrqm9u+GVNlPHPKoNHPsOcuwClQW7xPYHBWjxUSalx+HTAksBzswEZkTeA+EIQX1
taaCCg2Vd0b2UZk4YXyay6lLJXMsKCx49Eg8EvUlfyOqQmJARFskfrqlruvWD1k9qnNZrXU3VhHt
wYM45kVVaKupqg9d6w7+DdNcVOUKLAxEnte/flZ9ztWNFAo6I1VR999VNDh1w9uub7f2iCudv2jk
p/ynWJMAFmaWMSxGPr+V9CWdvq8UVPTVnfOu59Qrv8a9haadKiNpSoBvY3vRAin7CCjjAwCW5jkL
9eERNFa8/oWJvaJkNTjWXZMOq7AGKQsEplqHiCHuw5RtQ0BO8LoVLNtw3JU04wLgBgn3+XEqC9rH
qwGg1i0VF7FlnRK7fZumGk+r8pifLTv979NOybGixmrixamd1IVpVK9p0z+CzjCevsmgdWzlcX2g
oX/6DE0+vFG9M877+c932zy6yQJjX49A4U459ZFaauz+PdaGYNrjARM8u3HY/9fYP50jV/gd5HGS
rq9ObhOemYYUbgcEkFaBKOUIPDY5VXSHdbLwAYsAjwl37ddBT3WsFw/5tstc6EYUaYxXW8+EZzYu
oTpeTh/oAGBcvDR4JHZVJLBLqYrwYEKB+pzzIXwoQ7hkcS3alGOPQlgFwjth7HMI4WISGTUaeCd5
tPKCXSpsyMhZTbGFt6PzPW+qn1loV699ojKs27r9o+bhc6QyLW7NyoIHMNDfx5aBb9QNgDpX2MC9
cW3cOGpZJQ/KwjtznZTOs+h0yMazQHwbOu9UQuw9WPyv82V+NjxGSRSvq6iAm69VQyJ03A/z1YDL
HjUh6f4dQnFy49lOfqQDxallpuHvujlNLeezeppLmVG3zkGON2DZuWRZKO9sI7R2sNZmO4BO8rs6
NY1lXWTqHRZke9ztvJ9ZMZyKkndv8NLTliEsvG/xL4z3+tDC3FcPg23ZphvsKHm3dGAjqrmxNGMN
i0QHz03/SAxx9A6FKgce8L/jZev7p3/O4Y+LkKFX5as2DbuzBJX13I8tV8LVKK/5D2zh8HZFMSoJ
PTZsden8kK0v4AH0OUzBHvxgqRERjKFjBeXqpkDZPLsHsA9NTOea41HXg/E1zz5+EipJHQYc/Ofn
oREpnXue4XNY7JcQdsFrbw+QHU40fgyvb3Pr8DnBNF+su+myxCPFMnBhJaPb/CWvoHCnC8u/c5o2
vw0A3KUexfGt9e8Mq914DO4UECRytAXeWCKATQxjT3V0sHFdW5o6tPorlaIG1p7FBi8MznKuidp+
2HeDJiDsgrNRwujA6/B8bzP1aH7DSRdMdNUtnZw+RiHDF0sMwXEqc1W/4zqcDOIWvleLxvHlTcof
GLg5+I4ElwetS/e1C1PKq7gbgxORCxPPV+OA1Kp1UHgd2FpmjQfC+ucsNCngBvamDCJ7MSegJNVu
q8Tn54EBvjekXNxInbfnMIu1pahi85vOf3i89N9Lm2Vrp/STIxjtxp0bC2PRt8z4BizZSajGepad
mWx9iPfs6izNnnSzeQvHGTKthLRoJ/Fa1Yl2D/InFJyrRr5Cwnmb98UvvJQ8mJDwuIsK8AREA7P5
QRnDJhi7FOs61m/lgIWQprP4HRVrrGjOhYi31DMtIMpYa0IXUTb+Adj8j0PvmVY6Ivz9A2X4Z5q6
RtkH26jnd1fDgET7j1mGCNRPUGZwlovmNFmqcyih/nMoZToaRM2kC+4F8F0bqtPN7Kc7yG4d+H1z
AH6+OTjjAZoaeDWgJnTe0aS8oCZVUZ/y1JqHTzVzeq6+yExzXpxpPjONvD7RPB21bHP4CYNG24c4
ZMTt9cxOmwhtbSX5wsqMfsqkI9XtgtUWcy84zzUT1Y2CIcvBevvv/HwiatEc5ud55iwbICfIofS9
LCqggfMe3z6Dl+FeZkxsTaEnzzDghJKRSL7/taLXBjlV9Hn5heMWtCtiD6zWXjXvzPEeDLdpHkVQ
+UcPQq0r7Fk27+agnhXX3YegwKu2Y5XWkuJ5LN97JYoH2Jm5J2Vr3ZLmGWz1I7Mc8z72ocmcwpVy
irPMgqRrksr7ng1vwN4nC0jNlQc6OJ+tP8WclNf4/ow1cZx//x8rgcz+10Igt12DgzsGmVJ8sis7
UQFYvOf3tXePp4HqBG91cYYZhjhTCworH60E4CUJ68Qdxf+zzMi+y76E3tI4hdRNBa/xxBAQLsVE
mSzVoSqw3zD25vjVbAwswG2m2K+pDK5x7YJK5mHMFvoqTSEMd5WYu9Ri47c3CQd9ffFZ4L6SLoHW
yFduZ+RbE9zP1aSFnQXWWnTjDd2ougcJg7mCWUc6sEBr94mWrxlsCKaQtMoUdOexJE6sBEz5z1QW
BdUxYisTVvNY2c2D/iirtMU3ZWzSIczqcJsy7Wlo8o8QxQufb0OLRYcSzyVQqDCt4lxp8BPnQMNR
jw6dBrrAKsdTHchq5U/c5euthCHUmbKq1qGYRn0TThhw+4TTzTRhl8XlVggwxP0+/95XSX7byCR7
2ZlOkL/EuN3dCt/43rZD9sKrNNjDG7yHKwuShWmAzdTARJ66pfk/yEXc+dd30dGxGG1zy7HBiNCv
yEVZYQ9BD/jsvSscOTw3lasdbANEHHKBLDU8VuA1LNvOsSDxQOWBeeRHZrKLHOBDGdeucVaZwbCw
Dt1oLHa2C4v7w22nJ/L2TwkY0pc7UZY5Xpqw8ht4WC2mA3VbWv21xsxV2gjwBg/lvNc5Du+3AJy4
PNy32MW5qcdDjq0UUAg6fUtd6DGXm7//mK1rcpahO6ZlMDBWHY9bunf1W7by1o5aPvB7O/DuY3wn
ziXENo92WWOTa2Qqy/FyTYea4e8GBRK5LGMzWsNslT23Tg2zh0D76eNpxGUBh2s0dKlCnoePmvLd
jdHoNuj+UXd2EihvuRy8zwsc24Q/IygaNyHStyB82gxXIzCb44TVLkrN3XXdwI0A+GrTWoZm1gG+
BgyAH4j06IY5rh25Bi9gQ4rntI5+RhX3f2r5l1Bw9aOCaDtE9eIedin5sHEFXi7+/ofFC8H1N5OZ
DvPGr6YHI0zXviJPyTBKuxIgmHu7eG6EiG/weFAcohBq/VGOJd+47P2FU+buNzDsIYSNP6IM/GdV
5PWL22HNz9FjIJaBOljEne+eeKRjndtPITcfW/KdYnS4qJmahf5WW8OjD+IF9tfgDQ6OMV4nNPYM
mka4y2xbbbGR5L7UTQJo+GgPDkb1Eo8l/imFWPOtC/uSRZqYv2AUlG3juM+MpbCc/uAGQ38ws6LH
009uNDt77FOQDnhxdeGgW2GXwkw/hkAirkiA5kNhnfglrpbjRI4CF37ptYFc4+tnLty6Vse0rG4K
09ZuGXiIgH9XZoT3h7RZA2HrJ+syYdgi8+2zg3VYKG1JoJS8NtsBFKkWU0nbFzBLDEAkoXmohhX+
Lq20AaevTGhTgL961v2mWeeij5bMNdmZDpSYajLI5S144avNnJ5rqFUWAT65mx2v4tT1uio5lK29
pzkpRAdZhkA26nagr/Oi00Caw8mvaiiGh5phAeoNJKjHkrJp2b5q4x+uo3M431QWyBJlcDQH2LZj
Ez97CgM/W4hO1D8hCuNESf0DYrHmwtLC8phBoV+Ty0EHfBHbiXq3gDwkONtZ68L53TcbeBMBu+IX
eXUexRfX4P5mSy8fqnMQm3qy9fCX2EGd84vfVpVx0PrGPIXsMPWGOPsRReFb4UUxmDxGi21P0d+q
HNKmftNF95EONzDP1HRQOVWMdSwrf4LPYrOUcJZ55nYNw7DSG86a1dibXvOrbZ0a5qk0Wb/rsK17
hAmwvedO5+1zmSVHYYvxJUP+DIymXsDgJTvMB+zvQ106TDod2I3fGXz9Rbab+9QCgQUb8NSkQVfp
OcYhEY6HqXG2lPtCLubU9UQXpRfNi1FT83rYPOHFJ5+ac+ri884f9eIsF01B/14aenHCi4KLJs01
nyUuh+jjTzUHL059MfLin/XHDzTPDLFbd//3yyvuTdeXV9PFRrelmx6opTD4vrpxeRBaxMaMaO7D
KCjwYyxssHLhEvoNBNFVMYpud2b6VCWO9zIUcb8Sg6XBVMbYwqs8AM0JB+4W7xn44XtHGh8hilsK
KFRltOnqKiHrPDjgfebhKu5CsPwWkvSrzoO8MM1RRfraDI0d9mZ17HEBW+mDCPsK78R602J7fkvd
2OlePKY8mMSI+iF19JvQK4vXJsSG1iCTYU3dIixh0Ir/mBujDpovWePDPRNlCqrsh76OoSzTW8Vr
0YHDFOe5faSsJZa56TkvVR3WkOAKt42IhiFdRW53LyIhtp3RQ9ga9C/9KJLmBrKA+V0C88bpUMMM
YmGzut0Vdia9RcJabw/psW9UMsVCh7+7ZR6BbDuWxLD32QH8WS3kONc8obRgPFBk8Y65+lPU2EAQ
hNpDZPPyXMW5xMasdN60CIsKuQM+IJZh+vtYWF9NI3TfAgBdVw7QtYd2KNSzCxZoMQzOGwQHLLio
VxvsjLbL+flu9gAPJO48NhuaLT3jzQkqpmyDRcotJa4mwN07WSQiwgoJnnP2kTHcVCNyHX9jdoKx
PTtRd2o1uQ3gpJ6t5xgl1FhHLTp0sut2BtSu1TqGMNtDK4biQWu9bO+Pj6Ru3UOYqavbZlnqibGd
+lbSLN0UDiJUDTxWs8uSO6inwA8CkDHIljkmtjurMD2yoLR2U7epeHYqXbjcL6iI+tTyfIl7rlvA
wcApRom0cY6pMmT1sCvycFh4JtPWfijb185ytrT3HA/MWBRhE94XhWgOg9BLSNyDUAo2E/4Hhebc
QC6U4WUiNmDwGEff3E5uQwmUJpbky63CPu/O61L5nJXDiQqGJkhA1IG31jwy0gPxCDywWGQBVCgb
M/zFlHpNG+m/+rIpoUtjmQ+lA+kW7Kc1Z7Nyy73uBnKPV15+5slgrivwFx8bB6ovVlsUb1Gnnosm
an7Bjr0djH6bhcLdAz+zsuohfS0D7MUOedlvgTRXrzFW1S1Xr782uM2u9IwlRz0sGXbosRRQJvXX
LhvMhQ4s0zLRg2ZZ+EkE/jAABZXIQ2Pl8k7ceCWkygD1O0SN9NIjHvmqssXi7JiLVBEYq4p3d44L
lJ0VgqYHuwfNwwIbTMLzWrsdYEr3tYF5y7I1jfpGGRCoVAmAYHg4M746MAdOfUN7kgDX75sBhvaW
5unvjjhpljK+Che7k361TIFgAYMbv6tJ8tRpRLAuDakWIWiU9R1lZAODtnfbL8UxDhXqmzS1d+bA
8HgEVbZlW/mHFmYJW9aBhYc1BUcdejg7qh96CNUhDUpey5rFFZiLtbQfKW+7WNRa1HZyp4YkWCRY
tLe7CHsawrKe9HT4kUtXwn1B2k/ApHTLPIDn+5TEJsQaG6DeGoLc9hMz3WSfqrJdemOxFWnZeejY
dxrq8DJ+sEHFopEUwtbl38/kerja01z6f52JZougCvVfZ5oKJHazP/9NEMX/YQEyLU1b38BqXR35
eNCAoplaPqSLIDM19ukw9eeiATDyi/KsX9a9ii4iNOqiCgJLy0ltQZTWkw24zzobrdCaKAcANg6e
YcEaHP4Zl5GpfekKFf4prqDbdDDzMF2zMviOr6i2CO0Cqr2uj1l97TWrnO7BU1F3EmMcqjr9u6+i
N/DY+z/Fw77pHhTACFN9LeJ7hvV8ID/0kAfLBOz/RaQD+1TDsAvEaCOQG8bhsT31WVvXp7pNcXOj
ZkAq0VUnwTvI8g3FzDSWH2k52JjEKiOo+UWX46YEldOhNP1yXUAIHgwc6E5TbKohGenpjMkQfoXb
YbydPgtVllYBCTcGIPM2Vf7DtIuNO5OCN+2hpD1vitFBjjvkc/ciJqNt0Gpqn0C4Gjo57yoTJfwi
PPXqQkp+sIwBiO2C3+DKly0ozqvEXLtGIXaJXlavXulAZx640qpSzR02ib5iMad6zQxsCfqM+xsa
VDTDq+x6G/5hRv7Aevs2r1UEaGqVbjIhhyMd4IPc71r8JKgXFthliOsEwMIOxnVAvOUIUBSscPTd
1vwYSMG08MDVb7R4NQ2ioGsqaILSfLiL51sL72qQ1k9d+c4Glt9aqmV4s4WuPGhVZrCGM1u2lHqa
wGwH6fkAmTFvWfUqhxS54sE6yBq2ElXegH6mrGDd4h16mUFLa+WPS+YxAEbbwk1PLrZQ+dqDP9bB
hGo1X1MaPAkg77XraCPz4IkKaIDbORogOUO19ivP2uqOau51h/+Ckmr3LmVQLvVeq87Ez6vTMlu1
2LRd2aFb3vad815YtfYMcEl0cBXkhqlbgbm0xk4YYLowmXmuTVCu/IyDBTUWW4O8bbw0ue+HyPsC
+zBrLKIJ08B6px5NaOmpvaSuga2naULqajmEL+Drt6BJKTROmgHMfQ/rbe9Lym/ozP/8lK2Hpzaa
9OpTUhfWTeLiU+omMM5A5EwTcrykF3nw8s9PGYWDv4yjpIHCvPSPIq2+t7EcNiC/+scSj6xHilPr
f8S64nroPB7XXGiMW5a21rysB98OoMuaFQDh1B0w433Aj7LosPb0mdVkOxqmJEJbLXna5G+tY/N9
oXxnVcRlAZew/Bd2anE3jvr+TuRYJIIg2lteS3j7wukZJrDo7nBp/Bja+AKk/HEoXgd+WbXs7kDd
b/eQycp3+AOww3wYAIc75EVj2WsK4icJbVFqhpWelRCT/13PGHav/ap7MfUmMkEug4u7Bs0RuHNh
EzRdZEwDO3qUxY4VfgYnXP2hYwmpyWATSCCli95Lt13qlLcgu6Q7CCXhOxHCZG2BDSR1mxdJsWsl
+IDhSHvqBolM1lnVDkDO+CNIo6lagE+Bi7FYTIU0Rdc6A2hXIQynWtkf89i4l2levLR1C4AWFkwj
m9lroXO5hz72RVwMAAJgZ1Hu7TE+KIDP4F//Lsc41dd2VBywS+suSKmpAnQvMjRzT1pOs3hTj8sd
NohGCuZnCWk5mTFEQU1Z4ckBsrMhVDJXEP1jW4Ad7ZUrmLvCs1B1V4VmdQeGjjqPkiK+F8HMkxJu
BZFarC/pO2kqyKlETJYrR8EAKOryU5VkCe5QY7PJK3B5bbGeYrxPkS7wZ11dVIZ+f8LyybCjdDbY
AM6Og6+rG1fWS25n6SpIsTq6oPxFkwbRcJZhQa43vnGtsgCF6PslH/p6R93B6XOsgFj6grppZluP
gftuO1b1cFWPp2nrUW+cj3osk0RL4FALFW0HWF3updcPt0HMNai5hbeZ6Q23FKKDy4H/cgFNXswx
KhkM2GBHEDBYUWIehqsjDMC1wNvMsWSctEvZl7pxxWGeqeoy/dYA5Q/uhsHNPFEZ2e4pypv1HKJW
4JgSLoXmj3lqisMyO94MrKyW1B0igFBghoDLcd9Z/TQLZeiEZjPuqlW83lGM5qJPmPfR3oHA1Gme
3tUT7SbE29fnn4UqpQ1id8T7i78UTa1Bj3yL9aoBJEbQifQy8A4ikdg3B/b1qz2wfdNGMLwB235Z
q2D4EeVatDA1rNIyB/ZuDvam70IXWNlWaRAGaXh7UkZVbEIjBvbNbQt4uMLvVK/Nh0L1bbAAOw7g
9Ag8WRsrvSK3X0Ge6bGQx6z7RmTGxm4duJTlDZT1u7zaatgxvevKOFqleNViOe+2SQP9b260gi2o
qbpkCw/y7HgRi8eaHgJ+ep7yI5WVI0ue4nUF13QdWrZ4qxyWngu1NsOq+kWSK+2NSevd7yr2fRDq
kDn9ECywELHQ8bwDw7vgV4XlRvB9m/DgQ0Pxu9+k7x5e3N4rKJEAoBkaNyVoMfrIP3M0ONhnKqoX
FbHHKBiPrDWd6TdaPBQHBwCnG2s81Jlu/Q9KpsOul584SBCcM/yMDMPUr8kQthUGA3fi6t4ttC8k
Skmik2oUoaSWjAIBibbeWlOWmM5z3Z9i81iPx+XRT4CszH6QN2Tnlv75s9eMPS1OfpDJJOXGXgIH
V3gYVThtDhlTA4CQVe825qYcJUy9VK9PAFB8H0iAFDSpXVYz85ZD5HdZsURf2/BBcE9BXzhrNX74
i53IeQ9yCkYs0CGql2tr4ds1pJu1GM7DjnU/8OwHVGLZPYyq4gWedvJTjzWWNbxBwy+NgdtPpXCL
Dd/rWNN/5kmdL0QBtq/Oy2ijhOEfgyRxl39fLLSvBdMM7kByH4ZIFrM8ZrtXm4SgzkZCU01+r8Bw
8fAUl+r6o2rYO/yck+/C1d+GumVPFv4d2zZtxI4lYfv0twK8O4ibXjeLUwoH+CV2Kmr8MHFjJeM0
ul2avALiPXarzRwrsIC/z4v6LrEB3EyTDLzESJhfUgjnLRIIroH7YRhTd85C8sBeYDl8XI6r7jTt
1HFNPESRLh5c1/D3SWjlYFihSwmfD/YKjuXmeo5pbfbNrIriSCG/KkHkjpdOGGI72kst69h2kQ3x
E7R8fUCw/j/KrmNJchxZ/sueH82oxWEvTK1KZYmuudBaDTVIUAL8+ucI1hSra2dnZi80RCAAZndl
kgDCw/3dXrqbtntIWAKwK3itT3/9N7Kt/8iXOUiUuS7YAW0vgP7gpz9S0tlZZkx8uMt1nNKaqrS4
7pGCiSoOQqBez30kBtJ90lnDqeM9RDWW7qiYEivs0tY44+hiDS0ksDO29bgWmT5ck9EtHqTxijOr
4dpHbEC1jIH8ZpMPezINQzgnsw1QAK96XRDWXsGFBm6sJLjQqLyq/W3W6s9pNWQhuSpWlg+m84UM
uo9sIdG7zJrg1bouDBTKJgW+KFXX8S5ssbE6I1HanKmVqZ6gzB8yJ492ZM1xNIRsivPG+rcqGRo8
ZTW5rQuwx9Q4uXk1LRtJ+qJ9MZK6P7alLted9I3XWJPfHaMp7i2e8Fs54XDCHnvjNROjtWpAT3xC
6VjxlFtsT/PQtDogg7toePLYcTRzbdpmEwhjZWazs6ZVO8j8DocWlAzGhXx0Ydjg4U2gatNU8DyO
emgwqyytDdVolgc9tLzUtHXGvP3kQXNMFgJ6SzgrlFXXhzhe0+60pndOVYy/InX45bd4AtrSTNtk
azHHOgR2Zl3/ZGBrWM7JkR1O/2tr/C0Yv6N+PXT4lN4QlJIr5ljkl4L96AH/t8ArqQPkaqBOKvBr
/dTx6yTU6QZ99HmSxnLyU+Xnv1nYqAlUVbz0EwC1WEzjQEstjpV/UP5R+f1f/Es8UsEf4s3R1l/q
ydL2mldom0KpVv/J/G5pJ/jY5bie5VNjm+3wTICKc4Kn4pZqf2cNVdWT2KM8UF1v3g1gI+stHKXH
Zzvx65dWJHIrCss8sKROHsrYasNUOOX394jAA7KcIiIc5DwwAwy6FAGqizNOFf9ijsrK1rEozhk0
ow/0iAS8EqJaasNRCvYMQKF3GA1tSDbKLFSYILnJ95APPnqovg+bdSh97MQ3EdZRoHx2HIidz0Iv
UC2r1xlwkJuYhGAKjZe33H6gImDSfSF5+kiFJSqs6IRzATNEjILsLJDILnfyRlZBp105c+M9yrIC
7K6mWjv6v15s37sgMd3uFj/k0hGcmTHKJVH6dHR5ARam9phQxSCxhBFkJFKlhi4xkpGTbGr51WWU
g3uBDkFkGfkNacpnWOuBbCGI7bVnNvmanHRBmh09IIN3hia/iTMQNZA/UpQNNKCwhv3Qp1B+Vxvz
ZU9uSMtpwiQB7U84t2mrXjpaifr80dv89R5e1uCWagbU2yVGoUDBsunXk6W7q2xIuQO2JthcG6A2
ZUZaCPQbePXAWot6tUGEk6/5GzOvoBNBNnUNUjYXauFZ2J/8QKxS6qUOEEe+9ZIJyPJD40ZAf+Qg
rkvVD19dmDWoooNo1FeArEZrclpuld4MdYBLFo5YJuL57xRhmmHptUIuG1RIOD0jMndjshkKZapu
R6becnEy8ZMNExCgP0TWJYqKrgGfBer9lgsO5/maRU6+irX37q7oUBPIlToKRZI9tyYogYV4pzxq
Q9zsAnDdHKVpjEaFM3YP/OOxddZlZ2K9kTYg+1ZNHOZV64ob08qEUCFQz0t/U1nmmQMWF9bRoG8+
9AN38Mf4qkgfvESy/YduGvjBRhYyHEEkeSocAlarW6AK0Jw/DN0RQiT9MQ5sZF3fp54/5QDWuJ03
uq+fRpBZ0z8ECc14Y7ImXskWtOGW5ZohWD6NW7pYeh9dssYG7Xttzi7y554ZH3iJvc7SAdk2UzFp
VZupQmWTr0+2C+QxnB4LAFySA5AFamYAmvnfcPJ6/wFDc32o40Im0nRdWzc+QyJF4eZmW9f9HWpu
Aa6HvtSt5VTtfnT8ERtJF7oAbArWud1mz2VgpXhbMv1nDDUd4Cx/l0P/gq1G/MU04mI99ngCxlaS
r4ocqSFbdsUlU0RYwgKLZxs868Lvbnrh4Uep3M5oZ0Axy2pLJg1Kf74RdrUHrrTmpcdPXVp4d43S
pX+3qC8ZQC6o+iofAtZYVAGEiEzFLV2g7/GKZcFwSK3KPUZdKU44bgYVKKpHkbPpQdDrguwnN7rs
R1X9BBy3/mYIOwCVcy1v0imQAK5bctN7kfaC7/N5CPzshxY33xNdcx97Sz5KN2HiHrjy8eAYElxb
qd+vIr80ADec9HPAAv38yQRFzLT/6wWo+XmTYLuej72Bb7me6dsmcfB8//oAPHz7738Z/xcZAl9x
rCseBeqvwFlpnJNxBKGwNYptH0yoSRApf9U7axMz3Xhye1mcIa0wrrQBYZ6reWFRZBB5CHQUc2K4
U08HT5Qm/6bHDdayAlB9T1jrwR7Mp9I+g/CtfQXG4Yg0Sv0UiHQ8FsyFEMRk+H/z/TTMz/tV7ICA
RANzPwr4jcDSPzEIQQzRjauojx+9utlYENfufStFbTTrrrFu7XFI6r304FA4mr2dokBQeC8xGODW
HTimj9Sb+ukhbSS/ihaYZB01ORTVTN20lxEINx57kHDctdZUQria9Ws91ZNvljeFUGm3X70q5lug
eduDiAFY0lL+TAGVjiMSC3IndyDLLdddAWLZWuTYwJTVg+W77KEtknjvVXq1Wnw4WMhWrj5A41KF
UIccslVgG8WdWSTNLvFaA1pIwD+BtfY7BVQFkyh2rYwwAH33OfB5am4BeBBbUCYmIR5IYxeC5eAF
nHxlhJyF+wrCnA2WvUiB6eC69UyoIDiN9J9dHdW5ys8Ge9r4QdcfROkUR54IVMuJY65+mHKqMnwd
cJhCpmc0bBvIGrrliuWOxy24gFyUmEMVw30GvMjBC/pFAgB3MvGPjUT+DZjNuN4klp2EkSLpSt3o
+xjkDNuw9i41QL/igBwirOtcf2wnzV8PlWxuG4Dzd1riBcd+SqdTjGOCnVem5Z2Ra6fYhE5S3PDs
PMp1rzvDuXfbEdrbaAHm/NYiHwpscHRum2DSDMoOhWEgH/3rHx1kHz+do9gg/vIthSfX8eD0qP/D
r64VRSerqkweAfMoT6xwzAvE9PY16VqQKTNQ+yQRZCwillmXsu32pSjb+xygvts4rlZxnA53VemL
TVXZw12c429GLfJ96G1dKNM0g7/qzDK4FlW3sRVGGey58jxBxjU0ldmifHzXpk22pd6+lfWKe2AQ
ol6p96eytMsHIM4BIJC2s4tK49impnHT2G5yLfIx39dVP6xcq0+uScPk2eX+t4izsBj08inqG/e+
MOIzEijac65D6TGHSmpIZuG0/c4ERcqGzAbpIqDz0ulAZpKOPznTbNBwYqiaEUTY/nGGPo8Qnhb3
0BmNukMVKeqeut/QG6EUbr7ynck/ufQNG9vV6LLyaZSpd9s17leKckWL3bUa5BhdOEF0pTu03mjn
F4BXrswGOVgcgbENqkH8iH0UND4Ms/pi4OdvyQbkBLoJkBNOM6Ej4NVfqgmgLD0a263uD0C6O9ib
nICodk7GkOKAoZ2qGjXo4NGLjKBM1kt/xYzvZlZnYWMEQ3PqYmcHeQJUS6i/epB6zb2X+1+N0gNN
/LsrEs5X1GdgeU1kBEwzZ5MGUdi7SwobKFWcqeQomfNBZlcP8lBDvAg4W9yBgqeYoRJNKklUdcPK
tp1tD74BKL5UIFH2hx+B5vBQtnn8pAPtBK2Gorn0cdIfkUETO9BWs/smUqrAduq/5n1x45e18Tuq
hwDAStj3vIwgXF5qEbiWcYxmY58DbJEoTgyP6e0E4MSD43HAY/D9/Vpw55BntveSuOyIv7J9SbrC
ufS1h5Yyhc68EPvoYEM+N245tlqjgQWzv3Eny/jiiozjXDyzFPnd+CB+ryPk0kGt7vwAgcxqskb3
a8MdE3QLtri1kjI94sNBjRE59keKZUnGQ+6ZoMoY7easq0vd+H0XDlqP4ww8jJpMz3ZkzSETUA0j
i3NxH/lQowL7lrkVpdWv6ZdCvw+zK1d6w/07lGLy+46+byCSn962aqgQ20RTMVyWvZpmBc0WtTjj
inZtXN5ko2NteqAKXhIOLnH1ZbRzJAbNQKvAxVyLg9bW/trE15Xt/Jg32/k+jpPqB6hqg1Y/Rs1h
B4aldcyL6aFEbs/W+CO9qQv7tfbLxUBRPX+khRPCqAd6YO3ZLUv1g0kD77dAewDxAWgq2wQc4GLi
v9s2NtgTKmkDjz07Zd9/dRoTpE15VrwW0XNvnhdZaDdCTb0om2hrcMSMfTY9V0baryvHMG/HSeJ4
EprHR2hVpRfkAvxNOkTdta/aKITIQfq1xdG4+nbVQ5Hf1+p4MSlKMA/9YUk9P1ZloIOofMLbQZ1a
miCc2fhRnKxTZVpqS750TH6RrPE+QcZwUDv2JZoCaUiBWpc042IzIgt4hNoLePZUK+ZDs54UJRkd
Q5SKh2whFZtPJXr95OYQuyK/X5hshX+gHWojHulDP8aHMfb0198Df5xehT6mB5OX40ZLauM1L/j9
ZFXptfVT/QKyN1SSq+CigYq3IytxwcFYccWDAVIjiIfOntj4RZ2HXh4766JHCiQxk3o1TahDasWz
5jD3R9KCS93gcXwd49zcDYOsDi72WqzSu5OW2QVYymPvEmdAuFGLfKPypcpHLfKlPnRstLi6/wex
fz2nNvKPd6T5tEx7LstErGtFbuemcrxNods0W4q6zk64uc8ZZKPIRxcwbSRrQ1WQLz6cG99ZSl1t
rJJpbbC0Bnsdsi/CFo8Rton7ztLivZlb02PZBa/tCDmevw0oAFhFeWboMjP7gRPbQ8KRkwKdCTBG
hpefTZRlXvSYs7XMsu6rBjW6QSuzH16DXOaEVdY9q0bUpI/ttBNllT4GJSriWiuxb7tId0Kj6Rxs
PJCtTEtWPbEktvC4tHNodMPUISq6hhjnsEOyon4qiyjDw7uIt9Rrl+60cyBWtKZeNwJ//YBD3BVL
UbRdlW6EbCpehTXW1PjNCYmEvKi+gbEyHKLS/QHZNpCWRLl7rYDV3QlQZh0oNsjBbOoBq/sptmbC
vXIVO6jYIODe35TyuJ/3oDg+txyIfTiG77uBo38qOOk7I9WDpDev87sN2exdDUWhre70ySMH3CAE
Y27+U2bfeTY230GAjP9wZlf3Io/EHmCRca9zwe8z3mUrr/e6737z2zxE1dn7Tq5dnbJDTY9w2qOF
V8eNDa3eddo12W/+0O4pVpPsVuJH+02kUA3wG7+5GsJw9qjG2eeGATJpsPrpoID8Cvrzx8Ew2GNU
J8EhwDZxQ34T0mKFwb6OvUzwJmTDoQ+8MwgWk9MYCXsDVqPsTrObtxayVvZmjLX0juW2vZGqFUev
lWkBjtGZ2YYIQ/Dd7cMG5TZIHTr2o1m2kBSBBGo64nSVwqZE7/9meRv8uqd0jMD2bJDA69haWtA8
/7y6NZFGBpl2Je4MKzkgZe8eUVbnHqllvLcWX4ePAOIhtv+z2CVsGf8/+QCuRtoAVLvxAL3LWV6M
VMTIJhGwPiseJeui7Sc/RZBvHkb2LCFGzaWfppllxdRkQ65HIKOFvhiFFKRpNuuN9fE3J8i6DgR3
TI/XDMnxY/3rJceK4Ti2PkA0qqNrJwd7pvcY6kExpnsQ3dPi/jSKOshHLaCaoSi22P913BLio1pw
ltqkg9Tcz9tNBlau1Sy66XInTDyUzrGm/BvaPdOkOjHFZQr9nx///peDfRHECV3PwtmEabj65zoy
W0ymX9mNd8cMC8e5Ys0Gp/yRsSjGmj7mIPwrnD3E1/K9iJzqwXSB00YlF55ReLiVvPwhpwE8Z/aF
AKJxl2HX0PT6XYm+mzRKEuAIgBxFFR9ARkX21lFo4OymjgTiqcAHReMdUgVTi4RtmesH0Fy0YOAo
Wx3plsq7c8Tk3dkt8/dJg3KsxcebTrukctoA/d5rIcVB/GVrm4V1IYsuHhQNQlNyA+UGkXdH4wvU
bG+mpPfXFGKpW1i95s23IB/FDd5wHyv+x6kwtrlm+Nc4TrS7oEkAkRbWy5Ab3n6EbvaazExLJqjG
iehI5n8OkmnWhazwvy/Mc1BKkl7u3BVZV5wrb/gCTmvAm8FKguNZHP9wrM3W3AaGFkUK3pecr0Zo
9b5K0BSg8k6kGzo8siL+HZij4K6KyvIOWbEUQHIcKtFoxaeAmi/LXjcBl5fK0QBUZXX2ZGHBGZYu
INcjRDhQ1m7/7jfBvdvl2etkaCBdA4XzHVSt7N3Ay/LY+/HbcJx7vg2fvOYhy8tLwpChAfHEPehm
43uResVTlhsQX4Q77QZ5Qf6pCeeNr5U6Oz6h/I56Gy+2QfJqNkfq7aLu3lJzDH/MARRQGKVjYIE4
xkXZqtXr68EYgI9U5bhYi6HEoeRedTPyGl8am8drB+iK3aw5qBkMrEOg4lUaeZAXKR8FAJehkFZ3
bq2+fLQCTZVNFGxLIQWOyk8lHlXQz0IwyuS7q4nNjTIonscVTofNRj9EJGrY2v647TORz+d43gAq
uaAFdpoX3tnUGFvRn8Jz4mIFwRbtPE7j9Ih/yYH+wKjmi3dFxvMdnQqq4bY+2DcJKPCpfmSuN85U
pgkQivVScZJEKYPmxAv9NzQqwOKQ2CaTLnNBss/st6Fjg9JAd2qHg+bkAnVxuJh2wo58Kg+927+5
yD8qM09S/H+7HapnbZzto9xp2tF/hMHKAUlAVJXQf0nTaMm9DfYcsijCjsS97ovuhiwaXqaBnIeX
Qz8cGmwnwsAfNpMfHMu+Gq4BBPVuoU+foRzEkl9qDUgDoMGLvVPX8gtUUE6s9vtrhbKU24RHUJGw
8+lLCa2U/xoW8yQH3xOGN2o2bDcKGUX4JiVWXG4rP65OTs+5v8qiGiWXkCGuIU2H5me7tdOkDmnA
3MTS4invJcSJ1SSzj0bm9QAZHmp+GES2y0Dv4YKZRzruZXLBbI4iXH/rdcjBOepCLbMGX7fbVf5R
GPlu8YOjFMJMnYy7VdlG2YbikLNGLobGoUpEXCyVkMDswkvhpxCybRRdr3vkdIDNwJZwneZJBVp5
IXZRVP5Y6Kh5iiMi0PiBt08t/alj7HUW8tbMj+SjSyt2VlkM97MRRdnpv83Txz+6KWpePHPC71zT
jVPu181zGyVrgA/4q4KY7fNAlFtHmThnvrU7Lb2iHJPdjFCSD0fp1a/LcB+rxCv0BHZxz36WuSeB
9IdyWR2PgMbLMj9rtonU6mJTi2LUCKjVTFuKI39uuG4I6kG5Hk1kF3Itiq7U6upGm1vNe6tO8uQw
RS44m+KcoUC/5TssP6wXfHF2JIHlBqa5QtWLfhH15N/0E1Sk6Tja4fbZ6tscOG6/nEeCG9V6SfJH
IcAloj79p3/HYlKvKd10L1DQWky1eQRU3TwGKWijVlXDsPAocmQOJ2i+42wO/bPTiWx0UayhIMOz
/TbgfRrfykDgJbofRHVCvCoNsvbQCRftdqE/IQKVT2afZHe2B8k2DRUqogfZAV1aEDzMLTJ7s4VE
pBwun/yfYm1VV5SgsHGLSquP4/2mtfcOH7q7sZXVKndGC3zWefRotdGOHqNdH5U7v+mjLT1tAwZB
dOn2j+BLzy4lpGrmp/AyPPXG6BHFTrsk+sp8QzwQ5s3DukCri6dWZbP+MAgpByMHzOzpjzCgsL6I
2t8AOqKD1Nt/LjxZ3htApTzgGEBCqgn10GTSpdZks/K7IlK53u6BfBgkXBxvAFaNvNxoR6uhTnHy
nyXPlT4mV1Ql5WdUscPvmTgqLyBBHmMVD+JToGXODXQWWzwDBc55o7hex2YMUWVl6jJVeDP/FtqO
CCEfxdlt8Ytdmi8RNsAniqBJ5+nU9J98891AFlODpSbIw6lytT3yJPJElyafwC6y2CaxjSy2Zsi3
SAko5zZ1p5/UufjnGYKoWuFY+itys1CcYn33MHRp9yBR2REGmVMdyex1r7qz02pFFl2g4cB3n0ZZ
bvtbngCDr4cjXuSAauRpvnORLNtIgR03Z2nu3BjWuE01MR61runkERn4DShd6vvMZf5VFa0gvWI9
vVvm4JqzBUJk/Is/Wkvf/zau6rmOrJMWrHrdTL94kNNKrOGly4zyUiQeMtfK3QJbv0H9AGQVlelM
wQMElvp77JyGBzfvLhSFRau/151OQxIGUaBNSYEUSBpkYuapbb0eXmwtepsa5YzF1dSkOEm37G5G
dYEoYxTqwNVsi5jrBlbm6k0++O1NBeUHbsTVQWkpmbugQ3qr8bILRczBUVz0JxkEWzYBXb6ex/LJ
w2G7kUKBK9FN4Jeh1m0amrkq+snADdTcdH82em+3nu/wfkMKKccGeEZuaTss+3ZxHLs4oCvTe56M
VwdyKSh69oN9YETOWhqt/TJag76qIURxhMiR9VKDM48GQcAtvWeDCQbFLy72BXuj8/aeX6D2VAdv
xWnAxnu+4BcTINM8TahKVc6Ymi43z0DIVG9jlvDPc8w2i5JgZadCrCiS5qSWVZSASS/Dl573TzXf
cAmh1jwtNef+ZvC6k46CzaC4CSJb2y0EQKliBSKqoE8+6vjkex/PA+bO3EIUBvj3Q+xnoGH0LOvO
F9DH9vsg3pFpAt1yV8VuheQosKnko4uRSXYJgnSPLB9o1sgX++bBNEv/LDx8CZUA/NtUNAuHIMIJ
1Tb3TlBZ2z4BlcIQJ9n9wHmK6nKcdiCLDxSpYaT3rboEpWufgBSYI8ivmOZv7AL/2WoQXcifpt/5
FDu3i3tItbM9BuK8uGod8mQAEqJGRE1PHbJn4K3Iknq33FevubOGblG1CfyUxytLfV5nAmZmmYs+
L351bbj48jFzTlnq3i//rKHyUKrXoXwy616ieixezR6leWZiIUGpTLevV3oyTs9GXdmnDviula/8
ddf5IbJC4gLFafZYYwry51OX7zjYNbY0PKlHUFpCtxOFRB42Yq4dkh91uu7Kju3xUA9RqFlivNVw
nHiLWuxmlfi83EajD997Rweys9AYuLajDl/1UqserSeHQTdviSV/6iIvAq2L8yc/hH3AkhHcLO54
SvtLbyvxJnyM+b7qs+CREp8C3t2YwuwvphWEnmMUoMVsP17I5ymBW+rwrXXPRvv0Z6HVn4z0JRAV
vc+3y7RLGCq1jfbzXUfkQ3ZNMr1+usUnU9JYmrVESmwN3SsXaFR8djG1/jFB8Y2wy+YARG8W9oku
7ujSlZq4m8Bf0BaVvFn8eoMSfhTaTvhhIBYyu+IuR9r38/jSRqYH5BgMvLyGe06AM0OpjMzj7WgU
fRhLWeNMxGzcs/1+EXHJB2DmjYMAN8OBOmj0HD3bA0cBWDd+I+5obQqsB5xTkEH80W3jNBsTFUMb
8rWith+KYg4gD+sn8MObmr6heBvP5AeOUnJFT13rnYuNeg5N9U5Ax8iP8n0qoJdt602B5xmKWLjR
YvULCAV0h3ApVRyfGiTwR63ekq91J2giVWpwrAZDIAM2TlNTUIma2OWHLdCXdlTmp+Vi/mpSRxAN
+Ym37pe+j9vt4lpGGVGAchQVtvio9V+noxFLMI1NOsiteD1wo63OsOIZoAMS2e2w6z0QkmLXAHzC
oIFqAnyebMWctrlvmQ3y/ncfmdRBvq7ZZkW1b1LvMkH98mioSxVZ4G2nJl0skYNLNLV4dJybS9cc
yrzYxaZP+m8TfIiSU9/s1PQ0Bk9xc9/r7bZ0bBSr4Z2Kb61jnQH0wsEbNes0des1h/Y21uH13vBS
YJR8O0YqjJoqPJYgOHGRKD1m4HN3hgK9GfYgW3PE8QPV4tGlS3xoRPX+vjFdlOyRj+r2qKLv1xDy
k8uDsMXOSN2HQEuwCZKTgWw6N0B5CJNalTKp9WfmPxhmidIowcUyvvRRdR2YZew7bNZufH/U1o2h
109A+eE5AmGP76bV4K1R4Ys4ZCUoIqT4pvnAtUIv2XgcHa/aGD04U4O+rKEh0/p7qTF9ngnFmPUT
xJ1aEPxXUFAc8HIBCb99rjvxdgFVhblJW0+G5KNeD2C3ek02U4EdWG7CRhbOVoceK2prM88GXof7
9RqcgyAcb29nizpoCtHWKQJ/nXx2ahA93QMNBKJ1YCtMfd3VsX5Oyng4ae3vjKFCICQXXfSuysAZ
m2wNDQ/sNKr1M/nnuFzZUQCu+jBBBj0Q8XQknwM5p/RIkTmOUSL0HqCZazf9Me0S7H1R2D4esRkH
h4jDum7fQhPyCHRKZEE9QKoA1fcfXnL0U+8ZJwpYplniR6jjGSuKBCVvvpI+Mtq9zVpwtwTNfBlG
86abUMX5yU9mgWMoBsW6yxJPfsfJurNv96tPfjIhzIcUVWo9zBYI3MJqsEHfvsISn10SbeoEqMCA
5DpolRxOqMy7BfZx3EVZPZx8daGW1aAOHorpWv/Rpn4Q3N+2PQoKHT2toxWFUyBNGCPfGa2WiagH
MhcByLH/GBgUoB4KKWZu0kiK9A2v2zKv6OY3QARZ+wZl/Df0Kpj6pNlP7gjiFasCnAmkZFfH1k6t
JcvVGEH3MYr74RrXZb7TJOcAiSXDtUjq6UHi+wkZxuvsKbBETO0WHDAqADqZ2Rlo+B9kATaDsJoj
3Y5F0mwBwztPSCbO/sUJhZBfhgi6KYAxJeAP8MeLw0ocpqkLmXQZY7CP+CpEoIxwhIA6AnkF/hXq
ETnWw3KEmiA2ln9MsQxc5l56lxssMwihHgXz3GoaipHq1ssMuW58ER2Ex4k1yBdptBdYZS2MQJ8I
gog+iGITAdY6Fbu4aBSZ1KIwMt9jyU9T5vjZHd+OUN0evMtV2j7i1Ac4xslPAMSJgpOwo/rqefUj
I+KQd39lyPqq4j3TATOMSFAf6iIh707VqqvtXdNiC4OpOqi7o2WPeY+vtGbW4WJTa3ZS/zKGzEla
HER8Orgd3iejDheCK2/z1KqHumfnYpOTwnNLGHtfM+fPtPg/fxz6tPM0jsCvQg8sG2WAmcENtMEk
T8SSizQy+YCjW0U61w9kLZcP7JXkbDOLn2byysVewhdCSzVh24/uStO/aHiwPwcy2JQ6c169IbK2
XCuNHZkppGbKyrZeWq2Mj04HJgLyS7N4nrAOfWj1LIb2J3YV5GesAqEKdFIuvmeYD0kVP5pO5r56
PgASrXpXjIZx44PF6KaeYuMm7fQftcOGfYznoAe8NTOOFqTnXBUx+3rX7lA5zCR2/65uQn/mjxmy
lREl01uYzUx9M7kazszUWBwdIodFzQ51Ak1mQB94xHlcSPcF2k5Cp6f/PiEtc9PrnV8L5Mm886A5
6SkFV+9J5mYNDqJ3m5wsq7D6pCZdqHuOJBs7Cr7KUqngH/90jmUiK8bJmqUDPM+gP9tPmgxznIpt
AHyrVkCHROC+HVHl4brm68iwZIta3brkeWBJUAsk+imFZgJF8KmyL9SiEGoNsnybiky6sPo+NZ+p
ErMb2ps6kcWFKjfr1kxuUXu0oT66cLy99kyKeLX4Wtm7qy5Jkt3i+3UikB2PF4O5OyDewDCWI3UF
APNpHIL85A7I3ayo2WuRrEJqUr/fN/lpCgCdc2QZrGXp6DjIGz9e/icfEhJvY2lYd5Qywrv/fcZ/
MFkNZY8SsDN8CJpN97H/bthw6byu31ZJipKxPHLvu6jvw1SV8/I2B9+VM76UFeu3bqSb4OgycP5l
Qm4QstLJMW3j4TGPIraNoeq3SRsHZhWnqD3mIqReHfRD9wHkbwU4YB7pAgLZA7IO2R3F60YDqJmJ
vTR1OlgmzLNBn7o7xGUE5jnWgfTJAzHCadIgJ0atxQSAoIesV5puyGd6ZnvS1YVBfjLn6aWVDhR+
1cWFyhBy6A+13yE3R64mK0LsWt3z7Bvy5oBSF+sYWDVWdz5DIZZnpCdi9P1A4SugQQvOmyP5K8XM
vnQmzAe5aBsYq1TDD7z3km9tLiGHGLfs1i8EvzAU0a3wvEy/gelqwyA2+6VnDO9pNwcXrI/j1ySX
NxTgpdgQ0cgISN400PmlViwB1QAxrXYsvmItCjV3mVQ3UrU8q5KHt1Qw0D+OFnZ9D6YR4nVSf40z
lv4gYAJ9b38OChnsJju/kqWlcHXEIvUhcJR+vYqtaVh/6Io6wfdZlT1UKhFNlywGUFO0jruj5PTS
Qa3BaH76fpPvZysWf4zSi/rGar2vnZb3c2emXA7PDaiQIXXfulLipZkFR+Z47ePgWJ5iW3U3kg/t
IyD3EdJCiQyptwB/8D0eNVBjL6ZuBQzmjV+b2W3Equ4RysZiZQnP31Os7hTDjgNzvEZSEmcuPDnE
gOXycGoT80Syg5/tpPGKAw7+t9S7xE1OhxcxOedLUIMlws2Tc1TpOd6r3VA9mjlXFSOQeFUlbZfl
UoLAZjZ7HLaeXAgnU+fi/xw7gNVuyO1daePr8Gdh/+BedoeMJNiGIEE4OSK0J55uFhbtP2XgXhi5
P3VzNYOpZqAOrab/RlBKAV8oINOW6s1LjnQGmEVdLzi37QCCZOYg49+WG5A729AdnIroPDdBlROd
yc4NKPNoaXAMfKyc1zT4LdyffkJcMd/NJs04d6vB1DL8xFrxmFdrmtCLjPqsg7snMMcqROVOfuqw
7arAg4aHtdk72YmchuqRFERO6i6c6adR5Z6q+MHj/0+n+DDb3KTYNMbDAPXMxRZKfM9U6sITM0CJ
NC/PSce0/yft2rrcxJntL2ItECDg1fjudruv6SQvrCQzQSDud/j1Z6voNI4n851vnfMwWlJVSTjT
NiBV7b2firr+JBUiuUuHP9r/EE/r5B/rJOZUHUowdELna1irjMMroEY2ckn9evJCcxkZapSO0+wD
pcj76Pd5qJy4WWWZp3zJTqvCaVl1uaLyLrHq+svow0efzUGhSMeyLFyJolybUmtXcV06AaB5ZXpq
VWPYWRxvmxE86oM+pSfquW1iAzrwEQRNyBFECtOZk8OpQZ2xWsJ1UBoBJjvka7fp63Nudu1WoqYA
Vd1pfSYb9Yaa12fq1WNYnbQKG0E1gauGek4J1dh5ml5OJxMyCYfZtqxCvQrqtzjZAoDyxrFcgz6G
k3pI26uPsThoBl3z42NUHijjuqIFdGnSraNR26W+p65JXa/1rCOQs8W7lVy80yJUm9mVdXSSAaVq
1LUnvQLfJ6gT/CF3B5+mupVmQzVCrTIvqLuGXAFRa4N2RWQPnSvTfVqNHVRzCxdM6MoI1C+o+zQw
4ICI64FMuB2/x9GQGvKKCrQMLhOnxU5rem6LNY06m+eTV8WmyLKdgglXIRP2h7+ur2KDDjrhYLp+
j1vm88JL9oZtdCu66uL4iF3sy5oSN+wNU6pF2opJVm16QsobdoMvQOYUm24G0gfqZOBqPKq0yZAE
a5SNbPDPGU9W1I4n6s3DYYL6z+LRDLByGSUkrYfWtY+yTPgxUg0N/2SjkN4aX3VNB53CR+zNVBrS
fAqRIW934FDz2vggizBZaaAaw96Ln92sEii5EdfNla33woMw3TnCiidoZUDKCfdm/Dpt037O01x/
APPxhtDb1Lgsl6sqythptvUdND3wigIEM5hyNNLDAy6zdLVU4derMxKLDCpJKA1nCl0in1HsG3xf
/EUBVbB3cpkx0Kx1L7L8kkFaa8eHqr1zWVwdIlkFB7fTzJMRN9ZuNEC63IHheJN7ef/IOobagCx1
XkTkgtzT7bvPuSUjsMTE7fexk/fN2LOfDbTymDMMqDvsP3FN6afpYXo0en34UWrDd911+i/Q6jZX
GXgtQCnoeL7AZ3gSxdhslo+Fqj9FB+SU88cyLGSsait5/1h1kLkoPmTAMIGr6ZDKij9ZhsLS9+wO
aiD8qYlM/lQqHRSjAKIxSXHbtuOQPabxC/koKsb5yEaCtG5DAeSwymEN1tj4gSJCIKX2mpXXPl2E
bMLuX1kNUAzF413WPU4OahloDYpolYg4H6DgRcOmhehfhNPV5Sp25obrII8gC6M+7mhU7NFjz0iG
j4AbjODGAGmweGNjgH14rD8KxXKhC/AOdwES7Xjmg+JDg+73R4TVdokP5Jm37d2kQ426NVU4Pgee
hXo5hMBQ1lFqPg2Rn69nxxLXApb3v1AbGagn/w1BifpgB0X/qBI2LTg5Cpfgv0ZQ6h7oirFBeKjs
GLqvAJgzN+lXnUiSbxD1eJggovuTlyBUnmJXoE5wWjMvjf4OHP1zVyb6F2Qb3VXpteaLU3XTup2s
6iEFUxEK5AFKk2JErgmipgfm+rKMxZ4KIFGnuoqLJHpzojg9JYKHa7JXFfQqDMmt+7ESHVQFk2eq
9NHzwNkYNYOQBw6TUg5pSmtKxy8eAJwNjgu/t2CeX2soqMbvfcwvQ2xHfqUcKZtOKBebPmVgBMRe
ST8aCch+UEjCkUptsoujmZdYy/iLO5TNS5f6iRqQpbPEHY5zg0teO/aLF9VPbT+t+lJkL1wPk/sk
L55p1CoTG9kaud3qEfeC9KWXESoyuGCHymyylylJmp0OnPuaJjiyGrfxWEWnZLLz+8Qye9QU2+mG
4+XfXHuazO9DsLT5iTKa6fQtd7OftbRE2q5SEHiturHTVnpT6XtGtUn2oQQU9qlQdUdWYPJ9XBbu
SleVStRQvJ1N+r7RBWqZylNhpPlTOuFQZUQK0E4dH6jDGKXGEsdyioCYGhqGUhEQo3oCe9GKoZt1
4882b4E8VIGTcpD3Zt6/DuelaBqtByz0T0//uzUUmxxU85idO0fD0/hVs9iQM+fge/xPITT3v4j7
L0JcMLfssIG9+y9il8vWEx7bq3n8+ye9Wabs7yB8aR4dA6xYoEpuTtSjRnIGVSfVUI9sxWh526RO
XxfTzdTFcTOV4vC4x2HrsrIdgu7FMf7qolgoMlxAOxR/nFAN9f4/tqrw1qbhpIfSaf6xnJ0mHHTd
cb8xHL33q1Z4X7sObz35EPzdcnGfe1X+xQX2fN0N7XCxBiM94PZa7BM94g/Z2N6nfX0n7W5bOQz0
W1GByudSU/RMYu9NGgeXncD3vVUW+OYoM+i3RQlmeDPhJ/CRZX+ByPQpCUX3vbTHbyNueF+9TCQr
1BnKJ7y1DNsAKfrz0jhQVzq7MozOw5cb6zKkXqslmt/jNrZ2RSOGFc0UuR0Oq/f5IEOD3QLjrS+b
2uBITPSCb0BcCZgdWO6OhDPqsieODcMbeBzLOx2voj6ZKcq13J94w+UzFs1wQtcPTCAppAKuAawc
rDv8xXd23RSv2gASAWml3gZZy/zVcBxj14JtYp5b5/wdx0ZzQZ8dnyDHAjk+NdfwcKoUWA7OO9Rc
EGFEuDHyr9mUeT8sw75A7i56k7ZIthNAlEecdrm4u1oFuFks94cxbscwkz/aboAqe9PZ90WtQ4cM
5K1rnHX5eHAOeKyCTdbT8dzBwan3gPxgei9csVlMgQe7MlWZTO8pipyB3kr18B0Oi01rUQ7oJXiJ
gGao90BxaYmnMmc88ymOllNc+Scv5y/LVDfmxYOId7Z0fzQuTjwZjluwbRmmc+dZFl74pr7e4P0I
MhnKSE2rZf2wbkobBLx5gDeFMsU9yu16vPA7Sbu9jQS/6ovgnrGfAwGPWFfA5JwozgJf7pkVurXv
bJuro/Wmz9e2WAsgtT9bcYcvL2taiCVUSm0aKlZJ1MoTDXm69nguPuumcE5jXrSotiyg/1FxsIxE
nTzWPQDCeJ7nwGcGEpRJgK1a+NhhM5rfMvBe+9z22ssSC1mp91iQ/hlvtTAOM8kCNFPidZ1AotZT
UHeGavjjgAJkedbH4m5w+28RJN4gJIjGyZr3pgu16yF5KY5C/jQkB4VwTdqHCBjcoQXpAEjgAnnX
cWyU3exTqpjTExz6InOuupUSHKeIJBvAvI4y4cHxwPS00lwvfhSBE6+93g3P1HAJrri1YerF1nI7
1J/VYxPuilIGB9HVLiqq8tRG2aQEhSBrulPlVGUAOgh03UWU+Wpc5C7b6A4+K02ag8h/NQY4u0Vq
dUKSzGBVB1iEdO5aAXyYmQLpcWX0rMa5I7fWsQZ6fYLxnesE7GAw75mqjbEFaZ5KB8inKmiNTUvP
elTin1ugb88UEnr9eKcmmPTisASTd9TwhppVxnGpA+9liYNeCZKt2MiDK8FOqhKnuFmGs4jzYVV2
qCetXO4jn5+fCoWbWBqyMQJg/MkNfN97dOC05irOJ4CT1QpLMLIdpx6v17sb++2iqbr61bRIT7dJ
38uHrAGHfpdbPwt0tN4yf1qgHcBffu6IAZaPGOXqHW68peDVcsqt21nuaq6o7KqfsbTAmrSIMpLj
pqTypvLyY24ILVvsbn8VbV6tguQ+yu+w5TDurUkrjzgYGE7UFKYcTklsvg9HSNhjsys2N3Ya0gSK
vRkuK1XQBClX5IZOoT90mn4gL3IQ75eg4Z9sSwgvRj9kPD/W6rcWt6Acix2UzNMwUz/CsYvAMEfj
uTuUxk9WNt2WbPrA9m4d9XvRAVfa8bBABUSN2yCNqQeSi/L0rzYGTpuT8/qnyGViZXrtZuB2g9sG
8AsLREFCZGLTKLnKGwcNFxuIeDZ1HJo4ufhtviZjPMAjtUoJ+NG8yjIXKaNqP7hpA0Ezt08MH6Vs
0HWVRn03FgHbmkHwN5mWBjRj9d0ypJ6tJtSFJjaAC6CmXS2yOJbhzdwJ1Rog7AwBllML0GWXYLLR
cHGE2EmtQE/XbrKs1NZxOznHCrjSg9HLbstE2eElpDrZnZP8qFLsRsCu6D62GUTWAtdrt9gIdm8M
Kuq1QvlTBArr+/37D8jIoKvzUTBMpcJz1fC/Fgx3VEB8U3dMVcRUhlxLUW1Ad+qegi70oN1eeCca
OhBFAhvhhyfA+d+hB1vTEkIzqEFBc7bLPUgJ4riW+8yAhkYTe3jvHg1jA0yO/YZ/ytm0WPRX7Q3f
G8hkvAiAU3aWmfWHETvox8RKUKerIizt7xZFiN9x9BD4vMFBTdTXwZGFXbfOM5G+joWj7ZlnWD4N
Y9AynurYZqDz1pNXJqF3ORbhX+Ssxj55qF1ksNRML2yi59bkoG5s0lcy5WBzTkywCGjgUJc8eLFx
XnmOFJTRKga8hfRJumsUCNJNPe0gDAmGeuXtU1AJ8anz8RiEcpOqTITsXrjtkKZezzWKfde+j6n0
EAwwNZLP7td3lkzPRfEXoceQTBz2I7KBOAr4hSjTakAdNCdwtmSjhg/WBaUjwR2NIpGWl9zVrmBo
NwtRmMxlcLVQj7c/exYGAQtNhuLybFpFTGYPEAnwsOnlwaXv4uo0D3GKFKDOsnyPqViH41wVY3sp
aPwL4vusuu5tTPrxcw/cP+pMk5e80u37SQ6oglL2OtfrjTbWE2QQMBx/hUGQ074X7fAVp9ndqWh1
vGbJMr+PrAD7+jQ2j8lgH8huCRlBOEZ6b3UdJ6eWZxIkizkEDBV+NrYdtk27rpmJoyDzGPsS9OEz
cVQVy0MBkrYnb5Dlc2akO8LRdoAIgnyq9mbQLa0hItZsB6Wma3oy9mPPEkcD4DO85ebpeqFQ4Ubd
77Kq/RQEFg6kiD5lpnylrlGAz2ZEfb1IIP0SINf1QA00PUHBDyJpS44PwkZDZssuIXLQ4DThKhRo
yh0APBFOtn7FMeSgL5Y1TyKzbYP7tvL6e6eY2rsawmRaNDZH8N+1d2TCnwTffhc/gdj1cAOnMU4k
pp3eZJ9odBO32MhBS0mti/yssXG6qtazwgGSP+Seu8scr5XzR/hHzHIZurwWJ59o7flz0UdclhHO
SxZ7pQhQ61xk+taIsodIL+U5bYfmqYlHcR4hSN/pCeBPqgnCvtzkUVVvaMi5XT+loniwrfB9EkO9
21lwNk+qYjBEc6/zVr06iafGVsfx1CtwznsyoKtm9hrbkT3UzBjyZBQyQId1nifAXvJb92PSsmLg
1mI19gHe/tSyV1MoZgnsaV26hJQcVUapubuyzV0KB0AXH2aZ2SKRjox/gKS9bA7YzgONZUrTN7D5
nIdQ8zGhHAWvqXJ9NFy8FPx/nAtKIgdYt3zPUKqzGSgXEisqI0AbQI+qjDNFMFEJJ3UN/Aega5uF
gXhxULRQk8n2r45CISnqCaRoEVJ1FRBoPQoxNwQjTc8MYBcQd/F6U2lSP9pt1j2ZODoEiDWKvoeu
Fq9Q7YzjiRrPZ7sSHxOHxHC+RXnYzBNzgMUfzNp90bVdnNft2coBwehjJ+zXNO5GsRubFJK8eoh0
NqC4LSrKVZfV4q8IYrPAGCpb4mmQelVLxEMKLGTUZZs5cDZ+LG5MYMntaqfy6VrLVZe4DNWsQO7j
n5NPOi6lznh2vPf+bqHodqLG9AJU+8eyKzYyRsaw4lJHYgkSIyebXNRlAtw72wYE4VEDau55SPMB
OJo0f1mP9zp2fXpeFBuOctwVeWbjEtShhvZ0tYgXRZiEM6ldjsOgPQVeXZfCyahD1HDbD9PXQSA7
yFRNGPXaCAnAxcZQgjI5TB7ItNiXYafmL8M/hZDtv4ijT6GumNvtP66YFmGOhLG6mg3xBL+1RbwB
jlQ/8/RLBTTFTPpsKh59GhpgS4HSiAcNQOVdHDTJsz4vFp7pGoN6UO1DoQ1YTtGAySG2DkTfRw2x
9TkflH6L7SaEhoC4rFnhmPP8FmXlMxHgEisLu4XSeOftgfiGQqgxPVVIGJx1HQ/GxNTYFyjJCR9s
kePZLSftqW6jJ7JPqV1uZF9VhzENNZDx78jsln23dxrQPaWoFfgCErZThB3Diwyd7g7fRJzL06pV
269wohZeXJwRPU6xicomXA2Hq0DmcKcHEruK3gB6muPdIWh2EIIHTEctq4OnDtmv+JOcggR4+TpZ
Tzl+zppdgP5RVul2LCJt7Y5O9hxYFSrErXkwGFn+bDWiX1daaW0pQOAV8QKI2r62pvyZTJJBWyJr
NXdPQyOW/Z1j8i80oiZTch8u4DonWnKaTPeQ22AcJW8+9OVDkeMNMvG+ZC4opSciYRE1yOihxlJs
57ETAYiWsgoMqyxDVqIp8NaCo6dH4lhpwL8sB0dciGwlVCTEIFldaFrU4lwfpyP5yS4lBHdUIfGW
bDPDi7oIQ9WPv9joQrg9rhMcltoFEA0ymIIT6IKCEw0bYwIXeUUtuWY/9+RGq/QJnBG/5txMpCEz
m3Gn2+FL14zIJqoG+nM2DmtQxgI6jXrDQVj8bgutGBzas99URdut1rzRRF14FuBY5If+ybjytNZb
12lvHV08WeZmArr/mGIvkoG7DF3yUIyXgzZzNl75r7oR9GlMf1nKhVgXcAD8TeiWu+YCZalVerGq
IUFNp5OcJ9VQbxnquCYI71C7RHFFx01ImKspAkxnrh6kx9mhBfuuhGjIstyyCPVQ6Ae9gVZe9DhJ
58tE7jMLvezuJvLmmhS/LEu9GAy7Q1Zh6+TyZlrV3uigaqS39sj7vtLItnLn3Nu6hcxjOvwMON51
nKRr34PJ7YJ/k2bMwZUcz3gLBE1D84RSkmJFydtEt89tmbifMmFbW1207YEiihAiM7SX/YiwstHa
Ojm7jqD9MF4HznFsObdr6Bryp/awozP7xGF87VR6faAhdNDWhjXVr2UY22euKLvJDv0nDgy+C8Jj
td/QEyha/B7WKbtn4eD/38IstRpNp9V+v2g/hM18UXADvl90+Wy0uLoohVUakgqmC10EWSfDKjDy
8TEeDQEi1wI/Urt03hzbOzSRTHFajkPAIfEgE/0RwRNwN5Vp6K6pULliGZgoOA73lgrkgeGUHHLa
4IFUUjTUBGA61zNzeqBZ4wCZlV6PPy8BKf5X/S8LDSwBNrwB9Z/N3OmQ6rri5oMOGldNK33ROfUz
WbohzXxNA0MkqaAt8SR8RiFGPsd3jXESYTLt5dQ2St7EXNf4F3zr8m/0XeGoJPEjCPre/0uAlmqj
L6zqPYBjw52DB8YrexQOICXwZNogzmlAz/ojd6cjryvtzQ0nbSPt3DjqWV49TCmEUCkC0gP+2Mrg
CcrFD4kZx3eFCfYj+sT0T9HifNfhBfmBTKjAhaA5Kny2IoCkUoj8/8aRQNIGTmqdRAt6dfBb/hqT
kRrT7gMwILfGarFRT2vUFOr+aR5kQWy8TUJYEoQC0O5EBQr76Q11tSfJrVl3S8lyeakWH1LefyYT
6n1Vot6BKpdj2D+xU6j2JNQ1a3aFRSYpmCWQgsErTriluzbkK3DPX+7sV+O8gsx1HN3TA2K+xdep
888HRM8gl2X33rEwTB/M4+J+KevioxQAoTomSBy0X3VhKg4cWSFQCcpW5VAyRMqtxNPfb/Gk1O/r
ALoWMe+jrVGJAhTaTivPmTdsw76rj7MtboC8r6HI2EtwLcw21GMnWw1bYZSMmQ//mT4bOVBF6vgb
O5xnuoaum47nMF33bnndLdGAwGpowkvXoTAxc7RuJXPUhKWMp5tGnfunZqhpWw42Uzw4POY72ggK
Ksj99SgEY9rd3CW/bVkogxR2589Gj+G1fdDcLCdY8o7KBKgkYKkV+NfSgba3ozVyudJfZtwsMJci
3KzlVZDHtVxxDoHdx5N6Sr/c9Cyzy76IGkffGaQDbr11mT0PUZZsmSa0k6b0R4HBqLptqcROyFho
BcoPZLgi72KnITWWMVzqMmUPbIRCpZy+9qUndlbDzZ2tee4Xx9rg9MdejaLGNswqgGVWpWNUPyay
J5C6GE9kMTleBUEKjOM5FZC6UD2UIjVXVJvWK+ERq23/tscwAm1mUoD2dtAdX0MCeEPGMq2iCzg/
owvSh8ZOoGQWN2LY5uikSqKzXrc+2QbPw2FUIkEHhCqae2qAqbb8CTT+G5THFGyF4/53D4CXODJ1
2tNEDorWvXo8yLx6nm340433NANnaIEPIJizvl3GBS1CIiUqYUQJJVGtqPegUw7vO694byps7IK2
RuIVlijElhQZaHTVvnSlDvbWRSEOQqJWHi/Gr3FT9kckVtw1cuHjV2twjnqt56/gNeuPUQ8+QFJC
UvbOwxtyjfT/jkTuXAtgY5yg6kfkQqGUqedgRexBaEXeIqyCx5z1K90OtCcGwIae9ewQNM64dkI9
8nkBFMI2jkAYwvECRNkxYRRRvzKzygRhRgNwrgJNNG6PCxVRAAX0UKv3ydSmvpak9kEojfOhjXrw
QtTNloajEU575uDPmve1/cL0sb8DFhgVWWoIOsXscdD0OVaLMD8Z21WNvO4TBfQs/twVenCmxehS
adFA90t3zqQeR83ohVO8bpHw5fZaAn/r12AwuKBSobm4DBkncKwcyaSzfsTnBkvgCQJ8s80WDLTP
qsmhx3dCquFIpqzFHW5oonQfeLpPcnmpRImVPibGpQiNEUjAKduAQZZDDBbSDdyx9JXRJ8BOoazu
LejM6Y4rInwnA4n5lIFF3kDlY+675nDltZWX5uoD9CbBnT+84X/3dEdM4ctct2c9nroWW2lGlsgd
ULYgHus8Z2MHDFmcRhFaUYPj3vyc52OOymOcnpE3LKxoF3EbtBmxmHZOFoGWSov1T0FqHx2Fa9EB
5vMFK/t7PRiAsYuqwSckzFgbez6M2VvbpCmq4LtpO+9NIrVhoUcRNVaioY6thuzLxmzU7ZO2LqY5
3juQsd7bSKQdUGZ4XoA5I2fIWRMMR4dY0wGFiLN3gecUvZQQWLO88FyqDO0k8OVpWxAx1ICFX0x1
86BeUUZIpYfd1rGTzJq95GiBQA5cVHotsWQPjApEMBy4YxoujcgzC4RtuIQ6dT6IHDx+wdQ1LPc1
BvKymqQiVNPn+ha8RfzQAdRy15GihLIXRtVnIPhAN3XSbmOn2rRaYjwSl1jGqHuDYC7TGj/DAdh6
gCTfs2lHOGpmOrguMKLGspvvde1Od6gUxitgYE/bLKr+Em366kQdnrK8jnRs8KglLCxsmol8nF5L
cLy1WXDnavgGxGY2vBqAceFUQR9ekVd6703K1qBo9dhI5m4XYNyCk0vCYQIdhoLULe7ObMFJPWj4
WyrHFbbODsCG9h6+zATYHV8Fi20mI4JSTgyJsSkS3SbOIH+TTHXJgGdTRuUuJ/kVXJh8TyZpmbiR
A02d3InAWi9h1AuAEjBiXFB9X6ip0+q56PNqHytTSzcvcizfwo+Q+bu2fPcorgfepWo7sDhnDjtC
soMdU9VrW42nUK1Ct1665G+ENJF3bP7gnyLSLlKrXHXnta6WXZbJ0+wSRlzb3l7pajpFg9v72GGh
ffC7fBBpCEEGSr9rnfEVpf98t5ioRw3pDdHU2Tv2t7FiBA2ILVKIGGqgIkaBe3xfDxmSP/JrDYKg
V9b37QP+n72QFQlVD3qfaQh6LZ6/lZOVbCK3TPbk1R2IgfcAqOM0F6XlnvfEoEa3EnhdwP4W22La
IM+bYTCXPwxODIUBtYUm7xLH7Ak7D4BSoKKbyY2IK9yCUjqbDS4ZcZWUvw8hR6dOboMLi4GI9FVw
4/BkBfVUW56LGFXSPIhy9wCaYguZJZ5s3hUEIXMhJsXQ5vcjpJaJt4NIPYjGgzS8hSXqDYtz3NbI
/c4BAkZFrAQXGalZqD8Wm2737qo3snozy30vi89jQI6v15mNtBDecwFxs5H5Hm0ZouJi1I6V42go
wECPbFUcvWmF1aDeEHbk494jBmYFGYg9/jnNGkstQ+EhIq+6y9rLGl1TCfzKSU4bzyUgp9QLJ4ro
NrEx9ocsa3RUOKv30aWZjUzyJz2U1c4Ubb0yxVhsFkq+G/69xbFw8v0ppK9RWiVxthi1ICasNftF
M7rsbpBjCg1eDNNYeA9F5OwKqEB1ftL9jQr64lm3R1RKW+GnqAJ/P0XWoxUhz61B+VxNhPBOuQFZ
8YRnRsVfzFjWe9uKw3UST+NFcnGIhhHcCCjZ68+RLlE0GUXFdszAe9qrBtVb8YhEBbqVxOOM3BRN
Da+7GLBx4zWEzO3J0XGMCnI94zVwzG9OzcAZYfc7bbDjryyuizUK7Yt7L8dBQOk2byUUsxUIlgO9
gd7SXNnM0fN7aYe+HVr2bfBV3McC4I69XupP1xh5gJ/fcrk/xSxLQxPvxztcpMqB18X/D2hhq30G
MvyFH/dtf07dJn2MjrO2ThGCAmASX4OWFZsBDC+nLm/si2VAvNk0KyAiNVn4TQuC1URxqwKqwvZj
nUJJVdGtqoZ61ExuPNarZUzTmGGjjPHXjD9Nu7EVcfggwTd1CdM+O5UQIPQZL6038ByFm8DJ9L0G
kYm3akw/mb00cKyh5S9QWMPHr8WlhXzATioCSzdxwIypetTUYFZaDybrZo7MmQqT6C4Xpstl3uxu
tR0bHNTwfSx1xaipJzzCmQhwMqIfH9zo1KJk9LHox+rxl4UGdl3Ujw3ysCqGLL0KHN9n0YDMXuos
Mb+t48Xuq9dZVcjUrgNPdtl6F5KM7bupOI3OeG8o02KHAC9bB1lhrVvssoEeCL1zzsIGsjkTB9O9
ZR48vC2jhByEipQ0paEHhAN2kEBBNqOezV5KuJKXJxCXJm8MnFfhgbZGqUrHQ5EcuCFcf94woMLl
UNYjSOpiJ5k+aSDwXoMQwr6wwbDmxmLiEUhjyBZ82D2oD56tQvgUtdiHJvN2cpRgLFPTF0fcCtsf
o9rc1G7G9yzXPjeBycTWCar45Ka5nb4OnFU+qBTxWWhcJEnmj06QSbmHOEAJsKveHgfXcpKVEYHU
sE+CfDOEHGVjdhCuQL8F0uJBE4egslFwbINSLJCDeOsbiO2aodmtXTVkuNVs8owBcuTE4i0uQF/k
5iI901AbcKtGudezCe3o5x5SuBUkLCLjRRjA/IMGrmPrPEZZZ5UCftx1jvA9df5fDYY37RuVD1BH
4ngDqWJ3Q118MG7OUeSfQ8kV06k/da3QSVeuZUWbUc1vcRbmbmhpcguw1aCiq4g3Ae/xYldmY3gS
UJXh/m3XpQAvccLT3C1R2HVwkPv/cySztDdvjJzcfNLCIQPvg0DpUhbi8HPSO83Hq3gu143DTB9Q
TfNU6E9jLcCINZn8wqHk9bXHKzXOLssJhx56uYUeS3PHoFRyBHZ42gXYjz7oKSQF03Dq3zTZ/dBR
4PU31uFpiRJXZ91EkK6KICdoqIoBNepRPLmMRiYBfwNFia6gMBGyNnt8RhAFqyGhZaA0Yq2ARYsO
ZLNQPfXoQmyzLozLhPOnBG+EyI4LPMfz2tSO1Mxjcl2NWwsV6KvZZzHO/E7i20ZRDU7QTkv8YqPp
iyOHyPLBlQJ0BdssAOtlohvbWmkFMjduN6aAuvKk2d2nP9j7oAsuTijLnaSiVKHKS8cpsE9gh7NP
NLzy0HjKtk0KChoKi4LsebRCIJU+4sn+x5m/prc4GLm6gG30TzVEjLkDFWihr8D8ze9CM6cfMGSl
PN0uwEsBo21PO6jmeAc2xBaUySQPj4aWbQkFXRRduxtL854b7jswGkR36YmafCp4vqI4cpORhtQj
mxggoYq/BeYQLpp61LidLXxnKDOxroYMzMErrxrjdTzE0Ymasq/feze2YODiBOk4pM7LvEB7E07+
hOmoPrcDkKurda4C55leFX/OgYhV4gOj60HDIcUbPeBxN9LhhhySrXCHfnYst/6+iH9G8QA9R9QX
XYDT9C5pOhlntUaqtccmrvAGpNgWcNpenes6qAac6GIMIry1VeOBdmWjGPKavZv7UwRF3SaHGP2q
6UtMJH+nucneMZM3ChwZNIaRCPi2lNcOVLY7tdkAcpCH0Ghz5NVUPe8SQvW5Ls7e50peGi62eQp+
L9umSaMDuIlv6pPIMBceVUXgHgfvtuKJaolY4HwHuc4PQF7dEzUJb957t7ZIs0HdAMT4Epf9Hvzv
c2l5vTviDg4AnRrdxNqjl2zCIG/nuwb9wuc7w3yXoN99qm4oBt1bKKDa9lrnHZfbAQVQ6PW9Ze7f
3FKcEHpUVYI8KRhgcfZNIOy5yy0GLGJmHcjmyTQGwoGA2/R/1e1QjpNx9gPaoOPOTaE+uYh7xbpe
+gYOPXZ8giYYOUTC9yb08O7JJCbunbOgOuLUoZM+LQKxVL8wocVmKlFMAKChni7dYNerukQwzqus
q8HP5AX3GaRjmu7V1VrrITW1p1AVRBoWtAhG6QKX6JbxJo/NMGwvmg1hEDqI7ET/oyxx5EUHjx4k
WWyw7zRXNgqjg0hlb2ocni0m6n3YKYpM1Ki1l/hlUsZwQBZVR5N39pby2TdJbUpb56Mz3XnO7ibT
Tr4lzV3yRmyxtwOB/O9p+SWOHB4wziu6YGhE0cGqnU/4z3iJZW5t8CoRbbkahoBugyK2L3zy1sKq
740RfMFOa7x0kC18GSHNoiLJMnD+ADFX754mp+0Y+SNkOQ/CbfSH2oCGVCnwBGr1fkMA1hjlwXdu
HEJSEHvW2m9q8C0G+jPBWes2RhatLKHXqJCwOByLt3ZaHWNe6Ju5pnTW7+PghV+lwh5BaAhwOz6f
fV4qUoXVzw4qQPVKuzgkuqny+QFE2kSpbZqkByzHbYI1GYXugL+Uum1sBSB9QGQJYbi5NyFlqG0W
z9VCZAQ7/HDoK3fWZVjEGRbdiBtbzr1qXbigpCdHpjZG1KNGp43RMiZlBxRhXE8hr9MmfO2C0GHt
xFXmHqygRalbyMC3r2QxM1XcX0Qstc/I0hZbvAzIVUlameTnNsfRSodb7OzSQXAGpgE1tc9Hz9jS
rFwb5Woec6VXbIVIN4wSRb3Y54Qnh171QNGGV73/Ie27muS2tW5/EasIZr6y03SYpLEkyy8sW7aZ
E0iC4dffhY1Ro9Uen++cui8oYCeye3pIhL3X0mMrxLZNpHQkJoMZpH9n8zek3XmnhCaO2s+TzsqN
HEDp9heSMLJ9End4mNMDR9BTJstfWeU6p5ASP28Ujhm3G9761T4PbXFOhwRwwPPI36gJi+xz6Yrq
kUb9EgSHnsf2hoaWNBPYjWL26r+SCATI6a7vUIVoDBkOosDw/AwChj0pV+ZhLxO5hdGYWu2RZHRR
E9vEllj2CXYcseObOvNliUPP2bvCQ72pg125oQgcbFVDU6e1UW+TIQfNgwlYLym7UXTjiGJhli6X
uo1HEHekfEsyXiY4LcuDyEfa+q/gqH0JmzD7NMxcvFaOeEPtS/Mr3ifeYTCA91RUa42Zgo1/rVh0
T8Y8mJ+bdMLUBd5NFy6g7gXYBg2xwsNCIV3TsxqmPMqyoP1SlIv7GM+o3aJoibPgrD9J6gcayltA
pjy4cv1l3SeOhypD2dTthOIjgVJ7cL55SmFg8wDnJiUKoXsPZ3nSJPcc24qUtZ2326aJZyxFcwh1
nLVnkWvO6aNflZYKTcoqqcUeNFR+NA5+7m9RtM6eRqN6W9aJ4fkgRxTK7fv6uDbZV7oQKSiUBd7N
xRqfG2fcdXGWP9ot/tZMNjFKTk9zabySaAK1ODgsA6Q4DniXbLUd9Zyx+UNwthwzIK0+j9hDfgaM
t3iykENBBlpuDOF6mNIe+TLSVgfKQdy5CeKU7bUxaa83l8bz04xK4Ac7tvgZ8IvvDfbwZYbRdUw9
bcNmbP4FIBbQIm1LMhxO3ca7syPtnYwCJF2APx1KAMGd/CPAR3aO64pjw8GuKIs/jN51d4WQKZm0
9avHaqMYAIguGMcLkPRK/GryAU/WP2RkN2C2tTVy0b+SMcXSvsv1elr2n+PlyInc4AQTZV7ghvas
GxotItTyXLs9J3O8J+IsAmxTxGKkyB1jr8wk45hm4BLg/NVe2pV6PyspJAuSh5mH7UmfJjb1BOKw
2sQ2+c8njJgxdSPwyMDH1jLrQWvViSONURB+62y1AmVHpJF+yD+yHnCsx8ctybzE/xuMtn0HsMI8
fJwyvwNBmYiB4yMBBnIJJkC9rDUDIEgtF4B+38pJSU0V5EAKuHPTagpFziSLUcAUxfGA1KLrNbSx
Jy+uhzaBEND4Xy+PMiVjwlGYtrrx0qHubuOjiw/BHKJy2kKi+c+3oY39dWbgJvz5zu+G+k5ZWLys
RTMedDyy1d8GKUjW0Lf4r+pC/hkc/BnIYwUCBpZufeQIwC8Ocv1oZzPgS2lsWIMD6E4ppeZmzMhK
2Rp8NDfVYvcby8GhHwrU43cHNfZk7Dg3AJWq3Ejgz16b7qmrL45pXTdLylHpoqIrl8XpsC5dZn8X
V/jx+vX61OWr+MVmwbIB0KCP3ySGS4HCNMvqwG4oh0Vp9RdwtGQAqzLEL04W5m/YiCcdNTIYFwPI
rADdBIzdaZGwDWNjv1KzevFXE0nHZy3KJeu2m+TPxmLYr5PXdS+59bfW+5gHYd5avmgRHwx+XIdw
APaR+R7ZAvbsHssuFKzJOGQMLDCxraYgxOEl7oAUThB4EaAHxAPJQH7QgdqRdhpDMJIuKJHpsOeX
gWsuwKtajcc6c8527GADDAhrXaTHJMwsYZ/DdDagKbdt0/bnGxGZUMNkBOopYzJal8Q5vO8XsTC0
o6T54vI1xASvwbwD+RTgYJndGcmVzcQiD9xsOyzfg4tTeE17CoCLsQekRoKqKotVbyVT3uYK/EsD
RBdbwNUBVH4Byc8lxVv1EgxWsKtGiWlgGO8yra2nKhcRGSbJCiwH30ZKDNKmRERGOXIb2q0TiuaC
zHWKoLQcZfGR7czebqQ5rAjwWcxEgFhczl5pdgsAhE7myHp2hELFascGlMupOTPp4yFLj5hpPLVl
E7+wAaeOvK3UyBnX+GXp8QjuTAsFedKCGpshs4aFmGdrWRFaqBPtHLYht8APwhffmIuTNeV/kYhs
HYGfvWsZGzWSV6BeMhQ7T1TWj18xeJeCSL/nqhl4vOOAiSy99ug9588s2TADzwL93nSvsmwB4YIo
QhfHqq4L4sreAyFXVvOIxnbG0J1d4xLWcoJBQ9IIWS1hcMuOQuQQ7r1yqV8EmFtRRjX4exzhIlvR
aQVg/Pd1brFvrj11Gy9j/SdvYv1+XZr+ErqjfWrb1jyYvDePyMBdNt5sHigvRyXndJW7WSvbRDUs
cnXAONk/s2a9sciwA76ZpQU5XC2S3is2wwoka53K4VlTgrwumflB6SChGWfI+immPdm8Z37IRJEb
y9yOAQzrLE86DlYxM6i1qfIawBHWhoGa6hxM63vjzgXgS/V48a3xjERtMrOvtjdeNk7bjYw4Smdk
6+7GwQGrQZaxy+CCXNOs5hOJqAGRAfIFZGM4PjKyyK4FoeCxZeJ0I1NdYHlWh6lFwu8rFm2/0wq4
akB2ViXL0cfv2H0k2c+KpEyy4dMs0cKkMVA9wHE54m/WmyhOc6d0BxIBELT6fDiSp1qMM2RvihCM
ITf1nkjOwSoyG5AB6oMPRFWLjiH4PusqnFFvvBooEvVNcQlR43ieWPqTLGmmC2njIRZ4SKCh3gqK
SlQXOdOWhqB7xB9XG3bp56XhzaWd/XbchpgdRXkGHl5DIu6UWEyC4mgCERlLzMe4duVkqTX3QFXz
QEXNsifLt32864Lye8sP+N/gf6AMegAH5uIeGmvIEAhw2y2mmwvokDogb7P2kCOXCpmAQOUmbdIA
yDpaUBL8AJ6pTxkN8Q2+q8kGddkMCF2JsyVFCAKMh/dEBixZkG4sYbB8pFgcqTsFM7a4sDE1R6kF
LGw1JlWBpM0KC/cBBHD9uE9EnYPcGk2Mnzygp52+iWg8jl3s4WykMo+j6UWkjuMSR19cvtBVV3su
z7ELeBBKMKw7f7qU8e490VDmHHq9WyOhQiqWAg9ev+pvkxF/KMhdQXrMcdkDv7CzDykyVLygjM8M
ACp7K6nyKE1DZFmTkMs8hftxvCJRgTRFgs0g8qGhVmjnO5mKNdnOsk1di7frG0quJIsMb97C1Nq7
flGdsmwJLy4bOo4iAnSZgtiVVAOtZe1uNCBpsUQ0Mm/dmeZggUvRzjrln9iYbo09qgdlCGoqbERH
vj82O9rMV7v3auOeNvtV9x86g8XxAd/O6R9GcrbGynnBaZvsrtw+yXziB53FEcrvSg+xFHUAsI4t
W1Jgko9vmhKP3bZDlyxprDJEpHeTeQ5Y51Zrc6fQxpUPZAT3PcGNuB4ABvmHU2BxYVgMSW+3CXCk
L8zs+1wAbfhWT5oatL7YS8KxIz2hfR9HRvbCflUPZPXUvkvQo+d55/ZfsYKeDvoprZ/zd7KwYJvJ
FzgMK3GC3FsTsBk61m4nnvA6IiE1/+vYlKhy2v3/isEk1hwZ0S0UU/uA/T8sTWJjPGsWlDtOFdL+
F7Kx6pdNW+RMkbIQwYp2o97/JMP7+z2e4maR7DBVWWHfd3CPtP2pN0uXGHCVbeAOO60AstWPDdUP
N09pb/Ve48wdaKf4uOyDWpTHsGiDsy+bzjP8m+YjWZYhNxBVeMAN+jfj/xxPBNlecL8HEPSPi80g
Jpkrq/tjqotPnSRCamRDPd8Czif12tACubhj+RstQ0k52I/uDM0S2Z8iTo4kp4biMeJUojFoTroj
WAxPOhT1SmDR7/lYjigwB1R7b20zeSRbuxzztRtkoADvn4kX+a4kDRmpLjE6FhU202/tZZDs6qQD
3QRWPkiRR/VlilwuL1tLvBaBw94DzuQnVrBMEoS1Zbi+c4fRmEjBRPO1nivAR0h2MeV30/3Qj/Tk
7K714m40uRgwosYTGJZQwL5ssxBZ/AQ6TnDjCjqchxKZnATUTIQ4jpRFAZoJ6pOY3ADZZuym2ftO
IgIdJ7my1nYqMsoH02yvpf+I6ZX5U9DgyFnfE8XULrN86b4Y8gQYSzSc/VI36ez6vUtjapBfAEIS
0sRArz3TOJlNY1fP2fc7u7qxgDijhRWwRg/vqCTMdl58IIQ8j0MWPPVgP5WDzgkBrEe9oIr3k8DS
gRQs9Ew/yksc/vkliJdIWMXgAmLD6vb4P/GcFqjvDXB9klZs6eby1k/SvfpIIUcWfkS3q29IfyTq
3Xxi9RHJvKhmC+mjCEpGFdIW36fefoUNZEMUZwGOBVDBZz2qlp0C70RUYSuNOffzcCEpWTpGWp6X
DKirGxKCsAaJ5GCXWzkKnkGPPJ0rJ17AmowpXJhy/PfQJM1L4vHQlCB+V0I9xaOpX1fNHuDv8nB3
70jjLvh96Jv1YjRlt1lR4rjNUOd1nuXZbhG4Ajvq1zH1qLFHDu6dEEDIUqkbclul751MD2tvrncg
CEW55NUOXNw44fIHpPZ6phC7Mje9Cmm+HZJO/TL4CsCIWrzQBBCFRAPyEFpJ0oN1OZXl553jgBAO
3NqYswHXk4RBFhfnIrcAIDO62GfPCsDr4uBCGeZkSEJsGwKJZbHfDUfQau/iBQSFAQBiH8Cg/HJT
vjLJ6jANEveziZaTh4ljjilCDXB/yIvt2g3Vt7UWp6axvT+Rm/nFqtn0RbDC3QnHs84AMTcfU7GY
2yUEwDVqSWu11mpwhtygYGrBHhmvjnr9NTujeWHYWjHLml/SxLK2DqrmvpRp+beFBJK/2w7Y9EB2
w/f4W29M4ms11nxbjIN4HuaaYeIPbFG+VimIjpptMguw7n1ADgZA6umxw/n1RqRMEvNhMYzqnh8E
YuTSWd6k1PeKK9FXWxnThi5CAT+8kryIvg914WsAGlIUug8aKlIydQvSsJYX0WoVQfKY6Vj6PuhW
tS+ZkEybaO3d56ILZfIr04r7q12/Ex1Zx1PG1w9MQ62loID3Z8fVw0Lx+qn0xdSfoaPPdr3Qzd9G
x9K3evNt6UD6wwIZGjRGXIKdXhE5EuSWoBINGbRSVGgEDQWmQXgbqqt0qi+AR/2OtEF+d+AgQGrB
iZ6HDDnApjyuApSmyP5G0aEEMeiE1Yk9jV2qDPrZ5h9qskzC4JHJOMqFZKj/RAkjxfzZBtl08dkH
oREoTEJVHqLqQSbUHJXLp9nCwltXiKxS3Metdai8sYru60xKXgEAr/Cxc0T+NniiTXMBhoXdhTNA
A9oSUxxgaKv7uflg1KWGjLoKaSx0b0meoyKKuqQeq+KTCf6afcxQwOdKaGVLzuipdyczcndAUqK0
AbDseBjcAUlnGGk7GiJR7D0UDf9/ZA4oObccO09YZs7vOcmApjVO6fIHSVTKsSGV2oIDRKW/8UhK
ZM4UPSgFkoRXSMS/5jfjjD293MSwczBUTC2+V1uSP/GMd4dwTl8DEUtaFckepbqkvpFOAoW8eE/G
xi4EVHGUiZ2DtO/ntAVUR5JUlRP5TfutRb35kWSkpSaOrWbrodh0e6fI12F+qLAnFWlj6hm2rFF6
vwIDvHEeeF2bvs5Vtu4ID9VIQOcWlU343cRu1p5kc++P51GirVLvTgagZ3gov6AFFfK8ODiSCBfs
v/MJmUYLUsF3NPZdOz6svRjT3VqC6uhefz8W/Vjv195KPsdrH+98NnYPztR234AgDAqRBSARjdme
axSGbWphd9/AEDKhjsk2n/gC6krApH7CwWLw5AfdPC17Y2qQIY1dQP9Ql051zt1wa2Kj/EijGthB
yLSRiqVCgfrkWn4TKZUUTlJIGpLhsCPGvMgz54cxGQ9qSBqj7uqzYRU/vMnxJroBqFgf9XGIuTot
eM07H4BPd9FLA1s8dDUVmfQZXVOZ0t2tDR6Pa59UO3URGfMmvHLV90xG6s7UR5QX1Z9Qfh85ptdH
FSK1M5yv95igGGJA/rACESWw31LiiYZFmCGlO232pKGGFCC2w0qn8lPg6kkwUq3uKy+LWvBh7ZUN
aXge/9px29/rPWDq0Y4vkszxmIp7PLuuO8Z6K/hm77jJFvyktIrMtfedQl/go7Ax+Mqi1kzmrRmC
V1KTPwLb/6/Oto0dye85JLUdqe989ZB6RFZJPRl0lQ+AO7lmstS2JMOhNrBZtVr7kSw08zc+Nckl
KFznDQwHHVILeHuYqPyyctnZrmpAIfOi5DJXZYd/0/AkYvbKkC3+aKbdDhXyRrPrRyAshUmKFQvh
KXhrp9SpJOGhppKkONrOEMimipCrLEApxjdsSVfGfy+APxkCpOukngV5sL7dDEEk9QaOChxmGRkI
1gEXLBwAFkYaNFhhCoOQGNJ7fGE1Br/QMajD+kFDHFPPqZrfBCrcUJeHetQRFQY/lmyASYu3WZBP
27u1nOuYL6W1GictBxqIfY5TzAOke5d1fG8JZNMkFY4IGe0223Lj2aqm+cTzN5KbRKiA0nUvB9wp
squrBJwWUyxrpqzC2JZg49lQpVTa8PmReqqkKuUS8FWqqdjqps5KFV/97E0FWORN2tQvq837stXg
ot0bNvhFu3V+AkDB8OLJxjKadivaZdwxB0UPUWKBeg9AV8iUyIcXasg4zoAF2DPRH7Wi8IWDtPTS
kYeE8CXDJAsA8WACecbDhgjtishmdhygoedA6SOZMS89VsD2H2HGulMABOmHtEOuNJKSFiSoDeAn
bas1wv4HIC69oXnJQM8igS0D16hjgLDkZiQAiwVKAViUsQDk5ThbhywHDivJ5oQlO9tEErmNxK3H
zB/8xwA8BDtfYisswEVdwfvhApWI48/X53l7adMSQ3Pwms0EnJBHIy+iBSjgWYRC/PeelE3gCnvB
3zrHIhEwxwNxbiZTVWJhirFuwtnjPkCcIST1iiKXyEqCaqtlH1oHGR6ngJTlp6W0jC2yQKeDBcze
zzTE7G06MOEBb1FqUbY63wxJay8r/9x+18ELWcFMN1H5cbVZ+zpQN5biq8RcWN4j2dzdWUXlzeT4
4eecBhCrgvpiVksuPa2nFcMU4I0KgOeXj9YPJKtjsEOB/fzlY/blH/5q5eADB2idwuNYDf6TsG3/
ySGMPFArbAY5JBlpwyDnj8i3iEiuHWgYAmlM7robe1Ikbi9swNVU7MF1sz/vjCnmlOBQopiAECsv
vTTY+gmB9X0QS9bhOQTiN6dCiiS2q9InnO2WZhTLrhmiOrttvqRZmT65duhMSEBGdmS7FkeShah7
eHfAvNjZON3ibknoh+vAtjp0henZBrObekPfMS2Q1LcyJS3QLUT49e7LV8sp0gbQ0tet11XamPVp
AzhsQ1mQWStBg9PWuoAlyD+DIwdUbSYgk1Ok4CWyoZ5gg7mvrQz/rFLLhnZ60nYmEHM25dCGyAmA
gjy0Nkybk40p54nkOvBY9Oue5ZVAeZSN4mKQIRIlNpFjqyMSeX6rMAFofLW7kd10lfePWBQmXxtU
Y5Bz371fpCkmnFAty9xbm6H2iwfeGsDnzYPqZZAN9QDP9S1O8vJEI1R21y8OMq4frC4Dyf3VjBTT
3H0zFrzoxmyuXkjUhhkgpqXtytpf4sVLjuoprktoZ47cy77x7Z1+E9ADnRp6vpMJG1JHMmhM6mVB
ilq9UKYE1Vdr/a5+F8orkLm+AA3pKnirP69t8FwYBiZYVgAQ/ngKm0iNU9BhPBatba1RY4ATqm28
c25yWKIsFRAmUh1YXQqYOnvY0pAUysUep+Ls1sP+NhhdJ7NxXL2kfD3cRFt8gbqF8O+s/Y1mMjfT
qpZmOjT9cWwbtSw38x+ypXHix/hhie83Jm6OTagOeaCoTyoHEzu5c+tFRYC934ae+Ll8N6SymWZw
YORDcwCpHnDjrnLqkcy0k2cTx+UmkkODS5gP1iaTwLKJbEYBnJnC4RWgrzG0cVp7o+A+lucko0aA
aumZ+1PzoBUUhXy1ojaQL6z87uKTNSAZf53iAgSygIVPtsPEHWSioQE3vQNcVrs+9+Y/lCPg+c69
bMgWq0dkJ9OYNCbOAiKg3RR7UmtDPfQbHy56TD1qDJ+Pu9VJehVQK7Sxck7C5U9w4bi7yY/XEzX4
7idsrcoxAL9FBUgcEE5PvoWunVmr/OP8MHhXwdQxuz4SHMWcN2rlNKrQ0p+iaicKp4c3lyeNcr+/
/J39SDdGrtT48R5o5+0plhyWvmK+RCLOKZR8mTdj1yrnA+j7zkoW3JmTO/lQj9TU0wqnAEkaTqMR
F5MaYExQV0m1E/LcUanoWL/opLa8CZNN3SAbeKHEuH9PY1N6SoybVpef6m7C7xp5ceSiE+Y+TKCb
KHjj+iPARcszgCe+Li1emMhRERdTsj8T0zM1RPdMPVLEgJU58W7Z3Mk/sqVwIrWCLShwjOhfY975
Xm8HpBD1BVWkgzECoa8Isgt2tqd5T11nLvNLX9kXsCYND15WT5msdc02Zr8u2xXJkGBNlT4Lm3oc
50lzH2cJ+XZiSQnArjAHMJW9Gq86nBvi9wwekSirWMeOzmSzCGmuMbBdJuyvIYnP3votCgfU+O4R
lLJfSsv2LzfPLXoqkRvK1OyNfnBRDwR7/qPqpZ9vXLUZufZmZSNNAbbqsvQwVNd+v6K+EWWBk0ds
VODFYeBhuunSxXis/fq2mabcOXkrf9Byd0zjNaIxd6dXrBLa40eufDDYlmerh/Sen2KSMRBNbB24
vFosGfIYIts3Xw2U6By1q7rsIINm3Xgb9MJR/4CNSAuYNqVnWSdU3FmnmaFQELWD6CpVlYzAyHHt
3t8tWGo8+F21swK3twGfBiNSU+/GJ5hHMzxrlbJHBW2UdH0admCgZjbqLBIQkCdYMJ07V+wAH9Mg
exFNNwT1Ew2vSjLVcuqREoheuzs5xSAlXiRKeedugM0smoORI8vUjwo7zF7SIUg+1WCkv3ju8mxm
TfpJidZmOCxGD94BaUGNkc0rFhBAVMSh4Ltd5rGXJWU22KRh1hdF+xKyKdJOBVvi45QXWNDbvCg2
wGlrd1a/VACG+RHEGvG2RpmPeyQ/UrDUj3yryV+EECaeJUU9CdB2y6RHpFBehCQPMLCX9VCb9SuN
lr5s7T1pbWIV6Jy+30xp3mPf+oeLawgRPNrBvLdRqHhUhspnCLJ6u3C32/dxApaKyvVfGGr4X5oB
5TSg0Op3JFOKbqoeDBfzYC1rHCsHqEJ+1KI5HHzga7go5JzXJ5KTyAJEK6jnbH5M5GV8IF6xCTh7
8pdhTnOJh8IwH5IK5CmRLnWwpAaHZfOBDG/U7mL+5GMaa4Jyn6t0kIHvqipIq6PRZVRI0rAKS8yb
8gsZgWx01B/WDe6S7tpl5gxWt5/rNqTjbcR2iAIj6ZGpdAU8wxYNSL3xTCboMq0A8rX9WFvYhfgZ
IY2GKKp+Q+FRfKRRs07YKweEHfIQgeC/I2Fh1OtDr3LYrXJ0AQObYN7rNE/h4AUnR0LlIYN+Atn0
2ilZ7YIoJEI+m7Jzujw8kRc1H8hJdI1L9iTScUmmhnRFwCUCRemM3bHmDN5F85maENnkz+Oe+iwe
3qU2OLDOQTg/aUNSWiIdD8DbxjbGNcIqvbxpXPE2Ydb2TtGjUg3PoXw56OjkYWDTrwXw6Bkn3N0j
H4LtYjfp22q0yHdrxulEw94E7G8lpj9Tx0zfSAQ0SqTBGdatRVmtf5IShD/JW28hYYZikFfKG/d8
tSAz3qQvA6pFW4CACGDAHd0SzyJquth672lZJngKzA6k6JCsv5rcGTddXO/brAEC7TWeDroOjiTq
zoBo7SO3k3x1KG2nfXFUfnN76zx/fc/1L7NkPAJoHu8KemHIJpcNGCEALUZC8GDjXRO3SHIEr7wa
kcJFGhve+ldHHaeR7yhSkOwmWK/j4hyxszd3puR0Y6QuVPnPGQelHKh57ZOJMopT2v7oaRkDxMiW
sxG8PNJEK7g3hpUSkuZO/T/JdFRyK0QS/1ehGZgEJiNFEnELEI4M+dBpFn9xKm84NsI0d5XbPw1t
117Am3IhbBw/mOaX6whgjmpEMDppgud0WSFPzsqmpjmqOljgBp09YWXHECRzJLopn217+/cCFJFd
cc6wMkaSGZ5ziQnwqdZojjTSb2R6GTNHuEhF75Cy9uPNrl/0VyWJ7tz/NawZr0f8nxrDMU7C/uCs
C6qCZMME6oNW2dAwT+a/5rRkOxqZ2GJQchqSGTnQ8L+QJU7ZAVFFhn+/kI0xOeo4+uqWi+nJCmQg
EDzNyN0BZUhYljFwfRyWbhcpG0wb/Eg4p/DP1Cze2BzCvvqsRchntNKtikBdrSpqFCStybhstezG
fOILG/Z0HaStbzs7wN60CYj3IkNijoItIQwSjV1yg1NyB3WibbQL9UQYP9S23zyQBYnuXElGsCfd
HVSKdvnQ5hqatHd3wEcPFbu28zvBt/i2wMSSutTUwJ7yl+xCg6YNWoHqWc+7qO5oc76da1SHaQ/q
3YfJQFPZYJ2jze4t2Ayego9C0eU6d31rJOleH7bF4zIKHLquybcWxTrZwXbWAvCHaKx0SbeWMJNt
gw2dx7BkM5B9g2aZQDMAx8qfv3ELqXhkrf1IqWW/ZjXmXiS8iUPjeB0XMHhhJrFpfKc7TTwzvK8l
6HSbIlwvWYpnx+IO4+fVxuEkDorjv4D6h5VI+VeZBX3kpmH5S7sGzb4HgDMy7M3hkMzZCuxEo0QJ
D8ChduDpKYF0XVmAPRrANQ4M3N+9xgEUGNLlweiQcH+nxtI6dnPk6TpNvq2KPn5Cnnz8RL3MyFFs
hQS2Pcn6pnXBvtliHlY3gBTUhkozAuiq4uMTlwGUiCIYOI/ZqzGFXSbMGCmCEuo42bIDsx74m+V9
0IWyBWDp25aHB8/sswuo0npQmKNYjQFx5DJnX++XobSCLFBaiFOn2QEC7oQlrV6CjtZSY82YLpHP
E5RRyJkFzQXGpj8UmMQ8kwibWeuhMH13o6cXKdBtyroH/a2cSpCFjkFeMkYuLWjEgxpowPIqzJb8
gitO0O4S4PIxYycLKCYkp9Q5SoyjRtv+bKYtsGIuAIaEAo4xFMDWAqvzHqkbI6qdM3dFZe8c7E3D
7gBW5c7TQwnckEPdug/esrITNf28hrMam3aL7MKhDxgAWLMMSApXK21P6htL1SU9qbQl9UJ7aoOz
Ftod3ivASEr8Q2J5D+Rir44XeR1QffXZT7DUy3DRY32wBUAjpH+SRp0a9Utb7EqG9A51TCQq8FwL
Hm8BIogdDb+Kn3TT4ijhMV9+JclS16j/XWbkwVtDZxxI2HugMYrGHJSVQI+Lozipnsa4PnkS1JEa
HOR6N8M72VDiFfufTchjyQcgO+qod2Fo6FyvKeKSH43WVw7/Gr5MUFjE5wYsQ3LHD3wyzonLG6Kh
hZlZHWkN9UhNhjSkJpPOekhaJLXAWRve+ZkCO9nCNX/TFneh+GJih1Dfjdv/7trYgqMMXV1V5TEr
Khdkc6jqK1V01c+dd7D87k/K11Uype85kpz5OoIxiWq5BsAmgCII58ktAaMIY+TY6mtSwAw12GKY
UPi5JaGT45e+x/kUWMQldWpulD7b+7KoVFmRF3Dq/OjGXsUbu2VfWJhOTy1wH4BIXaFMDKdPZdOJ
p1SeTdGQWSaoszFH3JGMtNrONodPWW+tYAn94Uq9pQKoycgSFVIrKYa+4Mi9BJmITXUAE6h3EUVZ
h3ue+wEYWZfDWuRjt0UljndRXa8t1qhbMnvHZs9unyYJsGaC/DpOlxn5GXhWRWwALTX5UEieDShB
X8Snmz/dmK8s2Ok/8s1v6kblhtk3b12RvdThvbahP7oKcvejuPFRP7DGBQQ1S5ZwyyVailPWgF3x
Fv6XG3j+Xg1J43nFfKFeLGFWaFgmFV5mTQkikquMTHiF5ZeKmGSAkumy38iCAU93RB05rqQ9ugF1
VkNszkaF15lZH02JoJPiqTPkxnBSvxP6HQAOG6WROTQ9ktBONz+TRbrQuMDt7FIQbcfgbUQhozkk
G+TCZIdlifsNzoAxNnCccATmEdjHaWxlnMkT/E8TC/tkI9g0PtWxu01sO3+1eZ+/Tkmav/IcH6ll
L1PGxwRokOYBYOjmI+nI1AymX+PZjE/KYhTmgne2uTxQDGqQ1I4D37Cf9+paHGuIHUeyhLqYgb/E
U5yGkdVaYIhCrQN2Tn2OdLkEXIRS5g89FHJIPZK1HTY+Fns535mR0pReQ+nMh6kw//jXGKQopjWO
MtN8cvNqxPdgIHPPnrNmaxQzuATvxktZ/Blk43qZvW586df20ZJYpqsczZxjagd2yD5mSufx1LwU
+EZBXcnGQ1Hi33kM8YM9+MHKw+eyZ0hlS0AWYCyrLOd1LkgYDx4wzwX2eyxRv6lBmo95WeO83McT
eIJBCcEju2vth5CyRAANXR5swNlsDBoDtnt4ruyvfjYDs9rzsPcpUueXqgn4TtPhzt2MGqRZPJPI
tTLvUmJjk0bEq1tbs7O3xwFrCcmrS43nuj6eCB4yCCyGScdStvsReXUvg0yZyiZzwBwbQ5IhMSp5
qYT/VqUTXvhSTqLRAedj4rFfyFSJpLJBvsLGNgRei31YBNEauPFzsSEDMc/pi2Fk5WOe8d1gW83J
H9tHs8Xv1g7L2ybOE74XAIWN7hRM2rEQAL0ZsLx2WksKGoL+5qttW/EDBQ5mf7iJPjiP3DXNx3ux
vBlQvzzaHigcSxSfL0Xmg5N58F+BkrQXqP19opFZretzDF5boNIM+SaLE5zCjsafZO9x138dmUgO
WOjJcxG4k2IYQArbFtO4r7H1n+NfG8xJS2nmJ3IBXwLWDZ7v7uJc4P3p2J17omYOUmC/rqsL/Fn0
SMbb4G9kec07S5uhTgnY7dJOu1HvzvduSCY6jPb911CBWQZYw1cFwHHDDlCLVGKjm2kSG5AmjMes
aFA/TYqwdp3wgcpyPOxsNhFJHeo2PZKxrbH+kkzIV677DMVMsnhbVWtTlxqOLcY8xvkWVXGTCEvE
5hEL/G47ogol6lB8FC4HO0HhMt5eWffNH2cgQZnAIe5Xs/0WVu1fQIRhLyuelC9TFf9NYma63jYZ
J+/oNnb5TezCwKyOyGZB7gRIZbYNryVNi2N/BTD9oyvW4lPYLeyTPTTnIe7sr0XBM1CsAmbW9Zvu
cwhSxNUr2WUpA/OCikpT9UjmF9Z0NsPvWmfFvNuFIWOgaOrrF6v9irRo8O3IXMV4RWPZbr+bVzzO
SEYN1jd/2evkHlqAcR3TRYDlwkmw6kSDAhLQw+jxXE/KBLxEUBRXww9MtIh6OcvSR56K98gUaUKZ
+doCxAQAC4NsRoml4BLqAo1V15v435xLekmq5B0lPQdZah+S1TirlJzPL8o3AfA0UkqanW1x4L6u
DmYrfYjyBgv/McB4X7z2qQiBVwAEZjJh0s7D+csOK0VrZ8icRYBlVOyt7gZT7KrmRBN2wMLM2FRd
q0M1zLdz/RREg4d1MudITfRvpvfUJXPR1pEZzq8GECrATQnsX8MPwU9sTQcCASZRhqrxfZuv/ZaG
pOjL4vuIja/d0i/pTthNvx+Lmn0Fxt3JWnj1vZwEjtdW336t0jw+/t8WAJlpNo7J1oNTOOxMzdqn
lur9Z9m4Zm849O9uXFlsfHeMwAQcbvZeNfVzgRWW8V8sIeYv/4+zL1tyHFeW/JVj53lowx3E2Nx5
ELWnpNxqyaoXWtZyCO77hq8fRzArqVZXd1+7LywgIgCpUhIJIDzcpz6wN9CStu5Cz/g5l8jywImO
Q6WqkE0QFWIv5Z6WC8q+8BlOE45yRlQVnGQDqXOYbiLAnH1ts4YIeJ2wyXed0EfwjWjjwwQ6lF0T
Ou6qVV1yQG4jfwA7BXVCrSoCIDCQVc0Fj/dgG/+ArOCz+c4m3juFC6iHhhr3dxu1xGAj8WdqDmjc
f1GPU6vLW7+AlNMZ2lkghmYVB49kGj301JWBWFk1gOuRFMVpBAXxKXfaAhkBsU6UieyAIeXp+qqJ
bRZb6RClXPOWw0WhcZloIG1yjRpqDT2AgAJEh52i9J5b6tZ/1VWOKg3EmjW2NwcXtQSpIUU7VRED
JfDHKWrVJZunm6Cs7dSUvWtzCNGp5pW1oqmWAXoGVo03kiI3AHcnne3N545/SZ+8nBPeHC0uZ4Ja
gQV0ogWV/7vgoTZ9r0urlyZGZoI3xmee2u6wLqJIbLMwGMAsVE53NzIUdSJRvZpDshg1Qw5fzX2K
lBUqwbfI/Uho6+rT0XTTHzybgmcA8Nu9PtnGrvFE9rEPik9xGGffUVf/IxqDvw5AiQHYhlNnlwf9
rnc61ODYRixOTW+iyEa1wtBLAC1675NRr6HnmjCr29w4xqgVoIfFheJGmpH6fYL9BZDDu75pun0v
vKM36Dibq6CUPKf05z4l9ufsPWXztUpvLZ+aSBaAb4GaMzpgbqoMUKsrTME8rG+B7xgMPcAS5X3A
3OyM1th3WYDlT9j1z+BDBC8HROkhKg/uyUb2EDlP7A053bGy7rnl7MgZCsTniQ3tWnznj2TLucEO
ReNZODqB18WSyyzF5mpPHcTYiUsXiJMTbrgGhG888VH0W9IWoE5XbEl34JdHVxzuvzrkcSW4FvII
mossb1GwBHQfriUzLNCEIwsTcpCpUJkTFTilODqOD33fJJtCWsHKQA0QhOAg4luuJHvuJfJgDspm
Vo7i56bupBjCu0kgz6a8dGnfW4uD4niXglT874fQ/JEtDnVe9EB4htNL7CU4kK2LS4TU66XxAFwA
TUlu3ykHSEKRMq8gdzm7B2wq71I4Eig77EoeJisGptk7K/1JZa5L1evMHLSwDf0KuyIXIicNI/4h
6uJwoFezWcwvsXQ634I1Ojmdtenwu/SQpnwVu0o6LYND5MfOLD5SzgnigN9lG4MwVfFkLJQWedxu
HN3KDotpYbngqalKuoqph+7NH4aRreaO7uvcskEMVw2jUIwK9aNUNJFWV74OHRC+DOfcwnfD5rob
y+7VmKQL1Sl8H/z34CoHRSUER+plfGkm0WOQosorMg89B7ny1HbFV9P6KTomvk0SatNmVLG7DoCX
h04HdriwGvFtCMIvApwLzzbO6g/8sar7Dsgs6I5lbRw/mDgwTnGneSaTJo3/OEUDsRVlalGWtR2Q
LACgEF0NZMpLPEVEnX0V32h6sHUCoMI86CjdDdXUbNgYfh56Vp+axNCfJGvyU5QlL4XDp8zvrNLx
A4BSdkYojCcB/oUn5CTIN9gRaKNUpT2NpAso0T9bLh/9wqv2TFU/QUjauKPW0tWnEFWDtuFsbhxL
dwkeorQ4Cig4ERIc5yATMqUfYpNBGONXr87LsQD0RP0swtInLk2CdCy4jji0V64Fcu0FUbKEhbW1
6ptUV2IDE0QewOAtJb/v1cUEkQKoj7Wjq2gTyD7i/PcuMLU7Mi32KtQDaLB1w5psfHL1nYRQ6PiY
6Nw8ol6MbSIj1Y8e+NgeRjOwV610s++BK3a1XjRnr8Mte5ZZgM5xuw5cqMCSWAJpKfxOWoG8S8iU
G9JvE6DHFlagkGiAqN/a+KRxuK5ol0yNrbvGhL7uu1zpwgq02GbmoKXvxe7buIUgiFrgyFU4wl4/
OLUTP4S83cpY759xNN4/S9AxKWbm4DAqm+sBce4krlzNXmWLxnZnQ0j2nkyZCaA71kPjhrppWzu4
DdflvhU4oG4C/YkuPa/bLTTjhnUrCj3zc6O6lKhwPPdFZTx1tgWGabuOrkZU3Mx8A4xWe5oAGynx
qOacHGn4jad/Cb3BXDNhaXdRMCQPzpi5qwFlEt+0QCBdZzeftCzGgkGW0R6U9MbHuGgfKAAygHIl
9Mp+yG3e3TWpDDe57olvDQpt1Qw09TRGfD02ncTf6ZuWRtHDfG8J+etf9iL+WqVt9DB1AvcojDOs
9psHtoZtU0JNExSuBU6i1KKI+nRxp2D0TiBVucjMsXZkq7qWIJz1pgns/HM6fCCN79AS8ihcKwK5
Cp9eGGOp3+WsOY1QlP9se1dRkeMhqoumF1OgOmyJasuPZAbqdjqWtojnKJknb1EZh3oR07PtaMge
EsgRytWrUTwHpmVeym466ixMxbpSzPbYetImdN629no27fQufV22qLcbXQqRYXEVQntXiGljfaeF
J6EEL5CfwRlGek+dUqlfGCWEWpFiBT+dClgcetmgygxnHbuEpQZbBXG1ilH2OBWAzhj9ZsEG38B/
Jep4UeI+frmBENOABFWaeKkYxWvUZ1nGQUg5hmCXBqPx6mauq3BNCh+HbO6Rxi1zIxGTr1EMh+Vo
Wg4rJ+yiB5CJeUhfd5U/uXb8Crmjz43Myucgg8pWbrgG4AywJ1Oxi3vP+eQBarE3wcmzTaGM/So7
35O9/hXMe8621Vm5hwyR9RmnJGvyQxEw2mg4JD72eZ18GLz2ieazwwzksX2WnfPadh+0QcN6R72Q
qTeocQ6d6AHFs8c860HyJJG4dspyesnaxt2AcTTaczuRL6zS70wZlM9Va4/3qItGfltYb2FTPUR7
6v4xTE+dR7vO1lgDbHEo6XzoRlFecGDQzRr2UYD8aTjk4YG+ojbCICtqAITbF2s7srRnN68/iVw6
ryWDuDK3U+t+aIbsPHHcSsnhiHTf1m382ask32XgNN9NIJr9HI72hgLiMkpQA1nKE4hVmge7QAJ5
mhLnFSjf1wgF1s+mFTfHxkU6newuShEBznkNM83dlE7JDq1dac/O2H4KkGgXOZ7mI5Tonlpbjn7p
AZYevQvcT0lypw/QQCBTm4vuUuKGFMcmdDTyGsnwHp+vn0D+OEHiHhNkEDC+mgCnZP+dCWj6oG2b
S2Sn20ZxUEct1tWZN90BlV6cO2UiO3XpElcoB23ZWPiLjVpL3CTT+jTq0O6t114QDMdlkQmpdVas
ab1Jl/cQRtqqLqmtLqvT9xic443Hwhb/CRMXx7bvC3Fakkek6UNrclqDk3vpUmuOWVbwYRpEfs9G
sV4CaZztBpDdmvM/pgZKA5ajXjj0mmojVEWNrSpqYtVylINpUJwiB9nIuzgGVWBDtsUBEMfbiDBi
CuoZJ9iVNXYB4B8VCJlWwvwYcofHRKu9h7pJUN2qzpTMESc8g2a8JIXgm99FCLfelSiEfbE0FxXM
kVavg8A2d9CAOQxNIiEy3AfaOvEE2wjwaGZYE5frjHnioa4S46kv8ugwNRVwIxQNKGQFLE9XHMPO
1p9CLR4vaq5wypHHKvNm66nD2uU4dz7TjU1ra4w4uQ7evUy0YDRaAicnv7gd8G5k8uwh9vMRB6Ku
jRR9pMRKqWXjy9MiY7SYIdwAREeTZdO6w2rbH1FBJJEt+TUMI1BBhxyTkjSFpDLKacnZj/XbiFp5
yE0ON5Mvb9sHrNuNNT4P+0IMScDcWGvhaMka2+NftElEiYTsSx2BQ5jCZk6lRAV7TpKuyXg1AsGT
E6RzsDFE8eWtIDqrDm1jdjvswLFwi+WDl9n8P+3wyrzQUSDjfoNq6/EH2J5eHc/QXmoUPvtZO4Qf
QizzIC/uynsnjbCJ6EoH9d5Jc9Qh5bCXZokyiKz2Nn1S9FunypA8TQzIhygNERBZeYdSCzaLiex0
GW02tqurfttLPESz82Ii5mUaK3SUhQHxNqKkHCj7MNWjC955+rHTEqhFOcPLqMXNgdm1u+7GenjR
wfYMGuhYnnXoDn30RqRaVVjGHKgQxR5kIrRsfCk8jhJEza5xfodKt0PgFoFfgHXhHBcAyeoRbnZd
Y4CVCthfL82TQ6DXKOugELpocYjD/yqx/MZt7H5H48CvqW7urr4Wg3kpbP6pErjfex2emqaqZU4l
7q3UNVSl89Ilb6GCAxWsq+CbseQVSbIGZwsyuSUD/cN8FUC9/GoPbvHezqDe4eomsDC8M+7oYqmj
36W72K7HkfV98Pwaf/JTUFxjyzOJ5E7koXU2xh7nh3oodtwAAQpWRTDSxVMUuCnAka0xGxYrQS6S
EqImKZL3kPL9zch2YDj7RKU5Hpa/piRIR4bN9wR0PWTbHVCe0cssIagmjjahjbKfwQkKn4E9D1kF
KHekpejvY3UZOmTzeQgOY3LQBRU//X2egEVclF63vxkRTfFLjMf+4WZAiNS4l2NjvMxBLW2ot0E0
DSfqNTESm6uIJSsXRwKXJTY3DSCEgMBpI8Wary44IwNFL9azc5dsQZopnl5lJPdVNBZwLYMc/bta
VqjzHAKSyB2SeBY5OpM/d72oT2RC9XW85lEIfpraZRvLRjIJpDzFGXkR3EypuVyMTt8ZqVYcFxO1
mLoHz7ZYv56FHFx5k3wf4QzniQc9fvtajYyw2thh/9IfsgxrGchpQoyH835toJzzgfZ+Og7vN65g
UAeAiOuzbYT5fSb5QfQd1GZvptLLqj/0hclX7YifR5aY7i5rgj0wQOIZIovi2W5dHONAr2dX2S7g
/k0W3aeaN0dM4RdUwrkpuKeCAER+JTTDIH4TgLdJdwGdL/TgRP08xefX8bDfUNeEQqq2JfeERfAa
R7uVT10vFxjI1MBlNCvG77at1fsFkkhgRm6a+PSSotjhYQpwStbq8W5gqMqZCqHNcMUmhGpWMaQv
UZviWdGnln3Bns++ODz7DwBlzZ56iz3rx+iAX8MX3Wjsi6kuAXRhz2HFsk8F6z4lSHoBBrQaSRuz
8KyPNVYGL0GrSd80o+kRxBkc/7lA3nWxM0ArINe2NUY+oswY+92psF7ysfk0ClGpefp6dL9IzXym
IwXgET5X9hBsqbdcFmVHspU8d2eJyJuQquW3412gUztQqtJWzkXiaVjN27061lZ5DWgJeZYtIA7p
mB9ACEbJcDT3pg04pINzsUVZDcWpxgnSxLvMBGWFVmfebpaFmFAfH0KldQ2K9f6DOyXGOc6mF72I
gtbHEyR18w+kJgF0BxhfivJM47i0fj9N7yktqZqnB5Y0wz4yhNwh91R/NLsa+qEJ8gZa/NNIbPd5
DnB7PEZcHPHpVrwzeP2ddN4ZwUNIFJ7U3ulCnvc4MjUAh61lVjt4GlRFJSC5EdsPlrrkxvTTBgHP
YWCW9UD2oCu8dRlJbb3YpgKPTG7hk8XhgRas9CzQHzzUMWPQwGxY7Na4mshzwLM5YgUBZWhTsk0r
I34cTMc7Uqv+TXcJoThQUL6NWIYVcbOqhaUfllg21J+Rt6222I7rANv+8SWWOHrFpUutm3dBY2/i
RgjAray+LnxXESy2DbJYWe65W1t1oZs2zBfykm0JwWcGvptaMQIugdEEvkyagYY0rWwO+GAhRjJ6
cj9p5XTQawf4Et72m4brELKzsYqxrFR8Y7G571gI6VqbA2/nGc53SCdDt2lk1scK73TNU65daCZQ
h06HtI8hVcHzfmMC/HbhIs32dOd3Ax4D/C0/0p2fLoU9lVunCOr1rKDIFJQZMuWApDliSPxRWCtL
i4oHiraaPFkmMGLQrWngGXY0EFy5LeTv8J8W+TSc10SvQZcrwpOwZF/NLmWXRAuNJ0i3d5UlnulS
Yhu4cWLb3MSAMz1jDdrcl/lrkacuVqNY96zbAKzyc39yQMo+gq7pCN1Q+MGduJoSN7j3okh7nBje
hddK1P1XwWPcmcGjV0B7N7eQlaEuObjM5DptHL6hUXbN4nvUSOqA5CHvKk4BZ+kdtsMnq3Ca+2bs
3i6F56QbniXbsCuME6u8ad3z2Hsdh8dmqLLvHETveMd5d+F2ABkGE+89E8AGGiyttiPzcJt3OTao
Aatdf4GvgV4MuWTCpNElBzCDy6k+VHKw3hzQts1mJJw5TMYWH8cnvTKxjjDZHeo9FNArbdmdizfV
H3IXrNTUt6E9sp46o/GLBkjkvkdZJwu+llaCMw+pcIQk00etGjKrB/CYncM0/gFh5fpj1Qf1VpOT
h+PyElx6Q5WuXRYOX/O032px4P5QoY7tVnNo1BcSGLHYOSKz1V+GGJwELohfP5ejnux4MuXbVJrW
Z8lxgiJlEZ/Ji08zy7n7aRmU6E7xIGUpUIisCPfAO8fLVWe2/R3OgU4ZGDWB2H+3tYqub+5fx8/t
EQwGdyKDJp7l1c5pwG/Mj2KZfa+Sj2zyzFdTYsleRPl4GmJjvKTgxPIr0NRv9USArljlhLiiNHf6
Am+C+oHKFlEL8qIQAB+N0V8cHmWUlj61bqcoq3DaGrL6jr+KQFE6aHSWC9m4IsENm9Rb4xn85iVH
rEePom/F3vDiCWn/zkFSB4wkp24qITlVAXVANqyb3hzUkhRNzWLCUyVzEiiO9xGIwqoc+UulHI8c
Sf2okKizzVb68osNS+P40Bou0llLDLkLL9MuTh4C1RSMz+BsmrblECCxmSTxWau8CopNWvQpduOf
tao50cwPva01P0rUoK2AxZqeIcgzbc0xz++SBHllYPs/mtrQnCck/pa3lop8Ni3vjEyl6x04lm2X
f//rf/+///t9/D/hz+KhSKewyP+Vd9kDPt62+a9/G7r373+Vs/3w47/+DSgjdHlszjz8a0EC3Fb+
769PUR6q8P8l0rrO87awLhmQrzui2iFaHcNKt7qBGsfFRMw7S3dm34mg04J7+ZYlbTQT8lDEDdlP
zzkIXg3bBLovSE6OC56DCJlFH4/T5IQzZnzM1ISIQwJcGGKoSxdIXSR+l+iP0WTbfoF85Ss0yn38
+d0fE/SDVlmplR805KC2euOkRzOb2nvLTnBPMEH/RtI/moPTfez1wv2sqEd97CzDfUrZy6U/K/Bh
JROsQjcSexLHm4KN5Ov5+ReHSbwtNV2HZkQJQCL1a9Wf3MwZ1gBLa6cENzcUXT7mnmc+RgJS6PXE
7qlnZdF437edz0IkDPwelG53KBv/sMRbQ+LsobOIkm8KyRqRbTM3KNY0AV2gMRSvzXFsts376+gQ
NF+ZgoWHeeoot59AcpaeaGrdsKPLwCMwVHHxTPmFviouKVayZ+rFpW5A7QepCxYMhf/33zSm/+mL
BnSpB7yAy21mmJb7xy9anTrhlIRcXnRmhneko+TWYylm8aVZXalAdV8U4XhldkN55g5Munk390Vv
FGL9xxhdlkGzRU0m7m5EYajj8XpopzZcBZOZPRCjITmSdvwO6jDrgHQB5JqmyNhM+FJttXCVxRP7
lqsHmdna5VlAuv7MDQvvBcBLwBud7czx7YguurjVoRhRkrULLTDThY1nr1uwh28t8Bqh2quKNZ+y
TWAFBSSdUku1nUJRdMru3RRplrkHPmG5q8O0OkE4tLq0JsCCtJlTu7fCyisfIqPtvH17j9AnIyv8
VDTw2tGbN3S+/v1HhZ/+7WcFgR/cDCwAPjiYR5nyX90U+l4bi8z2xgtgmYE/Su/EuKk9m1XjnaRn
l37Zh8YXbEKtFUp3y0tnJeWTa2ofyR4ILd7IwpIHnBKaL0I72kNnfEFJ37CfIjPYUJSL7adbpWwT
dk27t9Oyuc+BO9moRKtP3ZjL5l6oS5dY144SlXnnTiKDXBuxH6snbgDlu00eluF+ikvr8xCBl5AD
bJM3bvlR78DVqKKmetSgFYNBQSdfjLBpURqcAD6l476z1qya+7TkLbiHE1jBs3VjeKfA0IcvXacF
fsMG6z7yanGA4hz+/NjNPhhGhdqxSsqvhYgOpbr5F7lzsqd8E2sC/sFrnrgrklXhtcaRugaf7Psx
63EwCjy6X3tZuEMxSwBJp1I7aDHDiXlkvkxlEH9TDfDxJt8iNAZlUQ2yvLtyXS4xcO2MPK3uaLe4
XGjfiJMItoZyT+GTw8KtZvsP3x7Lvvn2mAbXuc1NA/puIGP40y/dtRwPf5oaFWiJLYGJAE2K9MOk
bwSKNPUK6cLQGb9Xkx5f6qZvns00g/ppCI5B7IeetVJYm17venwVKn7AD1VuwHjkPcU5AHxjzlDK
zhrvKSm1/pS49WfU4va5L3kVg5qZm3sKznXUQKLsYN8n1Zj7dT9l6zIPg60MdPZUppazxbkx019l
lOuPtuzbLarxur2MgukF5b2rBjfTr0KULQoFxm4f1sP0gsT2Ku35m32JT0Flutj/GE/z5F3yY/DA
5kXgGh3CBzs74EhXE7Bm6ZM7z1A+6PRmAFGBsTyF0HU/OVMOdkvp4hJrw6Eo0h2ZyLmEmZDCVcfP
iDMjIMm8zkvuisHRcbSCi4XM3qUr9A8lVKMOQxqXOye3UmDNQtmueKo3J4+aY5vGu26qX+cuCCcf
C1mF2ykFzxDkinvjmEuuH6cmQ8vmMFL/qnkVOjevAuZhaoJlqnkoeUTTgW2uwhFOWRl3UdR96Sdh
bdu4RVGJOWm4kgcnM8bdVX8OV2OoVVvAjA5BWW/mLg2fJwFbOmqEytXff/Vd5+abj/I62/FM12SA
Bdq6qZ6BV/dNrLN6w0mRfKnHXEgc3wAQAArXEpIDhv0xfm8Vk3izLa2/jCtsG59NFPSPefChtrT0
i8wAEOBRb24TOUxfvepjAeaqL4YyR3j2Qk/bqs59koNepggDkL562skt7faT3evYJwKhEPQiOhqT
3axjBWswa++bFzlmck71arp3JNAUfhiAf5tpYX0OM6hlcKOzHgIQ4lx6ABxx28VL86IEKwaYch46
ZI2vHDQCxKBvIyYb9dU0Ake8GZTY4JAoQZhHBBDd+ZrGMaay2T/cjmx2ezsyLNcFYAqqLpaJRS6t
gK8+lMlMWBIKJ75oAAD7levZZ8ec8ITnkIJvLePHqOojyUROslM3j/XszhL65sZOXbqIoW/XrCu0
ed7fxbVGchh1FLgV6pWXofQK0wjNMpYYn2/s9B5Y7vXHuAx3Thd7R0td9AypehQiuuw4aiOa5Jqb
ZKU+tUB54x0X220MTbe4qYXa530IsoF9OohnPN3N7dvr/eVUV29imetm6ttXpkB6d/PsFL687wx8
15l67cV+Fbe8yjLNYhu16KPbt802wEd35EkCfUpq0iWGlNsRp036cbFR68YGsM8Ighc1BV2u+jTF
3GdVBMK4Fqfiv5vjdzZ6GWCTcWhw4xbgzFxVWp1vDQ64lVEEPwEBBjqCy09tWoMexy6HsztKdgQ6
HBKjTIuekZUEbSsATN+VklPa2sFPozReQeMsP7ne8GuQ2jNV5dhv25KdcaSQghrZSHOf5Y1EOR7y
B1quiUsyOGeDlpeT8hZd8ubN+jIiL4Ar4pkGyE5cj6eICON14AO2g5dE2xF38xMzrdQvejD51xE2
FaOZQA3Q6MwPXWcBAVlWX7BdjXaJBQqJYWLlFzN39+5oGB9o+OQBauWosGU4x/+ZhiOpLqD5jmOm
GfdraDpfizbE//Ud8jtDgMnj4aZYsbxb93aRvuhNf2GN6f4A7uPR0JLhsw2esM2Q2y0o7nPvlFmW
2GSNmb7wsV1CqxgKOq3wPnpVaV94w8AP1oKGWPVSFljgfZPIXbiTofuo0ak2FEceuqCaFRQZGHFj
lzn+nvpUy405oDRIm8J2Trovifwl3z64DjbIGfZIKmc/p/MprrcADO6C+G0sjbjJ1auxWPBCD0gT
O1IuTTINddzU7JHtb1eGE26aNoqPZCtKjkpccpRMagcsY11IRUleAgeoCA4qpzKO1HJUl1qLo1N0
CD3RIVCTom1iMaAgMDuA0GAZ2VVpuZp4g3oPLvsty9rvjtoEVsbwdpF9BJE36utIOdSrTmnxLv6x
SAG0ygDXy1VBF10aValVU/kX9UcgaFdmoLubRKHplkAUNGuHEHnA+X9M//nIw17LxY1jlm7N1B9k
/qMZ8ZuH/lKAxxl+3CqQat8Vd3mbvl0qrPPK1dIn92Qq7DwZqQ+tKXODfWm0mj3/kznm2dym3saa
biVnLytTZLHAi61xzh+QuhmOBrbLm8kAtgzAsR3Vc1BEhd/Kg+mBHYwidPD5rso6z9YAKjknMEAf
Bt53B+rRhSv70kVtc3eswhqwexQul3ZYoFxNHzeT1VXViqiX3Kib7uY+NUXl5OWWmnTJALvRq8La
gsu6Kw5ko9moFQWlqmBRszvgGkfWx21PeYMzwrgBdO+RPMvr0BhkzWrgjQct9uvBKA6E+p7AaHKo
WCtwFwSOnGzDtnECfW47Og6bKNxTegsoybwOD7Fd8d0AKzqw2HPXXHV9/0MaFl4Jxwc7qpiOJNgQ
qWuowgursbNNq7xSdclrxmmxo4LqKQsySCWYfzN2CaaxnmMeizD1VjVYB+4S9T2zkSCEmD1ARShA
VFa9lDky9SiL9qmP9ToCqEmX2Mz6zRA6wCyoSLINeRQmW+rTpEv0PCQY+vXfL5cN3bhZLyuZDiR/
TRcysga3XLV0u1qaMV1oLk5JzTPQpHF78L7o8YvFKn8Bu99g5Bfs+1+GAKqiHdQkwsSvtg0gZR70
9zjqLs69nragY/D4KeHDY9aN7ROZOrMsNk7XdNh2IoIcvxmUB9MjBdClUYOYGrRM9D5osPtqhfMD
bK3UKVRpgwyzSL1vdByVQdgGKg5SiBXuw9WBjIaJm3489thd7jJPCzd/UhXC04bjfnkcSGOIqnNy
KsyhpgmZxy2z4xIPtBzwgcT7YZcMK4Ji+lyEYHUxQVH0aEFzYJuEXXhqQJEKud7W3sXScu57HCUC
U2+4H8NxqoEIGLxvnQuue+S0QhT8eCs+7Dh29XeoWoZe9AKNSOOEr+0GB1aicMJxteAl5n5rAoKi
Bka98Q9re/6ncyrbc23X013dYCjFM28Or+OgaCv8dPtzyMFBFlogHFhVskIJfpH6lhWiq1VZcaqY
l4OFEAVwEB4ooeuYZvaajHTR8MvUcdotgzV0pBs/KAxrwxwcWrActKIryqfHHSjdu1xKn7pQoQaE
UV0oenHgj9DeU8jioDgasUwllJKgXjr516ApgMFAYdzzEGlQe/ci6B66Luo5USPqB7qDctjsBQQt
5d4BisBvVDaoe1dwohbZUPaW7FyteCZlp8X+u9irkDQwt/3Qy1U8TZGPHbh+Kl3b+9RYP10FQ04h
lXzMGQAE7cTGF4qqxaCfUBfIPzn5T1tFVRMQvKEDfABFYSumWJYxF0VhLjIvUTSI5jJA/Xf6h1uL
fbsVN4BccQ3LYDbzLAPruz/eWkzw13aC293Zlo3nS0X0TxcRG1A4dUHZtdiolU2jD0ao+CLGAKo3
FGfgKXcVhx1Y9sDqCefjTXzpvCg8DJ3drIoyzZ7xWyfUD6F5PBzs+ZEZuzuyoVRIP7E+/joDgSQO
rTTs5E8U2xpgBEvx8a8pts6r6jk/zZGDCLnf1bU1z9NhiXdq4vaLlwDP7U9R9uIxkNjTPHpnyl1l
thpIt1i9LrC5PzRQb0CdhYFjNKYln3Dsuysqc/o6dOLaXqJak+y8zK/tKj7WE/k1SKcvmtM8t459
ARMG7pHhEDx4RvE5wun1i9uwYqfIULep0VYvVmif3zCasWUDxRr+KMAhcyYYoOrJMAzOhBF89zmy
NT++9wgh+N57HwdG06tZaM73cSB/Cc7Uy8N4foUsAc48DIGpV1P91eAU4X/39ujNvr8Finx/e9Jr
/DHvUJ+aMkcXq8osGfSrPe1e64cMwvBO+RxiV4VMQls+57r7Zlu8S4vitL6x/uG3wG8zLyrH5zmM
GbhV4vjDufkpdANqhcJsSM8lQwGr0fZY5lNCfM6Sg0lxZ9qthC7Lr3S5xSuAdpzxpMkaCVEUw/ng
8HM/aFqYnPHL+hnGjvPBnrzgsXXHNTNS9wNXF7BMQCJoyp4ogLPqe6y71XnujeDA6Lu2OFAokBiA
WAsj3FLXMJNpY9rDF9AmpSuQq1qPXd5Zj3XTZLtRaED5KxtdWlHxdVKzbrPYtC5I/EkwtnMc5y0O
FQc/zI47x85iyHsBYb9Lg7C80KisybPHAssg9SpkQWKgOgNDfrfMYPVpeFzeUeI4AoipMD9KHZXp
RdM4D6j8HVTqJkZyLpevUwc4cROkn3kcRfu6j4pdVermSxroPgWYYWauRwdFUCOOWp4sD18bctCU
zPM1TSAvtsqDlB3+4a5o3d4VTcN0dd20Ldu2Uaqk3xxQVn0UjtCE007CgbjDUtPmAHTgIPW8p3K1
xb7Utt3YHOR7154XoqIORbUrkYXyil16qS0UBbRSkC2YZu/iIAprM4NCC41dHBYwgcaKPA4Os1GV
3jy0VEhR6ABiJjGgm41q2gDbb7kdTitya8h5JDtqdsj2B2YYHvHe+qPOsR7ICq18KUFJ5xeRk2+L
rr8UuHX/CJ36pqFcY1w2P6Rsb1wjLFK5/hCDFG26spyx2tcbl1flPbFHe7RyqNZkmTtkrzcGlun3
f7AAQBuvGl3hqAre+rli4sgU9R5dcukapxjEay2R6yFNBKKkhJnfqkJj+6s4NYyh5mLTG6LzpYfi
CKOujc0QoSbTmg4Lrdb/Z+y6mhvHme0vQhVIMICvVJYsyZazX1gTdplz5q+/B02P5fHunf1eWATQ
gD0eiQS6TwiLom1cUmsjma3rRZHNp75Ydwq+hNR5cG/2sPfE9g6oe9WCgc7WQ54H3+TWAjseRvFJ
AmfVHpSiyqVbumSqk+6knKDBE7XW6utAN97/+QNuiS8HCl2z8YAzUXNCfVaYXwuXVj1BXNQGNinz
c2SIoK/x2OfGSxHpVr24wBQveQgh0fbQZhqo/WZkHhrRpg9xVAB8HZUm5JfQ5AwGOYCEp8BfWuB5
tY4S6G2QVIgS7gCdFpcbqinTJQ+t+CYoowPt42m/T/28yHfgVcXDHU8ib2OGLWsKpey1CtjPocFj
CU+/b74ZAW0CMgR41B9NGsWB/VvzgVmJf0XM8BSKgCj6XYgz31wWhkyZBrA4KtxUSJYi0256J3ke
KOfXiVaDCWL3Pho1g3bTYrR0wAD88/+C46ha/mdQiaUL1ACljY25qVnS+rIvb0ze9cLKx+OYAN2j
w4gbB9NQ5ge6jHFSwJEKl6QBasil21FrV0MGPyUKYWlbHCx4PL3P+9Seo9Vsirw2a89r1obHAjdV
+psh6rqr3C7zczRo+ZnuGhtWfXngJcsvAxO079ZBgS0rDcTqK0p3EDAEUBZ7X+Qzfi2VqPWC0Qv3
kRjur6tThAOf25tMTOtPa6iZFnarpzbdXMNpGZpT9dkihXQ6HLJj7RBlw3AqizREmjfHR8NKgdlS
fYleJ7qLbUIJADcgaamGvG+ejuLnYIZuFRkGTJeye9531kthAiEDe5LhduhBu6hhBbjSfO+Aem8t
llWVv0V9Dz63haLf5l+aSGmOW7it4lEM4MmCjXCfCtJC2wyOzvFAtzjUNBXr22p6iNbDYnHTCh2C
PijuAHR2niOgHKJt2mLibjp4iKUJH7Mm2U6bBnJkp2mWHxDih00MNhg24Ow1atmSwETQn8axlfBG
1L4Oz1ClRLTWmmEb1LrQxJwgYAo5VEjMOPlSEi9uniXt8lCgGvFap52z0IHxPdo64FtI+VbLLpyG
762+JKxyqwK4CoBjr7fTIl8eCPEJm0l7DaYG6tCDQnZdsaAzQHSC7ymA7CjRKCAtXT4FBh/DVxM3
6GRinchIQI+HadoiUwlG3w+eWTDBEoBaxoQudWkpEzuHgIy51f3k7AzCviRVFsKiBqSGMUMtfBiT
cjWU/bQa+0heKESfngUq5m5oGlthCvPekwZb1jkIFCWUfO4DVBdu+qJ+g4AWnESzDrWGLGyXUWlZ
OMqAsBcmEN+DJMO0H6zulroCB75CbpHazd5wtDtUGyckzm2oxkWtc7nOoruxlRG0w+KHL/1tDU8R
0P8ePy0JsQGQPRr5RD+0IAOtCg+cXZtkL9Q3L6J+LxgVdTseG69m4ENNqq4B0TG08lun2IPXMCCJ
k500vO9O6fibBMYFrqlS6LXis8FNAbw55gFwxKzFl36KoL44HLNF50DD0SZqHHUGim7XabDIVHMp
+NPoPNlq3udRME0DVMpeQGAvA1c4hIRCnX0XvgkzibTlj03QDUvkUdm5H9phM3QRfIxzbBohLVZu
IpQcbgd/qJdG4/lPpexh/ZUV2vfE0rcQAQoDty0jN0569peTiZe4D52XMRuqhRWn5QlESMg2QmU6
9/Rq147imRSj6XKlboxOuubIy91Qf1d7UPatIDq2YFlTra7MjXnYaKud7ZnPc9x1PbVK1nbvq5jx
uig3VETiKPqCQWp7c9M2pXOagO2lQYPqUqX1OcKqMu/kx+3uWohiHxHU9/salaLFFHrx04STCA4L
8QH4X+S9gHbmsQDzLrWTuY9g0HY3wC0eBi+u0Y0SIplKt7IX+gqMmWTPZKrdOE0C8cp52FPClWo4
HaCdlUAhnNvpUauVHXac6uFBRDhwkftIWsH/M6qtG6Kz5h6cDHsWRkCAgApLFxqIdIiYBz4qYlPf
I+v0zor91ZnTd0DPoJGvhFRn9dTrxq3n3rOoR/BXr8q9v0R6caxzMvkcDma1+TRv1mIdMVFTE+do
QHtTF8ZzkHvpwuDSxFBlLIPsoVUXu9Seg0gfjgKIj4fGQBaN8R6sGdFkD5WWpHuuNZCEULFN0gaX
sgkB8cQgTfh9OgtBpQh9wPP1Pll5EB3atnIYX6CWtE7agT94La9PeAs0kOVCv6bCpArrVbOuzHXo
xPwBjOpFKpL+BtqbEBDgbHzBpjtRqnLONkjiecVIrVhY3vuK1E8/mMJYCrRVAg1YnEe7hygMFMW8
eNaY6R9jbM9dw/aLZ933qo3ddtaKmnYpuoUXoShLTRk7R6jm6He0Rp76S+oezQiKDWoN/WONMMd+
s2LWskxyBr4Ptvq06W9zKHbgpT93Xftx8hULzQNVmvrmg8CQAr5mmsnz3JxgAF9aPfSXcdQ/F2KX
emZ3yiqbw37YH04ynvS9z1skZJhlJeexwWcZ5M5ho9co7S2TvI9A1u78FfYVcGUJWmjydbZ/posO
jvO2qFnilmmQe0uZjvhL6ttO9u8RTp2CaJ3F1jeov/m7uUlzYa2mLVGMx0tWRXdhGsyLRqztdx0e
8hR27afm1PwdG5GBojR8LCtwNzYwXsJ2xIcR+Q5c1ocO1LuTx+L8NA84UVcsOl2iSgQM8SfrchNV
Ya8toHhI4OIvduazdTkN0cSPaGrpdXmopCf3zkpAEfYTfZ2+nu+9eHnV54G+tQ4klPviPHPT6Xtt
LeE6B23X0Hz065wtq8YC2B3Q9TFww9poUbEexFZqYXscM1WCYKgO0AlCRG23sED9XsdUMsi0eo65
njQgPDhtcOKBnYDC0McKZv9FCD+X/QFiSNXuqnxPdw0wAoqvsYdc7h1YZONDDv7hJWpjmHeh1bXm
+NCb0dFL4v5MXVaj+ws+VD6Kuhj0gA5dYatmrWh0iioUBprsZ2HGOeRu4u617kbstU3uH/K8dZ46
M1805ti9RjlzNg1KNWsKi6R/g2ey/xBbbXJEJSqew5hTh4uh6QoAqjzrPs6gaZnhA1xw297HSdRe
/FJ77EYOiSZwsy4cJ8Kjze2bBA+dS6YurCz5Ku/McHXt0/X6ovumeUMRiQR7JIP/MbCfh17n5uNg
8+ZBaq/U6CApeB+AMEAtE/8n98CUQjU9sB7DQPMuAFIs50hZdxc8kfDN9qwHAK/KGNoeITgIBQuB
BpN5BpFzHUxvgm3FHJURH4+wc2Oz6TymMMnwciEfcap4vEo85H6MtxGJjfU2VLu9LclBwJGgwaZX
K8UGlcjJhQrlLYpc2VOUaxHyecCowoiYXcymiV0q9MaedSuAaHryoeY2RxRj4t+XTfk/R6if4plw
xdNjXqxGUNdcKD9zmHbXsBnqGsgABUO/NuPBB1sRL/ElMrbjqguG6NYIUlATAxndtruhbtiZeumS
Z45YcR2b7veFVPwYwRE1LCHOrlpzXOSZGwYtYrfFtydfjZH1mrRJsKdl5zgryve9Zj3PEUWYCDft
GawkwMZ9/xX7qoPcqFoA0iLvv+LcZvu8Ddn5uhwKhWJVDRxZeJrArGaTq19KTwZ/6Xd2uWF592Zr
eFUVsC5/VC1elp9accDqU53q+qNhDvNY7XXiMTfqf5v3MQbVptwNI7ZrTRufuab/HjkdzgCqBcN6
fys9cL+pOZj5UyqRm63GVeYBGzsq1aiuzqGv7lXFplN05NEc8T1y2INDxYMqmL7HdVrdNGow8pP3
BefR3liFjoGFCt4vMohCbqwCz5HYGmeV0aveqKwjbJyL8IYUSam/FNBy4DkPViRCSn1TlwwHZvW3
FHbt/5ieeAwkxLTo13LoYzjRT+y1n/T3u2vfl7tiCvy3CQpy8wxZ1Wc7rQ/NVBjwAh71J3B14E3B
hgs4rQBKDs92lehP6tV/WwT8vlUxEBgShwSaH65lRdkxCbR6BWx3dcn14QYS2sYz7Ojs3Rj4OJEq
bWM2yWSpecBFUBOtGysa2ktadaDhQp/b4GHhLYgTNeBf7j36XYNaXiC9xcyeqkQWb0cboppAhYId
wpujpX6xnjvAPljBxTIK9hi1G+qNgsqEkgk7U6uGxvdNIMDtp2bCO74t8EBeUrPxU22FP34+T83M
AinFsOB726zkllk4ZEJLRxcuCAzYUNQQeRgg5O2A3T0NEOiBOSI1KzE4p0B3/gpjZ9jimQfuFUxN
9p0DWa2+qvuzAN/6HIG+uSk4LKtb1XcdGPFfCNNxqJle++guKft6qUEEdPllQPK+WoyySdY0cB0V
RqcUmpFMoB9JA/TTkCr/7sRtuaP+0LKno3SmaWWOrx6QEfhs29kN3dVweGtcuvVbjAQOMpmu4aXx
QpucEUrX6KRhukQ0TLddagILm3VsKXgO/BZEsmtZmltq+f0YQ9NJPbupLQbbOfiT74ZqgEYTqKf9
B3JCt52vGTbh4LQruWk6pgPe1JcMmy2dwOiLMTzyKh/cGbbQw9cSG7xsfQUpNDkk90venwijMIJu
qZy63q4B6f8zCbV7a92gGgUDAT9degnIu1edbeRKkGoOflx76O4a6kHZXroU5gQ/7LpYRCY0qEY9
OPuN7T8UElK00wBFALhbBw9IDnPI5o+o1qnRyXC8e1RZ1RB1QPwVqQ1WG3sK57JO8EyL8M9V4XDa
cE5lYx2pRbPgBXzsnClB2VRobu9HPowM8JE3+8zbV1Cif6zhYbrEATncNqoJK1Iwrg0I61GwBl/7
rchGc0HNgaOsF1oDuIgquKj18jxl0e0cW6NgC5NKFw8Qv1+0Cd5iKFpc6MdMWvpoMq8/UWin4TuL
1358oHWswHJrKLagTj7Bgl5ppuCV6i/H35s0CuCGPo+yyv4cDEr65+a/zS1zqBfEHWzKPY6tPex/
7v2+NA9OaFd3SIjVd6rLTAPzEONUcUf9BdfnLqepl1kRg8uk21B7g2yHc+59mKZLtTuPW+c8qUsQ
5rDhGOTfFHDtx1mtg0y5l65pYF7kY/41OKihrjFMvF0SJsuUqGvHffRG8p3UBWbZntVVfiZkVlyP
QComZrO+xqM++Uatsoq0O9GAVKjycBbx1onZQxx1rwNAM4FcLBjCKvtGQVmjOesOZ59Fmwfp2WwL
9cHJx7caWof487XjGYqK6blJQs3NVBG9QVJ0HqAZIcTtP82Ad/sIbEhqIQcX8A3p7iK9gc2W8wBM
uf7YZJ8av0YorGRbCvs1Z6jDC4p6Dvx1gL0czV48a9GY78sYCSAy4sGBIN/qojbjYzTxF3r9084A
bOA1s7h3plYGutGKLtSkARVBWwDaJAAKrCHLw4M9NekOBHtAeGjT8LEc/QTICL4vR8EhPuhn6eG5
YeKbbAUdvpWBJndtYyULvDnkgx2V0zEVwzdqiS6FhqTBJ6j22t4uZGP40LGOY4OlKuaqacRpcQ6w
uciKFsCceAqPiYANgAAF4oH5erEc07TfdCULH6YKvhERyLUuTRVxmt2M47CEFF1+8APU6MuihwMK
iwpqjp6OLAvLsnTz5/qHRmWm3+oftmVrDspQkJTRAXD7UmYVRVRoyF7gJe2zYi90HF1kwX46Hluz
voMACzRThxZAH8VjBqHcgNrAJMDYwoH4Bx4P3wzm+G+Ggc8X6CTmU80jZBoyZt6PHZuWGYANd0XZ
+etC1u0pGrwJ8v1WhJd32e78cvL3mmN0BzhDRNtu4AZOn1m7HhnLb4E481eiCpoFMIAo5WG7ubCr
oXuWwAuiEK0X383EP0IXdfTdvL3wpgihM9j7q9JJ4a5gASwt1JZL8xT5z64fUWPKl7E35ndj02Xr
sCymI8uZtg0GrQZDqIe+yjRoG8OPGCSBUIjQY+y6k0b4O8s09QM43o6reZX+ZAx2uLVFw7C3QnPg
QFLG7WDC4xZNWN6DLouk2YGajiOejKLUz9SKZOtCbdR4sKouvq+CaE3dvqiK0wTu6fwD+lzbw2PU
KL+bpgH5E7fRoWkIlhfqTG0MmQaFQmmdyHRzayoPhPqoP5p9gLQrkoz3npfetUM6PCdDD9x4OwE3
bofyRoc10QoQqPgFxYGTprXWTyS47lBn7J89nApWHaRfb6BhYd9YYaIthcJb9VW/0dMyux1jnt4K
4M+BZx5hiW0hDwAWcHrLHOisCvikbKhJwR9xkSjbDWdeCOOvaFixDPwA3YRzDzUNSGmAVADg6XWU
cKiSV9DvYWF8Q++dwGAL4RfBPbVabFOvLWvylwVcdA4y5gbgUPEszRsbeNvhACwhvd1nN0MtrOUw
pNk3rv3PEVEhOxBjC+ff1oj4ZPxHaVJoX8EwlgMKIFhawtKAepa2Kl1+gpxyDyRpVmLhSvRQlbwK
K5D4Qhhr8SqSUTtrMdQ6BBlmlQUaniUYaJKmCZ5B8wLaC9SmmTjht1Bo+hBrAIk8XDQAZC494fOD
VBccKKcDNQG6AEqUbqmThmNQ+JZWZkHzSwVawkEM3V4nflnnOtkxWAlNk8QHVR3pnAkkcZfAbW0o
AOoM425LTWgLZrdDPIq9iispzkrG7JbiemSQt3MnxUBr52EGxYXAYy5kr44I3vg3IcMGUVcLXfOb
I9RjUeqO+7l/DFFtoP5JM/s7FU8IM63RPvereEDW3gJsxLdWkWlHVg3ake6UDNAxaFfOMKafuuFQ
OyGZGjrdLkirE4X6zIPhobBvgee4G6xwsAHOaeQ5RbV0aUMBYUlNuhRtnW59Nh7g7549oJQ1LZGc
SpAZ79HUUe+LHM9xg1KkDwKHPchFmAtLxdIEgGoekQK1jtfpcSmTDcWPScB20Cx9n64FSH5I8BR2
bdXBMKOFawbE3pZp0tYHDgjuiOI4dlFhZTYQcTGeKawbHDa6LNa80RU4hWIjDOV9mkyXT0HYps6L
UR+tdY2jVWWpP1O/xu16x3zjhne5VkDZmtWH60VERfOpaVKTDyWShvryGkZ3FDtHqEW+TKWQrz+D
YoLalysziwO3y3ReuNeJDbVrFqGXFqahMQywqYGVAk6v7SWOpQCGmnduKXl7qdUF9kX5gttTvKUm
DeQt3DOa4EKTlJvDthCm50663819cCgxQDSc4h3FMxNK92Y9j8kSUMzIFieB3Sj8Z+r6W6yLvWca
le9KjrNi5rQ/fQ7IUwv7jCdfNwfQqcPuHJZOvp2wCd7g1976Fo4koEYrLGbO3jjI4JN6G+SF97ej
e/IhrdJpnWEPi2MPQnsh2cIqLe8NqjErenFI2JE0KJhWfSEeoXAxnnglXzqj0x+tGMrV2Ee8XMcG
x3wpudQfmV5AYuFX5L/MU5F4PYMQUgcb3zZQzLHD8RhBIhXsIcjsUd91wFSj1JSQeIbBoQexLNA/
cFZTk1ufyVVZVdWKaalcA4Ri78us7MFzAm+NQ9nlqW60b01deH+1YeEGsWH8cKAwCGR2Ht57wjpn
Xf8YSKiFuiNrsWNQl0AT9T4cUMh2v97SOBgu9T6m8XlS6TfzzOv0TzF0G0IC5M87PfPr28TmhmHp
wKA7lmaDZvqFwNCNlglxJVnfNLCHE7oM9pnWhu6sMULtfBp+tcsU2+pCjY+oE92RsIhIwmELLppb
6cKf6XiSjfapq2w4USYg6xnwvYZsv1MuWNg72Dsy8M4WjWGurycjCN0Ebhwzhlc0SCupF4XQeYv7
+SgF6EB+C61QHJSso4gqVE+Uk9gXJUSYHYzrMRXFjOCXV43EK6Lfg40fnOrqXR0Z/PDnv+U/Uho2
svMAHgjNsjlcTrQvb2YdKjkahPjSm3ddNy2G/tP8DpM+vnqZk3prqC040h0nqM7Ibnx/S9GrC/WV
vdXbkNc4k+iSJwPvJsYLzSXpB1+P4/VY1MiKKcGm2hHQjcER8DQ63fT0z0kpxHkWfTDk215hsDwd
bM+e+fmuUApC1GfWrJr7zBoyQjTgi9/iWjX32tcUegUpsADeaWAiymZt28hHOn56gZyCf8rKQbo+
/j6vaRaDti2kRKW1KS99OT1Rf5sm5hLZyWxv1mn+7LTFom8961Wr1T8MOc0NNTmfcIo1w2cn4OU+
BA17SdPVj+Oplly6OAjmH0fxVQKXKPpxqQfA25//Y/Ei+ZKssrkFWUtHaqYAYvwfGkNxV1qGDSbn
jVP17uQYi3fNnUgPzwOapNBDXwfn/+nCB28xC/NQhFqDvkM0E9+c6KwiqNWXAGLi//mA7XS+hxZ5
vNaB+HqBnPvWwjnoh+DwVrCkX95FQ4WIvFaaXtmLFfC7KSjru74IYbmgB1v64IDqyPGtnfATowJS
77CRgIGmEe+oCRW1T5M0P9rmgjEX9NRmHXkKAvn7pdYA/nepE+bR6dZs+uO/xV37Sp4doYdgWG8o
QvVuqLxuIssQ2zKbXqh1ZbxqNtxwAjWIPdcLPCHyE3Vdw2jmhMG53xN3A0AirmxPZLchp1ZJT7Dq
hOqauOGFGJYlKOjfp3gOqIEvXARWWZ0CG0j1PwVYXlnsJsdZhsAi83T750/VPzCGttAgJ2QSsd8w
hPnlcZEhf9OMUgsOMN5BPc3tw26ftrH21Bi2KyPePthxPt17kb4MCsGf+hFmrHqZffeikj811eAA
rJBBB0XNcVLQrqQdVzCbRexYpt4SPyHaziuaoBJycxpguYO56uDJPY+fP34c9+ylGGB2ekWFhvkw
LR3oKK+ufYmjW2eos1HPFSiacP1zKA1QaN0vqNLb9RBpNA3wvvD1KWCNkhlwd+wKXoPoBlyCVRqv
TYdnWNTj34LCHPWC1m2c/A656B5eHM9QT9G2kwZdZxpNfl+isLV5iVYbaAlNLRwa/H0JmsNrm89L
+Aodcf0tYln9PXHP313xUOCn3OrSAiiIgFJXCFXg6AleTgaMzBXm6jqgB/F/JGKk+gx8zsPYeC9L
gIGFo1k6hzrH74c9qwwMayqmeo98E4DXKoXaqgM/9H1wuFf51vr3JvCo76NmxsWn4LoyvjscYkBR
YWSrhvNk7XuOee8wDxL/RvwMzqR5D5k88x5SBkfbbCAFqbpgs/keT4MxFDOOURM+U+sjPsM24zQv
WFY9LIJG6HXnVqvBn8ALt4Qc1xMGsNYg3hqIJ5wrdaF+UWU19VOrN5Pi5HThQjQyW9u9Ht+XE44z
caSDnADEBnRAvL/TEUR9DtsVr1PmM2ls3+sslqvY6pCaaG2+R4G23aRwQlCPQ6goWGP0KtLxksFQ
8O86eQvyKP1rwEPYNUUdPSUgrC0TB/JesHbzd4Fls1tYXbw0BbNB6/WiNQ+5vcm7wX5JQAFh2RA/
+JHF/uO/XHxFgEsNlC/DNkzd0p1/SrDEQ29oU4YKlewk0kAjO7YahIGSoOGrMZMMvp3ou168Vmm8
GeHPaxfdMaT8lzq0ipZ9Pj718DX6q3M8+O6i8O86Rb1sIsv7OVbam+c3was+YIcC/LJxP4UwGavb
Oj5XTJqbrh2SQ9AU0WEMRIrkPyCT+X88C5FW/PJBB79NcBsfQAG+GzZPXz7osSk6pETz6mCApnMD
dSR72wLVumv83D8N0lS7c615YA4yuRDFiL5zmNaVZdEiL1ZES9TM2I8sBU5fr4En1AXjS97W5Tmz
imo7jlLCkMcujyCxGEA3tNP9gCemG6Y6UpUT8lW0UtDi8AB37r+mPA0gjWHKp9E3i6XAn/iW6729
0buo2yMZp4NsEqZrq27NixfDGMwDIPZN2trZTE1It+nstpNe8LeTpN+DgJvPsBnzFrRECF3+6oxv
Ygd7h2Hc5KAXLq6WY0wv/9BXK1cyCqa4IkwBuDVhdwZerVyUVQBExdBXF2AUzanS7zwjri4WHuW7
mMMnlcaCYZSnZEAWDP+VxVOASgcg0mP3DX+Dc9kB9+VqzqOnhTY+JyPK6LXsfkJt+JtX4nOC43S4
kKgTnaCVHy2CNHy7bh7zugMAQY/faCtJe8ffu7IY2LMccv4bP6gWecnxWfz9LhIx+ERDXkJvS8Pd
p9EVzm3AwuhVX1/oGKlaEPz+1KIxOlRm+bQyVCQdKj/m1eqIqcZoHo0VaP1v8z5W+ZhHq0A9yNk5
rRhWVTiOB1tjw6HIeOJObaHPfT7YZ7BX/XWhuGuT7qivSyDojbzutofBTgnKAdbLkyEBN77TV3Pc
WP6U3B533B6yiw2mxyYMghpZBDS7yckuMVQGF4Gcmi31NaoPXwHX0dPilrqQHyoOoVH/oFbrR2AC
cI1voHCHdIgPOw2VuaKLTskquq1RYty0yBPjgKXyXMnEj5yGqd1qAeDqYx3CS0EluK5r0J0fg44C
RZRwY4DnsUNqHelEYIGPFnTFDtA4N/dmFcwEnLyL/XHXtAVfFyMIw7Ej4NJkN8VuFDmUfXyZHNus
uA8M+D8kQvr31wjqS1UEAMX3FE8XPHf+dY3Izk/Iej22Zhh+F6Je2tFgvMD+21z30jC3RaXFj4WX
3VFAAIc0d9CQtM8iG1qCrAmXMNgNvpdas4QynPGShrqFMw3kGrD5AAXJb701Um45dpFoaoYf3qfA
XsgqBQRddeGp+B5Bg9T3ewStMRpmvgT4vDpV3LoHZhR0di1ECjFqqtsIeJqFMQj5He5cSFFA+FfW
IPhBGquA+drwHluMgXkzNOk2TKphMdrYkxtJs2W5z/4qDANIUa98bZwmWA6ZOZ5rcFN2qAKWW90p
4JSnJvVqUgM9OfhANhcLgGf8x8TxQ87SHc8s86WzEm8Tm0OwrpBkhHji9DZOzIa2uVXcSWY8UzfU
6BgwjbB+gLHU2Un6RSJK+06PmHXX5Ka9L3LzZwXlwQhs8Qp4fWiJejKSuwCib68xnFJ0yO2kxrTT
NKCTE5hTvPJK/5knhbhlRVcjX9Ah46XCIL9uLgWkH3cQ8wsxOZvi7vnPu3nN+JpJkVCBMPHddGxT
hxbEV5Uuz/TgU6hr0aFxOgEutdYrJ4ogWcHcDAoEKFutZDDIH1bsxW5l1PoTb8Cw9bV4uBVOACE7
YdQHb+pwQRJjo4y4bxsjgW3AhDKbntaPRosCIZTjswVIJvWj3U3dAfVn7saqWdqA4lZmH7lO5jeP
DW+HE/bdzzRVZk12m0v/SDOZYbI7r3EgWoiJLQ/kfdb/bFDNWdZBYC+LQeRgmuDSTn5x6MIeia9r
W09D8JqubWY2N9yK+woM8qDTFp2imbfhkN42lp5uwARgLvVdL3pc7UUTFaglIZYun2Jhun4qE/YK
9yzHjaoQFJ+00YN1EEeei6olH7GtHNlytpCDMLg4lHjekiscyUJeLQaoSZcJlZUDA5vz2kUTvsRS
mAl31aU5JJy5XqXJ21ETxzrX8huJvQODWRwckkBHkBArUG0LEIMVnhvj+xzba9m2ZDH8a1r8nq6f
F9oROfk1LTbPweFw4dtiPDncd25pACrPocvDTACUdTEa8Ak4oRN6ZHAbq7/MbnXUl4FNszRTiGR9
6mz7Hhw8iyFzoPAMCucA6P4899pF/aWnbL0jW/8PlVw6kXw+sUjs47CBhSqwjhLyPxRRejDifNGM
0cFOU5AOSySTkUJOcU4NSmihZuGlVczMnCm75wxaTYEzLWeWIezUMePP30vj6wkKYoYa9F+5g4o2
hwfsl41lFJpmgQQZpEJsntyMgDjgo4oL3V2baQ6Zn3oskGJTo3jStGtHFhXK6yP8FMDaPFWwyKbW
9SKt9i4NA9hVqyi6RFCJXFQRyrdhKpBp7plVbDNwjtywg3NKXDoo4CZK+KlqBn3rxNBGLKCNuCau
Ffmg0t2VYGUY/FeI0vCn0U8X1dcH4vLnv5v643zZkjs2JEksZDQ1aWI7+vUvV9feAJ5RU+4zC/tf
E89Sc+VZvD/WCiaK04nvUrNJgQwVFWSIhYW0eaOgoRmsld3Yk/2yAqXVhVpRcMyjBoV6kR5kVgVH
6kIBDghualspu/B4kHdB4TmbUe+yVWW27EnnIyjUsJLfUZPZPHZjY4TwqhpN4HNSOLJ6KOtiukBP
e2sFkiEbysFtyfFkpKYMf3BY+W2NoEoWUQ2ChAWp6HMOWMZo16BLVGb3gC/ZIgxadkcBflfUMHcp
uwMNQnkTarhJM6xpdNJiDQytFETujLkgKObP4OV56wrF/TWRJmzPyhZthIc5jeLssA+LpLr4cWbc
G5m9Ii4FHmcwi1QJEbgBi0MAguQCBHFm/EDh82fUF3C6cGCKNhIDtnqOksq6EL9IgLW/6jyI/Jat
WFpNEigc8ZNvCR1YqCy4DfIem6lR+K95Bi7JCBDcDsDE4JWBb6t3afRcd6F2KCpdW9B0ZA6CRZ5W
ITZkbfIIDOoafofqYMj8bdd7+Lr2AKQYPZwQJpZ62zbsEyiIQ4t61gPS6vhVjkW6n7H+0NgL3ciS
kVsxp9iAnDICVGDccVi2Xvjo67esGd6oG5Zl3doIE/DClLRnl1p3IvRDbFoRFbTDW68m26nRrWmt
Nhg3HpLOOGMp9lWdGAumzMYD5UeuN0vDwIeJGlDJTpZG31UbarJ6zI6AuT7G3IJH0dCyb30vmhtP
WZ23Gl+ZFlS1pzHC6VjxqMsizE9WpF2gLIZvvyfZskO59i5WFGzu5HT+mXZOn4EuVBfdZuzheBLK
8cRMlkGvPRwMyGb2T95kDrd0YbCFvM1jawtfJXkzh6WhAEC+CcZVMsD/KBehGfrY/JdPNs6768yD
URTsda3Xvgr/yp0ovoOxClxFwH1xjaG2Xw0OKTffgEhqI5LmXob1LZwE7dfQ06CGUnntLh3CDnLM
j7RMGOXO/1F2Hkty41qYfiJG0Jttel9WVVJvGCXpNr33fPr5AFYr1ZpezGwYxAHIrEpDAOf8Zq8Y
9riTzcDg3fc090sLmOycOCZ+GBPMtZAH5YrkgaeRCa683eDlP5Zm0JYhnpNoNRSrNmi1o9aFMPLS
cGKKRv7Q6HrvEPn+vMZTVXt1m1C96oX3TbbM0WtfwvKLEjNSRvjZXXDE0B/kxZaZWqs0r+bTMjyz
aiz1+rVJkXWrYhn/XAqqhAYJpUa1/ipDqh2Ml1wtXkmHqQhSJ1qwlRd4doXdpGO+BZPVr8ga8CpB
Hj2U+kzNKkUiWXY4RWA8TNB9H9TG+L1DF1coCmZUf1xx76jFrRKhqtzE5Vb36rA7YgS1DxPH3QVl
XNyKQv2/zuJfvaOd9rzZhZ1cJ2DXa5bw5Pj95g3mAQ5blY7+SFIHZ3L2lMBIa/IBJxo7pTL86Sj/
g8zt/y+kLtD3yec1RoHmLZW5gEVcbeKH2nCN5apYhpn3a5I2+dFPjX8afNLDrUs5ByFb56i4tQ0H
DIPVRpimtG6IRrE9vt9HmGVgP6mR/+eI2pr7Lfj4v+sRX6JQHzDxsEyn3XUNSRFHm15A7GkPCaSX
a2fXOMN0lvqtCRqePF05XCd2RS+GPz8qfY7eup9PWxsvmUM40PQ2OOuM33TFiI8uIjCo33Mxm68n
dNKDl0EZHweQGLu0MTr4Rp79Emh85JVjGT/t9CrfprQBqMZawfqSeSEeYcPIHi5U2zPFqM00Toea
bw/7O7KgvTg0WJxh3Go9ypDXVcUGGG6zl5lOQGjTeXKQn7YG7YfjOfHWBD24WvjHhXEYbWFuNsJN
VjXSHQ65ycNCVfaRtkZi4GB5yG8B1EeK5ZcVyNLuglGgdYVzCG6WMJqMId217dzw9wzx/AbXEviD
gEkp/rOGyeqrlOPLjRe9mz4bUf3iD7VwRlP16nvZDEaFY5GTzm9RV5RveQZ/x+qM8AqzznivCzSb
AvOtz63xZvdo68mwg7g5qjNJthuMYeSvDvEWMXjE2eU03bJc0zfQ3OKNbJoiJs/koTWnxyHxvKOa
RsILR/SGbuaf6iA6LbEaStvRgiN80HxLY/XLXjoK9deWWsFrpwwZFQKv26ltDOnKRpFLDGiwAt84
sKMvBWyZxx5O7zjGzMZK1b0M2dBt4amxUe788aDpTiTk1IYL5BMVr7q2eKoaBTsDfJHe0OvMmOcx
ap8FQS9ucszlgH+5Zhb/HaTKm4JK7jczjdN1lhasvqbRBzTFoiFKyoH1oKIcgKn0r2oD73VQEmsj
exFoy3Gcj5KV7E2UynsOehJb4tJeHELHeOwDKhyIsgz4y5LF7XhsXZPUOqd9nTxPwh7YVCC2Vg1q
ArK5dLi4nMsLZEwe9BmBGmpAN9kaU1wIXW2IVtQtka8EwEAyP6heU81E+AOCqV/O+sHJC5xoBcHU
1Nr/Fda7Flr+i5vb3jZDkuNCIso/sXHAJ7vWrCfwlvXaLIrmrzjvLvi/mH9r8GS6Ogt/DID0V4oZ
mCctsn9YSmu9ON8Llrgv8twLhnQN5D87OqKrj8bhGLUFQnaiWQ5qt1Y7ZUTMHQ+vwdH7dVmyD70v
guWC16w7nNlcpCODHH5zUEITx3v58ywiNgA5BWAQA6uVZ/dx/+6NzNpcmWHf7J2qMQ9tqjzcvX3k
mfTxkbY+yIcZx9qxDkGGbVpU12A4xxrOWGJk/2r3fuNsG4PX9rBbnb2rC9X06g3suqFrB1c7mYtm
EyH6fqxt54qXyA/Nj+v30ZpfjVYtXgre73PCwm2zaPHzLVEHHvdzq1GHzbRwgyVsfByAIawBtQQe
X4Mi/MvsIMx+GSv9Y3b8tn1BmRZXJ6/L0I6nem8EU3uYS9dYoSEOer4zwGrhRGMg90b3kqq9x6R5
kLxGjpG3cCNM0AJhRF7FNlB8gSr3KqrQhgWRwHCt8GDjQrep/cw8Z+0mE15HpXiideIB9kdTdtxj
5QiMNdf6Y4OXOwK8g/LFAwwubQesBnXRPjKC0wCm7B73JzRJ73E3zA/yLbuP9yykUBoezULhUCoX
Bj7CGW41HGVI6hj+io8UYI8ypCPZtFNFTgmpnpjkQxtgwKMnT5qlf/TxVH3DtC/d1mlQHxOZdWp2
Q4p9BWvi7OQq6rwZxSg2yfFqhPVT1whdW7VWku7WkscujT/IhKGcWLO5UCWwdWyNlZaF/Vni5WWv
bPKhoLcqBt97UzF4EtcaAoMvm4Nft2ufz2MtF6Zx06D+mIRUw8Q6dabecpYLU9ksVJDn9nFRFEKp
MV0Veead04BkXF0ggBJVCEEgJWmdZ3GQTXko86pctZM3b1PgBvXq3iMHykvSgCk3zgqTlaFRqjV7
Lgxn3y2QP1fFU1YOaNCNnbFklNgEGJ5XM4pjaLCB8WzbFMMFRqGPmvgkQEAbOQr1lGpTxtUjbjvZ
+LQslRLVFfZcc34tSZNv4S7qrwC42pWq9N6PLkzXNrPZ3wb4LLU0x29th23m2FjxE2X3cQ9tpcMo
uvjAK9kiUY7IOAAyLOKmi61O0fcqmoYN1QohEhyVeP78M6ApL1E8xN9ns/nXAD15Hmebp4rn5Yhc
FPlrmPQP8lupGgh3/0dc65En4XtTnBudD0qMl996TWm6Tegy0xS+Ozc6lDI3ugzKcCb7jN6zKPjI
SpAIGWkBPV96QP1qzgKelViNd1ukn7qsy6+jn7GFoZb6HZ3dlSrQfBCTW1CBXfHSKcqwh0neHb0y
yA9TkNmw563axnKv1UzrVLr57zO7ng67vFH1832yl3N/wgYIPdjiTcaNwPhn2odKq6+ZytOtvFPu
pBUPYHNayeePO/cs73As3d4rR3/E5IPI/jVONuXgP2MsMdGVge9cAH46zpXywUK0eVg0KTIRmwz3
P2OD0Fu5i1rEVaHufeOlz/nm9K4Xf29ZqIJ1s39a04hEzjh7L4HdJnszEURKWzcfEOWe15ZbHq3e
Mh4zcDybfKraRzjQzKJ2gsQK4pInIDwKW9IpeVBSmAkF3JBXRIAcpH6n9q+20J/qSCyhNetzTZI3
wbkz+/h7N/GfheHgfBnn9G30TfwwxrTbS4h82CL73uDss5crQ9mUvXJteG9KAH0Te5+D/7+uvd9Z
vtD92vDff4Z8Xd5C97YsPBuShoD/GtR6BGwCaAVulqY+5leoY38gKRbIxUhmZw0Ke9xIVIYH9uU8
me2haRTrddZImVVd+TRbk/Xa2KjF5K43XjrRGc9I/vTtrB5kE/FcHtJjOW7lYK8PzKPpl1juiGu1
IfOuacsTXLTaOHefU39cySvlSwmL5gF+7qf3sO28emI7H1js5OWZm9ofZW+mJ6cv2fVbaq1sk0rx
1r7MAthGMl0x19s1vWqdwC1Z68xq4P6JlVfmGDak3by4KnYTvQ38Vb2LOggpOfuYJvZmefeY7J+a
abDhAAU8DA3HsU+hzysk+hy/5EUbrAfXibZF6ZY9iUxGpt7VtJFVKINxj7588ojbQLPBOjR/o0pX
CKWL6gfyqrsBEApEki7aOIBQfxbeiM1RqCfvcaUEGwu/2sfR6cO9KFqcB82IzvKebo+vd6N4ziX3
EzjWNlmn0e30o1aRyaHSPr9ARqiQ6OAHo2GTGerF8JR5s7+2Wu3sINVxMyuc3HS9LLF9IfclXdzk
QTMxWBVsMCUsqy9eYh/rPsifJAt9UPEFgmH1JJnmg2YufSjWVruohdOBNFywTW0rO8+BqT/ZtpGv
ZJGu9tyf8Jf8Z6MJypPjDFST3bb8UDQE1Cn/qQ0EHVR1noyi1ZafFIoSrENFU37xZXOaVJpi+r03
5U8K0yF3o4ZttStiTLMF0FI6I1aR/eQb6NTdfRKZm2DgTOFlcWcUQ0VIg1kE6df7vFCE5IWkDMuH
Wou+dAoEP9uuh3CtN0W8Z0/2r3bEU2Kl9FTPlHifNxP5t3z6PPkV+f1EKVQvZsmMDIA5X0nBYv2g
gwRT1OAm/1z518gQeeBbINeQvsYI0bz/j9jnkPByA4+6Hypkc4UgJ5lMZ4OBpb1tA5Sg50HDdk5P
5w0pGWtYLjYF9LSJ6+0c9MPyivKmIlTDSV9G/QrJC+9vUBhVWxkKxcdUKSpo12pcs90y3pkisDwk
O3iQTUSqvpDFsx99nB4h8KY7GUbfPTpvUigzD62tib82eZ4Bxj1PPFsPgIFcYcGZPMtDipLiuoOd
s7vHgNw/RmHuAPvlqjyMiwdtJA3CzwDwc6gr65FCwj6rxvDFwx73AcFCkSaDYiFzPl2RPsGw5gs/
l80hE/xVSWLtnPEzdqe5GnFNcmqU3kwNSx1DwW1jJkFLiaP+1saPMg1Vj5m1hLMxrb/B95ZhOZpk
nitTACp05kjTfjaC59yVWBirdXNWAiX7gD7jkSqbRiTWGj47duHX0vPCk1dE2cGM7PmhctR+YyLH
+NYICFWvWPZNV5O/4WOZtwlRPhJivrOXzT7zUQoPFEU96oP7Yk5U92SHPMy+mW7SRH11C29+8upk
jWR0wkYTgVbYqJV3WnaQ2uDte8tyly0jTk/BZsmEsJ/ZSeCsljjewcaSdyWb8mCn82fsDlkP8/oz
JiG75LwRlU668FCrpgU+kaJ/5Vnxszz4arxBHFB9WFoKollNaD7JFtZ3yXM7kKIdB4yy7jEjRz+m
4meQUhXdRXGLNa84QF//POsh3QeRdY1MkDuIZNCpQ5rbux7OE/exqRfR3ZcUAnJxK8uMx3U6pGIl
K+TM8jwdLzEUoVKooU2NMWBO35QfsVkFR6lh1hQl47IwV7dOBDJPBpNksne9VWkHz4nig1myaNFm
tX5x+6J+GfFtN0o0dVK2Sy9GxBbMJ1m3lZ2V46Nsoipb2SkvAoAcra3GiI5yBKKNBuKjYvXy65aZ
67/pI3h2W7yAIl6Uj+dSVDmcYD1SVw5iAZsqbGtnXZEiPztN0LUXQwnTs5vj/0o1lag8yKC8yChK
yHeOnyfJASSJekwRaM5gQabRro6ydhuZGKnOJrXHxPL/V2bWu2WqIEmt0d4oZRzc2kBFiax3yHC5
Sv/sZiFAw5Z8hj2U605QPszJedfbvHivKuiB8qLcPNgkRycDVlaDFdFjPFKLkAe143dXqCh2EpF9
JrvKbZaigOOSNPhtqDZiVVzU2u1+izANvG3oDFDUxFg/sABJaxkmHYCZX4oeQUyBAB3T8bfWrz4J
B5108yfLIFb1HT+fJun1V7jMM7q+U3wd8Rc7zUqBVJqpDE9WEXVrLavzvzJNvxRqoP2tglKAmGl9
V2GDreAdA5SL0nQ3V3GB/nvfnYNuMHZxB5ByrN1w7Zn68NFY5cF37PkLFhDvTu9266Jm7UXu2Xox
izg+YZSH9J5oykObPLmeoj/Lxn18UCrmiy7GRxrZCdk7G95Lo6vZFTT1dm4S/8EUynpWAWBCS0PM
V0VTiudV1G8GDLEfZMhPAZk1cRZSyxCeo//RW4nexVBK3L2Zeyr5RfORkrbd1Qmg0KyevnrZrP/E
3OJUks3+VgBsWblAaFYGZc9D7fRoD+b1lyTzjcdAqZLXOsAfVIQb7M/Pit8Pa7uOjHc3tP0NuT6L
6QCuM7WmiqUKEOR3aRGVafXAkzZ3D9JJykq/FuXgvNdKrp34MYHiFAZT1YC5fNa6zQNPS/MJDPS7
bZVf8WB/98xk/lrYEBIQ+H/ufGAV0LJ/VvjkfPVGJ8MnFpZ1X4TNKs2Mdjf3t0wP7Wf5dKXYi8aK
WesH2cycIEQhfDZXgxFaL0VhWy+Mz4cdNe3qmuisYU9Nn2abpGnilZ6CwZX/pFrCVlAAgu3lW1CS
EF1VXa7eLGtQ36L5JsNUMX30h7gICs/OYQIdpp03X9hRP1Z6D+cTYbr80TSraeWwDTqkMG8gzbgQ
38UYwYlY42BgLYrFkRLbkLHUYX+HpPNmuOcu/AS0B/pYHpfCTG3XfCPAWaCoFX2fYwUyU6AUz6VH
qS4zKWPJDHOwUvw8+J4q/Hqx/NRPpDLrZ3lhoFNvdPI8Oja1Wz8/k9GnGiXqUgBpjAP0fFC2sgpl
VoO3allXHWxrtp6scGdJno1Zkkzz++uSjytpFuY0XOVudrY7c1PO8wTrMysw5OIgz9gsJ+vIiIzt
PVYBkf6t13IKEj/iinuHHCyvdUSv7JAHCgyf4+699zurdng0epIoUTF8dfWOX5Af4zoVmMCo4jqO
Xhq/Gi5Jaa7NWutWSmbWCyA9m01zhdgi1QmBT3dqF70+0SufXbJ575WD/x+uRX4TfNm9ihrycO9S
EGuu3HGFKJesB2DSO1leleM611WOA57JsoVNSYKtU/MU58K2pMwz1Jpnd1wvVsiuiqpIgq9OPVvG
LS8o+6SdggVLkzn/sF0k8WXsKPG5BZV/ZbT88TgWTg1tp+jJ0oxx8iaRTE02t5i3g1mUTa8r+PaW
rXvW0JddEE+NnmH8m7bTQddqrC7b8lup55gxYCiysl2tfJZFZVxdjRVYHaiCIpWHBa298waWurKX
n80xaiilSKlPx9C7TY5Pw1pqfcqYL0Q+5cEVZ5FtxofGMZ6mqfJJ3XjoKZf2Q+dnHhs2yD73eNXr
Vb+TQV8di13ia8n8NurFQ5dXPlLMKIIbAc/H0tcuOluBF7fGExifJFQXTJOSQqBYcFr86CrZIrA6
s70jwFKSEXJnkJRNdRK/z4vlVPnBdPto9UeCWOaQZaxw3a9Ut+L9Pbd8Hzu2FpBCkpcbsN39wxA6
nwlvn+X4Q82nsfzeHJZI1s6OO4ecAH66ljB/qUv1y5SU3VNbq+VTM7RvMlyS0N7AhTjE3YRcntoa
2UvjBv2jV6Q7W+oMxyHa1cXk2KLWynzHU3Ff21G70Tp2iYjEOpZz/JohEPSlLmLWODyPo8wbcUnO
DLS8abYZj8IRhvlVo+yBsi16fklRRddSLdalNkL3VcssePB0R7mV/vTFBc5zvIcQQgwefMfpN/xQ
h40cJntlhzHMLLy14YsJZAekiRgshwyoGsmXkWNBbgRkSjmwabBWnZ1a0A1pLpc1ol2Int+Cv/5I
edOcr16HwI6dlO65tBXnPKetc36Sp/egbP5X7I8hpmXr/ChR97p3uL9ufY/9cT9W6OOBXf0l6h1/
hbKw+Sl1vGScUtXMUETwtjKntMSWdJMcH0aGuXQtQcnukddQr9+GQih5ueaesbq/DqnuaYeAt7pq
+lFjFTMEewgH9jOPSFg5Zd39AK1GZol1pY0EiVrNmBT5aJe2RW5co0bLwE6yLqyrMniHGnZQtNkC
9lemr5kebyTkac5S/2ryCFrJZj0Z3iHOyEXL5li1ybbqPTYzAh+V99lEoie2L0kdOqcAA9FtgDja
WR5cFUHxwMkS/GzpGOwAGREZXE6XQWlK2l+eOuNUnREz+Lx86XY7baePRbBh8jWhRP2zcXLaLtlA
FJp3cpskOzq9eW7gXl9kKEwCE+ivvb5f1A4sgOSNZjN8ioCiXOSsGMQkMVBNy9aKKWpY93Yn61Wy
XaYFBTHcJW5sXjYyQRzW3bSX8Xu+WI5FfTJby1v/cX9ZE3PrmBw45fo9mVmN3UNV70Lo3iQ4Eks7
zor391hX0+MSaxyk9EIlRR0fDII8TNZ8C4XHZVyXSCGk8mhZY7JOMq/dDkJHYQnycENSQRz0rF2H
pKDPsrVcuAzUcQnsNfdDtoIIUIiR9cG6zUmPXBu8LFd14FrbzHaicBv19mhbG1NFkfjfwAIJJsiZ
wU+DWiMfRY3utyG5rhSHwtL+BuY87fEB8vc1D+03VEhOQeeE31WEWtahXg031R+DmzH149pLqug7
dfED9P/8vciKmJyN92hrfsgaCKEonNO9R0OJqLAM3qsMTf2hLbzkVUacJLsBEJgeZBdg8G7VD5l6
lp2Wyq46S7ANk72NZdc7jA7mrezVGvwpKnQQ17K34gF1wVs2XC03No5AJkrfeZrHUdmOdtZcYLng
GhKYj2VfjmdEW9A3Akd7GV1hHCrbfcXtalG4ZDrcJ0oCbAUbSnUv267KrtYqjNJADpjcnYHSz6om
tX+c3M56y9EmXyl8yQGy0Iz77pAH6vis8MF84cNiBUu4juLpwRmLryQLrbfEa7xTF4NGk51hmKX7
smqtrWxGXVdugkhNjm6IlFwSx2wX1WSXYNi+lZiUFm2QG3ra4FvAqwSC0ueH01vddsL1uurOZtRg
0AZf/jcWvGiyS1wDpKzP97gdSpk60VtlYbKdQV6zzv7n2qy3yqOhjuceZDjVm6ibPk97N5koFI7t
ARjZUbZamMrFcRnDKvW8pLGNuRt3gR00T76bxPu27NnANwHJzHsbdIRx8z1jrYjKuSyfy0NmpPEJ
Z+P9vawu411q+euyD/zNTMLhoQXTbA7svdYRNoGnwMTrIOl0/0keXN03tkVTmpvoVyxMScH3Ta0e
5BDZ0VbhKe5nqvRiWBwX9qHL2v+hWbUNOlN9lgclYGeNM2YGiMKds/Wk+PuRst1N9vqV5R0dLelX
9yvaFHAZ+gdoGVeJ9jxMkHCHotvGgR6fo1j7Itdkd8r1b2xrGeS5dHGyuDn8Mc7qLHcL3qNaqYVH
+kZ3x2pTK6m+vqsqA8Cjp9OdrwvQusBd8FiZnvvgCEeLOgrZ58/msLZEU8Zkr+uGf0MRLI73OIk7
+D+xt5YDmGwpb6jjDSUzjX1qXt5ypUlPQ622bMHb5NlOkF0ey27+rk7hJi9G/39eNn3xtNx6GPrJ
WMuNm1wY6kDLNrHZoxKgAi29dxxDyrOPU+VdNAAnJKg862C2g3nD5sjbTG7ef0kpOK9GdNt+aOik
AdxF8wT9xD1V9uZ7p+iY5nbZ+Kp0ET6vNcRCM7Ya3MHCGQ1Fll0xyoUSaWuVvJvoYS2pBPQskPxH
tm0NgmekQgDKfDjqfqnmJ1c1urWrsfTq0GLOT6ZeM9cOVNDV8atshMxQl6GJnFWVkcpBvVJvAZlj
95iXfcvmIve7ddbGAJJEcKxgWG7U+2k9FM5ZHmQQnsXBryLlIEPL3eTpcuFyGpAQ06P5aiM0Wa9+
u5mV4QfYjWG90UUWFgG3fh0wk21lKlbG5FmU4dOnj+O6lbnbJWVbpz/0WEcr2uqGrTM20ze3C1DI
DfMfzA/Bukzd9BH0X3L+jxGjkwZrPRnTR0G6PPv6bK/1qs1vI4ILj3WdKkxqRgB6iqY8qCMaQ1pi
POtRbC4hGZ97f6VrHvnmX3GS7uMKhkR3kCOqIrnpifAnEsL0Y3K11CFZBOplRB7cdLaFZbm2s/ku
ehsEZI09pZtyNef56G3abPxr2fTEiITDiilZYZmcyQKIEvxH2+4nf7ssSDq2cJuk9b9MTAfL1IIP
dJltllkm81A2HrufoYr7bY/gwUpTWV8CNTry0zVOrI9qYyP36TzTjqqIacocaKt7VkBnME8u43Tf
7M9yiLhC3iUysspY8gi/7nzf9v/7TstLGAosUp2XLsoMI2lmfR1kDkp7YXozBqzGkC9qllkfjtNJ
rXrrLcRfZa/2nb73+jR6753k2E0u6lB69WT4tn6LkuzrkpzsB/0WG/FvrZx5cKKqdzC8oIfjW6FF
Hpths1Vx11vV0vM6KY3qMuUPC+5hdKy1H80sKyuzC9cpz4uljV0W7e5X/4KJsCz9c7xETEB4Kh59
/eYa5ox7gDzK/bHcLpth7u2R8n6Voa7D0JzySM5bgvRqBOgUzQoIuPIPucdkU0IuZAzfCLSwfmE0
rNY2VjIm/4D7tU7TobUmrblmH+eJtprLfZJGw07uEUHG/5XNLgB4/rHnoPSesikFo7wgMwqdbXYN
9EDyESrSngeIgILTB2hMmzX9Bqr4aRAtGZqUn4HrK8+ywUMebNJclAv9IQ0TcxPWWbJXhC5LrfUX
d45J36Ob+dsEgciidY0xGZXzwH3iCDx05OyBp9gfHW3zHCOpOjDvPBdmaj+NrvkYOn30lVaHzctE
KqX1oq92YTEB5417EUq479mxKKLoa6U02iVqdepk4po+aqExRIF6kL2U9Jk5ubNfvi51tNYZzOTq
NF/xcFT2WJ1qr5bRfwPKlv3gZ/LXAFDkdYbievD7cMZxo/vIxQpM89NiNbbsvuWCrKMKkzia+QwI
zHntJhL9YtVm+bC2k8j9Jq9Bn804Dc7cLKs2vQrDvdF67rJqI7OG/Gepl0cevwHLvw6uFeq/fKlB
GHQD64IxIIXZCqxCFuXJDf3ut160/BTxRz1J0aZScrE2qvaRWYRPsjNFGnZVFHV9kc2EdPh6wNfw
IG9kOMog7MNgouUFfpcpqBD5ONRZbq+C0cH76tfDFfKaulNcqkn3p6hRhfUl4tMHkWU+3uNO4VJj
bayrDMmndNMbzoY5vriGc/WRxbmxB3dQXFkGJQl7Xrw2Rt18lyN80eFL0+WRjeKGVZWzDvv0w2dz
sF865EB56BO2vUHsvCMVi3rocgd5cRAWH6GTNqSEM+DMQQbZX8cz/Fj5gNXBu4pNm2/mTwM0Sfwh
xT5xNNOnGuQOy3lK6q5HUdqr3DMq5xg9N8KUcTkFMFBulXHkii4o0Lnj0EnPxvuYScf71ImYu9w+
PdeuOj/gE+PtvSzLDkWT1q+eM30gd5f9CI35az212ImCuhfAgd8GSJmaqhy/+mmaPw9elmxzx8RQ
Qxzk2QSnE7VwLQqvMArjKesvkKsC3Ad+Uj8gE52PX7VcqbauD17U1Pj+FE6ZbBQt1T88mAFlqcU/
sUIG4emV2hPJgeRoFypS7LlSkklQ/ta9zn/Ekp4ajxO8BSiZvgA5Ti9Wi+i7GuuoELNrTRr/1iCZ
yfNrsMYThcCbjCE7hbXjr4PTDZeoq/D/+xWSw1pPaTZegai37DCQ6YFMsbfNrsJkKk9+pNFHj9PE
T60Sv7LRj18UjRpFgK3GUaP88YjrBKphLjjryu6vuGyVLzDuj554aOQYvBx1FAQ2sknavUbZ0cff
W/RW/Ucc99NbjsbB1ecUDhphSAY4nmCWs5ejkIJ7t41eewwTmwWEM7/7cdlTtFE6lHI4o+LQL2cI
P7wPqmvsZNyS6vj3IR6uQ+VKKab+nIVDcu6ibAVBqTxUUrAa9TZrBUP8X+2ctMIm6oEed4MJzb/3
tJXEdIZGOJ8tS6DhBTz03pTwUDlY9lZZYLDOib5IfnuMMULMco0tLaTyZJj6o1+Qe5ed8hD+M0K2
TNTYjrahfo4I07Y7JGMM/CiYv7tJNZwd22qelbA3b2pk7TvhLC9DQAHqXVXa7eYeExeVnb3pm3dd
2A30ZveNFE76CLHffs2aHG9obAdSJUdAFEOctdKaxrsJc26rhyMMyVBz9nExNjt+mQVKMm2401T0
7hYLvwC6Bl4jIioyEyCQGSQdWOVZDM/AxgpkX8e4uY0Ilr4h/zPvsdActrJZiEdylVntUTbtCrwD
Km7TbRnsTquQbPgrrIfoeeqUk+b3wXvNDuTC48taef580Kr+h28kCp4e8B+7yVM3SuH5e0l47JUI
VS3ZFHRI2RxnzVjNuooT3Lms0uf7gkueIWiO68lgzTu5gDOlV+G9JyJ1QG2cYk5ah/muK3LtXGWb
eQ6GD9v3xy1PlfZUxCiQeGn0t1ysmQYSyGoUuE9lCkwLM7B4m/cs1GscR1yyDmqsvnVWpt2UDgVI
iX+xKcnvBzenbidBM2WC4Nw0+BfZ5CK7L91d5DdQBcSOTAkV4xajfiRb902aL+xFC4sl0xIThbVY
G2GNUEH0kVM+2oHFXC7BHUOyMTFvWMgBtqfka90OwmNXfZToxe1L7JGuilr7M65AnJIvb9d93afb
LjGUq4zphYFrTEnd74DGwPtnU4y+j1GcZGtn3XDGMjPYuU7QQ1frMETySjKd8lQlhQUMm0Mvev4r
NnRUHFJzev5jbCnvIoN+dimr2gWaj0EvRhOURSaV7HoWJxdbx7kw1k+lSPW7VoXjWu9Yl1hP8scy
H1ZVPkw32UplSCn0rW2VwUbGWm8SWaSeqbAjb1s0QXUeZaL23pbBJJj5n+TpMiiqjTVPlxYYPNcE
GpSfFcjCz3vIYJXsKmzjH8rOUVZlgVG13G/LD1DXk+pCSeYkt+UyTiJtQIzd8VZyssf0M8cr8nKf
vGX43uyCLt8EaFWt7x3LfB8ivPQPuNkz82jbVer4J6A8EkD0+2EBnS8oc4k/T+qSL4S4EKyvmVM3
68N4m7LBdoqVM1gTUn1JtP19wSpXrX0CDrJO3Wgrm/eDgwaJ4vT+WUVxwFllSW6d1DJ+nsOkvmJI
xF5XHcUOd3z0tPanNjnu8e4j0yr4fqQOWrtyGBj96TFpTAdblM8r58HujyYwL2+vFW7yLbAxYweZ
WGyTgGWM44fveeZqeyAE9t4fHPNN8dOTRC5mLMDWgB4w4rHH5DaNGGtJQRI1SY4sfOetEsbJ3o37
9twZs7puJ2f8GjYsdCHlDedB0fuvmDVYSvGKJ8e+1KPh0RvhvwpqbaKQWc0HcMOSjzt72uNQ5MWz
8OViqk5nnoeIvr4pXvsdQbJ2j+pBvZfmAhfT7oa/bBHUq6beS2OBbzKYjVjvVD78Wm2w2iuMaAWm
XFl9QxqpYfELwCcc2/qL3aq7BfSAGPx+UCNjaVZ5cXa6On6Bf7PUEDJ2PWhumSdZMYjtyn9ybvfy
wtiY/YklRgxumll4DfMAP9fCrbdyfGOYIybQ0soqogKEmYV9mkn43guk8uy+H5SFVNmsRIonRNNU
YsTuL6nzldsALlJBNVP5kB0CH+YLoJgMkebXHqwg3NwvkhAzeaMeZ4WNLoGuicueqAqHJnnzgyB4
hvKxzN3hPO3i/0PZeS23rTRr+4pQhRxOGUWKVLZk+wTlsIycM65+P2hqifq8Q/3/CQoz0wOJEgjM
dL8BvOC9vLbryuj2ThB468s7fXnZx/9LhKwEqrFITywaThe4cV7/cEtveugmPX2akuxRum0qSPsW
k7rdUKB5sbDXNyLgMS1C21BdjA5rnD4GVCI98yJsojR4XUhfxss7dzX1nATja7CQNV0/irZ5lekH
Fejm164/zx1szVoJu5sSLeKdNAurP1VJHr3oE2ZmXmbBYl5md6CB4byo9V3HKuppuWoZfsvrNkt+
Dzyid6VSlzdt4LC+hO23F7/GzulVxE2Rp5KmORblo97i0VM6cLeBGT25mHjciZtja7W3g5BJ0As1
sHTBw8T23PFQxGwSLZ1Xb6pP6bZamuhzTLd6F9crGdUqNX4q2ZzJoBzqGFkddu730uJGAE+LcJY+
G3hUt+l0mzq+cedWJSm3sIJ9VcR/pMvSZ9AItgxY2TfcT8PDhK8P/g7KSxBERfUFHne19vdlV07f
AV9X+6Ezu72RGN13fx/wFv1OLavazypyd9JLQivo/5kRtrZLx2t2RRs5j7B5EYP16+AhTovyxooK
YIUqf36s5ocTyk4s4cck2DWNCl9wGejtZjjJGYADOAfSvpxWdn1MHT0+2PoQoDS/zL7OQdXCyBaH
giGMnUe1M34LosZJ/HzlugGiZG6d3/KcDbaCwbHcneEOxQ/A09o2tozi2AAgPfYWOtvohiPnuwDI
kYBdtVFV/xxbfYSolPr3kzmauJr7+R7WjPEssWV353d4SPqqhZtBkrknLbOx6MyGNdYd48lCt+Jk
LAd7Rtt517h+uwLaBzSntcLmLvVwf9NClje91Y89GhYQ01QPzzplTvUTa3YbyQUFJIDT3LLAx6hL
Boxyam6t5eDXxjEiP7mPfLJfa9ev49tCmTUXuzNOLT9s0cKsk/qm6VFoxUf1lhw14jZyanlpx8tr
rtsDpdBP2XtDc7rbSdNXlzR+svgkhlpJRl9OP4avHonU5NlGSjuFs5gFMxJknhneAIf4mhlWhZHJ
vwd2uc24kvbkUbZNeyo2Vv85BHPn+jKjaqds7casLT9Nu14LDla2y6gjdE6KflsMIBgROIDgRoUh
qZkUBwHZdJJZTr0sv5FA6fQX+PAForNEq6qbH4wlUy2jchiGLr+pkY9ZyYAeWocaoPdxUtX+blgO
bmDEZNRLb5si4HF3HZAzPyyOScNuVQbDUMHScAlrVcW+tRQ0GJaW9Eu8NDuNd9QcIEIlTRlwq5Cv
ZQjNrwbxdg/H/xV/CZT2mjq8l4P05xbk6BL/ILBy/zmgqsWNlZTYHC8DEixnRlxmd1Z+l+PZZl4G
pd+Z8hv4npgTpsbNX3lc2UKknfo1pSJxIy05XPccXTB9xQbP3Y8lGYQX04uy9SWTgj/so9s4ySaY
rehOScrglLh+uSUlNn/la350Gz/6rXVsmQCLFi8UUTE2jJsYU4BJf+y8UV9JCCKgZGG0+YdcjURs
vW5nv9gXgaNtUF9SvmhzjPN408W/q9BaQ42mQtMCo8Lv1vhhZoDgK9tQntGcwHagqCcSIqpxUEaP
V2NpZPepWswLfPEQhKz34lxzb4US0k4CFYw+Nzu3Boay7NUkGBrf5+Zca+OqSq3+iDSWtg4seGLY
xq2FrQLwkP2N1YUvth9E+wAYzJHHQ3TUA6qL05hRDuq6W8vGoNZYDnLman12m85s8vNkuKu6/r1f
BuvOSHe1Su1CmtdRmR9o6AY01KJ319HrVT5+YM12s2Nd/mzbWMw0Ttsd8MAIvtU1KhbJ8JbxGr/1
u8ZeS7fFs4I1hFefYQRbL8BN9tYiAeONONIABAfVtcx20+hFadXwqanQujAd/FOdJcwqEEtwp/Be
8iGS3LhmRv4f+iQk12fl4JQ2isakUi55kqF7DOdYo5IGjcRquKGL8UhFhzW3HbNmZA2Q7v5KJuuF
u07STjtf+/MUkb2lOikr+MBSdhTvquOcxF21cZPauSlC99wnKSBz+KjwouqFF5V36ClaaTnuLpG6
ZaNhNyKBgVrm9FDZ7SPJnPZWqF1yyPM82ep4926unC9qyNnJxLRDJl2IXgVTzWWq9F2napg7bOKE
ZwD7s/dpMnqNW35qq5Y3JZIzt8KpK/0Qado4Kc/SrD+aQjxKvOR9VJqfRhfOsLjpXOdKsJrZxVlY
StfgRCu77axOfLrFG9hlSaz04dZbDICtzadGuMe3CWNwN6ZER+KB7XtiarfXw9yE+ucmvwUIgY+Y
rCBlhP37r1kG1LmPNnlTORACVWoUj6E++kcTBvMGHZDpexwMZ7VDaLqJ63ovW9W/dq6y+Q0XJJOM
ysFusnTbth6qax8DvWyVr20JlMltbSARA9oWoUpEB+rFZw3bOv+GTcSjtKRfTNekeY3ojfZxGsE8
rK4DEqfMun/TW+PjJ8M2CakmDFvD1DmQDXoRtLq94NZ53fHFaJKWRBxNMrbYzzrVi7TkgDQjpZEZ
o2yZ1RZteF6ucY2Qa6AL8n4NiViucf0p12tcf8pyDcgpzu1Umv+ouRa8eKn7xQYEccYVLnyJKgj2
Uz9XOxmMwMreYhOCL9IyKn0KSM2C2saTdHnsctdzGs2HfomoUb8jYwYsV0arsGgeqsX08GM63JB9
Y0EPXFjaabX1rTz8g0wEdScszF/VWDMpUrfqXaFMJdsubwJkVM73fBmpxHqZ9hbP8zePlOHRRAqk
+tkEkAxTqt2G8+YWJukt15++VwZV/HlKcFlH87SdY9TE5gGpHvodxac/bcpbFVkQbmk0AzTDz3eC
CUtjeJ+GpuGcKxgz8mD/0ZZx1x68tWDLzDx4Ck0n3oBmGa2VX2XjcSqDR9Mv+OL0Uc8jrvQf+Azq
l8FJ2SnXtrFOmzr6aXsWz/3eflOwUt2nQ1fcZLEVvrKTPUtAC7h/zU4Y+zEsdzDuCQ5OC0PF5d90
7kIMyhDHcrap69Wvbjy/DVPr/O4M+xCbRfPNUbpp4y+hmp3Nt1PnfwoVrdD/DOWVGR07ch8FN+XJ
Ldpyq/ql9nWABJFobfzbdYwA1nGXvyA+N+xdf44OsIzMRxA6KCEtIWXirtLQGX/ks5Wy/BnCOxaC
Ibmir42Z52vqOID1rL74rjShd4tY9/iUqW55Divl3uLN/yRdCnYMm9Kxo92/E/ItEDz1XkZBLiIt
UwA/L3o1Zwc3WsqK6qtxI8OmYefsP35cpiqeFoKswqZGBoMWTZWGGvUOlf3oppv1DFSBFt83dc8z
IUl79dQ2KGgvfZg/9OZlWPXwgay8HBvjJlJ4FnILh0Zv7ntERd9jokxVWe1V3FLXifJjlB5pDgWj
nRBhupOrqtCFyTAd7ClBtnzQ2Jcv2aWkNctNldvDVvEX1GGusl51gZf7VZDf+yUGgrFXtA8oPoV8
XbwOxyeaE2ymB0Ry9D2qroCvpfkxkOB1rcClwclzCVv6AzVClzaDeRK7LoRElRvolDvWUa50iesb
0I1N7gKu7zsv3VWT6x81dfaPHapQsOCXNrrp5yGtG1YnH32RUb0HSrTEfRquqBwqWxm6HgrfUK21
1yT58gVK4eRErOzLxFFxvtYt92gHep+cQphkPjf5noc91vOkMEhE8KJfT3oMQFcxnLOcRZrto8I0
P1/7U3OAdx7yxDi3uBSvsjQb93aSG/MmXjo1bbpMkdangUFxw5Xl+cNeRuSKQ8dOyC6oY5M8ixFG
WWfF2OH/Ho7nS0+aG8OlDcQjd7rztIylEi1jcuiBMDIm86697tyV7Be9beumCJ4qFkVWrOKfWqUK
EAbaGQWMJIBzyAf7gRLBUl7aito/l/VoL/Yy6pOKwtBtMTo/mhDhjzUbjQncaNPu42EjmRzJ3+AX
6u4NXJlWkvQpxU8NRZD7qe3aWwlpl9yP1bXuPstD9ZOcq1xliW3L9D0WEvstn8U7j23S4ABmJ0f5
ZXRr0O6o5BzixlefpGuwYJzx1jFhF/LrDmikPJlYUiV2iRXn0hU4AEpcIK2r6yzKsL8a83fezhRw
9NR/rJvwq9dO6jeSG/7GGmxUzKau+JrFX4o+0L71jcYztYGchOmk9o0kB2KLafWSj+V80iKjXcts
3yiok8CVu8vT7n50UWMYVhe0HLlabszAcY9soZWVtnBboFG+N8Vn8dqU0WuwmDI6ER6IaT1Dxixn
Y5+lrUppugPxDXfsh2I2W96E/j9KPCFuPudfyyBANGRIqb4lvXUYUUlZFzNAiZm9yrEfrfocJfCM
g95yXuy0aFaJ7sW/kQxYOWZh/olj7cEZlOpbrnnausLmCkKVo+4dD218x2rg4ztBd+TNpxyC1Gz/
PkvA6x37OlAO/3ccy6ViNyAzhVu3Vj+iggy77+cooM7WT5dGWJbjmfW+wYo/aCwD8SqUisF8HS9F
r8uxad1Th+XxJzyT9cF+0hL/VC4zrhvaCx5qGUh54+y81Fv+W34ZfoG3uAv1wPqThhiqUuH+YaFN
vO6trnpqi8jeqaHV3EKWzU95pWQ7jdzW8+y71ko1yTAt0x2wz1sqTvlOtSF9/MZV/cnGj6KYPetg
5/4EoY9misDlKqUQcMfqrkZWe8EXL1Wy60EbuuegdQDfL/1lavq7zDPdtROA8rCA8l0W5demLPel
WSVhdBbZgWvz0yhF6LOs/mW0L9Q/71zYxlGodzuZ529z1/SOTgqN5UZO06U9TCMaFHLqZ7H7HhWg
m3NMSjZLsTE/DpiR5JC26Rus0D8C2rB3xTA8O8OMeMNyMMeERb6cqqb73nkdlr5BMb7pZatj5PHv
tNaOYOmbAWaLNauSIzog+JZ6c3s7Jq19XykpFPDRyn5FDpsEtTLvPEf/CQxXu3dNBQlIF9KZDTnR
BsxK5zCwdQsS293VY6nfS58crDm4c2325FZV8r2pR0W/s+1HiWo/QlEihjhszt+vs2WwtRzKi5X9
VHQ1CdJ/YV9Ji4dKnrSnC9xMmktEhq1zWyB+A08LBOhykN3mZePppzmFtD7eSd81JC+pjK2ubaSh
4XvB5NlKYIUINiXiyUMSzAcX6aaFedRVmIZuXmTbIfFrZOWTeHt1qwY74t3383zMy1y5RVcIQk6M
Y9+NqQUmNEsev/9kODgNguEO/bKsVsMC35bDp/anUxlyCr04jovs0whsxxuGTWH68c/FR6JXgKZY
LnhKrA8qWKlJc8AQOd+Pmq69mH3/WyIcB0YQYvFfcxAp27wsdDKfeXfnaJqy1nSW+oqlAExz0nwN
x608QW6v3+xkcXiCoWUM2jHO+EtI879HRdAIviKV+h4VLVKyEkVdrjqBOZZrSbc/WNoRt5EQQX0u
fY2quocUGtshiYb4SQFghdWBFv50cwA4NtV11qjRfERBpN32SWv9qL+oQRL9NIwEeWDdcI/mvKkj
dvvQb6HFOXEHX29h3skhUlqI2aniba995Nhg6C3R0odEL7hECYz71N/6ReLsx8L/8r9qm+e9CtTb
h3941TWXM4Rcg/NFIT2q0IyRmHhBFXVDUN8ayKYj7pQaAzAh8tPhzlny08DMyU+bkqWWjlDS2FEJ
jh2jSWeDAS0a95KxTpbk9WWCo2tQamNdB0Zd5foJEcG90nfqjVbrE5DaJV2OQBQ58g7UGVpJNRqN
tWXfwC5jfTNOX3kRxYcZdcltoCJQ6FUJXmFtnt6hBzvejY1HjsLo9+GA/L1ohogkyLXvqlXSWv57
nIRI8DVO+iRY+iY2CWT/FrDYNeZ6/eu14gEbwzJrdYqJ6BcJMUw4ZHOixZs2h6ItTRm4kMcqXVXP
0c9rqFn52Wq0gmzXTWx3oX3F9q2LEcfKV6x2awMRvpU+OZODil9Ws5NTI9L4+l3DAz0v6pUMaV6Y
douk2j8sU6pduFTO5ZBIpVxOEaFj+rRouoH4fOGlUeH5SuCnmLrxiblOlzOZImcf8y5T2AS8/xgn
G38VI68OdoHcv3IrI4rlHBf8gdzi0nUZdS6o2+XGh0HhHDOIT5f7/jLOF6shC49fjWO0zW3fkwD4
fDraxmMZefleRzPoVmKMMCv0k5xqoZ0dgzGaWWxMTu3xVwmzZlX3engaohZ1nY8zl3WwApXu8Fd/
LDOucde5scd9Ww1LKvHjKtc4JSDniBzLf4hV5DNSIIt4hZo2XbSLFcfb6Y3yVHwIWnzSukAvinA2
guO6lzdkyDdi8zdDp8Mg6pbc94WbIwSdRICXnYZfxgDgdSudLnYU23f1dqjr5bpRoBm0QZ/fSKES
tUJrHxp4k0hzKKb0TCLypzVn/UtQ+vELe0IZkoNSaW/eMJtnacm1Il95UV3N2HZ9rLzZVbGOQZp/
hzUd78bJwr8TPCZGFPoesqm1ipZNZxjPYHpjdqM8tNQ76euXLakCEmKDI/KwjWQ3Oi+70YzdaIJg
Ly7ly2a37LQO8CzRMm/6uLTHGxxLAuugj5p5Lwc+gL0q+54bZelztMq8n9vAuvd8c2t6FRoEH7Ep
Mhu3rTneXrvkzEhJgTl9h+XzEgtEpsQ4y+o3sPCASIL40tfowE0bNHnGsxzaOLBOean17Ij1aCVy
8FSp+xsDYDIZAWzp+kzLNrE9Tgdpxqb3NnZZ8BA5cfOqFMdwcaer3awDeedU0Xfbjcg1ZmgzTwnF
3N7owbR7HSs1s3V433KY6vjPEKXGUVrSX07eOslddnHLJNQAnTsyDtvGslr8xHTYK6FWIGu2TJcJ
1IzHXaQjuygz3LanaJmEFlv/tA+rQ52jD7bC7xmz9OVwaRvwyS0FBjmQyjzdyMjlNJnDghV2Ze6s
KvydYCzJJmXpiwjamWWu89ZCWwIQwJJ9FbXXQLeqTRMjnnbtu7odiD6shFRLyGxn3GPu+BSSPTvG
LixUkfQGl/gFnEr6HBRzeMowMUTKEX3uj/7UQWbrf+hHZSs8hW1yV44BqmoOZN3O1bciBnsViG2k
sipt0/M13NR47ykg4IP9NVJm+yzCN5AHXHJBKntp4WR64Cb1dm3mfG+YCcZWNHpgG1CxSM2f0ic6
Pb2I/NQ+2F5z0k92XembuJzMIzYCv4rAK3+EVnk5if89+RhaTvACq35Ij27l3y3ne+kP53ZBKKZ1
3T4sLUEz5v/R+hjLoGeuff5OhwtQwcjHPwrq+PiQLspeRYwa7RSbXwXLELk2Hpv5jagtxjqSi0Br
unphkPspYP0PccV/uyVGoiWAdL9Ej8NA/vS/X0AimxF8glPkf+pkZuVqQkF0zTK9UfsSFw5tmm7l
zDQCRi8xuE2kylq6mzwxb4pBga5CuM5kMiUpbqvY7b1f8NNECboerleXPgh2iJFmXye/rY8RaqAb
Kaa1kQ7IsEJCu8Oj8VlXy7P0h2OmgBFKQm4Ram6m4ZwaHyF8dv/9XW2P1PGX/iTo640xV+0RoWTl
62/pNEJ+Y4rce5ThY4iLLGxZS2NlYbEPWUAtb4X+RbrzCUpIAv358nnlF718MDm9/FmuH+Typ9EQ
7l87Bh9IgnqUmbZa1eSrbIiGdjUPZn0y4sbVdoZXfVGmWt27YdSc0pLdiY1yPuv8HSoo1jPuyGid
G56zAj1jHXDpNp+nGoJ67tjlWkbbCIJDV25J6NtevUaQCgHw04TA+EmzfHPt+421rg0V1eCPgWsz
zYO5WeGsMt84gXYM8DO212U+Bbf/16mLaD5o5iEuVuD85+PcbaXLXvrlTC4hZ5WO8CkanUgDzWhy
v/NfmmgHgk45SaVRKpCR0dsHtMS/m+bAFksGesNFdjIoje2ls0jiB7NsMbQFjVttUOhd5fEmz/Bp
mpHCMFchws338Tz+5KMHh2ZM0/tqOVh8le41tUZPwVos55em01pgtQt8TLYJYD4KFQ414Ck2cAU2
/V9/TaasYIPJQe8xAcC/klG5TDV6a/kNpIuUzQE9C/VkeHp4axT2YmOhPfRjofkr1zc3neKHd600
03xO12VSpvsi89UHExHEBySkLLCM7Pz6ZZ5MTnPXv0NO571L5pZl+yN1hvIoYXJwyX9s4ZFom2sf
9dTLbwFKZuFMea9jU6PV6xn5Pl6qNjW6CWn5XXoxXPnoNWy9+J6o6PpKb1dGS+ys98ojVub1qikQ
eGnGQf9e9vW5dQKwDAXC/bjJZv/0ESgEUKj+a97p5SaOXeU+snsPr7uuPoa16pwcvQZ3gfPAs1zJ
bFhRpn1aNRGIWZDU4VIySbCp2ZmKm76wvUkXaxjrd1vM67ybrR+DwkrBy+LxvllEd6O4/9mObBRr
W0cR1bRB8RlR+ZgWHeJHEQpXS0EQ1xWk3ZYIaX5ESEsmDYmhbpo8emgwRbk8GkrFfzXbOXvk6zc8
Rkl4eTToLd4IdaRaO9koj6X9amZV/hgBD/0rCuUqC/cj3BeyOGU1tjzLwyx40pK8QauFlnQZy2Od
4slT1/v1p/6sRwGrGTAbGBZTwWkK7GEz2N14Rl94PHsZGq55ZJPwRHFyi8vQGGKw5zx2gVFc9ifX
DcinDUmcWbgmyWbkcpoli1kLZe2Vh3P8aoL7/lC75O1UCHRbkRE1k54MMu/aRWfUrLsEkYRw3uOg
Om5zQ7NuhkWrOx5/aONovEXubBztXisAQOEnF9q8Q9ykLSkgas5jZALwWfzk2sQCJTAoL4YNvsIg
T/SY6IuSj0sKUMsC/1HlI190T1MUivz5N6IL75Gxl75HoiwEfNUk6yiYExwq3Fb93cwbnXTD+cJ7
uFActNfBbvIzXmowI4QJceE/aK+hH+W4oOCQh+jeWTAFqvk9Lpzq3mUv4a9Kt+I9wXprf4EoKF1g
gbda8nYXrdo4VvbIfYLC8Oz0JOwl8Pi4U5G8eIrMVDtk9jDvYJRlbyRrTnZpsecUpy5UDcgLFsVb
BqH4BKFDfeJGKE594bwFQojHjMVaI4/Q7GXUttT56becyoGEbQWCKnHWfZNQukjU6o00DUzIWjnF
JoCLVTLM+RrXnnnrKUlx13udsx7UfhHWoNabk8h5gO0Y3mmGGa1l7Ze08/uATrXjbmDtvDZrM8IU
dtGTLSrU93Nfe6ZSU66QoXZ+twNJ/yJtfyow6NZ9lFGBDELzUGhzsY9Y621gZc4bLR+GW1Mdy408
XsyketQDw3mW/pb9DUkfCs4f/WAszyiL1b9cM83fyqJX8kPrUKRy1DY/A5ZGOG2R8yMTl5/HGhyY
lA36aWUhHHMHUMS/VVjeCo7rb7jXMhi4sM4XIswV6RUNXnlEUSJD4Wo7LNwqtaEka+ReiRFqHt+M
ZWrfNEYDLxjpOTRkqPU8136JvNcwaneOa9vn0qA0qrSQfzFi3Ftd0b1hZ9HvazSQlnuneXUMIK3F
nD+AOxhW/ZQWG7jtJlB1W3vTql/NrKJV5zXWTRaME1U8mgaaSiSM3cdiEZGq/b5aaWMEGHyZ3UQI
E1lQYd5JuxEkFCgq3c0ly6pa+Xv7Qvrl8f3e/hSvG2p3o2eDsR7bckIQMgaLASR90+tozzldEewS
p7Z3E4abr0asUYbgTXyQUXIMCcrtuXWWUSc2b4w+KZ+ywbER2r6RIEhXzoNWVffSMuxoAlMdUvVb
rp/1NTnWFO3dHF5EZzkdtg1e9qz+AqDaP/fLwcyRt9TRqdpLs6/dGWR28V1aMsVtojfHVANc1IgH
wtTvY2QWN1HhGTe4f1EFXepwlVFAn0jCai31OumTOtzg2UAW0Ii/9itKqO2WFOjFllFiZTRPAN4u
sdKVpz6Y22pi88/ffA1y/kuVjxPGrOAZ8BiOL007whOKysEIIj/376yyeZUSBBVK/85VylcpV7ih
58mYVCusJdIhUtBH/8O85SoS6RcQVy3qY7tIzfayfJRFo6+gWO/YYXySZWboh8Hey8dxI6OsStOH
2XgbdCyFFyFlOZTIWp99bdhfE342enzSdcn34QXhYWXe7/3aQ8EmKdKbVC/e/IWZlobmcNO3YwwK
Et6aFQIhb0KtJvNJE4Ls1myi/iU3o/7BwlKiir6x+PH/cYd/EqAbvzMFt6Vwtspn7PCMXQSO/ZYN
EEpvgbU4V6TNq2+Xv7x4mjduYDdrZMEL4Ku4t8a6Zu8dEZ0BP/4fbRlPl/Eu1fkKV9BF/qW/znVf
rISQV4Vd84SHCk+fcjpLV60UyCvG+rMQ+OQQLJVX0pDowi48v8vh/3NSGVJsHIWNq4b3XjHz62Sx
s42bzj24onegd267eWfo9oC4d07ssbsr2grgyqR8seBQS/7Xdm3zgKrOtGkm1iyYMUTzax2CDkxJ
DG1E/kTk6S7Ce/20oUaL27JtWHuY9M+2WTjnaBHokjN4U865rXj4h2U7bf8akJCBOgv+Tc5GWnmG
S106IhKSTqa9DZFn2wqBQvyFPXOH4EgDwge+hVZqNw3lwqOGYdq0ukLExtw/eEEZHQX0NcuonAqU
jDQA4P7xP0YvV1hGZJ5canBidWti+8pq3+ElpSpg+Z2qz/ST0f8aebkjIk/mk5UFi3lDTpdEaasV
SAGyyWgAbWqrJoAenvWTvrncTNIePUPfFAC41f11/HIzDUl/dxG8yEYP7omGkEfQt8ptPGvqrkvM
4EnFexQurtF8Gwz3KRbVaP5+SWGpf3yn/6YiTfw1DXP43XUUPKbY5+3HwRluRkv/NY/dcytIqsZu
MBehefkeWrFu3Xb68ByVynpu9YuOwAUPOvL3WvG/5Nkq+yxXiaM7nGsvG65LX5pg2cJqp0Zg3AB8
GTQvwziqb92G56fxRrFOxzMj74CUeMYbJrjqLjIaYyejtYvNlhlawEasDoy2WaKp0HkRynEmdgOL
3bSpTeGt3eIcK/996evrOF4ZNjB5aRqq8x4iTTnIVfZAiYcbbVYTdV+H9vfZG4t31CufRCP/layr
JBs3VYqQFRrVbbAXErgcriPXPjkbhCIup1qHQQJix9CYIu2oD84hDuFiOa7xj66op6Syg995AgQG
BidIs+Rnnyr6d7vK0Rjo8+RbHUCFn1tQY1oD1AjGWPwa+Ej5jSS2X4ZS99Z2l0LV1FlupCk7qjnk
sZiV453mWdkdBTDKr3Vg/kh7d59mC5oPIn7U1eqP3mNdrmeN/QRwadxV/MK3xcQz3q4pCYvlWat0
yUHRxxvRI5MuOWSLe9DVFO0Su5gJSdxgGtmhT5Mb0TSTrkqZXsPB7aHOdP3zBFW2S7Cd9hZrRwhP
ydYPfVACSxNGeXyfhv3Rp4yA8BaoaUrJCrnTzO6f0fOrD762FJWXK5VkQdgnGovLB5BX7QPoeoW8
BpWjV6sYDN7OdPNvV9irnH2KS7ivWsQ35lcyJsayw/NQqaxzJXyULV3SI5cHX43bYdkRSp+OcKXu
zuGjdHGjIjGY8eqTwQlB9RME21ckVfOXyMln0k7w5vuI95Wr42Y7sWYRPlSOM8sajER1MDw1e4nA
v+7H2cg2ijooO72yi3WhBF4B7yvSTkjs7vw5CI6XPj+tn/N+MO6dVWmYBcI/mYWFhk05cFnD2Yb2
J6+KAXSjMT8MlvWPdFMt83hKO/rByIvwpa+q/V82xFakwbQJZji8S91aDsjh9HdjmGCLa713SX9W
Bvquq410zT+/B6K2WNQ45IxOIgN2cddy1RqHGdJsa1EJC6yIp7id56sOcQfq5zDry6I+d7MTPPAU
DB/q5WAWkbc2LcAFMiB9MhqBrVcXdMcSL5ewA5UHhAGO/69rJIX6cyw87SATZdDQhy9I8hk3Wg8T
p3Bx8JO6zOWQWchiLBIackjsxgFY4hyuXXJ2rf1Ic7D0P7X/BGU4v7ns8LQwmfd5MLqrC8JcG6fo
ITc3NkZjzRaNGAQgl+jeafbvlp0GGxhw17n1PDSB/RyFX9vGH56kJ82HEXRFM9zIWFBO+VEpXRLh
AQjLyx4K7PO8u0I+8mji9r+2BerxCRzSNvkrRadgfw3RR+yWsb5JD2KIhw6kBRT9GTFb9GqCIsCS
L1RPMpb7zriZyrnZy2jkolofhRNyuwDHXxRLre6mSLtMrSetXmXNgoUeA3ONjkRO8WbxZLHJaRwy
N/knRBej2ZLKAZAfK+fL3xDjzG06o21aF5pN/RmgTgrm8aEMyvouhrV+hfNIv8ongYNGrIcqyKdY
MiGfYv3FHPcaO5XjHyDewI+RmDKKO7jY416ZlILlISldzc9+NcFYPdRm3D2Bo7yX7qiO36ME96DP
5ecoQ7+X7pAqhY/o3SasGgNZn9E76j4epCxvDfATZbMm411+DxrzlCUY97X9sDF0Jf4VFu7MlyMK
X7Kkc7d4ERbrekJdEjXb9slGtfEQdl6zWE00T3IYebmy6ujVPZwRvFZjF2IkytcP8YJm72zbvNTb
7JiNeGzO840U3aR+JjW4DuDqiH7XtXs2/QB/5P5Ngq79ReSkWw3zqs11oMdq+9+iZtX4EOLKwt34
oCrWKCBhgDjgsXA506LpDofYp9RCLvfaL4M6+5Bbn9s8NBcHBumTQ+zCGe0c/Q972+4+d0Aqljas
LvJMb6Paz7ekZ5I1HhzlWzWiC2orEWYbdlO8wZBzV05qZicZDWZz52lT/NilaHJam7Twk62kaOYh
/G2FlX8Q/odwSmbYlzvL8az15Y50A8U+w9u4TJCQdMR5WUG2GLNjzKRy23fOchYphXseAg39pnh2
z9NyRuLB/Twam6/km4I1JvXmV5RINuJ347NW3QT16J5GrdLvXZ/MvdDNRwVjwFpLvgwubhh+01q7
AIj22u5b5wCOzlwHSuPv/YAXJK+F9jRgpSzvVnlnRtH8BSW6/CwtY/Ff1kZ4hfJ+NRZ3Zn4DGZOD
i+EV8CxxNRkS0u+1Fe77vDMe2+Vgu16OQbZqH4KZN+i6ycxTA9z3fGl6yoEyoP8gsVbBy8O3hp1M
L4B2Ps5lGNxa2vjzPTxa/KxJW661rmV7QE5q2mo1stH+tFw9VXx1Lb+BzLar/m0ydAwolhJlRoJs
7bRlsL1WJ6UmeW1eQ1wnIfEpI0BtqARIvdPVGm0zzZW+JNl6o3oL0+GRNQIZ6Xo6YqJd/pm19kdb
jmggVaaPLH9iIgJWLlgF/Dgju/ovys5ryW1lS9Ov0nGuBzHwZmJ6LuhNkUWyjKp0g9AuacN7j6ef
Dwm1WFKf2RFzAyFXZoJUkQQy1/pNQvkVQkmaavkNim+xzBsLlJSTPShjV+I0SJrXZFFlbMfB+rOi
PXRZsIo8boLiN3U/wF15ZptYHERI/FItj7+m5n4XEQo8iBh6JaZ+6uhkCxEsLWnVOS5iWFoP6yod
XWfXxuVJm3QQkXMt2sV8OndrmFK2fB9QBZmGwyCnSheimO3llv+ojX65kKRc3WoIOD526PTpi3FA
0SrUJNzjpuA8cDrTqP4eJDW9fhosTisDoccxqk/3sZYtGbvKtl4EpElAmMLEs5cdNedlKiBPCHyF
R9EtDjOsSSCc7nM+waLuw+eguKYYnlTId/Mf+4aD8HdT7OMDsr4o+Pbf5WmXH6JxiUgTuYZzj32I
6JjHRf81zi7GYKfJ/ffulzxwzZflpFA4P0mB9l0H0rgVnaHQFhanQ6DGD3UtL+5j/5hv+VheGXmK
W9ivCw+hv1dMKNyV1UqPOJiIe9Sdn9b4Rb/IDTff3TsqVhfbHNzCQsQayxkfi+gkvusZbBLsvIab
S4XWOGilRFNpbiXuzdnW9FPl4V//8T//z//+6P+X9yO7ZDEP/PQ/0ia5ZIjXV//5L9P413/kc3j/
/T//ZaiOzXbGMlQVNS1b11WZ/o9vNxRyGK38D0DRfRZ4aXwA252sjSCCQmfzI59yoyKDLjLnGgxd
0tXqU4/TS6XG/bPK03uPa5i9xmZ9/CYOlCvtNSkKZR+m5fDsGCXyOhOlVVFiFP7z4ay44MPLrkca
Vw/lb6if3vq+UXdqNJrw2TpoDQf08/QDgnbH3CKvh3355CqAT/gCa3p3Y6aypGL1l3oPqENuKGlT
RsIdd87Qeb2LXUABA1xJgxasxNQMYuSWZJwirMwIl6QiQhwrOEQD+ujAyuItcIdojgVDcDIlvv9i
RFaM5rnH+fg+CQRpshMXimOc5//507DV3z8NTZYdpNnJ1hi2oSl8Hr9/GnGkkXYBd3GII3A+g+GV
l9guSwqGSrXCbTdfi5g44B+hnPIqnEPoyMHaaoBfq3oVrqi4ou8SF90jfJp2PmDIkYIVzXjuAqxG
3CX2O1DKjbIdgq4K1nVVfEe3d/VT5iO3K/ss1b239GWyy4hiQW+8tyk0UMEaveqxnM5Eh1qQHxAx
O7UAIjQ13noiOM/OjVpFMWAbG5oLFZkN47zFTFHMGLOfG06p5lkfK9rPDSdygSGoo/IghopJg16x
6fQb7SAegXAqqv39knOMS8alY15ES1yyyfpwI5ro+YWPKBbNe1ZxXXFJsNLa/DLiko4quWi8selV
+QHt/vmj1mTtj89acSyLnxxpYs0AOS7/8cuTJFvDbCz1d0EuK4c+tsnbV7hDqDEawDgY2KvaH8Dz
uBnpOtEemtiEG/OkDqFxbvQcw7wK/9wlklblem47gVQ9OAi7WUHzX2PKik+hD9HL1dLcOvugv3el
knRk0iPneXCir9jkjR/amDxjouS8DIiUbTSpafdj4ZlX7vXcw+xG/vDqGm6AX727PpXCkYzkESsd
F+GHCuPOsRs/kJuruyH4MF3TWSZlk55Vt8dpnO87FBujhFIIyU/n1SKvMheO0UmXMUpjROmR9tCd
+AlpVO+gQYZ7FAe5JN3gp1GFOOlow6GFviViordXg2bTNJq3LNu2nmwPmednZCPwtTvNsbSfmJet
qu69rm9XURcFPP1jNK5dtSYPxVcffjpqOOKgklOoTLa1ojVaXX8yjf54F7w2kM7DX5m793yR3qbM
XLGIWN8vYmRoYABBCOcLx0VR7MmBJbgJhgrJQZwOuL0rlJFCJT8nMb5EXaTm2J4U+TmfYjVsdB5z
tvnDr4NwN48WPXodfnGtBliImDvNENNEE0buo9QB5BOh+SLiVMmsvdLWGkQVjQuLmLiKo2qvmRls
jTYMj+0IYKH/dVDNDEkDFOXBElNG/6NDNH2vhkVTACsWTTHjPk43JW2foFv7R/zebFA6sxzczP7d
9M4cYI0lACDFBKtRx5XvI1l7p3nJpbWyJT85esjRUigXBLGJNjZ1uFPHPTSTyoxTYrOFlL9KWdJ/
a4LCWFRV3j8qeqyfysJul6JjTMYz4vTpi2WMxT6s4wg9uTz5hnCm6McgvlkoubaTER05k4Ssz1Zv
cQD8vtZB5S+NqWkDiNARoaekLQOc2BgeyPKVmCMX6aOGV/Zet21VWYjhRsCOHJTTdDkRmPvcojT3
ullf5kHiGngRpBvYnPZCjG7hb+/YGJP9J6MbPuXtzlIx3ssb9aEix4ySv61fIw0BISWYGyFZ+5PW
xHvR1UyDzJYfH4W+BPczmiKms/+itAgbWTRFhz4pOuOlEZPaZpyIqWQ/cLHv0vl64qK54rFMmyA7
06uLsV0IUs2rr6U2GiCRtfGUewhPmUBABrKWvqSi5tBAtcNvdsTCNiy0x9aVtUdxViT6uDBVe9gG
yNKZQEHoduRsUw2W/jDHLCmsH2IW8KJzjnUVBQpIt8CGxAuIrsroVUjEuD+I5qdXiUmO9FF56KcX
FvFk7OCNtpMvmwNgZ4rn2UA+sPW/zzHgnad/fkSotvPHI0KVbdvBr80yHE51Y1oufFqccb9XLZJY
2hbjjwnxFZtKvOkrvcnf3H3YF90BGS73okuIkdZdkXzosrwtsDZ6K3UeJUU2fh5Bqqd/yxNMzNJS
cbgfUEAv2h4NdruCCzyx8ka/bpaiV4hOi96xgSlspLL2abBjoejLT+tij1K9qYIu4ElkQwGPhny6
x9roxxS9eg2nQ68BiArx6t6JmB+Ur0FXqsfeNv+KoHMekDRWr/NBlrY4sIdn0RLDxZm4jhLVdDAC
wR3zwio3PyqT1rvm+E25GEO0ogtJmZ6JqL5Xg0xwPp3aXgyD5t/2oNLojOrnAdN4ceVxuryYJJri
TMREs2HtuXZdD8uaX6+AUgbP2U8v9v+6lqF2V0oI8vZ+vfndTRM+v/n7/yPz02pXa8rx/rbmKfch
4n3FSbhXEyB+oWO6J7ZJ2qJXrOTdxotuCdumO4JItF4HByQ5C3vUZYZ+o0zUFKGy9El7aVZd4g6H
QvC0xbsfkPXTloNhF+z5IbKIjvslegd1is0fPUZb4b/ZeNaygd9/MVvtA1ULdz+oOa5vkGBKjLJU
eWlJkwvcqMfko5J6gexfm9X2GzmRfDeEcr9BsQrhrvZH1EjWHLa7KF2ZheluE6XT2sWYRDj5+r3k
PARdkW3aifwhmuEUE2fzSDPP3YdaoV7YmKV+FE+WyioQl/eV7fycEXxjo1GBkQeq+sMd5P5nz/Sg
EWMCQ6uWZWMg2ce6a6vVFn6rWhh/MW1r2wyZ/s10LHuJ7aF3wkrXuxQhWeEcF9JvLizTDvWbp9ro
sUTAKm8t4vxKvaYrvxmYYK39IjX2saZHz5GU4Jc4euuxpDzENngipkdY5cleU4HRQCptDtr8so4t
mjcihrO6fq41l63TEMjOglthBTuToOguQgeMiQMsf6HP//RBE23zUnKPtlaFh6jIyE20ckmlLy03
QEyjKzf8fAXuo3rJmkTDHkKNvppJ8QpmCbOPPl5h89cfex9/1EaSlLOZqtTL+4ylnCOr5zmWsCVd
BF27D7n7H+um+NlRTmd6iok85Ea+fWKcCIp5VJI+vADXkaLxvXMYPgiHWg8lcdk1/LMawnUDMytt
RBMYIxSlMgu2I/frs3Cu9XlS793Qa6WnOTGvOHoNpKe6CLBkH0nlKgrT6qgx5XmKC+SSiIdVdvnn
W71iO9PW7tNGnDSYYsoWoD7FYDNgmH9s/eQui9mkt+qmbygUu8D99kpdeVSEQBSZFK2/IWS1qtow
/mEa4Y9Ir5uXUPdhZRcJgnxZrJxs0PIryR66tzFOzzwRv48jyxH0BOvVQDnnC74cwRp11WQnmrrF
PsqnuEHek17N11cpzn9PudIpNx1EvQj7lV486J2pI2PHp5r3ybivhq+e0pgvit23lybQEOuW8y8Y
r7p7rUMmIpwyvr6U47YUy9FO9OZt8EWVnhoE456EC6IiPdZ9599EpC5yVIt7vtkIyKUZZZS5U+6L
ZOd7YLwdNY4Ak/7Xoc/7LwU/7K0doWrg5XY4d2pot/Hb+dUW3WIariMI12qetS6MzFjoijOeU6fS
l5XtZy/dkCTLZDTsV3IKKtrJ8YgJCbiQHMudr1LdfcgACf/KEvmpwUz1OzeOoy+7wd+g1zaq3Ifo
IViA4ViXhYsQQF4vJ6+1HJcL/Dq6LzYSdFBSGzj5mXRD0Govwlgq+ICXpVfZqB7atu2yrWGOqBy4
ibKfYunYkghVEYBaGFEWsdvZSrnifqBfTv41HsMrxDJnF6LgvJNtUkV2ocnoWjRIgyvIgSf/bajd
J+HCVHRw7tN42Al/jLd86PLi0ipkop3q1z8v/dtQ1IyMZ6+xP4KxlB/8pBnWMgC3FynV/s6cwvxh
dK84XqTfs4aMXRjL8ROUqXaRj8FL72tkvyzV2bMUjJ4zA1XGYNSAm+lx/NziRXMGMf4o65hwYRfq
7yrJyy85cLqlCvJuW/UNpAipe5hSV0fRshR/MBZ53j6YSa1tqW2+x7EkvwJO/WbgzP3DxOrLLn39
Iy0zNtplEzzpYWFvGjmxDn6GG5hhAk1Kp0nYXn2zpklACxd53/2c1HmtuYpr9IQFSCFCFhMZ+PQ0
t2DV7R1/xGt1Aj78PkKNMLYKpOIyaJLC4rQ9zeC7X80Zm+fXOUwVcL4ywt7gz3NVas9ZoORXnWKU
sm2kNoEPVFj8NmTz0UU69thayYMIxVpbUoKIq2ENRsRZBo1kkuXgIAanFt/QOIkRyeziylp0Uukd
1AYGNYTvq9jgdnZ2kA2P4skUkiQI4j43n/vmV/fQcatsSsL3Scrg6OvSa7SViMl1vIp6DQn3qjnJ
ums8qtNBnBVqbfLbq7QleSpl1yswJMSdIKg9NtG9hQN0XvpPtuoXVy1AHXO6V4hDbMbKynHIsIoJ
nl3kVxfxmvsIcY0ky4x1m8Bmc5RnG+26Q9GbWN6IZl0nj21fPVZ8RZul46+bwoieRZ9uRi8N2jJn
0bJKpPNxAtvXrlJcmjB317JXKKu0q1HGRWeIBwWZ9v3crtN3Y4zsy6BLIbgefTyGrfE+993nit4Y
o4Dbfb6IAdAaHtH3WciQeIaBNXGX8ZZDeMa3OgqKbY2J22EctcmFh9p0ilXpl7EwXsUXFCX1pfxr
UqLJxc2NQd+jCfZYqElyNnMJdW5Xv4lDYofZapRSludGU56VJo5efZstGRYET1Vf+K9gr5shek18
SX7qlHrJBjF6Tb2hvo6Y34kJMjiBR5PnBAQ+BIYR0cLrPkdScETkSDRzcs3HMo++i1Y/jeiMLEGF
pPCOoUHdDC/lTW2DMu1Rjb+SdQyXGCpaH0a4F/euPkV1XSuN9paOqrQVQ83G9OehWZbbH864a2oY
9LprPVWTVCGsfR9qvN1sBUsrBXoECF9pZtF50XtvJmgnfR48zUVf6hSzVz+WLRv2hLrJu6a50ZJb
MJ5vQV4+sWe+iLik9N26tFPo2GB13zFuRS81XMtZhiQnalPLYvDLb30m7TDmVv8usAXEDcL4VkWF
tEj7wrr1TjlsjD5Uj9YEFGt6/P8CL94FrhHvxHZLt912RbUm2YnNGASjbtWXw8/emFr0KqUkAKtc
jVZDim8j7FrtpU+TaCf17eemMzVL2VZfMqP+2Xtvirk5vjJPWc7DsfNtVj0JFRPThyGIMcV70BZb
r+iG7+DTfwxubD27jm9ugiyjcFCWYFsaKpwJYgl/hd0PMVKNkZUcM+oFKcpEW6di9V/qeXEgaYel
eBPUy3xqipgHHnc+++dYTll89Niyssow8V8HgSujF+ttx+nUNsxi2aU91vJV71NAjYOTOBOHBNjO
2hpqdSV3kwyEiqKFnGZvXYFJIl6h7brOlezNAmuyCAtKwElSBq+ahsbwNMxDF+0QV629bIfonZ1L
LT11Ra5sDLTl2b4Y/dc6oNoggQk6q7mcofhDhxD6lsFBolUn/eyAAlAshNi36LjPEB2OQU5n1JOr
TwL+BoF0z+LMPouWC9do53ptuBRNcZCq+pWl4+vAbX5R+snfQhKZG6R+FtxCcehsH1B5E+zv8SqI
LpkFgkKWdGktyZb6jFJVtohlk7TjalAy94dhuMkiaHX7WZbafq0FGz3JzIvTOjpSSL70hh/PTWk6
62+n/15grfbdNO14UfK3epF6C4czmxxwphn9XsXGDrphczCSNDkFnm+zJk3GN7hxDzPavstBl2XR
FxyqiqUSmAfNzxGRyPL0Y2yzXT2AyuEJdsr1DpSLHnWXIY/dr62iyAsXO92XDAfk1cB65JL0MBzU
Wv1SoedzEYeyLfCEiItyeY+JsxFDhTEBznyP90ajrFPgqqvi13zRqwdHHGa6R0yuQ2cBe8KZeOQL
VvvqUpFyFIkcJ/4rkTvtiBboeHMDaOGSTsZNM8ebCMk9yt+G6rUb0RQdRaAuGrz8Lso0rAwrc2fo
JE0qzW+RC+Y+lDRADvNQvsjsz46OC9wyBLL2l//sG2n7V9AHxkrSbOvo90V+6XTUZDsoXH/JnXnq
XVM+lHFVbPTQxaNGaIvOp/Dbwl05IJX1hymLsGe5K5bO3ULGdJYh1WIv2nlSemyQgVynQPFOkl9Y
yyFGi2GM8qlU9KsN+hTYkAXmvwDisUgcahRNZoZf0FbGnjR2bqkzyE8V9g48+8IvqGV6J6vFwkg0
rUihXlvF1Tod0ugLvuIU4aHz4o7FYFXTvmKY2T6KTsugRt5LrG5C/5rC8FrIGKG+pJXcwwOWskvE
4mw79Cr+rakSHxDjkHdxm+N8EZrGWpGH+paMvow7Y9J/aWWQqvJQ5R+Snu7C3iIhHceUiPJuklpM
HtVByb+ZSdwvej/QX4JKylZd1lqX0XBgDnSd/DCOqPB2nu3v+eSaU5ixiIcKb15D37SWvebsi6ao
kEf3qwcvkSmWTGf3g+VaxQbNxmJROS3uchi81VR3wnTVst+Sty3r3bmdN3IGhHEaJIJFnKWrcgqy
Y6gfqjJ+9uScv40rWzfZd8xbi7hZkHRsZCj330ZLa4+REf0tWuJQV6UBSwvgoxgfpkF9drV4Hi9J
mXXrMFaFZtcHW0jbaFHYeX+owmJYyYWcHVJZb9+MahdNnLDKULO909fpuhXMsSz4hgRlerXCJFvW
vTFsXPyYFuwdsnelZ73XmDADe1iXbwHOVVN4RAgfv1h0yuamXP/ttW57aUdJ465UfifHlb+bTUJ1
swrbvVdX2XtrrAFly2+pViJfDQtpJcKlWycLvbUU6vbycM2i7i1qZNzDe7t7sBHIXo9+q+wStuJv
rosXDkX4F35eGHZG5IDNYjTeOstOVqqFBC8CC+bbgGiD7WU4KMnZ0YbIhkAZ4cqFudToMFaCCHpR
n0rx2sVk47XnYf+aoy92NccCF3JCpNbDB5W91UI07dENd6mfefOEoApQfufRvxO9YpxJdWhLzqoG
oz2+Bb7fH8Ne5fs1HaIiXaRek10oe1lXs8E00kdf/T4gL0ElWTnswXvMJYe5Gew2WcURVaylAvcI
IU9QiOIqYiDs9r8zlB8PoiXivl6uUhW/tlrX45Xmm126cr2sg/dmInUPl1lZD3HcLXRT7VOsp9z2
QUnJOmxQUd4pxtjjTkVsVNxBmk/FHDeEKCV6xNXEWQfoNEzYwQR231y8BHryIPndV81ISEIXqX/2
OsW9pIqOc/DUYQV8ySxFgtRR+e2VrNLfGpJcX+0kb5aqK0Wn0s6laxmof80XmiR05eQJl87Yt8dz
m0JssEK8DpKxpzYE4k5diNMwr18ngPD+U8yTEuOg2h5qMcxFr6Y3V3hA+yvDUvWVmOZprb1xSriN
QgJVwdhNqRL/Uein/grJhuU9GlVeXUVcJnsqRonQaFQK5XWITojfZCzHK2WhViN8CDvOn0rZiI+a
imCzbSkhwCYje1UkA/VHMdgimQyLv15afhPlSM2qSFUm7UX0JrnloZFYRGtfq7OnxA/jm67f5qHg
5f8Khu4L2oT5/MqJVjZnPcCGYnphcYUyy3++mfmCSpDMb0Y0xSELy09vqIy9agchAyPv6SXFlX5/
U43VPHi1dxp9J7ogRR9fQlln8UA6C+w3NKZf8aZSKEQnbr65d9gU089BRvFvGibicSyH8OXtCU/C
LbFQVawa4CCziaEJOic5kfW+ZbCVAE6ULDvJBwU70QvTzH3Eeha6en3M0q48UMfFsgov0rWBtpi+
T4qyX/uhTwYYLOvKzfxgI7TQxKGnerYqsMP4FIsdBf8A/EI3mW8CKcREo9T7clNrZfVq1upTYXnB
dz1QwPkGKdkV3DwSljsHxw6DC2Bp1tXTiI7/UJ7JH0pFRtpQ6+bRUUlyUM4NNoGpSq9ZqF3KsEOY
3rC/GGQlX1qsfzZmUpYbNdAuBVLJkGBz/LPx43lLA+OCCq37o9TKjZTW/bfOhD+nsqS4KnHhboc4
GfZiUuhiuh2r4/gWM0m4Fbd1voG9NXyalGiBu+2mSSmaWo9dIEMdnyb9eiVrQDVgVQ96/I4ElLJW
pQgtPpXfegF9BjeLKPnoPOQ9/3HEwAgkyf79NeCHxx9I+M7XgH++Gk0vPrnFex9LyUUcVFjelwKi
8CqDprxOlMi2eWY0/iPDwrFhvS/GJX7iLC0EpqKQym3T2ys9q+NXKU6CRSopyo8wPiSprv1tKPaX
2sjcL8Yoo/eig1RWAOntFKlo92K29Wu2M82W5Vj9NduxodMNpD24/eG73JjWQvBm0zwAuz1q8UXx
jPEsOkQaO+9lvrO4mggondSExtq3KMHWggKn3qoARc1I3fhGFe1kpY7ebftFbFnKngVMlk40kcGK
3s3P4d9Gi32MGB12irnoquK98WpD33M/TR/q6aBnk1CpY7EmrbKJ5u2wYfK4fbC+i+KbElbaluqH
sS2mHeqoZB+WzB281Vv1BVHJTy2VVgQfEAwZO91ppGj5ZdN/pNKTw1YE3IiSvzioDo3sIb54XqRi
5jZkc7Pp4mhNsaDfiV50pKiXdyCP0Gx+Upt026qO+SXQlOGAGBs17zgkb9mbyrKb3q8g8AvuvjjI
dVDvakVDxk+ZxN9zzaRCN7XvTH81Tys0eli9Gl4Tkj6MDRJcTgjRPUNp39CfRMgchmxRZkl+BGxg
PMlJi+HA7xNgP6464VRv+CWSeVW0KjJk33VfHh88129hciNXKr7XdfLUabHxDfDsuKqxx0VLqGrP
fAF4YvjJOw5fE3wbQh5pC2iDmtNvRMpSRWfhigvTIhxynpj3XltWg7UJ+WurUP5hJ9X026bW8rei
6Z6BtZXXPpGlq225l17P8zcwxxTBJMlYi1Eq26NFC+vuXOkRPEG0JI7doK1Ep5ka0l62bNBO0xWj
WKIAQKHnKHqtq8PFDoUyDSdLeMipkc6HgsVTuri3lcz82VPCHF/A80zWbP6tw31eWvk2GaH+rKYI
jqKsbO5RCC9vLTugq5PcXHR/biISwybapVYWLkVTdIy+hzBAGqg7EROHNNtAxseYJoJ/ntjNsOyS
IvOWIyqnewxR8gWo8uAqDp2NWEuXFo+h7eUeWaKqe1RVFl+iiRp1tgH6ly1lvTJWWmCgVaIGer8I
c6c+iUORpc1pnIqQYLW+i5Cbj/Xp0zjLDYNjVgC0nsaKITG5nH0IOTrMFPvATnFEJTpy7YM42L/O
/uwRw31ziJeojCKcNQ0UMXE2jx6CRtt6qPtqXhYcocQFR3H275r/XzEnbJGmsIxwdb8eDHGophAL
pGToTuJASqI7ZRPEPAdTyX3WXt87nV/DRGyQsRmNAbOI8WIm7Brkp8Wp3BXhQ4IwoBgrpnaG9wtf
T01dW/daqQAU1uUHTxvdFVAVjLMDaF9mFcjNwgpaRPwkVeFcDCA/6M0D9ILS9E9Bq9StT2xsklsg
S9FVr24eKuIRUn5ysndlU16oOqrmIc/9HBPAbTBU2tpuLP8NsWpq1aWDMjaJ1C+Y2Fb8MN9KTwkf
MnVKVvp58NZmYANlABp70XSb/iGW0JhogIReu0h5MpI6ea10kH89ENGUuoxZArQSTQMLXHPhNtIb
apzKXsSszu4e4YoxWMv3EmWOo2iJOISz5KzhAypsL4Og8I9jj1i2aDalba9y2TZ2LFQ1SpDyswMk
+ZLhcZBZ8koZYvvctBlSmhgfuQhMVLcSxxLSQ1BrVgHir+qkkPuJFJWYmny8RmX7pWklAxZp591G
2YUKUAOLt71bGsTeDXtPHwnw5Lvo76ZBRRPFm9aGVS1GiA4/PDvKNQ+tFzKW+cVWO+81658EZ0XF
avdcyVlMdpeC5iDX2W7AFmctms6UiAAHYcwEl+kSlinDLYD4s8Z7MVvpja68SVE/r57QewBWObTf
+korlkYwZle39yTK7HW/D1QteIx+TcLLep6Ugc0QkzTSOikrr+kBIJ4YCeqGquMnV9HSYjA4NSQ1
6qE8Uwwbeq2sxyALpwkilpbBpwkD2OIa98Po1OjJS+2FH8kkP1hGbrs0QUaePL0xrqSyvueFOnxF
+hobUQn1jbbS5Wvjaz/EeLVWyqWnUd4acdq8Fjbm56LDlzHxzPuqPylBnk8maj78GFc/+antbBRh
LzYd0t5DpLihzjg5i93jolkZWdcikpHWK7zIMNz+fUwAQhdtqA5Wt5nYKPlyvQSHyv1PqlhvK38N
Y/0q93ry1nTmlDdipVwoKJrbbSfvk0BKzp7ls8lTQvclaaBO2qNd/ahlFsi6/vfvs61S9+fZvql/
nt3WXrlg1zGsRBIGm6HsHOBecYZVpy4lzCJXbdNCLBfpmKL2zTVAno8aHcLlULjWI/I50LQT6N4s
mCipaz7PabXKn53eOA+Y64HqIh07lg+x7yjv5TRxrEcKgZb1c6LfDO3FCdm29raTHTN8pJelYLP7
g887QWqnIwW9n9d+gk0xxZopNq8P+QvPTdGJ37Cz9/SwW5vpGjiydTHNElhFiPfnvdXYK2Dl9iXq
k+qKplt1JTJozZeqC/JHoLjhI3uLZKF55fBGag5FE7Njozc1GxfTQTLvT2KYm1E1zHQdIWLcRJYe
gpgComYk/G19begeRBlE+70pevFH6h76KPXWqtbwBEj010HOoxfqvawsQYvvojT0n/NU+xAW4kk/
vmqF+nOAKpmQ9wJtLRledS2oZV2G+sksUWS/R1r/aZbzEP20RFelNO5W6wZpYQcWw00SQ0Hrp7t4
+ksYcvszlgd5uhNN99c4EVMDmexVcUaI274FTXzocorfooVJjrQr+4BHYI3c+tLo7PfRTZIH0ata
VY5Mlko612wHODOsnFt5UPaiKRbSoulb9N6bojc1NzPmRdPUi+Gr4Ph5maNVgmyesPwiJM58p5SO
iVfvyNTWkzxLwa069Hc5D5ldYLr9s6NkXxvfR1Ixtt/T2hmfxQC58wMUZGCBsM2bB8SK+17Y3c8B
4gp+p0aLyYXw4b+P6qXC37Hr/HkZi9fRUGf9+HWZ+wDxRqqk/KpqSf7EzsrclJVklORqR/eINwM7
M9UAr2Gy/DqKYNSrmzw1iv0fcdEpYvM00XZtdTumKKRum0RRrkoCuByitbTQ+sp6zx2oXYmKs6zT
YgTG0vKtIyX/zwAhVXbsP6g6uuU4igVDRzMgicimav+OBgW3lZqmkht7nnXjzsecYVw6SpIeKnYf
w3wa8zFQM5miJE7bfQ6rRlEbb6Nj7rBW+sJ5rnx3qo2MIARkUye5R8yv0+yh6vN0QUXKeU5wRyRj
aBwaC0uMZbIA22U/i5HBGBwtBWNTdRpY1XaK0ga0TdGJuJ5BZcrWd6JJ7URak5SS1mJw0GPtYnv2
u4Wm7xJag/lsmANbl5osu2hqBmUvOE+boi0pMU4jFN5snfkxNti0gjR6xSMqO4sW9uj+MlD18NA0
A5xEUuUH3XP6fU9ia+Ujp7trOlBKTpgVK/5EaGnUaBIlJc/tbAyduVf1HBPWX5PvxeAx15aKjela
hl7ZvqnH+qVFdH1lBnlCwZmmI2ONzfuKIfEm9Qv4DG/jdw3C1FOvGjfuJku6gn0PTUmT3G3vRf0q
VOQARh6amWT9wpM1HVgrh6fRlJ3D4DQr0UIm7WdcDLvH2BwC84vYTthW9qPJ5OwkDmaQ5fPZPaYo
6qUPLGt3D5FwwsNsOogYUpFwergHkcD4rUP0SoMboGwRlAfSGMZ+jrmIjzoe8NbRiJ4CON6nNPZc
QN8wiTdaCDReBD/13NsdRHnHMj3YbMy7H+YraMkk/qw3F6VXf/aOmY2ckYfriDom8m1AR6nQs5to
RNzstoOvD0vRlKcBsVl8KJh/HEVI1N0yI7oakw2KCKUoVawgSVJ0n2J17fuXrM1XOV8wsp2PJnSJ
B8/vuhvpKEDxCXwS0RSHSFdBF5VWsEc9tLuZJhu6JMFReZogDshqIbvEsxz9J2KQf7pbEOQ/jH7E
QXwKqdhCnwtcE0VLXKdH+GFtWWG2FjHEZUgR54azSbLxZCFwdEqCvLn5pVH+X7rObDlSZMuiX4QZ
8/AKxDxqTClfsMysTEZnnr++F0h1Vbe6+6GwwIFISRUB7ufsvfYZeMTLulfaMjIv4rHxxwLmWsfW
DbCoQw8G4LrutZhzT05a/1zPX4eIM0G3X1uvWjrQNJLt5nuv/yUNnfY2SuFM5h+CW4G7mk+7is+5
suWXzBo1f1TUyO9s8d2oC+lIlmy+s4p09HLRlQDoos5TZuUeD8wUJG2mWtbW8nuvxBfFFs5TTOYV
6T7zDzTgza7GAcc/MswbSCb9fhybCHBDTvzj2B6pIZB8MyZ7OQ/NS2gEyW5kUk3GUm9da0d7KWpY
DHbLEsPhh3CUJjs0ZFdtnAHH4FCLXWXqzVnKL6SWiGW55fSEHij8RIO5V7Jkm2pluk8qI0FGnkHj
CCe3nGZsKHlkPsgBqdeaLI3HPIrpSNrKa2WN7Q8QzdxfSl2+llJlIKoJmQfZZbjTrVrZtGOm31Dl
euWkho/rBkiCfJgROfDmf4+htEw3dWnUSDD/HhsckuUjKQsOJLlHH9eGjUaJIcvu62kyUrYz3e3b
10VyJQ3ce4IODvLfF6WYLz1FsZLdOjZBHTsHkXPqdTQartZM1ZGWKOE3636xKC/W/XVjSkhlw4nU
bYhymfuxVQmLOyogII6p1CvyZt1Xe708rq+wnHPqvBxv1qvW0c9L5XJ0A0H/Z30SrQ+pMAlgyy+b
dexr92vsX+cl67NsPfzx8uv411vwZbU+H3gfL4XoAdNhqCE99Tg27ecmDongSJdNYhlR5q776+F1
cH31NfZ1II1r4EVfh//9Fl9Xf54J73xX4ezzgip2h9CwHyTwoU9x1h+gRPyFfHC+yT35MHofqn6D
yAd5ugie5kyUrkQV57eh/y7DEdHDQMwsd/Hogfugvi+dpsQJFukP/SBIw4zb9K/c3ieakvyuxNjD
ugrEk9SWza5QMv2gSZmKQRNWn43Q90cyWf4sE59mOEjUQ4AGvgEb8qTNZfZCutDBIF3iPcr6eGuH
Naq/gQg1LqBfHCbhi9Lxzeya5GdLH/BF7cXG0oVGuzNr39M53YydLr0MzVztY8lw29EaTiY5LCcg
/Nmp1jeqaKeDk+VLy5WKB4XK3NfM2tkban6I50Q7dCGgBzRk1ak0tbdF9LDe2JOl7mizEPSDF56e
006YLeQ0SYnfk5qGHX/QxyQu9xHksStlU0JQ9IxEpnna5eWQ7Gwx+5PUNptKLI3xsgVuhLhsp4Wh
TAMMxTSfm/QwSQB5LGyxQA3sjCz05FGqlW6vT8xwgoRCPxps8yew/X1S0IyPxmg4dylSTJ4rnpCI
BFMm6/ccJg+6I+n0EBJPH9KXDGDFD5ZYmyS0G5eydHYtynC4BmAlPdh50o/Clk5B3OWvJmzhfQ7H
bzdbLOF7hGxOTV/djrtfJZoEd7Tr/gGrpn3IpmTcJoEivaI4uKL/r86YsnNfBLnukVhSnxDAZ2/y
tOEuqHiz4AMDN87xjQiDb6UWu6Ya81Nm08y2quLGWpEo5jbMvEbVdF+hlXTrFd3xRxikjln6Q2Nq
uy7Wnaupym/o/mBQtCAVK8JKDgntMi8K1b8sc0yPAMawoOlPNrcxKy3yY5+gp5ZKedHUheWh0DQb
FmhcUWIq5b0piaM+VIrXmKXrxFnrO2pe+QXI5KtlxtnRZEKH7cOV2sp1ZBPd2GgH37oK6GcrHOsp
OcTMK8GEUeevHSYnhqDcGyP9lG1tNyXTi9ZV+VN+MIb4oW9NArbB2pAtgD4nou60NdOaqfws2Zta
MAub1BsBxdIx0Bq6O2JE2rcY/wTwpMRJKH/K9blLxgfVTHBSP0ikYrmTmGJu92l3xsASBskh+N0l
k7JtSBM9rpvKqTN/Ij5vKuzEBY7THqsSxnslHPBdebo3JH1b65lqbsy06ryyN99lTrBUooCG6ImZ
ULut1LE4rhvVicuPV+uuVJrF0Vk2625Iwi238f+c/a/DGRU6ev6Dq7GmPNZLTiBLuyn/2G/y4mdk
/LQqg89BZHnk06nHQmTqcdYjgyU689sMm2FbBi6C5e+kSRH1zl0EUTARwpiJnNlbX6J6fjHVqNxG
5agdh8TUjtaETRPTyIj+7RCkseMWUU+FZCAALBHSLjZosbuOzTsUdeklScdTv0ZDXNmAqEngmCyw
OQ5YaI97PEIjbu9aQpt6FA/mIPP5ll1ZndJDXZu54o2ZeLWERaTZ8hPgSjMduTxM7UtV5uPRCYfx
KC0bR/azKoK7WPT5MVg267NmfQUFJ8LEQwnTNUNJ8YcB+pmcDN2RIhAhcMur3uh/lXXxTAKH6VZy
yl+gWh6xVOWM3cQTgeC4mo/5EGznOL2CLpeO9RL+uG6CGKyIlOmU/VPofs10MGJ+sfX/n6JXrwZq
3k1LmeU4THN+ZALUSVl/bNRcP+gGAg9TEazRLLp5vdblG13uoKGAFT0WjviuFY2xyeVkoplRtKSo
VPlrqDj1kW8pPjv+sPooncyEIM9uwi7kWLv1F4sgk3l5KdB/xOp8jKt2PhotxCjK57DD7PJIvaI6
Mpe3d1YSMyHJ5WO65MiJuuw+/kyfb8SfaX2V5VX/8SqF93xoNdZ9ARgP5Piq8MLCRkMq1/O2MY0H
rRAw80IHiL4UNcd1Y8tVc+xSrFlEdqCtxKThlkXhYkxvjiIOvpP29FBX6AHLsGq9RFV8VGgnu+5c
ObBPijEew1g8JhUqNA0dyKEP62OVU5ZXLOO9NqXgkoz97LVJ/lAkYiTVRPkJNR7YeTOcBO1aaPAh
WEwzt3F7AJc1kSSkcvtYpU3omyYzorrMmm0MVtrDp0vntdKBaaGbRLz4OqmB2IJ4SXzgAPUmNMik
kOIhZOWHS1gq+cLp2TYP7B+pRAHcMNunqShHfyxDm0ucwKtVNXLNuc22ESt7DFzDU2TRXR2nHhX6
UgBbmqupYRKYbgGXQldHDqq1+PYTy50WPkRrqBuF6IQtuBzUViyrfL5UeAHt2tijRZa3jdMyOTDs
ehM5EQ8J8YDok4xMecAdHY7GHgPSzQl9qS5D3C18J5QgH3fwhjT+6VGFGsfvk0Qz9c5RcUPu+AQH
q/yWHXMZqkwiuGdpCJ41c6RdGGf3MTHavW22ZzOQzFMalYeEZ9YxDuJdJ5KWP2VvgTkgQjUjSswl
jkts6rmYN9hEyDqTwmsai9JL61recG81N8RSI/OysldyIeWNmWAuSqSKVKMRokEcZZvBUQmsB7m4
Se3wVei45wYaP6HVjlcedje+Q/Upj4ietvrz8lh1Md2/y5Dw/JiWjpfbGtoRZt2+LVt0KxXle29j
lW/bOjoi3PaM2pyIRW5g1PRxurG6tvOdsLrWUXzIIw2FgKPfCIjFLFQ4Oi6bTPXsBil5lzU7vp/w
iZviQS1KHAp1s+F/1rw3bWHsMrPfjIPa4ILRa5cmEh9qYZ6MKOb/q5Qkj7PGR07VDjPFwy2Liesy
+z83Mey0bBqLg6L1LA16mV4ls/F0npDudzzo6Wx4Qwna0ICWdcrk+E8ydQKt/kJO6iFUU5clVFAn
WU0GH4RUl8zTlIefM9zCdLJcQ5ohRaB+P2fdvZmJ9pJLfv92Sv8yyirfKLakXSSD1F8qMH8cPYGd
ldUvLKZOc6PC7jYwLQ+2fEsSYAmlM+9UybnoWVR4qdI6R0NB8l4qcGTSxN6mUM2vrXMZQyWEIx3F
T1Y+Bix/MmNvS73lU0MysPy090S3YfqxPlNNxzkqMbTzaClkO0FwwVJNEAclsmtV1dJtNsjLQtqr
FtV0lLJu3mGu/l4UiuraTIvvw/BSZBlZDgNp00z4lA3zqMGra+NsZpGxB2gP5VWpf40T0xVgHMGJ
p9E1yYxqP403sHmGa2DV3tWGlZzMTKY9Hl0sp2/8nM5w3Zf2LRpJndDqNtm1A4okjRq8mwSpdalm
mbv+3Jk4rHWFmC9mVEMvbD90hOq1nVa6CgK47Vg6Low06xHHkYJKvvB7R1jLg9vAxG9VXtWTvxRW
BFlS2gJxi2YP4xW40c5YfqjkGvX5nYYLnMEwaECSQHxNHT4nwqQ1KaVxSKvPMjfdfISVxq+PsXiu
7MiTZvz5gCJzV7Upyyl678+l8zqlKo9oAHC7cC63xGN+V7F7+cFMuzZWUIUWZZzdihGtIXpoL5TH
ln8vR+afG6U3RMgRQH+m3kDpxpsGazwOQrmrYVdvBY/nm3ByXBUGjiEeAtE9DIsXQi3P4O6uHeXl
K+TYiXAxGn3lsA3s3nnQjX6XTTx/KlFpG1OWQYlWsbhN0qS5ztgtvw9T0bwyp20tF08I/5uNrVWd
X0jdjzQX7da0SxKfBIoLLSTbL41AxGn6iCqQlRP/I1jsB7M8oFUqYN6V8YBNHK9har/MhS49O4l0
Ryd9UqHKXyh99FtVTlgAmc1wVaJ2a6elcoqWva6Nh6sptOEqS6FxNElhwe/MGXGE2pk7hJfh+JyF
hEHJUa9xNKtXgXvNb8ANeesuN+3jOCUNoSPNiG59rt5CHX11W1bNW1kOg9tpXfc24uR3HVPr36jp
9ggnw/Et5Jnt4mPEDcmKxI0Bwbwp+dQhd6C56cxph6C1196azsSszQf6TSeUDmRIbb0hl2pcAIL2
G9MPVj84m/2xVQCg69RmStT+b6x3+ETVrfItaWZEr5oefVtiBFwtEP1rGUUw/+EJvNSxhLCT8NO6
q15MnMVeK7fGc9TlGqiNsHyOBXflyaRvZjlBvh+bBgIQLJRHLHCsAHU9RIFxwRkcQ6xDoW0oyMrm
2lJvjjlU21DFDYobkUCeuJ4uThLruyRrp3Nh1cNeJx76RJW9OrRWoxw7ZPmQPYkWthEP4K+yg700
ZeTjmUm2n4ZKO7aIKTdCmF6VGNYBH6Hlk7PAj4T7GE5Jk23aWGYZG3cP2STvirARdxTa9b4FCbf4
PwzYS/lznRLqmMzltwK7s49ISPYKndyxXD+ZsX4mWUxhFaT86hvtFdXun9yUKLww+ZfV6pAyf0AE
LPyxwk0xshDvIr7gczR8bvpUOub8LK422Y5P5/RsONG4q63pFWLh4BuBudz3Rn0bD4BeykxUJ1Yn
bpJjr1AsZdznAMa8EQ6ga2vq6E3E/nrWspRIDG046IN41J1325LVl1yafkc9K3Odz2sk7TspTG51
lrOYcKy3AHuiWxpG92KHOL9wxSMeqqttElLSlWoV2bmksRhv2msfD/Y2dHLVtcyJ2FTqt716xloP
g2iBMSR2+qagH/crRxwMh9q61nNDjUUUbQXoUJCc8eNEu91Vsui1tBqMB642zOhtumMZS8o+kuIH
Hlz+oCejp0xQglS5/gN6WTHrAm1I+4eC7MDTvEXlJsexa4S6cRSz0m/mvMvJYK9PkWqluyJQ3hi9
4xpvQGe1T4YknTMr2xol+kmJSeBH12ZYVo1Z8UIBgCUlSEgKgjYl0Hxb91m8U/V3tRDalvvjc9Xn
uaeKZLh0fOBpO2qhD6h8Z3V1ehIaQtWhHHBJmsPLmFXmLgyCluia/rvcFJQUdLGZzYh73xj0l5jS
gBk0EPdwvW7o0r8Lo8UPpHUvYTDFKDzcbMbn19VQGqSYJ5NUlpuiVaxNZvHgrzoYDBG5MBh2Nhg6
oufG3lYZ4ZGF3DvE2wB2cvTrXHb0dSG8JJEz3wtm0mbS/5JUEGSKnUKmDEDpmNaTUH+OFkUzeuHM
OMfu/cGKMvsvB09aQogBSlaME3l4DBolxeg0kuk9zM4DTEfz2KrT73rKtV06LH+Q2K5vkwXtz2ti
ip5wfW+hE6vbIZ+bY0NWIaI5cLfDUisQVTNQKqJEIWqvTc2xvsmqzAc8dlh3lBNLjrwkFRxBdXdg
ItzvpvXweqTG9ERua5Nw/jrw8Qb/OLa+iyrkox6LaWdaf9IqqA99J9E3qW1PxoZy1Ei2J50Ha5pS
yuaegByvxJ3ulaBdlSgxd9q0SWliPcK8uWYwRL247ZBx5bBpR9qPL1hXycjp8Szl6WZosYZLac7N
ErUQ9ZudlJvWrzCh909EKQ+CYvbNuaCGH5C0EYN5lilCuWmjsc4vh1MZtX7Xd3faa6VLqCUeVAWB
qal1D90sNOQhpY6RrN1E4SEK4eRoGamxU6pXYCiWfEiRis2EJgiMWvRYZDyvYJpJZANPjtmCIDI0
eHx14AdB9NwJ6LOqdWz7XnnpsmcZVQ7khbC+dsXwW6fnu+vnKtlXckT7TOH5NiNtIt9sg1VT84oR
mYMkTdfAAfFT1s1LHNR05oI/wZDnz3LQ/2B91wEgb7ZTGCxEa76LZZleTaJcDoTkhp5jmhuQPu+s
w2Ffi27edFbAYrexv5MWmu1niWwbLelpHWnB7IrKCl2id/hc1a+pboasn5rf9UD8lJXMz0aZbtP8
rSoi/UdQtRezroizgHsrpm+hEIULc5xoy6l4JDGr21qx9aiN2bciJwU+bt7TUXkJuvZ3njFP7cIf
cjz9seM6Z0bhdHQOwpC+XCyfbAXykREfmqrbyWY3/6hiuGwBAb9q1pOAWrlFSylFypVqq1Rau0mM
HB9+/FdLyhqNq6K9DD10SiFnCWLBCpanM2yUuGl8ST3SRxApSc3CCP40izbLsDASgH2W731H5Y1P
bmwRhpyhQYX6iweZ2UePZMOZLYu1dfBdbgfNL43Jdjsxf8/4wxA3z3qkuxeV5mxHUUb3YNQNFHPX
wjH9mIXzm9WMB8McAlfHOLeDf/wi2SK+LTbSXRJIPKJaZ0852tnx4P0hAbUpZC085EFQPIZ1+gve
4+jaCln3qiadflrcIJg+WMUxpNXnguYnTtnpM88eucHvmXWnhzTVr4PNzKugpOYVRFZSUsgRx8oa
XwlCIiqtzP0YDhq3fxZUMfqb7UzJxZdVHYRboY/X9ZXWUm61cKTJQ4GvJKh7LDx1/EB++SFsSmtv
mqbkFUkpXbWCX9Uib8YgloaPcKZdq3gyLrSlcpcJkvTqTAjmjCydl/mS9KrNMnb10Mz2qtFEdykp
EoymkQmm2MmUG7LohrqKQ1k7TOZ6Y04t/xJR5e0TSgJY3ll3bsOAHk86t6AtCpRInzFYIkXa3kcX
uecurM9ZdrYTEwsPVlavsObggmffb80I5m01JL9ljGLM1iNqfwroUZLOYh1DYUX6QTTRkKJ+IZE5
kRjuKtapQ1GfphQ30+poLhy7OnUkW7mrskdOKFR/nbweXXeZUHpGQvxbRiF3aQz3RA+FtfBjORq2
Ygycm6kUn5shgHeAauVrWNUUQh9nlGPtPK+J7p+n1hLB98mEbQViOlzuTqVVSKWQGyR+dPwO01sD
jp/Wmn2banyJ9QQWYhlezzJtphDko32cZbPMus2NYT+qRn9ZhwFJXS2Hzl+KR44oyPphZc10A3zX
LE1PzD5Zd1q1TJYWKtn14EquWYeWMygXkSC07i7voaXqAct+xKPasO7rRhW/K0LJbhDHeYbI/D9B
MRAfv04QFozFmWXXhikXIhU9s8ddNCohIIflEhqr5IwBmVgvycu59M0kpZFkJm/Mqqansp3qo0zZ
5QPtqgSXGqr5dyuamm0FZ/igGOFERmx/4bM3/4gmeaAsJOuXXGnam9UOlrsewETyZpfNpRsRdEwO
qRJZk9KfROC8k5zkW9870W5OZJpEI4rJII/yVy2u39bwvyRGxTfr/XuhMtXCQdyds+AbNz78OFAF
PNPscGQmap/SDmi3WaZb1/VoWHT1xciaS6oGXYqZKEh3iiOTbLXwGXSQ/1dUPM+9bPoS8szHalFO
FSCs173VV7DsTXWqPq4OhP+c+amxMn3dTic/abUbdGloXEuqxUeMxWy0pMMJEF2TquT7z8Hl+L+i
L5LRjA9LnuCaQI5a1zx9JJSTZ9bsKKE/rQfwHxbUGHFLnT4Cy4s5xg7+EdBdDbZ1/uBkK1buRU2t
nT6xwX/vwqsmY8e0tk29tyzbuQckFGw1dVY8Z9ldN9jU0uNUiN9fQ2EMphffuAeJQ5cgtXAuyb4b
qy4FYs2/rxwbOXLtvDMOdNKDu0zl/z7bVOrIly6363nrAch+NmthyjA/Eg0TSBmJ8SEVsXoZ5r71
BRVUX43q5KYoSnJbX42xBgrfnir3Xwcmc87PqZFt1/FhTnv945SGNXiVIyda36St+053g34GuimH
MeU13v5rI5ly65f4R9yuG3+vBPp8nI1NafcN+MUFVz+po1vhwLmsR6so8ExL6p+LuZEf7C65xstZ
KfX+Y9jXCGNQ7LKKc6ZNgT9/Ww3g7ddwszandBobEnO+JeuMoAgS63Ujvqy7/H3Oaid3D+vexOPR
HF6VrFceKmQj62DT1sUlaWAJrPlqLIiGg9ZEod+NifwaTXlPkY8Om26bv1SHeBLR9BX/Q9GvAJoS
z2k0CfQz0MDVkrCsIdLeigK97nqubM9Uk7rY3q7nGpr4vLRfQlHWS1lafl7a98bHpclYiGerNUxa
yJa1/TiXqglG+Jom5NI0rqxOeSaaIL059ngrlj2njJXnWWwgzscfOyKXX7hFZdf1EJvGA6BXH9aL
1Q5J1TS08mY9GudResTTKLlRhxMvpER4s7TmOlRD9iaEEiH/bW2+EGF7Rs5Yb6Z57L+VfNJskB5/
/feppq1+ntrLdvWvU4epu8JgrdJ9HJXI57qwuqOjM5ELFX/JS2aLMU/hhjXwdBg6jGDdH2By4XvZ
g7/KmdP460nrxQEh0nc8rubd0LN/XIzPdDqsp9WsQw2yUr6uXt9TxQHurlcbNRW7vkolLxgRqTVQ
TfdKHDh3O5I6bwjoL1ezujOpdP8eVe3qzEX8XkN3WLw1zU0mbM8lO54+ypJaIvcDxZF5UL11dxJS
/GgQA7rucR8xnvp0GAnAmvFxhxIt3MTK5tc0u2E5a0AlatVeD+UM16oK4XkdxGaCq4vIDFcjLePj
xKnWiW4bWp7hmBzdsMvjcz044lkaMnnTJq20WXfzRsGvHKKCUZNRPAOjsZ9s7A/LznqCXlKlo993
nvKmORoySTy4bua3NmTi3dS6elwf0CYW56Ztv/EkqRDitepdZnWfK7N0RbCvvSR98srTSsK5y95y
jNBa6RqTa3moCAz3w9Rw+S/4Xc3zuzoqAVN7LaC63+s8wTL5ODVztCObTn80JsI6MqlrfmncZJS8
uZfNGtmajHfd8kPuuqmbq3400Jqk0Uy5Vny8kKACEs5DK+R/nSMTXbYtW4dEJ2uQ931D6b1ZXG6E
Q8p7uSqFPzl5efr4p3Rz4SKSZ6NRJFozimY9/IlrLrysQzlU3A3lEjR+yxdZNVfEtDnjwuaCxcD0
CK2HMNJogYa332NlscWLJj87aRveocmSnFREzc+xswGpRNlrYXT2jga7sTNbp3zNRX6hptn8bCxk
ALku2bcmq6tzywLZr3SnO+U9VoDVKEOEVr9vlOyx7wQVcqv8Mxj5vlDr6o9Mvey/XyznrCMjLwYL
u7gUgsGzSKj1BQDxA8jDCe7I5FclCLxWpqeQIhFz14/B1CemnwxRd1h3//s07Gefp43Nmxo734bW
GKKNPKYEVEkzVLBxoFYisQJeqAmrin99ZbWh5euKDHIGpINP96A+AI53CDfN1Yd/veLH+xzT8qE8
2U6U3UMp3M6sux4boaovy16jycUj1hIVe7lKtmqHwCZiniMR1qxbz0x6DPDkKGyKxX0R1dNZROhu
ND6vl9YOpP0apqOo5FzHACC3POrQqHSYbS+UhLZr6E4sQ9RNJVlLL7kcEZUD4HFyW/xlu2bivgP5
AedTXrYxIgs0fcg1WnkvDSNLncimxQ6VWZwBRyUubWmznCYYkvaE/I1X64Z1zbg1S2gj+n/Gvo6O
DZ5GmSXZbh0rSUX+eANt7M2LFp+JsFYhkwxQIeIwfhRzOZ1ac69XLdXieqBZjd65d/l6koqtqgGJ
BLlxRF6Dy4OhddM3YDSRlyTXWp+n49e56yt5nkd/Wp726y5SJmffWQVRA4UdPORas1UGFoDdshfT
8b4SuUgjkL11g2GlPGgmhbCvMbRVOVhDNutV6wGbko0r56KCScK1oB+ym9XnG3soqHH12o0fV36c
wWwdWni+VK8KWXhN17HmqgcJwmmlPGY6mB+APPt2PRrhEN8IVSLPkGWs8Jb3S9Wov6XItzPJAoXV
WWc0tTdpnC18C7n1kCkSvuA0RoSw7K4HRiJquTBINkbWtYknRYFDah9u+5CYcJqYegCuRB/P69nO
8l7mQ8YC9+Mt4zzWPFwT6RaLqFS01nXQe741Rvr/7zH3QbxALWV9dsTSFJ+LgvS+XSpZkd8UQDMa
5oS+NUJq8C0gNfQViRYTalB9bEbRejxl+9PX+EAHoPfLcomldLSCPw0nt8VEQ+PrukCvrV0p1O9f
Q+urj7dJNqa+jeo6vLfq76/12TpCmPnH8qxrwvAuxJ9spYbOOXEWhhkS8ox6Q2o3qgLrx4gGyV+T
MaAnHqg5BntC/Wbq9ioJp2lbbRt9AuS97KZxQARPrFTXUlHDb5O9JQpD+6bhmjkD9K53UwvUY0V3
8cB+/rgRfMRKh8bYwoe3X0ShmuePXDvDmA59NsI6XqLOURzw3ada5St6GD/NlK79JBzELl68vXGt
x3eSPDbxauY1F1YLrqTPo1qVJPeAT+h6bpZBvekdrfuHwxG5Vb9VQkwaq8OxWWyO66t1s97ba/Eu
wsnaSNS6j6OiqZc2syV8VoA0hYi+r76lFq0O87T+Vzr0VAbiwHxMqJvtQMSd2iYJ/JC7+5MOKPIw
hkjV0sUCPS7GtVbzcmSCT+sIdfzcM1n9HiDgHuMi1F4p6A3hNP5MtBE4Kr/fpcmB+dQ062nLLXYR
5oVWOP3jhL6dpYse0i2S66l9bOBOeLmhUzcNwz49iGuHHfk22zqLR1QIv1IKyng/ou9QFcsNNaf+
hJki8qWRoN4AWBCzE6V+ipjU753ZpLU7KebL1BmP5TymZ7tlDZ6oQ3NTra5fyGLyTl/S39fN/3Vg
HRMGlEU65ObWzh34mprcupE8Lctkdtex9dW6kaZZPmehLiM0z7nb08x6TRY9umX+HU+byoonlXF8
XzNtx75rj7GFmms9Yx2zCHvwjEVWLlnBe6hr0/egz651Ew3PUijiE6610cdwOH+HR/wxbi8CkbSR
Psdtzm+X881lXCzjCfTUg7BaUBZOmLiIwKxrCVz3Vc++YZrRvkVDbEAIAMhqZRL+ULUnaxo6385Y
duXReZDLMJ9fqXmYPvHc2NHW8Ee1Cp+ISnQy2EE1lfO2w6F4QE3jIIyRxjakq2ubZ0xxM1W9EmCt
of4oyBB/rBth/WO8FfLHeCxz/dCjSzdzk0ATx/HIhpLfbYno9mV2rQ4tWsdw+C60CjiMWgx3vZP7
/WTW0p5Ae0LHLIN/XYMSk5pJc0PhZR6FbVyhHA8k5I1gSzXAB+sYjTcm0FpTQrqQUyIY9FL6S+OT
1T5bWms8qgOTtK5rP9ylCDPk0yRLibcuTzMR1Nt67nT+VqxDaf1BnsszcV53LWFvFaN2LkTFPyl8
F89N6ST+mksO0oGZEy3ZPKWlBECRRlMxhC9yYT3YaRX/lNVxSSsYjZuSFfGnUwyH17QP1VbbsAgi
lMciQ8yTM710YcJIB0W2k8d1UztnQ9aQT9VF+tg5QXkylf7nemgdMqx2aXVgOVmjsyMVcA5JpxF3
mFHc17E1jRtTzU9FqWy8JyBXnBQQbzxOVDOgrAwXm1ZEKZNs+zE2F3gFojg+FjK+5zBVjIevV7Mo
bT8aS+MhZArrEyswH5NJXGPFEEBTHIDbqpX4mLPze6KmnxsHS0ApheZ1HV+QtJ7q1AHALmakcZIq
D1MPtCDKtGob6I72zVmE8csd5+uMLBw/z9CKWv+WFsXHGSpNFrdo5FMvctTWq2Pc/MeWlfSwVRyR
ImXu5DOhP40lU7UKSG6ftSk8hF3/Xs+GdoWsqV+TvOQASc+/Qcd0+ypuiXmw+9/wYfpLQzxja2pS
sckkqfdsVlHQClQwlktIY6sQSKII2IdJjWPM0rQ7+dz6XV02U0B4YlLyWG5jknDgFSGc6dQaRwbn
rZu4rYJtbuvAYJYr1rFAGnWc6/kx0wNkkOAoWF4GlHp39sIkpPrETytZkismOTivYyuicMUWls3Y
bihNT946ppKzogtTr36mffvDjknVk2L+HhkRByHsMABfIvDXXYmONcUonXu7EQGonaXi2KiEndeA
4TwMDiRZNsTl3OKAPPQ14JOGBU2Bqrf3H4frEcQ7KD6BPxsvteps1jmClPTNw/9wdl5bbivJmn4i
rAVvbuk9Wb5KN1iqLQneezz9+ZCoFrV395zpmRsIGZlJkSwCyIz4zT12z9pm07iqnWClIm2Ly8VX
+762EPPavMTNR1bsm7h3KY50MYbROuvTnSxzOh0uZc71JO5mg+FfRa8Y6/u5vqvdGt1ZYArgUyjA
5k558nW4wOKQTM0IBN4SIcxude/ozaSahyhtP67bBnWATu0apLGGdeM65YMfSZQQ5lumXwTUjivW
0hqmTgfg6enzmGnmBg6ltdKm/ThlheI8lNVHM23kq+mQFOPCqKocBT/G+wpeA6CStqHaSLB3wP37
CBPcxjH+OhOxcIr1UyzsjGzTA0H8q6jABFdO7x+MwvGfsBEtTgDQP5Ki958so750hozDdddxz8SR
eDjLFBraTvL4qbkgQGEVb4ppa69YtonUio9PwN+bQhQWir+1Hnrqmk4N36KVogXVifahmZSG2U0h
toTIzko0Q7jiT0gGUOmIEVibqPJfzuo6qAunjscGR18uKgPM24pCFda/04NYPJLxo6Gbuv9Plp7W
gjzb90AZ7Wsh+dELAKdZHMEwc0wGB+zRnMlfu6HwtzYkhWrnpJWA/8U8qVaa/6dJg5cqx7acPmCB
4ItYW3pAifaiKYRf8Tf5aopef/hbM8IIZx4cqRLIKC98TUq9WOU2molo8Q/vZlYt4qAcX2XJsOAn
gTuR+iDZ6Mro7ROJ3aWTa+Vj1pOgURyUV3UckT8ztpg8YvDfzOGESjqyeUb26AysDJypw4G8KuGJ
I97iiN7zBR+Gd/EOs3aUL9YIiRyKwgt64P/sGxjplz1+iIFFMdOoqL7kkBL1PIWqLxbzne8Bch9b
eS80uMSYFsft/xizp0KOGOK3Zr1tO3CO/moMFNSYk+JKjsO+GlMVSpxFAUnsNASb948OHNbPDeIk
x3s8A2l21Idwl6CZIXKpIoNqaNUBxV3KClPaNoxAlqHy3e1EojZU7WYHjkdbigmD1CjXZNAOYxrl
BxS9u6USR8ijm56/N6TaeEpdVdmzb0FfjoLzU5aZxhNKp7mcFEgDEeG5/RkC3PPQJfgMTIy7MJDx
OwRC5SB1zhS443McdsXKSqmj1OL3X6t8x9Na1syL4ExlE9kuWmIpK+J1JM9xEerF5fr3mBgmZv1+
DTG2A1k1vxAyOmtwODfQtSB3g/Svjm34ojfqksJn5x35bY7rRMc4YxrR2tp1zomVSr2GldafxSHI
yv7sTQfRJPe9DQ3g5z0Y0IUOiBwRxENeJSBSuqF8aKf7oQtKzu+Gmz4J7okwETuxhls9df8rohX2
FnEG0sTQnFghYWi0nPMvcp5rOwta5kKkZ0QWRhx6w4WqEzYHd3DelG7wj7lOQi8NnNmOQlQBVSte
uRTHL+LxIQ4BNKnYqL5C4tHze+K8XZ2alVodarUEmJZI/a0vi+GmVhn0QDAVGxEzO2W4QTuAfhPV
bOemcXPZ1gJZoyEBd1HLz37AOyLwWbAXsoLPSJAd2FcFa5GDmuJKk37FIysO1jCsx29/Hy/iCav8
Gxi5cBH58qmOff2p91rlLA3g5kXW25R0FPocKz4hAKe+yCws56R5SQ0bsZt+I7LgY0HeS8Lirk6B
U9YFimertjoA1vIvc8uop7ygiaa4NK2F7CJ+nG/VlVy/oHosPyCZic/q/YxMOMLmxbrHlZKM5NAt
x16R34M4/VBCNfxlth9yE08QD2ByaRxq3zsVBEfcG+Zz1WTSKsNW5SJJYPX60QknpIFGPdUrwKa3
AElsmK6/+DAR+7XMjM7VOAJVaxXj1XdCd4ONBaR40cRFZeU0drUXvXpnobWc2Oq5yDPjdcK+50np
PLa2rz63GCeKSSBVk2viGd/EHPhP40HO22ZpwNu4OD5ajVbiXtjKFqu2wy23Ul0A8yIo1yi4h1F5
FS1xQMuPNNo0w9b6YxG20uEe1/tEpSANTqIEK28AG98Ek9N8ERjOVZx5uM8EA5u+e9yoNWuHN2i4
EDHgoc5VmQ7iRQq7pJbhBTfS00PBMnDCnkhxvLtLDSfyMRps+djbSrFFz/+9LG2EuoZOL0+hFEOp
aKWmPDWeM3dHHUXJlYjpIYTdjQeaYzUMbY58yKpTZf3QSC6JyLCVo+N8Gk+nXetER3EmDkYHpHk5
t71+5AqeBs1R3AkUq9QP7mjydkfnWEy1ffEMAQaHmVLw8O+R+ZGT/2qDIXwYsKv0lwwWLfFU+b9M
lyjW74KoxqChKv2rEyNIG45UbkWzlBSfpCIdkGjyQ6iDy9FHw9tRFlmMCUL26djhADzPzaIK0JA6
bu/TREcso0tp+skSO9UeILrc38RB88k+dyhE1dN94h43Gm9P8cM6edKE+PA8FCLvU8VgMdUKo1cx
a5huReLs91SLCg4SahE6kWKqXSvDPuOKY1nnaKTEJYuqQRju56akZFcX5x7RMmpFf+SdIyjlyB5F
1lx/zKYDrglNzipdjLKBzuGA4KtL0SdGgeB7giJgn0RLRoP+KKsNEMZptpgVGcOvBIYkqQd93wmZ
vdKCm1cjYyTkk0hJxk/oR4k+EcGsAhrQ/8/4uO1cGLZBv7MA7KzNrjM26uTHZrr2AKkl/7N57xWD
Ra88Dbanwffe+1xl8nKTbBU8UqEZG2Os1Zd/zL037/+v74GULlRrG07Z6iKW2QPWyqIS6WhrsNJN
XUO1zDp9SIDmu6fKqeyzPckp6KFhHLAWixaaSFbnThEukd8Zdh3quw+69alpabpTbCpSQjFSGb6h
cSS9N5H3ZzjwvzeYDb7fRws1Ss///o/RIty332FeuPNo3be1NRqG/KInnefQzt7g6DwWuTOpEwXF
iwc/QITNJlLPyL4Wi7rJ8zew4dZ2cJ0K66Eme5MS31zOr5F8s0ocnnVErUKkNPi11zpMC6PWwwt2
HThGdIrxoo+sWhG7z34a8ZNQ+UwV9aX1/PK9CCLy3XkX3SQysLuShPDe+j1b+T3bzPv0p90/pXGm
/5pmh4iRvYceacYxt6JbAm1t17XW12xPgebo1vmTYnT45bg+GEbL7T8sBRMmXZV/VrD2uNWil99j
GjUqpfODO9k3Cd3Q97rH6KiTAfp0BkWMikTXRdFTaYsKunOodTBZVqiNW1/X6qvMNmtV1VH8HA1v
DjCzRajU4Q9UBBaAXqXvViB5qynreUlbVT9iYtiso9zP3nW7PtqVC9wQsyo0qvpnJG3ybYEXNuxl
7ERC0ARAIaNwbwKzpmaX+8cwwo5kQjrFSmDdwASrt/4Q4D+HBpJTE1bzZ98as+McQ5a3XY4VF4vo
nWfq6JpkHeIhkZhX9LCLTA89S+lsS4H+zXOUX+IEP7X5BEzKL0WWtW/TyX89Zpo+TrP+9jr/Pv33
GHlI1q3me4+Ga7Woq/nvStixZ0aj8rlil4WEd/goWmYESyi0zPSgq2H6TAaZZQN0sZXt9u0ZwHm0
0iIsmiZPxsxumyfXgqQ53RFCynZPv/soNs99Aosn+hTmidbvechvgE/pg+xoJEW0TV1SSKAp9Bdz
rC5iUzbmrr/McZa4RpRXzhkyZUsPLcJPGfURcjPVK5Jli3FiH8ZZD94iI/kaTmegZ7/OREz0inHI
HvwvvfdXIakDeckf6v0AaRxNDuWjdSwSpmpQ7vSgUz4q7aEI5frd9yV97w78z2JUMTRveLUH5CXU
9uLF0BBFnMJNhYplqZ5UHLOfa/hZneMEKEWVyqPTYbptZk11M9RSQnYwlbE2kPMPL1dQBcHfqcpa
aY1M77h2mrzciRoz9Y59V5JobXEVuBZtkcylaB9o3TxMVKynYSyztafRxD6nRPBkHjY6iENHdrKU
JV+bYJjZNkPr+f989r+Ps2NFPuquu7QqLduSy/jvX6mSsW/3ESlCNrC6VviKLCvU1jZZXWGtFcNQ
XFQDfhYCYuH5SbsVn1/165vUSsVj3MXNDXHFT1ux65NWUOfU5Eo5wdX9FAUeUcTxZHPvKxqUwanm
k0/MVg2EyUaUexBvbBY+YKstVAWgmrqcbkSZTaBVxRno6+wCzcfED6P5s1e41YtxSqWvhxZ14clK
y1EMssaSEfVn0bYkcgAyPLFNbGUkRPGv2mHn7J3FIXNH70yqZCl7Doo0v+MdCe6dopVUNoLqNE6L
0UKsS7Nw10qKeRQhcVDqtq2xPpe9lZVh52hZQE0xaSufdIXvjDQGenuFmt+Uxq+hl5TWpwT5pZVc
80c7PKmp+ii+V9jD5MaccJi/5sBQrmznmsesBVIEWeCvQlXHRWo2Ew0MvLSzudfgq1CdfIiUX6Lw
Lor2Mqx/deHKZbQszAzMbP6vIv59DKbCeFRnzkmU6jHyq1auHJlbw21f1MbSXseyVNdgHPFTzbkV
dUGlUVhXpXdgaEecLZPvio10aA5zB5nHZGlkRnW1u8Aanutno+hQRfFdFsK6KXvbCsnRpZAMFOKB
IhYXab9sB38Dzb85ycOYGeeoLSCRivIOqghQ3tgR7LQxKVnSO9pNHDq3bK6j/lfSw9Gf4+iivqZq
b8Ojz/R5lDytOrUMSNk9VtWhvcsodmfFL6F5J6sdP3ctMvyd71c5TEoE8rTpILpFRzDByWU4Vssc
qcyt8PWqGlXZqRrw92FCmopY7rQ8HgOFMo2AqoI/viWWY5zEkADLtmtnIR0yTcBRCOi5ABKhTldf
5+39MJZANvQuHF+LYF/WkVNt8I0d9mOVrnEZapFsHNmo1MopgRRxKhFnPg0xXFKlcZ5xzOq2sBn7
aiFiYogp4BVJ6Qa7vrGeBpGkUSVLPdjagOzHpGTtGJF2MMzu2k5pmULFCidUImRilr3l+EvxTUzf
mIvQ7CwaKELiu5riToH42D30e/w/4wHoRZN08BJPDL51t63GS+ROVDvexO/W9B76XgoX+AB1qEEB
xVFuImMTBtRne+zaFROLz3+1qAJU6yCbsvMsWa6miR6B1CT4Qk3NJInrI8CS4/zJZXeAcOG7e6HZ
jTnabYYtJGp7FjmYRoET4JMK281Goo6LZ2lSW+3uCzAw9dcKGCeRn+FPhZR+W/qTNVB2Nv0aoqU4
7cMxWtlaC5Jv6rHyNjuLs/tBxAAeyw5ptGmQDOd583WRV77zIYLza6Kogrq1jYeBCP7j5UTTmf4L
udGXPgnT433Y0BTlPoD+EGyVyRM2VORDZ6q9up8MKtZpplLpvqVoX5GP/f1vx4Ngag9f//7ut9F/
QxyH96PuSFXbM1K9TUBJBknqrGYgOkkBa9d6SkWWgzWeGIjsvnN2an09w9m9qcMDgjNQ9jiHYgXn
jPokpaxgfIW67hIXTHMFpEbtvptq/C1QrW7TqHV7rPuoPcLWLFyk4pIcelCOa0w3Kujgoh8szu4H
yaWwalrD7h76T8NEDABQCy5sCGckkkASqZnLrR2A7FI074c0HWqeDcH6HhLQJZQb3EtcZVBhyhAp
KPBLjaebeyQtQDm4/BVC3TGWegGhzhxcw1qpNfW72vk1G/r6Y+mv7USSV0nTY1KEdJ2s9ea1leP6
cdQy+SCnY7QQnSLmRDrkFdv2t6JZDPI7HlY29enRaboZo6p67tpwodkYmpxiOoRugUjDNT5gsgSV
8HOq4Qzo2fnJ77qCxJgERlnDzc71BndhmJaxFQ9kD0XoXTFGb/cH9f15/PfOe7zoyo1L4evQQs6c
GSIaom1nFa+ML/4IKbWz6BX25KS5/+xtpuZ9ruhFw+hp9PL6u4pFBvRJOOdi+cXqm7SZNzz2EuKV
XhD+CAeMasu2649ez9bh1HZhdDFwE1yyUtw7GfafcuVCLA36j2aC39qqpeF7CAHCq9x6J4f1eMN8
ayR96svfpklu1x4VhQy0yK92rjWee1+CZTxlQX6nZn07/uxdlJJESBy8cFpKJyOmNlreXSKnWwU5
/qpUKL9oKR1lFcPAb0SsDXpVwgSisrOLZlXzMPEpvS70kAoe/22YlPfKpZgAly66lFb/IB45YR9N
hmbuD9ESh4iU67rJJ0XkyaxSxEpcVheWrCaHL8dLfZ3r2Me4UNTnVLL4EKGfviVhoh58kR1KEFha
jzYJ7PvnDANNOmU6qn/TV6KXg7NyJcteiWc4DLgrEAnMB7nk5wd26kAvssm/bsQI8dTO9MDfgcLR
5se8iHUKi8ISgcf7ikCt7RxtREWl+lwq0bhtkSu5gM+gnjUZiLshsKxoaJ1tXNg/xYOhaYddSZn9
KFrzOqAO+z9iYhkA+7NcdjqbiocSYiEEiIWmlzaeQp25H0yeaDxr2zc7wzx6AgT8pxF42LVvEFf+
GFFVk46oUaPUNS1rglCyT5ki77UgYkkjPmY6hrsqRoP7/jHzBJyS0wDpvMfgxvhbw3Kxg5mWPhHP
uv1oh/CGpfqz69LyRR3IsMM0pxzSVOWV2i0YP6wfyKINC/hZ/Y+hsvmFmTXsJgxcSb/Z5o6vtH+o
+YPNQybHTDl1/hIv3anqVHSw4SZoprfIouA9URF0xMuuPpRckAez8KqNhYMo0nxJ+9z6bX9M8ORa
FOHYPpdobz+OHhaoWeDWSzeuT5VSD9fKiBzI+fKwMnV+bV6oxw8lHLdDowBOSUO5gGlZ70SdCBn6
rxH1NKL670ZETVKgY9D88RrOmNdrGae4JZiLaGsrYbxMTTgugGXd8iqFH81gwYiLBmixrh/qu7m3
gU290otok6gZabxa194klEKXoWcGJ9WJ9Ted4lMyZM3LADT9SjbtLzEq83Jna2gNk/gIfLThiEMi
S7rMw0dAnJqtxM8emyc4LpO3ANoZmzaYuOmT2LicSc6q8XKEX6bmHb8sVMhjxXAQuIr05b2jbIA4
GyTNVq7lJCungyEcx9reMjoHQDcoEsjOqce6ETMcSMqTIAhmOFguIjmY6i+a0rR7NDJQube8/K1L
Qd5kQzzs/LTJ3+QQXJwSaPJF9PoG9M2xe4W3aF9b3Xxv7ACfGswPFnKBT6gp+c53w1UPupHgpZp0
H4MTx78qZXzHZM54H+ugYeWp148+G5gNQFr/bKeKubdTWd4FbddBIdHilQzLIMTnciPcsoRJlhqn
3FWnGNoHrBFTr/pqd1NNTwwUMRO7iXmeiLlmh56EqjYbAZWoYzApam2wkLZs9zQGo3saCtVbQaeV
lghFmC273UQ6ie5ERU0c6dHlINvfUIKzrvdDaZTRyuywcBExu2FnBX7BP2EMrxzv41AxH49pWCM2
x/w4Nv1F5tpjpS7dEFUST27Dc2Pm64KszBXRI+MqzrqujLbsYu1JZO4r5uRqeyhD48cQGEsVCekX
shm4iIyBjl6V0783AxKpemvIe30SZndQEUT46+kLvDNVikX9WBSWtVDdcil4N9EylEBe4RXjbERR
uexBjCdS+EuUpLFw/E51zDor00GcybX87iZOvfPJ/9Vbduj+Tq6cz8Cqv0bUcjFskOpi7+lU3S5i
C8mCsYNkYWYD1exO2QZgMs9zE2158rZZVq7EmDS3qptZ1jjrJFhnp67FExiBut43k490SAwED8b+
WEad+Zr3qGhGVfIBiXbYjR1iPrqKoQblp34BXafajRpTh8qDtIkMaTm3yVTyM3JV7Ul3lY9BN9TX
Ph1frErFcr0Nj1yA3kcUueoqAhxyNvrYOo5uqlK9QWVLdjTdwYPULCSwZH1TrHofS+as1g5NWmqA
sKD1nrhNRGuv0Sh7izG6WponmDPdllvhCE1ARg5J1QOI3tkz68av7MU9X0HKOULfD7D0yZWfBwPl
MCtco7DV7s2Y62g7WnIAUiLCtkbPrPMchA6BqThjNhEUoUWOtc9ZmHh0XKK6Vr4BOwguUUPmXIRz
GeKY0lrtRjTFJF+pyqXR9vZSbJ5Sq5BsZ9HzN9mQbWv2Y6w8xdzin+KSLybTkUOZALrfzEJ7GnCH
/CNeTc/pv48f2Qmv4taZ4wNqRWG6VSMXcr/Y5cbTHjj9fUD9e9r6iiPMDQgvmG1s4Kcht2u2Lw2U
lYOL5thK/FdK7e47a+xeUKgs/ohP431qIhN2ujqnJZt2zdUfDMv2n3J92Is7e607UOcaC9AoNfw3
9KNb9pzsMsw8jh6+QFZoxYMiUowYbhYOMnUAoFrSLdR04oqCVgdYdsb8iW5xMOPUACifqMWnm1vu
vkD7YGUlSbd1JoGD0cenfCgNcKGRBX8qt+OHCH/JWmug/k2hWCkokrH2EeNltJrVMj/EJApO/3zG
iDbCbAoJoBK1TVcKN7JaScsuKNUL+qFILiohaWlDA2AiNd0OOi22zn1pPMVG3T+6NlcVjRHi/CGS
1b9SS/fOQZNVy6HEYVA074eI4v9ZNPG3RdMDbOMWZacOooDNN2GwNd8UVJL21GTerD6IuVCKcGtO
sLlU8tOb7FhsZCYMcCapn43ZyOjiA/kQINH7oYxrEBul9f0eEmcY5PRntDf6s6nFqBjq+jwCJZAn
Xzfxc8uTfa1Uw0cPK24FtNg+V03LNlNBTT9I5eTV1eV3TOTMH1SsKGz4J1Wq3hRNqh6LvqwpLXq/
Mi+MjyKUYel2rft0M04DRMg0XHkTRlKySv1GQ7Kuq9Zen0e4ShjeUuBh81HGdS4czD0eVdUpQOTA
XmjpDwmxcKVUrAe2Hta+CKxmM/YVvoxxfhTIdeBkzcKcigNIuHGH9fxLlFaQRD3tpZRVRPNoaVTs
5xbyTn9pPlI9vTsguCUAPxW72UUvh0ffV9XHIQDma6fqhCsGrYYa5r5EQAtgMc2gb4KVEtvBQVwA
0yRjMFCr0G30hjsf4N7omNmRDdVpdggm68U79f0TsjzJtREZvk7ZIBU56drx7YlvSLXcYak5Ur+9
f61G3gNRtsebCCH24x28CLnDoQoLUregdlKcR0BOG8W6G6z8Q6rGD0fS6ge/VNSrxZNgIeJoJ6IP
7vr1oQ7N9L1qz1aXFx+W/dyqeFz7cTS8xxpvXYIkcobu674gjzXHjajQ99QY0GgIrVWfyeUl7cHH
vorbioc4hUA/SEFmsU1D/gIUhIgIZESoKM5mHEJ/+Y+ONEdhqS3lcic6VMf1dq7h6gcVfbXeK15E
/caIl/5AQ+yL6UHvsnhBknK8KApwlynzbeoPimfjU8Wll207DZeSSimUW1UU8aSmm/wssXpIPP2X
LHUvJr+89x69FWQn1fjmoNW0qzVd2+MREF66GNsXTDqka5+iSWWgjHGmsFqd8q54YXuIKKuk++5q
rEpj3WKL9ygOClkFMwrNc5I2iGTarr+zA0ONziA5lK2e2A/QNeSr+EWGsfnAz08m18pvcOoTLSBv
zuOojGuvSzalwZ1/sCQsh3vWlkqUmocUdaiNqvvpC6SlH52bmD+moZ1eJcvMj8ziE4OfaN+SCrtk
SvhqFLk3t3B9zS4i3k+dRum/utQL9yIeASNWFmb0o9T0t9IZLFIxHDSeobAop9MO0OLgyXzPPEBF
px23zQjASS5WKp6pqwytms0MR5ppeFZUvuKmXqwChyWQ+ENa9fBn894rCnoadnzLtvdOahrxcf/2
C0KlW1sB3kU16O8dqZpfWscrj/d4ldrlcXoNZyizTTFiatc2hnbup0NS5hLKpiEFixgOyR+xeUxl
JTtvkD5EhzhEYoY4RRYiXaahla+bsv16wWCLOTmoIF8zxk+rMfSdOykc+W2FwuR0OQa+hTmUI8Na
qWz/RfaHrYiTvqdohYfXRjRR6jqEaVQ+40EQn8X00vJeZwEBJ/fOcqf61sfgO08OEKUc7+Vj5ObZ
kS26h3SRLQP0bRugCKzUA9Cr9NekD/KFOP2jPU/4o8+xZXWhaXm2Q1LTvlpSfRO/y8hv7CuQt5uC
CeOpD7sE8T7E7JIkz89Vn7ITKsulXRjGM86a1UNujSiEQ9EYCk8+mKTUlpot528uisDrGouHrZjU
/FIbwAXjUWCYQ9UxbkUEGdJtKfE2g3H73ee5mTm3eAV2JIp/6XKoo3UpRQfk0zUSD8oBFLiBzm3v
PYZJcokFD62wxr3mAlV2mrG62QXKDvqIp927hOZphaLgxR2N/haaScst3P+Q9Gi4idAcj5ptxZbw
7FNQm+N81HDF3Z58EAIg57lG43fpQWndHcZe0rsxRvE6TMPs5CCIekahPl/pFJu/GzoCuX4ClKCG
N+dovFN2I/aOx6Gy1QwJ14jERllNV4Mfti3tWF25+3kZVFuas2Yx5x7q1H+qB9T/1mqL+pKm1/nu
j61qQG62149jzcbokPcqTFAjNU5aiBi1IocXcYuiRhee5Gx4E7coEcpkBRIUudb5TqaYYXHumupU
huqOBJv2UY9BQ+Kq8i525pRHZmOwA+HxFfPDD7ER+D20AD2LinrwNbRyXW/Ta5H/itb8fajTFtZp
1KKfYkWEQbU3L4ssXbrAwrd295WSWC4NpgI9ZYhg1/9mrOTSc+G50VVwWARrpbS0cm0NTgZKF15L
nioXSartXemqQOYsr0CqGUOmtV9Z4ObyTmoPSB99Gzr+qr7ftE+Dq4ZPNvDBxGwBGfjt0/RsXcZj
YG9F04lknAUH77toiTlVVr0O4RCexSQncWvE5pJwRTlTxj5mlNfkpb1zPcJxIWuBe+dUchUH0SHO
SNv5JzNJYHQNzrBwjVD90a69aZ2lhwWif61mP+Q6HFbbAUQ1yljSxTHLIr1L43VUglLHVegZhpD3
199OMPPwRYSdxnxi54X1ZsTJNm/wZuduYzxEdg08EK/1defW/mcJj7epcVAwqPsbLCkOqoG4aqP3
P0W/mGiij7XMKzW+ItS7t1gbPlpe1zwpk3SquP5HnoU5tjALyayyt2acIF8NYgWiN4uRNzXrhBtA
HwQvmayv6xQ8EiQ8mGf+tmzxyNW62vlQ/TksI8O6laP4K8zoUXIxanOVDhm0l2q6c7BXaJ5pCAUE
0Qh0lDRhSbShKnoEH/1fDc8tkabEq+hh5pkbTQaQzoSQg03qNztGcCFih3OxVG5lAAAB6aK1+WxX
9S8EkofvhuKSgenfKsyUdiPVw3PWgVbfDsQaHkcRyfPnAWwSjEk/OwuUmmii25ydBUptLBEXE73s
TdVNE0bJSjewb+pUuTlaeMo+JaF0K/g/peegbOamEln9NzEscz7lEQzMmKMxOyVf+VN9UOFVnoOg
xWpRbcKdX8qIN7p1vzN1pX/o4AOJHYU4xE5krNTCyDflxK9FOHogy/s1otRNNh7TiNQccpQa2Yf4
VvGM3nP6oOlok1RaUJ1Zb4XPpo3U8CQWgsOKvqmauN5WI1gS3zQ2NqseiCptcwqTEvm61qzQGpoS
ypmqXMCw+U+Rzh7AdZHnmo14h0paeSWmMKI3mHo9iV7h4Rtrtvc0Vt56LMzoNphVuo9cct6vVOqj
nR8jFqPJuBXMkNQMsT9qFrQtQVsSbeRT/9UeW33VjKg0wwW3AUDCxfVyCa3TBGUn0RQQSAO7I3wG
nkQkcXIELafx4TTeULCFuI8XQ+z6P47XkjRaBD52oOVk4dpamrqS0mokYeEM7WbGUGdRF5AWnWq8
SiCdxjgdTrgFiv1tKjvxLqeytQym7a5WWym8DOskdsBiz2ulI64kRXwT4w3MAlmw6ObORNr2SEH5
A4GlCUMsF89hgZetk4GgRaKxwoNxiMp1Kivj0qxYy81vQU3MERoGqxSRYUTHCcYcAgDc8VYeW/gH
TIHKBxsRkksbWxO0jfctucHcFJ1imBghJcaqhCm9LbUS7v60sOxLDCmcRNfWQeCQm/m9vhRnXEXp
0XV0uOysO+cl5zxtqPZqNJpU+KoA+TG+zXrwoA2PVb/RUUSnnE3sj0PWoQKWOtU85N4x9ChcLfj9
ayc91j/dhFq3qIlkhlfPMIgmUBDvnzpEzd9KIYzC4SRouUE3jxbVEtHtTMVT0eEomGz9zOy4wOkY
y5srCiD6tjOgPog/WI297iXMght8Fwt1SyvfoCRozH86CWTnMvGHfN9FvXcbfExEumH44csSMuvT
Gj5A0V9bqWmCWPNbEIKV+gSTOMC0YJPv8wNZhTJF5H/kAWYWqeiuqCnO3ffkgBhdJKO8tJEZm7cH
gy+Vx5bHpvhv/9gx4MrCiiBA/Ea8FVtfYJ0SYiuPKLCdFtJGNxGWQ1d12mJb/V/gntjsYu6pGHCU
vcJ8RXHGW/dxFe47RAjX4aS7IyBZcWx7ZzC3q67IUWAQTUkqV2JEDNjftpNJOzbQL+LQFe2vlPTF
7h6SwUZdvMEP91Ar30U8TRQ4BGY5Gfp6Z7tI/LM4Q9xrXOsJwlH3mOjQVSNY5nk+bOLUS45q0L7f
f9NVgmwdQnDvwXQhBOiUQ1IVnGwIM1y9UmsfUbaMqKdnFIFctHd7dvM/TcTFs979GRhQ8uTOjl46
LTXWaqZVJ1kBKlrpzojNOpoAijYgaGGb4YwZc5CNOo9h+SoAZQJG5uKelqSoeUCU7Rdxk5ub9AkB
fB+sb9Zcky741PVgWqr78R6ljHYlmjVInVXq5fZONC1X+mHZQ3AVrfRpdAy8CEVaZGwRhqpNhHkS
TcX8bNJNGrNMQ1/upmldVC6LSTspUdrgIJSVKCOmy8ZXN/IEHRNsBcFoEGfzoTBw0ZaCZxG/D5NU
t1xraVFC8MqqC57267mQ8Y9m7JW7TneSZZtU3hM3lHBJyWD4hnTeeaj8CtJr5y8sYFM/R63/FXNp
vGGcnkF0lQIKPLW1Rdy0PmiRo+OfhlOamkvJxuzKn3GTOvHeTEidRkb5vVWHvvs+AoxHIQp25ISu
YBn5dbg3s2AgUSzaqTvgKsIO4z+NEzG1WaOg4J3FfcqcblZQzlVugLm9EDem+w1M9Iqm53jqGjOI
ryH3jspAPUTRr14xZGsXquwKJdp05jyLszC4SoGVX+9hbkN/DpVGxv9raGPExR9D6zi4gQG9YIo6
PEStJG8620hP0tgNB1+uXZ7bWCI0daauKPG2L23bNYuRFdlnzS1+Jhe5hrL4H9bOa7lxndnCT8Qq
5nCraFmSc5wb1kTmnPn05wPksTze86eqc8MC0A1Q45FIoHv1WoadlzDcjt9d9OWe66Eyl13tohZA
UBBNh8pehuALvikQc6QDQcga8OHGj3p/pxe6ecehmDO18KCe6Tss+cN94pXdzvNnCKD1znjpTHIj
wmGKqThFo6O8ggdPPzo2zzLg5MrB5aF5VATQ6Hzp2teumbLDeUS2PrhS1bVCd2xcnseIUq0ccoI3
Ud2Um84DrGLZ+Xzfo+1448HRCZx5vh9UZ7ovG6vn5KmNl7Jrl0q409nbgAoM22pp9E+aPtR30miK
s8iYEu2WXXZtPOBm69vJ1W/h6VSoP5LG2mFP1mbBHkAv4pUEvK6g8ILYOYpb+IHRr6Y2laC36M1a
xEW4xPPQXcxJ8kOOny5yFoI5xXKeE5NdlZpfFmCmFnbBEdDVve664xe5osKmf4bMGhRSYP1Kk6Wl
qPkvWMghj/HnJ88zdQJBtXkFTA9d91jt16fw10w4MvdXiVCy8obKhZgdtG3sedMLCXlI41Hm3Mdd
NL248ToTXpOD5PrJSwybREr+9FKiSvm41rvX3EPlLdf6fcc6Cld+Rp2jMq3cDOrceYzNu66I4y18
yZQciO4MWOiup1IdRdj5GPU9PWdCWE2zywWaNVSLK2iYo4Gr67tAmMNg6K+0vr2U808zigYRH2rs
NilMlsyYVkOPBs6pjnosQL2UPaI5yTgSw4+J9wjq9wJJd7kFBroPPw1M3NKcCnPoh29mIj5UUYrZ
7oTQTaxXtz1SrhpEdy1llQMpyU+5APC+e9turd2nV/s5F4DMyL7MdWsn9wvSrYqV4XKEUedvaYtE
M27m3lYvatTAhoV0AfaCioI8sL+bpUGPiwKZD5ERkVaIKk+TJwLCv2eguwoTOydzuGqT/RzA031q
yn4pBmWre0V1UrmUbVMJ09OoreT4n72k+ZOP7AZKT3FbmrxmmVef/mlDn/80YljByQ++hR/+9k8W
UQo17fPTJPkPOccr5IQhy+GBdiaYIMtAqDOpLqiEoNh1kR7uAUS9XZDnwArtQxBuzqO1W2no1grX
k4M0CcaYzEHw0yitbSOAUMtuzp9Us7BBabfO7ZREXHzYxtksnjoR39vYtS5P7v4Y5DtoquG0F/6x
uKiNQeiqjfSVnCENQaDkS0fcpq+U/sIvFSGcA25BKB7ozd7JWyRi3N6HGto1WjA+YjSzkwClFsVb
f7ZY0p8iC3JAw8pPmvK6TYwKTEicfa9J/edxqX8ZgFyt5zhzKUcgdeoBLd4Vhr6oVC++RdLUAGSE
vNTmbX+vDF+hL0ie/aQvd72QMJEUNyo6804wZouKNMcmHxwfTE2dORf6lF7OZU8uVHOt9RQlqM+N
yJqVNfJ2hW3zhXXkxq/t+CYOLrQPvNCNhRAREYEENq4JIpGUZRM7iH2d3Vm1lrEDaaFztvx2+z2H
GkBCIElukL7qRW1oOy4kdleWU1cT9aJDBBG5bwp4xvjuI82yEtvW83/Mg4IE6XCjufcJ6T3YgfOi
T3X23ZsK+N6r5iHryV+AofK2RVMEC6sAsUfeK7oEo4ccXDu5z1Nu8d4hRpDDj7FwbWu4/c8enZU9
NnXcInHZNdcnDp+R+qW+BxXiaiEgZkn9I8Yg1VUOn/xUMZYj1L4N1YbDPej9Ta6VwSFUxuLAptpZ
90mtPBgGdSTIn/s/LZS8NeOnMbqwdGqV+pCKOVM4Bwe4eIqDP5gOUGnff6Ba4m1Od/g0R97HG9Cc
jN3oSeMBfwSjqq3h70DgUyQButEjCQBvrkGsk/485D/DMeFsJno+BCPTQs7jMJ8fpgLxmHdfOX5y
Mf3hChbQnef2F5rW2T8S3XotIAKCc1MLN02lVvvOGEK0AUBpkKs1X4Vrlc/zwk+zX2TmvAblZadv
tzC7Tmve1shNaDDp8FSs7+Pa+pprbvitRF1+MYxaeYvU7rAPYGdcyXBcpN2QGrC+xI3xGsW9CW5J
my5UH2KZSLwUUT0rCWOgpABFU/yQe8QPlbjZBapjUpJK+o03FlTwjeZUKzus2Irak/nUdmChQX7D
TFgE8CqmUwa5IrjDZJXoRM3nSIH/F0PbWclBKLYtZ7e09qFm3jeGH90NlPtdE8ZHvQUW/9chRLCn
8qduJ7t2+errxMmCKocTPYVqkidK+BoOBDVdy2iOUewaD+jkbOU4HHU8BxOPQ7RYTNzEBQW1gDTd
vqiL3t/Li+2mPqTQ5lu3mmIqfDodca13lxrURrRyx3Ex8MnXU+l39w2Pjst2RElOdvVZ79nIoRUT
JMoVmJX+XivKDAk6xHSkEbkggnKWvZRGOSnp9QBJMaXY+WbHCcasRr5KMwJ5Tu/cKdWQ7CivCLdh
lTRPds0RpMqbx97Vh8tGqNcJ/sJSXFzbjy55YKS8Klz7VhpyVQEj7sFnofl6Ey9DQVII6Uu4PfUz
V/uRFJ1z6Us6QzEP8ual2cbqtVwFxjP9aoiLzaB0xaanTPYSNakfbZRk31EceAr9In80+0rbtjZP
jjie/fvaKP7mUI1Zd5H3RCY1J9mkJrKwlPn9jHwf/KQHFtLsfSr5U+NbNIB974JIfxwaZFiDjC9E
zHtrW7a5DvXHGB+gV6dWxBia25lic8Bquv4MT8oPyAqGq1JkfOTzOOy7tRF73YlP1JoG2BOG7jYe
H+HUj5D60QuQ1an73Nv2Tv6jqEThJJxCh9znKIuwO8sPqkAhuFQnFWpo3MheXlnezo1syPGFETBH
ewdBw7gcy1DdnscQC/w8yzL0ZiEnSDdrtNEDYv/yL2f1OSkdCoIbASclgXyeceqLe9RTt+dp4R8A
R4b3Q+HNG8ujYkYdUjaMaF7xY3L46nEeABESq5uQWAobWAEJGbESyQtuG209EJB8tnrOHaE6oJTU
eYfQhdSqF0xSc6qSFDPSBEVLHhAGbkYajh/c5Lh06zIoH8jeTi8VAFnpFmjJ22rj+2qOWE12hVsJ
3nwxAy8++iZn+FRmIHlhPNskjDajA4kWeDyOAkooZHjd4FpDvuDR19OlHLeSvtlPEAotk5BdfttO
2kqfymInrSP/mAq2yjt7Gs1b2x+BxbCYHpN3pegrWMtuOZMPV9za38tu0P9Cs7YCv8IH8gNrBQma
vahj2JjnIItfYFOD2sGsnyaI1a4g5W6hCqyil3qEvDbvi2kLnUT0orvJq6aY/Y2Tu+SLymQnh1ut
mnbZiJKLnFQFI7WEpT/upfXPtdW4YMsu7tlk1se1odl/7Zy2v0naYvjb2rr4BP0s6hTf1+7yF3Ug
xmYYh9kxQhhauKhq+9YySp4jjqFIErPwKhtzNBulIyQY/io1Eoj9hDcEq1jk7NFNm13UdbdU3kZX
ptZ22kpOoSZooQyheRjMyrqAyPUpgvUTmk8lJX0IXVKv1hbaQm2ZXyhFyenfb7WV9LE8yz3qhw4h
9mxvaO4rmlnQPYjp8pK8t8zZTldEXvLMHDe5oF4KXfYuvRPeOuag3Zqpcs/pGV6ksIEmoUQlSUI6
ya198pKTpZcKuz08qI65THlmXbpV/SMfrPiraJS/GyahAjkiG3PY/ZAN7XdDOP9PPv/pFnJB0KVH
/qZsERW4sJShnC7YAIwvRT5epHkbPXSZyEBpUbmQ49LNNyAasNk8vfByuQj9NH4Ap/YPN0+sJt3U
vvvgVvUKh6YQWunzau83nSbY6sc/V3M9tV3Lm1qkuValgnxxGCFElkzUN8hEluxaZqscZJor5fFy
skq6hbNVEjlMiv3/Old+DHkjuTJ5ceVwvu/5Q57vK63D+8eYorbfUlfoLBPLBTPheUcrHsxrVbHN
a9mKG7RQ/MQcEWoRhr6LnEXl6eoin9txKx11OdjU1Sq16+Z4nvzfLiruFhSpeX1euM0ThGzlPd8X
Po39L4vK+SnAutOn/bCoBpJYdcKPnzY0YBwIDOX0Jzj5fv7nv/9d5KKurY5b+cHP/+Z/t/CH++e+
na2NbiUJ8Pswee7KWEW2EPo9xUVDl2hnuJVdiuEAfGQ1ypWDoOMrW/+2jMiPCCY+6VHo4YfpyH3+
Y7pb5R+nN3axlIu9T0eBZF6UcaMeg44gpi1AzonxNZun6DtZUo6xMFLDGelSToiA47b0++Q+IO38
F9fEbt5cR5t6HOk6adXPZBiWphOlj0Zhmut0pvQDLVZ3D/AP+ClqdQ+ziL3V9TRwIlm0POx/FvBB
MZJl25bt0UITaY1ZXIyy95f6YCIuJvIgVt3DUQQboInS6710k+NOYCGzo+ikTHvkWjpYWfeydb4Y
aCCQc3TfXM6GT86y67tGucwcsIBkgYdj4tdUPATeNxiGG4hRfndj4NwF+FUHvb9emdcFGQU4RFIQ
Q1E+CTnI4ZLNo3XvwyQGVA4FblOQuUEgmd4RlKcY+RccifEDJcDtQ608yWO37JTKkzyQF7DU/mlJ
pg9un+dINADfv3/OkRtN0zSaB7V5lkvbeeBuPMWB9356+l8m/vUzoQ+mL8MRJU9V7YqlfDshWKAs
ofU3L+U7DDJPNmT9MzC07OC5E99OUa0QluZHL007UlPbP3N8efNS5/pb2s45KDg1gsBy1Hae6lv3
8eC/kFAKv3UqkK3ZGFyYTilmn2bI+yT5bVz8HFW3+DKKidRjarsG8oN7N3RfpB0ky8eJcVDBhyNW
7PNfcuIACnYTGU/NbPWXTeIjZg63ErgZjcIqi1fm6D/Jb7ASeT/aMkieSBFUa90dkiOnJSQ6/zKn
Gp+kNMX7nF7MacM8OY5Vke2d1pg3enHRmIq+YdNRoSbkWvs+601BnwCde81vLCSr9pqqULlQghIs
vHpRloUvvk8vJXwCL8jMm8te7bJbY46T7Zygg2xkgnwVLG94j8int55NoQs5jsl144waSfAh/l6a
O4nkUqI0XkbxON2w7fd2Hbyymwx5p0e79F6kh2bp14UBUrPsvir5ZNwkotJtLhFkQwqA5C09OV6E
BcIEM6/VUm3ZpivoTG7MVPOX0iwvtmqQvc+U21q6xPHzaCPsDSgiPhpNYe+qPlAvSHVMV5ZnpmvX
iZuHZkIWJwS19xXioWNRi/NZwjneNNVfZTE9OX0Sv06TVi9TkP13gcH/Zpu5iJV0fb2Rv215ye1y
hGiWn7pTfLOivD2UMLDtVDYQi4CgRHs/TbD+e9dKTyjvG/SkBSz11GguJK9tHHfbSHPnvSMrfWHD
KzdOFyvoYM7mFWllDabWKNjHNeDIqWsf6wCIZOLo40UMo9m94Wo/IcgoboIkmZaF3i8pbSW992er
MCcYgIKkQzNWtP60sl1kjEPkm/VPv0JteDy56KWKWZ99Q2bFcv6fa36+47/yC8pD5gRq9Q2AdUqh
i6ne8TaHZK8ZRtiN6dpW1l2PBTr3KXKgS7+a+3XEnno9NAl9tNK2DYfAa+k8VAGcXSqBxbpKtDuI
urKtAdHquiTHAjHiV4J73rpIjH4XZmH5qM/WkQqb5qvlJhDMQ1t1tKlHvEHvqVtIQ5rxsJ1Gu7vN
0UU9lDbS53IlxSl3oMAb+MhL66KtzH7TpI7xxTRXbQWID86YajvavHMo4nskAguFQlr9kJD4PNSc
bZFZ81pWjNhNEIrzXXqQ+HkxqQExVYRk9aCNmtmNnVpBWVMfHTM2yrEALOsHa+I05G1cDZydPq7V
2m2A/IBbR5FgN8++fW9ZJLGpRoZxpvGre7TJEMapfuZ2Yn/XAuVYVQ1P+MrkJ9YboBQmIK5x6rGV
CFQ0peL9aJSgQHzbW6IHWV9ZcwBmnwDWurON6rU0w22exc73WVcomXDK+c6ZYS3mHKVtY62uHtDy
/mnNsX/jhBk0xzFVHbpufWuCmrizV7sPfqCn66FqyitdDdKd7irBbrDHjpOpHa2tXI8erdJARpY/
yXdl9pHrHMhoi5WaNJ/fyN8jBDhgVWuSpW70NoGqMbwqwgkeTHO0v1ocfV0emU9kybsLax6RQwwa
5yUkHWVeeNlRQm+HsTQePPso2YJlBxibtMwQqgnLB7fsKAG645vljzk6xZhUiPFETEa4UUqrW5Nq
0V8Jq69kdcZQV+GyQsLz5j97zFGR70HW12ELcdQCfVjEQnIEowOkMgf+JhBibFyWfpmohdgkA3VN
Wm62QBmz8eSRVsNercLyuULMfkOIrWPHNmp3iqGkbx6FfdvmpfuI/Hi3TVqiplpt+vdukH8/3aSb
X9twHh40krkXDSDFLcToztIS1YOA/G4ywwnvAidtbltjeCB3W76oGlRiBCd4m4quRr3eYsgT7ypz
Q+uhJsArxwu9cnaDorVUkFjlC6wFpJDYox2k1Xsp4PN76TTAIJWKSnzoesVLZ0m6unbcyTmUk230
QakeOCaW14oLpzCy1tljoY0mRZMFtNm3vEXXBRqW6J/SmvWBVpjbH8bipEGOvYQq7pyoQ/e6XGXF
xKPiPTUmE1+ya49FeOi6B43SpEOlzwTx8uyhG0sKVsQQYOaWvItonl3OXdlyFZSsO+raVp8MqVoM
cKsjso3QLXUheVWOe0isx32TBOPecqk2PA1GdbasNN3dScPZRc44+UmLI6ec7Wd3kKMulA7BsPqw
tmx6aeItYFycVlGlWXseKtZets6X81gSxo8EbskjWnVeL/7mch5rGv+3T2sFp3nTOP5oqd98qZHk
qtA1/FKkmXpdmrexMoKvKQ1zl0OFeYJpzV2GAH2SoQ8GxOucypUtOSY8bFBXB5nPlePy8qYd8Nt6
NnxOG3s3b1Wblm+kO2JCxonpHpVLJHlaV12dxzrqhyh6V77q74T40thoG29UkhOzvhyhXijhgdy0
u7kXBMJEbjeNC4s1ZVJ9uiWlVS1O/WgKiyvNqYur8d0ix6hGDzRUCvXiSs6JTeQnT4MhVb7ruINj
HXWZa7/pwhfXGeK12kJ1MXbdgBpbQvEwGKZny7duJGqdet9rCJTeXNtkQJkjJKDtUCP6F9daU+wl
Z13qZoWgSawPzbUVWtbSiVGLPxM9n/idCXkRK8Bwdv5kkAukRTwvm35KIN8HrShxPgPQsOU8gLul
NhBkohw8wxUtvRmXdlABpPwLwFGOnVc4ryrhQoMzjXvOiCuzTLttPgI81Vw7v6POJ79LKLtFv02x
eZdlxZ2b9PldPX9r7MC7kZ1q8KzLKkPSwrF06PV1kutA50N3PZSdkizJ5N/bmTEc5HIR4M4ryuE2
sicXON81Be6+rnqKzs8M/pLa/9z1CoHx88x4eab2l9YGFsos87vL0Ks9qm1lxXrdW9/R3kh3bWDY
Cy9PtY3k9u2Qdzlx/lpBY26hVSoXZ9Jf2Tr5dUdLHZKT63nYBNu6ID0lX3YjINVlMmkIaQthM9n1
6rbZyZekOcxv1nM3Es5Nrlo7RxdbP79GAiUcf4J7+pYabfISZY62nObMvPW0VuBWCQf4tdte6j5a
wCFSg3BS2Sa6aF35iMrhsJinsfg21QhsalQSL8qatEEaoecjoew9sACn6R/SuezWepdBJdIEPaB1
kg+U6ZOjElaNOribTqn56WI8TSAo3vnNdJquVcFAgpJKziwMsxtdoZamyiuYnO2RMr4CZcs69y/A
5cxL2QUepx11S3uVvQ6p7/vWJZKBZ5Bo2kNh9PAZq/r1yTsBPpv7/XQZCaPehdW6bkZzHZERkBQK
FioJy9Jp60vZRRLi1lC94BahoOwxdmbeY/AuVH08H7uCzMk4zMVzjqL01pvDft3z/jgYQ/0rD4FQ
yYtRuO1uzDg29rAMnMfTdw85Jq0QlyKrqfr+up4rnkvvM6ThU/c8DRAdwXkq+lef/KTL+UaODfJm
kY3aq08pwPb8Wc43Py8qlzp1G9AleQNNt/jI//4WlvjXdlSyQWnaoWcHGqRRavshm3J72RmTdtE3
ikVgRa03OvI3a5Xq1YcgUvRdzrNgKbvU6rtHRbdfZA91Rvsu6dWFnNmK6WoAij5wq1vpoPg+iCXT
ng7RbMEfWPLXqJSpPgJZXyPYh9DilIU3nbgkAK5WsxlqK9mVBumiz/3GdMHqnSeEGqXXpFopbhOL
nC4jNGh1m7eIoMT5hRyTKxW/b6g74bo/qRiMSXuAZCpantKlnosYG1mlcX3qlx5vIfbV3sU5f9qo
2gFEOIRmIptKZCG7hUbg5J8r8M1VsX4vk7PSIWjgzyNMD02ppStXlBgtORvXBwlshTdZUHoT/bhs
K/dE3i2tetvDnSibJx/ZfHeU0NhaTj4ZBJg2SNDXcObAXPWjGZcbUAcwN7TBpWEEiOY2ZTDtO3OO
yo1sAt2d9qGiUUQP+RgBNQhJN5R6bgvXpbxrUngmwLhi2UjMFxCZVPGioKw2gqgECHvfwo95Hhsh
bjxbz63/xq//y1yx3hCAwJASyUGiw7bKsS0oC+31U6toEv11VM1sMVf6P6yjGJuF9d/7SSsBize/
T/c43/ezXwQHWwERv4hVSh6Q0WpXyBpE5NmJV6K9nqyo6oa7UnSbvKH6p3MQtw+7rF4KZyfXw1vJ
KnJ2lstRovzmLK16+4UNV3dTauZOR9f7Ka6H8YrKje+lOzVPEdp3e9We4CQSxggVvJ2quSnFnlhT
O3FIyWvOWlpzz0K2L7MhAxDO3TgLTEBYXrKlrJ/yWAHhqY4Bj21hjds7E07eG9kbmpwSb2u8Dz2n
fQSvI0eLvLVvfVhzusn1qKOFykYx6mij5FF3IEGb7RE2QyGJROWdGhWcaYzW+ALPzt4xBvOX0fXr
HG7abxTRI+1E3OnetLpo3QR3giwPCfMgP+QaHCSipyuQqIAvoP5Y9uNJb8noTvH61BUMKrI1jIpz
2UTG9hRdCpRhWrXTAGHcoFG5B3c0mnrdlRnN0HTO8DpGSzc07j0nsUGoaVW4IXzANlTutXxl/pWp
mnfJXqddcM5M9lKBxFKLYlMPc72W3aBVeqRCh18zShuUNFl7LfPLe6ldMk/XNgXaX22PrUNUlfZj
nBnjqvEM6zosW5N6T826VIouOFghWP1WNwvKsip32RbO+Fyl/s8B+twfTVAsXU9IM2jOsPXL1n4Y
BrbUrjtRdzMVOxlH8VL9BgLb8Rbm0vJ+zvWLsIOeYHbdgTIHYLMyFiMn5SgTJzWw23oZVinK7WVD
hXerO8duCtzjuVu41cJP7PYwV4o5g2vEr4qDYJ1YxrCsw3xYJ4XqLhAsqw9+oP4wogDlvnFG9N7n
PHywZXOy9RLh5LRapw6fox6dIwAf7iZaRR30s/gD867xgoZyagZtNeWFEzaUlXt8cSFPcJa+a3+x
22q8DJvZvy3InFwNjQnaqlJu5VDYe87FTOnEwgwU/1YanLTzVnrQcN4WY/JSVna1SHxgcCN5nVgI
Jq6yKq6vA6i3l5nKt7yeCGQG5c8GjdpFZ/f2o5YgtV1VbXJlwBW5ixuLA1xIfHYVunP14pbOo+W6
+a++Bvy+U2JKNmEZnOGvUEfiqXCJlRZyeZoVh7eNHyNJRTQB6imAxaDFzq5OGij8TGPlIkv6EC3S
366saihu+hCZ87RICn/YRAV6TP1YZyoldtESJpJ7G4k2BEzUeq1X2nRsybFAddZZW0CzBm/dxFr6
PqFeil5vqaMyfykQD/uR0v5IRUlKkpfVtqm0boU+WcU5HlVap3ZrimCRvJfhm0yz71SHf+3ZI4Bm
5YOHZbp3Lf9Zj/mgs3VDF2T7oU6IrAD1HpwS4X1Et4Gw8HOuOQYURJWyasMUTagxsx66PuJ3JTge
oUk1jnw9Dpngf5RDjaFoKyjUl6HmBWtKIsc7o6inu1BRCDs41lEOga7s9q7R/uCLWGRwWsHuZLte
s5W+0gUWdq3ltS47QTxVF4YOx7/syosCbhWGRoTl5SSvr+NrB1mGs0deU7NqVnF4+hx65z7HAiAB
rLQHDWynV5amVFcN1YnL3oqib4Gv7FS4IZ4og7C3RW/pW159wXPqAmkVDnLm4AMObtVx4fGL/7es
qfAWWcvZ9quV9JOXD+SrhFWNg15u/dZWNuA2USbOow9KoyVaNhAFFt2lpKluIOi6oABSXcqKogY9
nbuYeossIAHUA+ODyQkaFahdAOijTL7VRbdEnXTt8zzhkQatytkquQOkFRYbwrXvzrKbZE2xJRiK
JK9bHF111n+IRg7aVjaCIAvu88Qm9raIOHDY1qroZvfJMG1y64g9HGc3qg+gdOJ1HzXxawMeYlCo
rh9j1NMdjdxnq/vGFhSKfVHWeXJn94jdSRdOpWi0z85DrrO3MQzdXUXkHp4NzzFWU2BNF7I7tRTz
dBRiHmXXM9s1z131vtD16t4zG/6XNOVpRvvxGKP7vpBd3+ybC7lkbfDnfeOxjQx3ONgULIAFVLtb
O83afTa4KDd2sMorOlhYXfliQTOyjgclIpJZ5fem4X0rIWR4SdFrgNu6e4lRtSfVpLY3g7h0Vg0F
o1vuz+NmXufsnWOd0gp85aUfI/c6KTbnEdka0xi6xIoaz7MhJSVyqc/lS97p04o/drvUA82Z80Va
a8if1AFwfjTakfIIzWhbQOU9TBtwqdZCMgFDlDLtA6d4lL1Ji5vbP4dqISOjDPPJS/b+nKjHhNmX
75MUoUQ4laN6lcVvitbQ6t3lk+7vJMnsmXPW9WZ/VWVQBElDU5Qo+6U2cLrUCT87l5mtX2Xz1zgk
4G6o+xMhgHyZAZCrsxVb0gSqmk3iDr/QVLP3uutZ+1q0mhrE6uJDU5qiYbD3PtnBi8JsjnIoUICM
WgO7mTBRkfeNumwHOwDEMTHdwOZVoz4R1bfv5cDcdgGclMjSDWPGxgPttjFcmXVZLExkVvcJh3dY
If5oIW39NgbA5h/W84zAT6FsVCfQuX/xG8qbvjYjUo84/HtXecOz36ePI28YGNYLxAbjZeE3ylFe
Kg/6Ik1pJ+RXgZWcDaduOLJjTAoAlu8zPvnxOkXjUj+ehxEad5Y1Smc8Iao6VoAXlBWJ2qnay1Yc
zCWah6J/ap7tiCG0SyO2jNMcaXBTAsQL2ZSXSY/ci6jQLtp59q7L3qyvqGRYhNRoZusU1cPNFA1o
Mws5POkiW+EI2ScUrMbF2dAk3WluL1Y6j8tFSqfOl58MWV+DjRKLSINcvepTohYwWjuz+lo5SCXG
WVNeJHVYrqWQ4pwoxbKJI3Uviek8K1uFSmo/GCYV9H+ZJL18B/gLv95/OSmwavO2tN2f5FGQKXA9
2EvI5oxIkH+Jqa5YebZTHXV1NA41vDb88kLt1Ri9jTp38Y+w5sHRR+gAaJCDXySqA6E49Rx3pZGA
JNWcBp6QbN51A5Itg3hE1k1mXufwuC9GfRY0Rv2xC+z0SdVLHxi4p2+ttp+eLM/eS4c2yMJlmkXd
dRVO9kHVi4xNdlJ9g65okXPTL6TZlfVEictOG8bgnsflTznTEqWEVjWrd21foNw6thb81Un/xYS2
R3oQ7KrhusRIpTc8QUX4EI/WSQEj16LxQtORfqkEiG7WUdvSXWqw7EENH7rEvJDj0m0y0LGyBFRP
dTVQdx3qM77tBHK1T26S0lgTq/3ppqfZC5tTRKE5vVwnE8RyajX2K5TEKL+QQeXzoAwqy1j02WAA
aIfMj5j1OUjtxYhIZxXF8KYK6y0/lWlbWLWxrdLQfo46Y024f/6q+LA3dRRsHVRFKW+tMCsWYTOp
X8kCQUhQwJDb6SYcxiDiVnLG1KHuzm/yheRkBbvNZeRYPgwmtv5IUYV36koar3P3xAxlcOryLM8/
cWGPTdxc9sN9g7rXoovd7MZOp/xmTuCzBtP9mKT1dHkeN1BJvJC+/LfCHzf+4Xca63TjzWfIqokS
MiNa+6MF7l6lFKfg3XM4d2NE92TXixzetOKSjFlzy5d7aaZ1dk0htXPLht3alRMlUlbaUaWVEjne
WF5erYI27eLlXAAZRPmh3J76SqV/VQb0MCGPcG7ZcDm3GRK8YxWGN3JBqs2rK2iTttKm8SRaF0Hl
bwut3apFOf8SjTG1To3+d+OfJjmi9sZ6Hofog/p6Fo7FjnPdV/mFmKUawvuY/PYgKIp6N/f44Ced
h9bhK+QV/8U40BQgH55Tn5IXMvcQ6b54FWs3MidxOn7L1EZKYcXO1+cbuyfFvagFT8OsjMMm6Att
2Q/ZtFAdBI1SK0wfw7iEmQ0YuxRErqGLOQki27q6HkP/0r6U55UKqcpVbzvq0e+09oggCUfTqAu/
1zvo79rF28ujoArhIgbAUyy8KMv2QH9EZjJq4SERg0HSZ3t5QdL5rSW7H8wfpp/dbS2cN2YDJC6c
lCMM1bzEkINUjrNH2CXIS2UjLa6NpMHKESSwQUbNgvQ5uUt74Rvakcy57JxGDHcRQIhy48NQBaWO
cyULEEKAqHvb6r6faxJq2JtX/K26jfSYg7G8dLvsSi/hSIIvH94KkcaABe13VxS/ZdH81pVou3NX
IuQ+OL/PzYXglJqbOWynUUqkk9KhtKKisSzmKV1pkV8gEcBvcIMWnr5IKlI/LZg0e2dOeXkgEZwA
iZ8DbwOFxbdTVxcW+J1SewfvG5wDfr513MrZREFkPTqzTwYIDEamd4997TqPsRfaG9BExo7a7/Q2
4n9vEQs8R059oweK4GvQNvDgtFp21ChfhJFpHFcBvMZf2rFZMmJ/L6cW1Xpfy2+rIdN3rjE6m7m0
xt3QUhJSdfkXm8DBD7stLgbbt19rBXIKh2InuEbVct90hMIgzvQe310BOp1cO9P8u6vhl6dVQ+vN
tRGu3aC+rVra44dVU0JVnEFAOhTzeHAg87lgB3AHqaqXryIxJg3yMqrleIC1dTxktrHWmpFKGTGk
BwnllZ+bUyJUL6NsXMnJf1vrNNHl1HqBHM4Sdjtk5/vF5AapEBo0HlP0TTgydsmhF6rFZ6sUOJbW
sjOSA4eIN+fRL+NV78B2J35oCshHgGOpme198WuUg7k5jAun5BB4Hkvkj1Oa5UVaPs374ANevl+g
Zx92O7fUjW35f5Sd15LbypKunwgR8OaW3jTbSt2SbhBakha893j6+ZDsLfbWUcSZuUGgqrJAtgQC
VZm/WWBTCQSavZvVLB47U32+HkzAenY730kLLwjl3BjJtysoa+qBAHa6Nu1lFOX84hmRSbmY9KR5
hpBplSlrxDvUDARi+rn+76tVXO0K6bpdTS5QdhPE9HgdC/6rYGO9a90nNxnqfV1U7WNao10RRe74
Ohlwc72wMn7EVbttpQhoh/bGtqrgp+ZjxFqXuvWqhkWKOLuqPua5k+2tRO3PpeGVZ8oE9b51bJgf
Y4GBIVuNBzlU6eTgPNvn21tfUDrhQ+Ep7t6OEU/+Y4C7Sef5yjb690VkgjQ1L30Jbds/Skv62yk8
FEBqTlliP4XQUpp1VwUHPQLcM1aIgcxtarIL8qoDbOTok6cr8XF27HIto53vVE/63LJhr+NPkTJF
n/xJ+ZJFdgEwlPh44stjdFbvZLCz3PGsl3zvpDMbjNBCAJpd/3IdBL0Mx8dX4ZsytTP1YK/bVJyl
6fQoCKPQ9yStOoy+Jotwe0TFauen6fw0kXfYII6Ltjgp45WNSMI31sqf0OCZfzmatwamBKcoC6OV
lg7+v2lXP5Rlpn+fK7NaFQjivOKYpoM/96dn1p7j1lNr4x4LDhs5c1T2aneeTwPr7MPg+c4lWD45
NuA49UnI/lChyGn0pXOPZLq5rwyzw9COlK/ZA5o0W8u8ZIUZ77B975/6ME43btNpn9skQW/f7apv
TjF/Dpq5++WXOTK8Ad+1HX8mnhIFK0U17yettL+jj8rCRk/Ctxjcw7qMNf1ZPrnIQLwqWqZvOnJj
xqZkZY6EBy9ItenOdeuFj1ZP8VgZEp+CuRF8NaPCJjMDRz0v2x74/nywcEr+mimFig5MgdbKEpYj
DaaqVvXc13n3AD2YRebSD0bL2WR6rB6dZdZocVdr9lu7kNoMLQSvlHbGWnhrU4Hg1aQN+rkI7fyL
jcvwQnNzvL44a31prIUEJ1E9REToSHnxxcLA93cUNTNjLWy2W5Rcy82uDDqwhQX4eaLQo1T3YTem
3JPAQfJKtdZFbPF/syy35dAvqyZ7Ilt3G5DgYJlxG5hkKSad5V8uE8MOPsPnf5TdhG0lzmpw8MYA
Spi8FsiJSL/f2c6xsf0B1XAsQxB1bDHsDfpPpsd+1TOyZxjF/achCyG7qqp2lkFHBzwauJa2EygA
Sm39Ea1LJCqWqbWZtQ+mnV9kMCgU5YBCjrZmeedc81656Xd7v3bmraTBxpSHeupr01GataL/qvrE
upeWkRYrpQkzFnKq8zRD2JUE21B14V0ZmkiuFTbV/cqxWH7lbVh91uLPPtW3YDWE00OLYt03De/o
ddvU2rMGcWDXmOVwpyEFeEKZV93zB7aPRjvHm5rlwZvRBz+dLMu/OKS3cMghk4SG+5pkztz0K1dX
200fw4iygylaKYXXoYIXZTvKS8WdgwDQmYSts6vxoniecd+hglYqiPKWJ083zX8dPUbS0G3/4aLW
yutKZevMtgo3unR3WUlaW3YsFCWwmRiL7FA1sXknuxMZkDgHxZ1rXCGbl2nOD6FuwelbdjGy76lH
jL/z0D22PYYkojLmiAhZzUth99fOro7d1TVI4m+RQ80N4il5e8ohBD50aBb+t+2FXiDegHgq2d3F
CsNAUu4Ux8PXCPvUg9uztesqA7nAOo5e5nm66yOvvJeuWjPeI0JzEcaIKvWuMaf3USP0gkOv2+bZ
CSML96ZEe826oj/UlkFqvzTU13yq1G2EW81eRruQfLpjmP1JRrOo/Bd1iPZeBks8b4LYCF6MBFnd
SPl1vULRZOwxipdrS+MljpYEn6ZSj3NqLNqRA+lPipela0lj35qSxnY0Pk1GJY39oSlJ7r/MzWJ+
f5Lk/hAcqiytl0sly6h8UI6N9z7kqzhZaJ9zhfKEVOcyXAS24HeTg5T0tDj7njSO96CqVfTZqVl1
LBr7rley9QvjYAeoyHzrY+cMIHag6DKWz+q4eDeNxpsflbhsBW6+saj9vDmukyDMb/rHto5O2JpC
NVSNo2NbzTOs8PY5zcN458+JBneVPjnYZvBVjVTvLC3VshFYZlKa8yPMi+5Rcf3p26dWT8dvoTIg
dGgY9X7K0vNsF/in4xiCulVrfbLxAlpV1uj94m2E2tmUDvnKKgPnUwTHbpvkc3qHunVyt6gZutP8
MKVOt81KICqDWOJJuwyRCLpuSsvYT/dJGpZr286fcCLv7kXkcCgwQp5ansXStGKvPeaekq5FZC/H
1vPJt/VtGfOGR2mxfEq8hXpsYrrp/na4vHldzgvQQhNwRjAb2ta1HBStbp1ySh6LVLGc5qwMr0G3
azgqPgImBtqIdxbbMS6NN50H49ov1PkszSgtNkgKWZ+GEgVytS+/WlFivrmqUR68wDtMk/tCVfIU
LzwRsTaSs2ie9mHc1Zdbf6YCPPGMuv7gilSaqr/zawXO2jJfDjAqzLs+Lk5uhhVbGC8pnEW/koqO
uXFC29iJqJzZIdXZTN6PzHXhaqE9hxUItEQpDd1iZao6U7BbYmVQukIU5QLXNh48o5oer9iOZGq9
O0kimJln7+e5aVbX/+LQ1t7bMtwZQPhQZfopqvHQzNIt1ZnqqvmdOhB4V7Udv9S8/k+N7tAMszS6
07BVkxlVZHkPdVFDuGvM+tB/qb1cgeEz+E8UWLQzb54vQ+H6T6DG/Kceec0d3FdrLX0SCzgINc7C
zvfSJwf09j4HXhsiWMCFplA1nvxvYYD47lVyHU2ZZB12Ff8ptTawIOCsmNxhHy9nqNO8n0nfbRQs
T4wYZeKc/ZaNVzPX7ZaMv/NYY2Pw6OASQV2711nQ00dNnYFKjS5BVRylCxGQVuHFhUd3p6v314gl
1ihh2rnW3BxvfaVZj5iF8zTG2A9nVcjQcX3JDKvC5EGtkUtY2hTP9FPPRvZDn8RUElMF8SdXR/FS
+uqqaMbVNTIoXHNzu65l4LpdIYWkdmyNTSVVHryRHWM7VNkPH0O+pFOtr2We4Tz1lwhlwE5kiOxr
RKNyB4QsOp+6Lv7qRbryWtl4tnlxjgw3rKbTpAfA4fWueKkMaK5egWGEh7xINjm/qkpnnzYcV1pp
uldLAlGKN2qWnkrtwsOR+0o6PTXWVpZlzRDCkJ+Xe0oGrrOvt9xtpoxL5G12o7s9wkN+/aoH2aZC
Vukt1dzo2PgYDndevMhDiWwp25gSul6IqE0LYHUzxWZ+B76ajDEakasmr5Azlc4P4xKP3RQplSrY
m7Y+HCXkGt1YQOITKwRN6bRnOZgjfJbVbMdmuZKOTEVU2TYWE2vptCXgGnY9D4qpPZtD0p0/jsnk
iG1IWejB8WN8VHSonIESac9DzcZ3UTnaCGQ7AZaDQjrSXg54bgF1S7+AuJte3WdAWs5/9EuEZqIZ
tMyUwdv0dsQaQ7G8n4HXaWcjwURKzv7WlD6ldCjlymmZeN4mDrlBZJ6SDjgMTf4jb97+PPI2ObdA
8q5n0tcsA7fRv/VpuoPVRjHu/ohV0TnRyWGNlU2GWG0PyQyqmrVl/tCZg3HQWTXeWW7v3qFOWPi7
sgWxlOHytbZaK0T50h6mI46bFpmAfIp+Za4aI76nfxE6Je+6NVZ22Q9rXrBg/JieAXTDYjTn4VTX
s3uBi+ZusLXI+R2Z+ab0rPh5brEf8udK3c0NK/J1WQTPSmPMfIUU80MMTh6qEq7pEisHLRjsA3hl
ayVNHJjdTdgD7kfhkmfwWD+AxDA+V9bwwua8ftCXRc8yJi0Zg2H5ofV7TCKXeWblXPp+TAFgGsPl
xlm48RsQhfkVzOoIr4YIOdz06qS5RLQ1PHySiv4u0d3gmDrNPY8f/XOtqhjnBPV9vSSdornMH3+P
lYkT32EPAO2CJK2l40jcqU5Bda9FfVU6cydXLnqdlPuRvCUsGZq3AUvyuioubFaTo2HP4LVLTpso
YEd9FP2mQd+UkdV+7+Zx2oa2U588rDuelUH9JeNetgg8B7n9FMDcPONJGG3LAbIPLhbm2kGF8Dy6
LpricfMgB6wjmwfpZ3tyvipzycDvPom4TagUOFlInGCQgmBrjvHpl0pDl8er7JYblKbj2MckUoGx
BZn2WKK7MYQYG7ZqoO+dePRQhiYKte9l29Rxi+kxxGj1G5k0hEnyVj/LpW3kuQ/d2M0baymQFr1x
BgRinivTw1li6fLQ7zq5uo+QDV1y6Jb6aB2oPZ5HCqX837FkkNW1yTZ7BYq12MaBAgQzihZLstb6
OmfGpyy1pn/r6pUNHeW7arYOrFOtf4Ywo6bbTu3rOARLKsx1Hw2T18RQ9Nld0YT1qXSA/lCE1e7l
2mUfRevJDvPxaXTC9gGZTf8QYDCzHXgifiNjvqaqqr1xj/iHUnHY6unW+E2hPy7q5II025euxeiq
WQ5yJgenV1Zd6ionMcCSrtHsVBRHqYxNtZru5K8PESL3WMVd5I+Xf7vSr4ZjFA0/pAs/IRXVCSvV
1mUSKVvplINpTePKjrLPBlDAh7oJNq6Tppdo0VKWLqwSAKJN/gGFStPZ9NbwCPGTDQFbTwdocDTs
FQ3UHynbGnfFXTQOFibFKlmarB2+etSq8Jf8gi5IdGpMH83pTOm/Nkb4UxsH5VFVa1Qr6o7V/RKO
Uma6caYgOqPIbr7a9rRGO3v4Sv7G3M/oN+1kehE2J71Wu09mpRh3kKiqtUxHxpZnGvZfl6JTohfd
x3h2uax8KSV3Z7TTbZ1bDGuwRWt5jSsa3lyLgpMcYJbO2Ec+i6nSGOfKIYkSXBR+B/xt0uxcJ0mU
Hys4erj5+yS5kOPMlJt7VvS6F78pODqem7ivnlnE/UqLrPnedQ6O5p2mPuDY4V48bvp1w87oe5z0
z6naVJ/giCensor6rUyw5h+KD3AZCFiwj3otOwCeb97yLt3JPCuMxo2KzsQ5bOGaz2g4HsSVEg1r
mxJBbFH6+i+7ymrloMvyOMVNdXctGePHia/j8vJVl0Ps+GcPIOxJWoHqOncNilhhHrPW8XJnOw0B
PlBLs5bVdZba3ztP1Y7SxyPMe3B1Pb2YabuVrmlZJrGdZZM9Gzh6KQhAyZeUg6QP7G56dhJFOcm3
vf4FQVAcEkQDDYQC0tD8LJSZIvCDh9+tei7Ch6iyPwvZRlp4C1xbQzaHEjmD/sAvrsrReNUbhcpv
oU/oiRTmF0lXdXUFgp0C053ksvzY0zaeieynjFrUcA8tFubXTFeJrcO9XQJHXkgyciD32GZO8pJ1
c3C2i7BftaCCSL0p7KL6AoW+krSSDEgTIET1kjjdxTQmXuKzWr/YYx1SC4UVIoMSluxLhLIRseMK
dlC0m9nDH0vCnSKe7r1mvLtdTz6yiCnfKejNDlGYPRoJWe4hN2fEshPvk5ZY+TGOcaeT5iLHfYeO
NZn5ZdQcK/ex0cuDtOTgmXvHwjNPGtRK75Glnh+kZdlOi2FWzepqmWzpU7Tx2w6Q5NKUD57GvWV+
6d0cme5ZTdR9X+CbseDeAVHWsbp3oJZvzTGu11j/miy3ChtBnEY58dOmegExqUAALcPxpmuQb2hh
iSlVAzO1rzKMQbziPCz4Ol7gj77quI+O1uavNZzvtFBei8mCHzlaX6TVZ3NxMqxeX0uz68LFMZXs
2zV2uWA01nfI6vX3fTiX97mCLSbiXs22tWMgjnGOpWBojAjsc/DKsNtZWFkhtxZNj1YbTRedIh/1
I1Y6EADIbQBe4SFAE/rfe1NSRV2t/D9NM9Leg/+YK8Ey2uexhaGbWW/Z2mYX9HTTS+Nb6cWta/Nu
UjfSLT23sW4JkD7u+2SnYdq+ktE/rnGLA+CWoTfc67s/4ga1AY2vDPssVJyetbIdz1D4pmbfahRJ
pOx/zb/cOj+AT/TQbvZU+OflAdqFbImRLRBGR9k5Pt4h28Hyw8swZy1Gde+tfFRraVWqlyCsMW5L
pFsvELrcjeNY85chn++spdya5tpLVzXRW+56w9attfiuULJp07jmr36xXnN1c9hibw7HaGmKsVEc
189N7lh30mVAdbsEoXEvY54bYgckbjtN0b01CljXDh+02fHU1wIq/4WCc7rq9EF9LauMzJmimWsZ
7RrDWu6rcGcHtfZaqQaGpo2jHGS0DGfewrM7343LpWYteQi8zHuUwSw5eGnvfv79cT2sQh7pp8z1
AnQRh/Kt++Xpg/KaTn7/QEbpu7mI9s8Wpoyx2nYbaSqTqcGaLkG8t1rx5nTDL8dSnCPlbGVbjqm9
cYqB0uNs5ghCd5rNcm8q+1WIvC2bTvwIcVYkGxsE9kbvjgZ5PaD+GUSiAROMsxV10IWCeGRvspw6
XovpSksmzfM0CmSl/ibmrFfzVjCt9Ra2u00SY/k8GRqRcmeBqJT4r9qLOnZn3e0lt+BOuD3aRRqs
P2QP5FQOE9mDMyvvlbQMFb2LvZwmSvXPBLrwehXp+pCdoLgFjOeqW2zz8Nm0eOg+qaNrPnUZZsiZ
ruq7Mm3AjdtNTp7fS5zjtZ056alrZ+0i0X1XNjAK1kENynntlBNiZoVzuYbmLXCYsqWOLLFyQPKq
2HlWXmDKyafZmfsP6iXfR68lURPii45yzyX20o7lX8hrUQ0y/aB1ifsoIYFrBNuIr4iXr+U8Bsth
IbQchtrEF3W5igx07uwvFpTbW5f0ayEL061PZeqtneJqB2cg5M+p5iccOoeVFqD1G+bpSSKyuKp2
/B6DEwCH+SlRMXAht57/XyLCDHZClLHhtlyNe1d1NqmjAWy5Hiczio6Wor18QLtcT/kl7IvcCM5X
tIvAWFK7R0LKhE+mFDse++kn2wCNZiH99KuNSHEX/q+2sFBIb/LuM2tT4D0+uXvEyrRzXVvFLiji
7BPP7PdJNuKwren/8mrYa2WmYjrO7mobVOZ8N5Ta+yRdsbKzBZPkytRHTqvcZSSobxz9P3n82kL/
F74//ppZvUqQ5+cXqNzxVKs3flhar10PJdo0lOCXjlQy/8jkyQFQ3FVl7X5zPUVZTV5QvuQ9bwtA
OKjTpT4S++4QHLBBdR7kSvCB8B4JWvUUA1A+laH2vRym+knYzenShaDKtUusvCVq6ZKWhEqX3mFN
1XArS9eU5f/kI+6TMER2kqjKJdnVW4q+zbm/qTuxgLt2zkn0LU5b53jLfQ0lf2mbp7vAq0+F7esD
AEA7AvJ51ebAWy05YGa819J+/s57N8J5vZ/voszUH50BmqsMREkUQvT3k2e3icgt1aqB9AUzUh+n
c4ilX7IBdbMcIvOhnuzorWWnoKFBtWqbIsb83Ogf67k/Cuu0X6inBc48pLFfpMeuqpeUUt698FCn
BJ0Q6NT1SQarASGAKjOdnUyMOic64LcOWHQhxPL0dc9mhuKazEWOI986XoytWuz+aCIlOl7T1r8p
/2lrfei/vgcbQ7/2XfF0ArPkifGjneZPuQKRyWnD8CKHKFK+VFVh7W9dLKPCy5RoCJ7kBcgZ9ADA
VKiFh075zS6uMJSd1bXZKVkM5aS/d4pfts/jbJhddTsXmrdBYSV+lkPW8rBLkjg+OUt2R/pS42A1
QfskjSnQ0nM4WD9ucyZz+OxA7wj/TVBJWA1i0qWU2psG0fAl0lMqBNBrEEQrWcCZVgngseMxZarh
CzxUAzPbpCPzt4ymUwWZxLBRk6Ds2YrdLWu5DMhl4aKyMqJO6/TWz9S4qxZDoLHqg1VrdeZn1YmG
LSgB50514fLoRdDtsrAFbBn592jG6Zs0rqedPnbwj7o6ebBnoGRLSw5FmhirrqPCIU3HiL0TDMdy
JU2Zpdn6o9IkzkW6eivs9m7lgrdfLqK0UY3t2nHyu/l51uz6xVUr0jelvu0CfdqL62TuWo9+pgxP
6ZxUVBrng7hO+m0ynrSWgpU0qxSuXr1I1/5/J7kpXL1pKRPdJuVUnXlV6dq6Qmcfl1zwD+I+jQJa
dBz0NAcEX+NN7TXNC6Rte0YJ58/Yoemj44xK4jrAKeGlCy2JjWOTNJBn8yREvFXZqKD2qvwRiKK7
jdFf3MGm6Hn44pWSuBiG7J3FOyU18BJPa/v4J99I2tQfs50CzXNlhy2Vxj+D+NanoiEf6mfWfy57
+yy1xqzTcEdVyba1AkzAYZ9+uOLdjexzP4f2YzkgT+obyU66LbeIz5kfjmuBwadT7G/sBrLD70lq
rWMmmmNQp83xn5Mkyk1RzZJJkVlp61Ttx3PoAKDXRgRfsT0hlV8mL/XCz8vyzDgYlFqfehjHrKkI
QXZhpVHY/MdTB2PdYCb8UOgRz2+9yHcGDKvXvvc+D0rQ/OTdTO6um968EYPfpG70cxkZmNSCf9rE
+BV9Xz6Yqlx3cEpe6E6WwGHyymxraer4OvUJxgMVQG19zJHIs7F4yRq1P8no3KMAZEaBf5HRSg1O
jae7TzJo78tpbJH5rpNn1uJHCTGrJrkPY7S2nOXyc9Zop9xnyyZT5MPDTtXXlZkfTDc1vpU+cuqL
KaVrdb8SCsufCzdHxcV3jFOn4D8VQ7jd/A4dptb56RPqkDX5a6iTqx+u+js0Hrr3qyr9sOjk2R+u
mqP9q+tJ+YyRRbHT21zZk5XEwxrUqh5G5StYKuOMrbqB0eBQfc2SjqxuGKb3aOJkL9zEDxJ/mx4O
hKFG/9fptT2+TzdMK5Xpclnfc+BaJVDCm2KTt+O7xogIh3hG52Lkmb5Iq9F90wDJQkhUGbA2uuEs
A609Q1IaixYP6olfYC/t90Ac+VBNePkwWeb8vsIfH6njSroJQMNdv4uZQf2bqfiv4nGmmh6ZLep6
f54mYzGssKI1NzKeaUpwlrNZ19/Pbn0fZsuw56Ip8P6+Aje7qdx8uk/8wMOGWdtK63awgMjfw8Yt
t6ltTDyhiAUrzG9ITp0K9qQ1hUfup+n+w7TYR9jDHcg0A5WS97A/olHjoTSxk6YMCGodQ/qPA9f3
ct6wN/FSGEYf9qvS6Uamv7tdVi7hLtf+XwxIcMRTbvQy5ZzpfnVRUlZIZaifpCWHXC0ory6Dcmim
oMcmTTU3fwzkplpdpC/hwgcklV+QiaIe2xYwbVYyuS+wWpncGLXFpep1O9zqX4NdUOa6tW8xME+R
lg7j+jpZqatmB1Mb6ZjFilZWE8gnLSY+y8Iiy/lfqo2QhIcsQKQzV5wMvk7dYHutpf51Zu8Xyckc
+h1k24YyHb4wYg5ztYDxoWaFahaenKrP9DsZvprJXMfrMrrvoFjjHpbqIVD/PGbjGWGaYZDZPAPU
8uy139ErQxUSJWWM20PXVT5wkCVcAnVylcdirFfWOLT2TrLrptKg9onUwU4y7qCjp27lNJEK7HlJ
vN+C0t4mKMydAsfe+ntaKQkyNQZmZbHHbnhu9c+3pkhbSzPzIDHqC6flNirS1rfm1d81CkGt5+RR
kNQscvcZamv66j7b9tC8apnTPcdttS/NuHklDx9jne19uY6p9vJFTJU/g8EZ/YRjSk2ExBUzm8AA
nTCOrJKW0XIk46LoQ7+X0TJxefY5E0uHZTQ3MAEKQ7+7k1HYJK/IJ/YIjDG4SNDLF4uNwjvOtTK8
i3JJDTbqGuQ2Iz/ZXpuLMNe7Rtcy4pTm+0gZaaBA+UvfO/8U8rqNSOFXrvbXC8nITJZzffXMUmKY
97ham/p3T3WfJtsGClO75caY0JWUJpwk8zFrLPcQo0SzMpamDKip2sHt/yGNWyhWqK/AV52TdI2z
hXmijceMRYbvALTXP9uD6591q0RA0YgH4BEkwSCmjxghL32ofh5Vq/yJ+stagDyqkitnNneIvywA
nnRGvNPp2dwh0WO85fb4T2lpxkOrtuXnZdJQtc3aHtvyxSrVje+OxfcKrPJaQ9htWTwAy6NCvNPZ
k35SYzdcYdvjLgochEx2R84UNxf8f5tnmDrsKhGljGCWb4tq6A/9hOF8g0BSF5bpW90r8TmO7XAj
/TI9gUGTO7GOeHOzKC6HY4AMtYXcGra3iJk56fzqe7Z931f6KVYLjRPAfv6gJQctSqC3S/r296gP
quwFrd7kMC+jEhxYY8PSY6TFCzmMYyhOr0o9wP/n5NrDUNgsPR9jBoDS2z5VcCLJlPGRZE1KCcTX
gEdDHmFfD+srmeMvXaiOj27lZ/6qBp0eG3p8kT6ronQB/OXck5fbOr6hsoD5T5XxWiwzUflkcXu8
9cc8MS4QJTECpgx563f8bjOBJZqxZA865LqyxEx2bcDuPc3HCvUXdV41C6TlLxGLjeKTj4/FLUIz
UQLX01BD2DerLn2N9sFvYqgQPhO/8LdoG+lXdumNHWrFwQ81aqejkEiln8r9BCwmD+9js/gZ9fr8
nY0rBKqyKh6NoFfuglhx1tSx5u/+MBzHpBzRX8bgxTBSb1dbTv3V1ceVBCghdtZlVIdnUi3qsxbE
D53s2UDagNCuqu5F86vvIlUAmb1hia9kT2VMGcw30aJrFw2DQXlOnFD/ppuBty370TsiZb6/+tin
BvVzyk7DGsmJ9GvWAeEXZWayhWZpev9adfalz8zmS9MiIJGR3XlCYiMB02bBctc7+xyr2MV0nmdf
FZ7LMUHjtZjRXqTk/JKPer1RrMTehct+1ERa7LFSRbW5uqTx0G47yzrAYe7CtTf688VBRgSKItw/
6DZ/bbqtvht4zXxOAIsiSOzPewAwybccKakEE27SoylLazQ/pZubMaTu8+2P6OUepcL6okBAXQ9Z
/aBaIf7no995QDt4qF/bpsleDDOs/nADYMRBsdVxgnuQrma0gstygUyNlVWi6Orem/TsMVjcPoGs
fXI7frKp1uTXrkTv+4M7oBDnjzkVSX6dCdAJVHWWF31MChAnGmUrzduANCMU4NDI8rTdUDbhQ8zi
ZoVtEdRjnUKBkQFlkqZb4ZKtJPp0hxeF8ZaZP2eyDa9erm1tO7AaxIAiDbl36JPjlAA5wV5nL01L
7d/78qXPX0KiRt3q5Po2w+J82w6KD/cKfQE3scwX6UNWtFYa91l66sHlQVqwS7SK8FHr+/AOLlh9
soGbIRlRTt8sOz618RDuG5Mq32szoCChq/i+AmKY9gjZRmjA6up6NuL+a1gnj2kWmP+OcbTWQ8//
4Y8d+lxNaH6qlHLc+jZME8Mxo3XetHh0muV9rNq4jFGaSFaBbzRnzwn7l6A1rcNQqcXaL0FGrwfg
owNo+6c0s/sXqJ/GxrMcGH8hbJQhRCdkuZSPl/hq8OFC3sgDkR24W9xohrUQA2TgyjSYbGcbOCO/
Jt7hl8wb1yip89pqMkiXEN/984d2rfqUFexkL31ysEoPr6yEG0Qv/QdvtnicdlZ5Cq35W2Al06PT
lzxw3UHbhaSdLhJxDavZscRp7mI1S9xgR/o+NlU8i/WgPzs9KtXL/Si3odyesck6JtEThwT+f25N
MGfdOWvyB4m49buxpq5ikL3XO1sGBtNKzpN+8CLtRF49uFT6Yj+ZLeq0Iwg8yrF6NxzJ85+kTw7J
Mvq3kIFa4R2IdJaKMeV6tbi/clg05KPuwOmt+i78B4KOtisjvVwUcYLPyM57+BuRoI0Ra/7UTws7
KLdfw6VFNTJ9dqElyZjE6+MPEy3slyYclE/OlD7k6Po/yJDTIHWQ66gzS7hqUm+3h9wD8M+1VA0a
q72I8snoZGfhwc2ccqOMZCLfBUXmqQ5RTsoxbFDwYtnEah9sKqjGFxT/jesBwRT87RQ3u8eHYjrK
gN+oxuUW54aAZo1KPV1jb3ODtti3uXWWAqpaqqSBHJ8Hz1KRdcZ4X2ctqAzVcXjkmsCu6R6jVr/M
fV+spDmjzXyIOmwGpJmOgDWVMc8BaWTavWWDrfGrtljJ+p5lLvI0KXnAyYb4fG3eFvgf2h/2B9dT
uEG4BuvWGcuo5E4OZhpNzcodKwpBbYvgmbRlaOaNRKWzd81tFTvm3tNSyHK4/p3FbiuMYCyB9olX
0hwceICIljvH/uTO44yxd2Lex3kZGKsCRxWASrxvpDOIGanZzd8DrSguV9PskdQOe6DSdzBxc57C
RUp4WmoJchZLLUHa11PprUUfGNz+uF/m6JTqNu9M5TgMQVjwvMsx+XytUQ7ZO37pbdOliQtzuvGn
rDpO/IhfMYjPlzrVfJFm3+BFB1rquXQRhfAaPEGXSZNdVw9BFH6TIGj2aKEvHxAiCncsQDrvPOBA
2I5U+UVvUI5dR01twQTo3gRZpwxWuekjvzv0sM5QffHfm7fRota7A+DQYJ0nFS+DyavtgyzsIv0O
TRX94bqsGwYtWPMDrPeyhntfyDn9waq7biUT+mU5KANMja3E4Oe0rP7AAQTrck5qWGRVgUwNq++D
TyJ35ciK0eWp9DBN59yueZD1DdVY3MtxCuw2VjYlezEzN/XBJT8CHsEQO3PqH/gvFMHWUdOAqX10
WPjLGIQuHyHfIv+3hkL7eP0QoyBb7lhYmsvXlC98m3X9ohiD8rD8we+yvP4dEhX0tkUBNjSvf7lM
pzQWHTyreUrN7hhDROKFvcjgiSKeSN7hx7BKoLzdFfDs/6OPtwSyuVc2keIOawMsyyFyOoNsaqkg
ChalARQ0QymPzYKLvDXlvyvvHPM6KjjJW1NGb8E2r9A313e/dV7loNHR7HzLxF7DsJJdOcz+P+AY
Wc8BI4JIDn+ots3mHmXa6KhXbnwsuqG610MXr4LY9D4FrQNUGve6o+6nYKFtmONm4sYXgY76tprw
hEuTi6BFZVSa84K9CBxGb8FWoD5BnMT2u7EeEGyvn9gmfpNdT0umAtBG8D+knedy3MiyrZ8IEfDm
bzuyLY0kyvxBaDQz8N7j6c9XBUrg8Ix27HtPMAJRlZVVaHY3GqjMlWtlR3soq6+DfSKPx70NBtBh
J00l2psbw47to66k7l7rnL64o74LEdyMtDeb9ok5PrWDU41ujfxiyW9BOuygrI1fvwYo27gknvL5
zddYAQXMpoxpWh3sQ7Wg9hz0fRburMpJ7pMJLDy3cR1aLZ5foA6bB340Kx00DWxJEOJ1l9rUr6Ad
2kMEQn/ZzahRChSQWDolpn7l3y/9OO+iG1hxArqgLBebnEht0jmavmeCwEJSWUxG93nqAJXKHpDq
5ikLqs/5GFfnhQ7DqUGiia6vaOkRcjgVwA5EM4C7W3eXKaW6kYiB9+ABkEfw8bidMe/dARbSqK7u
27AAFe7XyJJkuqLuexjsnpPGV58dCnY1t0c7RPSGkl8wxdBh8iuAi2zbsO42/FIrx4AkyHOUm85N
rJcjRb9zhgFFjx3aCQDcEkd9ZHNAzZjWf5QHSmAPfax6j7LnmJa+UWJXPcluMKnW3mwrfy+7eV11
p9mYuYa9cPioN01ziIfGPOmIwj3w/Btsx5BIN9CwBIwzNnkAsKjvi0gdtpqmxQ9NbKO2wmPmcOyj
7rO0rc6BonS3rOZubtnc04fkAVj1eFomER/QLgmydxJV1I+jeSosJViqxiQ8SHYXkFFjvx1t/tnt
RLeEM3mbG055SXwtmV/IZ2p7GO641ys+sRV4dwSbke8cSsG5tB46QdCUgLE5ACjruXcxqqg1KX7Z
NAfVvlq3NxZplrPkmupEvY42kNygmBk8UJb41yi0vSsSVToKJhV5cTkijami4FQnUGFQFHY2yrlV
uZxwb6Nw2AEhUoDd9N51XUeOmiqPrtyR4SHD981Ssln5bbUJHSLEsivnTmVzbytGc2dOHhV1TgMt
JHkE22yzY2PZ/q4WQkv+AH5ngGHhpJste7ZpjJbf+uUHPG27LR9Ud5NXvjyoiTdwWZTjYbmPRV7Q
8fNK9jYK88+vNPpsg6xraWrZFkxuft8JkJI8UFRJ8Gd+SvOufU4qp4BsX6c+WzgkZOwuVde7pETn
8FhNlvJstW0iYkHZj0DRH2fwfS9Wkcd3BcTZae65d0rUNteYffB+Sm0THIZlC+aU/rvddKfld1qP
0UTOwubPBiUWqndZI2xVoVNvNA9dysU1JCq5B1tB9t6BFatKYqSKVaSDU68DH2q5lJDVqXvKSEjc
dYOvPlGL16Ld6mXfBiO6yh1UC4dFYRIXsXRwYWAGv6pD2+yVJOB/c7Lp6urecB+Yc32ZgefMXX2Y
2szgmRi0uEiYLC3ZlQPvbKVvK3Bf8QGtA5VS+3zyYgU5j6Qy/XXZde2h5LS+md6vg3IZTR3Uk9P8
XQYIG2dC8bgT6sZz77V32TTAg/sPex+MPE9Kl8LPBN1g9tGJg+hq9ml/nIlQ80hIikXa5KFgP3iV
rTT2DCQHh6+y98ZvdVEGsqmJWsGN8m6ZdS0r8JydrfcFcTtOvA6862pTa2w7Ryl364AaDNHWTDJz
R1bCBwkQwaOOjhCcFzqsBbpnnuSAPKhUKUCEL4/SYAlH2eIXpjhX0GW7k72lTrvfWiob6AL5cYAC
gkVn5eiQrd8TdchhaP9eqT/WeesUQt/RtgzBpNpVuTULvutBA2eoKOcLCP4+mc4xVhI4X2dK9SLL
zM9a7H+XPWkPdVU96ND77aRNHuYsbbfARCaArKwjbRl1g3JpJPmCjeMCUpgOluW7J6oI6rNfkgrW
ZzYDbOvMm9S58gDzICmSDAdLjhC2jy6zrgJYPXcWcidVfDNLQgALvjhX/x7HjqdZUWWf6vpABbTf
LshkzXfm+0xHhEWOksotbrqnLDNjUcMf9VctsoxdXxbuDr2u/mbbVn+D7XK4mbH5l+Na+b00mcK+
DAq3tNyXthYsnuvEngece3Usv8gVNJ+/jZzkk/rb2dmc7NY1lO4F6RSe6MUeajspJQQhBpLFuQVf
SN7499qkgQEp1Ibwq+FuDeNJPkj2hbllA5x8kFsGny+l7Pm94m5MLTB5i0e9rbYBnMMUuwyjtzTJ
48OxJa1Ls4l1fa96NYzGqxdpxubMo+d0b/RGsV1h6F2u94ccWYWtkQFyWAf0HHGlsKyubdh96DXq
7WRacWgdymwmalbVUF+o01a7VhneRYm0xS6TgTKR+MsuTW09wvBaAmlbU7U9z70OpTqogWX+bbVP
PdkUoDrjfrVJFx2OGsA9ytfV7rkEiFAu0biuBD4Wnnkd2rQ8+Wp76CRntTteS80xz+asGHs/HWdY
StMXkyjin8JVgH3euA5+Yp2BaL66wkH2UhaGLV0DkNUHroyyf0FwL6604iKxZhKRRj3N3ehU9vWf
JlPhEUEiz6TdUr3FazX9mriC1IRJTpxT5FTCui/30wgcdTMpY3UcVfW2SqAANB6vkkFM2rzEro6d
NfFtJk+8zJJNeaiqqD6O/nCrBafYak+QxzhTB7hTaj1VN37Rh7eZXdeuNcrurdEVI65ihvdRn/65
eEO0I1SUBTGX31LPjYcHhOgWRimEonKCOLRe+kXjMfh+tcd+1h9KERUYu6C4zm0JukkptlNDeH0n
bV4SC9FPoArbxqoiWAFwXIxZzQ1nU0yQmqpMCvQ8Te7kuDwMAUh3Cm/gU6cu97oOvM42K+8+H3xK
b4JtEgXJlXhzci37cCTz+6sfu4iMUSBRbFqvTK5yYLRCKhRks+9yQadFhdYysRZOU57k7U4XVxHU
BUc/pSZoWdKVTaUR/+c/TgvvQ50V9aknEX2e1Dk7d1OYnWVXtqSNRxT4oP7NB+0M4udGC+6ZBaLR
wE821xV0V3Ohdzdzkl02hOXzoJ3VvuluRUqN45ClyR8N8FK38aM/rdyz4fBRyyfyJM2RQG5+Z+uF
/jFy0j+lh53751LPki9QkcNEwzOQjHmMgq8KWhx0uthT6//sqqILCuN11DPcV2fDrvsjTKE613Dk
6vFeA3V+ciHDuivzcgCel5Jli4zgmzo4V8siJB21ytaGb+xHm2gj+uF5+bFCsHw/dal30acKoMCy
XmPU5bZXAaq6qdhNxXDoSqpdaWNDVcHjIHaao/BRKvoLL69wbGpQAtKWSx85h/ARUukL2apFenKb
ek2o7MhJ6hsQgcpBF7ufyK/YG4nWBP/hPvEj99XRgG70XtWnHzzkv7pIP7Vo9GvUZ8AArd7cSJs8
xOxWs7bPz7IXzTrlp01q79uWsroRTNWliyKeN4r2iBwMoi6/TNJDDiJMkpEWf8545jlknmXu5pE4
w9bsYP40tfGpFFU3Y9MJwQQwlZSOf6P8SN9GTlA9Vi1amoMK8YHfNciWRJGzDdLI/UoIFZK9wP8L
tN4uSKZLPis1St0UpoZFPV67voLBUFaxxnB1RWXeiIvup006yoMy6C9y7lrxusxdlskgQhErq3PJ
t43qsq3EYUjExpBUr/hPaWPH4PD0Tv0caI4V0rF2ZUt96/UG2bG6wX23riPPESXQpEaDPu89mTQb
wfMf2bHY7Db4hzs13CYEAc+yt/4foGznEzXNPyLzEul68dJUffRo5s3nLHaLzwnx8mMAYGYHwrb4
bDejAhI3p0BadDuriTc6+5Kb7DrhlYejmPSao2zgZIUKz4qsO8nVpE0WkhG1/cxvuPLgl9nf0txT
zXgYf3lBS/TGSxviN152SxQ48rzpCzfAK5jk17U6I/hb8j8ta+mjeigNH7Giysg+Fgiz7swsjO9a
r8pgIPPDU5QVLoByRvuucp48RBjlYCBMqdu+uA4xnLL6qwVmcVck+XDXUQn+sTHnYNML5vJpDOGc
ibUvFKuX+3muwkuhBRGQsZY3yh6n75QtLK5QBcAYmuTm09SbwEC7xudBTTyMuXGfbiqR96JaEzB1
CHnulKLT6uYwBRd/B/AsoqzaPxVJGO7HwXttzb9a6+jagqJoeBpBte//C79iAgXBbfjOz8xS/+yO
8Zas0ASWEey3CgXENobP6GuvZc8LTt6r7mZn7P/Oh+ZbrSDGpoe+C64icB9L+N7RzaaMFGmACN5C
1ikUtdqYmZDpbRHn2NQ9MN6Hzv6wJJl7dsiW2bWwhibNpfO65hP0Qgee7BHuHMzurjdr/eACj/sq
QEtt5QUfI7ipr3btk+wSdjWduatPVQWcthiOBrIpT/OUX/Sisl4MN1IvMLILgmGDuPtUDPfwmoIO
Fl1kPql6UQrjTjpP1UCW1kaxRY4G5fic92H3KAdN/dDxwb80fYFclRt+hFZavZj95BY8CfTHsXe4
EeWeerENc+5IkYP2netaqdpdQfHS9GeQjPU+UNX7os71Q2tQzZd6SGpRAKZtosTJPtqaNT5XebaR
g5IahzKY71ZAhFWaNA/cYT0H7MDN4NCXTfUlY+vm1v30DRwujxK+bp2JjTQPzTix3XL94GBQaLJf
CnDGlCAzwdQPK5eILM8prZ6U+y9+EQJjhxwixNNbwhDpaPXZsE361EA+xwIpJw5ynp/6PMOQWLXY
pSNjuiuGxvpo2JpyHqy0RJTCsj7mdTM/Qhd4L3tKhAnx6SLq5g/SombxRxUlUEDjDOkaZCmOHRYn
uZbWE46s0Q08yK48UxtGlDshZUdGMc5tdT+RLl5FmhI0PTM2XGDniiydD5S71RdgVC7EaYIdCO1c
kS8W46NbwxIujNIpVqiROaiiL416F7/6LHNWzzy1CfTMyR3aesk57fW+JeNNcw74PgIK1I56X8b3
ppLTlSPy4OWW6d1rpu7cqyTnw6qbz9R4IDAum5QkU9mn9ehox1l9fD/8xnNpDpGjcHucps3S9wdj
PsPVMClb2fQr5C8Q8Trm1i/ZS2PIi3BXpDVgt0aHUU+kvMiyluEipCn78rB4ymbdU7hmNnO8kYU2
0gbnqdscoC74WRARUMW9YNA6JZ7v3Sn5JpFi74hD9Ead5OCCLVtHfw2s8LN1MMzc6T6N82+LlKRc
WPp5io6oS9byPYDNCnwQj/1qB/8n8TMl2btNyrXTdFdj1MwHtQ2sByrVcoJP5W3x0J0kOCD5Pm1X
F1erzId1KdgOtsAsdtacsaUf9ehkEmPYeJPSf3QGJ32Mi/koB6WpG4u969nNUxXP/UcvsKGJ8Sis
koPTkI37Av6CQzeqw63XKTwzbUEf5iXhXqa60U8tbkBfCSaIlpVegjGi7GcbjLnzIFVWeg9YzFBO
HkRh8INJ+ZXAK+FZ1D39fnGRAxsv64bTqwzE5ITasUfMWLKOxQkB9SJI3K3sGnYy7uIiqJdRtU8f
fXvQnopI0Z/MUtTeOD/5nf0QkgdBxWj2ITRHgt9Zdvu5nRDiozB0oNgfnm2ooMN8L6mgF9eJ8heA
+NMXN4Sq09Asn1gkbu9WFG5oIE1fVmLpUoMEyIhtrjdY1rNBqa6mZVgfkPVKKLImeyTLLPoOYkxY
YpbBQFRT2O7wUnZlfZUO0h8MIABaUZYBhYF58+bhCiWz9UGatInAiaeFm6Zg6VDgLLi2p0dKCU04
9WDR8QUSQx5MVXOOXRL9tZpkC76jXWN2/lX25BolZ9pajqi+EKvJAdT3nKPVKH9Kk3T7Nd2YCMwv
J4YUudDKeoExQ/xkw19ITagEJC845BXNrJZJdZn0z2+QySvAORFQZwhtYND36+xumbtinZOMBGzJ
FwOIFFHfJL9E2qydi9KDkSQVYWHNOyfCJMelFqhXzODgZZ9B1a0OVv0HtwztvCTLfLf++K7bGRSR
LqPVkH/sDCc5pqOhPzUdVTilAMPL3GJZ8e1qnOgf3Zq6HZlqlM5yVKYaa+Es58JG6D+rGhLIgNsA
WJBQg7Uhir6JEAqVF7F5VZtRm3aT3eY8HQcVO3hGFMjup80yJ2v8LSy4mgy7LHMynqy2YVZDAnws
o+KDjCAlfUeBTprEh6Wueu3LWJT0ka3cnuotu67o1VH25UQ5vEauKKMG8CZDR3ZKdLZ0SQYt9EOS
jshXLffia25+gizqkEjCosFTn0VJ770haYlMC3W1ZR5cbEeAeycZ2pHBnLRpDeojy+5+DfdU8fhq
C62Ybadmi29XF3b3iin6za/xTrPpr2u87y91jhkkYnboGYfS4gGpbN0Xv0NnVh5CouE3RXGd26SH
D42p1Sek6eBBzYC/3SaEVvauRnxaOkubbDUFwdVovFuny9aybgN5C1vF+pBUBBVBrHAyeWrYyV56
r3vIBtUcwl1TlgZCdVZQEvBLizOfVnGWrfVQ+V74OvzOp7ZrRoJeS069IFkUK6wuRoRImt6kF3lv
Wm9QXet8UNWgOL5RRpajYsAgiHN8BVkL4PavAZThfs5Yl1IARcgZ8r4I70BxX+sAB4dC81ElTyJ0
l7v001zBEUUc7eZ0cPHPqao/I0W31fpQQxguP4oI7UfpWTXEB5M5e5I9kDifs7Gsl3kIisATDo3M
WQ4iADXArANno1y1s0Jn5/aQCshRpYLA3hO4KNnVTdihExPG3UK+oKiC8Eqv2R2Krny59QzrcujO
cD5F+YV6J5BG0LHF5843KDXI/PmnwW3GP3zKCg9vnDRfjc9Lf/H0fO64W6TQYmJcarV19Ny8VO1o
XswUYb6IJE4hepqi8W+Bn/7ZlD46+Ht4o9toL7vr5Kkpo36zGr242gI2CM7StIyu3ooK1E/xNL7+
d85EkNJDfu0SOmoPeZzfL63VZjY19UxOilB0nKP19ltHOdnszyT4UDASKw0QjRwnpZlg6+8glrKs
Y0iQf4IWIkGXwbKH5fBr1Ne4jZGjYiCWjiBBz1SkX/iBMJoDZKENVS1F+MG1/9CLWHuS8NxS6/KD
SuXmTo7Jg1f+UIWD7MAN++og/QOt/2SHRHvbnagR36z/dYsWy87sMnThxNsByhbS4/WtkI6u+M9k
a9bdjQ6/wWm1LzPWvjYEuzrIkufBdrXp3pv66tjm81OviNo3o7mlU519STOUASMt8C6OE7QXty3q
fTGjZVlCRNbDjbM10B2/lq5lPfeT/QECZ+crqdYATMzsHgfq/T8jULVp5tn5mhXdeJeRKQF3gJsN
rs7LEbvpMk07USONSL1wiwrtW2HBPgnfLYFMHaYj6U8pZwzTYjJckc/ZTRYY8N6PzktpzZtmN3rh
tlQgy5HGBVoHvjl+67pYeQAa98mgKveGiZDgQB3CwRBJc0Vt/3ZV3X/Qwtp5JkZ0db2ufmoc2E6v
gRv5VNJk9mXOQDcA96JCfhrjD02UuxvDU4s9wohzflLRFj4s6ITen8h+jcZnVd9MFFZ+jp0khqkI
NVsCrsZno63cQwdSldA13WAwho2toQ40xBYpNW7u+yk2RN09Id2wc5GeiiECQ17ORcg92CQl79fk
EV6A0GvTVHXN6cxg33dG/OA5aXAfk7o5aaFrncHvJXc+WHFRZVLvIN90PkHQ0cK4bCvUhuXWjsJo
i2eRnuhppRH9gsIFRTDZlIe40Sv2SH60W21yTuR4xqaq3G7rIxT9OCSafuv5JVrRsrI1qH64G9CQ
ZG//E0bba5V+GyCplqYVMqtMcfTGF25g81iBP7iX/HNBgWKyF06XlbBuigSzndmhsjNBNY9qfW+r
OzkeVT6QyND5+x3Hneymc5zts6lGgXWFg0jwhwej3haMd7eXXXlYfKYuLAQ08HtrN2ZPIAcwSWjr
W1/AN9IKsHTMHloSlMpD/jnNffVxNVhAV6aqV4hoQIcqGU8heJi3oa9OyzxTcKICdLQPeth31NTQ
lbbMTKtz4igfpElOpd7wW2bG0BJlAajx0FVeBmjoD/PUNQfZ7XRw1lUPA4Psuo32ycj86FH2vGcI
l82XxK+6x0zrPtRWp7zEzeid5HqQpcBWFkKqnwxPc9OrP0SjKIKlMf4vy3/wCYam/RIRQ5vdAA7+
uHqxAQDuDcrlL6k15Bc3icCHAcb61Ljhj8GDxt+gdhkm8OqPLictPht+gKxRTzlhMOv3ftPBAFwo
zdaEm/l7yTc7rJLur6j2v9Vu3t2MDtT15LIJj109++5T8Y24k2E9KDa7KDVyAI0gBPhdDexPPvh5
GK56+ChcIb5Tp/n3KTJ3I1CyzzbZxXsLjOxdBdvDV9N6lAvWiurszTkfjrB1j5/ikOI2caJSNQLY
T+oODcRqfLI9INkeFFEfk2A8trZh34eh3WymdGQr23SgfTrF3MuPU34n5KfLpvuQx515XT5r8V2x
oqGDKG/U71dbHSbB3pzIwqtyufrX8tY8k+jxo+OiP7TmGuOBKi931u5k5nC1L2lGMTpMBFrlaNCZ
D8Cuil0TqOV1SsNxH6eF+dEpkPNT9Tj4MyPCyA+S+ffcpI9B6XVfDd1UtzkPT0/kKkA+c4mcOttM
tomh6Q+m5WebsDfdjwHonn3szdklq7LoAtmNsndVR/9YuBVZ4Kpy/gp20Bhln2A7uXkiaOiLaOLc
wlsVEVzcu21KDNF3M20ZgVGdviM9O0GGIpzWicSJemopK/NO0PqsqbnJs5NjO6pULZF2W3Nt5VyS
ylr95MjqI7sIwP5M5q0ZPjmSk5DbAHj4OoxtsJXgCwnDyLiEdpObh1yjFtV1eVGiFw7z3En6SDRH
lahgNO3kUZrGqGmuE0E5FPMcxFS439xz+wnQgyiTO8XUqlteqHn/pxIr+jcj0/s9kooh1ViT8SgP
JXWbVz3L72oo5BaTtKfOdKp4wrtEgk1bmmwTIWW0J6AuE9PlQOUl7Z1ckp8yxEOoQwtG33E3pTvs
iYi3VwiussdJ8PoPk98cemKt2y4as8d14J++clA1AAf6iLNspZvW55QrKsl8gWRR1IzYfxaCPWdQ
zBJSOaW/y8O+PxrNWD0mLkH3FObBZ9XRPvRD7Z1qr9HzjVN5FDU0o+Pv1Vb92ZQOi1U6LL4twVAS
pHG/k0bpVPl+bW2RAi+OKbQvbZgA39Mqy7+U7gfqqrwr6mjedQzQyt0Zglx10rjp506JWkQ9VsP9
bFRfpKNHchoIhlhgrN1zULcRwnvCL52GaG8ZvEnSZ6aQkvtXPp4UK1cPNSWt4iFl+Jr3EdygcfZj
hA4LTvA8e3Tgg0CPNJCPMYuHBM/ZjvbWowQTvDGAwYdOH32JHLMTjNreFene4cX14GTAzI0e7nAN
fju39aIvfm9Nu8obu6MctXTjyHer+tClnfrYmfGXooiiL6h0aXel41K6bSHE+ErIqEXnwWmCh7rS
k4tbj+7OZCf8vQdrJwmZFErd2BWH1Hny+7GX2nh1FwHXjZ0b/zS6SnHwuRvAwmqiAlm1kndjrdI6
t/80D22O4aDxLI4CoFPcQjN4aIPIJX43Fjdbz4qbtMvWPweDzAuBBQkXMQBtjntsxax16tBk2v04
pl+dHCaaQSuhcwcd4QlMRGjEyFqJFqSpVOY1obd7NyCdo6Ho7pBCSjbrjHUV8f9dkuyv1cIXotcI
MqfPc92WRxjUil1Z+8UR5UZIMpNkfgibXL+bmzI+l1PfnhO17O5GdMHhPIQEV+U/+aTGSGy7Uz98
L+P8igyJoJN9qRDXCDa1lTyUuRp8R5hO39gg4D/2JvUtYJPZE9ebXve1h+XQqPoDunLTTtE7c/du
IAEBTkkF8ZRI8Qyb4jLh7cZ7YwC/t9iC3jcuLiysMJzqD446I1OQKHV0L88kjZOR/QCPU24BTwNB
U6Kku/m8rjY3b4sp9V0IOZq03MVRMCPHQhdC+AmyaHjgeDxOJ+BhAkyj6f4PoOA6v/WiNxTs5tYb
HlISP4wELJM0yQnrjTA2089ukFR3MmwfGvrfkYbYsOwRAOS5WDbXw3tyrThvXjN3TvtcCxogC+nJ
Io3s75mtEvVQrOHJdF3rboJd9WjPnXMDANuwB3TrL0OrPKEO5SOV7ZvHADBU3gz9DwXubLEBqj7q
HgKIPSJUF9Xr9RPyUlSYpH77RJAdNgZIE78GWQ4toGn8HaMCAPn2c1qP+nWQ8hN9pG3edZsqzO88
Vc+IKECoHhOev2/FT7r8XY6FKGWjmZ/kD/z6s776yoHVF7anT7K32qVvEqEj6UZoL101H/ok2AHQ
pcnCeetUlFHJrqPN0aVxgr9kb6IK7APV689trE7X3s/7D4aVxXcO5eEwyzPY2/n4HAfLmEst1HYG
8nmnpIb9gDDYbuXH9RuLisnJ9rbk+NWUuhCh6Fcn6qka6/Z57l8mK2xvyRxANmz60T1hW3SKQx3Q
nLCtAzYPPJu6ql9trWhVuRHdhyh+b1Znbhaun4wXCV3qCstGxSf4tiCe3sGZJLCpmQM+udBf8E+T
xE8RgNjzPJlvZNZdsROFasw52UxF7sDE+7EEmPDBIq/3MRiQMfXmWD1L19FMPIoVFE2U++h7pGKt
vfxQbLV/cey5P8mePACA0e59m/9q/Ygn5eA1UwCDgMXd4/gGkAgOlSpaDTDXgloME5izNoaAKUos
o+aMTnwkQukgxDHMp8rM1K0LGeQdvBBoBzkwCmdaPT5S0d0+q6UZnVon4KpKVLreZD6UPmwYUQvg
agXGySt1ltex1TbVgezGgHzJr+t6eXyVQ3KmpUFZnViUCoqksTp3f49WO1xkhhja2nofu2axJJjr
pEjOlNdSlCXyzXUB+ZXmn4vUTp5IAe061NBABTmpv8vyEMjSL2zsipJNp+ex0K2rhMwSWArveskz
xqOsoVHMlQpJElnsm110v50/SIOSqsm2cxtobsW4H0U83wh3HXYnSt5FIlrclhxxqFo3h+Nynyaj
dTWngnuWNMlDioazsMtOgI7zAh2oPa6mMpjO62HuSwrHYmM8F3VXVJQO0reHGtLusjhJP2laZ8iW
N6pkksrb0BjRuXPCChwo5OMdiCkkYfLwS5hn3wCHDbzPr+VTplM/j2Y2fA1dUYHnB8nzWE/ToddC
yOXbLjq3Xn/fVqa5QeQcsiFxSCmauSm94x/qqNSWAWmTo4XlTrcO5aEITeadNLWeRWSMTPxdYXr5
PaVBSGxZTf1U+CZKxwN56yV1IvtJXf7sx/WQn2TfqUBQbTPhL/uNqFKqzB6lkSaoDpNKCsW0ev9r
45aQecLHGKf9ySOD8G1sBC8JdNmPYzFr6NghqKyYc/T4z0mjYH4UkzJiet9mMcn7l0kj7NxIJcQt
zKREwGtd0W9E6rZVif6JqueE7WM2kZAwBFcKl9gTikPnpQC27SC5X20B8EQIi+phJ21yAYsSrWNv
UdVdif2ktGm5kBh1SCI0SChQSMtBtuQhyAwkG+2KO4amvg5oY6ACZ/jZJaYomIcHofTCXDkgXdZV
SitLN60JsHO1vVulbAaIRcqWOv+fC6+LOMHgUkZ7WS1ynfW1VrWSHCNjfnxnTwY2/3MZx8dKfKKm
LUAp1Losn7frj2+7BpuZYai7m/Tt9L8mY0ifACX2p5IC2M2il+nbcNZFZu9QO4nepq2P9aOhjNtF
/3KgpvAwmI2zWwU0KeU6QZRY3thMq8/sZY5GkVrHBSIhwRMLAqPaFVARLciKeqgJFXja/axFcExl
nraJtVZHSradbuthHozpVjj7yiuim3SVY9I8gxW6iyuKRVb/COlDHcA5y0VeBj5GzF+H5QpjeJDL
rWbZKrT67XLvTrYuCSr/kWsiPi2Zpdj1nKMSGc/vslMyFwUY9DmVDiK7taanusRU9kHoZds1nbWO
LtmqtS9TY5HwNjpf2csTyVGn3kL67T8qtv+HnQ7aacm1CfpRUuA/pEmm9ORBmNoGAaYlQweBxtJd
Ad2UDSuO9pgFefAwK074yRzYnZLpd86RVkSfkhphZ4MKmaMcdeK52gdxbR5kF2V2cj+jZu2kszaT
yFacutjK0YECMiBYfF0DsVRfDwq4C4t0Mr0qTLUPpfVNDi2LoajizdxzZK8ym2f5qlINNDsBys8j
3y6KeKrwT9MYVNAaoouGbXRZmsgz0YS58CJbcFFGF8hAWuLYACYL6w8tNOwT5cSvB0N0rbmrcgC4
GFVPsaF6dcvX/lAH9f9uStdlllzgX/vrmaSPBjRlC+1zTxDi50tw5Ill33EmFSnIetMqfnBJGnLW
njmGl7UbCVs5TwnFgPr42GuDe/fOhaRj2mwWH7mEnOOMRowaC9IgYmk5RQ6+W1ra1gHpR6Toj8Rw
jcNqLwnWNsurLLN+PrhaBocoSJpTjBDiSbb+rft/sb1b+T8vFf7uZaRN6Ceb9QX+52WSbOB+8m8+
v301nl5SdTpNj3LWcrplGcoA/nHqt2P/ttz7l/rW/82YnLqc4Y1Vnn05IypiVPZKw/96Tf/9ed+e
XS4jpzZJh57BuvY6strev6q3K/0fzp+lgB7ef0Bv+m9O+6YpX9a/92t95vfK8Su2pFF+KsVBtgbL
yt53/81F+gk82Um2fjt3dVn93p3tt0v9F3PfLbW+0vVsv13+3dz/4mz/70v99n3pFOUJgm5Iz8Vb
/9tXuw78n1+tgppKQqXCPz7p/+Kf/u17irofEbD/9j1Zl1nfk3+b+//5fvx2qd+e7V/fj/VVru/8
b5f+rcs68O7tXpey4SSLkgBSlw7ZO3cz8QBxm9g9b62hQXsUXLkG7BBjKNAxfUe5fVJk3l46Sts6
OvQxtQ5idB1YVgDJyohhgbgVy0DW/Lqg7AYw9Wyh2kNNYi5RrGjqXWWM6lUJ8vGSFIEC/YQzfXVJ
cLd5pH/yEBgGPqcaD704eJHtXuLUgfmenjxElLGz6c+muzyIBatSo9jLjGACzJaYnbZ4S0c5hRgE
WcmiPK0L2MoQPEDl/G5dz5hhUEvRAfVHL3hpGs3e5MPcnavBCF9IAVfkk3P7Eo9V+GK70w/YmtEU
Er08hsyBssMH2QMHD3MgBUWyVxozESg4g+SqQfpBHbxoU8BPcCjrSghNQYZ1etM0/aDWtyPwoVdr
vzalL+GPBjK5GMKYCFwh4HALnmZYJnau7St3/pfA7YyXDDFn8kLlh15Ngs9j67qnMIzRga8NiIx8
ttfGmLUHOdqUY7+NEkU7yVF9jD6NJNQebd8Gf0FSUxPp0AKK100Guv07hW0/IF/SnkM1hkU9jIQW
Qj58d/JxS2oiustqNLB8YxweHBhsHxBhOEV9bp49tdSjvaFALQDVzG31KCGGuTXad2mxcbChc+69
c9siiCrWKXvBI0yo+x5JD+9KYPLFBwaBqpT6P4x92XKksLbsFxEBSEyvBTXaZVd5aLf7hbB7ADEJ
EPPXn2TR23j79LlxXwhNUBRIQlorV2b/FIIYSJPiyYHlASJ3tzA2ODsO0fN72+PA7jXg0ZtgkHFi
aT9D6MwEWWOfQyAQWduGORo0UQAVzdkqdsM9YOdmAGp569m2IJMJgZbwby14JfdTlBYICkJjNoBH
NwcKd0uNixGxMqBQsv7WjlO1S7pB7KhxMSF8wABDy44ac87ZFiwG5lILGGq7NbwuAiWsjivrRrbN
QAGyp8ZSVl7AR93Y019gMGpBT0mLDnTlzPRUgG2zOtC5nAGbLTuLHWwNql1WFcPij9uFblNX3Jaw
J7x4NlRbXGwzpyLVHj3NgkTiXBzz8pzwAT7baUpeWK/EwUqrbEu1sQ6peQ3s80eqBYXeL0TbhHdc
lv3Za8I7vRuSwHGNEALgWv3UIljz4LIexDtzVrLGuCty96INY/3E2lo9dWPuR4lMH5Ja+8YBNbtB
mNq05zKVftfwAUp0PWTJu6I/pZ5dQHIs/wkuwPShAUx8n8/g+cwsEbUnxj7ZAeMPnhXPMl66FNxI
k5nXt5RtGYdsAz6JfNbQCUf5JBFLWjoAeJdKk0+WnoIxFCQIpyxFZBbGS7ir5GAD+sfuxqzm4CIy
+ZUB43vsbJArUVmMEOOro0fdrorA0U1ldJA5+Kia1INBaD6X2pkVrPJwjmcgssWlqMKsvXvVdfqt
8JJ4Vjh7mFgPagsDURepczJbge4c2gOMy57E0QHb/w0dqEpg6C7ZRs/fRgVZshjAJDFBPNFKqvgR
EG3s/hzVfssGCdcHRC9/yFa+gmYJRD2jBQUeJZttE/FxB89ChaiZ03owU6WgXz0XNqH6WxPCTr1J
W/DHDUzWd1H3q4279AxV99eh9vK9XYM5bRIhBwLUDGLQ8BiueQvBx+mSWEMgWjs7ZKOq945soiu2
/pZvaiW/yEy/KxB3GsTAZe+7zD7VXCHMFjgJn6VqOrSuPGW8ca52bTlXLQWc2Zxg96UyQ3JQYWLK
2ah4TK6G4ewT8Ayeczzgoc/CIzgkNdDh4VDzqNprTpRvwKKgnR3L7nZD0qoNUFdNA75txKgsSSnh
ZS67Lt02YAa5bedoF0pRGxc24m2jF6nfxbAnGQA9FD2/zwuhX6gEJoZZ0CR2gIZDA6qoPX0ACSHY
pamMO0YK91wB8YrZIz7wnwVkIe9W2Xu7ga6YAOYloDI6FIVXXJjzDF319N6FG+tSML+ASPiTm/Kn
BHQId1XW1M/9DAO1EJB21lRUP4NLD5HeiAECZRA256GM5NUzannFtmM/Jpp9dkFpACwA6BQx6B5m
AsiH0pnMwCl1LYhnb+BUDsUxjYDB4LFoZ7rfDaCE9TasXdt3o6i/cZvklFWDe21db0C0RGxuQyWy
105LvzeV1l/jscajBHEpvKB1vjE0DR6jgo1gpBzfeB+2ewtgmQf4gGOuB1002b9dzb5Avgf0G/ns
MawZaOxNPhwzFyYI3iTFI5UB23XuzApsiCW+gVkqiwMT1XSrjxrfwy2SeDGwHLnFLm0tZQBuRPHN
Ub3aQKlOAbmjzp3Ts03tmj0cIaNzSwddQSNwzVKKSyc/wCr9WFQtaNCprLNmx5/NhiBjlrMboUrm
I6B6vB1daH1HnglFSMfIvkOTyfdSrfBBaOsc0so2nqE9lgQ9A6FGxDXrGmaaD5Go6dTZ8xOqoQa3
rbQs32ht8jzGs5Ua7l2zHoY/1ti8Mbs1X2TkAW/XZOIA2pZiZwMwbA/3kEId7mOsv468aQYIqsdG
IMuU+TbY688sr8PTqEBYP5m3IPIFGYpbPgqdbztNAbcw2j94x7Jba4KlMowgO+TIsjgPCFLc9l0/
vWgN5ByMPb4kprYpCuZdnCC1BvtCaUTFepfKMi5SG2zgaJGLwhptEu5tgCjm+7VsrJ1yGxnKCOgs
qjCSST8MBtgt1zIw5JUBwh5fSx075RLArOcwy35nojV+W169mWSr4P7svQ1CUYqHVoDkdPB0aL2b
sMTJTkMIX+pBSbUoXguId5Zewi8dvCEXN3N+j65RvDatEW1N3vVHXnfwHpQNprNQIqC3Kx4ax+JP
desCWwX0m9O5zV2DZQVIt4Gms3qBePO0kQHVFiHUzOOpMvda32RnsxqsTQfopuKg2LS7k2E06pKB
QOhpkojatIU1AJvkuIe4r6KtC0RIMOiNfT+AR3KvT4mESrFnQ6UNQUbNoA5Gr+TeqWR+jRFaCDK3
IvqZR/apKrr2Jc1q2PJy3h/1Ih8f3B7TI7XQxXi1ot571uMGoi8IKjoIo4yeQA38nnmg1XPybryD
5HyyzVSb3BiWsq+N62C1CRK791z1vz3eOw8dNGGwmgQJea3b1VtR7hwopG0MKBk+sX48R15vfDes
wgjGiVln9Hp5A+qkYucWAsD5GJR5kYTUVSkHP1dO+l4gpGdmVlAXNwEbhzPUN2XWSBjzk3ZXdoZ6
sGNWgmyqcV7H2L5MKkagQG6fDTtP/kyWekfkl/kyOW4U9HD9XBIT+vOO0vQ9GNtAoCHA0xjD+aK1
KYLZmQH4GavvwFpe/unYTE+vg0JttMBSVeaPhl7bv63U2joOM96k11c+FKPyq24nyUG3nOpYSjPb
tmWb+k2Ijmq2Fj/MEUgXUbfMb4xCQUpqADgC4DQs+cBQm9WveJciEJHXQAO7ro9th6sBa4gggdqq
MOivKSjGnhD96ID+QIAQrmrk1gAXxL0pxxBs/tK9jQrEOeZ4c6cCgfGYcCugTPvoAu5qwNUN7JYS
qFvfV6k17jwB+vgotOt9FdbR2THL/ACBd+/Gk2lytOPYPVWl+GPboI3RB+12xrqCTcEE8XtZHSlH
5XTo5xZrsza239KUdfu1aG0WR1279dIBH1nlWE+5WfjVlPcPxZyD9uQbi83x3FsthKxis/YZYGBH
yrqjfgN33vtk8vwO2m7lBRookd9Kle8pm2lteclM4FttDhP73IKKqBIefWAGtTYEKCGrgDEGIVEh
oi6oxr7ZpIq5t73o+ueOPw5tov4gAM/HBwlgEvFqSJdYuEAfAQ/eZUqa96I3gI3y2K8W7NlO3oDr
OrHuczVeZB97p6i/sxCY7+uJ/SDdCOKC8Au6fgdx+Rn2BrxyPpcuSXwqRj+PpnIHrdP2aDHAC+Tg
Vt9MxwPvBQMyl7LeUHTbQWHPHJvOsHGwqriaCLK4ugis23SGNR7XMjml7+3gOKdpDPsrlac8vlp2
LRGdgY+03w/OIQPD4Jkqob37C3S9OaC1BYjne9V9y0AMchrAdOhD4VhhB588910GlfZwfA4dWQRu
rH4QNBIMZwbImjTISFCeDgCoobCMo30ZM4jSowmVE9YSso3u0fDac6W38Q3TgNbWQsy9WNUMG8vs
+junLLSHcLTvMabzV9mC+RdyN4C7zFmv9bYhVqWS32p2LrCaSobxOInoAVIWxW3s/ZZ5ktx0CS9u
B6u+GEmpzkVkONA4NRCrbujPeu1l962sn0oblCG9W16mvvzeOaNxlpY0zgh+tbaJptV+G8XJNUzZ
Q1npxk0/5+iQjBn+n9udCG7lQs4MUtwzjqvM2pNlmBCktSTiFjIH7xOSxI6FEd+k/aWGbP27Ubpi
E0H4474I2++tYPZuLNoBfSDjL2OmoKc4ejehJYptVYUnztPhkGLncCMty9mrBgJyQwpbgAP/UZm7
ThB1+cFrvGsipfcHEJ9OtxByGPWIuUBw5c/BZdhZAwb0YiMS0O/gY9rb+B0gQ8CJa4S8feeF/aLV
oOgC1f6mKCWociPohZhGO705oX6vMEE+uF4IaikLX9gN2H0B8RyryO/khNhdCaPizDSx1VxbAaIx
QomO6fVNJEO4RUXlfZ8YFHHNXSFF90fr+m2B/We00eQbz+4Rp23d0KEfhH0DnWpMREl1HXpQmE9N
H/smokt+pjkL0nA0XyO7PNvgmcfeC0T3iPkP91Pm2i+AwSAAu6vf7NLBTt2AZG7VjuxhrOp3BI6G
B6zljEMs1SYLO/ELChf9phNltBOmwPNsq+5xGOofmagBIgXS8jGcTA38U5D+xVxzRExMeIDWlLyD
EGu5BS4GFGIquTC9Aj+AGY8vLAdE0WPKe22r+lcD3M97nnRXMTmIY6py804XkK/xKqHddXaTg4ot
+yXTxnplQtTYbIfeKYWOwMWJ4ycXnMRQ6DO+1bFt3APe941yVV8pLD6yZlOacvYo1vcrlkjoIEMV
qkh2Y45Vsz5CnSqP9aeSD+5GF15z00K8I2iK0IJKjQx3hUIIh4SQXQDGr2E3u2mPcnZxer8GSCdf
wXoZWsy5k5HtbVLYsnZe4WDRgqla3a+F1pwN49YO4BYtNzYo/SA/BhY9BE5BfboFdW8H+Jpe9T+A
HLXfgLlYEnPJR5V0Juu/2+jpYL85aAw+msGHZkNxN5hDvMF4k8CO2M4lr/jPvg2rV11P4m1kquFI
UlYI0rdrMJlteBfzAH8BFh4GdBSErrvwGEOa4L4eECAE8r74PcauUI6V92x7doWwd57vK+F6L7mH
iHtVi3cY0LgPXa3uXCNyo64DYhwmGmJKEQuxxnr7tpDfvhSvTbF48sGRBor7Tmy8eNbzMCOYaLpR
bYdZtNzNHYGumWXHMdXzi5lXxSUVFtR20+qNWmCHO4e+xy7QighPLHYRixCfAeGgS1iZBoyXU7WP
C298DKsa0vUzbdkAVUEzH+U7FpoIEoX1vJ/ky+jBwOU5AnY3JypfUjNPgjAq+ZFqud5+01SD7afI
km9Zf6XS0Kyqu9QFx3DYSuA+QLnRHL0GqDVE0RZBlzMEp8wcmgjD4D+B6sRCEK901PDh0kIt2+NG
5QMdasb3Y5cYd5QrTKF2kJA+ZDHkwDzLRleE+N4PMzpoWty8TZYJ+BkzjKMVh95TmXb3IDtv3oBe
G3wEt/Rnd4yc22nMRRC5TfrqyGhHwGbTQIyVAaAQVPyYg9EFetr/bjFZ6KK9kNYJwYfPpibMG8RO
skAyFb9n2gsCAvofjAttiwBU+wh6x2Jbi9ba1AifxGatsPwOMtaPEjSI1xG0sFxrrMfWabCkZ+qN
SQuAQLOutrlWIMgZ/3IzMgT6lJleYi3ggq+LgnxVqnaVik8GGBLuJs9T30o7vgEkZbhiq958y/l9
ERXVswMj5yNGGIIqUGqbaXg/heNjWeApRHbWBWY0VBCd1/Ny0xia3HduZd1Am7lA/CckoBCN8kAH
wwNVhUpAk4W1YZf6LkI1g6gasp09QRyT2lS9C1yjDp6v+bR+NNrLfJG4g3w7NCwhwfARj2XpAERO
bhvhESFGiw5A1SWnMPVeF0mO1r7XZCIRjhzjkWuWeBFpCKkMELa+UFlhQtP6S4pqC2l/bqdJxPlI
t9iYo/ZdkGojq/mN5vXJPeCYFmyXabKNEUmxYzNpwdQn8XluC4RG4pdmn+4sivZY1ywUHOJkWIAJ
xV2fKjTdhKkASzltCIDO6x4o5cCyu6S8j9S/asGYfHZoiHSRjqWjs7HBTfgrL2C008PUfgRvd74f
S2zgSptD8XYCKYYzCfk+t0XEOce+cFbo0BACw1oOjDljQFy39nQP+uEe8ypYjXoLNFZ8rqj/u4LO
MIV+n3TJt9hpACoSCXsW4A7bU1blpvmM/Y65ryS86YgXDCaoV580YGgvWhOXviyN5Ff22yoZ/2kh
egJq8th2NJMwTwLIvJ3rMP1bmE4PWgS6Jhb2z8WE6UI1vAOvS6u2Ye4+i0p3SkRIxpA013SWnosi
ie9YVqp7vJv2qNXRj04PkaOi+RBhq3AUrvhBRXlclYeYQ10A/RIDMyp/Qq5AnFND8BuzkC1slZfe
boezoFBbhKQNZ2jeIA/0yAlEvnaOwbaPIZwFIjfY0mtE1PpGgw3iDpPHdBqBluzmgBFhggSal171
6Bii25sRFIJyBO9fkhlU544IL+q1sQBpASZvhAmaz6XZOUFfcGNPSmgjKIsD3YEuN2mdUe0wN9bn
xvXcWClA5M10EPeeDNVFReZhcBSITmbG03wIoQWbZVdRg84UPXbWrKqcE1UC9Qw4roLngGqb3itO
kyrBsjWf6nXw4oCh1ldhx57zTst2TaYyKHbgrYN4Md9NUV1upZVtoJKJ+cprrRvEWkIhc87SHKZr
0Q5c3P2FivKoU0Eau+ikzsw9IxEapBuJuuodD/CxM+9WJr25KIoydlc6Xn9Jo9TXbUSWwlRTPA1Y
q10TBulbQh2zLPymNa5+5jPumKMDBqVi8Z6ygy3SE52qDWCeKxBdu4kRQQRr8ZTe6oyDXXjN56yZ
AuBxQH8wV68VguUlAkZAo6070OpQSTLeWDCgPVsGJmFwIsN2wXIIoMLhWTpl/GuK/hiO1H5nCB5k
hQaJuKYBJpZF9ZmNIrrJHCCxLBWXj7lM4SSd7OiX6v80qgTv3X/O4fmUb6HpXZ/1WrKjSK9d6NVX
bOtKH7owar/M9JQ3PCDimrna486AZck0BEyNeaBzW+wIgUoHOO1Ar6T0v2WELaV2PVBXu2l+HdQu
lNhamkxZGGDwnfqaBixoETbyKeLAn1JKfKTWWq2HV4InOkyriKVr+ta9Ly3pYfUUde8Zd2BMUOa3
pEH81NQKiSW0XT+3dQiTOxoMDoT0wBEYXYe0l7AMQRdvtATDZ29HDXhojmCGK7QTd57GWVYbUeBw
cLAjtAzzJUPF8E0kByY5nExzq7Vpw7m7SUSZ7akCPPlQ7cugi1kyB+Ih2gOtV+lB43W6N6xDWOr8
XKmcioRyHpZHT1kLLaiSz5LgXtg4NyGiGlLm3NJaSHg8PoWe4fmUNR0ltwpEBgdaBLEBGtJ8RAwo
1brtn5xHxrNRedNlbK3HPNO6Y+EJRH5nPVjHEFUgYW2HZnD4kcobHY6Xmt1QOR3WZpTNkxQESKqo
/LUClJDZnokp2xARbtSG3RkOzs0iiEplxImLb6WA/xtUx1S2VrgxjG02EPP+WgajrX7sk+RNgtfT
8DZ6497zBtYVgqITQp0A6wKBeifoRd5REVVSOaV6hFaAvgdhIJ/onz/OoCa5KWO2WVtXc2u6FuuK
XT2HrxHv4hBm1YmBLnqldKTylPS5wL0G/Dei2YD7BFAWxt1f4BeY9gM0Wvctj4YX3k77xSwJyLkf
idQ6F23N7xzWAtVeGtAxcqLbCSiyb3o8JQdvQmAg77wdFkj6jWileyjGXr/Ruuh/pbCFdg//ahdZ
0W1D3+oRVFPDFYtvcPbIW02CD4kWJM7slwitMTzSgsQWJT9EoaF8qu01B+xz3nAP8S0XXGb4VmA5
iaD4OUufDoQQtthjIksflqFIOl8pyCywLBZzCArg/xpkl8HlltzST1hC13aZh7mFaplXZReh53te
RvzegjNsYUAd+TlulHH7lwAVWQ0Yh1uqNDNQgI/gWNvDUqAeWq9BcFXmxWBTQxYMTs2DTK9w7NVX
KkmbZv6eg92e6rQ8B1GtZ4NqLoMqcMZfFXz4ctuZ8ybEzaMjBf0X9qTtDFG0iEiFg8RJQzCJN5y9
SBGDBU10T5XOEGBudS9NWLEXp58JBjOWbKMWreq6aWFR7Fn1vnzSYVrXQXEg2vC6FBeM3eeVOf6o
sE0NwtyrbqYW8tdxlVx0ad1Uf3lcs5m/wJq84s4IW21fOaO9S+AE/uFCB7KHxrQ9lGyXj7eLumHS
QR2mBbFZUufWrYcI1UAmifcsOViPWtwAFMKfiFgJSlHwhfBkyc11lDOthj1/tCSSpTX3nzrTsDgk
YkAiRApMbLQHf8ghpFlxGwKUrXTu2hqkVjPTOB16rFb/tkAEJyQqwf/TKr60oJPWa9AJjgb6no9r
jClnl8GE99BAuAAChtKTlhjGUy3UtA21odjBAGKALWKsjoCGKJ9q7XJI77oufI5TtNWhj/hkOFuq
ouZNXd7rnZPdL60NcNMwcDWf9NCP4pmXCHqLm8YZsoND9oXKQmis0epqZ80BeGw+VDObdR+7ww0W
VD7lqpnCeknNldQMdrzhBkH0f1vM5Wkl2o0oIIU7itL1q7gCG70Oqb3OAWBgdOs30MpNZysq9MPY
e0/tmOlnKnIQrTAEVpx4oNpLLMw3I0JXqm42GJRXqMOMCFUsdT0/0wCYRqndYoV1pf5PRWB8A3ep
Cb/POmj+cRLcIssYolYeJC+3oT40W7OAadb/f50Qh5N6WH9l/eWPk5xUdgdVYQLq8qI8cUSCnpTd
lSfKMt2E5HQhlA93AodY84AFohqLrY2eF1hQT9uWMZhEYKj1JcIr822PEbhxFOsO5jCYDoyRYrrT
vN9LjvExv3X77qjDCLeLzBy3P3/R6etNH39LGPmmyms87I+Koe/buw4TBrXgGQiUhO0luxa+rcsw
DNEOnc3wJx1ejXrM4wtVjMy6QKVV3BijJ+5kDr97N4qLqxLt6OkgRBQMy+NhLlPw5hte7vkdGHj8
ylTSPYFbAb63XDa7SAefbJCwUD/ncwiJkMmNg0UEqBxYsbEi7NWDTK/YrdJB+4totbCDGF//KjE1
3XIEHwd2lMF/XILABz4EBxbctLqjgwYByiXVNObeiRBjaI7u4CMSu74bCwsWlThEiIwoQRTpYDsX
IHirvmsiaOYgGAkk1p02BfFQV4+mqiDzHOrls2ayxI84r1+khZ0gFrrNOc1E7McNhBkSwN4A/WjR
kfkIyXcX9J4wHMGZFP4YIRgU9Nwov2kl1BQq9TO0wunCGq7vXRBl7ABpczfuxNtz6jmPqY0AYjWU
5b6AiSgoVOrHkRwRM4lDmhvDThcQPacyCE8ND3k4PGUy0eGTgsxqhUBcoSXAGupNre6xti+jxCm2
kH9ot8LV0qDSGHaboUiWQ1x7u8HpwtsxhPa55UGfSweL+okOGQDE4OvM5TlC3F+gt/kAJh7L+1bB
FLIx0jo/m1ERfkuMfA+i1QiRjZiCQy8OqFXEYVnpEO24YRLij5ExyGMnR7nUcgTsQIUpGbB8wDXq
1HA3Tj9Um9zMTN8x8uIUgaz+BL6pv6m1jCoSOQdnU7VjAkoHDBOa04FarieuZWsTSoFavwAk0Rm3
rdn9GNlgw9QmcBVZ2f+dhBcKt+IKoGunGT1NeWpKKSrTxgaBvs8IOW72pifKk1cN3dFuyicWeuZu
vX2RxoNfj+ClaiRAiIN2w81Z4gvwhVM/A/3ZDAW3J+uXNOwS4I3Y2nhWpPmYLJp5xmhOlXJh5Fvz
ibJBSVEU+bEH1AFmXigI1jp82BQeQBftJzNR34350vDEwWvcAINyKo3xTsGjD3hpta153IJ0rU0O
ToJ1XSKB/fCtqUDMgB2ViPyFtECxvBF6dPSI6bA0ChsTr2RJUzG1X5tiX2gfBg2qYWlX5Ac145RH
w8rzAz1Aiam1QVglXkDfwukLUdP5sYMjooCqVcGqy8jOvWjhI5jL18dPL5PKlle0Vq81axml1gO9
lzX7pV0rdLzzJrbDAwctAzQs4M7HC16badQrKN8CVTQuN50B+Tn68OxUYKXJOmBYccfrYb13Kova
1v17IuXpyaytKfXllC/ZT398Pc/oatw85Aixc02Hp4Qzd9pSD2gcM5v8DnH9AWg1YIVqrCHb0uuC
sbs4rS96zVLZ+kbXrKaVAKStL5xqvp7nuV5QlAiZEpEpgavRSx0u1kaC/gOHGj469OdcU5NPBZiJ
mr9JngPaDGWWp7GDWXCQJwtz96mG+x6dc07SAcqz1ed8LkAJ3TagI6X3sz6uT8N8SS5Pt6jtbeeF
W8f8ObpY7HcRvtrzIZmfB5t/51/Zf5XRGVRBp61ZKoNF7O+l9B7OYV3r/3Spd7uMVBqTdGjniYBS
DgXtUJ4G8r/a/KsMVBJ4LWvN11+gGrrs8gtjDmxgXSU+kHawAs1/e32nNIjpxX4pW7OU+nLav8r+
z0utl/9yWuw5FUw2UbcR8xwpdGhO/k3O+W7uQTRnfqopsanOwG2BqjHPkaRTKb9chK70cfoIuAXU
3D4KKWV21bRXbXagi1dgDA0mttVAd7mMZxqmNHWtH4UvZetIXtv9q0wac+QGdUVquF6Gytbsehnq
0muWUsuIXwu//NR6mX/9UmeYYAyMnjPWgI15/pous9/XJJ37qXD5En8tpQafWlFybRSLqpuWibyn
OfbTb1Grr1fFyqs4duHPddKwZlDYmk3niYVmFyqjLKX+f9vRuXRayrNgSkx1WKbV9daXaZ3u738l
6X0ImskpGQHqBADP2/og6FNDfbs1oPzDOgS/61GEzkxTWAaHWnNDkwTlc8AWZwDlxxRXQWmkbZ7X
qZWu9c/pdv5QrwONmnxpt44xqkgiT4N/e9SXj/yXcfzl3DDXYMXST8vN28XPsdTlcV68Tz7IQ8Bo
18NxYU7ZjsPQgjRU7P+zWPu0PIhpgUE3sh7orp0ogao429pwbuzoYawzP2W/lJn0FIFeo8WZimN9
S2O2oKQLePSBw/q11wb+YwSwffJptQUVIQ3hfvOop+ah1z71MVhVhXI/rUGXu6f3qDpD+7vUzGgB
urxTWoBScunM65tWkOXVwtY+UKcBWV8WaFMxgjz044nQP15eJRV+yn+8RuD5WD0Nx7UzLX3sY81L
l6efXXsrpaiMav+VpbJ/XSozFQdtSsDnvT3dHDVtUvk9AhoWe4YqWKZbVmGHB2IBDyhebOHSbtyA
PuV3O6/uaCaiFFQjPmdlnOdbOzf+RMysTmkLKySQedUpBKPmIRSwNJy7ygX7TgwfjKFN4EzoqsOn
TxpWxfi6rV9J+jQOMkknv5cSQa7wI2yAPvi5PhhK0UFZQP+zotkp875NEL2/fqM1AJl3QCreUUNt
sIwAur3YByGcGpeev8oZUIUHhVAnMHIBawyhBCHsh0p5CCUfqj3NOVOdYSkjEUG+7fDIqPfSyPas
Fh+jybaxz2+jVw2sdZDgLPNNq5QVUBNDgdsfNIj4AC8HXuP3m8EI6EnSAWshcGc4R7pLejPLVDVC
IBesee4jlVWJ8DYwsVxsa/wVI6rmiPO+vJis13L4xH/REM9kvDWSrsGNeL4+mCcaJrXXHtIWJqJp
Gm6wUMphlTOhvinf8cVItzA3gk1+ft3r/WnAPW9BcvEGPaRngDu0rYJkxOQ3kKE4JjrMddAEyzag
sn0dPI9tLTVWJyz0+BYd4Dvd/Kdd3bKw/lS6DDVabq/9u1duNUMlYFn4WLOtT9FwUnhGmuZAw2t5
ZPPekvo2XeTLHLSMbyr8ckqpwW0bl6BHxF58hNgTJG9oYRoWO8nBDg11LPgOIS6FSR7RX5u8d9vd
OJRX3nHYgYASRdj+werzKxxnGwNcNnkU3tpJ6udTc7XzixSes6VfTUHpOXscN6BL30Ul9t3oQegs
8+ACrdTGskoI95kHTSpsTzJ+5HHNlk3qsotdVhY0EGmcr4uDL2WMdgvUZkl+qafs/73AWM6hbgD3
7U5PZbhXot8hisxZtkv/5+rDZjV4twu1XyZahseYfa+b2NqvfbWwuQ/MUH+gInjU8T2hOWVJUinl
KUUHO9LQKIKCBdaP/Y6bE8g3oOfDlbVdJ45lGUy992PJbUq7Pqb1IKFPC+vHhx2CusmQ2NGmhbQ3
omayTwNwnUVpUC7rGW/SkwPmFJgXLd/L4+FAPRIAmBGhBqYPoolwbxjZjoYfvXF42jZmJ9wDdb1m
6pYG9NsZjG5BIetpWSrSnX353X+Vxa03u2bFbdPhy+yXg63vgOK6X6azuu924K680G3T1WwVyX3e
/DWn0BWdQekwIcU/zLgwpq2jTfDmZ/sJPMlU/+kLT/e9fCiX0UNftWU40T+0DCVO06Nd86CpNXlY
LR95x8ygnYxi82lBrJtQwCw5L5Zu/akLfkrSzfO0kEHUsNbeKLDAHWTu4CMBzMEuS9AL6RtP+19l
wqamwZsdlWKHuMvmmHSP1STsfab4jhUO1qbUmxyVxQi8aUCd3ryH9axBUlUm2ObnnTWNCPphyFRO
cPwAjLd2P+pYX7uo6tuHXIYB5GkPUx3PkXf/sVp9eoLLE50//pSip6gD6L1RQwP93I9pi7dyDGQl
MO19rBSARjp1PH/BTA9bEBjW5iWRVdjiMABQAP1IzMK0B12StNAbeGzD3TBf41NyCksYCapQQMhP
HDgYLQNqTT04jio8Wso3IJGfo96WJQ793qdJZx31NZZ7QT5E5vKQ6NGoWDRBWZigt6ZdvQVDwlil
xw7RcpPPE3PYmXBg03BlefNo8QRAmOXb38OEAG2KH5+WXCPga9u0BfsXbM6j7XtwBMPUayo8DBuK
YPM//Puo2rdmqsGQS2tQ6pb0mHFXpxjc+7OigNfu1+fvGXAkJfP3bi1b1rLN/L9AjmguNpDCqH5Z
4PPeZrCzHYv8nroE9QbNGycM697vJwQJHaDfAjQQZiT6ZXtwxDZ2wPT4adRQcjlIa5OZlXPI5x4D
i5y3raB+cyxBXzwvYLVa3zMDwUDDCLM7ZOf5sve3nBzRlLGOVdk8ydHroJRZg5URhPUfM+lyU1S3
dBoj1actJamQDvTWKMXgy/bD326TO9eylQE84K9QSTKXTZ0reAG4mlb2AIXyEOpb/X9sdk7baHvl
lK3p96CipCezrOxoPuIVgOsHSi6GSnr5S3JwVXSy+HsTZv1x3etB8QALMW5Xmy+bwLEJQco6ZWDR
NKZHxH/m2ygbN5mdA3YHk1Ks/+Hx0wCH52HcW/N7BLUPQATUT2jaWl6xAxzuJr1p+f8wdmbNbVtt
tv4rKV8ffI29MZ/q9AUBzhJFUZKV+AblQcY8z/j15wGUbifuVL5TrkIJIETRIIa933etZy3lh3UM
uNRR02WRL4sZCN42CtKP66Z1oVfnnjSA47p7Hl4dh4+cLqPgcbkizbYmbCJ7UefPfXg31g8SC6gX
57u+1B/6VkPZotBWtSy0EY0YXWFic2GwEKTVQUcPDnYz3Og1J49Jo2/LZKvbKLUgOxM14YNmm8lD
N2vaEc7qNViSuKI4n/e+En1DzGZ6udIrnlNBAw4QJlHMtxpa7UHxDDvVcFu9/mO1LGlmwSLS3Cgw
PHz56Snu7PCgaZqyN/0ow15Lo6KYbe2xK+uS52VEA3VZJWnnNZJGvZNztCEk1L/O0/OskZWXo/u7
ZilyJ9XJLNJ4aL/1ysQbIsxzdhGWxadk+t6gm76WfWlejZZzRUnrDut2BKnZjpyPDRZWD9Wtyh1O
2bzngVaBzyk14UNVAqyY7XRHTvU5Z/LQqMBVJBSASFF1dArGxY5nhw/qRc4YbudOOyhBHX8q9ddZ
C9U9sb+mlwzKTSQBjDgF34zWeHleaq9m+HuPc6hZxsMkKBEVsDQ1ibWl8f+9GbI9+Eu83n39XSNW
TnFjwdAWpaWH4HP2QJoFbpXGlTdPO5HI+aTa8ceoGzE1ZUQiwXNXN3VcDDtT1+O7XpBcvWT65IrJ
tVqYlzwINuXEzbEzbWD+RtzuBdGIXhqXGsHFQX7MZ/HM59FOI7KCk+PTeuT6K/weB2a2LpHCKfiC
DIeAtZq/t5oR18WQIkyuZtm75vIO69tY6952+23OcSoQ2Z6+OMXnscSYMzmD9RI11UdDtvhH2zh7
aIcRhWQ42xdzmHJXj4xm++MB/z6NAoKfeDPuB7cDrmp1ZX6B5eYOAQeB5N+zXL5SbQFWBFaYeutz
u9N9x81MbXLNzhkvaSh81wcX6dnLqqqpV9wJJRIfeVQysuBJPaTdFclpS8iPdJsEWxbWhQ41cSl2
MochORPbUO1zJ92kdifIy0y6Q1b2IOijMfGCLjE9a66xmarRhgTf4PJj0eG9Ojl5hkiNb7fS6Zkx
P108Z/eTbwhieGC59Ur9SBAEPr561Igpc6F3R650jHDT2uaj0+Xxme6Kv0GWi5Ja6fEjWE1CbfvR
b0WMu2OMwSFe2gG17fti0k3SYotrnEqDpK3oY9unBGe3pbGp7OyYWAkhAIFFLioJJcjqlfBil0H7
OOt1+9jE9bbvgdKta1o+irts0I5ZWSd3ybJILbD49XSdC+w8ujOixQ3e0Ibkj/OcHOrCGk9jIrZv
BkxRBGX2MZa9dgaIXx2A7W/GsSpcLMEhAcwGzyA6N7vJ5oSygWN4ul+OG6WajYtR93vTyppjPRSI
ynjwndeffixKP8IppCVbsyM7dRjHjQ2s8uqz1vqq7tWWUcDjtZ8LwoJQMqQXxyhqt7ah6xpz4hxE
pTYeCEKsjUYWnEKtd4PSVr4mhXOySR6dQHa0aut/BXCfIEGo8cwUU6vv4zjea0WBS9fo7N/iJHoS
BRmayhz0pNY1NPUsWAMDERYAlkt101YhKPEFgq/kpXEgg49WFSQ/ty3ygGbdBIAwKkmrNJXglHaB
m+fzp7oV/iZNMReEA+jSSn/Sjbp8xg+LKd3BhFryNWadGWwt39c2Zdd96v2CNKM0+aTU8VY1xwoE
R0RZIOki/tvOXRl3n/WoiCBm+CTL+JxLpknPPcrN41gBFuYULY5JJhtiipxbmLUPUze1hw6TnzsQ
cXCHy+1W9TShFcXZxPT5L6ZQlU3WoYrF1btgAbhPUzVRXYMg2DZRLDcx2RxpND5rHLntWysyVzDh
w52GXCz27X27jAMaUMK0FhaLBCKIg11hgXPQu0DFI8xTb4mETFTNK4Nw48QgP0VnYRpaTkZ0oN1G
Au11kd47m7kKbpXspr2TtfXGLNCySLJwk9wyaIpz+ESevaCpz0DLk3xneG2WtKRCjY+UWkfdMu8b
3YdU2GDogakdbaQ0RtfQEZ812b2lxeXHUGm/CuxsZ591/YXhL5+VDL6K/27lczOrWwX2bKMMqMTx
SgUy8LdJvqEtsMkV3diuWdCz9t8Z0T1OxU6OEBTqxu0TnVlgUnrd0FMwzQpu2UlhuZ2C7VvBENCn
ldzoqjCuIjBfHUc3TkpTGVfSxr/3atzsLFMn1zBxtSrSD3VGNSGOvg0QmYnHyF7NaqgPxnTNdFvs
dBJIXNpfXKYonjc4jrRTKWfptuo1LcvW5XZo36Wd+BL1EzSILka85jfptqiL+MWcfeYbtP+pYwga
YkIr74RJfnUq7CMyVmoW2hScLNxYd6pQKiLkIR2LHrvSjK0loywkxW1acDZdV1/GohK3fAzqE9Lc
7wmAiMJwR+xX+85ULiL7XNWm+gJYdzqGWVF5plCGfSIoPhptb95byyLXu8e6q86FH8pjU4e4OhI5
oelTv5RlYGHjEdq2y2m2A+3cqHVCoxyR3NlowEAYSox0s47cisx7N9UAtWpF7rhcyzhyDfNzaJhf
Cj9Id4mTi60j7GGnxe1hNsvCNXo9xIs3jIg92sqzs9E5ZnW5b2pGZTUmPmZiBwWs+x2DVd+N5XRN
zbElETvpyAsXzlaNIaRgs27vLK7EQ6WYL21fVY9mqFAWGqWXYrPZKgPpXnMrXxPCW3myTWgndZRu
Wp00W86D+jS0ZnIIcm0rqYwqgSG3TiqfirGfz5JQqE1qjOpjGtBn9Qt5l9cEPBizMnCGEXqXlkN4
suQ3cMTKpTVSn3mjCnsjUUeeAv0rtlk8vZF9QlpOBsL/LGK7nGuGnmycHJhJvA+m8vk5jz76w9Rv
tCZWd5kfaHfGRCprMw2Zayf3atg417l/LHU0uQ02B8S1VG0InfD6im9oHrVux5AizacWoL1GRhrZ
wjusV/TsDFKn+tB+shm7FgoF0agBLyO1l7QnsL3rB/u4xF566AkUTuL0WGjqRamt2ksrpdwYJOXw
7QSHSHXHmstuJgDNE6V2NtTQ2CLrcfH3E/tZW9G+oOvVNcWINUF8H5xB36Vdp5wIh5o8EdmgRJvl
NhvLbJM5nxBIuI2e0ykh797LevKD1Yo74ljUR7JCcDeR0cXo6JCQJOamRvEkmnjyMiqzllN9iYUO
RgiTysYp+3uFvLBa8/EKm9Vrqqs0ofP0ri4b+57IO5tkq6TdhQ1sHHK7kFOqQ4nuaVsFyNymILu3
xxqDda0P5WkatBejDns+iT5i9TfLy4zG+BhOFhJ6I2uehDDrp4Rxr5rJ+GHd1DNeA89N/PH6Yl8m
w803gPyEPaQGJ1bcoLFHSlT8ppFN870i6ps+dvUT2idt60wBIyoHk0Yg8mRXlAqZJsRQVGPnH7mj
8YdRyi96fOXcDaN6aWIfUb9dgafi6/PWnddtmvDMUXMQg+JCA5T8qLVKfbSNkq5vm3LIjaYFwFHF
odcG9ZfRzOFrj052MaveUjejGhCFUcS3P21bf7TSdD5pYXFa19Zf4yIno8mc7ojVonXRD/0eo4N6
M9V2vFne+vO6MIIGju5A6e7HtkqYv3WBH985aLhuVaSO4EeHlx87DH0beGkNgOvHNrPbfSMqHfF4
jwbeVlX/JJ3kDRBDcEMIFdw6UrF3CX5s78c2ra4wrzUI93KZRijBans/+HZzWX9jLrT5wlhrv66t
i7YZqCpPUud8tYObaduetPLo2tfgOKSpJUeJx+VW+Kl235nTw7q2LhoDtm2F6+Cwrqp5PF3GmQ+5
7C9lFTy1HaYFEpit/boNN0H3gIVhzyh+2YPdpookJTy4xfselcjqa6OTYPb+HuyBALvz9IGs73Vb
miuVl2eKv62676XSWTcModbN6fpxa2dRQ9g7eTMo8kfydZTwcd0lyiDz5jywXbWVaMzR3941OcNc
E6XbTTYDzRzyzzbrzu+LYVgg4rl/KAM810WnPQ2SvGUGAb1rLaujlUVPZbxXB1N7ShjPPKlzHbhE
YXTHdYeBSdQxnhXCu5f9112gpyS+w4Q3GPVjZsroppROfhIT+IM0qaNbvCzKRVpa61lBpYrVdWGH
zFArZJUnKmJlQqwMKA0M972qFy6CQv25JLzFzTTJiLHOtWcGc8PWECSArq9ygJzDYq13C2fWnoPE
LO6Lsfy67kvE0Xjzq/D9tWT4pnJYpjmsiPQ2k7u8jb8nEBswSNfhqfat5oEWl3wa4zDbhhhZU4JP
3Hgqu6fGGJIHxWLCv6ytC6dYUjP9cnjf5ge6hoGVuYcvySOzl0Urix3e7/j6/luEI225QU/b9UWV
WN5rRc77j7fsnNzcoCcVx3UbqV7TKVzo/usvrNv8HoN/iIPrfQ+b9kBOTOV2XR31qHwcfdxuy6fM
ic58yJToIDsndk3wecdO6OpT2SKJVzUmZrWdiCdKXuJpdDi3eq19XDeZkUnQ+mxm+/UX/NHs73pt
/MKgSDytm9LYuddLLox1zZaWiYBJ6bframRysNSq31ZFfKhkLe4dvRlu+jBC+ijl7zwch9u6mO2Y
ZBijFcsD849tpWO7cyGi6/seU2HTV0Bnr9EL2McWALqwI6JaCD980/r7lZhSTOoXjNnaRw6A7Sl6
nlz0ygDxFwqxx4bdPiotKXNFK51PUxUe9Xkuv5NcfRpzJbofnPirv7CYHYbZd9ayMCvL31S4ih80
jb5JVRXNU1fGv0+lwmELtJmzPAfFUZme4kShl2NNviSbtUQQ1lA8RpFVO1XR641uZMrBrt18lJeq
F8Dk6sg5WE9dl20d5RM6Rf2BuMWaBi1G89EUxcdGd45cm8HO8pVqYwF26HNxs2wAFe3XJiXSaYDS
BRzaovwR2o95D/xFd7QSNHTgHNTXvEE4HKjeRGjyE//1XS3M6Fpwf5wTeUPgOXmYbx2mjs54b8yV
2CaTASlkjl071JJPfTKYu6GOKTcUOe1Xw9qSqiwIcaTm2o6hftbwimp19DZ0Uj0FpfXVbpLzXDjR
Vs4zDhpZpa+BuVdtydiOsKyCKrDrxJX6UU0tZRfGkUXPN0se2kj5huMRmkwVQfqz0FiGX7k25MfC
H696V73oIpueiyZVyFKsvpRjph6TJQSC+SQpm6RIHoXVgiwDjcZgtJObOEnia45lDM226n92hpNv
mqAe+jR7XwiCgytlhCsWlfNmHU6nWp0Tj0G7MBrn50GHa2gR/pqMeXwhcydmhGjmW9GKZncAMhp9
s4B7uGoZmQ85kIylAWwybCu/aVM4fmwm65YYRvBNZPHH3LCJl8rgf2EtofOgV+FZVKN/svo6PdT6
WF5AtRd0UMBwMg4NnkRm5G6EAPh3x1JerL6cvwvAM9aSfJT7KW1n2ASku0+bIS7TF7uadG+OwuYA
SUBsDKYGBLJWTX0CPcjQLFAJJUlKMgVDv792fdc+t77ZPk+LRczM+tu6lsqcKWmozud1dZSi3Jay
7Hbr6kB42DHFIbDp2rx7TszlgYZ/9Me7VbmyS6RlXNf9RWSZRNQaJaw+/pShJ9kuHOJxu646+EfP
5Gswd1xeDWse/YYxwS5ibV2QM3ax9YES2rKJ/Vs8AgDq11WzHbDkoWn31lWicOa7gAr+H+9mZfry
BFtfWz+fUVqvs5nL+/Wz+4MZez3N9/c9pqxmFu5MVCmWP1XwvLikRv6yrrX9FHihnqSbYPLDh55k
tQdEC8kmi9ucqgPb1kXc+8ITU4DkozYVb8JNT66hGjwQDgxzH4Lqg6Iq+cmq9OtP29fVECeq0c/T
Xd9SJNis24K+ZaSCsH23/v5A7weNvRNvu75yLtNYqft6pO7YaBYn9LpxXZAtt+lVLuwfmygQOpcC
Qb3bjrH1/gbrq+sLGsb4Y5r2v5FKf1HrsmdiJQuNDnpoXtpwep5sdT7+aduER2nHjBbgwLJLLmvz
IpqQX7EQN1iMu+/eV5mdkFSUDeFhefzQBGoMF1lHxexr+R2tKfoL9fx1ZV0A/+FFkCQEzE0tDZd1
fX1JTlN2jnAkyUyaF31ZvL8V4uJsM0hh7deNHXw+/OlNv4urdL5AupUn3GpEnLK2bpK1PAS9MV/H
cDpisazg7Az6C5Z9xkGd+r5GnN+eUZ//2IaO/pIY8a6azeK27lmLbDun4/y+Fk2V10Sz875WosQl
rap4WvckCXxTz/X0FPml8dJJJo5657y/ltbfpM/kdHYM+wwOqHwpM7GzwlE8poNdvCh4sbskbh7W
10CQwigjO/u+Tstspye0G3S7vhVk/fbGJpLoFDXTRtupJA1tABrUaWB5UV8+xTOpdk04azc07cwY
YnUpfU71AVRF7sL75/zn1EuZ3B1kT11l6kWw0WyCjrSyqI5ON/EI1FTzigNJ3Bljc68t/ulksoPT
MMLuXFdFUUiwMiaDNQOZR0y44AioxoWsaHsh0tF9AsZsr0yf6riOvgaM/1w4Zc3VgSy4wc+fACG0
yj0X0Ee7gSlYKHG+LcXcuXm2mFvy/FziF4e2BBskfqpEZ3zl/DgyqTJeep2aQoA/NkwT5RWBPz4/
skrnscsjasrTJr7Y0taDTU9CZG1L9S1RlHvH1+qvmRP/Vq0YsoncrCYjro/CqnYgGOsr4SU3I5AR
1OEqQSMgkodA87V7p+TEXjbFy2L9yVZjbY8RJN74OL2gKvlPOLg2ytg4e9Ks5+exaK+9UxWfY3qJ
OGIysdGAK7lWqrTQ9ER7J2VtebNmAS22qgnVoBJRna9fLdN5yPy9mSU1ihgWEaFSeJO8IlcUQre0
3A377CmdMLsUJfHjqd7tOmGX24x7nxv0w3BQ88BySzOWgEOKelePhNYOuR++5H0iDqbEvm9OfUJY
RrVPsy7amtqxLIf6GbAUz5gOaCWI1cd1rXX8j50ythfTMtOXKQILhRsJw/aymihh5+pinI7jRAWy
Dbh7Dqn66ie9ts/nrHuRwDy2jWYaaCMH8ykBqUuxY5kx12jU+8cskumzHINoH1h9ujXTZvfhl//4
r//8Ov7f4K2AzToFRf5L3i3aoLxtfv2g6R9+Kd83H7/9+sFgFK/jRLU0wiUtoVpyef3r51uUB+wt
/g99ZrwWcRgdOmt6TVXztKJMq1m1OYJy9Dc8XApCc5f1MQjzu2UfGRW/B8bMc62sxGPAjd8rsll9
/2ndVuiZj4yCV0Py9vgmSR1d9wNWCBMYr/M7bWdaGDsl/FumZkZ2WPk664LBA4OOrLmtezS2uVn/
4//xl/95sx6Jr0U58czDQfvX1f86bG/b/1x+43/2+GmH/Vtx+Zy9Nf+40/3T7vnnHf7ypvzZPz6W
97n9/JcVuFVROz12b/V0e+PCb//7q1v2/P998Ze39V2ep/Lt1w9fqbm3y7sFUZF/+OOl5at27D+d
Gcvb//Ha8h/89cO+fnv7+vbz/m+fm/bXD9L5Fx1W23FMZi+kwuvWh1+Gt+UV4fxLsyRdNGnYwrIt
IT78gs6oDX/9oIt/WVTTVFvoUrUdW+fEarDI8pKm/8tCcmtxHSwmaGGYH/77v/3HGfv+Rf39GSz5
G386gy0pbD6UZUqNcb0qLNP46xmsa73A/A9CK6jo4Ufm7M2GRjVqsD3fQSKHHT/Zhn5BW2Qid9Du
QS9jrXyuuX1vHD9fOlTE5tAneKCKM3q1MoVumo/wTkrpqeWrNePN/dPB/ZvLTsi/+dAcTFN3dNNY
DsRfP3Seqk0tGBHxiNDKbZsNxH3O6H54gOvBW1MrCEEDQ/NItLoGtgPfYTQL1Dbd4d98kL87erZt
O6ptcPyksXzQP13/mloFQN98QsmSOfKSYBrd0gD2N9PepAWiH6zK/O4MLRZGJ2i3eU7IsuHM3//5
Y5h/czgcVZqG1HXdtORP3yGSzaEJ/AjgQTlVCIzL7eBDhMYH7upZoLv//NdAov3096RUHfCQjjAs
zhzV+Onwk2Ma+AkFrKWB0V1KeLC9r39GkfdQK22yFZLScD4H5jPWc8BawfRFqrF/hxMtO0+CE8BU
T9kwvIaWR1ZTfKb1cD/o6Cws0GuYdoW9pe6uHpKhnDZV3HxjCoc/HnaWUAzCv7MZTxGhrjx7br1a
pUe6Eu15LJ2Pajcqp7yqgkMC3g9lbBw9qRUsZJmZ56VHPSnNJUj93dBXPNnCJNqJhYScJ/fUjbJz
UWcupdQMVcXQohbNNXtLGLt/Z6TOx7YbdI/I5StYw42WpY6bRwPw6QhkVwhs1KsFEZOwa753QNaR
J9wI/xqu1dDuh1AG934cg9zJh/00jqiwI5znjRU+MYPAka7M5JQivz4pWIDLeWAOK437eurp+8oW
iOiIYoLcvwFj0SFNQdEM0FdMmE+XTCd9MqkSZ8/Eisb2iDVcUI5QqRPpuJ5HGFy174553W8waQc7
Ri2WN5rBc9IXz6m+H2w93Bt69WmuZbZPLOPVl/BcQO98Ik+UNuFgBp4T5Lk3BYuUKugQJNFa380V
6uCkQ1umykq/163p3GoU7Jjyzp7VxPmDMZZXhcLjvi2WRm/ZHUZ7ms6Vks9HzWpfRlPxz07tX4C/
hDsxteqpNvRho/UEV5pO1bkJc/9T8yrKqftYwijuQKzutJKyWmvB7g6LXmxCp7a3dls/kxihXsa+
lLQ35Nmqp3gfaIKmV+P4ruj8aKcBCDoYpIPv9TjIiFFUhl2flwSmBsFvJIdP/H3ju+9k/QlAB8VJ
dEuHAb1w79vCW6ksK/JGH5TfdNF9nISNtVeTYCUU5Poqs+ytMkGf+eeLTjp/c83ZjhT0tWxp6Ost
8U93GrBDMqPnTZB6JLZ6Gh872fZnVGDu1Pd7yzCppdhENdbWJ0R/ClDxwr/0qXwc0MZ0QGqfcXmi
yHTA7D2XkbRJOttYAYuiVvszjPlsWz2rDdVkzVbIHkZlewDrem/D+zx39r8ZOYnlHvFj5GRJKTGh
m4yc0B9RdrRVXv/T/0dVJz0kMhD6ZlXnng7w7165AXMF81mBTG4bOFMyMuiKYvS0+zvoBsVecZCE
gfo+/fPB1f/3h5GC4ZswVMPmn/nTMC5tiCYWY8VRM1IAZtbS2G6RfkxdUD5MmUZfKxH6nVwWoW5P
m8RUBWZfo9PhPe8S1S0HifiN1rGd1+F9GctwSxxJviO3MYw78bXUoG6DO3KuAR5WwqZdn6jvbdEX
xd0cqxqtfP08KN2ERcMsn2pa43dtFsNJX9hXTTLOO0Wo3y2NMnynDf6rDDJ9q5BduU/Ryb3mZfM7
gtn6qkOi/jfnnvj5+SKlbmvLCMHRdItO2k9PuaTvMkuakHVko+2QWXevZmfe+yMJc+mchVs/HPJb
Bg5201iBvNYTU7BiILsZHQlAaIMI6hzmOBCqTelI+fTP357Q/ve1wdlkOTyodKYX2s/nEpfbaM9h
yFNYoKCOVXn0rbS5U1pFpYVmVdRzqI9bZaG+1LbxNRrt5M2BaVvYxcBjqxVu1hrWg19VYHgZ1qRZ
H+3LKk8fdJOBuIht+RxN1qsipvyCVGG8lTYyJc2fn4JZdfPENA5li5pRtcb8Vvn8RWIU7D1phNOT
7V+7adtOb6VmAA8cBuuxTvPhooHtX9cSv/1sONl0X7cmIqfQ5Pa4fOlm5EMeD7SHPIz7O6MTiDY0
CpQEc0hvIKo886rQfEqHMfOaeNrKAbZtbtc2FOrykezr+Q31oRsP2WaWVgSKNnuoGVAd1HHI96W0
pruoGKLFObLwN239UJldyZ1g0jez2lWeOjAJF6NS3mcqORBY56jKAiPbQUr7XsTdRrUVy8G/LfNd
lDTSdSiFA62B7hQ5qU39w883lNzKL0I5hGPXXsu08K9UeckEcaajkzf1vQng+17h8a34mTg6tV7d
S+7dXiNqzdXN2aKtr1LUJVmhtEDBSh9u+nJ4xBg62zligrpSANtOf1Ry3XwiALryNGDOlcLDo+oM
rsFKPD8pqJL5ZhUD4E9t3qyWOT55Af0GIWSzyZv4prT4m/1htg+9DXa1WCCydNCnCzzTbRQaAVO6
sr7nYrEfpc4jRgvESxidmRc2Z0trm7NcfoqGxjr+8yluL1fYX++WujCZJHCRSdUUOrORP98tU3NA
EqeQ/RIbBtCfEBZKnt2FiVMeiqBCVxfq15HAjY0ojdJFNsM35ZB2ACTqbVB1mHld3u/a2EC8OZdn
Myx5ljM99lRKq9jAuqQmmCR4Qp8yv2p2dyu6SYWobypMopurjMfsNwo3+UEdmkXFOJ8iGsg7K6H0
Co1W8WojMre4nafbusgQcdp11jxYyGXGpkQvYveLLiYvDz30cJexD/fbmTI32pY+SvNbHxqIQTOa
DM30e7OUuNK2D3F+WeFuANXxiSIfZKWo/DjF6rwZymyRstvHalSGs6jlcHZi+6MV8+wzU6c55rbI
7hMTxiPlX05GGw1uMaUIbiE1bGPiU45B4OvbalqUYLbcgsDRPvparh2FSvjHut3omkPUCPMlyMzy
RHe+c//5mzWY/f3lm9U1wL1MvHj0QKwyfp7KmEPepxz91rUIMTlMRGVeHWlusm5sGdsS5AP1vdsr
CI6CVH4i4fyAfQK0ZJ4nZ9F3j+AkydkJQvBXgqLaj9VCLfpjSScBXo5VOfrnciB7wTAn86zXCXUg
e4EjZbNxHHO+pJZK1H0SBQkQL35SO8fY9YjgUSRV/UmZ499DP6dB78gcl4fzte7Nac+jwCEQyLZI
Ge2efUIiCIemouRDHrpy12rdTHlJILZm5XBWYI/5ro3qso20FxAojPJR0HOyy/scoa2XjrHt/ZvD
a6yXxl8uHU1XpaNaHGHzbx4O2lg7oW/xcBgI6Gp73b7Lgfme8kTd1YxCGRLPi3lAoy4WU+wDnRq8
Er4S8fiYX6pFwp0X2mld1CFqr5yBiFep00MCHuE8TpV/jm3Qs35xM5qi2o5LLczCbLSPnCK7Q42X
3ZtpurOZqGxsm2mHU1bJi4TWs88WpXaBaDAjVVuiz80CWX2crBw5dVHs40kj6AkJ7b50ImOn5/TV
JM3rlyo+Bn4LYwwiHVLNRcpKJpQXh0Cy3jWty6baCNDSdoyPfZ4GZFXZ4kCfR332Q2ZAeqJTd3IS
i4J0VLlRNWZ3sWFmd51vtV4ns+wGx8oL5NidhF7QV8i5K3dm/qok1ad2GuH4DGV56oRFoVBtht1o
9NojwDXu247qvOaj/TWyovFbZIaumSraa0gfHXkZEJKUTuWrObc5o/aGIaxsHmtDVbYkUkzuMKjp
S259UXoDllazba1yvlUx12riOP7R7HwTobGMT1havxmiTPZK4YuDHvm5l4YpOgWfX+iaDKJpxCwF
dmq1DSusAGol6Gnbo+fHrfEwlfo+MjUVT0EozutPavGqhh0ZHSUEy8Ku9L0uNYWj0dkHyjPlBsU6
Rb06kG6/yDvMhVnmm919wdw0yCMqzG18zIKmPzo2Bhk11RDZ0/O8rwaMSYnVAm8fs+99kbsCzhWT
KV+elELC5WgJeVMnbd4N6SwPZDVV902J+ykcLOueIi/dvrw965U6PvDwTzfJGH9uCqXZcNr3r0mp
f8UT/VgoyC0dtBFdhqCeejGW2tgW57ZO5Xn9qdRTxKeZ2r4qF8cfA4zkzYDszeZraJvXMB6Nu4kB
1yZDN3nTLWs3FiM4yyJ6aKY2P8ep4+H3Ls+NUmsjcvWxJXSnGPZKXr/NttXeD03nn5q8TLeBbs+I
t4KvYb5J5kr7FgXVp+CstQEBG91YbwZn1C8FVLt9pGS9Z5Zz6jKaUO3xyiiNybOrB9o2oCD2xPSK
+AbB/CSfHuGHFl8s5HgbtZnraxmr4V1oNfMCIC2+SPOqW7QNQlN7FLVwPKhAaH0gFm6DLGgPaKDy
gSCaIq8fcIQ4u9RvSQ6jgA1/NqJIn0ekude4CSojtQ5BPZNAr/jiCbEAvosKYoXQejQ29qzuuSdT
bVYGnwOw4JOmOhf7NKDT09e57+kGOXF6PdG5Y+7c/j+izms3cl3bol8kQDm8qnJ2ttsvQgebkqgs
Uunrzyhv4F5gQ3D17mBXSSTXWnOOOQ/L1yKwUplE5CSDaZ4WuxDo741u49dE5UX3XEHlXOnWWdef
F8WA+sipsmaVsoVcB4CQhxFG4k+veaQGucoJN7PdRQEaOlesQ7s09+bQzCfTIIJRK6x7Zu2jwxeg
Z5NpwC6bipiUHOtg2H6NvyOs903aD1QmogBQH4l1knBnujmKjNJWj5Vw5D6NRMxxXu/Npg1WHX0c
2iDwtpo6y5mSWMX3vKeADDeTF7mHppw/0kkGF4rOeDTFzsvKftfIrv215cdFHl/Zr4MqndP0f5cC
oWCMMg0Xi1ncMnprT05OygRy+TcRDuVvn/UlRsqSQG8b0nWXI64kbP1QRiFTGA9doGuhLaUGYqFt
G2/etIkd0b5REcmcwaeZwWFfE3q8VexWhyzwbou0iHERQ3XBwoSVwJHLxUeAHONOGFdL2HunJuWU
YnscrAJ9nIL2lLZOtg9l8P3zGTQezZ+Iz3jN4EE86qREpriVUxB+mM0dbdARfTSN9ndYy/nUC5xt
vf020BY+TvcLAVdEE6DHi2HDRfusmr1dO6XI38fAvRay/DcXfnANQ9JteE6tTcOncHAbPdLECKan
cCYmEuvB20j43d3K2DJlbfqPiHItm0NCCKlIJrbY97Cqn2H4sy6AnXRyPmbHVMZBppCPB+BF9mi+
VW1w9Rlk33ovyKgYpgfVG94LmP6rIBURkq/VvqbRArsrrREym/Z2uQeu4hqorx5Kh7hr3s1ksN+T
pbtQtm0MeNynsnCbXW36y1YO7l+3VtVvs9a3gB359pNL7+ZOvTagl1uw7s9A+9sNmRX+RlX5eHai
NLbDRj6yF5BdY/krkLHTLohKMtxAT9f+aG7QJuD/Arr3RvtgYxEF8QzX9pIbEtav06XxTFMSaFjT
nNg2mtNU9IyOIlXu0jE9zJ4XPQA/hcodpuulXZZzuRjmaqBLsuua4gvwxRmfyLIRKb1lIK9kUYzy
3TbajkV4KvIzCZ4ZKVbqw8+Wv042OB8Z3mKSYuot6LAKmJyXPhJRACE7bZJ1znuHxDtP9hrrM01K
IfblPb5FzdrfOprcqoz2aAj5c00S2l2JHxSXTIZHKvLxEFQBCxSpsdQx2e/Em9XRDv3qqcrVzezy
4GqbKM2HaU4AVA1qq7yWbal5azKv+STk+hH6qdqTtGAcA2Ug26mnjdMb+hRNiLIXFfk79FPOY+Ej
2ehneupdivg9UQwF2vYZxGxBjKhxyqf3VAThb+moVztrG+rb/u4t8NDpBkQw6Y5Br8VKLet522cq
3EZdZ545e5Lm0Afm1U1CmoddFw/zhFGG4dfGa8W6Kqpw27YFzKbSwkBXpxHCklQ/qDqIjobTWHwS
9k53bvfmNL8ZOzvP/aDzrVFH/qOZoUT2A73Rinw0y5XjmVCU8Jp6aEAmnss/HWpcX/QsleMy0q6p
6IkBdn/1E+tBBYMATIs6upiznHcEwWThLwa929Y9h4l6ybKZJYUaakDEjmXYQk+8nsrs6LBy/21c
cmkCr48nvx+PJpKVk9+TRin79izaXKAfdY1b7z5yD9of9MKAMwacJ5LIeIic2bi5zVMArKKpInPn
26iLBs0QW5fo6cxwVVdp+Ulxe7AwCq8xxPhbgbXrGE3iX+EshBL1U7nvNBWjucz5rc4jMgVZBy6A
N6bnIBwvbehT89RNsabyyk9m50EVz+piSwNqQYKkwqs78wmZNuN88LLTpaz+jXMR16pETeZqE9WU
xRRTWcpgqwuy47DU000ZJPHlbh/FHnZCukTU2V5aFlfaJNO7/6tdguYdlddEHqRPaKk+jugc0o3R
E7qFUW9CDud/+Y1VXwskGQ9L94Sd0jr9/wWEM0FYLFA5qs8NJlRz35j6VaR+da7djpjBcoz2iVX9
k9aUcHRC/C3D9rMcln6VpcZwddTwywf0jcnMKLixCDEYA8d5+LmERnh0syKknpQ2WQyf3WzY1/TO
/M51+hdB07INRgyKmW/tASq4Rygy4app9NXAqxaXPMaP0gzCQ5Zo5ITYPjFLfGPRmB+SUv6z3MpY
o6fsjnXddXtd2TB2OnwzEdXfi9l1bRJH5nBuiVSIi0n7uxIb2jnMBGBjK53idIoWdGTGHNeM4y7K
KPXKzmdAPT3hRLV/DohHeixNe513X0RizB7fU1Ky2QnxwACl3sFjNnZsv84pRyDLUK/6TC3aCOS/
/PRncGN0YYIuKRT7wMVak4/yYTY6vh9b6kuwKIpTtB0/b+aI0+noBcaDpRCosZ8BpxxzCkqv/Ju2
GuPfUm+mcubhDbvuQXeTd0o7/zIT6TQ7rvURTpbaTMoajhKT7ja3hTfGhqPLbbDQmsmY7jxMdW4z
XzBXxDksywxKPurblaldrGaqrI9ms6S/9KkT+XJN26RaLVM90EfjbQi+Af1GNzdaasK+l+nsBeF0
RpAYW/5c731H+U+kQPtoVv4pFyud1ZfbXMgSy0mkwKlg8bcCYuHygcMuCQXM4H5ltQWHpBmtdV9Y
Kfx4v3v4udxnW4lVqrPb19HJ95xzP+n+Bmqhvg0HIySxiCrtWbfN8uYtB5y+7WZsOcq0yEOOluFY
x/7+Vd8U8m6kmDYQrHb6HvvWpH7z3wXs8ylXqbq1eMQYshKyhjLT2C5DqTbF8ACM4o6PafQB/uZv
2PHyIxrfFiwuaUzw81b4tEB0gd9hcp3kKGQn923EP6h9JheZn1T/HPdGzKh47VpEnkj69CNmZzuu
+xY5PUjsTWDRKcnxXMJosApqk6rYQugtt1NvPct7D2kx3V9pXcg16YnZNlBpeokqzb3K7tDmk3Nu
21xttLsMbxzEPw2XYnDdLeR4lXPfbNVkyt3Py/HuM4Jz7F2x94SnuhYvIujYEYSF2xXvGt9yN57r
ovgd4YvoERW+4vwBL0uJF88NIu/aKHgMbFn1x6wUT7k99rcIlcltvk2DDE9ZEeCaTMsvKJ3hrjfa
v2WRfcNEoE6RMj3h4QPuzcF/3drhappgKdV0Fvy4MzkfurULKdSwOciYzi1y2zbOG+pV6rdoLbPU
eYIDwJmiqbwXyzZ+mz5bjQ+KSZtFsUuCUmxsyRbwc4QKVfrPTvNqH5R5vxYzwHtvKaPnltbbuDTd
W5vkKKomnyBUu3srGetdiKZFHHP/n8zOooAcFDF55rs7t89F62fvZY4BRObhMU/M8NjLCATyPAE8
8L3h6s3DHR+R/h16aV7HQlAk55j5GUedu8Wwbgwo0yPdHLXOCUj7cCyKoCUbvaNqgoqu+zLviBg5
8k92eCaX4aWryNryusjZuUnR34p06fe5rwmxprV+AiMlNllpEp3bz8iV0ydSDfszzft0HwVT8K/1
snwja5IeM52/uOPcXEh8y7YgtrF+lx7tJmcIHzxCd45+w+83ZnpZQ9W1NyK74yEcgtWQigSjQUVz
uf3O8+SUIlnCK6S8R4LTmrjGPLYlOROwx/3Sq2TYB2F6GOsweVza6lTd/wyaiSOf8EfKsHa/AAqJ
PRyDYB8muFV0RbGuYVFOG9IqBq+obyOdtJ8ZIW0WVNRdLs+2TljtDfoW5GNBwKPvKJuecLEgHZ5F
qofnDr12IfWhYqz3ZndwATqk4SvLs/11oYPypTX8deR1/XuTJ/rcmqEZUwQMY+d9gc4Isat+0Q0f
4lYURPIs6bythKSiVwMbiTq1dWnBqS4fJ5I+giQ0biRBlk8zGrasxKgkAUyjzePU76pHlvwGCAL3
66OqRhTp5GDH84DRjezf8WTeL6EzUtRgVj74wCli2076j0ogIXXDT4Yi6W3Ki3zXtyTMgcfAoakD
THbGMm3D1s4ezcJ6GnW2vEPD4fzdEWYszJpDjW8Wu86D0O8nnX/rcY0yhivTfW7Mr9bSubuBqSu4
EydjB9Gee4ruIYG5IWZOOVG0TqowQxzKGTsd1LNhk28xVw3+OS6TbCqOgoVLzEUwf4Q8eDQ4FuLB
KgqKGrLJZ5bn/7ym4tjXAgd2Mn3uUqO7FFl1tkyMO+0ccjHrb5N86Z0TsSt29dbVqr0o2L80+IZV
06dIvhPPO/lDmm+abP5X0o6CkmKOj5AiqEqK5mDnnb6ivNEI3wx9pTGxgCl3i8sU5RSvQk0vc1Q/
GYP70s2j++ADSnnpsc7bpbG8tyP1Yd01mBqd7Myunp9zZVKDVJo7erpm/WCeSqgneM6nz9EYgrNn
BJhHQ/MX74D1HMEo19F4KRQPsmuN6S1tgvSmBUbOChB8i3tTI1RgMelOHY3wb3kfKKQheAzDfp2m
f3Q6/wTgHHZg5Mif8eyyvjKgrq/MHHivIsotGmNjxWGMcVyH3wJZXm5Z9s70DLWWd5drmzrzR4NK
GX1y8pLO10FMNUkExXARzu+fgIJkdokAJsP5wbQepSpIxYp8NNSmf2hDa+cAXtg5d2FAh+wotgGq
78eyCm69iAJUj0N+DCmP7zc0CYT5h/LKZdsTRWWHXnHtfPx9YSt//wQCEXWvcY+YkufhUwHbe52E
3Kat5Z2MgN4Rb+zGuzcxEeAgZaS/ndPVXxk+70lAFxhnJ95eGmywcqYRACJAjg1UO+/QzDZ9VhHS
kWzZ3mqEh/dX9Vj87au+X98lYyTOLOF7ym+NfWPqOF+6bYyLmbQnYlsukRFM7/xVMkPhiI8KVT4e
1DSj++TinIylTQAvfQVrx7vrPU8VKIaughyitb4Lt1yycQxjOST+mJ/7pOLWsfD/I7f0ZlIp/cEw
Vlblehe3LD5Sm6kSwWqa6rPFyD6TeMd9EeiLXQ7DBbkgvBZNwPKgQw6jC4r6fu42IwPzuJS1syEp
XBzu7x7eLZ9WCW+hmsPfhjHJF2Os1HsSuI+kNtHF/XlQ7hd0fmwFYkRBOdAnner6yw5J13S6uny1
QxLdUjf9GzFRxbi31PtpDP+WVpvGY6rDD1ABPtJPgh5g+veYEbKrV1TWlai0LsZ3jplKSlb/yUV0
1Pa4RNkeLtoopnfn7pBVTOvFZ6JHwN3InWL0Ru7J5B8M83G8eoy/N4m9Zo6g8ab7qJXLKCsu+Aq2
RTBzXsyojYf3wGKMyTBMnX6+yvF8nDDnWKzm3ECOHU/lIB8WpLaPZLnLSzunV8PBlZ9NncEJ0Uf6
XwXtZcqq7kx7Y1tWlvOmyu4lNDOclASLXpjxJyiqMkCPtFp3eFfqvW3y6VtW6r84jOQZDS8Ppjd7
Lxh+OOSPVGwo/J75AN+swTXfhoSzIRH3ICe9fxU2Xk7YqYOtNTrOMkrQ+IT1mzMxrFcCyxAbLAkZ
rYSpMJgrnYT/ONIZL3Dp3a0I++pYA8FZe0FFx8J2yq1NrcgdEaCjmfRN2qHxQmDdbPAMmiOH/bJE
N+073GKj17+by4fCWGOC3Lg4k0oeW1MowqZL4CDSeIyE+GOXaXr00zm5Vdp9I/yb035OPyxuZpQY
PQ4yswI75I6psXKiINmpmezRKGcyLfhx0ojQ83nR/NI4vBu2fhsy2P4p7ZmXTEKemoZu1bACf3Tk
JF6TJDNfigLJd6Tb6fTz0spKf911JVDKoHpMSaS7eIa2t51I5x3LJ4xj+rI/l8JN9j5xuBs+mByz
R18SgSdIgSm4G5DHE2agW/JZ6Zjt3HualwBUGWunZhtvW3BJXk+lcu85R0Qw6HCgFBf18DCWPfQQ
7qt1h5Z4TyhZvU3CaN/n3vw02ukeUZK7UUspfy3DgD5jttbJ4MqjJBd6l+bkixWtG5JpaHqHYaIh
lbuRuPB97HqK0rhf6vJpJLJ5JQ0z2heKJhSDnY0YmvakOKMktVjbBXHtRAua8ShpvDBAnh96eqKx
bc0vBKbZz5xuNh5H0WV0O2aRc7OD5JPHs2vkT20RqnPPwu+My8EPcuNakgFPwrH98ePhl+NMs2j8
/HkRteP7Mg37ZXCs08/FcBXavNaE+1OWlxq2+S83dcnuqx7gIKHor/WjNdEEneZNk4fha1KmPaDO
1OF261IiXV172OfRosi+mJlAg+Q4wjvK9glnmLryyzcxOs7KbmCSjZwRLqNvfFR4H7Payf6JdLnN
U//pOSnBmrn3TficdaZSAj6xiOTNCb/D2eC2MSadHbBE060jhXfnWa7/hJrMYnRkT0d/QimmdLsc
WvduDbynHlEL+et+mMdtVL9GYV08mYvZPS+dF3L8IgBSAuF8NqVrojQCbCFGzJrjOJyd++E6syll
xP2S8etChNkuuUsper8Vu3HKCQ+4SyzCmqaqj53Mxwkyi6Fm/s7vJ141inUeJvGsGrFXiljdae6W
U+rAcajLCBoLbzwHGSQXQacYStb9kdQpBgcBG08e1u9wbMiWcbhRwHZaZ4WH+9yZgbevmhZ9h4oV
5wmOwWAq7v65viyKq9N+Djlpbb4OPtt7DNBPjk/nhxxZtY17YCQ8rGzoIbah8I8/F09Jgt6IfF//
/AnoLee+VkSB22v0UcFelrU490Bz12w8Hy2IqJ2aCkq8IvKOWtxP2/KdnmJxDTDd8GZjss3mtL6S
QGRfjOC/NnYRWXsDMOglwSz/aJtmy92Q+4eSWVsO+WZeUf83K44ZzWMmnQNjoeWPUUnqoMDFxed4
2Zl4AHvdIjSIKdInWnOu+YRasaatEjnbQH/RtZ+P+dgMKYY6KGlVdQDosUYUl18skrROqTE/OD1Q
SK1Nf2+Uof6lzUvSjxknHDzhGQHgWDE4HuVIkB5QLSzntjQvTpqJXUm2MjpU6550Sg7EfQI94HQ5
WgEd8zZ4dsoBzxe0vPNCXXw2hMUyZqO/dUnfvoJJMmOJQ+Wzy9x1JO2X0rCC39jIT0kfcl83es3p
rP0FxeasKp7KjhvjqGxVQnUfLLVaymA5+sEMoWMk/q0PRwxsQ8c515jOPg3IbU3lcQRD1jNbaCUu
14bss2pZVj299BuKAmNlSFobvbYeENlmWwOu0H6QHtmxnMHSCKKLObfhkffoS9Vi70yWexNms9ee
9+Hm/bi3axTCPAksm+YMLIF8NzbxGgJPMlzMvIa1MgfPP1tHSO1NJoy3tqiljk5l0+5rZwa3yNv3
+ZSk65IW7HV2rRdLkA/28wpr6XvOUn8Wo0snrhXy47+vZv/Fmjr7IQqRgs5Kyd0iguQpHNsdIKKc
xZ6wRi1d/jU1HZnKVGsmNtUDa7ZeDTNzb6evdvo+o8IwMloBmYb3z0pnGOaDUJ81c/M3y3IwGkvH
BDDO6LEtHab5wZ0FoJj0RTnPhLzzTRzYUiMdfFpRzZ9Oz+PRS2Bdtdbxp73pAH06p8pl4l17b0nk
vEnL8fa9jYap5X1dqnMwkn82TLV5qzgf3xoZ+KfCy45BzpOIE9I8FUXmrTppgurzWjNe8iz5ZY8Z
QlTi1Hk0gdBS/+x+vMyRvyxYXXUV5wPwmtG1H4q2S17z5okzkbdpmhQhxj2IniO92sEeKOKfl7VA
mKXM0N1Z82I9szx9T3iegcqky1qHrrEJdT78Svi05qRY/mCzW0Boywp7YOuu3KQvV4ttGQctBSWl
9qqHhN1hnbV2eu2FunV6GK5j3jJB89UDAfDTDjNcsyY0VGy6yU7Wo0ic88/Fsyv3nJmi21Vz+1sC
5thPjUPhSsW0GyYrfwdzgfY6oxH487Kd5D7CGJsbw7PKZPk3NK33MSL9TopgJriY43jWLupzbCoO
Wh20zjwsH4Jk+sXwPTmWbV1dQmQK/tLPj0q686NLI7bxObgTtHydCqQYRRGUuwLJFcgh0oSCe6Bo
dL9kZWluks5QaD2W5KLIns8Z85K/efBhz1z+uzS4lusu54FVQfsQ0Z4pTEliVopfPIH05lrBuAtn
+DL27IGXai37aS4WZ5UE1Ip1FQ3xUpnWJ1kOr6DL9M2yk7/+PfcMstq0tmoSIwvdvLgyOCemasFM
8QpQHWIKI3dXoxvOxwXxUwCFgpG46yAkRKcHSHf2jz+XQqiPTgDcGcYMwZ49L1i7sIkpj0zaFa7t
YaXVNO3qOzvCLXX+lKjlNDrNKRixkFUD/Vp66LchY/JmFFWydZhiHkeTEqE2zbGj2onbvpmfq2gJ
nxeGo7FLzX1AxhA+M9lz9pmaNPdVs88BtZ4tsH7PzoK6wK38r0UN1n7IDIPpcsHKJS2wBJ0q3ozC
xJg/tvoPU6ZDrVQ8V1PBNJEzmJyr9PLz1c+FxB5xoVJ5HbCcbCvvnkMM207e+UPSfAoNQc+jgiWs
8lR8aSmfHc0RI7TcjOXuPr3Lm+FUIRzJM5+Apfurn18vksBckxIUrjL0TU8pNebe6MChDF51EXbO
CN+ozKdpBuptaK95KYJsXCW5q3dVZUe0FQMwNrwrWWlbZ5GO49PA4+cvxLVi2j4wCWOHGZhjDc1X
EBADew+d5lAXnunPITI0hfsoQWDtl5BGwKIYfuvxmgo17ganVfHSlOJWZ0gT+34ZsBSE55GP8GL7
fkaDbhHMb2fjXKEb3TZ+ockRaxrCrRhabBmK/UtasElGAkmzsIr2REufmYoyalpz+bTVgRpj9CX6
7N4vmM7JM5iQfybE4pZDnR38OlS8B/S2rK5UVrw4dcfK4E4xnTlvi5e0vRZW8oIOobk5Iyud29FF
GdMJsHY4HH/uLObzB1gg2XFOecwq4J5IZO5fUq4hhDODqNrmPeGkCF8/fG7W/XxHVJYB2Nqq5jP+
+Vtoluud9wyWy83ogFg0kyBrTc7+5/USMREfXSbto2mw7rnN/CaV+xLi2DmKYWakNSt58Wzaq/2A
1rzldFBW/i5tQrikcMtM/DUrCEZ+FR5HL9qTG7KSWmwGtDVx4w1PETsiYuaVoXYMIWghyIOs0ic5
lTeBnyUUTGYVzy2gxRKlGjbInbnIjVyCq8QsUs8B+Lr3fqKRAAbRephM40+JuiIvTUq7wcPY/SEZ
yMwzme6TOiDhGCLn6A+hvmtV4PvVq6aeN2UwfKDNORI+OBTpjUDHtZ4/XRq8kAEPhWuAGzmF4Wb0
PzJQjDEa+dACQ0FKm46uatH70Sr43NUXP+I6c91rmJwEjED1UVufjrJBp2DyoAFg3dGblThF9S+4
H/jH6JlEdFrSdh2MxzIbjxpCrJz+JBf4lbJZthYIN42nlKPgpaAp3CVvHmpgJpEz7wQoMRA/9S7g
jLZQfrRzHSOtovIeVwP9/2EJnvv2T084H/4X2gJhXAFH7oe/Xjcfg0NGAlwI2rIuQbssaPhgiprk
wBl29BD+G8FsyIUu2euSvZrWL8wh+744QqZKCKQ0S7ivOoH98EjNHujlGLp/q9/l7OKeuGig0xKa
WDkfQ/UpHXWOfLXq+fjZpjdd3v81u7OJFsB/mm29Dly1zrRaR83zQhJySvxpiMjWYVytvOYijHJV
GctOjQYn1nJ1PzVMvj4Glh+TR7Ca0Igt5gxygMl2QQtYo3ozmxpMaLBfrBZYGYH1LP9KypOX2Stp
xUHTbYu0gqTwnlg2kyDUmz1F/CnNWff40Z1arJY0OxQRkWppv+rKkkEdbc1E5pvcozXbvGR34nlJ
oKzMkwOT3NDqLwt9ZoIi8Fbn5KfnKZ1PH63dVBxQMBmR/8mk+gzCY+0MNvEAA6OaIdy0i0sZkqwj
g/Zc7q986pTYyLxzlTlfIilFjO+RHMGKp9Rw9r7mQOgN4atNOt/cyIfSsDdhDog64Qkb2fLll+Rh
QQp1pfO2tTObssyIO88mDPeg5z84oXdWBPChEher7X+PZr5Dm/s6m0xaxEUsaldgAOpY8T25LwuY
KC11pRj6g9Qo5jOxFbyj9Zz/8tnTpuULldiLGaanQjtPnZ7W6Ht+VwMbSz29FJGwr3waZHz+SceY
MQo/UGDHA3mWaHXW2eQ+hAr+Y9bLjTdtfZ5ZLY0r+0O97dnYoSofms7Y1DMiVWQBowPvFnIZUpYR
x1nxGA7JMQ0wvyW048B8KhMP1pweG5ig0Z0mHVKgqX5FrOfz5DcHeEkxLCVglzKWNOikuLRpuoJy
tPZTiZg0P/ZTvgI+gPYF+ijqwnJixULkfsTdsTMZQNDxXN4AqseMV05llS5QddrvrBYe34LzWTUG
n8d0yTJxzo3l2KfAdExa097y6KKGD/yRu54lsorEjknmvinTQ80G4457pnpHbDxbq6sQYM1vDI3x
Xipv70MNyo0j/xn+76Z4gTG1q1r7wVpzOoAeWK4maMq9gCjtpd811m4hvIepDJDQFbxlmpXau6Ax
7GKEjs/0K4RRANflbG9N9JtUvxVecCzIfW8WJB/EB048WuiF48LAhAvILRb8rZzH3jPhx3pB4t1z
2LANckbuScsuIxganISxA7UpnpPC+hiE2GWMsuCKM0YZTs4c/CtMYx1Ovybvd91Vf8alOERQBgIb
DiPagW+RzNuhHNfaME48gjdGnKus+aJZhCrN2kVtgyvynWRzN47SYau7+q90PuWQEcLgMg5qbhnJ
mRy0ADkl09a1xSfdjZVwQJ9K2JQrmfZb0hPrtdIJwy76deD4U27brNpaEa3vIVoHdrdpqu5PRJN2
PyzdeUQqQeTFqqhturwMX3o0OO0M2truN2laXZwadY4RAoDt9pVXbcbeXjt2+WdkBUL7vetFuhoc
7MsuZCG6OKzF0mo/5oTKjUoBUNXZCDoCrNSa5NEHUbdnK69eu2p4KJHa8fifMyijsK7XHcgug3SZ
pZroaQXXMjC/CjfYyfxZDJydAb5kI7BrIFteEkG2nvfasd+k7KD4IoiebqgQwzb8Hs1oR07EngDS
3eR7O2so7wwokzwgpkpyatAlWg8uD1FrNYelrr47vmPsCnHliWdRjt/N5G5YhbBG6/wPZvB6jdGI
tmJlHx0RPS0WwtU0g+/drROn5SEOgI0mB3i6WF38de04iPwU02jjlw4KVkXGA9rjIJyLOOyG4/wl
ypIOzJ/2MU+KNz/LOE6xflnZznLUMSGHJ89oAJSwZkvS+ei0xamBdiuoD22T/XVT57y0/SpNr6Xw
V2E6orwuXiInWHtaHirZ7nKTTGIbBmje0VSVybbuWJ8c6R9ZfB+DqMDog2Telhs6W1/UgkRgmtvG
CN8Gs/uNVlBCc2uSrZkY39Lqz03TbbxAbL3Zf1RjvvaWaV84BMGCmp3T5tqHBl2M0DxGql1V8z/P
VqCWv2cHYxcB9lkZYZVQu0x52zFob34aAQqqtzV6SeXR50/KtRE+WY29T1D3xqRyo1zo8GQSU9wG
r+aMR76+lj5ND/K6AxIcCyM/2xhgRnK2Mcw/TYZA2jdtdMRDE+lyYCAwP4+L9Wt03RBvkntrMyfl
/6ecJJJNXlaHotbUQI097W1mPDurPwndkMCYcaAtmbStLXFN6VD2xsK3W678aF7DndvVkvFGHsSw
YJDhIL1t/ij0kHTSNh5eAyxitrdswavZcdK1Ww9SludBVUcLtMKFT5ZLsLKLPz7Vu5bJumkikLiv
mTPGCZ5e6OmbtgzeU86fFU9Qx47S6LfK5mgjzEMHmkS06TbyzG3fd/gYSBjMBmA14mlCQaODeg8V
+RHBMCLpDCUv8NV2XBEpcLLBAxuy+lRehPzZyL87N2GjjfYjhP0YE4vXEYtKRyutj2p4KsLsqQ/0
Scg7cp0ND3QBEqsUu+mgMiwv4tl10bWwn2sy0rARhV9FzjHEoksGpFTSxUSz4ebm9xQ0r2Lxso3u
mvnQI1dZL934exz4lMnV8pivBejKNC6LpywkkVXbNLMIb0g5IUEWL3ZKNPFseGuT4QICQoBYUNnB
bQUqZriYXoKgPpVLey2T9p/EBrDyp/omjeyxmQitCArnTaBGIO0YpI6N3Gqm7QupL5a9EqvQpF4e
+QJlz7/arZ9LVNvxyERPTMYhTKdm47QN5Uh/Z2PzjczFHbHK2NsN+rth/tvvwmugzW+0VzXuXAs2
xAR453+Enddy3Eq2bb8IEUhkwr2WtySLnnxBkDLw3iXw9WeAO+6NPia6H5otStpSqQpALjPnmKjM
AtM6iw4RQ2m+9374EjTFu6m9J0JByFtHuMX1og0eUB20g42ekGmV9n2SuT3E60RjeS8uHrLFdVnV
Mep45vRduQqb9Dda8nD92jL+WjRfv0lncNc6JkwKmXIscOpMLZvHfGL+20hSPu28RuVN40n8+pq7
1p6ybu14Bgu9FutOtkQkBYotv2CcOZFwKzknhVi4nXmzddCbQqca8ZyV/DkNP9s0326Oxt2I0g3p
1PPGzGkos9DZ2r5/DJ3ub4W6gRkJBZDSYXJiFaetcVcJAukkmGb2Hs076BoIa6ikJlTdAIcggcOF
dkewy8bQs3H13vwwNRAMEgkqmstUiWQTS9muO6ovJBwpj56APZzJPiuZiPzKWaFsa9PaA8ennJ98
YgtYdWzSQMPxT1+XVbKcTVLV4vlDMwXfI45/z/jLquU1WOH8YI90yvaY/IkjEgvSeej3JBdlWI7a
IvksGL+s3OKoXSrdaba/zKk5SrO5/1nExYjsqtkm35utkYg/W6mKDVJmOohRvE4NWPWG+KbYiak0
HFiyetw0AyB1kt/leja673IhJKnfjj57XfySQjH7+S/YGBMGRVRzSDy0k3/14fhYT9OlTIB2Tozq
4pAIX2EsUgeBZiduvHcjaHYt2zNCHnkEmvbfqk8/eMwd+kwfEW5QYgX2GccLicj1sG/k+K6tcGJm
K55dzD78MnQjS6iXXkNw7yyCLCKhKN0M51CWeh1QJK0VQ7u1mYpfhRU+L/O6lSOE2sUsa/uu+V2P
NpBSBODHDMVUbMuzJ6abVTybugMqHNdbstmhD9LrZv6DZZhvmavxcmO7WBsM2IYuP7k91h1gBPlK
sBZ10BiM5tCt4sq9nwZIAkMPOb4C+ODbxM/3PTvWa9Jj5YwbbuyKeUnNnJd0iKMiFQzy7ptRjO46
05Zm0xpd7aBcKpFsE4iAUQnKv9ws/gyAomnC9d/S+a4sUa1G2+43jex+u2rnMHurWH/AzX0Bjsu/
V1afKWJnlAKIeqH2ISKLOAVc+T1lLnPZ7i4p0ST4BnkA2b3rsNTss4Q7Lam2aXiKSwQgCET8VaZI
PQoRZ5lDelfK4sbyqSZQUH2GRNbpqnXWg2axaEN7X6OZH1IK5YAHQM4cf22M1Hpy7L+S8o8JKHvF
CYxBF1czCQ1UUMAvt/V0KnO7Pk8sLDwJndsQJDUZYbmZhMBI3b+67A82I7fYwHMgrWS2Y+pCI25z
rBdSrhKrfqt8ijcZdLARgnIfZNNXbtsv7M1xDw2/qEMIf/pu2AXT9QDQB1vwbZp/zIjIenQqchfA
YVqZtXcYM+KO7ALrTa1o1aF1eYXz2uG9Bo0yHCTI8zWyz2SlZnnfK9Ra+bPbtNsM9Bn2u5pkLiWi
nAfjc5mQjhL3r766DS0nppO/p2mIPmQYsDDbCeVUkQNQaREkdZTYcM1cg3znsa33+Zy81Z04GTFz
dubKeN5Zzzeueelqy2WOKO+r5X+DTNeWzu1VAXigj9gIm8WX7dC/JzJqt37CM3lKkXs4DGaAtjz0
gb34p+4FI9w0oaOpVHrDdR1F493ouZu6y86zRuCKCMCw9adeQGp+f+0ikhTM+mh7qApc9WB34VaE
2SE2ijffJPLBccej0Dg+4D0k45fV4YUZysVzfo36xVzi2Ny2stvMwiO8AAdpnWMWtuv+M87ja2Gx
DGmGT56S4zbv08ciIHbeUYiUfFrYIfiIfBdcPzq3defaXLtWssBPD06tHtJi4gY31HvDs6+bfo2e
8WH303GEt54bV13h7kicpyg3vlM0ZQa4OIsBhBS/AkwCozNAWmUdH6C+1npJ12zYzDb4G6ghpH6J
hfmcePPFCuZH/FSXCGMikG2uEQ9UMM/Y7tD6RDaYKIqNhEa1qNRhdDXfcbu3HOqatnsE4zLiIeoJ
iOU0ZqruxOoRV8t3mtmPqYfCFpzAuBobkvQyZREpyrFdx7+A0KOdmvtxU+nu1Snbe9MvERQ55bso
57chuna58wgF+A7fhSG5Vtxccx9Mj3UhYQzE4W8FkJyFgMBGNjp7eEtYloTxRP5bwE3MxyHbd9oe
VGVS2hQcZD8F2bEr4x4FVcBaqbkzc/ESt/378v9UuK9G3TNTYnpmO0+OX+76Xrxi19oGdvSt5QDY
NkFWJ+G8G2hIxtHYwAxcDeV48fPsL5GRd01e8sgL+o0uaDF+/g1hjlWz7G4hYsqsXVlKX8eBMypY
3meapKewMY6qG+690bx2MjlOoabzyL8bCgZTy4fAQvvaddsmolJJxUK7Lr15hWZ+I2vOToZkZTw+
G3n5S/LJwgawg4AozhRDPIfWk4o7kL9EWICIoh6xh4yGqz91ZsF+oFRr26LBkSaxHbe4M4K1zM0/
LCBOPhBRA+mNFyaPTlz/ot5gjDT/XW7ylsIrM99lQ4E0DRA1ipjuKvseh/A6euIXqRXppuxq9FM9
fSJCgbrda1ouCqdxC+SHgTURJRXXW1wX36Kn5AqyGxieXd8xzBLzpQx8JhnluWze41n0RGca6GyS
6Lkmq8Fo1a/lNZqF9duPg68iSI4Am365lsT+RDOircZYTbnAKkM8VS574pm8dZ+HejVUEeJXalce
xOlvzyUgGKYFH5cK9HurnBMf6B2u26MkUWkd9wGlFRD9QZobbvE9iu7TTNRkSTIIN3MrVlUhdzNz
LmWmfPBRRkMcqs9WdWtJHsdqsHqbIZZ/tZdL2vVTKnULhXh61Z7HmnlYhXlX7AsDE4IcrWLV2Ta9
m32v0+avwE2Gq9Z6tzS7MxBt+8aVu9YAxxgrqdcQL95RLzAILPp36WZ/tY3pQeAPJrgCeDAg3R1y
KkJQJu88IJ5lR3exHH2xAPWvcEHfZMTseDBHBz0Dn09mBfFqcLr7jBn7gLum6tG+GQUAmTrgna88
82KCJKdhWVg0lXcJyLzapCbjNZz1NYUXm20kPq7pr/yaT6EYIZE1PTpEq6J30RMw2YGWQ4/Bd6N0
vmUWEAtQxGWhoEXbub2dfTYfqp57Bqbo3BQ99lqEBKyEpRse0yMNjr/1K58Ij/Jc2C2IEesatumD
HTVfVjgE6wwV3yb8xEWuVoGyV41hIyAY0T2MIF3bnBCumBLFc7PvMDduZc+jqGDKjKQtrzrF2Poe
kvKw6VrybeCfMpdzYMnFd7mXPIxQnteJXTPqUs8piUj7Ph69XWvOCxqE9mrSw0vvKms1lgQFuqyY
z3JxQdiGcyzLPDj1uentw3y4i+bK3kc1h4kr4NLUKthVzPtIkTlibaBBykyG/qwDkR928d5GSGya
fXlu688pXZwJA/UBBHKWRblx1G18DjVhCjyyR0Ynn3Npfg/EJHOS8HvEdAD3Ym3rjqJORe7Ng6e+
NmerWKeJOFdKA52YcD3pAXU5w05tOYDqnfBPwoJ15ZU4rkPmepB472yfZbZky+Hze1On/Qo0jVuN
0JYSKw/cP8J7Z8XPi3uFb2OsTXOI10au9rksWryVebxyVf7ptMErOlwsvOG8j2nQ91M2LqMED5Vb
1aDei+6lj/6g7+isKg/NBNu76pHJlbXt2+lPV8Bji9g9m0x7eVuz9VB54woCxcUGiM1LS/6idTsR
oXOIU0i8GZ6NVeFw7rZ6O+kRBT2gk5VVxX/NHJ9GXbzIyT5RbdOLq7rcBjB2Awu0sjGdWvJUDkk6
vYZQY1Y6PQ09hU8R0XQZbfWIrhRZGy6zmgsRgtP40uCE4oQYKFsWwAJ1Nd5GZ59a6TG0aLwMm1xt
TSta4MmJoNFErFIRh1NSFYW57aH+4iYIDj5hsoyv30YE+3hHxJvD/ljBN/DD2NjICVAOUFq2sQqV
C/zt9az6cWUFNEXtuLHxArjaOcLuvTAVugp02tXshusHZ4hbzimCnIPpZJnR2ZHRLjfZ58v2VuJp
C6R3qRfrD385kA+mCMzd7H6RuzpdxHHCUMmEhu5wIsqUR2WtTxnjhOE+GlqY7SlEUxRorElOenTJ
1VtsPVEqNolw3rHVf3tx95fy8MOPk2/8BGsbk2Ics7aIWY8NYHqHwvzt8m9bk+tx6nvEfgXJcbJl
1GZaeIxyVItuD5XHxvQ5Iv+ADPBQozpdd/N6EZxtfn41FuIXQzXCm727sGMD1oQs2HMYmKginY0D
umw2x5MTxrixEGTOy+FUuCGPJfGCdvTbLK1kE8by6DTJlxeaCQO4jyxrDqIuLkvQvGk0zwjK9oo6
cdDttZZyM6fzW5L2b4qs9ZjuES8rvTntNjpm/dRk2HsLncDbS045Q0Rug/HTDaM9oQhPlmKo1I/Y
bstIrTy29Oshj3AY4TNa0Tb4IWZd5ykvYnKiSQh0ZnPV1riTyc2CatM8WfOIjwoOcuzZxPDo8aFt
93A8Z347gTpD+pRCs1UW4kRjeQNHiaKd8xdGQcGjN/7KZsEWGE0nTsvkNhfZreus10DNB8+uH2ZR
wU63LlVqcgFbLcaoEh8E23tn5I8UZvc6Ob+sofdXTec+t1WEIAeC+EH5BpQKeQ645wLYjQEz1b7t
L0MR31el5lgNp2unN2abPQFGjPinZY/t2J/qLjgzLEK58OqnEeUBXhs7dl/t8bOa43vplGdD1c9V
UVysEAs3qHdjnHkzRuhTrjt8Kdl/wiai90sYxTSGv508pkWkaBEInHQPralZlFPUwvVwl22aUXsP
VBHc412EjzfbREMN/NzqSPY1Xxt0tD4R8ljcOkgjVMdxQBGrrzO178r4VBmFXom3hBH5Kov0rQ65
s53Kpg7TwUfiwYMUNzlmHLmzX1C35tPK+yjUEngRQ/EKB+62eGIOzsW9rNhqeProY9ntMZ1rg8ek
5DFd6EsNK+NU++4Nq85fUVfXzpt+gaPB5+0+Jy3rOdY5qGN7eSB3Ta3UlJAlV7hfEMJekoEExW75
NG0h4SrU6Ss8PHYqPABWHk84htwjLh63esad/dn3YXesYpQ4ARBEuH3zNgm2gGe9LQbPYAXj6NBW
CSkMst0Jz9uXU3S2JBOluaNHylGp1iCCnPcExNYKxqDegKNgBrLzwuBOG8ZpdCGDz654b0o80Bar
yegzbdt7ymAChBNqJMjeJ2tkhcfJzdHo7C07f3ESdIFj8gBUZoMw4uGtKMi2UKLCG1f5aCdc+rAQ
h6LfDe+pqZqt1UmyIJo634XT/Ini+Tkv8pZFvvUr91ghQpzlUxe8MWNJUeE5+4Gskd2oom0ZNK+A
YNC14do7F1hCUO8aR+67/VzU3ANhQggdRxcmMObDs1450vmFTXWrGHsJvzj4WI6WVKtunr5qjyGt
UySrYbHQdrJ6kDGR0wTw0cZaL4mKKVvS8J1h1Rc37N4gc2GL13dgaHUspVsflRjeeidJDjpqcAYQ
d4LK5hyO5HRkHSL9bmDJIpISwTTjRCzrqymV+LgL62MOvLdaXZyIjbToM6YetfHk9UTDDAnlQ3Vq
p+nBq4jZ9X3Ih0N0w7C3TJCD57nZ+bP4a1cjjgubTy2fwZ0bzdntvTeruA9bLqGxZPrUmNwbKF1O
5eBdM9db5UMhIUaiM8lrHhGGPfCMi1n6yuxqZPFuKovtDCmJ3rW9uRO2a5tjyN1MCN5XpnT3o/eS
hSmIUg9ZRVeZXxaCpjitqCzC8W9NaKq3YJRCc3zxrP46ju3aHfhbbD/MVsI105XlXHiqMvZq5LBy
PDwujajfcZ5Q91vDbcghv5cIEaogfNN99uhb8Rkx1nlOqLqinjw8q8DvClVs7XLNIBllyBhep8qi
iUwYoeRW9msYJDZoPACstp0QLSYwAKubntzZcdd+fddU0W30clyB7WuN12uNaYrruiSAHDEEPt/u
E3bNJyE7NfLnFV4qZ2x4BxoejJ1r4vtz0Xu/JiLb+I5/oQq/ECB8mLuoXDcZfpYMsJRlMCnHXxSc
IBJzYgfUFT9/jMjeyNV7xpVAze6U1zm0/vbsLNakGH0y2wDENN5Njewp7/HYxGP9GnjyjCrPKXDp
WlrwLuTi0Q0FolcGHmN6hm8H845hNhVnd4kYCK5iMPUhO0/Xns74yGOiEjEVZMJAnpdA9QnforL1
VkN+GrMRv1P9xkLwfmqMbzRvdCWokvy3AWd65PuPyKy+xtb9VaEnmn31O/yILZppY2LuVpu4T6UF
8U/vnSF9F2hPoV1yHbgWlGbdfscc8AjG47NDJsEWnXiwhtdkHXKjTKikkK2EmyR5S2uuzNjyn0On
oqTq9nbL+VpZrJ6E6n8PhfdaO5KCJ7ZMaklyWwf0oCn2jL5tv33W9EavNq2qb/2g/7AQuZoAYgD5
HAxRseKQFcvp+mBbeomSImByaQLU5J7NmgKyh+aMl00/slAz6MJwiaHZqRG4ZHaarZ3yo6D6137N
2TrhBjf2RYRTxXNa3oek5pAxqn2m6Zgj5kiq865tZu4x2yYrwItkQIo+PjUss0c6qoMZVk9OTUgc
avMcSRB8qjHmtPamZGMNFpmiJuNBBIYbXvtjUZQoBZvqUWblXRCSCYD9apsMbrkKMmPDGJZs1rRo
1sG376LMSkio3cJ9jSiCy2uV+sApQnsRtjgkePBU4SquKMIKPKZTE+3m8mL71aeuRiyFJtX6LMoj
81H2tR6wYZ/NcN421nZKeaimXfjb6dFnkxtbrfz8oa8d+s0QbSHee9bStocprqWMz9JH0/AAbtRk
0ZG9s9KPXGM8LCw6GO67eN1m3ecwcMSWKQeTpShny06WrIfc79pV19ix75qaf2ZoOPXeGsxfGKeX
p8wSexhCIIFlXOh40w1MFAGbUSAKdTLj+NUGW8lW2eKfmXG9GeixV4EkwL7yD7k5/uHJD1EjvAnh
gxrK2VnQLoZEfZ9Cg512yMQLF00y03yNMzc/ACI0wL24spU58JAgKQyDGgGNMzqbilI4qO910Ro7
J3Tz1cJM3Jmt01470MyrHinVTiT9voy9cKO7Pt3kGoJZWN+Nuf/exSLaoAlvY9vfCrvsYB5686ZB
up9hGTy2knCxBBmIiJ5jX6XbpDA3hc27HhgmKpy0RmntCZ9RuQ5QH8zttmSI5hewFyi2DAgeLvNE
pl6ofprnjI7/zOGyi+zsyQAwvRfmYtuZe+PW2gHsOhEzbcKqpapnyUDrHNcENs+E5m1TQmkoxJyR
0AOuhdgtG7o+9Z0O47D1pKpoBtNoqyJW0yaZfiz+Sm+8UcD7Wxnav5tiLrbFEOIPicSjFanp0LXc
BhhTgEb3hOIKVaGwy2b6Gy+EKNfcF6JiOzwyXQgo7ljNnSovN+443Kv15E8w05beLpjuVcF6OWGp
c6IeqLZ2B73ZQoTm5vHzoBhgIIO3N4BsxCbsQneVi4HVqgBVZhlHSquVhsKzctuueEOq2DNahRI1
RArhXxehfZnm7Rh9aKTmp1TAU6beJiS2CreBP89n9NdMMdKMjsOXX5EsxdpW00eclfmKuZPeRuaE
tWUqz4T7dKKJ9sUSiuGEdrAF0ZfAxYqyFxxybDhkGu7/iTr1QFQgTQySbVfBUALoQR/RYexhQds8
OLk9ryphyX2NxflotBBra5aFxDnNu8G17givz//yZNrB1VFfiW4AERf1eA2K9Ffc9IyOIn63ZZUM
tC3NrscP5T/fIvfJ8QVBGAROdc2FkT5m9YMKm+k9rL13X360+m8NRPXyD5E1rd/x6xv4fJ+VMNGK
cxpfhjrKj3BrGSmnIB8rt4vPinErkoMY2HhQ1q+Wm9/CaBDrhj9rLarauP/5go4+O0Yp9DHstyvk
4c4Lq6NqCx+rubL+ZkhX21wK5XwqwCFfhlnZDxY+ZGBT6buZzJ9GOzsXN8mQE2YEBOH4lZefL3Pi
Jkhly10RqKepzdYu9BV0ZvX81s70iWPhFs8G4wan9vov/wGhdvOrXQpGO+iw/RJ0AxgqBdM1Bn9G
V9wH+CZu/eiD3CymuyYAe1W07xRkCPQHx3oxGjc4/HybSqvegx7medjP6mgKDhlLwr+nUu/cXWK3
9WFyMgJyUvtqTinBNE6lr0OQJeui66tLMY3g2ZR/RDWEbhV7y0eXnn2Yju7SFrCrTla2Mr1L6YEv
dTkOGBlShY9CFocEps7KruVwRnts83QrPtoadA1Akv5OzOpGPLJxDQtMcKXW6VW04wJjDAltCz3z
Sso9eAQZvEcBFJQ0zcxNlQzEp8b0yG3khc9VoJ/quS2+JhOh/OBhSrKacr4zgX2fmJoO7L8i74xb
AsFroigVMXZ8ScN9UEle37JqfhaOA7Wg57TGwyA4uBqdbG3InLvSQnajjQipnYYdUlqMIXqZUe8l
LgFjsDQTPxn2vpFAPvMYkft17t/3C7+QlQn21RJlk9+5/h6E2GOpuha9nIcis9I1kVugVJENDFuc
AyULcZ0SoBCqX71R5nfSCrK78f//KMxb/0jR8c/PS5nNx8LhEemWOjtnOZZuaWbt28hMMxVd8htu
6jM8VGQF3jkFCbPlsb7AZZqeNGTkJWB8s8cS8cN2rDvQ58EcA9+I1N53+v3kNAwLwdJMSaSPtD7c
jQwGOPkRsS280RGYzouIONY0a/I8st68AEFpzPaa7pOYXdKIHjCtVEfuehMxzHMddOWDaklO/eEc
h8mzDl2XvykGzkyIelH55c1sgI0qW6M1LatbmLToIkDqbg26qGveMaX1NbNWJQP22WNwyhablI7v
krTl1wmBu9N9nK0Draed29JTjiBkQiM5JRw0Z9v/qiMN/7yz4+eAKaFCgsK2aiw2QT8jMNZvtih5
pjs62PnQlpgXieIewPo2asx+SYVyr3iACawSMz63NIftCgOiZgDED1PH+ROF2RkH4nRwZT6+ekQo
IYlQE8jmeXy1bQOo7cK4m4b4CKWs2Xj0Ay9TOS2Eue7NH4WxrRE17700yN8QUDqpQs5oarWWdmOv
6gQ2S6p8HCaWf6h8ebMXu4uVlcU+HOg+Wn+Y1g3LCCwJE4yMkYRNfuo8tCAOk6koHpLBmC5uwBZH
BNOGnVB4smrW62PWHTtZJ7ufjyfVv3Kpowcrzh/aMmjvrMwgPSJ0zCfJQ2NjNGn5EI3X0EWSBgKt
xvcBz2miKD2wuQ/ny6SqYj8aFlJx/epjfHoqetYoId5kogSZpLhGqjcM8DENjsF9q9NhFxSGj/7O
A90wZu22D210V72R36xmPGsUz7QjBTvBwL0qjiMdv4Tw4x4ntEpgoa0v6iLjRcS8Plc0x8Q0yZhS
mcfHQzsTTJ91tQGTKdiQ/z8DqOlwmdmed26jxZtZWU8m4WL7uW0PAJ7wjvaOs9cM6Y/SR3mIdkxM
wYjvF72RDwT7MIXzi4/nfG862j0zNxh2TUr9XWHLyDzpk3yOzlm18dVRxXswpPLJngiWAmlMkodv
5Zfaq4qLJiyvirb2AIC3u7deaAvb7DI7Uu9DY/BPhad8XOhFB4lh1A92UOGpcBxYfbTIiCI3ZITz
bFna2AZB1m3EvIH8YyrYUBUbK6wRkCIFijTnmu1bW9tk1BCwpUZSM5V3aW09oa9P9z+mp6pAraN8
ZlaL33fo3PY+AsVVWhbDNMxMkSRpfiB3BKOtWFylrDK72UWJr7gEyozMDD+s9jZ+ZraqzsNC9tw5
YuDN7ZgB+D4zKENGCUdPdbKc2b7AVXFprmt20YsbyenT+6JM3IOemIjPPeWnypojFL4GCGnDAAMl
snkgXYxpWo5aaKiJkvOStNyOC2PBohlbO67wTz/fomI6NvAmb7Zd6Yub18O1MMvowgByjcgzCM3u
bRrs6UoC1vKuBeYFe062q60S9YM3xhurQwJjFCxv1BSNOIr5hHH6Dvss6oczLoktUJ/otSwhyOQh
zJw+luGrpY2/XIi80EUmEYbZeAHLZe4mZnu3AMkjeKNJvJLDdKwncx9oFNxN5qZPxOSOZgmyPHOR
ZzLFrC+5MxR7SKB0DS0YOCICIHiCRXwUQRZe2V0/tSGXlZXq6cJMZTxmFDqIFUl7nxfeFA3PzrMl
T6IRzOusZLjz+4zge5S84Jr7/NXsbWTQY7eTjc1YSTT6hDXc2LGxvg8WUxejOrljXfr3h7HU1+2h
YRBl2lH65hGaQd73dHXLTS+MEF+IjnY83C5xtWCna83ro0sq++AFTL77CK/YrkL/aTQ5wnKrsh7B
e99XwOg4ophm9yVUMs/fmYS6bAYT22Xdck0kJeC8pvuyGre8N2R3mCPermH+Dk2QgqQILssE6Rzj
Ptw3y00eTV7MgK11D8Q3jw+5dwT4ep7YU93VcHNpRQ11Aif2mFXUQ8ZIa2kPjMOztBufC1+CToq/
5tZs3xBUovPsAbDlLk6f0kEpFutzie0YwUvW7YeOkYLSO/5d8vrDpsFHHHDsosQvXIXvTsTR9edH
seLDY8zhJFX8QrZqcTYZhmyQlOSf1P9vDJQuE5u+blJw+OwawRvJthsetWEK2WDlGXN60lA8nvqi
dbnSM4ay6K27Anorg5u7OmsajofJh3UD+TnUqrvrK8+60wqkd+AvRjVyFp4iHupz37CBsMFRdQxp
Vw6JLY9OO+FYKXoQQm3ewxQXGCGSIP8iIuSSB18jk+7S76CXuGFBSNKijiFNuGI3nBg2fwFdrrd8
QfqbQYkYHAwgfAtWhLSaeVZ71C9QQLPy65/n6fJQ7cJSHwueyKuaVEoeUWOz7V3PecK9ASVCxq+5
bdgsJ+RBscTbOJMKT5OfJMAPvbtepuWlLDvEJghRmNLWgHUWKYtf/glS397LefA23tACURWk9MR5
/VwwrSepQFL6QjVAHjyml58vQgWYtyePRbJTDJcqmBiVsfT8mCt2Vk0v5J2okEfhqvmYetv8mJDR
rV00vFlTwfVNfg7ExN6PCPsessgluskb23fwgq/xlCRfyov2TpPuF8XTowfPgGAiZOFQX59+vpsX
d6SOy+ef72BQA41vX6qmGVdN09a00kXOnrJi2xgV9XOfFDyMXfxiETOZm9s5LAkXxJThLzVTmIlr
rqJ4RwWVoqbLPbRZ1XlQg/XSMF1WTE4vfuTM15GIx2udOd4aNUW3YawEkF9n6bMdmQ997Kk/5Cdt
aGQxf958x5i+kp7xKmOdHaIb/LjkA7OXbRrehOVLgSTirBHuY6lqkIdbzfnnR+AuKRJiDbyWnyfO
pJQfDlS7vyj3DGX9xbzziwVo8MCxFZyCyAuuhejeAOiZCykquOox6ljslvYWLFpyD8zAPc5j+zwt
33kIAVZkdw97UyTtzUzn34wBy1fbmhanROQcEjdO37IKlBGgk/pOddELkEuaTwNiuzaU++5N6Qtl
NXYuZCmxMo3bJEyWBskSluArXgb7gADCWm60wdmLsv4xGodvexE1x6qx0TKm5vnnS7r8yFCLRAjp
9Fb6HczlmVWFa7X2wS5M+dJkRryZZtM+/PD2jaRKNjkC90OWkHo16foYQNxkc+hzA+W5fcAnIi4/
DYTo2C+lVV3C/58bImQtN1t1k5lc5GDrxwl8iNnhaGxzsFRm3N3SrEsPiZckezMQSA51+VXYiEQn
iB03L7bfRpaBK6Ft9aGnbJN2MdSToBSn2pLDhsgo+0OLAkHa2N/EJOy7geuAlYY3LAO3/p/UX7+d
wmviDOufSOCfL7lH/+8kPiPPwfiTuj55DIXob1Dr6k3niXuuwAuF6nRn1inTPRJwvk0W3WbGnC5N
oT/+lKZF5wJ/IDLGmGFZGaZ1QkeSL/R/Jv359OH2zX9IQxFL2kn5E8a5RDG6lsL6LR1L+CbLNDyt
S6bGv2RHpey2TTWG1VqZ8XDRgxsfmxSLTJf656KOUUyrKGdcCU0K9tq5DKfx0nfuV1Ym4Dtjt7mJ
rInXQZkyYkIhB6xxdA4IRv5jctL/9UrJS3LJ9YALJtSSH/gvr5S2kA4XdwDCsEjjd46oRKI1QbHi
OXCrr5F2+NLXS5Sy5cktBoxjA3n83p/NJ6dw+m05DhknePKJ14AGvs8ZDtaB/A8pGf8rg4T307Ms
hxmftE3lLPlK//Iqgxx1ctC15TqecdGbNhz4lOTITdiSThUhfltXOdLdfx/N8X98iig1pSBK0Jbw
4P9nqlTdKNVSQcVr13LW4O05hAhLPeaWa9yzwt3pvvEfoxqSBzuMs46MCLPYe5rLTR9X7QWEurwb
dYfuIWeIxXCK5BgRe/f//mVa/zMbTDlY531mwKBe2Kbay6//y5ujjbKOG9GkDFqzvW/b5ZMg8PVe
zaiK2oj6NJHNQenJPEd5/VHZ8jqYVvxu9PoSzP1730+XxtHqPiWDZWMPNaRrS3FOACCIkmECO05O
RDv+QYjtff771/4TCvffbxRX8g4L6cn/4uy8duRGsmj7RQQYDJrga6X3meWlF0KtbtF7z6+/izmD
e1tVAxVw0TE5VUJDncmkOXHO3mvr81XzIRhSCzUi1OqRuTYPJCgyTHvbdnhuXMc8ol36Gy0Rzi1m
FUkFFT8IdHHKwpJ4swjB5p/fi/wYIsb5bwq2boZUpi7oP/1+HNPYjF1hNvgyq1PKFPQhT9zxtfdp
bXBUe/hdqBe1PNnXSiSXzlfOASTLq+653D6j0DjGpbJubivwBzn+33jhtJ2dkXfeq2BaGSLBJ162
xztKXp/8aJEb9jfwNMe0Y8oWOF34nrQ6+HqJQSgureGYpvY3+DDOqS0qcDKMANY6EQdrP6mp/v4/
Pr7tOJzyalYn6B+uMSRlcVJWabKoDPXPNFnOiRQlb0tvQ2DcMjVQB26xrvB23NzcMAkNGbo3YVMw
ea0VbvIiYLNeFXNIGaMSorCfNGtkr219g9ScnOK4jha1FuIWnX/tw9zZh7FsH23B5GLSU+eYKqva
VgmDDr82CmcFVm1V0DQyxQ8HnGU/6keTMXHOHM784o7tfL4Pcgu0pWncb9sAvH//8kfeTgDuLVt4
LUyIqeBqcPx3FFLJUabQ8ZTtqo1nYYLlqxsWRpG/47BsTvqU0z6qE+DVAahEUufDd7erafVZySno
4p2ZjC7yAChcloYCMSbjAZVHuOXDDgeTtGxwB2H70uf0gesCermxqEoeEF4Fm8+TBoMvH2p2Ktxb
hshgaTmFc641v9jDxfRxhLb6k5kiuIXLAsipt/xl2ajs7JsN5RsuAB2wplb78hXp0jdS0J476QGD
RYL2UOZ1zdhDELPtFMVW0Ujv23oWttXPUo+dXYxpeW20sbUfMUM4eSC/FdKzN3bcgmUd03TjiYB9
BkX/KgriemelM+FmRdjftOIABjh4gK547Oxf3VB1GDvE9CS0wlwi07c3fz6FjY8hZFzBXMMYXQwh
yaCaM4n/fSdsx5hsBUMHo0P6hFV49i3rqr/1DK1eRi9tE1vXdDKKTR0NMYpP6ITmYNwwScsXRe3d
ZtUeNar3OIDFA77kXhMYxIdc0YnvEVfdfzPGYvriQfPp3EPMwuPFcQ0eN9LRPzyDA6iCHfr2dgEJ
B3KLDX4ohIvfKt1ioCPh5QfjCZxf8sV/99MNT5qSVHBuuzz3De7Cvx+uvpq8ILKAAkHtVVvLbPeu
K37RWNd2lgUZ4Itv59NzSpqO1ElEps9kK6V//HZAcNCII601w5f5kxyYB0vFzc+8xAockiDzOPZu
sAnM5nvRYOSxpFG9jt2qKgv/jem+r64T8qh9UQq5C83kZxEnaP38xN1FFkl7hltat2Ia4nnH/kX+
pv0xRtmUjqO4QfCINfiG7A/Phj5Ke4cRe7dwG3HsOTh7OtABibFXmksA7BJX0iXHLSe1NccOXHNR
vI153p5GtDBTxGYxHcxqkUIAwplXaWvTtsSK7raHWPQ6Jrr1zbPLclkQbLgqkwA3uTnfPUDb+sEQ
bpyg/KXXaAoszDaLvtGMReppTCJr9nC5bU405AlOjcr6oE2FSwpv7aJslkfTcLxXW1arJLfXYcoM
VTLoWNGNWbu91zO4hFfQlnO/qSANoQAdQa9Nt9ZprXvID6ITD821waP3FHLur/sIXnqVwz3Q3YTQ
obIDcCNA0Pz5bBHi8yFnFIuyTFmm1HXxMfc7FiADhcQwKW1xptqmjxL6LiOHNlwPuN0hPNDqaWHK
Xgxgq1u9GdnnY/FNM1WjqM+WTHDKR4dUzY1XlGh2EiQ2XUlvty7ZQBTD2F0bIkJQVWJc8JPprXKi
6SEjjmfZZggVwM/be1pEzYmJlXr2RcSkFleGDbgfCEl+aZsm21lVFfJwMtyXui6ewD62PxN8CAZD
pvhcT5F4x00UAi4ok78MxOgGiLLOmrvxXq2dxpF2vQqMQ92laL7mHF8Xx/ZKwO+/YqW/GI0vHxhf
0J6uPf0xEpa4DGgXi2oZqFo9trl+IMAAIrrha3s1Fdq+k6MPXY6xXN8rJCSacve21uq7tA97XHnp
LDQht3MV1nJaQk6qHvGwV8sJo6H0dEEkSNqck8ZATRoK1IHAIZL8auj1MVAhT+TWE49NZS8Ym6ld
J9Hdpra4oH0JX2SplTvDCBImYXtqh2FD9hwPokD2W4hb5qr3GfO7ml6wf8ZM73PPeArlgCRRD0wy
fPgp5Ky/sKNVDzTjtppS2QEsaXP48xlmfn5aSGkKwaaCYscy74HG/6qbCwrTFuMWSQyp/gzjX9wb
p6saPiaNOsgXbV9tJUB5DPbkMseg4R8aWp2rqC29RSt955xr1imE/RqO6bs/YahS0w+QVOOcuRc6
6XYAA3McG20Je47dCgFrWaN7l4GEr1Q326MWvknhuVdINbItXQ6YPiNnIFIGZmh8ryPAT84euty7
ZpGK0SmXIQaJK4tg9IPVn4+HNd/Dfq/FKX905Vi2Tv3Dw+X3x4FO7h0Uf1T/bglM2zfdca/1HV5f
09EWvd+/uwK5pxe0PegHMLESTf4Zy8nBJgPhSG0ttqVoe+bP3VuQ+CNadd08Y4WJljpBluB8jX8a
fHgQnQFMDUsr4Gum+C+eO3uvS/sVY6RGgcSTJ9TFS7RkJCjW4DQ1kOlXbwJPGCXFLdK52DWB67sM
nOQHZn/ojDExRWXsPPrhNwzn9s5z3RC0hYjOsRnsB93MfkWiVUsN6cj5z8ftfu//eNykNLhX6a7D
Yfuw/6LhGwnPi3OsnGjbuD/VkED8/HtZzynDcyvN6lNvlwj9YHCfP9Gw3Oc/eoJSYlSokVrY0L+Y
56nshQv2nzz6FtEMMgLrFVmisei7ddZm0IgaoR6YPcKWcDx3UTjKWCpS9/Z2jyO11seJA2Z5iDDB
g7jtN6uqqWNz8g/HjkxTwRukIfU9tOdIJ3/jJCEtuarhNgc6cDWKDhxOB+DRowOPykWmGzd0DQo8
NYs57L/ySLZHYSRLGgn9Vtft7JXW3VWLRXH1pIBRmh0x4NaPbReeC1rgX+zPxFwf/H6cmXVYhqJS
4X/C+HB+FlljViPEIrb+5cab8oDOIO1nWFStSXwZFG9zbXRJAQ0LFGc2jcbOHKxv8AQBbteaQfcY
2/yfv3zx+aIxoQq6rsU7MnXn46axi/KqMkbQRpHd7FqnbE8xsSU7n/b8aiTYaRuIdtgVSdRgQDB3
/di+fPEOPpVVtmlzvQrLYuOqyCz//bJtGh1KMROiRRJhOnfJHsBY7MFU4j9lImrd5KbF8CnudrSw
ueEGwxsdv21nE7hFvqP84muy5q/hw9fk0qbRFZtJVyjnQ+9LtWgSjSQk0SpoT4HdlZssbiOcsonz
LamIJkGMuNOpcE8Mop6hx4o3QNzkR0SmdYq1ydmD0n6z0y7ZCRONNIDgYG2T62UjVzpAxwlQVLgw
2K1atKtGhN516F6FFfQx3U4pd5QK0EaRoljeY2Nl2i9VnpraDF4J0HyfjAGA0JwhRmysthqtKDkO
fftezEOm+4vrAN5KbcvY2hBlHytVu6toCq4JvduzJMjwIdOH8H2SiM61uu0P96Hn/UULm39MlXrb
Xtb+8Yvv+XMPzBY8DLlDm1xh9Hl+/56tWIZ4S5GK+VmfzWnFKznI+lUhy9wRqTEtYWB0D0ZZuMe8
gYIxDumTMQt7VJDRpn6n+gxMD94xEqaTauO//vz+5OfL0xa2MhTUQ6no6syP2389TrWsgCU4UUyW
+LtOyslvk163q2AoIXgPLSPhJvOXVaj+Zm7QrlUmZwN4hUhvjn4bCqtb2S1PNZV23iX3Z+wJhd/9
hTwAPBejnm/vvzb5awi0VhoYqBrCNR599a1KJXeyAf5nM7TuLiyYlaTmFJ4d3TnwWFNn5jdfnOri
0wbKtqUhFBHbgg0Cm7jfP7JNoa2zoQuRE6R7bhDRxfZK99TD0o+uI87YrefnxyyuvTM8wh1BdvVB
zv/aIKYfIBTeMRWyGxqS2xffxefShlaG7tg2enUTlsq84/zXdwEEB24M/I9Fyzz3pGm1S2wFThBJ
vhhXp7HSAnM4cklOOxek4LJk6NRk3/QUWhvxUcUxmMbp2Pa6PKNnzMAShyYbU2WegMlZp1k4xSzC
8dYZNWKadWDlpuF71HbTysaEvwuz0Hocagd4AFj4JUAm6F0O6YsNmoc/f9b/tek32JbxfHRo1vIA
/v2zpgFaTL5uOBQOHjl65JRI1di8Th4j+JSoIH/MjRuzY3FLopS9WB4vHa72hyr2nnheERmd5wSU
qNgi4hp8lzlOuxbINtR2XixqZLqPJsI0l2SpP7/5/3HROBg+XYXtVRrOp5sl7Ewc9i2oQwnNuMJc
IIdy0Y61v4r1AtYiTZhtBo1yJ3JrFwSgG+qaEU0NYXaha7Z7mH915g5O3Hn/eKpHn9GMxHRVBsHr
OPgW0diiUjIIWej0xtl4EvMXmd7cRuhzNThUD8JX8ZXBbj/nxg5o/o3vMkwmvDi1ta9M7Ch//tDW
p53d/GTQTZ22ukFT/77Z/tfZyTxoTM0QdqdLHxq1atAfQmJ+H7rRb1c1+X87ZmLRSXnUcaoPbkNn
4rutnEfGNfrynhtTzDGm4HdCgPBA0slAjRaqJ4o5pAw4ZC7Cg7zBq7yA4RyubD2PT5OFL7PBfOis
jLiKdv0g/jIDo6aY9WtykRZY+wmhD7b1kPYHDcbdni5WuSu7rkQ+6tSbcfQIUah0g5McLI4bcJOy
9YD8LdXdXGtREHX4Lrst2hf9TaOwpfTHlIVSs/2i03Xvi//+kOV243C/NS2DW6788JC1uhoMjcqy
hR2Fkt4xcQm6SIHhBnVwDTN2MD2NH0jsPVAdLW6fUPJEhNN32ePUTsbD6Bfj1tW68NYbI20LJL88
7mL8cFXkUJESqrAeCVNem3mfHwwjZv7fddGLqqporSt3OnQdpBG3FLkASiaCde4zUb4/GXFnuqve
ywwAwK5aCg/X9n2vW5VmvkUC+eP+Wx8ZLqmlXrlInTlIo9LFltQGTFlzFeuD2nr483l3fwJ9OGgu
3TVaULaENGvMT7B/nXeRi3iRQTdYgvpWIrR9afMGu4WB4uD+a5YXWyv022vp9vRzNWWtNJi4O7tI
7ZVNX2CbdTDYEuD53/Eem5V+qMscokeyS5zePvtW3F/86cD2FdwAY3U2lvm1D8mxKsDD5BH0M1T7
w86fCGOJdAfdjvziQ4rP5SD3e0PRqrIcU5kfy4TOs+2siCWijcKcNkGc9Ds7tN9HK//GyfGf68Mx
x8cw74alCQHo4NvesPccsDKYtKcvbs/W57JACZu2Om/GsnkafShbbBLeMBOOmM9bYNZIltQaYvrj
WPYQY4MkOI9ECp8zooz/82L5VQ8PtCgXA7wkJPtkfgawBpyLIWX1xiyr25eopYD98GsoLVx4kwtB
8dD4JlR68qvXdpQ5zxPc1AJq3JOeEP8yeFp5tjXxrfIa67EhaeWhdKvk4t4sNLpvPAfytW0YAmvH
1CzrhksGtS8xpn6KycN9Bs7fn8M8GzeJ9lYmXb7zwZ8vYlnbNH+KdlFkqoG1qdm3mLhZP2xIbWcO
/cWFb3wqOdhr0Brk1mm77Dw+Vlm5mBrVcEIuqtmW7jnJd5o94UUNpNFWamXJyrgOsnxru4wIuXiq
z7mfuxvCMoxVkSRYBQdXPKxXFa7Ia0w7ZxfYgbPRGTxfU3d8EQSvLS1fgEJoaj04t0kZnIsEFN2f
L0b703kKP56hJQ172sHQrD6UKCJLkA/ETrYoBmE+Y+6a5K+QRM6nSKKKdrIwPhWhdm3zn4ie4+P9
hVoMNnPhia3dq+5aNr8Ic47OA1reYRDIcwcUiMp8rUYLHmhvLJ1ZjsuoaR9WXkCXJdSXiWxQ4k50
Mul0eKORXn0kp6j0dVyLCicBKpq/Zo2p6lpSiZHcTogXnqIUwSAl3rgjuuKXFU39uu7I9y3GwDin
NepOuBf3+5osFRPjnl5j6oThMw2ATZ6PT3UaHxuty/ek8wyv+MpXOc73l7SPv2mWdg1rv3seoKI9
d94vrFT16s/HW4hP+zIeE4ZBucEA3aLemGvGf939CuWbvobTBnb4inawI+fl3ldIizpex9W80mo9
mutO466+HrQ10Z6Ttpb43KBJink5zcYH6YsQ5KSnq0lt4njL3C6Nt041L2PautV2QkA3bYN6K5yt
dMgV2lrO1o52DsFBOiGKW9AsmrNlQTYK411EAxe94jJRW1amtgVuYX1bqW2rb3t9O96XU9N42Lr1
tky22uwc2LTJ1nU32n0ZxoZoBhz7rDrftPfVBRuWO60Ne61N86qbNYPU0V83VAZUtatujtKIBt1F
ddG8BASrHid4iXm3Ke8rywGfb2gjl/xd9rq+vxITzioYhD0EoYVzUZn138i4cST8+ZszrE/zISUk
k302V5RM86z/928ul/5IgqDLjro8mfpJsofT5+WUp9nwUJ48nQjxE2NrssRDgW5wXkVHrbhOGZhX
2OpPRXUqxWlM9sWuh6NUnbrqNAYnOGxDdTKCk8aoIDgF5rFtjxHDdwbV7XHk52ReCbvk8UBM8TQe
mHuPxX+XXlA+QofYs6Jun9zXmJLiuWOZYmeL3URjJNmRKskyUKJiwl/z/3U6rzbduuBdvU3Fzg3S
Z7EpHDyVm8zZGOFWD7dJuVUDZortZM0L7OdQ7MD4GsNOvy+3xD66c3gt91aJ7WoPTbye9nGCx3Ve
UTsvdiUJBsMj4Wedf2z8o13Mq/Kh7UO9OGb3pdSRytdWR/O+hvQE478jnSYFPXWqSB7sTwXhTv0J
oFncr0KEhv0pJKkwRbx0CtKTj2+pO6kOs/LJtU6KHhoXQ2ge68SS8H162G9HEZwKwhvbo2/Orw2Q
A35O5iUc3vNROod+PFgc6fEQZMvWe+iKw3BfUu5Zun+w5D7s9nhj425PlGh4X1Ls+mY3Is1P5ldi
picOudh6zbz8dqs8sk42g9xMEtop8SUbCZui3gBIB1WeMhMtt1OI/mBe4c+sw1m9ZfXFrgngnu1a
IL7Drgr3NsmBvJZ7syRYe99M+xQM/rSPkkNwXxqCN4mG75DIQ+sfI3mgK2IVx9I/ymJeOdD/6TgV
R0cdrfsKJ2QGJ6GOrJbDPm70v2qOOoecWj/NTOhVgCnUF1uSe738W2nIJUaFQkeHDpHrfhQ/0P1P
G3QJxaJMgxilqmM8ZSnMDECkzgGFYHSOrAxoIjk83HsGDDzGUILAhiHANsy81Ekn8R8V6GTlmNfI
8xnh60NyAc4tCVrq/HUrAoszjvzy2rIxMQfIrQkGqkia4o7su9inLfSDB1IrPbB9Y39ykV0Vseed
sHESsqFRnupdni/tVAteJ8dFFdNE+Vft7E8VBu0M+kwcjfnxDIjh97vNYNlVMaDYxpID7R/61UwV
1/Y0vrSrCUFqpQeOuYgykzyUCnMym4/6cI8Jq4F0b7wRHEbrmEAY9DLYjhEpK3MXSpua8Cqna6KR
5KCJLmTHYP83kjpM7PSYWt2BOMr6ev9zHDtIITRCfnO0Lof/9zLKrCeB+9YyPXiQadp/ayKGe6WD
HbTpQ/XSRDQhcM9+c0IAicS7/mA6Q+NJdslj2ZPwQPQVTBn0uhE03ANxHuUiQQG80aQLi7LzXfR4
6jRgmYtip1npVStXsaGgnRRBtkblZZwI2aB2R11Rhwwix/JpgvxO2jwcpS/qpM+Pbb4OOhv8oywK
+4+ahrghmTfFZIf9xU1utqr/ilLlfCtnMWMQu84+LcIZPRDvOPBglvEd7SvV1ntHPgx1i+FHtgFR
ba3zRUUhP1VwvDMH6RtPJknz+eO8SGmZh8CT7ZSaSQujjLCtt0Z3luHQrTpnNG6UUuCJVq2NlR4+
XNH25UErSH7SOJHgN4pp641YUKeYxISmL9OfjlgZ5gCfm9B5QCSufuS/my6DqqjX+WgENwd0mFVN
0aU22Ephd/KfSH8CLY1Vqs4dQFITqHTY6V+0X+25PPrtDjHvtV2+CvaOAMut+bL5V/lkORKEIJGP
i7KPNkGHybputOHR0nkiah14W6C7j/c/8p0CoHdoEy2Y1Oz/Q/+kFba4ASqSF903LgMkIhLOwqtQ
5q8CVTOxA4m9jpn5PQjG4Q8VW8x9WVBMkfF8KuNGPMhJcy+dLvLTACNnEUzp9INu+p6w2OTV6DV9
25Cl++Cp9IdADHuT84sT298BbQfc8fvXWA9+YgfJLhZBPKQNM01KvCXhmQQSFjU2hky9VAQo7Yke
qlaBLfJt1ncVdg7ln/Kw8R6SWt8kRT7r29r2O8PT8Azgc1dENupx/6IJ/6sGq/xU+hAcbDuWyZGw
0QB8PMe4CHt20jDz6rHqtpiP0UtVwaidoCFPfmicVOxmxxQPniL/a2VO2rhzhpxEEzPsrQcdsZlh
XtuuJ0uhLOV2mJb4swHCZhRyghTdv7n7/mBLONBrw5c5FT72CFUZ4Anb4qmPl+4E4W/QW/mS2ZiN
g9bV/5Z9jQ27BzrQ6tRJNvpiwehnYc8evhSa6UY1ZrpKDIx5RVeKTV2mUF+GoXisOXw0gjEW+yC8
EPxsxeQxYWan9pDdH28NwS5HJvVzZFt/q3GYYD10ME3qXr2UrfuzdOm5REVl3nqPMXIpj7oPQfeh
7ebrPwTmFwfwyKZQH1GLDc2j1+XeKSfmD8/KX3Ya26RNWNajy2OF6mAiZmPc5lar03JXucfkF1Rc
iyTllMxWSpi9zkM//4qn3N3kjHbxW1izX9VYhCoyIVjooDTBOmLwr8JVDWL5ihy3X6ckPO5j8PUp
QnVg4bzYgQ51X2eELeoGrTB0mVfVZu9j44kTrIyQeWfdblLu4gubBvKFqHXsEbnBX1YZe4sYG24R
TUROCHUGDmEUMQ7SysGY4mWYiIzqLwZUXevluitGazPgPtyYqQjPRlZuOdnco5xfwnB0j4PJqSCT
bGSDaHXPmba1dSx9930Yo7G/nBZNqtlu2xbVbP9/X2pdvP+5yBf/o2+DAEzOEiN6o5/HePgsLEGT
mu5vEI4nJUex8wI04LjJgsXgqmxXZWZ1Q4Onw3+CPAsOYdehrTino9i3bKVvsivZDDOnXBAMNTHb
Yn/PI5Ko7ZkOV7k/2rh5DIJuOuMCmp7thN6bsnt3yd980aNAHkjbkocY6h+b/95b3n+1veIfQFbZ
wU5LexVoYbuZgvyXo2R5rfRzpcPYLYsMOyzV9X1DHU0VNxbkO5gfsIEpYfxFN3U9aZr9zRpe+zYb
tlZJESc1O4IF1G0yPaq3oRGT3drXq8YEfcYUNb0QACyxOTvwo/FfQx7sUd7C6yu3YM3alaFqvD+E
Me7qwMB1zpQ8xwBAJmDYXbNJSdJMfI2CRaRLWbriyVnqbTc+ifnnsssatAr5sUinhJszggUimeM9
YVfZ01CCgyHgEOWTls6RReaKQKruLZstrAw8DjHOoZVbwX3LNZNGZ/53gA79TKzieEygtCzSMJsj
KdxqNRHEumSCaxzQg14nqCMbBC8D1jdBDp6chh8q6h+63sIbMAYaqUc9ExQtaAHDOtGLWYNx/vPZ
9j8k467BP9Zc4+nYNz90QvW4MqK6sznZUnmyvLh6MprEIW+PotasST21onZ4xVXx3FGTwhJCZKaV
5a8cZfjNJFFwOdXgVC0rewl9uUc1VPwFqe9hCmGlWN5rYxDUM3fizcL8qgP2qY8xj12xACDVNpmZ
OB/ee+QNsx+0qBcpzou1ovpeFdWs4qIuXbYRZZGgcF1bU9o9Rt0wcijrAH5B5iLYs7EMU1S0BF0v
M5L3EKU4CWQL/JXh/JPm9xrPOZFsjcJITmU2EFrTOejwhhGNRfr45y/ibgT5rapw8IjQqXV0g8a0
Uh8/TFjmSWkAZjSNqtv1GWioQb6VxJEskzjzS5oYQ78ZXfodwolH5nZd8i5mymRjwC3IBxTaMXSi
h9wim6HP+vRHjFxSR/D006+sQ4JW8ZemgOZFBdRJjMrcFA914Y+HFALTw3yfXcL0abd1Hr5YsGO+
oQcbHpjJWuc2pIaz4uLqpGfQXtNeRzOAeGT+MSjZ75mJZ4NU0xkk0RG7ZDWieRd99AYKY7HJUlt7
4CQbuPMm+qUu64l8PM/9TpODEf5kkS5DDNfE3Wevek/ucxzU2YNOUOIXpar7aeLEYab1z7gWXco8
Qf+9eAsgj0atwwM7b/MX9NzpWnO6emUxm2IUkvVH0bgdZsDuvdWrDonCMB3vL0HO7puys6Oralzr
an5tq2vnX3VxYblkRIpLfy7Nfe1fHHF2xdmHd3CtbXBNnFYBMCALhGk5k3v27sYOfmiBBjoR/tzK
aqrqF97+g5e6OGiD2Eb+rplX/u0fXdniWsqKfhmVmEzmZYtHGTyZzbyM+3Kspzh9ZnXjc5g++9p/
11S9eN5zbb4M1UtpvmTJKys3X9LxlRUlr5WGrRAI6FumvbKAWT1oVdr1pBOCD3aBLN3cIN+QIul+
T1MEkXjK320zCda4Ypvn9svhjKF/2nc6lPJobBHYGgaCmg8jLWEZGFlibGXCRlO5d6o9NnZgzn16
GNy95CCZB14bUiHCo4evm4jH+lhrR4IxrQNJv1Vxqqd5De7Jzs5o4FmmOnvZuctQJ16UwsN7YU0w
GtxL4V7K/FpRVk/X4b6m6aq8eRXlzfP4GkDh3hp+Fjcf38Aq4Zg82yDUHjIzfa6b1NwZMS2lKooI
PbDLnV84wcXPY+xnltjkxk5jbLbXZ87sXuv2jrdjTZCi7ysgF8zde8mBpZJDbB4a8pnMg10eq+Do
e8dCn5ckFyo7iewEhXIEIgnLIDmz4Ngbybm1z/Wmlwc3vpT2eewuTnwp7EvfXTKynu1LnFxZYXKN
+mvuzCvorym9f+fapDeWPdyq9EbrnEW0bGOsjOGWuDd9uNn5Y+TeGtEZB5ekrLiVTEJn1Sp3G3Jp
FYk3sRZ1JBJa3JAc3d8AU4tvhoYUx2/p6GFuJCr80coe5X2J7JHlOUBDH5Vz4yxDHAjHwXRuZnxL
+nnp8X9XZl3/sxLr6oYEvF2d+2vQXGR41eqLKQnjvAAbSMNL3Jzj8BI2Z5bfsAc9t+apaU+8Fu2p
jueFF5aOit0fzftKwIG6B4Z4rLg6hNUhCA94uLJ+32f7pN+7pPJFXyjJP8uj8KUhFxGM6NhKus68
q/7XPjL1wXZWgYkS1AjypyCP1apr9H414J98Gse2Onu1y8dJrCekE/pKzjLBqm9bMp/MlmZRsBVI
bQ73P7q/kL0nT6Y8hKPl2ktQRe0DwCnCY7vpFriqPmttu6bHZD8EI1jiBGgb7K58/B7U1cIWsXqL
KmQGXJnh+u4Bnv/cSUmBGRtlb9n0hv/593UK68Cu9z5izXVMZsCD6RTd5f6S4ZC/hJ3pbxqjth/G
/H3i2X+uZJlcmVRhP41/2maZvLVDXe3q9AvFy+eKxkEEgjjQlgigJWqK3w8rLcEwQR+eL6zJeo7i
yEUpNq3NmUQa9mxd9REi21SVWI+zc5B1NXt4IsZGAjCHdHgybOtFWVZ8w2keWmxwZdyuzKK1iBkA
qTmQDXDBH5lA6P3i2STm+9rvJYBhoB8XyIeQJXza4irmtXmbDgD22qDdNFPFU7IyXhJPNCvTLOQy
Tgv7SjwauQWu/2ohYIeAxfTUoWdJO6XL1tmA0sExsFA3cbUv5xCfP9cpxucHKEINmlCwlZg+qo+S
jciZRmo8OIPNCL0/tyFHW77yGc6ArAMJ55zHli4cm5VVr2cR1LB8XMRzrANYMI2Q4HerTKtNL1oT
0FtH1FGfHiMXQbsxet9gxl0aDDBflIr3Wffvh1aapLDhaUPRzEkx93T+da0VY5GkwN8YJXsG2llT
D55QZAdPXiVXXd+nWwi9AVNhpa/QFkHYqYV815ybTyfD86z1kMjpxkYn3yid8QXz7U3cAbxz4WCY
og8u/+8lwfK3cJx313mP2/e05a95n/z3sn0X/ru8LxIsgHfd+V1vWvJmm6/t9CarVwaWLM98dfjZ
e2EF44u7T4JbNL7UyUsyvoBgc8xnVl3z7H0O/OfIx+n/hIDSyp6c+1IOfvJ5Rf2jNG91/GiZt1zC
dgfTV+QpiYGhrZ7iUQP0nHv/RHaYvZDas60Ysl/p8tDDa5tokaAe/qLM/SyU4+qkT4hyF+EFGvYP
Gi2kOP5UVzJdRHrl4ccHoawssqFqmRBBDHN8gUOt31nNIash2trluLFKE2N06ozHTGnbCgPGIgVH
vY57CpQ/n92fjb68PSpEE/k76vdPmokJJAwh27Brg9YrXghAIV60ryJ6N16/MmuJlJxd0cmziXXG
KH82OoRYUW2gxlLjdz1sAV57tDBz08YHBy5s61qKtvNgfHFGf+658k7d2Z5K/XSXQf9+RgcpyZ9D
BeM8GOdnXYl63K3RxjqxVeHON6vkQTlTuq5EYyAIJUSTyQQcow7z2GTMD1I8GbNWRyybosP7HxBL
X7mjcxKmMatWFBi1tsPKGaRCX6XYl89+KiXXsjWuDE17oO2gXuml4eUTnniyzUguuxFVkKGFLnFg
VrZ2AjbtX3xF/+MGJLFrIPjF2WfSJ/n9g+tpQaMYJeuCgUJ3aPNIEffd0GfWH9JQ/oxawHSgWfBm
dSvL49OqBITon9/E/2HsvJbktrJt+ysdekcfeHPiqB8yYdKXY9G9IMgiBe89vv6ODbK7xaJCvBFL
iHJiZWUigb3XmnNM8y8u1Rp3F5aiyA1/NoTnCCntXCkEVCz2ZZXgPlJ6Dr3RiuS4OjrBN2c2QNOF
Bi75xmAxfAuF/zN5WC+xMrdfoG0xmpzaSyfD3p7o+dAAh/yu9vrnqrPKB2S1zZ3oYO14I8nnOULX
uLTF9ES0COr83uVGVnu1Tv8x7pYLRJf65kQDYdIFfJ9F6Af6eiBXi6SILMe1Ejd4bsisONp2L99r
uea8kZo63WmYFiDFpOEby0Jj02lOddy+q8t96jFvTPsSc7sVkiANHOfATSo9RGSqueGsWXdrLF0i
uW7eWlidlCKWRcoezdJEecREfJ1kaNOLzCgRy4nzaDbmgkCe1N6/f0Ew6/x88zSQ5cDFoilg6a+n
IxD5h4HOXw3+FdfuGjlXW0eBu31U68MDY+kJeHAhJtOqImbS1NyLYibNZHp0DrNz4NzpxUxa6kVN
WsBMetFEsYiFG09mFftHrFA1icMKdlfYU8oDs1mJvNsP3+ayHBnKMpplLksxlGU6iy6YYjTLXJYy
lP/OZYW+/d+j2f/MZcM/jWbNLvg2l60sMZplKPttNAvzw5j/M5plLvttNBsa3+ey9l/NZRnNZtQg
RrMJCZPDeYouzGUphrLfqll/mMsylM3IRofMVlwpEG0pROBfvITbwuzHezSvnmaxBOLCJqRiP76x
yy6t6wUSP5rpbr5zAODdGuUUY8/H1ocbLmVy9MDIAuNhZf/RjZqfDUS+xGGSXQzFqk6pmZNVGvXJ
Uxp+0WNGxTS2i+v2kZTnyzlSLVZUYXYyq+SDhO/qySQL1Y2tXn5cF4PxLLl0h4al3UN9wXla7sA8
vMPn2NxXldXcL53THOKEybOVT819FOkP8kKcie6I1HR7MAmv7V7StF7v+kSS79GLxjvLqfUPmBBz
ty5zbNUFG9s1WWfbpRuo73r+WHCjUJoz/WCV/bMqaaAC1dS6plZvgcnTTaQ4DiwrlMowh41PqTmF
exXmhqvVRLJvQlcFtMmO3kn/MIL7DvPVuU+LFmmzmBpU2CXdfC5Zx/Brdt2olgf9IZeHpMA2W0pB
FxJqa/aZBZfZ6cBUwZzqElXzMbDCbh3bHn3bWN0rhfS2X83iJbHrF/T2EFTVkKfkV2t4+adpD/5g
GBbcagwbzsdGi/jTeg2IqKQXhUL8IAstOYhSInwPCheR5oA+tUuOPSmKLNOSo72ICpdjbR0B+djp
CdzM3J3W7lSGp045EUrTlOdxOncl7QN8rG6eXtbpXKYXqiblNb2M6sXuRDXRdVUvVN1ch0hUi2Vk
q7HhYiZq2UoTQTtXK7yq29FhNh9ei/qGDkdydgoIuPqGFIfq6htSnKG+TfWtlq5Uu1UvXamRPbSQ
DngdP7PVpFyphUhjRDkKp+/VjK9aK465fgm3I8MmylFg67W1+WDlQ/1hsVJ53zhd9VAQfrrL5CV9
IuZc3QEjVu9Xo35Xa7BMhRJDqi/IMBzkFnywCiVG7Fx400v2xdlKLZB0iZon8Y4fJ1H9xMZZVGde
5+zG+0sEJJrXwrz22S1FD5PdMvNaZrfEvEYmaDlRDzAebONqbiWlN5H5Pe2V8aoa13W8zlstxlWz
uGVfh/x7zdaFavIrWVS9dcGkoOJTqETF1WUJz9QUnnNFVNie7fZsJWcDartx0ti9s2nfqqhOK8FH
0jHDK64djeFI6GPyDlkvtS1BDytaGByaw6GGks7dWgt0LUDl/atblNh5/niB02SF25yF74jN02uT
yCyvo5GqA1tq05JcLPdHWv3yJSWac6sYthNhtZjshH9SFCl7USFqDoM1JBopqLQgnkRhkJfwyCdB
Bk1WFmX2flv6S+NrriO5pubrmg+N9Ft1OdjFQEbaYwbLGlhm0CQHA5VzfSiSQwng2kDufkhi6BWi
4vp74Tig0Ez1xtGMT3goSz11/GmVAOmrDXyuUjlStXIk9SPrj0l/jJxDnB8T/hzwJaDv+kOtHBbu
qPlhCgNqCYMc0ZEWRPwhlagwDsDiUp3sG71Pzhsk4MTLECPiRuQP4c/SfCyP32roAmrlXijESgrt
enty3pDDEdu/3DyyoPuLF461pqGz7YXN8NpE0yjmqEuE8BKFx0xmv8BrU/cjaPTIhXJFaY0bAb9Q
3GRiquwSvRRxKY1giHtD4U2Ea3TeUng0milF9+bO03RRxlYWCzPdyySv2KqSPApPGkXy58C1QfIs
UkUkGJUe6cBUa3i9wTLcGw1RM5/2ZDDRQfImBn5QZgjHoG1QejHaRtC7tpsmHkAvinU6NXffa0xc
CpKto+9VZ9/IjDcIwtgr8DO3iki1iUQxKpFq187cXhbVblVLJCO7YeaVEt+C+SRqbbyJThb9ElK4
Jo9MP7qJ1GJ7gPlrvkiygu11WylMBBOUPJ6Qe9geRSuMSraK0DIrorStFNLYuWtC3fRguJMOTamp
N6JGSr0l9RzHtRy3gl+0uIXuQqLTFlTcbl65CdnFqZuiqQr3TIsLaIMi2W5PWE++YO3eY5EPDzZB
WoQ587pG7pq7euMSlQLaJCXvRnGBOALaV2HjWq4eeaTTUetWzCuXzivfZgB6Oho2ntpB9/K0xWPD
lPMKLjxFXmSQJygKPoFAFPCS8XIbopqtytXrDKJbvMHwul5Uv5Kb7kGiV7ZaGEThyk683naTxANN
iLCMUkhYnt2pY4jr9qU7IhZku8p43dnbOkYOhOLiKGBOiziWFoIUl3ROh+V6Rry6m46iOtltCJY1
RFUS3+K0dK3MoxZe0EkcJ0r12skbtuPM66jySKBc86hEoUCn6CMmvOh0E20P0CSV8pPgRBUPqKip
eLriOZanjJ4F6nb0ZIUVFA5kb6pFDVutqWc7LlhtWDGl7ua6qy+uurh977a9m7F+43Xl1Q3xee4V
FKE7jOCDvHfGX3QH/qJji7yJwaYDhEyn9/WqeSGPHUzrUHS8SutOr/HwbYclJ+qtypH6VBM2pHlR
38q1SZh1byjnpkk/tA7XBfLVNHfixiwrUJ07AhMJdcvS94vjYN8mHPSYJ+hUCBJpVU3xjZB4kbQS
wb1VIT8M+coKwMnOhTHLD9uXOj7dWeCeCVSPHYYJNpFiEropy07sp2WejV3P5isP07eVMhln8jr/
fEgUt+RJV9dG2Y3qxPKHcHlARtGp7SX7jT0QWZ6PLacuwFIXovvB6OriucWD9Yvn1fp5N83MBBs3
WgjmuIzlflz5z6YaZnK70p1rbC6vwgZSWd1yJGubmp1jgXbY4bYoitvlt4oA7jt48URxx6S4XYa5
OHK7pHTbHW7cM6Xx+w0TFWBi+dwwKZ1Iuu2GyT0zzcRtk9tlPH+/XY6hz+2y3+rb7ZI7ZsW+KzkM
80Grxb2Syo1DStXHaLtjhtH3e6UwPgI/T8rFB/MLKNGKL9uhkoCohV4zIGKzF+lugMH5C5W49fNO
WKOFJaR4AMwcMFY/PpuZmeCJbTCi5yXUkpyW6qUD/3ZZ7PsR3R2U2Xp5n7Qr8DdrDCJy0AhNsNfz
dhjanDFImk37BjQqqvtkguOFzqzLVf1Tryr7Gt62q6/VEFiMeBh64mLl/fAlzgWR8j9f2r7etm24
r8gs8LZvkBH8x6wu5Hilid85JXE3A9Fa9rQq55KXDVP6gp/uvUMWwr5I57dOlL5UnZF6a7qET8Ok
El6VrEwbjMk+RRnN2WU270cVUUKWyuWzWkr6eRgLkMJtWT7LSEGv9ovZ0ZapGif7KDfkUA5L8QJo
6TLSh39ukXhskI66RNMlObgVnETFSNSrz0qnNg9OV7Z/GHIj7zIdqUZmEBOCwK7z6r6o3/z9EvFn
gASNC5MetWw6lqI6rzlMeW7l5dio4PB7FLdykRHVkhb9k8KoooT9fSCDxX4yrVRC7LImT3QxyeuZ
kuJgoCI8pQ2Sl0wlIKylQ/QRDuu5M8FcxD3Zkou1Kndx9MEhuQ347nKrl7G/sIGMrvHKlaeunPi9
PE2DhwqgPDS90u9DBZjoKANZhC1s3tmobE9N17PzdsbsObLzF/HfyF59z8DAukO9SaheyZp8kB2A
3KN+Uo2agHK2rnUhd2fZ/KSIWIG8x79jR7zma7wQzrVE2ofIkL7AJuw/MxS7nwrpBSTV+lhl/L/6
UGf34K2lXxATIVz9vLRDbIXIGQ+SzVbz1ZtFppko9fR695Oi1rSddRpillrd4RUdKm9l5uK4jcka
z2PJ3rZevVUxkxvvgQOgWnQQ16TBTuxjBZrRummixsl3HN/OIKQFluOTXqpnSKIDrQ3sRVRuBulW
U3wYtpIMVsIHismeVR2m6WBUB22rbjqgwgQwuVaHajrM1WGsDtkkjsl06KtDNB306FCj1KyAUB7y
imtTAPxn2io2AnUOlHqB1w1xi0wY7H9dfmfw8NpAA97eBs4SqG1QmIGxBJkZJFuN8aHfqo0PdiWq
jg/jdMAc20/s+4EUqtUB6349HZZKFA2UHCd/JSrlR/gjooM0HrTo4IwHJToU1WFGbRgdxkh8EBkB
FeqiVrSXTQApyCAgx63gRaRBngZE+1CZ7deKqIXQxtKfBn+K/SFmz/CLOdxfjLgAaIBgE/A4JDlb
6/1PzQeLZLLcHmTeY5k5HgZjiU89gjcovMmTAfhdjhe/aZ31XRUlNc0FiB6tHI9Iw5OM6EA0Xo1m
agfkWsvbKu7A3xtAtUYjZAEZj1cjkwh27bXwF12TnxGaUOsZc8k620wcDJuw8E+PO+YdXuPjRCmo
W1Btl0jfzwXTTklrmhOEXnAwc3pME3N8RFPnBEr1TBtKfyinWfqFd+BnLz4idQepuorll9v6a2aX
ks2rnk2ZBF4Yx2ce19XVrJMX9AC2b+Ra6ScWgPjE6ZtDmhMiTvZGESQLjs+c7Acxk061BKnrkJF1
Zq07YOkqGLXOPKamkbDiX50Pfa4/2K1T/8KoynLup4sCUDouCrJuKWAdXnci+6jMu3LWov20hnKz
j0BbIxyVFteWGwWO4gD3uhJSiElX6TRwGDS2O7EZIZoT36gMJJRJAUeEVF9fGS3ztI5aA4Grcty0
LEqg6RH7WmE618QBZV93NyTrFyLEDL/prP6sTfRot48GZXpfTV0fmD1xi5WZvkMiuxyHKkNJXyNM
XXViT6sxPPf6CPklTCffLJuWDnPuQFWnTbTbPizlojvJlo9kurCfqsqZqyCqJdmjdW4QP1gblwxF
ARO5jC14R7rC9rVlSWsX8ELsriIBYK5MXBaMYDw7bpVbaocw0ReToMFYi+8b0i72UTsSgoW6+n77
2qBWzh1WJqn79xdStqpIECyyqOyeCHe2WKHNG1/h73QHusRA2TmYdbZjSUug2jp7aWrVD3JhR3tZ
Jrs4rToutEN3ayGunmNNae6JDCF1dg7RSzqS3/fKcNDDqn+jaATxjpWNf9f4mpRs4fOVtJU2yebD
5MjWDs6C5pbLSOfEUEbQ27gCNU3Q77E4an1F7BLRLVZOuDh3ttOMWMeIVv2pCDW2gSnTldxExJ9J
pOziT0VXTCqdOagqWGuHtYnZpe/NabLcWaV3OTDVh9jNVTuz5Ded3Ub3pSapb3Xnk26YxXNBFESU
hNoh07v4NEHJOm0f0QD+/lFdNA635LH55omxCmgeTV/bx7peJ6/sMPL3aj+eAW8M5wHiz7kgD4RY
ttUJSPHagQpMPwKTzP3R6ZfjmrG6Ahr3Dk/8tYhTmJfhqDHA6kLLG/QlOxHQJRN0QPBAU8/tZ9lh
3tYt9m1JUkQ6RdnfbO6P22fNUqyu3UCiMnOpZzak6Dg8jF5B0aiPu7hFyC0BpOmj5Y0lo6SAUXzf
O/AmTHMli8/sKoapbJ8qZuejVk0nyH7TiXH994/UYZ5OpcNJzOCd6z9/7cPY1+uDPSgvkt7pJ8Su
y8O3r+cd8NrKuWyfbV9faHPYSU+CmL6iw2JY3zv5cp9gOjkpKreVxcQIwXLnwbEs0kYUZr2R1oSn
LBpJSV7llfCgHDj+LhFfTbavxmTk5QqKrY24ahFIFCwIkGn+g9j5dujG1S+lCOpZZXQIs/DkYYhH
3qxJIYwq+pQylzbGcXNT7erRmgPAenfNWHRXR2YbVOF9dfqJv0d9t4Y6T5yp9iKhwzo1zXH7ZJD/
gC1tHOVl0JVDpIvl/6SsQZovH5olLp6lMvJZ3dnvW4z3TZ1Mx0JiVMqOMo0a54wpKh1325dWwL6X
7TAkH5vJJhyh0cfY3QI8JpHr0jF6KkWI5kRGnDPU3w+2+NR2CJdrMn0Khnltzn1TfRnkvH/kzCy9
jjxozxRepKm1SYIrmrtWJ3CDcYIajEmjIy3R0mMkERhhooPf9WaN35gr5s6OtejYM9feMf6o7+WI
TL+8HW8s7L5a8AYfG63mxEnj7pIRx3mCQPxEb7wDsG6BrChBp6edhNVXY2NcxGYZOPzCw6oSeaoT
pHp1yjShH6SI81zWlh3SrIh5iUJzTIvAZjfDes7I+DytBO/izV/QH6Y00MVH2wGtO4usRVtp0Fjv
bCkpcTHHuD+l1rjqpaqdymp8tpV+PUuGBQ6DTdwen9F6trbsZ3utdkVlqm/ronjXmLgA4l7N6NqF
bMFqHTnpHJ+1qmtPcj9Wex2ykQt2jvzvPqTV0tuElhHMxNqlkmGAJVip7V5rkGY1jTf0+eDGA8ap
2ogwdcCn68miQXgPvIpuheVW83LSCnJSQxLwbmM9VjdJz6KbxZxT2ffJflil2ovHafJDp0NqOmHA
TS3GcLhncHDDn9yNuuKQd95+PwxEbO5QCZAtY6z72Y5acaeI+0NVFC+6eC+khgNPsarLQ2am3V1k
FPFeZ2VB4z5GVhCln61Z/4qPQ/8w6uZAQNISv22SY1jzaiy2hR05zddvB6kIW2lvFPbe4j1wjKI6
JdG9Jp+hykDorVV7Bm4ZrkZ+Q6A/GK6ulZwUe2OXZvMnJ4lj0qG7+D6ib+skknGqjSl8RAdwUToi
ARVpNHwQW/NtFhkwy7LOrj04881e5WNoNUSc2PO0lzK99OGLNe5iVQutw1C7ZmlxVIphoac2fnUk
9gZ6nULcFYN9NAuPihYx7kr18ASn4YsGbcmbU/w92UAGqaJHyRNxK8wwhP68jLvwCbXHZzlLrc9G
VL60Y2QiSXKI1BWBYro92hcVWKjbzCSdzrEMStepvnStfqkgfLzPQ6AGoYlTMjc08J0QY1gLYVYo
JExB/znUxL+e09qQ6Q+npmdE2stq6vWTPuvaUdEIwKzI8wpgZtjnIZEsTmr1cVaQw1aJhcIWZ8+B
9Wa0y7p0Ofz9bvkvxDrgkmULWJLK9u2nkT8BkKbdDwQixiiEbnGrHnhKZVcGV2knFf344awlVrvn
/yW03MHHATSqJEkd3JCyXJs0/Uge+bBvRuep6tSPMtSWX6yDt6XijzMfh4UweQUmbmIUfELN8qc1
+QrYPLRQPe1ZJdNXlvKbaZScbCHCbDb0z7OexucJCNvB5Kwfz6pKAjPaDceYuzvoh97C7nWvjWwt
Vwy4XowQzc1yQmsTgvtgP8aFWyuP0RyQViYTA8OivygqkgeTWeedkn4BfgcBSZt28CcTT+71L7YT
QnYdRfu4SemeqypC7wkud25e4kzBIgF5xG2smP5wvexRfq+HFSsKe96kCuDOp4Ft4vFaOjXAaLB4
So1Fn7mLFZfvYydnZGlwBir9AZKBZ3bNsxLOL3kNuYEJtXbSQ+JEpqUEfDuBIsKo9vT3Zwb9rtcr
ePQDtBNVNvUgtZBg/Pi0M7Vum7TvSAAZ3W+1sIk33TLyVi4g7yPe3a0Xzp7Ueh1GtwWhiygr852t
2OJNwEkX3qV+qPs08izJZ1FJhTj2yMwrWUkFSRmUQwCfi1qUoKVpowTqVqkTzEOQI/RXgtIJbDAZ
W7VOYAxBxK3OCcBBZWpQqAF3IiGq8uwSNWqA/ZCKqiCOA57xNA6wq+Rx0Jj+CrUCv+LqJ70oBF7K
Vk3k8/6MZC/HmcXuXvYqLFBbhXRvbZe1LVWQ29eJ4h1NEUZtSKxRua6JI3EkFHmnVOV4JHjAbxpT
v6fYUhDLWvt16r/B0Ecsm8YlTPUVx18ywFfBlAVDFsxtMG7Vt6xfghal5yJqWIJuOyLoU4wgbYPV
CIolmI0gW8QHyb8rWlD8kWgWaI0opQmWNFibALMtBT9ytH2qt0kh8xfFn+iVD35V+drga7EoGFSN
5VGp4sVU7YWDJ1Wi0ndEp/YO01FRLSG9vUvSNH7KrnGV0aUpTq2mKHJZqLD1UrD55OEuHlli1Bh6
81Z9S/6CjzF2JuRe98F7S7ofG6JQukYRvdUgLoMkClJOlq2aISjLAFvjsFVbBrgDJt45SrAMgaME
cxlISrByGqiBPgQEatpbLSotzZ1VBpSzlUR4Nb+CM2Sr0mQm69cmEXE+WqRbGvkTu5jCT3ufVV9N
VoTpJaaXcZYMopKtkOlatstRolnOXJCb1UImr6h5dHVZVE7utum25DVsRfBV0nqJ5kmTBzo6d7wh
9akupbUsqpl8SSUM0ndUX3V8S/Vlx585SRx/5DzhlGiDgXODs4XwMcAGAdRbYnlgPFRtoBtBu3yv
egkoUEuTEeScPpw4i6h4K4mLXhM4c6A2omRaR2mwNMHIOZLixAsGG6K2j73QRvZu++aADNwvK3IM
wJiLkmOfdAlKGjyGIVHtOdwVOU1SUXDT0QRRUieKG/nfX6b+AudCF1yg72Rc8wL8/+NVqrdGiUjk
DoBphL8q6emjhStKfxvu2ftSVl5W4LlBLaUGgiNJfkq5XuTkRnhgZiV0Ek6Q2HGEg/yBUgo0vgTC
jlB/zv899OJTVOu0UbAiBFqYPOWVYn1UMlTalUSiJ6hx54H16deptq+R8ezkb8PlrZW/TaN38VZN
/04zSfgQ1U3EiAZF9T6riC3+QJy4prwf5w/9Vu38IWKa6mBb7qqbNVbtU2c493//vGk/zeO5uiPv
1y0u7hperlfzonQpZqld8CYAYjxZWKcvdcyvneUZarTpmn2TXbYvJzT9v32ELmPudohHH1e1GvZ2
B8PJmKK3TdeE11ElkDInpva9Lqx1vZnQIDEkfR9LFiMzu2yPM2+RRbPINcmXx7TVz+scxbctJsuI
h4g1m1tCmDh1UcyWuevtnWFKH+xMHe4HJy2ftFzAiddfDAxg4P98o7MEC5Z2Jf0qlkM/nkJOC0sg
lSyCwdU4gYesAFXRwikwDfM5EZ9tX1JJ2ICdQWX6KY7P43iq9JNdiCIPN1GPo8gaPlr90cxFWc6h
HA6ReqC9lMEHNERZRBnHR4s2eX2szaOvwd5JiK8XZa8ncz2t9olN9ZSfqSE/j8NZ1kQ50aVpLlZ0
qRpRA+dHc+kcUXl5TeZrWl47wKC1H83XcLpKpqgsvyVbRSzWx1uY3eysjUlLtySYbbNKEA1LVhfO
nlSfw+gcxaJy/TSMp2k8WcXJKYBsHQecVqSiJK6WH+3+CBHMdOCGi6pwdDeiWJ3ahiiTPy8+SrOo
yjwqyakwjwV9l63m/EyK98gfaJ+m4ayAsxnYUIiqcUQ1bFgv+nqRm1MKguBSlOAJLlQ8X6mkvEoi
+PYXE7+/mGLY0FngQbDSoQ/3E+VVWcoprHPi7Fm5M9IfpQwsTaHfxeEkuWNVa09zJ1VYdvCMIqB9
ayJCWu1kvQ/BgT5WsNS1iKT0XK27gP1QD/4SJugEONqb8cvcDZF6Kg2re8OurH/TSVzyta6/mWvJ
lT5BnYNB5lBZa/XObnI/HfSvfZu8rUwnegMXsgXCLlbAYc9iMPlaFeP4uWT4v5gYw2f0xsJyyo41
apTPWd4dDZ2bQT+pzX0NFnS/jq0ErKgpdok0l25m6O0b3qYmpKXpbWX1z8ST0TRU2fmyocM0EDcm
yBmtv61GWe+TcjU+2WF1i7W3OLMdERE6nJo8elDtyQosFQrYUGrG/VJIk9sqybusbK0rhgR0TC2+
pVpiqGFV5wVPKkrBSX7bxuoJkq1J4GABamKpUMnXsflRlZDeRot2t8ijch5ieb7fDmlD8mHN+t2z
9VB+wmuS3A1teY6XRX7qGuUdz890WsaCNm5iIEzrlAuDwqfZXGS8sB1hNaat7xQuXYgEWqFLGYqT
NmHPjYakfWr/GBcih2zgBvfbQVqi8KTt06lZ90Oor2eW/fq72jzDPNLfV31YnxZjtlFJRMlHGlXv
5LrIb30834EDrbmkTrKnIiggVh5vrDy2DzYbqYcoZF8QZg1+9zgc4j2rC5XwC3WqylsRmhVySHwB
tV6Z73Vd+apIWvkyV8uJ9IKIcCjj6thIFP/+ZvAtnOaHLRZuEgdBBo4kcEXGa0zR1JAjayxo8UdZ
umvNePSJljeD0VCmDzb8U8KiSSfKRgVO55xjn7TYoSjjaUjv29oGW9CSra3olUcOEcyQXgGrsIAA
jpP4s2Z30X2dRuo+YgR81w0W8YYlCUmtDOHIMKyLqWrzB2PSTOAE6q5uuDnGFgIiUhX7x8iSPjoY
u1lxwNxK1aInddT4GmKd2K8mfFCJNIRM6W662XO51WrWlVWrHYywUB7bInxa+1R7N6jLoZBK+UWx
P9uyBerXXhfCnzn0VbNcity0CB1Xi2OqEMCxZMkzVqX42Yke+qTId3lPwLWapcCp2/LOGVDIlCSP
7kdzwERqmNNVTubiQg98r6vFVzIv5zddkTSBkXGJp5tTHXRbiu4VzqcdDCSGiDq+HRCtZ22o15dK
rz6OPTwoNt09q7wYRuDQdUErDCduPNb7QUJNsk/zkrwW0tSGevloJlOFoi2SDzNSH2Qu2710O5iK
mu6yCQXDr06V1zdLTJYoihFg0jWwfjLY8Y8P9eS0wx7rS3NYQumtPk5/xCuIKtLehyvziorMnCBz
zGlfD4xN/v4B/OxNpGHBmoWHwMnKNfvVtjTKkqhTMGHutSREsBYZpx5azM7quxCbLDq00mCrndYs
SxvegbY1uckA3QtwRONOauSOpEwzAbI9e/hQ9Ijfc2ZBOsvsKXqBWlVArVrqx4GI+e2R/8/L/L/R
1+r+29up+9f/8flLVS9tEsX9q0//dX3y3/yf+D/+8xM//vy/Dt6j97c/EHytbp+Kr93rH/rhH+XX
fn9Y7qf+0w+feGWf9MvD8BWA0tduyPvtAfAHiJ/8//3mP75u/8qbpf76+28vcJx78a9FEFt/+/4t
kdwpwAD/8+d//vv3xOP//Te//VS+fH39818/df3vvzn/NHT6I2jE8HKa+E9Zsk1fxXck45+w5VCV
gCY3YGWhdvrtH2XV9vHvvxnKP2VbhsAhQ5RiXmqpv/2jqwbxLV35J1Ieiys8a16ucKb5278f2A8v
3H9fyH8Qun1fgRXpfv/tFUaMNQLWKQtfLqloMp+9vlwSJxi2YV3KLHiR0oMxNr2wV4grGYn8nBKM
57nRAs0erJEMI/R+5UctnaRkZxOhsLMAptL7rCeQfaD4//Qkfn+sf//YDEAeisZmiHcnz+JP3i6p
JtuzAx9d1Br3NvqLRtjfN/EiP1TgRyo4FM0unTR8pepqXZxm5Obc0vF1Fntw4ZrbdP2M7BKlmvKL
3dqrpTZPlSHeszoKQEfUa792BX+oCuUMTzXZYsBRNDLZWJtAFQAPvXyYeiC5Ke9BLyNQymWuqj9l
kuGWxvPWRx/aT3U+675kF8qlNU7E22vPVYhy0VIY4GgNmtyw6yKolq2y7ya6OGuObDdZ5C7IdTyl
EiGx2hy3gWRLx3FFU2mORSXvlBqSkTChbgfHiRwShGWNCHdMWr94hX6U6oknwVEAlSCL0HUm5K+v
YFo1mND0tXb37VfLkXzUKneeWPrFVmXdECPt8I2+UZ1II0pPOStFYx9lkS+w/TVkiSXXPnTA1Kdh
zARcefz7R2jwRvmTyp5HCBqPt4mwjkBvtF4P75MBeVTcStVuGQ3WvBMXUBox1TWCgn2t1FZny2+j
cLV7ntq4uhU58nEWC6gj6P/i9F2UXZOr1S1dm0LQbXp3ngdmDNliPMVJ8dlhLJfr873eJu1xc0wa
Un6vZbny6GgxkvYCUicpprtvOPlwNkgNzd20y+V9rJZ4rNI1uzG00Z5lKFVrDdJrHXr1GOlre1Hm
aB9pufK5idfnDn86VqLGs2Ut8cmAZNjjGOmjkzkxeh/sRIKh12lD8UYb1vUX6qhX/YntqUS2xXaD
FG8c6a8R0zT5q2Iyq4qk8PbLKAZ4nZEgSUavUa2wppbauA9Lpbxv2xjmclZFd3XW/SE3pMkNZnfI
M9YnRF7T/goJyK3lqsUs4nzk/zXpCC7tNbPiz9Vadldl7jQUwKwDSFLHjWrr+GLYVP/35Zg0niKH
NQQZUDP2bbWvfRNkqq6TwRtOFw347n1Eut1qVDeD5rdlh2/AtDcfVmvR9gPcuB3agMyfmN/5to0A
OSuPMqKER8tsH8ZxLu/aonhKVtnB/powUejKL04+P+f2rJwiA8fML05V7vw/nKzslogNAfiD4QOc
H62MV9v3wk5M5//RdGbbjSLbFv0ixqALCF4ByZYsy337wrAzbXoCCPqvP1NZ9774VNapqnRaELGb
teaCs4mPn3zlGDGjc5H+nZfFfuhKvLOGRedaY+K5UlLHiU26obHRCTt1mA6nXLkmBE3POa2t9Snr
4JK4Vd+24k/vu/ltktV25CqgbSuegAKsERt9YjpGy7DjqbW++9TOIrGsZHBmBKdfXuTNTj6WGbWb
v9HYWhdHBRUtgd0MH81Vx00b9Cevs0Mn24iWKVq2a5Z1UtDG6fjHZ4g2od+bBps28SgL+TIVZmiX
xmdHTY4+zZbx0l98sJi62u7ojLuy9i78KNsJG1GfkXwLNgp9VjhhnvWPvlmSqybbmGnQjatt6FNO
uLn6MavnBxYTmGK37mR7GqV+4uycUn5XRcFHVj2VDK8MrOUsczOjwp8XWG3Yp9aLhnLlW09bW5Ga
EPhJhEY2zOgK8XcUD7U3fSkAjvVwNW4cu7q0lrs6+51mwswttwr92rpouMXNRiiINIziEBDIG4Ff
cA5zvmUUaGK47Rswe2xryN1QunloGoxisngU5d0ijYHOe5J+XFsiaMN68lq0/XwTnAJWbBi5f4lY
AXAoVntnpfMlcS+9aqXxNYO62ut+vSvL1b4r2ub/vgibbS8d+p1q0ePBg9je7YBGrhuzeEHRzlgG
F0eQuumjzgpk+0HW3vlrWjBit8TJUpqBT9fcC2FJ5tGk+FIqA8CRjsHWqtJvVrb9ZpWUf+egiHC3
idqzz9oA1/DvS0AVekXkexumSRo51oS8tk5SJ/Qa18O7woyzbpOUH/PlyFXZHLbAHH/c8q1VacbG
qW7xGK3p3zapPopgVJ+5IIbEIG74NanzBUmbmJ/khNywyb3T6Db6bJpVtDQW+J3eIHC4DeyTnxyt
yvWfoR5+oBldzv+AszXbsooJjR8s5Dwi93zOp3Jne537VnbtPk+Hbd8h5rjqjFS/GH7wqlcmA26/
Ifbs2Ahv3PdBMIiHXgzb3TQE4ZAu6tyNZPkOghGU15c7jk95CKYNOoEUKIxytTBjYR0xroAE+2HN
Ivbm+YubpF8LEtNPmKkParWKe8cRmhAWIEeqGfFEDP3vv1/pQrbiv/+D4UfSzO5xMzNcqSifjON/
X2zj3DlpnXF2CDfOLu94l7f5scJCPqr83i7hfKb22J0612Rq1mTBW5Ccq4XNjtkOrL6C7ahEMNwN
GlmXStQcuQvrLkfbEw/2kjJBmTDl+q4pifa7fBGexKMbdbAhkXBFRFkPeCT//4tGzI8uNdMhmSDw
qHTCsquc3xNtsmjnW2Eiw/zEmLrkRCSfsw8qd7rxbesEggMhiskf0E7b8WBXDO78wH3NrYdLnpZf
p6xa8hK94trf+TAIb0TpGlCgrZPVWfaXN+0Vk+7vvJMJ5otN6L3LC3D1LzGgbV1xdAsd/vtVA98h
bt2VAY0D2aWY9IN0cutUTAKk99rDenJvdD5gZ4OWGhUlkPhSbF3cj8q+toLiV9c2gVqFpSLZiTeV
Z0/sN5cIGPL6TnSrFdnJKjBfeBRo6NX0Vd0Pw5HwPQihEsymWddxQ+ZQjdZ8fiSHGBvP4JrsDGOj
CtoPc5h/rF5/51gz7jKHasUSDdWjbVbHTvLgJW1tE47SHBFkDY9l7nVXaHkDFGaPpRGbbN4fiS19
bC7UmjxQA6gyc7jvV8BqdmInuCaa4JgP7IlaLFa+W1hHokbJwEQer7iET0uR2Ad7TnYm0qTVqhWQ
U8bkU56/C1E0kUGTvKA0TUJ/TlEUTMH6ue+doXkW02CincbENlx+WdYIFdUm/cdgzX8m5G93Nb49
q17Sg8zcJ8gx682/LyMzFDSAXfXqoAiLm3pUp6Un+bXH6Y2nLuiuCKPE24QarAtndxqiAu8LTo/k
iyQ6dbsZA5Wel7ucoo27I97IvOZTxifQu9Oj7a+KHKOhDd0LE9Ao0vqUBtXbJLzxUdGXP/o1pTt4
GALdJqNAypJ1BzSg4maFwRd2BdOUi8XzZu6n5WrNuK6DsSlucmRnKiTXpEAJxZd/f0UozxhKq2Sk
M6YESOd5/O+PluiyOvXuW+9005dVYPCSkgwJPtI57W3MuC4rfaSJ+5rihdWtZWN7pt7k7SC+o7Sa
qLfIY2idi9ycy2hfk9IdJtU6n3B391ept4r/as8NQKus7BUU37Kb7M2+pdJh8zrWrx0wpwdj2fyH
oJIEXm/u339/Tnz9h5E8k3ufiyTyNZ6x4DL6Q2dW44XLrix7aHb/QnIyhbK/asbdv8Q73La2Jbp9
XoGA7tBZnLAgcOhv09HoanWywXFeEQhXh3OXNYBsGU0CbSB9asiSfeoDyjTIygxrz+me0iVeMUE9
GqCIY/aunO1QVvqcVzt73npFljEfZ7FtA+LwAMB4IR/aJYERYM7NIesaSvjNGa/mYDv3rdk+DDLF
CkGgAcGHmEnS9qOeyiOEEMeeXtaGqAB3kT1LZVGzSsYRNUqnOvsbCbUQJmF9D+tTQLtwy9uoHtPm
Z2jZhZXuBhNwWar73m7beMPhQNR9lsfNkv41BQKCf/943bMmSb1L9aHn79HacrYhdveUl9anWvPp
FAwMccc63YP6EDHtjWJvqR5MStJ4nIsfxEUqGt27otiWu24gJNujReZWadda/yFTGg6xyp4dgSMy
g8aedqM46nVia9IT1m6x1/OrUp36kquLBqRKs46AeP8jL4YhbG2CwIYGTirTjJutJfZ3U2yrnf7R
5SI9UqLAl9MqC4epPJlBaxHXXYRZi09mKREPwVsAA5+5n+5SpIfZlvyeOSUiZrKcVf2dw4IxUj6t
1tIgf67r/NYMKE0r8CBZUb6sw3SrJ/XAaIyXZQYOqbaLddlUMRzA18JKxUnTXYdDXqah0PaTVziv
Dk/9DT+7aav23oKQsqiGm85d82M7p2Gx96fWxHCx3jrFoHZSWHW4bNN3wH8nTaddUMuQkMGKT83A
xDmiF4ZkM9nh3CaEMXvGDpHQgoqsnk4ecdC7HGPfbmvXO09SMMOXjmHVetfu6O5Hf2iutSgZWnYY
rglLcwKD+OaLMGxMH/PRSliEY521Gpb4jW1gw5cLYTB3ZmWGstXpQ+WjwBKdwB5MD+OMTwtoX56t
X4NNxn6qjomZnQDS6EhR3MVracYBqPmIuTYknnX9NGFsPRLVamikjOqRIYB/BF5jR7biWxmz+aHb
NOGKTovRq90PdiJJK77UbCZecjw22dzc0YpwG/b2EvdsIswJnyp7fxyXjT01EVHIT15jsDvbrH3a
qiH2gvFTNIGP4K76GdeUObbKzwuFWb+MKOBcBPFBE+dtL5Arm9v1Uv3dgjY20sw8Nc72nKVYXDol
J9QGnGHDggV9rU4jlHtNIE7orzzt8sInRdT+bI1a7UTw4XO3hET94WT1XXmdWOqtqLI5mgKDHWhG
GVOCvpj7z94JSObAssV9+EFnzSkJ1XXKNel/1foTrOUSzbhFa9N6FTVYgqK4wP+M9nY05QOrHiNG
RNdeExd4m5bBbdJbL/7gpPGsRHLV6eKusHyxy23vd+QQ2WX2tPL7Uq2t4FMdeyAXtHjPwRHxmaBS
Wdvt6Egj2ROmUGFmhe3uDfOlN0UeWc33uvwze/05D6r6bi2/DbOQKGTc5aluzE/zZeS5vw4IzYL6
3kRNgADeRJ/K+Hw7kTVik23VIePwdR66AB9H0ulPckXQ7xbbt5SAM7wu2VkAl2MvZ/i8YCiGjLYy
saGFKlnct6LcT1mH2mVwHq2VBg3gc7hWALvqthEclySJZFYZNW2PC75qzHNRyltttc8iQI7udc5Z
tGN3rBgYjhOPs9NjDmsnbKSNxaSxgcKSDgu7YBWaXgfQhDzCeV1/iry8slOxHFj+JRH7KC6RoL/R
TueEHcVk4RiKiEr5gu7tfl3abT+N8NgbFfwUOMjGtRN7U9fpVcOSsoKLP9ifqTKhQneZFycFxylc
5429RKhXSx5bwIjlNPnX5jZj1fVSL05pMautfSb2J6qJpI1aR0PDqMuJHrfoY+gNmlL/WNcTXPK2
eGmMJHhCQRx6hakfjTIl8NuDZS7r73lr3FCngKe9jLHdAnbFDMrxcOmJCgOF92yi2yaebE9zHDEU
NvYz4LFw23iEA46jkDjwNrS4vL00AV+cb9BAuyQU7XLdE9kLf95UV35gfDXYVTBzb2Eguvqm0k7K
yGVm8Tc2vzmzhbg1hSIh2YANJk/KqDZuA4eFuZs84BB9oKgyIa5+SVc+LHRwtqreNuUjoPfS0FlE
GgsfodIqqUak08Rb4bKtrxjE1hovNNEAJeQBUAydZBg4WKds6v6oAKCATUPFM7mG1jiqqEn6NvQX
MnVzfywv6bPzjjLIUcEQy3rEr5pUy3U2LH860/U4ELpD6aeX6Gp8/FqeRVG7AM+bv6YlHlPUxCHJ
zrgMnNSNpaqZC/GdR8KiuCNifXG6FW29CQEem/SWJdj6lTopvXFE4LuOJXrc6TKPSLysj8FshjkM
tJgw4zlcmu7WKhLzeivLm3Iq3cM685mJfrWuQdyTpAhWxe3T5ugM4oOhgArt7VNbiJwqoxr3Q2oc
KvibUSeCQ6oToh9dKOWo/K9bINuPjfJ27fhWeinBpLPSe7mJB5lQJqfUcdFiNyKWREFEi8hplTuL
s9ESBAylY7iC+woZ2kHfWKw2akx+BrWuGXxbebGz6yKsFGdpk7lTVPk5zAFSF2eSk0haqa6ymhad
9jnu5dqz/8XC36/5O5rsbJra7yGBcDWi3vIm4DtOpoJ9S4W+LFt9MBx9kMH8MRlxmYqfNWelh3oW
tX3oSaAlvauixHvyt4wWZi4WGC/WwUVNHree3HfZjBJDvFUkSEZCAV8opb4qTOrXMduiucunUK5B
QmSfe2UzWHj02/UhLQj8kyBDkSpyJNhNIQCncJYhx8nG4jZ1uyXKyuTCPlLnUXRcRdJUu7RYtmhQ
4OpSlP87zwBNoulZWuVyj7kmVLUFy4bVejuTtLzIW5Ps2mZ7bzEFJMSCCSTrhlxi8ChQL7ciq15m
C+eU3vpIVk6LDLYr4zlTY7wNoWXO7W2vr5B7aWR3/NSXGlKyq3G85oF3y1i4nzhIc9tWyKeYBrtm
exwkbA7fWt7WgAue0OQnf+wzeG+0aLnK47X1cyxnG1eK7Z02FwKF6YzDrreojEq2wjtBWTtbvBWS
MEWr6hE1uarlgpsmOAk8lV5TX0QH06ddTzeuXX02OXIH1Rh8B0LxqHQuSV8Ksgc7B+k9DSt8LXKE
R164qAdRE9l622XicqAxNHdtHc+OBCVxWT4Wb57Ivk3DH+FQDM9YDZ+GsXvNGqBxDamDO5okMBx8
wmLz8aOoyDDslKshgVts5HuZLNcYS8iHayZuTAG0vxDmN/yVJO568CmYlynrTMbcqVs+DZjyKU7R
dniBcVsO9A4bdVDYVNIJW9Aj/TxskcjlFC75GrucDhz+BGn1y8LoVG6h9q00HpamJ6m4O8mCLKIs
8cOq3fApzn5zW5sOGhICZ1jSKi4g3zhOGWecdC3eoRU79UKstZdWNn9A34gShzsV2OxOFrqMeE7N
fWny7xjTixMUwzFLea/EBs/C0mWsa1rdbgqpZz0AK74ByIpavpwbPmAy01SiU7wKuX3StTprE7p0
IJyJZQ6/+8ZmeieWbVeb6ZlKn3Ggy9E++wlTQ5VDM4HXiEo7HMQ1pu5137ZLy1wXBG8+eLSyeHda
bEByvjcxDR5SZrpMYsSDXpe7TJbHXJgoow2721Fvshu/quwM13bp3noJSidgsBxppb6SeatDQWpv
iDpF7y1vc8+M8Xe0s8+BJVEmp9wlPEpdZ6CQcHuU5ExJ6Pf00XAUzUWPnbCXqXdsKk9FQ4lkXfey
ubHajThzPwE6n3IAgi67xmTXX8/j0FPCjATI+rRiNjoaCHAyhhkRkMGKbqwvqqM7dB8dn8/t4oyH
Eg1XYpDVR3qCDaxqi6a1LlDWt3FqdYgV+/VoDWDXWq/mpTeRMxjWkTZyfXV6cDZ+C/IACMBVMnIA
6yk17mkv8+tSqGzv6kqS2IIjPLUg2pcHFZC33pNDEbJLuodIgIJChKgAf1OPfOzBy86C5f0o5m9D
9Geag9hsd5S9Z+TrAwoJ9aVNIux76ZwpNMJlVXvMSNnovuuu/fLLDMDIHuob+cZ6V2T+n2XlbzlV
jcIe/tk44ynkpPbU89iJP1Rjj+Q32lzsU+X9JPo6YzPw0fKAa5hDMp1etUjMUKQAtgipoVLgD9kt
zTMrHmjC2icXeoXGYW4Wl7L/UawlJDmL/lgUP2NdkNmKHwY9CUD1NoFgs1aMlUHU+dZEPB2zSe9P
O7vfGKdYW6YFphT0V6bZPK5//IX3qa6WN6tesZFK83nQtC1iPdhrBV2CciEm3TkuqMtCPBGAzALr
LyHlzBOtZ0ZgPHec41Pd7VKihaPZuOi0Pb7JYs3iWXMJYdbGmTNawOPaBDsIHjPzZVBIgYR5eTHy
O/d+Uk17TBJF9A5WmNApqmcIendG/VAkLZXt3OOZDQqxLyT4q6Qzn0hheK18g1Hy0p5JDNcRcAzA
0QVtxWj0DugW7cZpMvxBIPXq5zXj33q6XH4u58r0lDRlfyts4zqzRm/vgBnmIpnYoViO3o9GBVFK
qOOss5QWz/oNcs+6DFy20PRjf9Z7TKTXul9Q+Hcl+2HXH5l+pxwdU7obApyDGD6+qXWWfZ99s07a
ObN07/w/Gk40JP3BPWSM5fFoljskCSYeXepSw7/cr8V5pIo9FDM7uIbbJVwCHANdRWleBUtyzmv1
M2zJwVv0rWEu+2IWrwPzc76ftg8rZ/bCskwkR3UCrkagxK1Vek4yW+1MDrCHFp9jnN2vphpvqxQV
d8e/Szj5nj9tfWqUFZt59zknOEhnie2FRK9wcauf2WScYJYgOxDeuv7y3tKfhhLwDdh9IXaJdmsI
B8YEbhSi8ICQtGcWHqUeTblyLh5jm3gLnRhviVPufUdTgyVGfhTe/ObO003gYwcwFJE0WckIuHOG
x9XO271hkRhfiDEPB1awJz29cJenyBTxHeRh6Q/fg85fvMUtH82LYTpNS5TE83y12a8NGrc7EAEV
tSq+uELzM6my5eJ4gW/lowLhlBhfs472FbXOHdPsnBydL7dnnjr2ZRmtWR86bCH8pqMnShCusjDm
IbN1h7MYE4eod3Laefkwf5sF9kFGICGGfuwtPUhrmxdHtxg5+XnLJ9+v/mqJlqCrtveiSm688uKy
nW+kOtqMFUMTut5iF+/LSork0D9hCDNj2yr3Ku/I+dty7LgjZbi7Jo/aBrnbq+ZR2SwAAi2bqOzD
nrc0Qr04HzMs3K6F1rPXIIxSpYjXaBU2yg04FiD1I+qRIu4ED5bjQ77nR38MvJqpnzWfJ988euOL
r3AOWOUmQteTHJ5pwGRBUixNQzz0qR9yYhX7jpGKHFFdsDKOO45fTEVo3IzPxH130ja/tl2RkOih
95tLTLO/oLOzq0uZaMfodn6HDFVbvRogY/xzNU6ohx0Gl+TtnlRDOhuIRuciEx3NfTrJi+vZjHWP
VyCR+4t/v2XnF3o+rUftp8/JmLzD+LlUzMlvylgG8Son4TCHvcHJIqhUTeuhnsQ7gWTcRaBkIj30
sTEKGAdlQaXO+CwJBIYWcMDyAcuyjX2FQ4gP93ElfJripfjwfGp/vuMgmmDu1x10FJyrKHreXYBC
oBixIA+hd4kYAV96u27NtewIDplXItBWa97bg3wrzeEPaN7XUrbICdDpaUZHGDNt0iPy9r6pini5
JBrmCeFL9UR1sswlkvHi2Uv0IzVplCw41JFdJvuBfd0e9lpz6Z+c0sNVYROnKBw2fTOEsKZoGsoR
YC9EbENaw6AQ2wWB1GRpYU4KKly0gwt7oEVMNJbOfJeSaNA6xcbHtSoWaMxkGg7dhVzDk6OLs2q6
PEKTHC0+UsJlaeF5yiosGa2GZIqriLCVGa5b6k/VvjJxYAZvWeY/+ElwkXtP3MsTZhU0qxSZhTeH
ARTJ3rKfEECkx9pgU+lW6XNAMxYL4aEZWPsd8tMgtoaMmDNVHPLKmcIUIQ7vr4vqVPswHeC7mhzz
JJYuV0bGGLckNDucpVru20ZfpUvyuPktPySAR0VbopJhXB1Y+fZm7GtS4WJmfpbO/Ih25FEb/ifu
7l+OBj/ikKyiiZFWGNTWe8VcORJDU+JQubF89soLmYC5zSjJfF7xEeFZuMQZuOVeVuNHtU0nUXXJ
HbbkuiDojEEoyTruBl+F68otwzxJtmP+bbeVddUK9euBU+JCM6FULenDyJGoK/argV8hyh4urYtn
HjJJ9cpGNETMJkHc5Jyb2OeNDexM/ps63MJmzgguseZoLjidclqxJRu8661F6G8vvPxdPVWRs7Uj
XQe7lOR+tpPvqWdf5ivGaA3KWk61bSUfb/6E7gRIkG2fFN1wrLbyRq9VvfN4HI7LuBzV5trHws2T
qyIhtnX1rnw/pUhZF3p/+wsB6iU3D2eLl1gREz8QI7E36UOHlDVahz8o4IAc+YFg7Du+ZLwZwqLK
8+3VvsUdfspiVYrPis30a1Z3950mW2O2TBfrEkjHrlgC7FMT6hUTG+6SsyL0OWhK3z6nyrrUxh8C
nvBhuk+GEpMSM65wGfpnKn4IgbM38Wl4ZHC46Kla/B4smBb+Y41xTk0yQDCDXjnbyaeX3KWkkBFd
8KvYLGkb53TqGKHuB/epcbsbHyDUv//Fd08VozOgRf2bQVJtLNx2CAfWRwZxEUex9h5OsupJZMVD
WdY+JRPbUbYsu1kSZ24Fg7HfbjZG8rKWLMVUgdaiYJU+IsvpAxJAvFR5Ebbz8qjrNyqo5mbEdlG7
pEB5LFF5eS9IJOOguu1LKCKFUpOifQtZ4oRp7dbvpWYPXNpnOvpuCvCjd6+WByCdSC/izxb8ycgP
cu69eESXj4ia+VdAUv0+aV2eSJLp8YXTcsfaYoLPKEQZD533XqQWvsYElccwbuJuSasr4PRXq5kn
+6AXDM28J4Kg7MjzW7W76PiCoSFPfOQmX5GDaGk8D0lSgR1UE8jKGTs6/WzcVv1PW4EzWNDs5ilb
xYCJNP/4uzVItQP/sWE5A+fYKkQQBcw/yb730D+3hAXf2m1wKKu+j6uR3EyeJg6Tr6lq7uXizlEz
zTRbPb186fG2McLcBYI3pdQZao1mAcuUdbfowjC9yHdcS+nJJgAAlGVaRWU33gF6EKfA+0tUjE9k
kv5KAzJldBEiK5XElXjmrTDr163nucyFnNFnZNPZRSOe4R0PtTma7wjUXzFwX1ctEefBwMa3vXep
u6JZzVtItfy3bGLcFW/aQJJCAJhDgsLRbvEXlKI4jfTp2fidipRCLkEAl2f8lU7yvxBXiqAvwtTz
Whpz4n27HuePN8RmyVmdY+USq/vbZxKOHmyWHVsPUMZtZIh8OhNReb2gose1ON/3ZlIACam3vb9g
4MEAddOOc39wm4VVJgoAR9w1w2p8rSUjMplST5W1SB+Wi1mO454FsYmZByJ71qfJziGeGff9je0H
x3q0Qug9CCNc/eY1zI43NUTEFZ8Rwe3bWjn7ZsydWKadyUy68aKpYSKMNWfbm8AxmGiZzYOFRCe0
vMYLHW8emDgZ+96g7SjhrezcLLgdfI5yx0iJW6vJjdA+8dGNkR8a+dGxYrwZVv9A+EARtXa2xKpQ
O28zfqsiv7fWDCckEjY4dtfFxp5NzR3vxlaB0+Q2HBbM25stOgggZOnO28IPEezmpoi472/acvnk
uJLRVNkPTQCOyCyh61YKi2PZSfuWvLVzWQ18q1hiRHE9i7yir6UMgJPVhd4lKbmgptUDoHXC304F
IXV7JglJrF/Wwnteg+p7tcgz9UaAzkzy0KNL1FLMiKPpMpU1Ssh+/GAXHyMWro0XU+3XntVcCVqm
MGRAbu1ON0gOcbV9N6BhIow1bGJp6bIuoCpYpWYedVzKHEVE5be86MtDZgz37I1tbKDFV77Ju4Cx
EyOalGmtze55VI/KJfxpLDGBmR3ik4rJqWd+L0txDwEOvAEdH8Ji2kHTacOsWPM4McfbzaUOTbEB
mYZ5Yxbj0c9c1leYq06GSM4opQhiS69U6VF2edv7yAdNLqcZBu9YQBbMw2NnjKF7Ybo3HphdRBt9
bF1a1UGXr8Ownbuqi5ViJmXPPdnYRz1mrxwTOpSQcgdWiEeMhSVlEvENi8lhlY8ymvtb1w2OMN2n
e130XGPr7WC1H7nhnCBpwU3N5udtKhoi2fubcS2Cg1f6fzu3QA9nUejWzMrDqfbNCIEIjvB0fPPs
lU4VbgikfQlIv1+Q5CXoa1JnOjQmY/G8NOYw8/CtywR5seE+CnGqfMAspPkx/L2YwHR9bZYtZxKy
rWv63yhBa0Z6uqN3s4e0x1zrPmRLAikrV/fCrK5BeH1RnG3h7LUBW5IasRFFV5h23APWhinwQjoo
MwN7tYkPuVk3vKz2D8gl4zrv0Rf2wcfcXbRnl8kpyu9m59I9jYjyGnQwXEYNG+l65J7yjfseP763
IIPMtoC6kXsMCcHRYYzEuNG40W7/lqYBD21AxEHty8O6eYxP0MHkYq2QAiWHHNhzk7JlW4G8RHUw
ZGgtxbWTXcsKqWLdGX9U5i+hsturpRA3DHcSOgFutA5VfTjP8AUZeyY54bejwjFdMBy4yWX+yoff
MP0ys509uY+z8HAbgSpmSu5GAukD7UecJJy8haqK0FqAArAcTWKW4VGxdAHr85yX1K1v6vlWjMgB
vO2nBj/PeYyvG3Em78Bnqf23ARhLIlPnALoopSwodqnuOqr2mgowe5JuCum5bf7IWtznrevGk2bp
1K0IkUrn3BkFzKWt3QdzztrRZQpZGVt5xYinNo3fRDfe/T8YtA+0nARL6NlIDFA5ToCx6mjTiYCU
X4uwLtk119wcA5DK0CiS/mptyKhd0EPhyuWF9+1TIUgOHrx0Twf3bNXyaxurH1YwRTgYzYiCpIpR
cR/po9xIzfAyCDX42/Xes78AEPMdHkCWntAUvgIXKUI+mmzyKzlwDJG3UXjOTlqM5ba6vWMMPq3w
B/qqRtvjJAhdS5I/f0bH3vuNJuDVs9hWyNGNRlmUoc0Ukd0Pw4jA7LlqgmZXXF5Xt4OjbTJSIzR3
h/ycO3RKosHne3Zz/eKlc7/zM07vju26MScPBYDcg30pTl353TvLKbu0qwEK6p1PNJMy+5tyq37z
zoGRPkN+GG50lpyzi3UKicvfZlTwX6YPCjMkSvMcT24DwKzRTNO6h6UovtPLrIDrqApXFE1x0nds
XoKzndO3Ivth71MCsg6WvGDy376VjBnJEWr2hKwbTDhGPJ8B6JnBRaNgq/rand6SPk926LVVWKqZ
OyiAduSomyWnLL2kN5AEOMVJ2g1hPdqn0psflemPoFP7FRdY97EGrKPa1VhCJxhOBt4JbTD3NBwK
n8l77ViSsyJ7L7Nfe4AVOc9c6VP2vepN4XXGXOH4yR9eRACSOTapoLqgjVC6hMZa/hKbbsQZzufa
ne6UNGJktzdGZdb7RYyPXBkcdOXl43Kt2GudP6ufoWqRvNATCvTFXVB7HIzpsnset5d6yMYw6+Ys
FFn2vrqYbdseoxuACbb0D4Od/YyZcbOZtYESxf9t/FAAmGM4PyIwdhVaBZt2fuFyiFn7EhpyGSKb
zR+3eehfa/cHMdNLP5snb2bGsTREz/ky/WKlNwcZOtpi/FyHgFJ1qZDadyX47B6Ox0Qw+YBSL8wC
pwTr7qGpLW8YQe3SRPLS9OIryCg1sSPhcfayCCTVbX0ZiA9NATxjwAk8+MtvOZFg4iblu6xS73qP
lddGGd4HNEoyxH32TRTVh+4JM2qchfKiDXbFgmQNFuB3yfJoP3nb29ahE1iYchk1CtgefBEVkvU1
LsNdghTR6v0e7ziqK8ZALVOw7DUZ+72F8ik2eD91wvplXJfXcWKNhrVE7x6ROL83VhKElYDN0i1o
9/yFsetKlOb/uDqPJUmVKNt+EWY4woFpaK1S1wSrLIEWjoavf4so63fbeoJlZOW9KQLcj5+z99r0
4qNLFGsPY4hWNg/0YvJa/+M5D681wp2b4QdGWWchYgJ99bb6w/T/nb9aumrQ3ywlBTT/FscLWyft
vI4ysVwO76XpXb1YXEIHTHTu0b7LS3tfmMJgKMgNaBZkDE+SAy0jXqDpA/VEwJCLutWgmCkYB+gs
bFMXkgkav+cJd0TolcBFIGxDwhuzbc3PQ3EYwp2Xn15KeubA6ld0+mteFb87NnC47O69Mjimt17/
Pi+1i5Es8GQeRkA5n5jtmE7zYVhluBYEYurxonaLh9HQX2uz/EsjSRCIX/t7qjh0TUZabBVLzblQ
xXGa4Nr1mjWsSrNlY52MhV+0GAtbYI7BXxlU33QLH32rk4o8a4src/IXWmZqO0XEezy3hv1kNdpy
YOAbr50BWVLS6GwjhfVti9e+kOzcTn1notUus7Z/RO6WRIzg5LrkLnMmR4rN8S7JcQX3+ZvjDDej
tsOt2/jLqoqOfYviOie8fiX1dJU6E+EIH1mev7igK+g6T5x7Rp5+Xx3jaUQjY64th99AZSyrkAby
IJjFluR+JXWzq4IE+DlFcWkaO6NUPbIyzpSE+XgLzyBIrLBvhKWYO8bPBxARSMIkCcdDsPHyiC67
oOdrKvVGbt03KjCW1hAkF/wv5q8ZUyPJLML3WNcIKFoxCqJ1qhnDYqgLIrwjBWiajaqL2r3mER2U
kv/gVuI+JEm49KAtbnXOISImTT2g/F+2gXyE+UDfwucMAff0lqO9tywjXsF+5VThqTca8PRMJx7r
Tn6rRnGeGCpkeUq84hSgyojjVZXEDyxZj4i7iPq9oos4vfoGeYelHbDB0j3BpXTumSEvOp/6Yipo
Nagk+FRTCExmmC5RCTo+WTMfTff4ebYTU7dj5RoHXdByk/gUqFXYXKWrjuRHrwgUhFc9iHg2UBE4
105wQ520OhY58thW664lsv4NonGWP+1QK6onWx9fDd4X3RkQ8w5KkOCUB5dZD104KF8r5V0nV6OI
YR/sOEGN4RvnuXZXW2YL7IxxkMGB0svbb2Fi++5d0vuGEVl8RxXK1p7q6K7HQF/ii/yh8MsvYy2n
7Z0U9lJzkAPEot2Doh4P0tbPVkBC4sjsXmGm7ePwW5rIW8r5YFUZza0RHLpcxpMg5Ix8ldVMrZry
5OABN5wB7jE+ty4AqZnb6lP52UWm3oycyqmbNxR7DrE+pdW1G1eLMRICKIpHIiSRigyYVKof5azs
R+O7bENSLiTE/U0Rt8vQbVepByFqykb4F++WmfebLuYPjdXgJivZEQPT1Ssz/13j7sG+lL3ZpELW
vUIA6PKNJ71alhziEDQ6+27swY1Nr41lvExTFSynhEKnaJqPZoRaFVXXSOHnYEtY+714D+3uo1OK
sR1M5CHQyr2SzJc6ElCc0Hl3jOxvaE1f9MghhhG/mxb9FSgsEYAubCqh+UuXG3KhDbwJCuW7DQrN
p2hb6j2FrKoOftV+2I7dnVFFeMupoe/hzgEkFrDrbDLXuKl7lFF1tAzr6NGhHebfx7Wb6tSpeERd
SojFaLUryUq/KKkOKMmGDyopDGNsZGUwB7nqiLdjjHPbfBiRSYq/DN5YpqIEoZb1MeD21qQJjyzp
HyKi2Um7KD9lJvk13kWrmHERuEXb/ztM87tMQMpZPV3GTs3ZXdW41BgZwg4qgLen2ofE3bSxnOLb
CymvTTc+h67aq8K0Th7NFHLbGP1PVrggcxatI8DMpaMgk9oWvFJk9k0FrMjP5FJ6kkpDcgMBTRNO
TFhDzVG1tXnAusKK6JNKQScLa2CDlIhydSp3OUKCQOuZPqExWSKD+WU27iVuuaUlUSAW044cVSgS
S4RoSE9XjqJQLupAbtN518ZVmBCB6dCDcHuqd/LS2XvouU+1N4uPb0xvogWMSGPpQjn3NMNYdCKj
99r+GvCwbnKt/DYzQAPpX+lYyVKvRbis/NDCPBtphKeELX19Sqe5fM40zkrawCSjjSHJlB5zsHSk
72v9wsainbN6OI+c33fo9d8Y3DBYcoi7SRAnpmRY1/DtybgntKbMhgvmlPSeTNF9zGPrYJbxS6dd
Bm94OO1YcAKKjmEyZivCaLecGZx9WUSfPeKW/ZBU66xKzmMycZtWob5Bb+Ec9SImr8iqtUUxS3o0
8yMxZqiXV2/LvFljMDyNzJRTMIRJaV9ABCNRTcK3TiYe6yo9GfvdxhW2TVPWay8Klm7QEyobD9cI
aSeLUfndodBsAh5HOa0qH2GlLQk8C+CRWdgUF1ameNCj7JGFIDqdGCtb6PyIUxDjSTbSCELuNboT
WV0mGY3D8O2UW1+63TFISaKkmT7f+w8rCqI7nSCeP3efD6cItljqxBUgTxo2bfw+TFG9Jvs1NiwX
GoF7MgfEValb7LsOmQ1Dy3UYdu3JzeqtFmfx1sHJhtDUgaYEvsUSafASoCcf5bjS/XDl0uqn+R5m
h7F4Aw+oMeqTKzcPFShQTGQtUURa9TRsX0tf5JC/+F0b/Yi+J19LGTf0+ZJ1VPtUoBPt2KHM9qFF
dN1cakCqrRaFQyKrP6uL1aCsTSrY7GPXPSuq9VkWYx3KeSxQdu09ITE0Z5g6T0vVImINWHQaRgmz
XkYjXhzEFQa1qzAXbev/yNH/LMl8+sL04iEaH7y/jp2Z7w3jNZPoH9WPEMla5APRNJ61NrqRJkh3
p4r0BY/hdWjtxWBm8bIjbHPjOcFLliZyD+BjWRXmzyRyaTcIXduAtVRIjqJ9hld0Hau1MTTFirBJ
lM59DuXZNVu10DhjJPomC+KD1kQ30v0idsd4nlfyhrmSPzR2MHEpyp96b/9OTUzLMS1SzbdmzLWO
ttIm80/SweeQjyHFpREw6LvaKLsjyhMAhfkvhVt9PxCIHID8mDuYv3BOPBoqvE3N1rrUKbBtrf1Z
Oqupm2frlVMjax7EuvM0tMMDBbKgR7IYs1fmaPj051mmGqvvKisQg3poS0xFdWJm6bqJYJ+K8ds1
OHRFeKMA1pIy2Pjjl11WOaKuStHASw5+WyI0sfWdzaZdNDg7CprgRCR54L8m5oxxQXlmp5EPtrTt
seQjAQ61VSEaTmAeHVjEhGSNgQkEOBAsvLpEOigsfaMV02aq2RnKBtjGVKcdYzOZLAuHb2ZSUhno
TQ29+Ml3A0JLXTKRkhQMO92rceiMPadFvttCmNEZb0taomk0EuO3FqhiWfsgqocH99q01c1bQbeP
/hKBTGgo+k3Zhm9tJf+GibohwNCHGJG81lWXKYQewKqg9QhMveGoes4QUYURyVqHNWMNGSaEc/XN
Wa+Nr7Lj5tH5siluT8JvT6NmVFdIcbCCJKVY0lSfonDNNfDTMy1liIhFO7Kno2wcXgW13hI5f7jQ
XPUwGDeQweCgvEisV9x5f2LTCvcWvinOwsZ2NGiu00zFfdj37jVOoHrR/t/hePjSkI4hJ3KN+JLQ
Blm6o1BrPQmTSyAY2Q5JeBNaYFs7LcfaUs2u0YkAg4Un6aokdRVec8lWk5BJYIOMY1aQ5Pe+wyvS
dPp3x0GT5lF4QG1SLq2WgIPEUvfed12qp+ReWM3ZH0Z1LP2mLtlgxtfWUhrTffojjGoPbLFqp/ka
nhJ0QqNojiQCFwcvh94E9R7iHiIIL+DAShpX3sR/ssSJ9jZI8vlEmexMG3lB3nQPTj0VsoCe2F9L
RD9U0jeLqbeGq8Scfkka84fFWDxPT9zLoMaS6he6wIDEn+Fk+552Y4bxXcoBS838qrMBVtmGdyyS
Uidu0ws2HZ1tn8HKrsHQroYe0aRdIs2qaOOQ80yUXG+hUCTekUQwLT80BdxalJxBukMS722YYoxL
yH7FxZwvz486oRPp1Pnn/z5fEa5J0oeX7mLSGsP6RUksPhMKfkjEwVIgwnlYA0qiRB+2Ndl36GCM
YEs/uQYF4PnkFVbQSD2qB1ToWFRBQqwyYbQ3BIUu1le+DucRE5ck/ll7NtFgBblUGk3SBXYbF5di
5O/0hpp7cIc9hIQVz3P2jeqftQ4BXKLl8hWOPHp5cz5/1479auTejyqK5vrHmN7NlIGBLpLoYpEa
/p6zuvVR1jyi3pFvhrt9SvkYb0Z3EyzH8z8pAPKceijf9GVBwsA02BqlnR8cGxWiqHLz7X+9ZNu7
aMp5r1qju2fV3gxE/rDnC4KOYo/Y51tHKGGOrXUB51QczbHfdsGATE14x1aTwaXNGufSzTEGFRmM
OSrMo5971j4x9NcsmUy5CMni7UPyOP0JJpXXWMtICfsoJt8+8sTzhx1Yd6PUcY7/XYYucY8d0eSc
sCNy/gJWCtO1mj2mPOuRJ628CEfuPJUR8ZZV/S6SefpW4m5PCGx+DL2evgFUuRDPYV49NyX23uje
1cgbL/VW7Ej/Gh52ppX33P9IAFw/6tFOIY0P9eYZS6sZBZZezBx15z5KOyM8h/bzb8HT61ppdrDA
y+yTCeq3o9x0M0kH7pvt+lCtkDI56EYgLLrdLk4T9VXGbIRulX1gMDsUnQcOFqPHKgsj8RVhFl8U
ecYqhc10MXoC2J9fM7uK6ntqur+eDA0EerPN9y1KCoyqQAocjMS0/kcPyWVi2EQZhSLetY2ln56X
hpvo30fPl4IRwCKKyp2gGbbTes9DCoUS2cu6N28Mg7PrMe2ykT6sWouIq1DoyQZrhI6YRvbvhqoi
NNGt2kurWYdt2R4z01bn/y6Oz01NMBO/b74XrinQiPzPJZjlqURQnCt0w/v8aZFHGVtzNIJmIC0z
XGKkGjkKpDUj3qY5oVlat0hLLknUzr9ueZQBI8eFXmAkIpIlWiGNSsOTzOodlvRgZ5nKPmh1KNz1
88MuygmCoO1XewAjRF8kI4sgG4QNjqUu6/uYIr/Ly5G07JnTokn/G4pQuSVzRhyfWV2x9mmUkBPW
Xtf7b2zs2oJnublzYEPHEs+wICRV5ckeSWnN85UORo5NztCXhZ0nV8ekdzYxcxDsNs9JgoqaQ4Zb
eaOnRNGqpP1jmPbZySx5L/TpszDGcklLR38Q7LBEnk5I5DBpW8O+OPiH3vnlWiwZQ3+y6eVmsfUh
klbHs5pil9BadMeKzqmbez+HPiQkFts4w4WRUSEY4y6Pxn2HhYCyIeQYk5XknzdiD+oHud0grGtZ
5u7OyKjEM2x9SyfP0N/NmWXPS6AjwWnVsKktnfJjNgt3BqG4XWXsrdkDHvj0aKMIe54Q5HSk+FU2
SfP1b7FIcQ9MQ8IGH6fvTGDoE8wUGIWiYKVPZbd8vvP6VLeLjuQe3kITgT9WInVkdlXVO6MS7wnO
JIZfZnZj0Gitcx5JKiIyVZLBxCOe5MQQx+HaHcKBBC6P8eHccYXKt0Jq4h3R+vpHYeB6neJ8WMWG
jkU4aR8IyENEZnbwQDG3H4aADXwO1C5CTSw9jbhdDVVF3zoRWNRtKS+yEtX936UvymvkFMiH8x4J
gLr19EBucTXp9LMjb1tP05cspblrbD8neAqrcKScW1Y7SHr1tkcxPJXENMcEYqlhH5dm+s4bFR4C
QyPzQ0f6nJIO3pum/r6yssY+BpGaFm5BPBsIPYVc0fpKyp4GoTR75k7ytZJB91Y6VbySE3VlY5kf
IqrwCrKlWrndbUEKFC/CZmzEZCFqtPbdSWj39l2G5iXNPs3BlKu6LlNywuL3yJxAQIzGSyX66JJy
EwXwXr6n1LrFtGv3gWC645KB9GFRY621sc43yOSWwTSlR3NyUw6iLrZeCDsozXnpKpcoCsJyrcFc
FsBW9v3EGQi5O6t2gUemzTtMVKOxShzHvhVA7wG71OT9FAqgMkrwS4rI84KJhJ+l1X+DsJrW2BAQ
unBEWDEyz05VWKJLcmpj8cQxJakb3Gjr4Sil0QWTe7Rfq2iQS9fFtpWNWXJSWuZtq8ihVMqGowWA
a83jyFArbsZL4r5jXuzPuW5ry7RHJpolGvBKQXc1fG/0QjtTiHavptZyqC7v3QjSnoYRtYkMbUw9
Y5+QvFyL5fO2F+nUMlxrftpaY79Y8e8evOXCpjFdIrqA7oNXzkAIyToB7dbLYg66RXxWpk4EfO4Z
x3+LTwJ+4Zk3QuMQhCUQrcLva9Q4YXG1BKrzwtQXKMCgECL5MEwPrvV8lBhaOFETpd2BWzP1+ZJW
MI/p92GW6Ldca36LFFlWGZjiVEWFTsVY2S+GSs4hzmuEWWAbSMuhk2Pj9vCG5AA2IL9NcUhAMQob
lP4YDWzR/HVKEy0WvyVp4nl2hqKo76rMfHQGtqO6yvELzXlOYU/gg0yfNmQaeZ003iQESM6QRMpS
TGCildG6j7D+F2hMFljIDOCg/MK+2z1MvccHr7Lp6MvRJODNzajSHJOMMnikSetxBA5b7RSapLKw
ONAG1evxNFhUYLH0kUzU5a/aYJMPOAQ8V6iWtRDQev/XEJG3CmMXXMnk4DVoXH8vwlxb4jiaKIp7
DBBjjRE7jL4CCBcvRUADm+LP2TucT+DymwLmAxdiXuaRMCt0/OgQJV3dOVfPYunTPDPFKS7slUhT
Upfg7T+pagPxS5GgJfhc/MdwSpZ2zXPgpkgtAq8Vx+eFpEnO316W04TxKJMTETGnr0jZC63+Ew0H
5rAqZA3xbOhIYYOWGdLoIWSUCJp2mE79fBkatz40tDrJnyHqjzHUeIjnll5ixhdJ705qsXMOmAxd
2ejrxaDL6lDG2WcKo+yMuyQ/kPqD98iUOg9pmNGrUx2bLAoKG7ffNq3r6QKDlY2iD27AfrxtEQjr
39mn5r18y4FfzKbGd+AG9rkjkOieT7tKUv09l5whrA9226h1LtKrP/rN3jZ7GoNhNVz0PkZPzFK0
bRrX3WroXvXF3D2mHcYoxs+SVZuIcdcGgKPRAzyQgJNOx1cRfIUOnRhNuc0VqNuQ4qPu4ubkDbLn
LJaSflUoiJRd/05BozZpNYV0pyQsnW48YXbRtqVf2xsMIM6jc1kgpmQ+09sRh00ZrqQ0oq0BWb7x
u51VdeEj96kfatzFRewsJxVVp7qyQPrP9It/P/kQ9T/I110lyHeJtCe1zBk54ICOIAnqWc5pyINV
jMktr8phpc+PjMDIsUvnl2bahdtRi9QSqYl/5AOFZj1ZVYT4gb1A1SzsuqXiIz4xqX20mw1NwYiw
ZESP01aWiL5xPicnxp4kFKn8o7BoVA6hax7iTMYn/o8cf1VpXXQnJeg+bQbMQNm7i1Nuh1sw5egP
BscdUc6X/hScYwhenkxPXf/VT61ztQv6FzqdygCj3vX5zDlGKVax0ziQsa38EOrGWxUbh14b9I8e
QdWmaa0XTLTV1aJTbUgJ5ouqdMGPNtxkmqUrNbNoa7TWfYYCWWTBj2waYTh56bQj0o4nlQeWhmA8
nJ4fERY7yO/ZCzTJILri+pI3QVl6kwmqPpUfh9QXyHz+59PI4wAzgV1Lh4xj/GCv46TKDm3aJYve
tIvVqGtbPZLmRTYMxjgpmLu488ybqNVm5HB2pou2rQkjOcVTUF+xIPhHp2p3llNR8sC2WOVdlYDX
C5KzhkaQ5Ww1maN81YvOPWL6kcuIPvbX2Dkr9jqSK3IJ0t4wtm2DWaCSZcm8MvJPxL2oI2Tj7ubG
RbZ3qeUXogu62/OihHkOdAi46XS3MoeZN8WlJ4Zb6k/+EcYyHCobpY03lsdIklsX2zlhueDzbdlv
nptBP5Gc8O9ebQvrE7bZ1dC4HUSTJK/KdngzAsNdoQW2tvA/k73p2fZqAACFrnmETlQBpy97+2i0
KWSdgad6wvt0LErByNyrKf6g581J9PkjLibti+4nMwtbBmSITPHSzzBTqSqenVRVcHlepCmCSxNY
46FKqj1DV31VlBV0l7iH+xmZA2INI9buPHnUEon/8AQSPdGi9YXprRgY4pmOlZhWWuBpa62Lkodp
vaYA41B4S/ZDaEENU9KtUbg0U0qVUEInFghswcgnFuzVFU2nMQ4LfxOOmtw4LNqLcL6n8cACbgCB
sZaUHVVQ1YcpGtIT+TXpSbbpF4vCwJYTJcfSKdTGKyfM3egwXkeqhtYm2VcObr0p+9bbYbu5y1r4
x9bgBGghvT7UeE8X0fydzFmEpxz1Iwc0d7RNAsgi3OZLZWRkmnbkIbFqdlskQyhzdQcfO62mjQMC
COmrmd56aV26ILXXduiNm8qv05sn5OUJgkq6od1EnT4eoxbRVhFZzrZJmAnItIaxVuXvqlV9sLft
0kVXQXJX1qTFEZEYTF9vIjGKs9OibJtuU9I5zQsju2SZ3d2xPZXbGQ2DdMg4+5F9p8VTv5gTvYwo
Tv9Q+vZfCd6kXktTgHgeOys0JU2MnL2MVB1E7/2NR7M6NSGJKIXH3Ir57rTPfZRmWSXClRhddbNq
3dnq+DMPELSBXRDIS+ddW2qkVV5z33ZXWmwA7Kpcd/H80Vsa2rQp03D1fInBhhUtD+nzNkgrECAl
KzvnYNhKbE38TGc8x7TbDW9V9LZ1TIRT4J82kcJKclmEb8JNdXzzwrIL+kEBW+wybLbxoNW3roEo
RjzWKi0b7920KCsaTnsrMbmoE2ZF/dI0KnmiXJPEsPnRfgizF6kIWPS96DblIng1+5ANqI61rUiR
DBZiqo562KhNGNrM4125aoHNf6IiBUyBQPMyDtrPWNbaOrPt/NY7hPDMC6oGdjIRsqcBcS8DMuHk
nD+hhfKM1H3up86/ZYTpxGZPWWkCYcgELP/1SVdS6b73BusCKck6oQWDM+FYwdkyImb7HtNiVKmN
Gm+WTMxr4n75tkb1QiiqY2hyl0btRYiMjlXD98BAyNCF0wstFdM8EEZfZrEEHam3mCzuekvkhzF3
tTi1LOiYaBfRNi9e6ScsmPZnLceJpANcx/wfOwble861/urfQcvIyQegUYD7xQu2lZvOmk0vI4SY
ueVxMFw2NdZpmsngGs3pxziB1XhioFrDu5WmHhwz3w4PMqVUDwhtNYL0j2q7VWDH6KRByIKVT5OO
gS3JoIYfxWcv0gFwcPStjA4wgzXtag9VDsL4giCCJDo8uW3SdL7UVDEpxI29rpXbnCCOvocYIC/x
fJG1vA5WlR8UPBEz6Lemk9pXHoAexNDcyMTHN2dYS1qOSv6ujQLcQtKHL+N3i51jk+Z8paYTLCdk
u3Y69pgSDufYCO1dmfTIYD4FzEHFu99kwQ1IUvSxNOk3H1VlwHlHdLDJYtBZTytyPubhuWVdS/Of
DnSPRqCtXNYicq//vcwIVjxYoJn+kc8SnWCokjEuTp7U34ZymbdN+SYMtLc2eS3rFkgLb6hVLy29
cbeGx+ZbJ8iSi7mg6BIVgCKIcb1G5ZseTActjFGFpS+zYvWCwT+6PS/JSEEgk9Iks63S3hAHLTKd
29sJvwG2MoIN6j9GgjeRNAmb9OmBNpu1DfuA/hGMKygC2P5Wfo43U2qeWhNr5/O+lDTcp7HtDv4f
1RfdoVJN88mEmmfV/XRqjKdl6mcvnluepB5yDq/yaeMnnoXyW1W7Z9hAmq8GR8znlFH/KnST98uL
Hm7GkN+pu9ck6QjM1IDZKSQBpCvWh9ZVAfuOPZ45dhF1ZIGH82VLCIIyMOM4UA1Nrfqsgrbb++ir
rhGH4yUxntDTBvIRksj/S6cKzbjnQVpj0WQxRn8mutBFO9TmF2042L2uwLIAWta0lNkQ1TD5oJZx
sjSYHpmQP3NHTQ87Mi9gVq2rQNkvoOL+e5VikDVFWmx06ASfU/6ghep85bZOM3VI+41JWOtXS28I
9qT9Rj8Nm6r1AQavWxejY75kBO0SUF9GRygGYGCZeRKa/GVqo9pXmHhWOet7DuXnRcMHtXp+FMUM
Cp8f9bT88Of2a6tBphzbkXF/XqyoQjHooGKaP9UObnqZ57KVdBlSquZIsZg9mmzSbxE7dhvXAE3Z
wamWqxHgQKejE5svkwdggF50s6SmuPcy0zdWwvwfjl2BRAdLvotm4ITEyFnEFogG2YfePgsngZOG
E0HTm8x/SUcp3OEkyAaDak85NLR7Dqfx0ZqrCdVz7PGq5FVCPPqCQfKBz1ijGABREYm0OScj1XfP
fH6Xgp3e2AoFuwklBSuE80dhsbl1lNJl8JvWY3R/XhjbWrtw/oGc3PRu+t/BwfIZaUF3t008iSEd
+zuqZU6Xc1VGlETM3jEs4iDOfiVoYemx18lVYSZYca791ReyfO2Ik0ItB3w69T3oYVJu8DbebJRn
Ttq1iJqL1aR7f4Y6y0+mE5QfK6ulmEKw6j5kwx+xHEA6FPNDUiTqzvEq+O466rEKDhT6hHrr2GX2
pmIm9ygOBDLqCFEhuAp9atbDoGFaqEnFo89oQYCZbO7TAHxBMyL/SDtwgx3KwTXkVfs0lOjPE0d9
Jrjblmb4p0LNfKyoEOy6uuc6/t9nHdwV9QUaMgcArfUsxFvkn+hCP2m6+xPbMrJdB9UpvTd/3Q16
fFSDF6OmdxAa96zSXZkdqTmOjIQ2MGK9fTh3y8QUkm8/N7cJT8LASeW9TrWChJ1+/LT0vFnWmce4
g+Ii0SA115NOtLGNTm+yPITnGMsPWLAMvv8fXQEK6QeverVRS0I2yY6GyDRY3Gupgn6R6ugBxrEQ
rw7mpHXc1GTJzy87I4ehVokXMFzwEF2m6XY4uN+q7K6R2RXvfV1W21pzkWFXTfwauuNPsxb2pU7s
bIH/zLpkI+6mHE3NrpiQ7K3aYkjXyaifmQXjDJn7oqqo6/sMkuHcyOc0O6jvgyHTA2wiwGSRw5cE
jbbrMt7OTGtPhjeMgAXphWZpY//U4/Gb+lQ9GlTN3kSEsLLLHQDPDClxyR/QYYHRpqgkT5DeOI0o
HMszZNyqOZABQ8aFONJ57if3PdbMczvJ7FcNNSsgPwIkkP6gbhcPxBTI/HWU15bHRMGBMXCvilkG
SZbWT1G0205RNOom0we3SqZTZzmYjua/Y+YMx84FMmQioUMO2xqb0lTf2EJwBhbBnqXHPYSMeYls
croXnb5NhYn3gyEuAhaBRT6oY+NIiyVbT7hxb0P5x2UEtoQT0n9QBMCmdhxlbd2BNzgqinbTGkVE
ptIYnUn4YVL632uzjV8qmha756f++/zzoyJsmKloYJW8zO83wGxs3E36dPnv4tSAth3p/461oNk9
Px/KbmBIIP7oRpNou5Em9HFAvXwcZW3s/dYSDxik3Vv7szJQCOIgwKlZNeONvzTTOldPF6xq1dXP
QSZ5jRd9duCRVkFoJXsx8/Krpt5h+trpA6UFRBT74fv+mc1h/OwYhFJnCOBjhfdSxEh5DPN3YeKr
CPTWejNiNvior3dSgP56nleR5Fv7dnA2BXNbHjdUc7VHy/DZlFA63I8RT8xDmVpzT/yteIdP3f4q
R9EtjZhugpBFekRKwe0g4UJ29Oqel14nGopwdw6R/Rttgb1XtN7ZmS9apxPAOtTGX+5LC+y+Ueir
f/+CQ3pb9zpG8P//1eC+JnABE2VIV5e3wZl+0/Aw9s9Xz4sCGb1jOyzZaQpRYodCy1XJ4ShFVaws
E9dlh/MX+UBFrOhg3uvEt67PTz0vKclMPPzgdv7PPzh+8yakulYl6G23CcOzNpkBxJX0w51Ue+j0
zlrz150otIy/fTyqL9xLdP+nQO6VnWVf4yqd55eFJcXeqcobxSqdYcewHrXZcfqehPWOYoY7TNNL
otjyx1S5m6Il+qaXpCph1WawDa9vD5uOtPkifJn6gj2a8OjNs7qO8yMq6WURBeahSRV6xybVFulY
+aRNVSzp9Kp+W27ICczIm10wIpOAI/cXjtVsvKsK6DZm9aHr+l4LgGfVoniByEJUc8krkKMMvQE1
MUKfsIwt4sq6JXGwVLr5d5AftP45mhpOvE0bXIDUl0iTrdhEMN/FBwLp5l+sOjiz+5iRloeOMJ3X
VDSqDm2EKvziWKFjybdpB1utgyrARAnirzJ4aBhB57TM+NtkErwzIxfQHZNxRCur0IGkKmPc5x7l
potmjuE2ho4SmCJoloI4ufrm9w2Spjosl8WItrrhASl6fyYGIgm2NXMxKrKxGCKbS9SSCZyF2Z5G
lw7Ze3OXvmIYPv+HOchPWhTJ2tPcX/nc/bSItUoZ8S9bUcHt4GC4VjU1WxhyRu6D3wP9b5s6c4k/
mCkNkOKqy9UFxxVMY9p7vncdTY086cx197pM9pEFsoQBaHkgaHnrwlRZupUCUTKc6GF21wzzWhFb
aqHKqcGY6hjoCLNwTUJ1uGqRo3miBoiJ4UXGFFDsZD8Dn7YNAT4NUojZ+mmNXz7ytwWJkeV5LJEq
B1bT7RrsyGmPLZQG5GGorew+NSwXEfPc0qIVNlvgPSsm+i871W1+UkHdLxvq9MVkmlAwIvZI+m+r
kTwen8QRamoAu0VwazXz/xF3HttxK1uafpVaNS7chjeDnqT3mSRFkeIESyIleO/x9PUhqMMkec/S
6apJT0IIA5BiJoAde//GOcgYjOR2g6BKyy4/yGFqE82QsZTxZG+g8foWsPMm24aKvM56jE90u5JW
mSEj64PHPQ98SF0GavTzOimeZBkBibgtEHpRccFy9ZwVpDYl5RRYUT73PTCsJijp3tT0J0lu5/iP
h/NqDBEPVqptApJjkwUwNFvt4lO7vbd9E97F0JBrA7quWYAWjdq9gBUm+T0pio6uNEGveKOxCVrJ
Uedsi1Y9k4OJ1xQjZxKS/Fs3C4JtW0iLkj3NwsZnAKIX8mtjjAjI4Nrf/DKZ17pWL7tRtzZBvvD9
ny688VsXhcuuyYPt2KAVoNv8l2vogbu0hqPghcosnmDfcGWMGvoUIrSLNrWiQ4ciY+nVpEshHRVD
g9yLZ/UIt1J+HmZl1pegJ6Jb1A2oXCXtCzJ2T4hwDEgoavUqL/pzn0OSgyAaTzqWCsisxWD132zd
RxkxsuwJ5byzjegewB5+ttxOy6ElcO2Mn2yilqpqvJhgIhaOORLS9Ct9jJSV1lb1VCSNFiab4Jna
5DpUsmQla627cwtAkzGCcVT6kFtEgpBS30gQpyX3kUTpONW8bzBUSTVmP/Fj0VdWpzZnDRyppaOW
OOb1TxjnxtecB2XmaOtxdB9CHM8AVlOoNCBi7vpA/SZZ0Ogy07h4gZJAmoOALfn6z8Cy+Ev7OK2R
KF2lfbOx/PYmR1WYsDheRSU8i51iOdHZYYeUjw5W7sjva369DuvQWio8e5GK4vumFz8ru/3pRlQh
8Qxp5q2HJ0Y+FGukBb77VvqjN+JJCGQSRkJ1fe6D5jpm061gy5qyNNCTBfTSllvEgB9GXsstJhPL
xvqSkz84ayEK/J6K1AIq9ivVz/RDELgAp0ustSMca3gB8KhSc5RtNPS+CnDa5gAjQm7jeFZleEZ0
Ok4G7bwy8x9Yw5wCzcwvKKuTMw4ROCKrgVBkGb1Uk7CPSR2RLK6CsXFpAcE2trUsNbumM89Dqh9y
BRg8NaKLraJTrjtjsK1VM5jg3RNfmZADUVCQBu2xwZtqFoVAv+U2ucVBB867mz+1BTiMoYAE6o5t
sfBVdTmWqb5D/RDQc7hPkR6f0Dyn3kovTlMHy9z09lGh/JJI/SzTLt9EXSztysF2dya3HkmdcVxA
4O/I7JSEHVkH8LsBjYzw+i8J8Uekv5x9UdsBmHT5gW/SQxGgWwh2bmWb6KDolWJxq3Up8qz8xSql
XGQqKD49A5EmGeiJNMkLmmtoFQbztPAgUysqcrtfqxxB2Thp7qJCcna1ey5KmNbwRCZLzQYUkkEF
w4mQHOw76xwXKNIMXgcGjufOSrtIFe8OckzebemAlVQpyBPvqVutkuItJENY/H55kOPUOWH4FCxd
G7MG/bbxcIBAWf04qtxrSjmER6mXfvVxfc5hn61zGfuIoVN+5Wn6QOYFXJQb/cqb9j4tx8dyVE+a
D5cdik6uA38mIpyUTjV0bxw22RFKxmXxra+Rpmnk7rEYTGunVHDTOsYh1qJrGxMxjgr3jo9N440z
ZhTiazndJBb3h1VvqLAvrS5Q9txadwj6sMuIsVLtBwgFKMQBnl+Hg9TtQiBhdpiaW+SnD6bVnUzQ
/ztwCuiCu1ioOj0OFR5Mk1oq0l0TBM0qSfkuRbBR+4F9hlskp6gzVxAZXkZPvtRtfla8TD3aVbQr
Sm9jBqnyYE/wEGA6MXDp4MlxAn6pQFqEzN11rpeStOKxDmZOJYU7y6QgXPWaK5/U4X5QBsCl/sGw
ZMCJGc9gVYOipOrgRdBPl+RbeHhw12FDb/og/eGg4xNKjbU06mQuyyrZZjWr17ZK5FFInTx3Bw98
WW0sG9jNRz1n/54iB2WWKnARICNtlvwkRdie2hpsq46HAgmsuTPR8QFZLtBnvRlN7C9GK7zBrlp2
+8NY/0hzTCQSU19VCc7PsffkyvlLavSgmZBFIPWOLoQSnlJZjzYUFGaRtJakhgSv5MVLFf7FmkrL
TSupX1GpC+3shxrmT0HfPue9AbIGSs6KZG0HmHk4diUSsVac/4KR9yvU0hvYUDARqAls7J6IsK0d
yvtOkO+Uvsx3xEyUkI8F/JdZ7qDwo5X4CwBENFY2tYovea8+KKgLQ+VOywXZ5dhFeDuNMhfK83gL
uBYGdZRuogBhUr+1b8IYULSTOUgyIUaB3WEHCMwAQWbozbzO+23Skp21FPxhXALB21KndqDI6Fn2
iyiEVk7p6iZQkENoSJ/ODcPb12WlbzupXZuVNTdLezyUSQS6qnTMs5GTvR3PPiDZl7aTbiCALzvs
aO5rnlzlJECpml/4WlenApj9GKPya2I03/2qPaVeqjqiDjUokgykcN06+TZXIavovX8Iq4ym8NYW
9NgRvtbRIbia1VGLvwWO7KWRINAoyd9tL1fOeeLKZ+S7ayw1Nw4akjsljVagqQh9hvGrP6IwWurR
E5Qf6U5XqnrrAXaZ9a75UFO2W0SucksCwQSMZsQbkCbGZqhs5BSwxLG4SzYUalE3zlEmcbW+Oyew
WpOk1nZsl//L7ygM6dEkoVKnK2Qtu20BFzX0cPUZZLJgaMwFkNolEiJGB1Adm5jEy09Q/bQvZpbv
Wws1rF5bgO5RNeC8vXLuUz/cpIG1ZS+9ymKH4gqlzI0X4aKQjbdm5LKR18k5Dqs/+2cp5mf3LFtT
TZSUHMVSDZTvpvnn77cBmWyMD/8L4JWF/B4E7XLEacZuEM7xI91a2jjqUP0CV2LxRgQ06KXLij81
6GYdyExj36mD8cOr5rYaaBTNQJ5EQX/682+n/pu3l60ZMj9A0aBDmpRgP/52SMWw9xlqfjuP90YU
9qj1e7F70xgryIX8KSsrWBkYCCeRPtwqWg2yIXgwFP/Ia0daVTmqemTfDlAHFKRZeJKkKpnlRNpg
/yE/jPB44CLn/2BKpis4Xb4z0CPr5tiyaauWZWqybJFG+/h7l5WJ9E/cIL0nCibo0EYn+N7gz5zB
PIDTSm55OH2HSppuRiKsV0wMejnog0k6zkGw5yhcGx15uHJYSUNp7jrbqXZl3y5BI0VfdDX64jm4
B3vghilaNSue4g14x0S+heIo3zYQu6QKDboRsjYuFigjyIWNSGP8tZWN9tCkYQeXuMKWtzb8hVEj
CQpZCTFIHTuDLENewLWDA4DvZO9lY78oYFEQKGnLxi2yS90o1R1/AB3hLhwgpByhryrMqYUrZChj
OQ32AbqHc/BzBtTJLuCR3aNJU4cBT0XU2jYVslxoyMF9KnLb5tM1UGUroKGz16r3bYoyURQoU4EX
3c3MaZZIsPFsUCNn50EIRHEWSVuuocJzUqV1mGnVcTQzf637g4erq16vwNMXOyOX0OCfGtFFRv1r
CI5xdR2K/dRfkTv7ilYDdbE6Io3GSwI/qukscb441fJNfAzwjdHd0T+bU1OkUIBVtTmMZQ4FI2Nr
qiDTvbCHlPImZSaeAepz0VX2BcD/rJiSiaXX2XdkhzD3UBA7V9n9RG09IJJOE1foTjQGyHwIbCeR
+soVbdgqLVASj0TGspfSmBC8wYokUMkqZHBzRWMq5j14ZH0NVypcwubJUFoprI1TSc9V2CbwkFH6
wPQyw02arh4FuGzDA63kfjcmyW1TG8WGXC15VOk01vhijZp6bB2goCiIPSrEgtvB11BsV/IQRwNk
9vtqMG/UMge6YeP0gOyEexBNWsSIVFgVsqa6Lx0SOSMmlmucY4izbsou1+4DBBUdKRzvxjRVARSO
6sIjllJ8z3ryHHzNUco3L5qHR4/aU2qqi25uBjjXxGS8qXGC8B/4LJxRv6j5McI0+FyrmX6phpMV
6dLKaGpnZ/cACrqyRrhWM3u21Ia2w40Glfe8HA6Xnm/lAY5yCcrZ8NAPqMp6RQnEbWajFeiHmn2Z
NBVLoXrFO4HD5GVLBmbc95KXnjAUKygflj8RHcXL1EpqOBn5XC06ZTfZslM7GaRbsiWURcmGzklR
hiSqsVNIC6WfR9N9Uk93R7p0PDPe4OSXPbR5Gs08yltameS3OrKC6GSMWClMQgJUlJyDAQFiiWE2
aS6jQBkfjzGEdeVHW0H4Qm9V6FnoWF9iD7ZAlmbWwjenPUyAM3xRWQDZxqSaW1Zf7lTotjOcF6qk
Ql22tCFSh+ArKMcGu8H2XireEKBThsM46iB50apX1QKjDDPb1nZYblUnJzQn+7WRhqA6BW4FlzQD
SeYWDhWTaSzkeYN/GdSTsrLZqhBCgwC1i4LPVdL2luScMJqL+G1z/wCG4tk1op5i9pGgQT+4ugF8
NU6/UYc39pbbeagdlRACoypZljqUyIG9pzs5wmq5zvZETqtlgAvXuk9SABiS8hM0xfDoT3LpTpbo
aAt2FHDQCK6MHqoxaPAEKBU4T9vxf8HaVTfULfNtgorkouNxM68GCU3PTs4voTZ6Gyizeyt2qrMW
lAbBah7dNz63iFTvMj2JD4ALw1Vb2fJJskhz2KUT7zQLFK+edUcNFjiUVA1TlyxE2WbYRXYYfmsm
AechaixsDBSyGuAdoKOD5VDd5ofgAWH4Os5C6QG7gR6Nqp09AApCP9ZovoL23ZNwczZO0lvrQK5/
tX6b3ARxX5xSRbZmtaY1JxCM+nKoteBgdNGwadX2W9aS+Wg7yMK91S8SiJmDa1YPVfoY6EB2PY09
RtnFGfEJCphxe6qNZqquSNkaukZ7tk1n5/rKMcBC5ey6urQdUrvEUMSfya5G7IBq1olYiorcyK5D
6VIJ/lvZrpKsmf6gU6lSg5gmYaZA/t98ydEWOoQdqlG153W7cmp0MmjzplWNJWomvEGtQtlQbEu+
jKhzbyw2HHgDESpqLtJMsYrGENKY2wB/jIVEuuCH1G6Q2En35GqKdWK449wbQCuR4wdpnSRHnb/C
Q9K5CJq6br+jUKu+Ov7+H3y8r4bRn6y+P3X/98beH8zC/84/fPo1nt8Zjv/+tf5/On9TmX8X6E2/
yQfr73uIWj9f/uOu/l7/rN47gIvzXi3AJdP8l2PJGpEp4ZNiW8Z//rYAJ1D9l+7oKExaMPuAuTpv
DuCWgs03fAtTU21F5Qzgf5P9t2L/y9FUQ3EcRbUm2VDrf2L/rX0K73TT5uqyYyqaapmOZqvYk78P
mmME5lOli4yfhZYdjVQGIIRaxyL3RwAoLXBZ3goq74gSMuY0K9sSNfNpVqCJxCylj9+zf3fudfHf
nas433EI8Bdemxd70dhxXCDe9tan7omQ6dR8Ggu9Mf9roVQdTCxWNwIzdG3iyZ/22g10CsBZBIfE
0R68PE4Q0Gb/Bh9IeyiGlPdQ51trFLL0B9WqkbesUSDuxxl7zmUGVYRKTDc8GTk2N7XiPMDZATWL
aZqLKvuoL0SdbZjoM+JIgIpT1yPLfu2zX9N2bRsiXYg0C0ppFLBLni8LwR7q0SAoYIH/Ra3yzeYs
YTP+A4ngcDNgtQMklohBhA2+21NHkcm9fpoQXdGIGCPKIwkNxincyDfOhM4UczHAAGr+PVJv3tCS
GRnRhKh4onnIyuF2zNHYIzxTOkB2c2UNpbz66siFdAGriAmw5GezPm+zUzs1qD/QWMWAJRGle4ow
Hhq7eoJ2f17ABdTq+qRgrXoSmH0lQ1xAbV3vFSbre3l39PLqvkgAnck+Qf1tRIpxh4SI2LM1k9s0
/w+QPkEQvI6JielemTkBRnOia46qd/unk8SFYqPdaGWWbbt+Mo40Avy8EYp534ixHBGXdxNirNXz
+9+fOfYMQwhWXenic6lh+em6sAlAHyvs2E08qXGWmrVdNXGouhrbgVrbK9Bid7nVtRtbKYKT0Ycm
KJ0RqabexmJCivyHCJWLCbjQ7vO0AJuLNs887Cq0d6YjUnS/jyqIda9j1yNLU1WYhb65xP4lgBKa
Gti5uVSxRL8Dbr+GmOJtWoVSSDv61DXwlr+zejIx4KCLjdfLMDwq1BRaqBgvft8t68JPnqDiKwsf
yNzRwCzu4AHoBWo5sMVvEOx+dfNlA4lBouOijhqr2Qm+JjYPVpmdhqkpLIJk8Bg5mF8mSnugBCGm
JR/paGDyz1bTHws3fgIKicpu7hTSbuqmaQtODvCxtKOE9MTtyX/orUuSubypxi2iBMl+NGriEYEP
CtOYmmXNfgIk74hlyAQaep0PK+WHSVltYyVGsITAZvJWlkJUqaRnqU56jMiJV5IevQW0wsav4E9w
+iwCz07RkKU0pRg5NEkjGi7OaPSvTYr4ew++9N2IR7KZ5O8IfImlPcwduPMDOhtob+Ctq87UoUye
A+LAPmz6BxA2J1T+19GELxcNTz13b0zkBNHFQ5mHybXPB3h2RzyarFIJDzWaK0e/BGPD62Z89FzU
46ZIxA/GO4RLgweULTssGODEZWOZHAPH+b20TccDNcvs4d2r8JLFg5el/5E2ySUL0nrKsSjah+SB
bjrsWXXHMHW0PHhhyVNy4V1KxlISin+mb/+MzCDeBk6E+Dfk0px9i5nt6gicArVcDj/3Py991/+3
w8/nVgNQEqnudeiRo3zfFN4tJVpcu4MgvAf65yaourvZ4C4RK9XQaKGh1gxzW4Lglsb16ziaqD4x
+DSLxglKdhJYJrHuetrbGddxQx0xdRNn/PPPKNLyWKRdejcAngFBmHU3gVqWB0zIqIaadf7di9od
oBfvK2TTYIuzLWmS0s6/t/s68KLvWANRFg0yGzUPkK+SlGwTdCi7sb7r2XZdJPBjCMU0QLit5nEw
4J2MpqkvFatuHtO2AOtfVv45McCM46YAMHOS33XwBX5q3WqYJ7LcH9oUGGGCOIU1jVdww5ZyggFI
ERgpdS0UKKbxxgmt1VCH6hoakf+k1Odu6K1Hd0iJs5tSX4phr9W3dZgH955DqF9TTlywDwqeNPhg
//Dtsz+m3Pj2WZbGEw/gh0aEw1fx47dvDDW7MmUzeAmVSMNnjFdXKEfjk475PP5NKjFD7mq3zWjz
Kof+J8cONUSvrg5jNWi3yFU/DNywK1jRqJkh93AQqONkovyIIzEmYY8bpWymPo2LFX2Dwgf5Bc69
TodmcSk1qhh/dzkxJkMTyP3mxjL0bMnGvjvIdWJMePtwmcAJeqzN8Axt03wxXONSmLr8IJaqcNle
l7aj+m5pZsXWSyZplzBPlAe2amDsQQYsSh8iCIofujTm6cXGOYhbctWFOhue6UiOdchtXuP/Pvo4
+3mdhNZjH2Wc8XFdZlfKTi0RSYV0DURwGN83Tq5sQ5BL20/j17WRm8sH0TUNEqB94m6CCEuf2XXJ
9VwxZmTpWe3wDxSnikkx/vm0xJExaqSa02cRdct4+MLLk5KKrZSP5oCSTFDb3Q8vr49YruCtGUa4
tpGchPsdsLFDdeZWQa4GYfL0Xgn78KxOfKy3HnB5ckNBca+2SXgWoK5pTvRU3lTXlf9P543TT3i7
yvXnwXV+/elvc9efN81de2+/mZHG1jbKgwZZHniQNpxO3AVVSooTA0GMiaNrE4kJL0YwTOl/r/u7
xX7vups/38mW9fE1wt5J03R24Jqp6M606fl4I/d+IKl+qUkvQSjf1SCnbmwLsUJQXO1c3NGEBM9N
qtk3hD7BsXgbtxmv3sbbEXJRVqjDFEI89/gnvFsvxjXPeo7d70Hp3Do1kEW0cEjGCGqt+BK9Hk1j
cPCLJRR8JMx8uLykh/hSi2nRiG+bOBILeTui36fpXFEMvl7cVgCyQr8BK5xJ+l0RRzmESCcFLFsa
dwjMy2tfRtJKdGUK6ICU8cuZJgF+GHcaMqr4PCXZPjCeRhT0YGkbiOnX1blTu3yOQXLyXBgY1rtm
/5QQJi+vK0zjBbQsoh3m1tKoFP8mI7z1c+0fogFR4chEkLB9+b//qU+f4rTZBTIiqw747k+fYo7i
msUzyH6hOAksC3RaoS7FLjJTUM9SpS+iE0WbjkT1lzwws7tg+I4s+d6tQu9omiVR4Vs3d2WiwhC/
FjHrkOq9cTzExnjfGCOWZBrOLZsql1V0IDjSpjFxJMausxkWz+vrOnHUBd2tkmLN3VkOexAdYfu6
KKuzgOKJRkwAXkQWZyK/iEYsAS9NdDpN5EbcG7NyOk+ZBsVlrgudaHBmf75TzH+/Uyw2h7oNPg6B
Jfb0H+8Uz2gDLLl87QW2FVlBoW3y1phVwDeVcrtyqKfSl5l7S60O4Eu8DRUpH0yMe8ByDAydQl+k
w8FCKVHzq6M+yduoUyPGg1AH/jSgFfppQsz2yKnXWJ0v6wY9sC15VSs+QdAMF4GaPFIcUbZGZgBU
hu9/1qajaRwA5QBoelobgVk46w1eQ2SB70c1cy6WFexFvl1D+P8yzQE6eTdXTT1d775kfC+XmSoV
26rLw704Crvh9xEI2t9H19nrkddZ4T5Sq3L9589GEQXIjzeAjbAyCD9bdkgH6fLHD8e3fDcOB7l8
iep0rPSlhUZTCX3iGEO5y6W+3Yre65CF5AUA/2ZYeBqSnfFrf1ot5sMoGFDzo4qR2phToQXYrgcn
e3cZMSHWBqaqL+oMeSpBDxVE0YkxSv1Y8WYkSIba4l9Pu/RqOjmvURqP61S+k/0RLFKGQ2eRy+FW
DdJia4NSOEa8NJcg9so7LUmpFWNT9zRd0Y8sxPjKg+56Eehnv1zrUo4TRVckz7osrxGxGh6DNnGX
o2R1OyU23YtYEZdmd4on8eWrHk+vN8CTxXe2K6C7GpoXv7K6xcx1YQY7dqHhBTxPO626cXr8Iore
v9MLx79TuwaLEwdOqBh7W1H3OLYq+DDh+VPeGKOP97LrBotq6ooxRJYSarPEfqDM2XF6b33BhRAL
xZjkILCLJzRE/Ikkcb0WmFceUSnuAkpFSh3/viVwpRQX+J798HRkTeIXgBWReQJt92lcrBCT05li
6fUkYzqznM58u6xYIcbFMpWKs7isGPp0+sfLVlDc//xttz9W43naG6qJ34sBl93kka99etrXJhI3
6F24z9GQLtD2QRW+GXGkHqnrAtimFCu6uJWhVFyGIL1GNoIzMf1pYYjApTV/XS4WYUX5+0LX5eKS
oisuaefGOVa1ZBVMwiSBruXqrHZjpEP2YmTsNPRKxLCVT6hRCk+A6apCnV3nydo2MyzzovWoBOip
iOnfV1HIIs3KEo24zFvmpd2Av5Wa8qCEGfZd4lA0YL7QIvSWoiN3enl4t/i6bJhmfNl20KRfBjnc
X9RcGHo9xHeUF5CluSt4xtmxSifjSmL2mUXu7SjGRGOQWehn4tDurEMuD+XW9Gv/99h1oQ+Z7vUK
YszJDWf35y+Aon/a/PMNcGSd7Rf7f55Qmv3pcec5Y2g4eS39iKpoWZO7oP5Y2tTuUBdfiHfE9V1i
t05/sp/EQJAiqTIT75QhwWU8GinZi/ViTByNwdif2meeJNNVp7fU67U+Xv/1hwah9QuO7Am2VnWT
TE1r3fqyXlxeY4YpcGALfh3x7CS65OFBb9AA5UO4wc7OuHMkZD8wFIXI4DrGXTqa4d4sMMIRs73S
G3fTCbrLc0AMkXHlBKyS0PSYRI0g30qYvuMjZ2cb0fWSolmosZJt5GnWd/+aFZn366zIvItZeVr8
6VyF0ut9lnTJdsx70FtqcvFlP31toK69jHmkbMWQmGwwGt2GavkrUar0EstoBffIn/A/QZizWU1Q
Kjj9yXPY4mKMZaZxLga52VuVAb23cr2nCuwM6r3aI8jchQd/ae32DczrHL/JttD8O3S4qQHX0lkM
wd3PCGRzf9HB992WDU6ATt3g3SsF7dyYOL+FTsXbmo5QI0dD00Ri/DrRwwc9FpScxbLruLhIU8NX
vk6QKxxnmiwRQAQuVE4KjmQ3JhFnEB0XWTKfa/DPjwOOrytLMQZUPPLh0W2ys9nY3W3k+//wILSo
4bwD0OgWWTFYg7JuKBZlG838lANrUKYs5WLsfwARZnMPiBoos6n3xpE47SYTinngQn5p6Mgj3Sm3
d6Rtqw1lwW4uuqJp8y8oOhS3oqMGfG90y3JXousrCMF4oXEjeo2btnctDNYoLpq92kr5idyq/prn
GtCLQ7FT2osc1muuKqZYvPJbCPzXdZrIYuGfAPHCWEjxTgRhiUOkHOWxvBBxV/ax68AJX9RWvprw
WUctzu6EBoZo8ii5YICKVe60cXH5CJaxZmFfl7PxoQZlXtdnygBPgwCVcinQMnGUIOrwBe3Yg5Bp
EuMoK+k7p3btL7Wdfx7XOplwKITUAkLQc/8pkjOmqtj7SE6BjKsDiEIdTdd08psfIzkbwwCQgWb2
A7Ure5G6brmtE/wS+gH5PBBwPRJAZX8UR0BVqq1ZVif2c5WxE4un7lSnHTCVuY3l2Do6WZBsEGzw
d7XUJUcrHM0lFPz+jjeLM0PpMvmOKvw+atDGQFIciFKLuKyFSx9ED+OkkhPE2Bp5qVC2B+pKRCTF
KCPPYMZDeoFKgGUjfnT43AG2BP70U6WyuUgHFIjQLC3RVvurMf2gOqDDQRbsbazFo1NWsDa2VECg
DuFdfZu1JrIR5SZRew2/Px9dl1w3tkYsaQ/weA4ueIpblLu727B29zwCo6+5dbYmfQR+leggjkRj
AwzDVqVFQqWKlY0YKx2MFFXVk9ev22YKT1/ivHLX14222Jtfu+6UWxL77re1YkisMCXE64223lYA
QPbXZpzkMRLk48BEYi+AVyy0uLclr33L5ysKRGprhJ1+Hk1ATWmC+97UE0M1b529XPdH0eMZ83u8
zeRgNUCznl/HxBJqOE9KM+CwSo63/BFq2Fl2dY8idGqy/coH71uipdqc3OWwz4YkfVAglIrxDN89
kEthuCQz53/TMnynElCRZz1B5EbR63tzGjdIkKwi3JrXqWSBalHRxYJQW/TKsG/7zrxLtSzABRve
AQkrgPKiI/JHOrZ704zo4N9DqrZ9t8wLVkWIgt2fowVNpqT96Zbi2WippgXWUDZMc7rl3pUKeq1L
cycdtR+Jz/1i6bJ9EA08W/x9B9yPrmM6hE3AqSTCX9ekCIIduPOMt7PE2k9dsd6Qh4mLyX/JKuo7
XxrR75q0h0QzGJMvBJHIdcgMKhn+GIKyxQTIEhO+ZkYrU4biIsa0LlIWRuEUK7CUPWTtKtkq8GO/
FKYkL00N6X/RzUfc6wFNo7EyzYYDUq9Khgun6DZYsZ5bWT+KHjYs2RfPeD1RjCRmu3HD0Lp4TvAc
ykm6T0ySzo2Ol7EogQ3TBuTTGLh3gpGP665jEgyo2Wut7dN5jWYPewPE0GyUvG9NlERfqxYrS0X1
eaUMnns0R7ycYiOSvyF6vUU03Hz5uBQOebPXp6VG0eJ20/fd2i59i8pL65/sqUH7NYM55s/9YNKd
Bf4FQ3CaEP3O7k9kKfSthJSGjHIca5zW8E+lBLxb81Gpe3ceZmbWOrbBARQQAs7aWD+NliN/DZHm
2iOLE89FF3ifvrZQf1+KbqXGwVKzO3f9uhgX3jnK1uVedD2peLQMvznjgYPvBd5wYHx/NrgUzXRD
M+5wBguOuak8ireYGKI2t2d/G5ytzLEOXqTf6mC60N2bNnsKwgmzXCGXdN2pXbdlYlaFqbj6tF+T
XDnb9qiE7JzR5elTA0VC0AQH9x4Cbaiiw56j96JNjZfkFQVDjsYM2aUqRyP3bUgciWViheiKRq6t
au+6SrWm6o7zotcgJOIiDZjBd3s0Mzy7keQaj1HnuV+d4exbbfAou8hy4UqTzkVXdRK0Z0wZUf5p
Fm12gK+KexuW4Te3Mr8jK2ctPBNYkuNnk3EDUvQY3j+JcViI/Q5M/d+OWzyidlgZjnBDKIf2poMN
wNQVNVFRDRUT17LpdawZ600+QnmtZO3oyn6G1AHuBaJ7bZxp9vcSOPxGoQdYgjDmkfsYXleXhRoe
YUW5eaEdQycsll6vp0tt1OwjZAokFrqugNemI9Hsm+iDkZm8zxuXmz0ovumRhDmwipMmmgX5t0LV
jwFvdgxLsAAVp4/Tsk+nJ420EOOESvrSCMJDUNjSO/iDloFeDRNL2wn4A5GAcq5QxBK9IbWgQYxE
iXbjobOLKHLvwvgTKpQ+xUaIZ1K5bPFluYgxA8OUs2rdY2v8YVlqPEaoqkHTyCXnBnT6SHIPkWwk
0xcRvJmVUM+SncKdJosJ+wCq8vznN4RiTBmD90EX4H4biJQpK5phGuwqP74hLCiARZu2OQRHmCoJ
8ddebidVIi1QaF+PTRe5itbKcRf3UbcwxNTrAjH12pRGvg47gOkUP4t1mwBDFpuqfOpCAI+XYsvl
It+xziAxLcWGzGyz37NgjrMbtGFWAr8g8AziqKma+xKrye11/AqF6P6aFOsFJuK6zJG7+3CsbjM1
nY2wsO9hCCA4lIyPqhJzTwWJRIqrHB4dfFxnDjlexPW712US+gm4uEnqXAQ8RBfyyjUUlB6nkEiM
XSOhTxWN6+JP4dSn7vXKvKcwe3m7sgiv1L491LCJzk5fn0RdMgm6G0WKuge9NIolcsYoRUqRc5C8
AfVbDEMeK608BRUJ/kYkiFOv9m5d3qUzBQeGs24Q+3aqvOOtPTxqlZFsqgELVNEVy1SgTNAWcUvJ
3AHTXAohl+t3GWDkfZv38u71ywwzst9oCXtcsUQ09fTF983svukwAb6OX9eKa77eNJKRvV4vzCAL
VqOPPfcYo3wXgYvp0atfCuKIaNQkeBoTfdiLHp5J9gUrPdER5/iWCxkQFVLAMpBN/u46fRrJ/xBi
6Z8jLBU5LNmykIfRuf81wZ95F2FpVOI9xcnjpwAjQrMtmouiIaIS1Wq0y6sIzjk7VJgnjIF2V+YR
uPe16IqJUUPa6eNZPcSGAa1J6Q5u1Cwd53bvJLhdQkD964BseHKDAhii/xiskLDS6movGjcxiokA
/n1EymWfQmvOZ6qlVnt5asQS0cVrgfPE4fXkd+eI6/RD+e3PzxvUQf/teYNuAUksMFnalMX8tMmL
emDZrp/lT7WPmz1pTP8Y6453BNcFzYG9Gnx1AysGMfh302Kizo1vVaXne7Evr51zg/D0rehEoMhR
Hrf9tehKfaMcIf7dvuYEokj+WWQWynelDalLMYK52/dGtwidxltoRY4SGgj0TRE2DwE7xWWGwfai
HkfnbOgdzNdm1B7sVA93Ykxoq8HOpHTpFmvRGzHJmqCJQME6NBexhMsqdANcNI5sf4QcQyIhUUnU
yJGJBMGUmnCzxr+h7j83M6+7EytKHUH8LMUGQXQL6MG7bsqLia6ioSRWREG3jvUxPeTYDNYEl2jb
DcNpLGrSsoqPEJXXYBqDsVmKqck0VUnyk5PbOi58HjBnz/M32fDflJ3XctxKtm2/CBHwSLyWt2Sx
6PWCECUS3nt8/RlIqkW1dt/uuA8bgTQoclMFIHOtuebIsIwDygPIru6wTEq0qx+P3Yp6Bu0azX25
J/SzInc5Tqy5LClClAdJcLECnSzTfKCWuL6V/eyRL7I1heqatL97FFCRL5PSvconbY3J66YrlHSr
Vb1/bJvI3geZd9ckQ32WCr9Gz+J9AHR8gaVVcC8PSurdxbFTn2Xra4ZUCMqrfn+GnAE5flwYPCAX
X68R+W7QtTo4N97Pv7pl0+n04ExkTza+3jDydSLHvPbn17tFnpXmuatFZd/M7/YCWC1WU0Qb2Gaj
HYqs/qxqVPD7IhkIjwYhf1QremoDrJ7Tpsy/l2lzcRPT+7AbAFWjjWgEB5YcweXPutG+ZUCaXv3Y
xvKQ/NCh0Ik/UBHhnCUjQtrVhlad7zMtvgPJZ8zOHphwyoFM3NsBS+ZOVeZ4xQBcJ+sAjHxFMocs
2eSUnvMtuBMY5Pz4fZL40WcPDlxfQ43m3CpBFx9tPFfOSlBjstVXRGJbS6nYudHpagheV2XjFZus
d8K7MLKsQ4EZGwyTRk2WNRgVLLxidyPXUjysq7tohKYjIJ1M1unrdeHw19iwPE6Xn2+Krr42gVDW
joYqtQ/j5IH5L5pntm9taFMxppEbs0y3PjggKNfQXMpvTgooZJ6Rt1q4aqoqPqdt62BABFiWwid9
rwiI97D7LHwdM/tYzQfZ/DpUpUotQwJndJ4mD60d43k4VuH0pFV1uyU/sCZWGYD5jUwsdgzjAnoQ
rPQwOdvOwblukYuo2wSlrS7lsDlPDIcgYqPmk/cto60IKSg3OsPdRpg8HzCMzE5J3GibFuuCu840
TcpRPOe5dKwfw2Rl70VsgPhE9biY/HGnlNXwFitIT/S29lagW5HLYal2n8Ogc3XdvktqUWJq1IZQ
WiHSy0EjbJxbT3GpPWJQdoFfgTRB/HYvm4qa9EcL97hF2scULk198phEeIZPJXU9hYV8eVPWaroO
U7JHQUIuSjVtUk7yVHbKQzwPf56puBgvwD38mi47ZZPHrQ3eZFAOsUcFMUikKjwEYfSCvZ17S/W6
i+0QZ9gNKksA6CNOaDT7OB92HthcXJcnIOZeyGNlruih1IONn/NcdLp39AdI5xkRsTI1o+kJIJE6
A/6iqzz4yiNVi95F+u42YLCO2lh9+xo3KlOse6qvKb3jGl2tv4t8iFhXOf04bJMR4xCqUr43Vmrj
6qHnp7BXHZxER0wRZznqf5hR+Cpw4MJ8MdjNXmF8bow5bCRbkUX94e/WPMbCzPgcy0FzfbXmsdG2
4/eUmPcxydvo0iIx/LzfyoQcyUDg+HN3I3XaWd0dPRN9o1ekNyOeGU+WqCHCTt2Dp9TdVdWyfZLk
yhNWJMOpNBIsCOdZUdE726iEVylHkyiAl1QXiLELFBfyo+HdJxeNUjp5d8tDh6kU5fLRr98g8ilj
avwYkm4sjNNAxXmbOlPCv0yYrOEbDyTARX2VB9LLNwOeJevGq28tqfOpKEUkaNGQ65jXyp+duMHm
2w5EAOSwiFeYrbCV1eMMk9QOV4xJ6W+jYC97vrq/pgaalV7kQJJqwzxVpeRs2xWUkuzCXNXXpBTw
mLLt5L1Gi6fl3ruTipCEStM8YlZChYPWTpj8aRrFaouhXbKmho42a6KMJATJN3W4hDrVofNBZP/u
x0wrOuNl94b/44wlCMC/Ge6DDEzlAgvssAfoLKNanvOidfiUyZZOzHjZtWV+kM3Ob9wVectkK5uh
YWO6Ejr6Sn6aPVbjAWtbQG3Cgwur5ZQ26i6pda+yTqpJIqpyNBuT6SZ4496767TYfzQNXmCFnuLZ
E+YlZHsSggQftnWlhD+dxEgxnUzae8xQlW0bjAASsTS5JrikLOSUCN9ZJH3qtwSjgBWYZrR+OOn8
r5SBFHfkf6ifdIcHK9U/6KBRpv5j9V1Xah30qdG/6l2WblIfRwppQa3Nb0l5VgQJ7ylq3q7wNaK9
7JNW1X1pMUAeAIcc6sA+/atbqIHnVDfgG3UOW6DcZzNqa7d/nYGQ0D/7ht9n///zer3aNBae9zJP
aSEIXgQmgTW5LZZN34zio9xDy2ZsDtEfTTn6Nfnr2gbHdspq/23yV9OvK35QAjJWHTTnJPI8vxVj
vEtndYc8EK83lqlrGFsCsME9KMTs1qbA1qRC/K2KAcGiUW7uqNPQdwX+jLtAmDELXcPAS7qzf8Ye
5bBj9dOOW8ij+FkeCo1njF2AjsP1InvxR55hSjBo2AzSzAbnQcmd7C7TScahzrsxXCN9wcOi3gVK
S6mBbEbTtLB7D1ONqBufjOwd/GL20idZdjRMWF3ys6g0oKRVqDWwAEZHEz8QvDIQjKoD62N+A/lh
ahr6G/kbfDZN9yEXXXbXull5rTvrJvXxrLasKNy3COtW1eBYpDQK7xJGs0Y2LsM3tlqvociNe0ON
jL0dasGmtqLqm3DepMXvXxd6rfb833dTuj1n+//8/hOisnVsD3RLV3WqQv+K3kwGjwHFtdMne+A9
+mRqAlcTvIjHjY8hTdfCX7ANGCddeRf4vrmVLdlPZs2RNF6M3Od5VNMQeafsegf/Lt2PdsSmJQA2
hS82ABfHm+q90VnDtQRkd8ntdulXyXiVXdlsXNwpWbOSTTlg6u69XbUIBueLHIpzTnUwPcqWPAye
VlDcRVSlQ/K7xvnc3zhT7Wzz1pvWQ4RUklUTRFu1SU4WYoTnIUSVINLxESWdvy8j0LkBjq3NLIfC
jsZ0xEre2Z+3vLyVwybfmmZ19FsVkyues9vIxdZTmnnKQxGb+sJMrOSPAen8Ka9w5ivkvKyw3zRj
NuJ3C+rjOr8lOeVCiGp+n1VyRLZJ9AoB38f5MRQugu95IiiJm0a1L39tbGXzqy8cZwizeZI90mz6
aw8MH7Aky+aZi0CAaqQCRHnC3eGbSSThVrba5jYxc/GY6l56pzrBLWkn5UlvZyYV7NRlRXnuE0VK
4dYm1Fr3Gg9tCnDwTSR4BJsAZ7VYtTA35oBLQb5wi6iEoUQzLWCmNOm49SJ4ppAe26OSj0DBE10U
i6+2PPuaI+bZssk+5iYgyKx32rD73JUE7MZhwRSPUkYhhRPyzAzacjHkLkrzEesHeDP1H/OsnAqw
Gl8A3ncaDtChZWFDw5LAmJvyoDa+dZuZxd2s6D2MlYXxSwN/7AyjcfHXtKhsxsVndZw6ebjmz6xM
eciGKr4R40U2iAYSdiay/JS3Osa9U487tRxxwjn5ZGqEbedLXb5MR9FEZ5440XWonQWs7uQiW4Ud
p+QvwvlpFF3lIU1IcU3UV33iy2QfPpAsTqmyT+MOp5Jq/Fl7nfEY24WQrU8mnzL90SLn9tn6RCXE
3h9jHUVRgAJUbFALezrgY60e5FkDgP7zTPZRh2ks1D5BoN9CNXAsURyMXPNItzltBqVLngNRiLdp
hEERFnD6XpTjuB/SNjnpwqMeTxm9m7ZPp7VCqvOapwW2+1nQPAJrdxZeT95i6ML3iA3SDyvT+DoP
eN1FYYQrQcgquq6qhRP7IJzGpD2lmIC92UH94dmNeMnc3F2YhZY+5lSJgV+iGOm/P1D/UbmLa41Q
2Q3xUOVhyvBf8qrYBtnQY4HwGDSeupCv3r5oSyoEo+Qgw9eDQqVqoeL2IF+9cjQN61+jqpb8Gv26
Vo7q1rBv9by4+0/Xy4+TFwQ6CmOrqvTxmJUDuhaMnhZ/VQTYLZJ7dne4uX1GZUTk9icAB/WSDWD/
WMC3Xvqu3T+a7EJbxK6Kot+aZlg8TyKcDoMDVks2CX2pa+EbIw9JRm3fQUpfNuV5arT82bKw2B/L
ZNtajbv2m8DeUftTYvGl24/tZF3lzmZspmAhEDzfR71lza4t5dbH8+9R6YxrSKnUzrcCc2cM5UGt
8+zVUpDmYy+knU0j04+BS+G+i/nHU1rbTzLK/XtqWme/pjqdp31OFe7wnPeFgiGN7pxNQR3ySkuo
nQK7e2zcgDVdO/rirJOCPRtNL970FIMkbso31SjfZ1fKV6PALRInpemZqjVKIm27exwcijBSV2/v
kygbV2XLrltVmm4tygDz20zpNgiDgxuvKtTt0JoN0DLT2enK4B5c4aQHvMiHvdP3KpA5qBijTTGg
ixHdth0K56aILGVti3G66MiCSQH27TWL8gRfNdE81JXO5lTP+iceXBg9poP2Ejr4ttVFr3xzpumF
/5PqBwuAM7AY593q043Z5pD6SNrgUcb/Tmdmye2Yj+VdVpRvQ2Ror5pvYk/ta+UhrimE1JJ+IfvT
oXG2Fdq2zeA76mvgA9xMRPDQt2Ad8ng/uWO0A0o/USmF+T9JrfiHWbYLCY0cS4Ftg91iI+kl/ka3
cOhoygyEp2+l60Qt/Wc85p56d2rfFXzI29YyN3Ye6buRCPkyN4AeprlnbIxW7Y4OalYeiFApW6h5
93Ua8bgMjPTNKqeNVlTNMc7DZOnEhTiS+Hc+D7JpYzvFGgRrIjmgOfhxLuSpmkacykmfp+58udFM
GQyCPz5GThbh7MCt5sleh6C5Gnq1AjYb6ofWzvDsRrX4gOAx44VjZu9GAEEqmH5kbHyWQ5Wpd3o5
ZTtgAGJnKr5+UQLBrVc65VvtQ/+crwEN8NHqav5YpGa8afnqHXG9789YnzpIeIOB+Gql8lqM0gNP
w/twXqAg8ySyijTnVvZX7XT/1fXVT1byXrZ6T6coIgnrz8/4f/bJD5E/YeiSlxRuL445wlpRZuI/
tF1Z3zSpuOiQLB9kl201B6yxxlt17hJulVJAGapbORhZAhJtRHRbNl19JMBkb01HjepljREV5XU3
BvTNW7tRmvsGLKifxMRltA5TNc0y1t0cpqF0Olp0On4pJTYk93rr/zGtHVFapu6zETvjriDulLo9
Kl69FNVpsNCuyYNspvHIv59lZXAWbeOCga9/icIDpbkE4GQXxO9vhuo2v/ommxsdGUAJio4LWGUU
x//+PmHj/O8LdEHBiEDlSWqVm1PT1L8EOKUBqi+PMv2R/CfZhQ3P2uLQT2JrE0i6k3ZPk+tuKdv8
1ZrHvlrzmJzZpLr+OPzbzH9eJ2dKP/rfP+H3dWGsVNseEMjC6zzyAx50lxsbj+G6QzM5gy1ljzyM
iKK2GDRjRfDvAzWopf1n5FOIVF25QGCC2KKSYU65cYPnN1bl7WRLHsw6tLY8KLDqtII+RoGIj2rn
inEbZCAj0C1RA9i6tw7gsENoRHdhFrm3skueKSH5h9afFN4Y/xogXFNtIBaPNxEe3yZ2LBd/XqGO
aYmrdayUyE4y6x4gsXpk/RAvxlR/qwhcPoSaeMe2KnistK7fjJmnHTQvtm5M0wCskfj1vsh7d014
heqtxro6RVrcx0W2la5LmAVGJ6sl2CWbA3pFnlpWs6mGrHgeJz2EMHXAwK+9UZIsXRFk0dHfz6gC
rQfc5lc47sMxwOdJ2bOUaNZdShHsdpym7xQJwu7C4GtNqFU8toV+NUi2/kg7cgJDTkkI0iDoRAaZ
9P8wg3BdDuJP07cU8gBDKhqi9DreNeyBi3VaqOkT77KfFIp477r+2jZtfUmoLDZ3noNhqG7iQ6YD
8bng5QOmhEjJmqIL60XFIy8YrPQHnpO/ZvDbq4e56Gzt2ORj6gI8B+hOluCz5JcYcbtMKvbKeoHI
Bc1pqIj++CmR8wKIU+E4nAbVByVTkxZocKBj0RdZOHf0+oevmTfETeO3itreRYcU9lkUZbZkURo/
jF2orTz+Zy5J6MIeRDoOTzkdd0ODlGUMu+CIE3q+y0Uu8A3ykk1UYQnAvximDAYJ5dFPbSBmdjyd
jXKkNkLPjb2vKuPL7PjkFINLENirzgP1BxjH0W969bQygoFp84NrKKGE/p4Gu9jCbponmDJmfFpj
/ZoWx5R4xyDBQhE/m/wJMVGoXn3sDtaJLYJTE5XVTaLFHsUvrf6m4Tziq/aPEM/r5dTELsooVz/U
TRXyy+rlc5wDKrNj+0eaJO+Z0lcPTlkW/2vpa/1VWcCjytUMU9cIp6mWSbnbvytBmiHWnKTNx0fV
Sl2MQJ+E0fLgxS7jYHUuFQOzF38aRsXCVpr2tutLA7iGhrUG/bDI193YrwLqMDC/H+K93IjIZohT
8x9NOWrnzRF4Ena4Ijl5Wthvgmoorgn0vOVAtOPVSKe7UOpyXbEvLKf8qO3iuzEm4lmhxHOZ9lq6
J5vx0TS1elTUmmxEi/E/DtLXGseg+2ruDxDjg7wyxm/dqYy8/LZXiSXLHX0eT+qmn3KsAOeXrYwL
kLEZzqFeWHs7ccxma+UqLEbLiLafTBkKx0m+iaz6FR12em2FWro7OVHms0BSwWPLNsbk/ckfrJYw
+xD9PSCn2Dg1s9qeJzYu7tSpGB4b075IJaHUHlLlnpzmLoWigbugcBIsJkS/ovhSPQsHbKGjzpsh
VS2wAAmHn01I5SqAoA9HlNfIE8oLhgIWtpiVdpkoVuf5rxGL+305DoC/Lucv93m5bfnmRxV218kY
/dvW9PqdEw7ZbU1ZwSL37eylquBSCcdOt0qFEVjg2K+tZ/YX0NDhvUvZrOweXXjemCdg8TNflI3s
/ky98k5moDbPYb4zDS99cfPChuyB7EM2B2W8p/7mNpoNgbLKu3Eiq3zw+yY59prRrWS/n2ElBtTy
wWjGVeZO2gKg+cZsGpbgrORPiMf/PHz1qU4DmimvjIWc8jUgmyhF+zU1S84q6+txNehpcodjrrtm
uaHyogy7bRil5ckvx3wfsyw8pKTijwY36M6I2haPEDB0qt8J5MtTuh7TaLgCv/KWhcjqx7jBonfQ
tPZFDXDkTaGlfde9OalZ5O9VUW/G2PNgvFhbYaFFXRijt8AmOcQ9Pyer4DnNj9YP7w3cGaOPDnXA
XqaABpybC6+N79Q5PZSL8ODxfLuTY6QoPseMuSj+95hMK/3zOjeuglXXZ/pn9YBrhjaiUjfYSQUm
tbGY2xYBxVlzqUHjOxgr9qACvQXfyPbeVf09y3j/g0rFfYChP7zESuNBMcQ3iZsYBxVrmw3QNude
VKRlQ6xZ3iN7yd3v/Ky0Ul1MeqZchTbl24bFwGHwsUvyS9abpZ6Mr3npH0MX/FStxgZgJuIDBD79
DySnaWYaH0rRvOZkS59xdStWpWinW8Mpxh3+lMXe8LDDxwU7OOKUEm6SoNaORqWFZ7UpkzWir/jZ
AEKKD0D7jmwDjpQZfB8BdrEzHIMLhRE8acos2PlVZ9w5AV73MMmtN6f/xpKZcgMJtAtlmYI9FP1x
Trj1c72CHEDi8uvM1MYBf4N8WqijZV+6vnmtCnd46cQ44ttsEmucdVkNZGK1VdyHMenLE3VN4VJt
zPClzSPkanw9sJCk6U7Vua39/lp5TXPX5/G9LrtzI9mlzYgpzdwkeEfkUwl+ZFbf3pBP4E+BUeTq
SyQ1haND6jQklj+v4uRhBjHggtnfypaTOeEO0M+WXIFxTIDPHlAWuVuzqHkyqImyqrW2fYhtiA9q
1fXfGr/AebogslMo6ziO8fvLouI4Gp3/1kwahf1+aD7CAvpcGCjxDx7U0P5M4xkX/2nXplmwlk3X
7dqlonCnfY7yv9Vnvv0/fITtf7z7bMMgQKyj4Ndc9R8V3nj9USJtl8pD72YaYh3DWOK6392qfRof
6r7yNpRL5g9ezrLE1FPnZ4Eu0G+4ib/mjtQ17sf4hmUB08Mieyjw8V4UIG6+pqcqjlTyoxMKXA+f
c+ePtuZqktoDJP9ZqJ1NLZL6JDk2RHzfqwa70DaPvzUQFpeAf7IL3vP6LmffsQPBGl18qkbhZOdw
h6nD9lmUy4u63omJgiI8mBAC6POToLDS8AEH2IU+J5gDDK8eYlDWsjJBjv1ujfH099h8HbIN53/Y
yqAB+3ujRMWJgYeBahv8hwL931cfhG88Ezmh82CQqwScPsbFM4jiBZqpeIvyqT4Ktac2U55WLeI2
QEX18XMkM0d3KTv7pEbXNo1i6acWSlJ7OkvNhtR3yLO/RB5/Nfse7kwJxMXcUSyFN1DbdSzAO3Hv
aDqLTtG1R00pnVMT2926xlrjEasSGHbzHzwFJefk1k95UaqEXORELQAP9vzyojr2uS0DYTxiCc9S
P7nV9SL42fb9Wug4nC9KHwbNiLqD6r7vTmNPL67W1EtqWayrOsaUxcahfYb7pOyoP1T3sRoHZ4v8
NwiRXjm4gfkUeATUElQjAG0s94g+NNoo6dQ/gB6l3ogy/XesyaPG5AuCwAwBQxc99rFrrUO3+nUR
gXCgKfNFbFvL3xeNMvVdYdVVJXr4eVE0/6R52/T5kzwQmg+qZ5MiQdGy7Uw3XWcIO8OnqfG/a5bQ
TgBpo8NURC6LXaKMtcdath4Gf2fOMcjSUPOFVY7uZwwSe6nFrLR5LBJr1avoNxVFs1+K7qOede5N
2wx4vxvFDmi0M3eXRpRffDN+SZ3Uwx6NWt261p+xMfRuZJc8yKabJhsC79Hpr36z1oGRp+ALsvEa
t8Z4xJC7wmrIpZh4Pvs6yL7Y78BsZCeeUKJj36beZ/EsOE4866TNJaiOjZ5WF5l90jtbf5SjY6ta
p8q996uh3utpbDzHk7shSWffq4MT3FVBf5/MRWC5Wbs7LY3tlTLpxlpp8QPKiyrbgcvtVvKu1cSY
7dxRtJ9NOZraxd7Txq1VNB/WvDUbEOpvCOPYdNFUIu2MCbFz9fKfxugop9odnbNc4AbaJnTU8vy5
5tWF3UyzZ3AHfqRhORPj7tarEe5pdYC6mqUau0x/hV1BcCoioMDWFP3ZP7HrGzIrvZ/nW23qvoLz
TEYU/ikYjMe4Ddam/I3CtNiz9MdU1+jUnT1Z/ANAr1ykTSPOTQxFQGlAWM9zx6zFgJf48BIUZXs/
DkGxLYQRbWSi0ItTAy6N6Z5i/mTPWXQpVG18Qk718KnqQLw0w80VdcPa2DmkXqucBQbaKy9qyher
iS9+GbfvXVQc7DSzXvt4iBCKu+Ft6YXe3lXqehv6rnlNMvjJAvHFz0YHxll/ZJ5qvWb5lWBwThHh
v04U5e+eP4cy1AvR4s85Wdk4ryrFfTLlgJhjzhE5hFvnr1NWkzLSQ83fyFFQOGgJxzfhLLKRvbrH
P+eSUoLmJgHrdGotYCiJUwM+Tat1DXH+B+66gBa0eLpLWCShbLPFJgl79zFtugc5o0pDNqxh8tgU
SbltRRbutaQtr+0cfJMzHIwnCqsbz7AGqZ6Z/Uaq+dCrFNOoQaqthBaAUI7tiE588JdJ60SP6RDe
GHpSXuTLJ6fFBcVFfo3nsa9WY/h/tH5f53l8Ef97lM5VnX++/1EjGWR+NBJ1//RCMiylVnx1GB8m
91ApWt/uwxSRjeua3arLI/soCyPkmQ+xvNmY1DitotpTEEd13qYF343YvZ89tF12tuYgyJ6rD7ED
3AGgFXWzZhNtbA/os1THStVsNHvcAJxYZCUFayGmRkebJ+uTY7pPmYj1W9lS/WFhZNFDHBK10ezM
O/DcrlZ+5livVFz/dFB+AVgAPh1PHUQ2KsxuRlcpiUEMd0HT1RT/tT8tnGpfKyJraBe68TmC9r4M
q+QSj35/k0dUoYdC5DeV63i7SOvrPRzfRcoecj22ZXc/6Op0Ao79TZv07n4sMWSPms7f2C5ZhYJ3
3U/XBk/N324Xa5GyK73mDYqecU1NMAxQloxVr7nVd427PdML59kcTW9LOXC2tcuivcM5/5ygTX2F
6LiSeSW1wZdo7PPg4kTlXQ9heT8MoX30MmpR5IHXJ5I7iGmsM6kTmuuquo9e531LhiYs3Zcg9zDa
NNTqKJyxIahu8yptw3FtWEO5qWaOYcXTadmDCNyIHkXBgqptXJva2LkKECIGuq7vGoKZRV7k2cJz
ioINz7jJVfEcWFn3JgTo1rKv6nU0tdHWrlRtyROgf3ZtME+VGXQ/fMrhK7/sg0VrPHSZ6X5YnXLH
pnjXkJ2HG0bFwhjry6bRmkWfBmIbm417zId62NlCOXhTnq21kSr2pMYhH7nw85S1w6ZD6LXJvZYd
eNbc6gWCtBoV3Vsb9xdBsvWdlBMxG8dd+lD5NtgFNYcEWYys9mPCv8oCs3GCIjQmp8EPojt5KEtV
OyoxmrS5K1aUahmmwloXVq6de2dEUN8XL4MoLqWdFQ/ITB80TMxvMVFSH3NFe8p9zbnRo6I+j1Z1
QdmORj2NIrZw75EKBk8N/atLXffeh85mUogNpkshAO2up8BOwUASNS5atdrIpjLat6Jge2jrXX/T
2s2w8JUsezWVKFxVahscdbc9ozsUCHpxEZNlNIHLWYlnU1wE/jYd+1/9cjAmiEm4Zp4i27iNfYN8
lq06b3wkM5Ldlkn0yOqkBlEfcSdNvXbo+7qD3zkTsqCSbgmS/OS929+lojPOw+DsrMQMwiWGWgT0
TDTV86A6zqigwXEOxRS/kWNkRo9Dwt4N8SX7bIc44gLig9XgDVm3Logsw0GP2jVacl5rcxMui7tU
Xa3dZ/gzb0K3GJd9UwMPa20jO36eOiYQWI8Vl1j2c2/s84ISOoS+/qboA/eQ1eOlHCPrVqTNlt0n
4CH4pr3GCi9q3nrT6i5Tk0InyEW1qcLXqUK5GrHTGYFSf/TmfS+c/rGOA/dUehO1w2VCnQCm9ECr
eaRj4eft1B5+R8HtfIGviyv+fOaY2iXloX+UXXKwy+t02/eGv5RNxE3pjaJVbzEp4bx2rIcqVrt9
X9vVUjad0J+IvMXfIyWzH/AW7q9pm4ORpFXkVGyGfteuB3VQTtN8QE326yyJjW7bBfb3r66vaV9z
XSqKSW3w039f6dj1EVnqR+kV4jCUdbQXredSEgoEJTQ1/9yHYb0NKiO+IZUIlAUS7+0kKmftplh7
9L1/cXkz7/I0h8ssQE8G3P67NszFycApdaOP6nQ7lE2+9tB9YJkZYz1t9upDkdxVlYXqQEzpHb7W
0a4zq2oPQqi5HcMW3ribVK+6l53Vkjs9TtAWaFn9LapaY4lSL70YpF13CKnUXVe0MfAMnXI7oqh7
zebTekuZXxl9uRSOoX232VjoamW/iyK911hDLGuCipfeUNaYixQfJkVlAc/CV7/jN+yDOL9YWdju
qrG5EdxK2xiu1Haw0MqojiC2YAf6s2rVb7qdRh+ZfUalicECN/PFJvf86gQGgC8wqVfsXtpNmTT5
SQzV0Y3ICXq+Ul8omWmXWU0moIRHGORV8q4GbLPcjDWJLUy4SmmWH6fJsM46OhJozb32YvbjmRiI
IFHpajyyN7Vql9/DwJrWvVDLA2FK55rV/TvFAjwoydqzI67tu7Ruo6MRAkURaTfepO68fbGst0gr
fOoMAC1pQdNubZ8lEpZFdy01Xz9cZHILLUvH65iaPZJpmBNVBiqA8AQJEmaE88JZlHl6p/d1jg6g
3qmOn+ydybX32hTlJ/4t4+2oNvata5buKuxnu6ohcnejHo6nrEBfPoSu92CZZn1xquEQU5naG/3C
KEn3+kOTnEMM+LZkkJu1FHf5/C1Xdh+Weyn9ajE2RykiGkytkH7VrVi0eJo+qGqXXVUvJ2TaWEer
6pKlYXYQtFrNX09Cy16pLHgn6zJcSpdahdwIfobzM9eK3UXRKcUy1InDjq5q77uwG7dDF2dXX+/h
F+Zt/cN2K8w8W+1dIWVRqqHzWKrmtNa0+FWMVQFzBBA8+A33QoF9v9AjvqierejKgkCQtpoqp1gH
XuVe5ETXtcHURqa7+OrD2Y2CDYsHy/wpclpiDfZFfH7254cltrb1UTV0/fQ8Qmdfi7zIzopPAJD6
QNbPnZGc3Mj95sSGew4N9tdBfT8ZUOv0Scew1qXKvfIOjiu0c0HFxXLCXxvpCab4bgKQOuuS8baY
D+EuG9Nsw+Y43BXsFFam3erP2J1+N6ph+CA/N6FUZqHCbrtSIL/VjZuve2LfPC4TfzooCQ9qU7Hu
Bp4jO3VUolVS2tqjHfnOzouVDJPGjPtVS17QzCSrSdQsuNQC8oqHeiQ1LGcT2caAH1Ccb4Q6Oqe8
bNsOJ6X23sqddCf7vg5aLf41pRY6cTUH+RerERwJ6xoMYF8vMscMnzpM3VddahmX2A3YoqKFoDpw
C+oEzTsKe/Q9GEH2IG0WU9ic+8pgC0iE6j4lz7SgKHvYyz4tNexFN8E1oiQJUkrovJOLgoKwbDxf
XH2DVXKoq99VRRkPKE+ngwnXKl14eCeH4xyagAnIQjB+Ueowee3VgPJH5ECzcFkQAA8O1Dh2GKAZ
9jIeRLW2qci0ArDqiZ+GJ7UYsn04ZdwPBSSi0gHjYQSudx2d/urb/pnaaD/AHEghwBK3Ww/89R3x
NEqS4SlSmAUTfrJZNVFSWz3a+RidB+IahEKa6jEucnHjxuYD3x/7YQIqNrvG/KtC/P9oO6/myI0l
C/8iRMCb17Zkk003o+FoXhCjkQTvPX79fsjmJaiWWd3Y2JcKVGZWAWy2ATLznOMsbDErtqniKW5X
9RSABSAujrhq/Ie2/CETOwzVfeEgquw49fyUQI21MbR2pNXemJ8uNtg+jnrq0nuxhIiDpwU4UhQ4
YLCUQ7zokebcAC8EaqPnVPddl74dpUaZ7KGNtKD5GpqWOiwxl0O+iXhfpWp/gDIfXkQLyklFBdqd
aZ5/loG3gXfbAR0y4BY5W7XND0AWP7eVkvDx52uRO1jnWZtHyFF4ZW6t2nKexda6xUlPmvmmiF0k
nUygSl1qU4UfYYNTczhVqumBqpPxpE6TtTX8MHhGMLw+Ts6EghCPlpUezMCrpiWF8EgH6663VJOf
aTo3vVIHXBKbP/eg1M5h/yuK3xRau6k8eC6J2zJKnFPjN9yLLUdaAn3OxShzGVrngSrvdOi7qN2T
NqVEUQLtG5T0Zz8Jk2+ICSyMKEr7he97bdvGfvCJXpRob8a1/2irvCmi5DsPVxTgu5rm/c7ip2WZ
yjB4Ol21lkd2AKAWLoSr7FM+oLSb6k9G8xKZDUg91YZ6xecFhhIB5mTVq9Nb39YH0MAaolrlTD7A
TKx0F82K8SxDFYJx426rOyC2/WarWxTm6lGvbse0Ni9xg6Y9UNCz75PC8g5lvPSJO5p5aiMyLR4c
1p+10G5ehmbYqJDgfjadfu8lqvK83Kj7XaO9GnSsIvmIqq5MrTLLtvE0xIdML+Marl0UMEro/49Q
MKXUYosfLvLrd3E+DCc+axFPzOb4bMGksZ28dD5anu/eJbXyJYyL5GUA8md2dfM5mKb6c0E3Umm0
2kMZKPVnzxisbQ9HNd+wTFFh8Y9aT2rGb/0Hq6CpCiyS/5DH9q/aPMevQYYAFdpDVIS8IHm1wV7v
zaGJbsQLIgLuztAs6V7Bi8wELLeJ8kl1TfWF3w/aWDCPTg8QLyzsjc2D5p2jzDQM9pZxYxkNsna+
agMBShoIm+geA9hs/5SRSkC/wlV35PXxTqp2LAt+3pXEsUixhPB30ia6l7W61wfHUiu7/WVtR9MZ
v/bk+ZZg7vCaQzHTGS/epCf3Z05zdZnSpsUP1jSqBwnOh5T65mhCZ7icVw2SfF93JMYua8fR3zkU
tI8SbPStvqtD1794U7vp4LfIqpvL2mig8NZTEpI/IZlDZUuFNTkixnNjOV7/2EN9f8iiubx3kzu6
T6LPSrPtNXX4rGhO/zmrxy/AgrxzYebjTdWDRlQWocyuhYIu6j2Q6EpkX2yt9r2a4VO7mHrICh5M
is2IssJzG/PETKN5eHIHd3iUPfI6SuE8yaOjm6Pj6uQDt3iRs6OlOr0LApDMwLh+5CSnvpdlqG/o
8rAeM9+Kb6LRPbXtnD11SHN3ahK8ArDVT0hYwHjtjcFrnbTtgVz7dBAvzQNobVepdxJvYdafsqbo
0cZ2jS/d96bKghskptVdOaBBFmd2vWsAYh6bmCInmhbQIKF+1lv72HL+c5guh6aWVfr2Q8CHQzPT
ykMykT4IrBcfVOEXmz/vk2fSxjt6wReDd9uzn6LusMwUazAf42B6kVmMdt9DlQ8/ZFbzR4NHRmY9
Gqvwy1zDHeSO1Ohk17idjQM6vvUuthXjcfLVtwGVLkcZgsfVzA1/eUr94CcJWu2p2Wn7cKJSfOUo
gljdVD5ogTVYQshH8KwDj9nwfjq/54HRqjXtJwDeh2hop5/d2fZ3c0tT86Tl6lnVSXfRO71z4XoB
0F2H22gRO5EBXaW3o9SwXD7eOb/hDsoo4tXej9Ii8/ZjD6DkyiHB4h06JfjgBewTUMIeGrIS5F4v
uzaNu0mbmcY9tDttEizTnJ+gC3sbYm4VTukyyNHqWONWx1XcvwhZt5/tls422X9dJ9M1Zj3Tvwi5
2mpd+7dX+bdnW69gDbnavgmWxrwr99WZ1m3Wi7naZg35716Pv93mn88ky+QqtX6qDl0Yvax/gtjX
6d+e4m9DVsfVC/Hfb7X+GVdbrS/Yf3W2qyv4r9b+8+vyt1v985XCV1Bzd2gUW2gtuLWLlo+hDP8w
/+CiFMWqPHXfVl3mSFwXl10u88uCD8v+8gxilK0+rvr7K1rPusao1J3n/er5uNP/9fw8zPDoPZgx
d+frGS+7Xs6znvej9f963ssZP/4lcvYWDIRVDf1hPet6VVe2dXp9oX+7RBwfLn3dQjzp8i+/sonj
X9j+Rch/vxU99d1uQuFnY8ZT89CNobOv6YjfyhQJdzDwi+y4TOnRQkS2cv2d4jaFfkwbRP2a2uOO
clksgeMU0BNH88o9qGv0Wws0m3biDvq9aabemZ5fEHRi6mcvvas87gJLvdSP+mQ4O5Oi0hbc35Yy
A62Xi1zbRcxNdN1E0g3MHpSecmiNc6JsV6E33XlbuJpWKTgf0U9Yjpv0ux81yq0J5fM2z7LkSE2K
fJSaFS90Zd6YVd4+wB6UvyhkX+4tr30Sn0RVfHIPnl2PO2Dh+YuE6QlSYiHJlpOE6L7KLVLOrSm7
SkBaFvRwmbG2WTf6l2fX3f7JsXSfJOpfnNmboBLS/V+C3CADl7vDeaYTa9rYkFmcZY7YZLgdU+/N
vTrM9xDbVAgpRkKK4W2ZrJVB4rz3XawqCQ+FCXhXK0G0GHVMFUAOZSBLCEnpOv8QlLjume7L6fhh
DZ2n/wn/YIVcMXW3o6EO0PTB4Y/Km/3Qa5HzIEcp2hV9n3fnKzs3RNGO+1PeQ1cLxja875MA+oH/
7CERMpQ83kJrZPfH1SZHYer0N8Agf7uyyyZl497V5WyfxCkmJx0OmToNtxX99vRMUidEyMniJXK2
uV17F7s4xS5H60B7nX0n01kI8OTQpZji1/HbWlnWmJG/i4y6RfMsGw+0APTbKEZsdgO/XvO0qTSS
JIgaKbxraaEmbWePh9gr2qchUNunWiudk9O7n8W02uGT+mxlrcuzBqEyZLQjH2wz6LfTslJsl3PI
TqtRzuM6wXQ5jzjUcv6aFXVzFJiuHEFs9PyG172C7kLC55Wbi+9yLJhdQe9CC0u3Q7vz4OUMqeGe
VOSCU3jNq6w5KZVic+wrav2H41YzanUr4X5b9+Ndq+n2Jmj6bNfExht2OlE6zyW7ATp6HYyygayT
bL6YPoRcI6/FH8QucOwPoYbiD7JcgNjQF2wieP4RTiNnbRoApZvUte/CpSkChUj1W4bCsyhprBFo
YWuQBg/ZVr+9avpJMprPD2J0FslQ8K8WCZBd8d4bBEnPXW4HVI6WDCCflJeIKirEldDiyQAhe4au
XNtfSPNK4ZNe4lqqYZc4Wi2GPTQeDVxoZfO8MBQcoraOdyFU70hfOElOO0gW7wbfq5/LYaqfxaYt
tg5Qd7htyNEeZC7uq31GNX5sOj+47e1muO9Vq7/3BirEG5nHsNDfufpD0RVjvrs4SD7RDzA63S8h
4jYU7vUe/uWg3K07dHn8tteVLVz28/WHK7OtRspR0cfn7l0l9MPvypuKaI0cMzkE7cMvzOVnhxLg
3SVG5h9WXn5kBj9StwFNT1sQfvDjKlRMszR6HcCFHfNFbE6G9P1oElG5dS7ufkguK67sMuUJuj/S
+f+1GTp33pD4BDXlAWLOzEg5r0PuN29TM2g3HW0i9+IU+2VtDxpnG8z1vF+XkVX3d31ZadsL260J
4BAY1AC7nWlEEU3AWrVXnOZnY+qy4NTmznCfxzkPplFT3cZzWt0mRuqqL4NF7kAd3XwrMfUSmAhU
YfLojO6oupGHfBCTG+rFlpvRAXqQRlOzrafb8BWPznzDz5z2CJhVf5SjDB1QfY6682rXkW67z3QL
Mh5CPZWm2o02ltbR4bKB+GFcB9J6/CV0fe8iBRLrizsyPagq388m0c1ySoTYKclwtvUCwjpv7vvG
vJztgz1PK7pj0MUbZv12TqPqSJ5a/eR1GUSVim//qiPnEXbZ8Ivb5sO2BtT/5L/HRoYzX8UOztea
06QVfMqBRgmga2D7QuGddFIe3BgQEA0Xd2VHZCTpdHizFQCrirFCYWdZcVks+wzhktSrQnfTLJ4a
Yi5tJzvaY3gjIddLlr2B1kawvrNCvIVV7VLdcUb7kZ71fO82EA3zr7N/tUNwIlpSfQ/tGF4Pq0kf
qzpB+xcxw4MFzuWzxApdyx9j1X62KNPQ+qDotbJxNH6SBDPQoHoAGCZhurQRqwZEYeIVtIF4HZdG
B/HK2qKjDql6hunVW599tiZ18k296EmRrycDX9E/tU7FW0FBcvFmBaoytUlDU6PB8ut1G9NPAepQ
TH2Uo9Wx2sLFSweHdrRj0AoSJ8MAG/PFAXbj15kK3zwMFFHXBXKKq53kFBNsJzBCs7EEr+dOl4ui
+6o5V7Q1GY5Z7u2JdrzIHuOfwUEhB6P+HPACUCyMoBoeOu3nytJosiqnT1MxgM9TkpRKeKD97OSq
Q/FT9c9BOqsIIPKGXZbLrnmb17cj+d5/t6s/6nBjKAr6Ptw83lqDax01vweZTX/WBkKs/j7So+A1
LOfboCLb37rx/Lmoiu24MH2Bnyse9A7ZqGCJArTIvbONxox4vUSv+FPYUryyJai84V68kal+2DKf
cgrF7OG2xa+UFFIqDF5BB73TvagQjt92bmgfELuyvyhz9CC/w2tESuPnbRk51iFsLEiXTbhOh009
W9VR7pPnODLuTCffXt0rA6rkDnxWVePOit+8bzbxRE39wTON/PxsLrfqFHxujKL5lCzyjUaawqJj
NqdWHZTh4X1KUTQ4yzDnyD1qU3m2FfTs2Ki4aTQ3epHBo8GjTOjFkxncFvq5Mts7ozcRgMmmbDxm
3dDzJcuCmc//i5Ol7XbR3zoWcKshEtOqp7LtnLOETLo/PNjufFwX6Pac3PANCqpeFgBltrYt9OmX
mMt55+SxLIrwsokBX+FjOFH4lKtwaMNHtt23NhIrA13T6Y7epuFgLtvPiltuR1QRPinpTo0hKy26
Zvg0BbW+jQaEb8U20nF7T1fUr95CYCqmqjChCsrUs7OYBrrTD0ltcxe5TEse+l4M66v4JNyMwZF6
GZCdVvXN05T5P8MdMtx5QTDcTf5IF7ocysDXu6Kga/EecB1VvXskRqZ+0QbVRuYQ50Z73Zr7y55r
TFbEk79dV8u+Vj29XcdlC5mXmfNZHergeBViNyq/qIH3U2jVKKl0nnlyeyWid3BWOZRhnYtfIsXt
QJX1Filze428uCSUgsS01QJ4RiRI9pCj9ZRoEyjG9i/PJpE8o4bQ6NGZqOrN+OjAmLeLRy3Zy7T3
Qmy9MT727uxsBjgoDlcOf0h/Dam33F7bi/EUlpl2V+d1aiOnwiaj+0mfyuEh0IOW5qTMOXg8WT5D
al9v/HoebmUqQ9K5L6rZx/cyq+JYe+6scZcjIPRYLDPPDIJngJnrkgoWjnPXWTf+1MzR1utaWAa8
7LsG/DvawvEy8xHRYa+T5cuJRzMcDk2U0adU1Vvae4bn2lHDTwAB6Kv0P8lgxHZLB5Hln9LF5jY0
qs6zgrjLMqVa3z3mgX6qTO9tgd7TwmAhJCgmoGjZ3pl7eFCXeHpv8/u+cH5f44EG0t5lo263BFR9
NW2DPpxuZDq3ZUczmh1tZaq4qfGSl1+yJH07G6xIFelL27k10jah66YwSNq4i24Z5Jgxf1kc7KBY
L85iiwqLJuJ1bt4aAOUg5yfAXxZJlExlMCI7po+mCHZXjnWKdot5CC2bHsEvhuaikzMZAVIpLsWm
ER57i8bHXTs084EqPNT1bhQ+q5G7iacy+5NX1ppI8khsarjBJ1kPuP96vUSEsK1eItYzvJ9fnOse
NAVDTksTugfV/8EK4fBKaiT0NjbgnbOrtHuQGQFEAtbwo27j4BQvPdYbie7syNlOoTE+ydBCA3ou
/QZa+3Z6ym1AHlnsZ0e5JjiTkWSw6vvLzKWM1ijWuEnk5Xj3ytVlf+FNSYl9WNsta4flpcvVxLqh
Vh2AcEqB3iRlfaJdEG4pGmBfxnCbRkvBf7EUauyd7DH/XVyXoNrv9mnlRvt1TTAU6Wbqg7d9xAE7
7//jPuu5x//9erp+VreGBUNZlVrGfdHoxz7WrdvWN7jfSvveuJ8qtuHWKzXuU9uITyMQYGQhjXsx
DeK9xEh4BShnr7UeWJJliUTK3jJVRtQjdlUA4VObVNNejOK+nFHCR0BIe8BX9SZyo+TtW7qc6PPZ
lKYx3aCJsUf9LjK3JDXMU1RlFq3bfOe3AT95SEww9+T7XfzkciZ3X1Zte/N2X+OP0S1ZPuWBD0jw
6HapexiL1oC89z82dXGgfwcyp9Yv9hzmHcSSlxAUzL/2ulXeynoxyQKNt8+Odwq0KMt6cQx95t7b
+qQc4mwEzzGU9/RKVPezZpX3fzUVh4RM0DTb9Qy09n+PlZ3SKPju2DCi1fanUjGUrRyZNK1cjvLF
VqYK4n/v3n+OQw9WoSuYZKab7q+4sWSq08ar5BENs8t9nJhkqMM++CDDndJakPoGtG1ZcNacAPAZ
9WXTzOhxHk2DBub4k7GY/axLThPP0luZWhXQeziSFBqY5+JV10jCkwWCcHQJ5o7+ssfMPc1T7ISf
AsBKrwwJH1uT+xgULuwMvbdjUTovjW+jJrlOIVK/7QMITY5K4128AWRlz7FtWvdwXo9PMzQp1mR0
d5CgTU++ydBECrTOVaTvnL7ky2uM7eR+dt8WyCoZXCO9LJWZrB+tJN47tNLsSrdKyXV207HQIuO5
BGi170ryZKZlIam32HzFbLdlYTeXEHFMbLCBmS0/lfr0WxdY2onUsPEMqelJjUP1rHWtG22L1wms
2HO7uKauVc6aPd60huNFCGln0ylR9N8vkSZgLbrTzWIr51wvJg0gr45piynpYb8Te9p67bZC4uN4
2Wq9GHHLBcZOermQdbviVfMS5zaP9QDCBB7sjOXJ0o2U/oZWf3BbCo/0m9WoTTN9t/K8KOH0fBMJ
C/slZt1iday2dRvUfuLNzOcUrfvxCym0VwCVyue2mKxj0ZnlTZvV6WdlhrOMxscffwwYIwQv6oC0
jFABTSo4GQMiLyEDVEPb2NlV9nFqLlMJFq8Er1PxXq0tbNrTW3qst0NnGecsoR9o9N2v9Ldq/inQ
4P8GxAPLV10qE2ma2DyT2zXOEt2M7S6pjeGuaH9PC8s8hVA83YEk5V9VKehUggwtakjEsKJjPt6R
EhLvtITIkQx1A0jq4rme21FrnOz+B5JmNrjoJU62kzlJpA4odHWKpwD+8SDpM2DQDMashcrNWJGw
n/kd2fZWlbu/p6mZ3dENXJL6jLLsrqEjaps4vraVRY2bevuo6yLurXJHMc9oNYNaHyYQgItC+jKF
NWp69EIfFWNEsS5eS+3r5xmu+zMAvFeeOouvXRbPG62I/Neuox1J64vp1a8ia+O1Tf7qO8gOFkXg
IQvQKBvFArPbGSCaKBt4Jw112gtO24xj/zLVhOoBGpoP09UruLp/uzZNg2jrDDyStwv60+hojzHq
SONewXPO9sJ2QvmMLvaJmuHdEFR7sY20XM67i3tZkvWFtq+XHUwAXXtP0+u9WyvlDfQp7j4Btvuz
nsRfGiAGz2pf6Y9DVqUbsedZb+4ylTZyb2nqBf7MrZn21Z+r9sQL0CC9kSU/g25rNk3g+Q/0As4v
pdI+iz3Qs+qQ+qZFYoyTRE176EzaiVp4Nl+jb0YYj78OcwD/Pl9rz33ZzjfIeVQ3qpkFLzwO0kNv
5/av0Te9hf9EIqE3m57tGFqYtztr+CZBPqHpuIPCIgUD9S4/L0agBul+mpz0TDee85hXirJVAotf
s/ejICdVKrbo/Wj1Xo7isTh3OeRYUWA/h9y93vJeNB5kAMRuPlixj2ojyoGbK4dMp9h/LsvMvZXY
NQLicjJhFj2nfRq8QO6Xf9LqNN77Km3/RQNwLFbKcmv1TvqjHePtbE7jtwB1sf1cJx8jmkVs/B8j
hCcqjaNtFoXTNzNQAHzkUG0eYbfJ+BQpavjoi85y6Dk7S4UT7CKiHMrDibNqLgfgG5TIuvPgDO12
3uIQr5e6fGjS+jwpZQ0oZHmm+bBs2Zsa8HjX1Od2kdrVexK+RuWVLxONibeDq+iHcS6VL2SwLhEG
oJ9NNkE8ZMdAonLqw9qi1IMK+HdKz9odzLrtCzyK0wNKOjdGzmVv1WIqDtakDzuJlcFQ0+9Q2Gl3
Mqu6aAZT2d+gDtQ88XC57eeasqSPmJsI5bYNebjCIDsyN+30k6PnO4FAQ4/K4zD6IDtBObu6o21c
21bPABS3aaj1yqfIn6Y9NPKFDVIGWlwZQltVT4q1DPSaZ3yLcEhvrakDKeh+yfhupFKweCR8wbT/
3WEeIAJZA4cF91pN43O0fF9D9mVRw0ktHusBLuS/zX6bH1ZJz5m+W9T9KrQCJ+dG7NeqnxKSx8Z4
l06huZlh4dhJoDjWreQoSJpj/L7VVVjiPiqeljXREcoVPd61mbVrWzt/ssqUB00ziY+13qa7Ro94
0lRTgPOdis6oWf8ylJl30Ht1hlsffWrRrhZb6/XzdlTG5lkcf2tTl7Ug/ICmrjGyJK2bYdtNo7aT
wuNKEH0pW36oY4bI8Rz8YfhJqpYX94U7+s/Hl/KmaSBJd+Gc7orOPvRF95Mb7SC/3Fj6mJ6Hqe/D
faIA9XTyP02TBWWcD2To0r49yuw9tOV287Fehne77CgzsUvEe7zYzUXx5z1eTimh3je7goCphByT
p2SGovTtfdPX82a1ydHCn3nWCw8aW4mxXHgJweu/rWvdAVCQRA5JhTbUkDj7oko+xqw7thCvHalG
/YqOln2qKuvh8nrIFNYrYNG8AOtfRJXtEiYmN3eoArwvvUzFc2Uj4/vdD+pqo+mDum9avtmEXaBs
jF9pqO8fA1qL6WHVNsJB0ARVdm+a8IRKlCxygh72hYXK/M+L2iY5v5VKtEhD6dvMgbuVyYQoUoBU
ZFLa41nmAXovh36ilCg2ZYn5GAjqes+3lXNZLW5ywhqVRfJv9F4bEA/Fv5lU3m6VfDKeZJjb3tk5
QxPsV1sNvI4Sohpsslw1eSxGqn1YlLBkIFsN32pNzjsffRgcF53x0E4MxKi/ScAHc9drB+hss63Y
1j3IydH31DjOZQ9x2LnmnfWAW83lVN37+egCSg/zbA7XDu45flB67W/XzSuPj0Fpdrz5PP0GBiUo
YRbRVkgN62dDL8BZO+Zjk6NCjzhk/bwEiEkCZIidjyYJXRbSrGxdFv5xr3X7P+41Fe1XL4q1k6uH
G8e2mhcZYq1A8V7zuzehlraAFEmfPfO2U9P2pe8z76nPwiVHhTjKEKCv6qtEX+YkrqjF59pbtAMc
56ngUeY6ej2frFCX/cU2maP3NLK/zLpSe42y8HVMIud5HLjdqxIjvJWpQHe82bkDhdacBcOTxV7w
HGt3MpGgEGZ6sIzm52jB/YidaP+Y9HRN1RZgsG2HFtxOa/jkyAqJAYH8dqp1q+VUDklcZLe5GK0t
wme/Bue37KGCvLofOE3mLZUt1c8PgRrSZEGf/lOY9Q/1nE53YpKhhNXpiCi2DpkjYWQe4ZKPiVMt
mgcSxalO1WjGDkrCyG7fyKNEIj9xcigDHI7+rtU0bSOPKWKTxxI5Wm3riiubbGBS9duobtHtQwCg
tAwZw4Ub7EIaBljUua3VFCWGhU4MuOsbYVgx1XvL0qHI7FHLOyjgJw/1UiCdkzI7ADNIDtVSTV29
U6D/GDU6aCjpRVtwSs7+qk1epuItKTlevGubvLTTU6UNL2uvHJetFm8y805GrI/sFigiRHq+zCVM
Xb4Go7/ba9YXv9O/oTCUP4qza/UNJHn65yqrvZdJD49iDjOU5YwBHO6oR/aXsVCb21wtk514raBR
9oEXU0dbTuCjfXw5wWXL0bk6AcXEDyeI3MY9QGVK1yswl/beCpMtU9IuMs0sGvomTd+mSX+CwNO9
7/wp2jVWFP1SAeSYdfhPUTYzD4Ne2JBaFMlPo1I/SwANlA5kF4HxuK5E7y78pdJ4CPZ882s6Z9YB
cRfeVhas9emYwQ+z9Kz0S7PLOogtR3gFetv8uNq9qB4OFY2S5LlQu7paKlNFmimXteB0EUB633h6
iSPeTFYX1OWmW/QpZLCLjkSVHNYxLVjtMqxusU1zEO7mgUSQOK63uOxT1hSKyULvDL2279dh6Prm
1Je0Lr3bA7qR7o0Ror3dfw6BHPZz8yGmaKPxmLTeL30wFg9wJevnWjnIBGpoZJ5tbscv9io7il0s
ctQua4ak0c/c26zmAIVEOO0osv5h0w/7rfY/bBqg8NTnTeQ6Wx3k1PJMIQ8glu/ax3FMvolpHa6e
PwAKf0XFin7aZSX9Zfohikeyxct0jXWW3aow+nZ5AhLv5Xmmr4YdDU3uXWxkFSmdvP7UpAD4VGUG
jJJVDjzClfN5skGmQ1jzO5ps7k8a35/k8DT/fo7r+k43aIREv8j4xGs+bEKlVX9V2kcRrlrWWJX+
tsbXFP++CSKkuZNi2mvDtJ2ygqdiMtrfWr6fNz0kLo9100PnoQY8fYXZ/K1x4H6AL3Lapg1cjs4w
FTsqKvEjrcfjre1OylF3muLZ1byKJx9wWIYH3fJCHjZFw9PYN/rXq0VaWyuwrZrFc1vDe+BOunNr
Dt6UoTrBDST4oNo5JFZufEnq8SGd3PRHYiQgKbl7e4FfswZjSkSoqMaXeugfJH/2VxHve/xtBCA2
d5uDAt65XfITvBTZkzQ6dHuV6tYXa2pqAGDhZ2moKELVPo1wbF3aHLLSoNUTNYyDMcJe1cG3eyyN
vN8WhYna9tIJEefRZVNZ3+5k04luSdlUeigAdjqXTTtt6vYxoiW0FnObojrDU6BW+T3aBjyBoLZ1
mYpIvfDGapjIncCwstzuiH0x1bGa38sW7/uICYXKrRMrGi8z9P02TY8AryD5CO5nW08em0UZrgvD
/EcX0jHVet63aVb9XcqD1iXCatV+E9Kk49Fpd7CbGADVez4VOoDmsShTDQe6aJPkT1ejBQ82uo0K
jy6ymqJNtdHhfFh+kAN7V4wz6bUpyx6zEi5R0TXvqnikoerPjtpWeJZYHAEZtcuKpPd4Fy+OIC7N
e92Ah/g8kqrKikZtPr3ldwbDyQ4jBWoRcNv5/aR+b5NXpC+zH2T61G3kTfODRn/TPQB2KMLeAvI+
2tepQj+fErvHqe0Olto6d/bkW86OdElyyCFSpMsIjXlxR4ru3EX8PdAPIcCYAr27TXVA7PKX0Wa9
N+j+f+1GmD5WO9w4ezNNwte/iLcXux55BZ2NDVxkBfQeaVLzKV1ykjJX3aDeUDa2UGgjd+GV2rgx
7axFA7UyXhsqL3VLEpLkwENYd+VGWDbhWYHSSoHvUKambf7zokozac7LpzNJqgL622VQ4KmkvRD9
jHb+j21xxMiUoQgz0Pak2vsJduNSc6v7uJmm53AZ8tHaN2UBu/syk4GGfzNquOlcLF7WqY8dtWKZ
QekIHwedfWj8BnerKR7r7G7o1Z/FJIPdecWtq+rtZWUT1eFtXlu/IdHT3cH9iYxRNyY9apdFt4UI
3aLGNJTk2xejeCRSji7hMjeD7Lc8VVX6ZZLxnkcmbV/N/bCRXkttAH3DfTkemUuMHMkASxq8Bcn9
aoa+lwbOsuveFtQNEtvVrD4muoOUkdJ6Dt/Jis4r19X+fqoCdxcnxvS56UPyqJb3rKv0coVjCXuo
rSl34pwHVQVQidC6eF3on25QYfa34nX5qTnbk/MdZPH02YIL+hNyAEVd1922qJXHaoBbTCILC3R2
NeXqreyj13x0GmuY9uLVm244aeBdYcPkiujjiJ9ivTzJthJBJySEfUr1IrMoh4iSR87qXnYjZ9VB
Yl9N0GjZCGia6OFZWs9j2BzqP/mAWSl4RNBEIa15M/BGvjWg0T2DyuaruQ7KzxXkGBt1QJmt4EXz
SfgEyAU1OzWIx5suyGm4WHKqPE5r2ygKK1jxmGZ6ERobuhmSMz9K8LWUJmAbxXR2cRtr29TP/hAY
OogA+FV2UPMKWdulBKcsJTh/Kc2l5IC8fmwfxCROu4HARvXM4SAR4rA7iJxkvdjWTTSro0c36x7E
rjbKgCQNmlng9bX7uqvymzL0n/1ZMaH+EkqrINMhstLgSJ39+EfGbznkKosnbDwO0YJJDjZiuBsx
wt1MuBxeQqGuzPddR1kKveWd572GRTs9rimASTGBBfiRciOJA3FEjTmi7NzUO75gjSdxpHpDzbvQ
XiHISE9OUeR88Xn60cw676Fs0TXIrAhBBX+et2rtxK/t4BYbZ87875VbPQwDCfnNOH8reeDjVS1a
ECR99VtiZl+sIcm/dQr/WvDL0088D2S7ME+b564vSAiYlnZ2w3G+mQKnO1WqNyAzq//pzMVofjyz
tZxZCcuHcirIsxTpN4r2H8/cd8mXuMzUbZyb/eMc5QdIzGDjnk3laBaT8t0YeJ97XaJDhl27eyj+
vXsw//2JOrp2NIZYfUogNNs6TVV+tZrudWnaZv3vUBtR6ZyT74qmqK9B7yQ7nQ/9U5D6yhH8dnyK
krg5j2087y1vLj47oQ9hdGhqvyCk8XYZGpeh+EHwS2eQBLy6jGn2/nQZkekWf7iMmhubs8F98rYb
+TxXA/IVFCGyz1DBFs9Gy9fKMjM9lYFevtyZ8gcxcbfV7LzG6I4yleXhTK+STFtjvCwH1+0022Up
wAAw5pAiO7MZ7XojtFA817JnHrVoTGitT+gJWJ/6YEnCIIJ0J7Y6CJau34XrCpLjT3QYZc+2/7Yc
STDqiZFFNsHs1PuuNd+GZjlKaH+3lZ7u0mVmR/1MbiU1SJwuHsh5UO3R1FsVlsqd6DqYGtkFSiDz
PWywaOqpP8SMuihSMUuU6NRIVD5P031Zqc/ct/jbqCzhw5wGs77vFwYVGfS277k/hgw6gv7xdnUg
jUC0+h49jfW+aP0b5Dq7rUH+7FaKd2kC9xUMEy5kqPRZixfOa+9WCn+ZPqMv60Iva/v+/tI4MA9h
uPH9wT0WkVYbOxEw1xYjmgruUZTKRf1cjsSrw+K2aRdv1dI78z+sXdeS3LqS/CJGkADta3s/3mhe
GJKORNB7AuTXb6I4mh7p6O6NjdgXBlEogGO6CaAqK7OXHWTEQRJ2Mwn+yIilVrdG13wkClvq061r
n/Y0Pzx/HwfF3Nmz4g1HIRlgYaF0xnXagUOJtoDzbpCMKq6gE6I3i5Qqp8vsbXccVb5IzV8vwWiM
67HC7lcKd5fYBgdIIR7fAOxaVVmQvoxxU6HUD3bipk3jAEwWdTbb/VEzjPnh+KbtV3+L2T+wfZN4
hyH2ojRjO126lKFaRPYxwm2wXXsj7Zd73QSwA50WiywXl8jCwtV1EpUWo6degyCMVorn7EDZHa+8
naaxffnDS3qJzi0eMpzg7wz803ruInHhx5698guBBKcWZpW8VXf1iH8ppTUGhjMbpdcUN7y7zDb5
A1h21gbWG2imOP3JyHBeI6UallnYzjGBIqLcLV8g+1IAmi7aI/V2mXMYQVtxD/l3m+Yg8wBp0ZPI
MQdNyREHAx4pzRe5KFMoWPXioRrrGvQ7ACrVPBYPJYj7QdbiLycF9tllzQdoGoaht6lt9703xbGa
hpLpb+O1B3V6KLBbO9CkQe1A43WV/lXamcDcK+36hF8F6u46FW46ojlR76Sb1IvsOJwF+M2vvfRt
oqbw2Oexf3OmmfFWS0/yWMSeWhZuYDwa0fivu1Gxd5v8uPvDz0ggTq7aRm3bIuVHoXyQ7ugPLXAQ
92Olxgdn6Pix6scMqob4cDag++Y4vXyy04c5/OUvE3CBTkMpXXNduR4CRCAxOU6tYMeRde4KGud8
QbZrx9+aiCWwekHjrt28mNxVJyD5/EeHpefPsOKuOp9D4suwxA1d8jJ7RP2qB8TjLxPdgdctWIJT
PluXpJdJxippQZvi+qBA+907FgC7Z+63q5mPUXx9Qu6V70/wHGC3NGtcsGSRyNY04ursGvlDJPO9
YYBlE9VLyaLOVbLpoPIJLTmf7bvJrC+mzvQaIg+OZg+Igc70YqVt71vEnCCzUEO3VXtQR97aews1
ZPMglBf3qxbiZqM1hRfIkXYLIwuqL12FdKTDcnHMw6F6gR7ZbG9GqBRBkMhe12lTf6mwV7Wssrzn
RQi2onwE0ljbBz0cFVDRdXgNydWHyO2fIXJRrqC9lz5IE+EWuiOb1LZR2+ju/8fPKBFeKExwTSsl
rGXAJ9Dt6zeas52GsXu1mRiPownMMlnTLLeWSuKNUgkO/Yp1P4EEO4AIjwGCvE3TJtaWhC4mj18c
qzTv01ylt3HL/iEzefmxb24L2x5ftZcZeFueAw9TGvYD9prF0XLwEkA+3nkgWynESqHI8Y473HlI
INS88oC63pIHDbBHhDu1AOwD2fSAwQV76xwH8FkUA8SXrsHaLV4Al2724dCwtdChLw92p3M+20sc
i960/9/scsqgPluHC6FEf0kL6W9SNpTrshD5E2gM+Q66lMFShF3+JEWDomUv8hZGgGYyhQhKVKDH
JGeLg89nyOWFOtMqme5TkJBF2DpJ6Gyt8qhkj6yX8Z30OrkbUtc3EYZzu0OFxTJbSCsK9zbfWk7b
Dv9Qh1GC7uqYM9UdZnfI9kFvBiJUQE/VYGGZKnWx47J/6VausuWLabQdBKdUtqBmVPWaYdKADKzu
hSppBXEFlLJQM1dQMIsc+YDMdHDn9+6ZzPjrgqEoAsi9ShtM6UMFLYcQzI56PWt8C+2x26QZznfX
5RbRkWxcxIiQQAvg0zJMq+118Q3VWhf1fnKgPkEKLOicIPMyr9U0kCEGHYMM6WSD3R1nSEtuBp1l
y3vV3cdTuOl6Ed2QqTd96B2L5h/qI9N10NX2+6BOTfXR6uU/5P9/HRT3QIuB7QE/Wt/6iJN66iZI
IkA9qlby+tvYREcjwW7zoQi78rFIw5+W3nXVXhMvfGwmz6AT5HPT/b1JvVdnRKza87UpU1ScWVlU
rwJjH9q6slhxf7pFK6I64+GvLe4VxUJmbn0PSAhbOrlgdz6zxg1kpZsTiOCGg2whlhN4fnuD+DJf
GQBMPE01hDTGsm6++bXYtxbwtosScG7wE0AoNOffoLwjXl3msWWKdNs85WBo2keveJ9STgAs9dJ5
nxIl5acIn924a+WrUbIB1Iy4G1GDt4DOgXwtWjyT7qS2/dWv5BNoYgMQli5Vl4sNaYOFCKucXQ8U
FzWIk9fUbPoGQuFQ5CSlMBFM7U2VM+/8YSdpMRcBDCzGaYK94NkvIBu8wI0dYv1ZQKpjvvnc9b/4
mAD8HIYp5puo5/1KTF64j4NgfPUgZ93LsnpurTI5Z2CIXijoerySWxynxh4cwdDZtL1FxYZgl6Qs
3AoUK65QmGyvY1nhf11lU7/iZQbdD2qPnd2DVsS21wqiQtAFdac1N70tsEz/hM4Y7Ym3HqCr7obu
PuxXE9knx5r9ieKeTI4GjCjYsapGe7KTiTr/q/2P+fEZ//Tz/D4//ZwBITo+5pbM2QSoattYhmvj
A/nrMoDIdmT9TV+k4H2vpY/URZF8a7gXpmtg2xH/aXqQjOgBsw+fEgi9JB5UYRK8pf891dXyMd08
PAGlr6tyKIRrNQS7dPSnqK2WgeVnG7KRdkIP5tOLzMwFHxh4sbGUcjuy9kiNmjNuTPqZvXBavz97
YJl/imv+vgAn1bvbDCPTbkFX9mewhrhP6S+3qVP/mu13NxpehhH+xS4+/XzCwRgKTDdd5UCTntfe
XdzG9h3QnhL1w/igl+Yp68BsQZ6tzbud63IfXIkMhxLt30wxqA5FA65b8hkNx100LdB0DDmW2Uc/
AezLzqcnmKvZPZPhdAJtxC1507QqwHuLz8khs1UH5QG1YodGvsugg/lsVkhJhF4YnakJqr9tk3fx
gwFFuod85KtR17imGWeoemrLBTWnyeI7kDGbc2+mBIAwqih21EtTCghunKmppxwzcPLRlAXodbI+
6s5OFIIWxQgQrBBLRnETfWmbHDBxyMGdKJbSR9UETbw42lDTSoU8MhOaRUMtiscIeaMHO5tDKeTQ
1KB8vg5v29pcBl6/tjoOlcIoCe5UjVI1ptVCKzmAdsLrADTuB7A//NtD+t2xUVjq//AAcgphcZ3y
+MscHs7vKxVz6MNjz5KzNZA4CKm43MZ10rT7Q2JsiEh/ts39INUHyX7dgAXWKQxr69Q2shIMrKbI
g9Unj5pImcxNQtgQpkZIZzZdMTUfgwitQ14fJmqR68dAhnKEk4hQSp2w8qbP0iPkB70HQIO9B4+x
Z5RxNWeQxHqQLK/9NeLbak2dnWcE5xEhq053kqkoskvpZQystBidxk6yRkl9s6HhvtlaOIk23+bR
ehCkNLaA98e3ZDL9AZsqED9v6SdQg98fBfSAF9RLczDk4AqTDXdkkpWBCiLppTv6EaCuXR8c5poA
gPz6iUD6A9Uv454snZlD9Wn6FibxsKcAXAuC3O1U99UcwJMx7y5YaO+okz5kyMZC9D0Rd/QBE2mH
so/fh7d5Va2Ey0DfXKT+PsY6AOyuv++COn90WFI85tgncZWqm6jm+Iw7zF46TLQ76gRCetpxECUs
acDHcLyvcpC4jt7ad8vkwvkDgSYYFqEVIL0T2HfAd5/WSCo3UsXfQIP71e2h7wOikWCfC6gxellm
vWEg9dPAsTL8lZMANFOsDDNhe0dD8C2jHndIi1saetHeIS/sLMKqyTY+WAskZJBe+zTmYDvNkMHI
tJKUlnLRdiBr2Sf77/7IGZ5Z0Ih+j9JlBQhrCqSCjvz9EQOsvLha8hgJjWvHp2BhQ5FAT4JVs4jx
Dh+GElwaMryDild451rIsmB7HGwHyNjegSMAMX8XpV/SD07kwcLEulX912l0nGSZBcLV9OE/Qk+6
ydLR7MCNnpJ8aQ6a0qkbaPbpJ9QDQ/C2h3p3OKDoTZ/s8F5yIeMXdXtqNsxcCbDCPsU4eWDb8m83
WioGBwraQd791a3WsxGQ+cNNn2Pm2chODzV6u70+lGbrBzAqD6kEcALCZNtuStMjdMGyY24Z9nYE
CuFGyBIw9tLyH/oQoeuaOeUXFosvsZDVjzqB3l3qKbHgChDoRpQ/+qD+Mhqi+JLXRQJpnNR7GBm+
zJUhshsIVLw/pbbU56e4dpyskQdrQH/8VnPznTUGStPyCMwWccR8MkMbcqaV+ZuNBmkKDj+yILER
+OsMsbcHiMSUBwcpGwjzOPYD2aL2tZP2cC8tLAeBA9nhZgIX1tUf0leANLYmdqmN1dzNl5ehmyBa
Wtq3zqjcA9ebVRfYjY2VjgnS2NixItmugHb93TiLx5ORa89kbR9U6/v/lKl5MsFycr3xXGu2BL9u
fvMpk2B8jrv6jfbItFumjfI4QGy+Dc092WXg3wjuA/uQTV/6CLID1/AuhYG13WYQO7fdaEOVB6N8
riIoVUAqwlrFyDNCci6ZLjxszSU5OMFz2tX2UhQoVm/aKFu2kxltptixLwYQt/PFCpg4Ba29HvIQ
4S3qIBcJuaVlgS/ZhmwD6v9WphNHEKbr25tBgi6kc1K1KYsWf7+6NBCAbMcDNo3jK9hzPUhUOsah
103GNnWgvJcK5DVHx4d6n9Da0VY+ecu+BYX/5BkFmLCqH9XIjTd946fV+40Ffty0hSCIYyG7WFiZ
9Vz7XbcSfWvfSAvaAmkT5wckDMDoEE7BumJQRUissFhmFch3Ii1PV+i73gfaG0AetE0LSb9Emdb6
P/uQI12SBGwnQntfJ6M7kX8tii7AcYuf6Mg5lGK6ZcZ0IhmyNGHjre6jEyb1NQyfFn04/ej738aB
DwUs98p+ayDLsADxkXgQPPQ3ow+MjQSN4ZklQbzu69Z6Lo3+a14qqJnH4MHDru476J75QulBBvs1
COBbdUZBTwJmTcN8npSaB0FWdR7UlAhoAW5ihEN6jGvHWGaTTJaIOaXHKFQgaaeeLkzG91vqmlIT
ARQnnw5cIYFW6LLK0kAheGxBeB1aYPEpCMGgYeRtc2/YSbUsq1a8jbm88RzUei0G+XVo/e4HSqZ+
Ct/xn72Mg4fZV/ZN6pkpdJ9accBftjqnI2fr1va9B5a0L3EYbSedP6KLLMcA2BqBunFqZxzp4tRR
B4syUJ98PrqFL8YDtToTivPdGExbggSVCjrlQ4OI3owQ0vAhULL83da6YKAgUWpyJj/1MZZQRzQf
+f3H+ZwGe3Q/7U7g30B5iukZq2uEZbDNR7CkA3OjgzSFDVBg6bigKtPoaH2hQSG0ndZX25QEF8t4
q3HsPsR+UOGUbBoKf8NoNTeVzN2bUeYJKnfjAOECECfF+kIdYLILF9wpxPaTN3bLq2bMhvPV2fE0
sXdaPXxyg5B7vFZO3oAL/AUEMcG5LSuHLzrEA/YBD18qxsLL2OLcsgL8fuNyMJDNLqi5mhZJHBp4
u4z5CngiiBpc30+KZRXIrNf0YurIbo+9fSmyLl9J7Uw9YYYM3MJsARBM2tn5j5cfzZ4zboFsEWXp
mu3Q1fSIEStQl0m3JhEfXrvIKK3EBqoP2Aw9hDTwPvmJwSrFihyd2EJ5EK88vme2nG3zDHysdg1k
2myxyKscchOWZd/G6VTvnLjL9gV3xpsJQpDQiEvqLwpyj54RGT98We/cknlvnZerJQ3K3aTeycwC
80jQjzccU86DctM90xvBLrodYkTuPCgEru02SMY1g0LfIteVCq6uVKBLpeolglbBmdvSAq5GH+3B
tSFAf4XSAxAyvvvh1ATmkraqgTdHyGfxMdgsY7mFPhrkjZHOuQFmWN3kqazPzIVCfctyF+I7oEAx
42Y8lIF5Ry1Xm+gOvCXZrnd1eYIeSpNQR2FE6casAL/zwqZ4nyXIsm7FekRSY8sP43Vh46CpUgZC
wuujkFvCTwMEzY5mU2OyC5OkvbQgVVj7vozX9I0q9dfKjIsHKLmxE7WaMOjORd2D9w99dAlqU65d
IC7WSRm821C5eheWhj9/F1FVW5yrid+QP30VQR7friMh6/V1Ihm2txyyxWeaB8Fh0G+MXoIgEyhV
Ks1/ZaXxz1Ym3q0zQLy7DcFaT/bWdbyl1Vjs2ESFemKJ2Hajb33JpAUl66IZt+SWIoWeWTjYN9PA
Dv9p2okZ1cKVoOGiafNQFgdOsMDG6PkOVYPhOnembkMsZNRMEFv/1BS6SZRlZlOH62tvKBGUMIuf
EZaFpwGaQoc2xW9JTVsgWl66PgoRdG/iaI5IUQGXqJtmAuxhq2n6qYmUQXxOqy6dm9EozXNUGT/m
mZDxuCRR8ZVaUes4l6Ezn71pmp66ou1uDOiIUZ+wuLhtsuBCfQrIxdtm5OAMwBPBqFHfYYO1C0Gw
8hQbkwFM0bihvnxg1r0LwkAa1zt98zB28ZL6qimKH938Z4VP3lYmwLr3YTE8yLxIQcuVDUdXkzsB
Nsx3CbMraOmAL2p2QTVNzR3njlpJkTFgAGNrQ83BAoa7SIMLtWhQgQ36AgGC4UhNmtLz+zsvTR5H
TXuSDU16b+iobVEJe4sNxgC5G1HtFWr3L+SCpIy4QINifx3Q5a25RSEAEBR6Err0edzOk0R5Pew5
oMsLMEwESGVX7iKpA6CZK9s2FsxwBES22mBl91N4W2VleItqyWwXQ95oYZJPzVBmV1T9hXrpQs7j
oQgi93Z2Shu8XBp8BuZ50wBMSaaTRrvroOuzCv0YKwGFbZAWzgoFV8CQBJHJjg7+OB97gVzGQGtT
+9Pqr+IxW/ceguBVZ26TPht2LqqFHiLh/COSKf9emAEyB175lIMu7W8OaeM9BWNZzQ5YeIddNeLQ
pWfIcFi698Ajs4hdaNoXVlSdvczgL6zdTGEev1S1qi8qjoDT1ua+kGKbAji+QTKKv1wHvTexW08Q
yZqm8jivjIoF+I7EokR5H+SRPl36EIA3MYxQ+UVHo9dWuoPMu3fBgSfmKliRJWAM+5y0LLdhVkAN
z7EDyLpm7dppWfLU5tgKxl3U/VMiVmUw2/7ZIo1VeWPyxekQ1MiAz8ZJu8fxENvvg1U1KLbTw0OI
3czDJ99snpDyGNZJht1+o7EQrsZHtI2N5dLrL9TyTLApTF3aLq3RAr5D9/a+fO+NIpTL104JxJQe
+jE+8FWxMQMwmMagsEYsAIXwg65RyThoVfAFeUDe3gdXFM4Cg8fMt14+Un8IbrcV48F0pIGZHthR
ccukHussHg+eLquoO7+4OPqOmpEb4nsaDidrgtY2WDjAz1iX8kRu5DEZUbntepDF7gE+6pe+k9fI
eI7GXBsQZkm5iC1T3lqDX12AfTGAZkXq1JVVic9npcVJf43gURrcgRAQHOaZ/d1r/fZIi1PfxMEF
MmjbTmClXzYsGjZg0mtW162eHuDKrDuSSYKmb2P6HCBphEfbxFVvYVbtQbxj/LAc6wTh0ulLC2aB
pYd6/xvwZhk7pzeHHcpLgdrUgzwHdYuJWe8nJcqbKbSLRToW4pzpqtQ0BjxaQhJobn3YndYp2lUu
80PBwaV4JZkBLBS6PkbvgV3VLA7UkeHjtS4zGzl+FkLJtTfHcw2GtJf+ZyWt/iViKgJHLljRgjrg
Ly34vzaJJdWGnMDa+j6GubX9Yn23o2wn6yK+62suHljOAYzPTNBXNUn8kLVlc8Ib5wt1TkJUZ1BU
nwvlZic+ptkKyrgQWNTNoMcKuKBbuoRGgleY7hlVih4Pwp1aqMddk3FwvgESl93Zo1dfMuBHF90Q
mK+iUcaqrFmxp2aKjAXUMeVTaukjGHC2CwFmmNcwqRWwFaa/94SfHFF16i6xHVr0ads+T3kkzqYx
BiDQBQwAQrLdyij96FDqpnZrtZsZ1eKMeCU00aIGyTCgsFagshEHan64WXo2gMXAjUaggqn5hsoO
MGxV5dfARUxdR8wTs5FAWvX+RQVFeUJFnLv68EBKAiUAiZRLV3uEHSjlyQOaROXXqH6fgzwMKM6B
iwgcyXghmfcdkmnrqUYNiCpr6x6l9NZ91gabBlHKG/LI44QDcRCoBaJT4Nn1Enda4G0z7snZ5qjJ
bscGmCsMpRGNnhPhyGZtl3LKl5VrbNTgfGHQ1NqnoGNadJoZxpnC6khNiNTwJ6dv35uRGuNNjFLl
lapbd1cVEAyjs7qL33rXljJe0UGeeqlJp/Wrs93J8IigTrKgrFZnd6AKTophEze+AZBy3h9am/tH
E6itOTuWhqDkUsiw0gCyU+qsGVW8HYEBmme6DvhzTkSKoEq4SgW2PSwD0E3kQ3obpFjR1OTd1WEB
EzAER8X8t6tpSFxIIti5XEZd1idLT+TtKjG6dDO3q2jSnOUx389tK8TiW5fFhaYocze9HVWP86Ee
DLzdPH+GEluQ1KlDFh/zSKYn7HbeL5OfAOzzZ1uU1XDMmyPZaUQXBhw0qiZRzfCLp8Hm0xBCMNhD
LSUPDbYgm6M78O8vlwVAUesrDQjdIYyONCqQdiLOHyZndB5VC5jMGN/0reE8koUb0x70Ef1tq00D
N+tFUvXekTwKZCRWTQsltMZoXOyoUCrZ1uCQoqECUrIHFGMFC2qiJNa6/Jcnebzub2NAXBpk4YM+
c1ApPdX5sdOXWHG0+1HkwAxN+ZHuqLu0ewVyYq7A2/gxJiJ36ifPaqrA5/PnLfUbzVCvIaUVb+0s
SlekG77PdXVYhc/JijWmPPcA4J+dLEtXmcn4UbnljzZM+5Ml+/dLlNj9iWyuD349x86O1Dlpjx5s
DYijfbhQj0IFHSidwauWG3fXNNU0eOJojvWX9qOy3EaagUyUpqKL0YGiUntRi1xp4CS6eeCc0fo1
13X63+ci+8cTr3OxX0+kmVlR8CNqsfH6xMuoTlF5Swhe/6OJ4w57Sjq8Vq692E58blIvEuIiY83Z
dgx5VqwN91jaDh1LgNgh23zrA6CyTyzrQDa6FG6FemZ9QZkBSEpfRIcTBHi7Wm98MgC/9xPjperq
8lvB/RcfH4RvoIKeb4AnnW9+6zJD5T1DKuOguws98r9M8f/uAwkwVHmBv3vt9I5zqpVrL4joIReZ
2DTQqZ3ZIbgHZZeqMp1Lh1/5mfmP8cT4y98GhT5rZnaIfw9SScVfIm7HJ1mg+LLPDXVLly72Mmhl
Lq+WCYG4WzfWG/JUaNFXU7NZFpW1tWKcUV1pjZ+GZv3SCOsynKccLHB1mEoHJfQTdEzvtg6FtU1D
EMGSzUaGctF0XgFq0KJaD6ip34demz2PxrQtagZQq7abPA2udhmV73YPjG37Gvi6Z6fEGfLDfvX/
3V7WqF+j7NWc+NLZK1BeQpN5nJNlNWhrT33QPF7zZ9nA6u3g+Gp5zZ9JpDARhY39zTUp1tvRlyyy
1ZFMs10syxAVZZRzm4wwPQlePV4f3eOFs61rMS6v0zTh8Hlq6hitbJ6aJjJB5Xzbu2w5WagQbN0J
gcEMkJRLVrnu0mjaHHUAKrzMPXhDjXvUtTzl2kZ+DQuhoAgEyZZmmMfSBB+zSLD7oKBJT/pxwfZ0
nulqus5Zx+kW6413pE7gwO4TJ+tPA8r4Vyr3sOPWG5l554GFrxptpGa1yQfP9K7MRlB16SZtV5wi
Qq5NhumRbK4PggOAwm+oc3bT87pIhW+utoL9vE5rjP7naWlQYCCYlcg2xTkK2yCadgCjNXXSpfuY
NmxxVBgr7KpUZzj7qsPOjvYzfgQcBDVpP0NN1x8kCpGQmrg2qRe1bPi+pCc/wqlnQAXxNlTT16DD
kSjyzOEEQnHs8ajtaSPd0SUOC0jEps2WhoZgWceyoYdQ+zpDWILgnw/N/R/2eeZPDxmzIF54fiE3
CHEMe+VFD8wezDcPQqxB6MTf8z4Zlo1K/AsEf7sTaDxQTjiWwVerPpODA1XiZemBU75WVXUuoCOy
og53y6Ex9Q3KzvXKrWV8DkSUX8QE7AFSW/F3lz0OlTV95ShKX0HHttDb5nCLFDFiDy2EO7Hmjm+5
abeLOOXRbVG49oU6cARAbYXuMFBiN3dUBviXQ4Y6ClUfPEuAWtHRECjVynuyyc4Bym4cxvsakcEN
jwx5E2aC3ViNedfqTW2CVBK1ZGeIjQHGfCgCQ+Qx8jx2QFRlT0Ut10IXakLd2TmA/HzuJH+y02VE
aungxO7uT7ueFuzQxqG0ut0nf22nB6STIY4oyJk7/xiO6l3kj005/3jXehtyAySyOE5Vtr1Oy4Cp
Pye+XNZGq86ui4SOAib/ZgixXKPQLL5v0wCw3xKKDaoJiqVlW9WL1zYo45NN9ub7QAFIWXwPUpAn
FW7/s7eLVZrmHvRD75EMSnBKydplFfDwJ1JngHFn6TcV/4MavfrJ7vtxLfBqPNVmUR4tZFc3k29j
UwnygUWU+913zqKlMWX5T3BwP/fOaL8EhkJwH5H3i2uY5r60Ubrv4Ux2lxT+sJSdab2N9rCXrpX9
NL3p0I9B/QbQJgS6wH7o9e1CyGF6MFmRbEO7Tg+116Y3ti+ilRUM8g1I+u1YpdkPcxSvfZaMz4NU
I06fVnEKrN4+4Ztdrr3BK1+8HuFA7cq7aR97vjjWTewsqyjpQYHttMfYt6aHrrUewNPhvEGjGWpO
od2doB9W3YOm7RvZ8csgKjPU8lyAtu6uaQWA1LG/MgIU14EAM7oYeRGfa0vgsM/58K1x1m4SF98B
roFMlnZgrTtuUUMp1glLi1sUvxS3ZYgCLwQcKsTrnfzWgvaav6hy/MRTdkMm1HAZyEzLgIuFMspd
ZHTJRmrQB/7Vxh3zs3iBsLE8cL3uzR0hqgWmsLyllnDD8pwzcb4Oykqs+qOIQeL5MVGBhPEKX6Zk
YxBEBBvq94nJxxNWu8j95juRvU2aj7NK+/HY5YvC0ZRvM/HbfCUfunxqVyqaji2wrr3lHyBhs3Bc
sHiUGb/MmIUJ0hgIDiQbwjhEBWvPKNB4pk4yucI6Mz68+7dAuCNNFjlHo/GdJdFR2GXzWsa2dc8Q
NDv9xT7UxWd7wrpXJ2vf/WsAgJbEXoHPzWsQJuxeRaimmiNZRTi07/yuSIKcPBfcoIRJoFK1HPwL
XdOBeyK0b/GHKZ8GSDLtOpRwb7qRW68TXrxR74lvWMJAn9KmxmnsnekGKtU+iDJQkKxHIqdbPik9
si0RGIrcah5JDk6IIjAayYGouOkTiI57v0bSM00PEEUa6QjffG0BPiIH7PRQexGt86ix74EQTzb4
ZwQnmcbgG4Z49Y63vEJeQHCohfcm9Kg56FU5S79DumgzVt4UoSZRrMHRZX1PbFQWAjGbPDuTKVcB
k+ymlJGxHaahO7h1N56QZ4f4uFfW9zVe8yjPG4ov2EY8hinAvQtxP/UNGMMqr9KqIvaX1jCL5d9+
tqnn//rZosr89LPFhgGRXV37RaVbQrX5suWiO8zFWboJ1Hx3oLKvlhn3qCNp95VMU7lAZBUUchSu
8xuvXvMYjAGz0UXadu0rYSyQxi5wau28jYKY2VKoEH91MrZljDU6ck6TVvFS+lL0prdpI4ide5Xa
cuUVBwOQkLN0e3WmO7r0SQmGstB1V9eOug6/xa0ZLvLGUxueRHzve5W490dd0jaC6hfIkxNKPKsX
8hhtzpDf5E+o/pFL6LFHB4VXCb+m9T/F+OdbcprgRCkAL4mdjVQCx36w0Y0I7jqejxqUMFvXGlbc
8rZbWB2QgQNgQY+uA4i0nU6v5BaaoDl1qgoRuAFnjTjuukun3YYItXx6+N/cFL752wJQRMhYef1T
k+dblHIjr4dv3oY5YtrmuimzaplAN+QlLWrzkDIXsuPGZH4xHfVjTAL/FolmdQM2bVSsa39uBe6y
7T1krvS0eV9syX9MvPdpS8SNd1OOynZQa4Nhd+MDM7ZEdjHe09GWmpWZJPv54Kt7UbERf2oilhnv
k9pEJrpGdalPwNUodoaFZQ3OOigC8+QQ2hWLxOBuUJ5x+/5EqNMcow5xmmxi3QlFJqCXyEFUfYJA
Z8g2UYWi8tJTckP9dDG8+GviVmyrCtajhgWXuIiGc9nWJUr5MwcMMr6rFmSMy/bdh7t9v6zaFtlf
7U0dvRcp8F9CaSGtkLyF1np/7mUIMCH0pZZdCYlGmQLNj9Q9brHz6jZgfOsWPkKTakHGRvfQnQ+k
zL6svZurvbIYqD/m3p6vrApAQ4WdgYNl/NjSFw1fIXHuUhvfOboV/kPFswQKZ4ib0wU5qkwipPur
3YFfqACvP1k+jaT2lMYWNMuXNNd1DISEEIrXF5Z7fG2rzM0uoAfrNia4wC+VFfKz2T9ZGu5FFzLT
3SQkX7rJWKxj7FQ8nEFC/zRF+ZJcUrKNQdFAv0fY6+sMTWw+4XQiQNPn98XCgCrZIdAXuotSpyvA
pODCiPNcsCZrNzU24Lvay/FsKJ234458yGQ75a/RNOW1TT7ULMvcsZfXHtfyypXlQlCykUgYySJ+
vySIRjaol0c7U34NwqHox2zLqIfcncYrN0Nu/KQI5KcgZRrHUPkRIE/vgGY/4ez4OZr5R3CTBvtO
9GTExjNQ0PzMDPADSi5GKMWPybkeswLcS71xhyI0tqw7wRDjyaIFGCOLf1SUrgFSLID9iCFc44Ti
R5/U38rI7V6bEXl7wxXmPTY8PrgnWxP/xzLdY9EawILToJrfS9cuFld8H5wCf4tEjqf51uC9cbAa
7KmKtP4fyr5sSU5d2/ZXduznS1wBQogT95yH7PuqzKzG5Rei7LLpe0T39XcwqeUsN3utOA4HgaYa
SCpTSHPOMQaQRGMNHUSLzKwetHgddoN1YAC0BzqMFyReniHWWV7lkDsHgAXLOdk1BfLFrPSLu8g1
h3vH6rB+GTv44ApAxCiz9hz44geZQU63Zemjlw3lrAMj34EOfaslBzYebjYqqlZVcys2VtmAhPA2
rY6V8LJHB1mwl0q6c2aUPvJaFqVI40erq7NHeF6R3pirCzX0sviELCl5R6UyLN+6tOinQaBXB1rV
2MfvcBwzGze0mIjaLRXjwRoWyAXiayrWMkd4EA7uFRX7wK2wGyvlwhwvCq7QYIvohjmnWkTitV2R
gd6CaqVogmNdY4VKtawzyju4DM5UiaVrMMutnm0STTMHsC1HJQAZ5a7G4gCupCRyj/huuUc609r8
E/iy242hZ9YwMwq3gQO+BxO8nmBjmECZeTyjgwdVgJ0b4HAr/qndrRv1oCbU7Vb83w91u+QvQ/1y
B7dr/NKOKuyqVdtGv7o+RJY1qIRkMzq9HUD8YS0yM+9mEEqI97cKOwAlfZElf3Wh8q1ajiPeinT2
6wXiGhFJ3QbL4d8P4xc/boyuQncyGW9XJaMoC57NBNfPgwqwdxtv4taFilMTOqUueR4+Q3mz2Gpm
kN3XkIa0EAo6pCNjJx3y3kIWiObm894w320tnYXRSoOo0bEffwHIjVbVqlQRsBI/+lKPLES2XGcb
x5t9YMBuDzFmIrrqraIHvU4r2uiUSh8rc+U3YhnlgTOfrvhjYHipANwGh3dL145Vil1yoYeLaSjq
7KuX2G79u2moWOn50g+0YmriaM7JBAnRGgwTaicUU7vpzI6b97M/2KhJJ7kd44eNfnRIf5zdbGIc
5jYqVdxsBVhC5yHHLx70bs4lb2xwU/lgUqeia0XORRmQ0G4j484fWxSQV9v4tdXMqbLg0rlk8Lck
RcuOU6dWQSkQIB54vpAimqoqvZOmeQJNSvGWD9ZJEyx/48o++TZOUlikG1YHO4jBzeQwd2uX3SMl
pFMaujfmosMTMNlvJmpB9qQY7oAyn7EeG4LYCu9BoMfPYRDaJ0xISyrRQRvA5hyb9VvTexEifTUy
8nKnqOZSuGAxsBNvX8Z83M8X4qX+cRaF+ruNzpqYixff7+MZyxL7Zar11kx3rpFS0dmyrOgM3mtx
qOphTyaIQ0TnGon4dy7mMqjmdd6cmjXN2QcZ0z21okNdVpvIzNojlbogjM5lmj1ndgomjXFkMnUV
OCuEZnjbm63JzHIuQxatqQlVxCoB6CIDiIdsNKZfQE7Uq3m0uF3Vs5W5jjowUN/G88zY2Np6h3wt
XeKGw2yQey7qM3Wjj4S8iAJKpfmH0fUCNLzhdAu3jxBhR9mC/et0M6Vued85tn+43Zmy3WCmgyYR
mFQ8MGpbidKdaZqwP3yqwnCRRmqAroqa0MEZwAFS6ZU+fSoa1G4ciO4liZrfLsvqVG60Annrt0/a
lI22Y7L9dHtwcJCC91/F29vddanl3GXeC401/Q2dLh+9rv3dVBxyvgPDRjuCadqtbUAkQcuS7jWs
6gcjTqKHEJKNO5sxZOiOdujZmVpWnwasw5H8KatVDSqjrUxy/qhAdEeNmDD0eS1YeQxMS1toVpbM
FAT4rk2nP7V1nx7bsSRyZ1ghVwTMyYWjX0vRlfcSpFe1jPQrmRod1F5e4gV7snWNl2+SIGPzqYNl
eNdOX7lK6WDiRIoe1tVNuKXBwYkb7eAV0WdUpA4Oviya0LszmZoBrsS4a8o1DQ60SXIIzfQbVdLt
aoG+RwjXu5uuXpstss0CsaTBpB21J8bzE7WngxOGr1lk6wcqdVgerl3baEAngg80aJ13RqbKgirJ
lEEic8ZLt9tRMRpyc2MHcNZRE7qFFsg4NlzJoNnQeHGKgW3oBkDrwXae6rCVxJ6qDZ5ZYDbngdvq
Ph/aN7d1nE+Qdu+XUATsN16Hoq+0BUi3kKMZOs4hLxMo8AFB/Qk8hRyUuEm9z5sAqWvGeTI3UOBT
RQG+EPho5u87blCobaY8vVtufoTQx75J89mHRD0zrCAmrpsXDbede+4zxa89ln5RlcoecgTZNqqC
xA+8tM7D2IBC21gDfuHVZw1Ozi+hhQTIqOXfIzO+q+PeeFFh3UMP1EjPwgyatSyMbucWIoKfImJg
DeTdQ9RDGTeFQOfXsTs0Svn3AN3tBM5gfEXdlWvG+GrEDJCEEUceSA3MFnoE8Fnsd0/QqACXM+y3
Zu2IPo8dG2FEONSmZgLYe2oGdMT7aP3Y7DZaEH51iegAksc9aL4B79BmSf+W2D6ySx3jGbLDBZIS
9WRTdXX0VDT8YOe6/wV4nnieIz36pGyDHTO9R2jN7IMvP3q2McQoqGcmPKRtmyZbaGGIAJGXxk90
lnoims7aP9j+1M5jOsO8mccf4myaMPs9mME2H6J6U4zN6q+aNYgthdemWhtRsqWlFYCZ/IjRUWMa
JS6qDdm7MJ6lAwK7p7zJ87UA/cCzkeQTn5WIpb6MTFlukYUEcd44m/issJaGPaxBoG042tPYXsJP
BpQa0hSsPgOPspG3xnLMnZ/7wgEPduFH/6HczkM1cwPl7p0IsiNIlYmyUzJYCLjo7YIqECfMTgE0
BM1FOHQL5FC5+1szt7f8Ve/F9rzjQHO2SNTYq6RpHvzWSJdgKetWU3EAERsXJW7JsJsH1eoDCFzj
A1XSobVBGAZQ15lKNFoX6e+jcb19H80zNW/VqLSGx0sa0Yw4syA/dGilXp6oVLG42oROUs6pSAc4
eUHM6VUnXjhI2BxbVCAQm/NRSoRsfxhjajF2+HmMP13FLKD9mjfgnvR7nl+1SN8TN4MLddJNBKzV
sht/FNDoC0ZfdHtXQLT7ytthzyD+usTkaO/9yvPntRz4oYoy84mBLn2irVNptgMLZb7wkDX3iZq5
ccEPOvPW0sgagOrFF/rFVBWEKwr4LM41Y/W+9hq5YF4UfFHJMStM53MTgXZ1qIdgx5I4vY4dqb6M
MmjoGEgXMoNIbKMY44jKEG8eHD6+X7dfEC1t5w13/PtI6jrEXAewjJrZABHl6L2tBUUWBTnGdKEj
eNqAoRfcH5wtOjozsVVtUyXhLsDZVDuemf6rVXdQcZeACY0HkGIqb10hoXdt1RxBWYWZqMYyAvz+
9rB2MM+cCxuh9ZEvbfpj+HW/qAScrvS3jP0mPENZbtTgurccZn2OwbULMcX2szF0bK6isIWWntdu
atFoG4ZI510LSPgccbnhpei6A3FoOynYO4Os/cyKGHKQwF9obZg8pIDeA7qNM6/MIRuKKflBC9W7
7VZLZylj1bJNSzADcUyUgGgkO7plV8TxQRTl63TH40cROci+qEXiqw0UC8JHJ8kPWaY5DyEIn3aY
UcZfYdt/Hu0xw9vC8H2+EzaoUn62DwhkzDK9KjaY/rojFvzdcbBEC31onq0jIw9mBesgQkA1th8M
s7qw/HXW9tA106CDIJ3RqTUWbzY7ivsNctvKczMeKhDrI3oBGxWp4mbLKrtaFa7RzCnLjfLdsAc+
21y4W8pvu9k1OxzWDLnDs5hoWm/KVo5ZnhFbq5apwuzhabpxl0aWtgzGM0/072dk+1MtEktBn4Nc
yXWIb89OInSwqgY7fyzL9M2El/EtKKoVHHHtZz1xowXyp/qTkhKePT2rVmlsi7mRDtrMlYl+kMSI
QI5iKlvwyGGd4+3IRAd79CLTGcIU0HLNBwjRInl1FdoKaOURcEdJXGQDAQD0b0xxhCMnOznj9Jsq
48UYarYJuYUpOde6aMuZhrdEEUEDvak8DjEdPXxz8auQhrBec8cPF7plJScnYnLvD1m17FSqgPUG
Xhxqnm+8Sr73WVM/SD+o166bJVsvsaCUNg5GLQYTiutBZb3CtR8uXHtIFzaT/QYUgpSjTgcnTYul
a1vGkootwHsX8d6Am9ZaJAnSxfv6OqQuoP1RkGwR0wDAEAoPZyiDvNsK+6i54Tb1xfJPmhWuiVft
WDmMoXg79dkCKYutdoV3DU+hDbx8Qdj/CKGrDWK9Bl5hUHkCkWJ59uGMmWxUpApkt9cbc67ZIEBo
eGM8Agbe7LiRj9zUEu7DEtIQt6IAgSKeq3kMTQ8Z0lI482hkGIdU65OoSu9qW3V8aPrInROjt/jL
rjIzPmTmKM8ED/wSXL4xRAnzGX62+hfwbSjk/Bvxva1ED64X/CFiK2iuTJYgHBqn2t5/b9v4YDQ2
DeVffB3k1cpFIAt7w+EzZ1Dm6VT/DLmYdzslYoAjc7JT+yEN3aWnDcAY1HW04W3grxDkQFxPDpgX
ESsHuw1AIVEcb/QoqT9RC78O+DqEON8Mi61kPlHP1xrr1n8sE/E84mVAyVjS2RgC1HC+qKB+Ro9U
lR+LVAuPf7ul518E7W+1v/S9NW7GoQqpqfXgDbu2R9AVUujFvoMHYJWWunlNkRIGmeN0eMvcu7xr
3W/mUHw3LSkfVaxjZ+l17gFZ4OXURyW5tkx7IJXo98Z6Xq5Dzc/gexrXQGpc8LTjIXYGc87Y6w0z
fcNV5yCT2CYFxH04kNetSCoIFPfqHYl9awdNBqzNm+SRs4rhe9qW4KZJzFVsIbk4iIr8CBB8ukTa
U/FU2vpXgjZq4iumrejt1ocFg7/QXOtFCfwxCbWGDONidSs6VVesII/sr2Lb8w5WD+iV1T1T9nuW
NZCm893+JLlsD4bCRiYoXP21iqYGZndlnT5DtKBAhgh+EhlWmHAL8/xAMjTJWLTGItWaDbCdVIu9
ovFItX/qGwkfkYskBYGqlp6wTMC6EgK0RtHJfaEYlpqjvS0FCAP6+qVQMjO/q8iWF+jRLsBw6yVn
3xsBDCo4gKnb4l9TYIgXoNXgd1oO1b9es6NHL87KJZSkhiMgX/FO5JFYD3lm3pthbs0bS/gvjZFe
kjjj3wHsR36jo9784q/utq+QvtFEBoj88a4AP4IDV4yTHKy6cZE90D3Rz5/sBk/F2s7LSX3I6Y3k
HtjufZpCGOkmSJTkfr22lA8y3AGCRLcKPecQ/NDuwWADJqocWftwrswKK2j3VKz77L1I0EO8HT7W
9j8XqTZkgIf9x77ZgBydIk0WoLY9WJWdbp1xgYVsRCiyySLxj1Smw9jEzYZ0G0Z2cNCx+CQ+g1C1
31wr8+9F2/ELG6ITkSGYaWuukTYarqhVnwzfgNLz7rG2nVqR2ehNtOpitBpXrj/GAn/F1CqtcrFS
sjKX8FAiQbgr2XNgghsOv2v3nPoV+Lgx+R+BkUEMym18OF1a8zggVRziiJV5qbOqnmd62n0KHfO1
cezom1HU6D7Goay4wFaJRW/CgdBq51kMgmweftNeBW6UtkeYpNGDo6trr7Hm8mlB2UR6cshC/5WW
abRBkEC5zqTZRDtarDkc30GA4fMlsXkRr5fq3PiolXhVjMxfZK87BWjHaOetnN+akh0ynTFeDE4x
A2HvsAZoJnm2IS+e6tL/kriAQdvgYjuFsd+eJADUSDWo/S8hpAEsBu4Nww7c9c89Iz0Y7tPEfE6x
sjmCgik9YtWbHrEDCTdWpz1JMwj2ZhisPCMprnEcNvcispHQ0kIZtIPPZV66jG2oVmus+uB58vNU
y3rxVgH8scfiCLsWwTVIXsJDRm3pAOK6ldWm2h2VgsIRi3//6//+z//72v2X9y27Rxqpl6X/SlVy
nwVpXf33vwX797/yybx9++9/c0ea0rI4OCwsB+wjQkjUf329IAiO1vr/8WvwjUGNyLjyKquutbGA
AEHyFqauB2yaV8B16/CN6YysCkDSX+qoBwxXKfsNoXOEz9OvjbaY9rFe60d7IFbWEa2wWstqNkg1
s+KTGPxkLYlXDnKpfOb3RbCeVAajoP6pDBzxyUcizG2ZEUZWuEA0JoFACJiJ6OBF7kcbNS6SeMHw
Hd9BnhjZs+PBSpPuaI6HLqzLVYZJD4xMf9XGpfoEMv1kYzUMK3YrESXykWQzNaG+1JgGgJoCm/39
o+fG749eCC7wzbIsxKAF//nRgx4v09rKFte6DfoNgsAesqb0YZlwrXgpIwRNxuVEOwAHXUhe3lML
AcwToNoMaWJ/blWmrrZLfPlhnJaNNBtmpyBWrO0sq/Jf4qA0FqEZtUcbkpj7IgdPRo/Y1NMA0mc8
XvE2NgX/NHK8x6bMhdKIF/cH+pnpZX+n/NDccW5gzgWkwf6H76Vj/vpwOIPXF0+HIzVEWML6+eG0
MiokUufT67RIF7kFXH7GnxChyM5QlG3OgOo/0nQYVKm2oimPimMrpGul5z6HVrHhO6/wAaulsJIU
rGmYmPy0gliDZdWfDFUe7XGNiJfiJQ1Z9mxpOSSD8hZN+4zvK/ve17LyHon2KwTsrWs2sukX4LYF
3UHk7skGyrBoXefgf6Ra6lAG3coaefnhNYNqbRlw4PbMZA7nVLgd7BSs/W4KyGPngjPDbKNyXrlA
Efr1Fdr11vWXtly/r4SxlVDu+GVpTwpzhrKc3VhJ8nND4wGd1MLpgeUvO+g8+Fa2TvJQjwd4CvPS
CkEAhkISiGbWAHq4S5w8fTCUXq40fciWVEu92zaeemcg772b/I08N9jS4HX0gVy+qe1xVtbrFVUU
BvP/4RvBnZ++ERZjUsd/C4rZNmDItjn+nD7MVJhZjB5UMt7VwisK8nGsO7U66JUJZxgUT7pTGa+0
CONa0x08y+1Omu9giaaVkIIMoyOpyk4qsSQeO8nD0mnp5Hk+q0e1twBJgNDeKUKIy0TFnjpRBRX/
o20azGORu64qiSyb3pTxxm4Hfc+41Pd0xrvILGZp0CPbCoEituEy3N6qf2szGXip1v8w9/w87Y8P
EwRQgjMhHQNEdI74+WFGfsn0OGHuxe6qHqHYxJnpwC/cG4HmIOk70ZdN7KQvGbOWtNalFmXpA6XX
8hYMtyCeRRgxl8AeN/mmQpxhnGfLcXb9cADI6NgoiLehAZmh8QGnk+7DneYN6byMdNC7Giw5604U
zMjZQhUs0d4rEJ0J4CUArbvGVToP8xxcNq4TnwXyXP7+qTj2b18xk9vMsnUDlLuMm788FayouJfW
sbgwyOUezVEwA9QmEVLYRpVb4kT1RBguuvwciCFefKBeziBoQHTJZAN/HoCxElTyRK3s2j3y4DpR
L6oy1MDFnVRzSgXMLNBzQArZ21tjxmDorW2V28+3VpVAdprNIN3Yjq6h3A1BihFo3oaKarS1Eggl
vzd/s1G7fHQ1TY3HdmTrK4mlNtdeypHee2Z7A79iGoauiOGFYOoSxZZqggIaW24JGS6q/dDa4VUF
gVzuHHxljF+B/jO+TvkqNKphk1pIVBntLOsE5gg4FcGagh0/CPslkvEtOWsqp7saI4AkBxAZoVvs
lMbSWNf2UFCKa7jlIBHmeynonVvd3ULcOz+pOgDN/FC7e5nYn+JU1RcyZXh1LWLEMFZUpAo9BoSK
6a9//x0xrN9+Og70Nhwd4gKOxbELH+s/zEO9w/C6683i4vv66HVOn8OqDL6kLZIO3U6we0R+AqTn
IQEY/Hr+lxyMGIjvuy85wkor6KaCJcMWwcPPPZ2yYdjA9Acn0QJgXMHFItqwhE8KdLVUlMGw9HM1
XBvfBquIl66CUREvz7TsCJpYpJqOReww6o20R5absZiUIB8tpNVtqAig0fuQVIQU8jJAqtlSmviW
EyIocI1qGQyi/gC9BlocK6OynIBDcFQN25gD6jZBr60ERBJQAtMn6DXU5rI717Q+QK9zr6uWqk3U
dAm6Tg9gDvK+jch+MQxbnYXheHdRA/xrBxDPi6kMKIUzlhyQoWA/6F6xdf1cfwGrSL3CnOquqVkY
gv88R6yrrSXynRrsIMgueP16G9b0BniAx+40bK4yD674/FApPiBvFNKNfdH4D+Bc58jPgbeutKtt
XyEiAFiBPQf7RfCG5VM6S4bCfYyawVi4WhffpcgN3aisMbY0klUjAngbqWWJd3HyDuBk6GQ1bjc3
IBoH5zSwyXI8kN0q635ZWaaa62J4t1EFtevQy2TMnMaQwRoiVtWd9OBBSblKPoMAfkfKkHVY761u
cF6QxCjmod37wE9APtWuS33TBXDY64Zp4g5k8lkG1a5y00eAGaI7hunw3GNjBM0LCFxbWfOAOJcH
OTsve8iSoYJMQN6sqSiKWG2rBonjVIQIs3lfVWwVKjM7w8OuLzIW2xejyOI7Vthrve/sC5m6wK0X
ruEOK3O0GbyooNwxNXfbOD0ZebolZy1Eg8BuGIstOYx8ipCNtrqzkRvdMADCsViSoG570VL9HJQW
nHpZtTXdsvjeGNGrGQ4SmNfKnWObzu8L3azWPK405AMNoGsAinOVByq7/GmcONp2SV6s4bBolkUD
Sbw0yC/5iEZBGiRUkkcgSqplEG2s4hQ/KdjoYEE4gNqKAbOUDArE5Lv+k8yyxdBn/WMYAaAhC6Ej
1oIdO1a3HACNDC/SkdzQivMFgEXdri3rEhG4tmmjYxVmxbzSmXMGP6m/NmUeQHEm6w+RAe88UhLt
qzAQKBCZL78AU7WME49/95Szb2pEZKg70gGcM/f8YI2EpmH19zOh+evbEqsGzkyGF4PQdR1zys8T
IdxQRW10WgPBeB0u1tZFeIkgA6Cbund8pW9AFQaPCNkaaEf5dfMw1KKA4A1Y8oWd6+ewSbEeaIvk
a4ZvJZLL+POtBXL4PQSq3WBjjxQrxLOiQLKK/U/jLIlURY0CtnQGCUcI4869qkqmdYSJ7OO54n10
Un5t3FMFQwTk/u8fg/7runR8DBbDumH8JwTtsD+8D+yuQ563ZOr0ntNuOyOSFD95BuVjkHjBDWAa
A/gybz/62DMXvDOLXycD6pHHSPKnX7+fg88OkbJw/ve3zPVf1jm2LnUp8ZeTmDz4bztPIE11CA0G
4Wla0A+uXYIJ3Qs+wyccj055sO1E68Jx2fovM73jSx2pVL+bPfA2TmZmquAzpDZurauwthdWUKTg
aFqSmzOxneDRsMDlksXL3q9AHIyQxyKNdP+iecX7GYQQ+KJVgHmkns4X/Xh2a5dCIu8ftuO0f7h5
Qiy807EN5thYmMLhDOWfv85tP3RBOVjRpncB9bLmJkRZmgFS2zYWmnAg2Zd2aCGoOwJOWhXdI+mt
fLq1cDU+ID5kdLPWc6HaaADKEHQdpJx8EEzHeOcABZr5V4slxa4da6lIBw+B4F503sHnDFpVP/qn
rRUBJ6zrX1i7//vvgDF6F37+uPjxShssIdywbWCyfv64gFokPSJZ3mbCcJn5fPLIwLfvHA0vReAS
HCrleIgGrwIPOOxNnwLTBoLqWSTA4uipBsR8zIbb2jPMdQ8uZx/7BUB3P5Rv9YQJk+U/fJvxRzJH
b8CHD2MxA5/EcUwDHh4u5a9eLAZV38wO/Godq4jvFOTC58gUQgZba3mfgsQBBR4Sz6VdAinJu2BG
dmQA2StwMSIAHaT+J4dlMcSOLHHSEXN4TBAXpWZpZqV7z4fbhYqZBVrqKmwZSB0DrJa7Ot8hYvYF
yVbh9yQ/YdGIN1LqmYhIufJlpBqewzOoLtyN61XCiuJQx429QxC5XdclH+6BzfYWmMqN53GcpnaD
78PwPo6hgelRIJiY5yfd8/ECAYNkc0Ki/VF6UbYz8OvWR/eQAgOVp46D9liCd+NErchMxV4Vwwbo
51eyk4kq6dA3hbvQseyfT1cgYzUOWeldM1Np6q3J9uFi0q7Xqg+r/Qdb0qTJoWbFwmoL6E1SF7qU
BfDX2ojL5KON2mhWmY0aaA0cFr/fNaSosSeUzFljpVVsPQYWxBjIMag46sBnyjhdAO1nWIcwN+Cu
j3QXNHlKa/ZUzmTmzWtPD7C67ZexWwmoqg1RPweBMt4ook6utvLt48DdO8F9lEaTil19VtXMglaI
lSB+4/G9xpPvtxatxb6DBNvG1M4jrBfRE4E4e1vbkFmmMZxxIBCng7RAWUdqweMi2sA3Dgf0WEk2
M+JLuK78++lKidOvkr4fFtMYAVa84RDe2eU6qCIwxY39jEqmS93R7eU0QuYWZxP6lrdBbX0IFgB6
5msalQ+5ewpibyctZmVzwAGhSJG7/SZm03Vqz+UHSLc8U3Map0NYf1aDSHNHRdeXfETtIK9zvAU6
FB74NGJhHKiXJz1tU+b4m9Bdkc00AEdArPtE7QMegJzD1f0FPZu+cz+bWRUcJLjhMMc0K8Pn/AKi
R34xB1BhQU/CWdbC8tN5p0UzKLYkZ2qCHAMTEDaokQaGkS2NkNdrpwGbcBW/xm0cr7qBB1uuGflT
PLhYgNjxKzIgq4WoM2MP1dHuojXNF71wo1fkRWEpkdb6SXpOdIfVqZhRRSq6701ha+fAzaLDUNXx
gi4Az/hejumMWdOfQNUHGvsOfwq6SOw+ZLljgn21i9dx3jrrimv5J0hvz3tWuisjrgAtdRDG0ep9
GxaIPSg4A+eYXcKtHtkMGGs8Mnge2SzvAlbMXUxiru6lZ6rVRdAsBHb+ayr6moN8JgivTkOV+A4X
8NGcpKPYFYIYwco14MijYpGW7A6Qxs3Utu6Az4ZUQLZyK/MrjWbntraGyK41xy5cvxpaxy+Juae6
yZICCZEg4226VanV6Q57FkitjHduxthfgUQEsKEKL034Y9/vefSJhgjWrek+VMb4weTp+z23Qt4h
nTid7nn8OqzAbZAt6aqxhQz2wbYRSR8vMB7ovuFvbqf7+rt7pk5dpf12z15UgrAfcbe7Ou1WrRZZ
a1U62xyxOWDQVI7EDq3B0oJO+1iVSFtFTCQPbGvjUI3UMqAV0xiyblPLGqCO0JIeVNvGvJBxjBYZ
1Ss3kM+R6UNImmwM9KL+gU4na94YbIZUOzfVooUf4AVgRtewKoDnKMHyhiVIfAXuMr4WCRQpW+dM
DZA0YC4ZoFRLKuYsMi7oTA2pCxTA5KL123RFtkoiWKyCOaRQ+23WxPP3bhi38mvk5agCvNtGE1+Z
Z9V3vS7WtxZJ0St8TJVtaCw11M4RTyRt5kWe76kddS29DnJsrKu2ZEs71h56Hr4MxaC20iziBTy7
4ZrXnbVjUZocva7ESr1buGm+lVEGeSuWJrPYz/tv/rCKU7v63sfDV+ygjSeZIbgQlm6KnHAQ3w0V
x8bSqL1z54JHJm2M5LOhS8SK0QkJs9jp1MZraJkg4q+H5EJX7vrM2oVhJ7agBlznUoBeyBjsfR36
38zWKBAm1UBuKaR1DPDWWPHc04Gmg2R2HxXOnLnIedCqZcFBzBEjy+JVeuwECu0x/AmvjezwkEMk
CviBkb1pyvtaQNn1k+hYNOdt714r8FMuIMPAAPsY3q8NFH++++W6gfLkGXgIwOZ8v31CljAAzjoy
Cn66HiS6gefLqnzl9DkYzMF+virBAbJwY0jopI2OBXff6K8A5s3cxqhenApQex+scRsGX8aTw8Wu
SMZRS0efywFCR2bX6HdpECGWQz3hi3T9or+6jp7vbIhJL6lDkq4HI5SfAS2JIZDTVluk6cuHwRH3
VD+IED5dvWhPfg73PNCN0Dsfr5Q4Hoi+uP2An1297ZgfrQqjdD+75WrqaMpmaagh2+kMHi6I/H2a
bgRZszMtxYOLsCE4GojfzLNxQCQu7bJApU+D9PuNASj4KqmVeonyfkYNNBP4PGj3JXuQLxUXR0J8
ii5VWQBvV1g13HvIgTgIMGAuqEKzqpWDWfNZSZOvJahK137Uac8Zx19+vCYo7orF4MsYIVxk/EAj
uZgeVwZh9RnyXbyL0KBQ444iwtSjDJHxA0fSSz0Ib90NebmBCkn/NGTQWRkfdJSAVwEEmMlRDJqD
FLzQmA14JT0iWPVY9FDwCJBPsMm8CLJhU+Ab0W8L3AnwZwmELkciGKrQPfuqdRDnHN+mpRZal3w8
yBhru8IMtSW9PgOnQYX86ouuml6oeRIM6wy8P3PqRK0aZO/2WE4eqSQ65UB1o8VrOMuMNZa5+g4I
qpmNrJjHmGvaOfLyve423nNnZ3g4AHtOvsiy1JHmxJJuSbUi8eKFhtDdlpyPyCT9HueSnag0jmgg
i+IxHUcEPR2I1eG/tApc9y+weOxDbxKgkANyT+VBWQ1Wp03RGZvWVnfGWAGsG0BkH6q1Lt9g0hfb
IQ+hYYe8LHlwLeOv094XUNkZujdP/9xyD2TfqkngBHPMaO7bfj2XeEeuC5PxaA45xrXRSPNUAW9y
GUrmH82E3b03TjUE/DqVLKayAX8hEJpFDaWbcbAqhQ4pC89x4MQXhMbh8Pedb0rEqDOUTJZGXeFr
RheqePZV5bW+RCY6WyLf2QQTlwifY08Ty0RzMgjboFi0oGR3/Sg/ULEzjQ1y0LCKylzrmg75MuvT
6NnzS0QyRlEvLKSjZ6glyHXJ3PfaMO6iBRib+i3VNsx+5Zlf3lFXzVsOJgNiIS7yezhfHuk6ScqL
Hd1UMo4PyPifb4pqE3gf6aY0MHxisRAVa7cf/j9l57UjN5KF6SciQG9umd5nWVXphmh1qxn03j79
fozUdAm9g8HuDcFwTEtGxDm/Uc8S5fnAey7FnAS4H7CTeYgFyC4PGYHfkKGhEhBgXzo5Ukzg60KP
TvKa0dLJyrJ5XbXhhi39ClhS/AIOZH4zQLsnLexgWVKHgiUaauyy5GrGwZjV5FFKy+lshMVwl21B
693Q63JvsqSH6kuFtOSjBKryWzc62lW25WH2QxNW9FANV3GYJzdiDpfHS6h16nNvBGepDY7Aau3n
3gQgZHlzQVegWaCl7km25szzvpaZ5GlkK/7v3FMpSNsuVN9sx0tXmXpp7To5kBorXmfbiXeJompr
WQxTtb24dfDhqHbEvxif0nBCbUw2qi0vVRiNd8wbpXgdk77Y5jEhetk6BEZ2biaeaI+xLTopbvoq
u2Y5UuUE6lm4Ly8quqHf4PiQkn3nQh4KDEfQ/2k9NNfUwFogTTJtTX69uVoVPr+AcjiNBRiLCceG
7aOyEh5NVaPd46w3D4QeJizhlmuoAEEyI/uoB3EYZzDqiCPmL5o3ZNcqEldV0ZQCsOjMhk0zsBNa
Wq2oaU/BBOIsyKriRdZhdPXdynSAWEtV5A2Yxi8boUleYNJgLehFw9OX8aMGdCoQmDvKohyhl1uR
9OqzrNEEa73JSpOtbBNTMtwJgzy6yx7DiOF1VxJJkkWXsCfC/f3z7Izfkcppz7K6VYA18gftj7IY
NpUJ0wi6gCzKw1Drr0abphf5St4MvSJi9oKyxBuVB9Va472x5o+S3gdzVDeG2vUbnjTVNm8LZy0H
9oWmPA8/H5+2qbx5PUE2B5bHVebY0G9JGu90MeUvsruVk5jV1Vn/9fbd0GQPZH3zEvymVvBF4eOH
K5ydUPZ2DOOeOAsyW3GPX1XyLBmdLUi+8SJLjyoMN0gbjuMOQu2v4ej8G0DHp36F0sFBlKOzSU14
DhMo2Hsfu9njEDTuYrgQHL2uQGYma5C7G8f8Vz/D64Zt52Ds54kyWg9JqF3IZ7cXkIDZOhlT8Wdw
kGHmr3bV7P9nuxzP1Jyx+UuLLVkuZ12RIjp1Ldx86Y7+VZQiOl9FqEPIzyydoSnSmeX321erHNsA
y1zXnjoeXDJYt8bQ/pYpYdsVSLTVtb2TKWFWbZcJI4LnllWo7BXEzts0oFccZoO3fXgo6dpb30Xt
k2d61VNqpO8SCVPGobt1ytLbdkydpGT9yYZWCcm42H3pbKVKnZ0F25YkiUQJCug/XaTGVjKKao0U
zriZhiKZfMfL7+gexgcJkHrUSZiUPbbN+mHuhuc3AJFyRAHdVl2+NISUxWwC2c0hzqD7Z7zJVizG
MDjG1yFNhnA7hsTpSmVATVPTC/UiEm+jkR27G8thQv3iHmblj0mvk6MsyXq3038NlXXyoNrKuJ7Y
tN0sA63jCHHq0+Q0/auVdM2mrUSzHZaiqWjOwY7DaCVbCzP2blVtHmWjrCr7fu0ZqvYkS/jlIM87
ZcUJD/bfr6Zq2yis7SecsttnJbl0ej48aYv9+ZCRQveCVvVlm6yzQwUbq2ggILT0l3VecmnrTj/3
cXb9GmhPo+rL4r8GGrlFWpxB8MEGwhTzr1eSA+IsD/aF7rrpNWedgOiCRggrdPaKkuunPBjs/+uM
Ff5WcwLQXy3RIyJpRCkWFgLwgKHqrbMsdaNinTDG+EOW5AHI/7SKcTrfGdmAUHfvhs898dRlsLxM
ELXKcndH675JUN1ertgKyzoPgyKebQFIKs3xgJzfdfmRYmSt16awXSRQ+frkIa7rU2oYykWWpgEe
7Tho77JUO0N/rgt33qVkzs5RKHCUXA7JP2dW5HW7Nqk+ZY9Uq371kMUpTVeWWcbYEpotErSQgGYs
a30PtezrUKXeTV0asqWhMAGzIggLTb8YvBtk418jYLv+PZc6dB0rPfQLRMHQZvPJRP1y1pvnbIEp
ODza901JGEV2kHXDIgakgIV9DGoKxXxyvG3uXGxrXNmJHgGWzs2rPAzeiA0bHrrbHkMlNvQ0CHcB
Ok9Liwl/cTQIqcl+shVw4WuPK9teKmvlno0liu2epLCWp6Gx78sGWV5alSD8E8wn/HuBl1DuDfrL
11moTGJdLnVKSKuZeL+3fvUbC+uM2c0PMQzVJ8FZ0iH8/FfyrvpzRTZS1td40BM2a8q9OkbVp2Cb
lI2l/d53LHiQ4GTLvdR/Dc9xqTnVQLPvrY5izYyP0zc2EgigL2f1UifPZJ1slf2Gvhb/bnW94dfY
og7qlTcIfafMBiS5ViCShBL/EQDKRlZ91cuzwm7DS+eazc6zkvnVTIOLgknHX8sJkMlBnmAK/6hx
apx8H1bkAb9EF3fiqNTaPQ3YQ0Tyl5OnjTdj1uNOAwESflN7OcgGY9bF0fvPCJdPen1QgRyMW8B4
GPNaL8Z2N7iV9spPqeyGNMzXspg2II0twja+LDZjwjaNlUJYR3q3MhR9OwxxDHaIoR4IR7/izjsp
raG9ygvXcUVgdSkKmwt7ObH2gAgvOsGTe0dgbFMKfbx6CzkoGbEIVa1w3cN6IpUdtKbxDcUwJA2T
rFxpXmp+U+ycaK2SV/DcKuNbXTafk2Wk95D45+t/GaRok7rOC92+5NhqK0qcsFZahyGoS+6YdSRP
hnnNjGXvbcO2tpmi57sJjDfxcSZfWTQak53VMvnKYouf6mrORPU0Tal51FNPWSEDNX2oiCat+s7K
zoRc+m9g0nITzwTZS5SmAt3MGz88F9FeBJ+ys9Erspcc/N96GQpckFyzBdGQpP9mKhd5hbLtfr2s
LP7rZenVpEOxrZRBW5M/zK5fh9hAD65UL181mcY87oPJWtW1VZ5lA+4i+RXye3dWEfb9yDPuZeaZ
N1zC7H02VdY2IfP50dfNOl0wS7GDiUFYtu45Rgn2NvZYnj/ATIwM6jh5S6v210gtyB4jZYf0n5GV
nhmPkRLthMXk01S0+wivij+afDciWPV3jROlX5W9/Wah0rEp+iG61JWSnGpl1LeeZRcvRFrIbTm9
+Wc3d74clRTTZyfm6FtLMH4NqkxchUlqVbOI30GCTZ7jJhCrMEurH9HgovJA5iwJmFGVsvmYI69C
s6URN+Qi+4NbF58s+rN1NZrEojBeQu9pcr+z4ART20V/L0YnCay3zzzTnFVQWNFdawN977qJvS8M
jSQR+Htseofx07QLbGyYWzUl+OyYEDrN8q5BpRWvPRSCVYlHyF7ziuJVJVUF3dObV6UpytdhGtRb
i1si913xKntYo7sP5ym9yyq79ppV7LriIPvPYW/tqkxL17KVIH57RR7tSb6UrHLFuMZqp3uSpVYY
HnwjfEzktaOoVrY2nspIw/Jm7NAoAMGW32XfscjqaxZZML4jxcBMJ8peCV1d+zQvvhsRGGkTSZ9j
7bpga2dIHY1WfJ+CCTXPzuRPgZfHR6n+kN0VDWzS6LKwl0V0GZyiHT4Lo6v2OOs1W1mNj+m6NeMM
LkWmHwpdVBt50V6xjgU346udt1DyDPMAhix5TgoT3x4TcHfj9PhTFX3AVFgxVxNNfi5bUEZi6iF5
5UOyssO626PipZAgXcr/j4Mfl1pe7b9eQAtxAY3bAvWVRbGhhdmPnsVbrCFG1mml5cv6XBvndRkO
xqNbnY+/dWvd9PduNoulg8o6+TJF0hKcJOJfUdJ6fuNo+CW0s/lNxXk3Rw/6XVU9cbPtSvjz8hBl
fdDvPLgZG1m0K4s8PIGCsywGxlsf2u27MGrzOmZhQhqTi/W2BZm4Q+Iw7n2bnP+fsNnXqp4TnADY
dIo1z/tuGrjJYZ2oPiPW0m/HpFVOgVd1J8jd7taISuUpnhB8E3C8v1t9d9Xl+DlBBmqI6r/KHIuK
0WkHFFrxHi4DL7865dQdkLGe9nHQtLdsUlAVxorknQTRzyzuxd+hurd0g/dRafqbm7ojbjTce8pC
MovjStvBDOiOrZhxa+1zaxOh/fmqLg8Kdu/jD8Vu0LImJoZfZL9PDDXYT0odrttGN97yqHX3ZUUQ
QhYnIGX7REniRxGTU2Ove03yKA4hd2mG9dlaLWLzLVVHsuVGnjO/UmyteKRoF4/ODunqfYWR4qPV
rsN27xAReowVhcM6LxVYDS5jS5vsSTNp2D8u7wp6T4ZtnNI/WjMLImnnqqhQLq2eV0b7UFOmR2vq
Bcou7DX10TqncbAjxQ4ZY7ly7ZAIwRLceLRaGk7Plo7guLyUiFRjp7boqMoic5u2m7sG2YJlbD4O
8063AkxTltfVen3cYd8GVWtqDo1btvtgyt/wHhpHH5Zlc5EHft5fZ7Fxc5p5PP+7h+wmoLz6JPLS
nSw2JSbDubAwTVrsIzNTdy/e3IIzKoMbk6/hII5iR9sqRPxUVsp+8hAW8Q8nAlkqS7LRVtCf7LJh
Gy/jv7rGKbGoNCYX9lUnz1pdfdVzLE2/rt3gzHpyhXVsooAZT3YLYji3FVo5a3lhLePh40ewxzNY
1qevFwsK7EcqpbgnbMh/e30oHA0iR3m8kX2/XszRk4PlNuX5q74LleyIdvW7fOWva0e57q4IjGmP
azgvgaNBFV3sVuRBiXBaER4u2dPCKvtPdZoKq/VlWccq459Ti1Qa+i1IDhhKtlYBWJwfp7JrW6aK
L1r8+GTL/7hcm0Y7PQhJLSwvOS3XscOOXZEsm5PiIjHi6RstdlmboYPrDZp3qEL+5bJoW4nDvkkU
F9XywvcaDzdZr42ucahqlWUs4KsPrYEKZjfAnUE5m28Z0QBZn2TeeJjFCDlQXhxbHnIk4AqJgbCg
1UgFyEPZxt65Xg6y2LZWtVUDiOKybqgqktTk+Etf1VWTyFTsXGKndS5J2qw7z5hPTMImsbGlwQ6c
fkPgi3klyVlny46yRYuwbVx6i2XsV7088wLt1zBZfIytQ+toFmiu/qjSZjdNunIG0pC6ZnaRh8mM
EKxaDvJM1kUkjNbgoOvVvxqQGoeAuIyVnWOl301qWRz/VS97yKGkyYNtzXL58Yr/7cXkWK32fhBA
XCJzhH7TIZi26mKPOC0HcF2/DqU0UEyhlRzsUN3UsvjVZzBCdaV6yrDTGyf2Lc2KMJSuw4NTZulu
EGH6HgXJk6SUzE0Q87dof+/hAUb/3z0CpWrX09wiD+uhIOp1LcGrNszPuupsTAOv3a8qJ40RR/gq
f42o9aTbG0V1gR6TnWX9o7Mzqc66z3C0s7quvaM1D7PFxLFjJHbike6rnT22VIVfTVZ7f1SWebMD
0LcIuVJXLIemTqMNe2x1LS/zaNAc/GMS1LRndbFxWrydRmVSV2kadKuvutgVjvMoF9K76atJ05BT
9eVIWflbuyw3DVoY/7rcf+04Lu9AtsiDvKKtub/qvorcdUzsso+bVzjCbBMIaGuPjMvol+FUXkbc
GMnsFJV6quCmqIagKFu6oNG7ddjWcCv5lbey0q7txRRkMuJ1UqN9agzNcxWpPEv0yDm4XkK4ZKiT
J939kG2yBsRpvHeIPK6+6mwLH48oh02nJVb9LMAKPBfPsrs8pIbHsl11ncdryDpTqDGiIaLZ64U7
7LVMBQOTZemFYFx6aYh97AUqEFVQaAP/XZejbJF9wHK24LF7dJyX3rIB7qS2LXoDybAs1Y+FlfTN
a5Bh+GtVWOF5bviSWdH4qWVg1msra8lDV5jSpSEAibyZjlMFqZ6FY3hHSBODRgUGZsLW2R8yc/oL
ov0KEsoQ+mk3gDUyPDBLJoICadS9KgFJvN6oke5wkN5W0yQ+KMu6C+5SsTHGaXwtG8DkkY2yvuYm
h8eVMDoluBIg+Nhx+6VZfg3mDBHVtjwZlk4e15nSkuzQf8ryTB6aqCn2ZmMg9hSGF/ufA6E1uO8j
j7UscvWd6jafsvGr/l9957ESC7btv17ja6hI3P6IJ99GXvurXp591c2lG50jZLOXd/CvV/qqk28m
mZFednEh/Kerm5vRrrJzhLZCq7kgDItRvRMa29HNmk0dz+D3syfPgcipFK37Wub6vcR+6aaSSH1t
Om32Z6dNT/2Qea9z0DVr4i4O3wGtZjPYW4Pl/0Zfit7ipTsrQHDkleK+1vCNEX/IRgupoOeA24U1
97lOrBIbtpBbHe91jsEiZ0sGCiyDLMtTZNKHI4jWhfcxem9ZgM93Og5XWYLK+ZLl6nB7lIRJYMsd
74+S7eyzuVCfZMlLiJDY6AbkhvMN/Dm04aGdb/KgA4Td5IGhAlGgLq/MXw01iEosV1x306pWZ8Pw
X1oQVfFDnlD7rytU6ATc4lDs8jTCjP6fK0OO9za5AfrSw4QTulNmbtAes+8toJu7WTjxfjIdmGV9
CbRkORhERS4Z1vN6wG6EVSl1nRHujHoeWZ5Skn3jyNT92o6gq2Pvc+8wTYqV8axG07DOiGz9QIWn
0uwfNUp7azXJ9LOhlM516kmryYYKtjm+nepnP1hwOOf2J4Qsdzc1bXHMMGtABPDrNAaefSSt28yr
ONSLY6vZeHeNSnDA0oGYM4RK26rLV9EDA2eGrw8E98rXjAXOrsYKey1bM8iFl3rI3glGp+2qG2bf
7aLmuVySqqjMzL7l4OLYhx6mADCksBXpcvXYaMH8OCT58HvxhzLbGUK/SngiKgQvZTkL5kL8VpQN
/6pLl36lm2NBK4doc7vh2WLta+BAoxBkPKZMbByh1rBio/hJs2qYMFVT/Wh6+9UbVeM16UZznzhm
sE3LPvimQCMYgdL8qGYkR/N+aq+xmhmXkWznqqrH/DZGQm12YQgTLQflhR7GEBy0JsErstGDu74c
2DVV12EhssWE+zdgYFmkNwOuMTTKbkzRPwlfx0d5DXkQdgQIPNxCSwWXJswZb3OkDE1j+m6UJUqb
JNJxheriXdSDCA96S1xjdByuRSXQfG0Cm0gExa8GsRQzswX6ZGDC9NWg2FZ1UQBuOlWOcm7eOB9G
GKC1LGrnZEMs/jZ0P+ylOsAD6tAtwUGyBJUPgjnca3BdUcAaFNxRbeUMedjcDGFG4mdpkHWy1dLY
5iLWTh/gsNUKDUJfyWbn5rUgxF3HjH6oU/rcVJXyWgLt2jezqW/TKlc+cktZyQ4TDtvrrkrMsxwZ
5EB1pPUKNiPPmaaS3/1lBdFaKbNdYtxi29JvRCSHbZgpOIj8UyfP6lhUqyWcsZ28qYdDyM6on0aX
PyZj5cGqU/3qFa+yYBQ8IPwM0N9hLJy/nHrqkg3r7nRjwuBbf42qlvGhUfZ+MwXOTjbItxKAfcDC
J0RkfnHFdqDiK10j3ic83299qYU+CX0CzvU87ZyqcTaymxuQIrBNj3l3af3/HmX1UfXWYb6kGHp/
R5yov8NGQOrDwCeZTNL5q76LchLF8+yyHaSbbEhSVT0TYj3IQbKez4voQzssIS7HuJHtJsI+uPY3
1VI/pKhO7O3QHXB+KmGDfL/mlu9Oo9jr3gNfZ4SiPTQ4Ru1BZhk3q2x+jeYb/QA9/LcRdj+5XHh5
6PxJBUBnkaYRFi5OUYCh55c0oGxo+/GWp4m61lMNMHDjXiYNVTWpSBX3+i5UI/ciS7J+qZK9vFkE
u0fiV88LAH+mLV7KSQ+elOwZkDCUl+UwY8m0jqsx2soicNHFRrmadlU8I2zpdudGa6ebNWcIWZJ1
X0Gpmg+yMXLGaYsLc76Rrfjdjqcsx4dHttYZil4TOC7ZKKtgWgC1NaebLFkBMYagOQdsb3J9vfhN
p4udRg+gdJ0CSF/J4pdf9cPoRpbHpU9TKe1KelqrjjvCjdamF9dFtlNXMDJlyTu/KLB62EyMb9NS
klWqrr8jE5teZP+Gv+wOm3hmnaWHC4zoqRcmAXwu5kGmQGQDpJiOjY4eXbHHYgk48vQp06dJtVk9
mtGFvJS65g0NT8ja6SxsfZ6bT2Pdl4Ar9WQ1ZRN+e0qPS0D3EbaWd0+ONg+bJwdudzpNZFvTzNmZ
RNe3ruPZW7NIP8q4VADp28pKkJ7ck449IAQcPXkBD3cNjuJ3l0C32aLQrOmmgcaFOV7lmWIBN6pK
BBx1m581VoYM+/ZyET32VsSfmKUJxRI5Y0oe1AC34yYw126hE8VNFiT53hmfJm9ZEXlI+4a8PhIY
U3E09HpevekRLG/kM47c/6MPjO3PAom951I1wkPoZp9eH/4h4tDbBZHm7ZNAIbbFdphZMuJfNL9Z
0ZTu7AXN4DbjIa5LPiv6OW6ETbFp+RNyUvcSJuJWIHuQBKDPK+21M7Tvnqa7vgoibG12AdFOxfFr
gwSROgH8GcJu1Q/cPUQJcjynWmy70AxR756nIn9OntDXZwEBiETEBtCzA/G0HJs1mY7NMHTMy2oa
n0Zgi74o2ktHOD4kYv9XYuVIzFZGuwkLrdqWrZL5gwnAVE/7FbqSAJ2iT83u5j/aqtvhX3hoZutm
lLV68hqwrUxO/caL6tzXounvoPujzlFfZu/7EylsvovmE5XBXezl3/oMMIledlBxi2cdtJo/1JjL
68q3ME9WVl0xrVQt9mPC/CPNP9D92hp8M7mHad7oND9Vlglry3yHDVAdgRyzO8HsxTfjnpCBogwr
fc5TAFbWdz3SZwDfrCm9qBArOnxCJt2UORPslGE2VZXJNbJBVs8heTsrwaNgLLodaNE/lCHPX7vg
7woJ3R0ktDeF6CjrhPlajgSQsmgRnBpTJo/ZWauafgWPySeZK1SZCC8AkRx+pnFYX7XJwAwtfe36
XnsznGMPgnKlBOJVgxeyLlA2WI88A4h4mgfsxa/mPB4LoeLElWTXocXzSYMis5kTfgwSvf0uAk96
jMKDV7UbR8c8MShqLHLM4anToprFZ1vtIhvRwb7v7kA/1mY9DaCQzaNWuIqvRlEG0q57ceaChOVU
zOsuyOujiIdD3YHNRWqJ1CzwdaVT98MAx6wwc4Cv4LqQrSfbHzlYqJSkidoOt7geV4YosK+uA8wZ
1xzRVfau7SK0MyN1ZYOAFEgv7OcZHoOJBZCvBbl2ZFvuroZOYeke1Adi2L5ZtRMoDvUYewJ+eFVF
+qaaqubYJQin3+RpBe8t9X9rm3WViryw+12jdoeiJNAFOpJR8iqabH5cIMQjKA50PxvnYQfZI4ft
bNY+Vu8jOhpzcxRepG+tTr2pelkdAZLP3GGRi10K++N1MwEy6fTpJ3OVDU1m9p4asajJszLwmf3C
o60jrpCHq6B08KBK3b+e8XP6jF02cJNTRX6u/9Bt50UEna+T0zuEcFU3Ttz/WTb8PMKb76VpI+Bb
ot1MBr7IF5Hs3rvVaRKhH4zxqi1e82iuNmkHELnufmYOmiUAdR1kU8tyMyuRe+vr4JDNrvISIPAb
TNFJM7q33GqLLcoln22eKhsnaPjxEHZE/ae/qLboSeGTqNaa4qWJ+u9hbbYoGUb2LrFJqJRDtw36
Ol/xfpNTlo07L+ILyUo0W/TM6i9VwZelpeI1G8jr6xVbl0DskjjbzgSU97ZozllWIO2TFG9Dqa7E
4g2DTyU2UXimkdFMtm0RnOsSVYmEm1HV+nsZaB+R7hCqaeqTyn5j1c19v4G5aB0VXRHE7BPzkApE
Luq2+ltoReHjSW2o9d+o9MT+aMZYkzcphqnhU5sb2h6F3jrsrDUKyIXTvKipeK9MNfI9Y2Tr62bX
yLHDbW0M6AuHYFNrLzvoGouExE0+2tqb/S5xp5XTnMs29V17sn3h5Ri+Z6W7LUj3XDsgi3XYtNfc
6ojmIkeCmBo8rFaoaFI23Rsx/dgXvfVhFCGMLEJON6F6+yFF88RtjoUy/fQc9K8s79MaMuw/jeGQ
k3nyI0G6mMl5XE0WcL5C99wVYehxz84rJbuGmk2aVad4aHkGu6O5xTxD97vF6dNItXcI3SPY1fps
Tq63jsse74wEcqoY4pM89MKKT2RHT2lW21CH7QwYb//iJhAsiCz5ma34XVv/HRvWuzVMf9Z6Sw4s
Ms+AsU8lLERnIo5o2m61RgfhW4PZ6MbJ01dkxa3ryHTvt3Va78uwye7ZBA5Pibon0c2+2WXpJmNR
t9YhZiGKFePwpQ1gaTN71Wk4K1e6MBAEcpN9nbnhGVuaALUfIzrNXmYdAlZqRxEl2jEeDBiaUT6f
ijgZ9jkiyGeg4cZOE2K69FEWspiF1go8ptr2A8aI5Jq0TRknzj1rw2gT1peqg9ZjCptkKgaQaGew
JM4rfA4jxH9XCwpy1SYqeXMTSLwlhPVqGx52gbOo3ppm3ys2fgN57L61JO1XtWN1qO1HaAx3wICM
CUsmJPLVb3PFzkmr+uJDqciJekk7HkrLtNZQXhu/5XH5MVowfSJ4LR/QilvAyWAfwKni+tcJ44MJ
DGdFqFofo911ePgKFW9NC/8M4iIfIYIoPo/14YN4Ohu2pOo/NC/o/QyU1IdnIYVkzW79ERY8ItAx
rD6gkI2IaiPxFirGEcNB/Yr+pEdAwgnWshiLWb/mCiyiMfqY26RcwUsywXSH7bYyRyZZ0zxGNnvi
IDT7a4uI67Xhs55Gt94COGOvzAS0Lr0MqmXqWBfW2kSUvLsy18prm/CVDeaqt3mXSAwlSHmPAxrJ
iMJ0obFEQVHzARoF7DfEQc8eTW1lAxnfqqrSYJzS/OH2KSlmtEHg+Bcv5HSmbY+eyBqkkL3CDcvw
e81Ib5U1OP4kEmOTEAL2Davf6UXi4UkeD9u5vPZJNe27Jg6uM59Fie0zmMW3NArEnUBq56NJxZRV
K+oNKXQU/fL5bpsTE3ZRTysCCaDrUO4mMcVOVu3jbgWZod0aiwlql8crGPHJzR664uDNOK0i7YgH
Szl/L7oCn5Fi3lW48m2m0nsHHLzu6iGG+ML9H8wgfqfKFXwUG2wIhsPtDFrbsTdBEoV+kBJobWp0
cASn2ziGMiQCNL60Ib3bSnLVl0d3mBK4srOuXndohyrosDFxC4gPBATQYg2sVedljq9mBYlIpoc2
DuznofQIqlvZtumM0h8KghqFF7rrBAM4vyGzvGmi0l5Pbt0fEeqwL7HQYv50M7iFhnCZZvJAzVlC
35wiPudGBUjXOE9I0216a4pPcDuqHQt/i3d2Qzet2msoZgilCU4ttyriUOWfpjN3GLEJa98jRRNF
MSHkydE2bRsUuyIU6cqM3xpbq+7hNOo+EbXvPL3JMA9iOuaW30996UdNqNzssumuoz0qfk66/tKI
QazQbOaDq94xwnojLwjzJG19J9oNuKED+FPUKFDmFgbajqahTI/mpY8oratqyRV645a/xHhtG7KN
2Ch6xzBwcUzN3AtC7rs+VFK/d9WbSUBnY9jT5Gutcmy94k0I2znnrfKzHvmhRkszLmZZ5ZtmSv5q
DPA7NaLiOOfci66Oz2k/jL4ST44/4jLQMu+jCsG0otrZESPvYDMFuAeJHqZ0FwSYriHdIRzlpzma
w8kMgG+NZbSKutFaNYL/SVfq2VERPRRQg8DoNBYHd+pxBnGL6ozm2FWt2VIZQEUMLBF1LDcAy7Ii
E5l9qkcPR5eRxZNW980Oku0mGhUoa5WY95mVNkAry9e2KZ4UFcAbAtvNzmmaT02k+sqoNZM7LOXm
88zb3I2w5Obw4Ia4Fi0x0a6Pkg1y0KzgQ21aq+w+Si8SRzhKKtmr+XvTGGDlWBasuSngUOCzvprH
EfehzvtMg9z0W6cn1oFM05iiDd3YN1Kl43UEZIhmUbNN3fDdQaxmM3o6bqYi3cxjaLMZ7vmC+l5s
7TBQN8JJ3zEEGtcVIbMNkqvqJo1AExZKiNCKXp7zET2sJmCKymzT8B0k4bZK3DurNovblQiiHTG4
9JggvWurun1ijX/G7LJFxjy+G5qm7EpuJD+Y7ikAjiGLxVPDfja0SDQbLnkTAa+krRp2rGqts9Jn
Z1ca4bjLSltbxwBsfOEiJxvfQjFaLG+afpWBkFxbTvIUeeJkW269aZHIJW+dqdseOt5+dlQPxi8i
JzzDodL0SbbtEH6fO7tAzivGiwE99W0wqZvGcWsfunK6DTyLJ0kgwg0qT58aujubqmuGFy0jLJTB
vql0Hasvz8Oz1ED4qwricY354ws/lUuMxf2D8Ge6FQpOF5OxdlIwMiFBOdD6To2jSY2gnR5kwHxG
8R4Rn4HnulLABgJqb+tVz5JiW1komFcoQYAOL9rnKoXCZZAI9Mj51yMI+nQ0J19lJW12WIPx/PmB
zMJwEnH6pATVvOpVLbiIxvi0TfLwc18e4y4Rh3zicW0qwLkKshmlc3LYZUI9PeG9u9ZwoVtVlYYi
UhFAnQvAKSXNsdXz/0PXeSw3jmxp+IkQAW+29EaiRFFSdfUGUVWqhvcJl08/H5J9Lzt6ZjYZyIQR
BZPmnN8A8ppyNB2jZhUisLrXNdYsQ+O098KRoCDsqsAayXWuYZDJHRxNzDAyCKm91FipT0UKECBo
jlhe9qdpjIeT2noUkWv3pyIFOgWnhpHaI9wOvn0/l7m/5+HWJyvX65NLvGsnZHWZEfs9IYkkT2nB
oi2Al7RWV/MFyYA+n/YNCUZkaM5EL/wVof5LbATtKWvKz9YvCKCU9tgeZFKwRA5gNfv5jCxxP59G
q0fL3OvwwnWNolg5DuosZmkfB20xxKv30yzLE6NIySJoCrdOX326CagAMUQV1yfU0uGzW9jVWkuq
hLWUH55UwfSVeWiSXRzC7rtQ09uT7Fv0skZn39Idnlo9A7uYMC1dNW31nmbiVyfK/n6v1Ja6TYl0
0D6fQ+mj/NLH+3Bxo1TrDLXlL9XFmo/nvWnrcuJHU7hTOJ7c6ANSU01HtzWQ+md1QVY28NJPq4xK
Y93pTXYUQpJwlxtjzK6GFqS42fOPkXxzkKFECYIZfNeF4ZpOavkBzctQdZdMo7tAQnedZHNYrBI9
DPcybw5j1yCsUOKKmCbHUcBL1JisAYOdrJP6BYh5kBf25Adpuxq/CsuXa7XZGUnN8je0VokARIlU
CPTv96oMWFqNNvEaDKlOAB3MUwzHfF178Nian77MfxJ38bmzIRpyg+n4rI6p44GFDWoSH9Wzqs2p
OrVLoaqqsBHz4DVfHuX/tTvEiP4fR49e0O3mMSa4WO6NelxjtvydxUm/7mxU4bauZiMwUmaHoSkC
kjocENX4f1d+ilj6vGqDFnxm7DVA7igGEH+7+SvGU4IM4GRo4inM++SYawVy7i89NoG7PhmuZVg/
ZfQDJ1SycUirix/IyUUEyjtoWj0es9J86dCGJxyu+Vsva7UVwGjSCVEq38KmKOm7ZbEzxujqkRUL
ixu+6x+t7lv7YQkT6I5TnKYImci2Nc+zgbXNHiKCd+tbvuFg8MFLFtV7oGiQ2A+UEUTKYTxqlZvx
6fjzJZ4RZHM8rWPWRJwxQLyhGfJTqMfocguNaRVkrDO35ogWjOasJFnnlTYB0vItc5UFkX1D8ais
6+wUVPKLh40/DaDVoz2WeGuaqdgkpMjMUQSXMZbWnqByDWtsnbKE2DhtV73oBaTGgWXUOs7rdNXn
UfXipGScEbJCtL/cQ7SXG7IwAUch+GxNKNvicWP6MvsD1H97DsvUXmOJXG46TTZPGcIZllFpnzXd
7M6bWv+Y40t0xTuTnLQjxa8pi/eeFHjPC/vmeXG15xMoDyFx9M+qDFFMSLUffWjXa+RpBxCjcX7R
dNY9XTBs6zyJf0R18kEkaY0Dt/19iOIrgqje7yImnsa4YJaa+5KHTF/KKG1WrY5tm925P4nM+8QC
6KM8XfQHgiVvpAbhuPQNRCuiJZsq6rKjieL8xitseUDFVO4lqYMNKE1rIzXRbZk+bqp6TPd6s8Q7
AiJSJZFWEffuBaA/doXx8FbCJ7HSKvkearULE5xkgnnLar1ayCvJVrdc+daN+nfRGX+Uo2hQJ4cw
SbafPAxeLamfBugAjeUGzeXsGqdZAbk1m+mktmIu8nNT1OPZWaJ3M1Df0WqbQzC02gfW19s4sAip
wtjbhH2+naI0+gAp+DPGaOrZbk3t3dIdDfsMfdz6fQGy0amSXd5O/veW+HUb+GDru3A+E/iMNrmN
nNJABvmAIv/GR8n9RxeM1trLPOOFFYB1bOuk23dwz26JLWC9kwn/3SIf7ATpV4shMfNpw7oGVV4v
3iP2IbCG+Go1IaENLS5/5fVvZAUScqRJvZKtG9xAG4e7KPEgDDcSjy2ZyRdCDF+zKY5yjsVt7IR/
7RG2SErwzBhNt3uUwOmOVP4758eeVM47I5eWrx71+251pGpUdVWowx9nP9r+z0uo3a4MVT+PWJl2
jIh8wv5YTI3vm9WI3bGqqy013gyJzkGq/o/Nx/7H4apNFf9qU9dRbbMhyo2l19OKtV2O9ltZ1gyq
y6buMYUhnPqfVmuwmRAs+3MNyO4WP7a/6/dT72U8kwbUHG0XZXFzUkW9DLOjXSE+pup2N/+njno1
s8ghfapmM3pzDJ3PwS+sNSCi6E211YVL757a4161qUKHm64nY/h0byrc7DWiG3ucJHBuPNqo+d/b
1I6yky35nUXreLn4vS3VupVhDPrx0caKc42YvfVS2bmxTfw62js1UuOV1jgXvbb1S1gECUPfJH60
vvFZAES+mbo2nWQYF1sXA6JrNUuWT9G8QuKt+p6AuNinGEAeSIzAWoadiMnexjCDYTO0ObGUsHx2
q6F7stN87zPGnnHyZIoks/wIc2yfseQ/l0i27hF3+Sjb3LtAP9S3GssuupXIfR7FlDLD15+zSZwQ
QynOuPfGWOoA5AZFJbdWYLiYnhTox1XyR+whO8mNDm4E9J9L0erf0VsrN/HolltdGq+km3uWmD0y
jVU2rTvUDfd2W5Hp0RFkMkyIcky9N9kw6B+NNwIYFdnCpiCSlOMPhQVVZP2R1l9W13eslAE09pHz
KUe73hRw597yBJGCeqp+Esufz6qpjcz+EuTFUdVUAVE42nVQvzfqeNUmevMjcIb2SdWGpJJkmKZn
IeYAnJqIN1WRjW9lHJbQYJNxq0Xj+KbakorJLuCoi6oFuHKek6b4jQzN3wfICalqopJgUJZrqKIw
/0pGJ76qywS1TI461oWrxwFDj92DrbX5UbU1fLdPQgsvQUcOf6426CVGr4YsdEw8s3nn+dESnqDb
Vm2Rk1yLkgyqanKqAdRtXv1S/bpqSkY5r/XaMPeqms5d9TYTFb9focQC2wSopDCvCuQKHPQ1rVPv
kHb0r0i2/Ad0ez+kk8zPjfDbo/3fxxHiL4FDWuZOXe9x4GAkt4lsHCubYlyj4FQ9IxloH61p0c9p
kmml2lQxVHr1LJYiSjXgnOYsF80nqDn/3fE42Mikd6hN/fXRpLbmPKyeH21+WvzWg5bZT5sEK7/t
0ufKJGUcY9Z733q0uZoARNAGJ3WERobpflgZNflBMwHDCBPV8bS2MUPRC/EREQjahswZdqpqxFWB
G0IP79pzuo84DBeQzxIrXA5Oxrg4pHEMqHqpjnFf4xgMzgSpJtZesfthBTn4tsomwrxUbZLqB7MD
uS/G3v2YynY8xBozNrU3n7rsINp63kQ2XPlBuN4pbJmUuBnROV0zYkTScvfdG0qWYEH8qWpOYWS3
JU+gaokfuu+W7aCSJIqraqr6iNlEUcsnVQUxZa/xcPzeoPOwMacmeHeSQUMSLNG2ThD47wZTo4Ne
MqlT1QqpF/TXmOSogy26i1cYDGe1MwTR8f7N5LUe1uNs8V3V9au+XDQTTHdFEJRP6kBsiZnTzT3O
SBgXrlTbyMizjTtUqALW90FSD5BoGPImNbCpsck3vZBw55LGEQN0kbXlmvLg5d0u9oYc7GeU7EvU
Qt6j8VrXbbELNIyh83HRvRzdG0ECh+Sv0W8rUFkfWjYQncr1b32UMbrPZfHhGNPMPJ9eDtOYnLm4
5Z1lAt0ZHdH8Y9Amki1B+IkcNBYcE+LPQW/vVa2px/bds470jsnWxcvSAxV08kwzgL6VIUVdhvFH
NxHJyhtSUtBozINRRt46JiewRPm89QDSZZvkdr8jjLXExnym88Vt7q1ybZtFdAjMDeKj/qu7+MGo
wswPlq29WGX7rTc1rHj8Zn7hRyPDUU3Eq3PWLpoFLTIlebyO3BqqoYmGIKpZ1Q9RDq9h2OjvOBkq
xM2qtYPwVhDXyhrm6rrWcH9mA3TRUqiteJljuJX9HJVRfm8ypjA5adbwlnb5r9r1rUOHjcUldtCH
m5ninoum+IO5d/fLt+PLMBXGb2w2dlnQOSyWXrpZrpiQl+SwhQAu4WSrAHHlb9GCv47LdhXhjfFh
p90xAcj7yygQhtNec2xM3ky3OqPMW+4qgzhtqaXl1h/TmqR38o1JX7MffIgMsQhi9Okz8WoPVUsg
wE1+tfEPPZLuPuiMBZ1f+ptZJ0ZYpnGFcbZP0FYHGetK8yrTsXwf+3RhF+bxSVXzBr1RQBNPMO/d
17CfyUP1YwNXw5pek9Ze+GVptwMVnB66Bo0QRysP2D1h4pC77YGgX7u1F1o5K3Prjak/f16SgyRB
sQEEtU01Ev0ktfJVaoqE4I27ss0rroNvkaQHsuhqd1FoVrh9l6C+NKP+MD2BZm1RXh1Wax+D9I2r
6Myd2of0aXDu8dBeTe5XT+f8YcdecCtq5PmxyPgYHGvGRRsT5mXfhBAcsWZcTZeajt7iWzMQuV9q
A8nitxInXlVDD7h+64JsF4e18yGqBrPdstirfX3g6FcvbA/3Wm03VzHKo61nOrIW5iFrcnkplkLo
41mmwiRcQ63uu2E3+JqLlpHpXibT8FjzzsWKiA6aAarRWvakDmPMPBfnwmzdiz4a7A1nIbd2kgwI
1i51tUsVJDCxeRouqnK/VNF0DknVijBqMcaHcSgIS3Yxhmm+08YQhlAOU9Vq+QMkAVzOXmDPZC2A
E1GdhMnR0tflsY/n93tV7THaejglTnYp8uEPu0qrY0HE6zIMzd8FCpjeFl+5Zv2vHaMeTM8mP+Vx
rLA8w1p1k9GsAJAjLbJcJREEgyYzRTDADqMXK/OnXTxApjRyPXrhS4Ik4A5yflo8jFSbOs7HGuhF
Vf3GfoVxR5RhOf/RLpsO+aLW1dBljFqmcqGxiecwhnFKUaaiBGAMxXLMa5LIS1ti03siBBQB53DF
e+GUH3XYxBdVC4I5XKCVOJIvO0eRanttdFMW0mX/rrul+ezi+wFiRAB64YgGWCqL45uqxC05JvTq
5ZOqGgIoB2S8fK+q9Vymx3AMQA4vZyLjWbzIMbn/YdXkOvM6afPoTdWcYiTEOqKJoqoJ3u9b114C
0cvpsevUJ7gY7kpVc9NzXlsouKqmfp+IzEPuFu2r+u3FgvOanFTDT3P53QuwaDaNequqNebyvJol
bjfqt7kFMkgpQlBLTV0tCYfXvCbES2KZ1JpjlPpaa7r25JIsIJA8N/TVdtUddJfMUIT554c3VfMq
jSLvBwDic8sWnnR8T50j/yJu8TkTCf1e99BFSMrHN3y+GeqZGq7w6KwvIDjyQ1254UlYMj6HoZYc
yEOWhwoRzxezSD9z5Nm+xOy92TN+7Z5ff5VF5WK5nE0no8bU2E9B3xD7Sb6OJOI7IvgsDIzITy/5
VKYgcaLoTIp0n07y3ZWltUKOE/hGnbvPQvaVXBWNwevNlzrkxYsqNNfNX4iGIpEd/vBQeFwPGQx0
f2zIp0XNAOAK6DkcOh2NzR4WSyCmM2B5eWy75ie2mdrRMYr53ekbXrvp1cAP/hPftV+l9Nck6FHu
rsNd7Ma/m77IXpI0Qbc297QdNH39s3ZSg0mr2Bm+6X7E7p6UWP7NknLcWVqSbn0tP0da8Ivpun6y
2+S3nVQ/+ym2Se803sEAMUqWzcc4C6GxqU1zFJggPwSxlf05kiTKZ8cHitSQrPT4sLNmCjZmTHqp
AQjwVlV7IvIpKT9Mz0WZYv6COjFZAuNbI6Pg4ARkPgG+59smRh7T9gArjWDhu24In5w/fVjfl7E0
3iy9O0FEb1ZkoaKdXhERc5C7JPAyEe/VmZu3nvUyTX+aOJ5Y10q4/mEueuQPJwDK7Zo4o3YwNPJq
cJqaHdx5E3mQ0Dr9AuqhX3IiYBv0ldxN6ZaLj6w8MjwiselG35vCb2/SZNCmyXzxSNwD7vZiIqYU
mj3FT1OQ/ppLTBenEe1crBb/ktBgamEGuAFG3doZYnEleWvsncaJT5FTEpVPan8Tlbr1CfLz5+ik
9V82Kpjkgn4nfd9A/o4J1lc14hCj6Fc6InVHnPvGN70yktcGlIqqqaJxhLGDOE9wbDlCFWFtgnSZ
gnMIWeUNGRUD2F96ABuxTfFieBkMW7/NpFa3gUmuW1UdhBQvRYoW/LJzAF14Gy3I2JM7PKkmC/bB
3kvcZtP5mXELBkuA8gRAtNRUk2E5CL6JPDupE5bR52gxMjN3SQ6VES5qn3V/m0MgrXZSX1UNT6po
m/shFjrLzomVDflqcVK1wDT6W6LlIAQ8JOlVm4lHyHEIShcWDSeogknJjk8De9HlhMjX5m3WZDpo
BI5gVp2+9ibZh2WnthTTSOBPgzRwVEcQ6h5PYYUK1OOSkZ+fEF/N7r+5SMZqnQTzbU4Jd8yOYd66
EGu0so1PeREz0lUi/csVLrrSzJ3evNh9y8evGk/cd2Ka69lyJqxJSuu9nupfcYbQhNpHiFZfI04Z
HECM2u+ugZ+hNgTjVh1bWmZ0arCpWau9o06mB/t1Zx/ar4z3NWCYdi5OQcwMAipa8qYKxFGqbZOF
1Tb7b5s5J8UqagLEu10zeZujCZRXGKD9be/zOLFuftVbt0xqdPpgWo6qmmpBfzQk8BB1iDG61o0B
bPaK5H582ZFGnlBpPbjL6U3U7oC7hwiiw21rtN57U0WWdvR23TgdvSj13gTa6Jcp1aCZmwDQKjuC
HY0jzV4dTEQwvqIlx5omFOUa1G+35QZNW4DNf1+v7f+qCi3cwuwHGIVtyhtcOhOLu66/V1WbsNtN
azCeqRomptVeNgDs7lUz5CxZ7EOAGy+qabIk6bw+1bH1aKKbaptleDJKPgxVa4U2HITTVhzBH1XF
4M4vNeCQ53sTLEgcrcZgZXll8ur5fOYC7Sx3Nu0VuV0yxdYYvaki0OO9XlnyompT6HeXpPX3lZkn
2Vp2SxS4bbyV2lsljPK5YxI667J092izgux3oOsMekPdXY0EVtlvD2/RqdPfVMF7hILHQLb60Rba
40eb6NMTij762xCF6VNruH88DshYp6C80XX7R5uPXZmY7hfthhHBCmSE1s7kzk9mkr6KKSgujIHF
hRT6aYAEcVI1jDJdfaU2gzx+M4Qtjv9oU6c5XfWzFWG0MeqmAORTeldV+C1RQg9CAAx12mpdA6RL
LqYdNxkc1VubhvUtzGrCa0Ga7FVbkZTEKlMg5nFZ1eu5CfUV7354VAfbFh6tFSrFlg38p9axw8rp
ZrdRn7S3VtZvgkDhM3qv7a3KELm1Yy1c69BB8XoYz15vD9wAdsbApzYkUkFKGW570+c2felS/6h2
qiZ8xgyC911wNOaxvsz2dHbbeOB5jtZHZ4/1KZjaHlTQHBXPbVRvy3qr6WO96Tqv3RhOJAEehd3O
1izvecigaKRDmC32Y1t83L51VljBhx+ewnp4doYIxfaYnBS8hJ9hn+6cGMGDzGGlUzEDCGqjOUyJ
+yX9EgRbe9SHCOaEFoPp1gdzI5iDrDtmH2WAv5BZrCQo4fWUaBBJQ0Zzle0DHwO73gaDrmvjCcTE
h9F6yT5iQCDArQNJB6Q8DOZZl2jNCUOzSC7ATvK1fT6Zn6y76GxAL2xqS78UfX7EjFp7avoaeuww
+sdigABnWR9pN6Ys/3zWyaA9iyH2b7JwjNNMRpt4hyCYaFWropwFnKmVPuGkizox6dsZN4CgHrKV
kIyRLIaf9eFqxF3wuojwzZAY3Lmx4T1G1pPdpfpOwxhlVSWfUsp3MkKbRBj1rnKFfx4K3GAIBLD5
KOYRBXjXas6Iln0DYTHhQieGXe3F+LiaZngZyi8uE5+QW7FW6D6Pa8+2yNxWmvFUMFctnEm/WjlX
HptCnh0EZ6MYkEihYbmYmXDy5uzQGWN7avuw3WIfOW46z4uecr+VG12Y36IJ/wAQU/02klA0dFlf
HeAf18a0P7Q0aQ4Fao1PyCSCK2FM2eadJ57qqiJKYo7wt2S4jpp5eAJIcOhbBBlFm63Ltt4HxRQc
S2tuNjnzBpZWdryycNNat0N/cJoFERj1xtYe3WwHQPgnUk0/FjPRg02WfM3dGtbA4fo16mxE8Hhv
3E4DrpcJcTYo0UkAroWWBCv23mK0t1zYNvrPJjNneHV2ex4BGhy1JeBhdVc1ozaWaTVTFF6jnjxI
HiPMUmZIRiSj0D/M4sfgapc8h+eLOMo6T6+gl/+SvtWcyL/pjIRZi+aafpqrxnizYXjYvPake912
zMDfeM3aKuPkqS+b6BRNzDAKg+93jvHlyfsaub1xeXvrgpCVN6BJ4SUfGPUywcyIobpN2+5jd/7p
27r/NPmZWBMKFDGh0DvYAW81ckuud4yGGEeICDKNUWJaVrVLpOQbRIByPabJV1fUuGQn9oGxfMhA
rCBv1e64oX+1ORYxE2F4sg+YcojGeSUwYq5S0GWbMO1ugd/BMfM73N90qzrGLf1gqtlrOQ7duu6J
CbTlK5qm+tOQJMaTWArPxrDSg4SZl6vYjMKt3YPUiw2TFYrm9fS9TreNssxfA8raJVX0pZF5QIkh
QVGIUMavwRnrT4GsOYP2oS+xsfN8OE1mRA5En6CnBkyPn6MOII+8siIRa/KeTW1fsDUvVrgBfOSp
HvPnPWeBUG9myMUvU0CAvTX7maxw9IawCsOnaEAohXoPDt9OnyaQlytss5hVsCjsMx0Ojy0IXss8
2rnBoj7bDF+RHxYIlFnAG30zB8RglwAPw30ssWo0IcyvegMqk/g9QhpMgP1uuwA4X+t6RJ29lV0K
fY3QdLXVqx6Ecq9hwGLoGvKR6MVEUUhiofZvczO/TbHbPRFqLNaynxFFK8QL7OU3Is3dykFP/hjM
JihQM3SOnuuftHAITloW+idnwek0af+j84OnOqGbtTuNbixvmoNEYQkL1T9HgKj7pu//xPvAghPs
RlutzubnEa+iJ4/gcbUQiKPcvOWefwb/MDPLnkLu4PjnxKqd6EYEfClNt6bVh6uugkRRpA2BChHZ
ZN1q59D4TbVyMlfsga5XgOICB9ANg8EOMvPJK0lKmRWaW0jH3mqn94nyVMYmS9N9PQt7P7RN8Ece
vMNl6nUR/pJuu4HzzlgaLBAZ7VdiDevSKaKTOUX4IzZ6t2GlHhwGgGd7BxwouBNSUlrI4q2HcO85
FUEP3d4wZ3wOJmd8zUc0ijxqiMlkW2FH72WhuedH0YyVd6+6zPyPbgtFDJuvixMydwxGBxyjXwD0
bIJgF0ZhsI4D1NcMur41S+aVqUd8iqFtnWWbkjZl9vGVl+a2jLL5pEvkmxCKuhpp9NtZHKKg6jyh
W6xeRlZnDMRLsYjn2OVkPOl2K67jIOaLSJeem1pQR+LaJkx1mzbf15Gnx+vc4zGCCTtqgvVHP+TM
PJzkM8tNdA7t6tWxJnc3lQnr76UI/WcZ9PDQhJFuu/6ae112ilkenPLQSzZWBQEANnZydlz7akYW
7I1g4o3C7nEEcUV8L92OWnuVGFQS2GNx1i8CZ0ZxUBgwd8lIQxUGlmg7i9cVCMz/FlpPvmhA27QK
sMuwYiS1whqkxlQEgjALfg0esudLIkCT5tYMsXXFcAuOBGagARzraACNNUfjzIoz5FxCI08ISh95
UatzZ8+veiwnqB2hu5lQpVnPSxWZgnk92DwsO/cBmnlxDq+kR3pSGqCLArs6g8g4jDOMFOBKl97u
r5rA/6m002xjYqIp1wozFy8Efgf82dYb5xJOgfQvU24YTAX74iUgNXdKu+ZTAjf6wGsDtGH1Ix6T
/EMvcYkJxJdfhbzcKkrgLaGCVpqsdHJeKC/wjWdVzAxhAKwCbROqo9EAx16tVqUG2DMEKTC3pX1S
l8G18j1po/JYpDVd9tR7Gwy7gYeQUgAEV8l1hWJa4lUu34W7tunynkcDSm8LUAD/tXGXdfw9JEfC
55QA6yGT8WeMFBzio7sZa7mN500Q3Be8EQDtTWbwdNH/zbV1PrR/sa4RZzEW+3ZqGSZBBWYeltZ6
BklIwONs26MXf6/K2vqGhDyKnNObmUXOIR+1N0kQYKG36vvGXowH0j/13jqkwRSTrd8EqQyOceJc
UlJp69xEVknoJcJ/Fohx9+zb5vxk5On7pLNKjZsIGcUYyvBi0tSE6NpkHX8PKNDnXQEiKtp+55Lw
BstVu3fhiHz+qx894wZs10caW5tZCNj008aCqy/zodtUuRu8wgLwXvT5XYLge7UAI7hl1O2aNPtW
MzFAvjIBWlmTTFVVmZsFc766AKCpafus92PmT1YO/MXZlFFvrZu6Gg6wI6r33m67wwRbZK2qZuZ1
4I1bB79QrXtmusz/I3p3Y9bR1+xq875Kc3lG+ON1kIC9bd/NXiKkXF6izmjJDCOF6Q1evnVat9nX
0MCtCHaGliExV/DzFqaGPyIV7MUkGato5cmp2LKKfrGIc9CLb4ripY8Bi/0o3XdMy8SxWDAz9YKr
i0FYHG3vJVlwo60160eAEfGCJFXFbCafmmaF2/S/TapdHV4sn117qiPuayCg062KKqdUQM/OBDlt
tE20CXczjpAHJ35PO5AC4W3qonwXQed1hQW3aJxuCJWjbojn3V1XQ2GEFG6osFkw+KmHkvciuKF2
9GEOSXL6OftddAKX5cgtk1V+idpUX7TTwCU7qM1MEkGChcW/N7YVaF9fmCgI1dp+XiCFzGWLUzUA
t446vB7CVaYZSxyB1ggs1pasyndPKzeZHuGQ+2UPIyjm5cZ1yxXV1gOf6BqZLrcKqqgaJ1nMxUEd
mXiCO4MsYvT3+WK5iDrKiPV55XpFvlG/MkNrmgQswmeLq98+6vS9UhjxgjUk9/EIhvNXvzy/yU68
Q4katcoBqyJT919tpiyRSWlhfKeqRdHs41oz8Z9ZflMJ7jPCO+Og/qT6GTgvx0kzIk4yNNugrr/U
efkUwTFfHuP9CatGhZcqQ7IuzkIafbRNtdnvkVrBkwnQxx37q94GaLdkqKc5n7a62f5QeGBVjMCo
+xZ+HfFUJEeKZnQxI2q8nD7e77Yq6X3HecV69OcAc3EbdDFP1EVCdCey7qaevZv5LyNxn51sLbp1
Z0zQ22PqTnqrOuUeyz8Ro9n2eGhgh00g1F20UY9LPQ21VePxma3UpnoLnNgMySv3q6AayhO+jgHo
M7W5FBAReDe0fYPXO33LmEmACMCcsRrGCPQfm+psD0cKkMi+VZ7umzIfQEO5yUH9vanriFF3m1Rk
3+RkntSdu98lqKWrysnnjbrX6q5komL9LwzEVxYMgHom6gy1pdrur4Oqq8LKcQzp+hiIJqKPY/+m
Hvz91VS35vE2qD0tkc9VA4Z9o26F+pHm0HJ/RFSZayLozHKd5qdYbEOQu7zfX7v0BgnwytoVzAZ4
625GUwqYtvGulBCdhTm/mUvXoYbtInW9vYwkSGDs+FY6dE6UcDv0hJysrP7XH/7Hb1Cb2F5Bdjdj
837k/emhJoND6WCZG9UFqPG9R2784ALImt5yuLz3m3uHU/zjq/kHqOLfd9AijVclsCZlt7Pi0pDb
1I//1PpC3z7uMJ3gyfR8KN2PzkUfXgtMLHfqtwxh85K7Ut+h0TjIdVfET2I0NWAeSz+0fNbqTLX1
/7YFfS0RDoizjXoThjTfMYVh6bK8COaEtJMNx/rx+iwHuI3kANtcj0iwHdQbPPXOeJhLh2VJsy29
EeMjfwFX/r9/163yYxiDFQ5KC7jCAkh5vHsyffbNBcBoVW67yNvQvS3dsnqTVPXRVhH9WXokx5Te
NvSaEcxK/upFGn2kOl4Vj6/1H6/ofVPtl00wHoLOXqs34X4KtgJ77VN0JAhUX8iCvduj0H18fOGP
d1m1qWq0vIX6MOw6QHr72Et2ap+tXnZ1xOP8f7+Cqq6emtq6n6Pq981/7VfVf7XdX9u6cd2/ux5s
5Ujw5/Yxgiu3yoHHVDkgt8EF4bwMHGYA0TQyWajO5g4fCvL0zAvUEx9dE2NQ76WU4uoxN2B9+GQS
sZB6hcd2di0BpYxtf3YWrKqc6ms5+v3OtiVTic7UN3pUEbsZEJhZkeDdKd7BXC52kbYc202U1C8e
5sWPB6/+qqreP6dHXTU+XpN/nVKNuTgM2A+ql1EV7dJdqy0zg75kp3Ce1N1XF6nAM85gVnjthhBa
/Vp9JbDaaVWb/2gdfeuP0kFESa1bZlyDt5DqvruKSxFzw/pUy4/EwaGGpAu+YcrMj2QA7o6MyVbd
Y1Wox54u0xOEclkjz/nPcjZPQWoVO11O58yuESgL+oPqZAx6bQFnt0Y9dxNX0X0EsMQXpPziqC6o
nrzaoqcXCxvGTcYvOQavmMX5d8xymLm3EM+zXaneiEdnoBu6d+S8x+8zxWRshhni/eMu1oVHT5ot
w0zhF84mdKALKVIJvIA/wCVbzMQD5EfVIeTWoJxY6KJMhrO965ipyRZ43WY/+95xBphDPncPPRKN
4sRdFziG3WdX91VUYkQVOTfTuHfCcKkvrZVZO3V99btCN5mOwnyRVil2um1d1VN9PFq1Vfb9r9Sa
k9VUVSj9QyH/e4H26Dg0Nfar+n1ix/K0xpGG5QMY/61RuCXsfFGOzwiy24f/Yey8llzV1XZ9RVSR
w6lzbnt07hNqRHLOXP1+kMdc9Oqaa9d/olIC2xiE9OkNQNOKg2DtdEFTHLgX/uR+ktz/X/FPzGPM
/Mfwgv4dQ8/UB6dcGRCkkcWwNBxOMh4CmxF8hULgOueSiX9G3NaeTOzRAB7sZviG/GcwFx3mEX3+
J+839DTezxdhbhU50eX/fyrmaj3spfM81IsvI4r3ufhcFrl75Rhg+8GEFmEGMdGVGnMn47EouoiP
vU+5RBaHTR61e5Z97b+w+vuLUnzPT7OM+7F5ai+BBZzYEMQegxe9mL+yOULoWjwmY4YczNIb9A+0
Vogn+220yyrfl9ei+z3rTm/QADBI48X3eZy4U8WMbk7mumFM2HJQUIpUgIlNkzDxc+bkjpIU5U9z
2fu3z8ceJs65z9B1a8lXwNM3JrtU4xK93oxNqB+2+CJ6eVBtVd6LaZmY1ImcSO6nnqaFoshGEJrX
HgSQubPoMhdFbk7mv3Gumz/jy7FB+twg1MEYxpgpBs4GIEC6E2Xx5HHFI5bxU/v9y4+5ki0CqZM/
TSPFX3i/88bvHkT7vbhdA5R0AU1P/4HfNEhuiDvl37Pi6PtQBSin2tl5vPpKBfFgisxLuC+cEEHw
EK1zw7wGFA0imfuJYuf+7JQy3d+//XQn38ke8zNzn8/cb2ZR66hpw/7Jf547kbv3EtmvZXHQ/ayf
en39gK9HSQobG7X5pIxIzYpxZZ49iGP/rW7uIlrv82yRnRPxf8xFkRPH/c+zflrOiN6i45eP+re6
L2f98kneNOBjNFc2Poy+6RHHw5m9imK8r1XFAy8SQimQM6ERsXifwmxzMteNCZ6g0O/oU9Qa2Xsn
MdyKk89dP7WIrKt7IITYgr/f0eJhEc/J/LDMD9X/rJsPE8+d6Pdvdf/XU7ljOpH7sxC0X7+ycWhj
WjvNhcWLa07uK9m5/ClW8W/dv9Td1xPTae+fIM7zpc/9E7rIOSlS90duHH8phgaxBhW5+R0txpC5
KHLzhGzu/KXuS1H0c1sEA9qfSokkQpSZEPl4ONl7Z3orbuF7VtSK8kgom2V1UiQb1cke5+EdMBW0
8bksjRONXJTFyM9cyCOiZCSGfQ8duZ5Rj0sxPBD9R5K1Qhn4L13tPmiYMjEEMbpk+QgJE/G31b8N
t/OtYIlF/9xnvg3mui+3iyiK1t6rYkIWNkyvTh71VWOp8bgU698IgAHhoqh/8uou2NyfeHFR5uQ+
rM5lcbn+Z1E0zI+uKHoEUv4O36L85QyibkwisBNKxGM0D/b3ifW9Xfw/85EVXiUs3pK9QWBEmyIk
n1aOczdxrEjExGAuityXfmIQnes+/XDR8uWQzimk9aidQQVeS6gUuAaIHkTKNQUkx/TiynHEqx/F
0OUmUZLsxJXJozZNdqNsLarEMnbiYZ//0fuz/ymY+WmqMHcVOfH3BllLRO/e6R7kSi1ET7QwQCZF
RSu7G52c7RjUXJThIh7Re5xS3AH9qIbVm3iQ/0a1StlbY53N1knF5mCaJvsIiWBY4pDWRFJW7FYu
5rJreBL6Z76xyCfdYWs0MCBjQJ4jH4aqeFtddY+Cs22wARDIaNeIqyr+lzKByqQW2VMewjMRfHJ1
+oPHGtGd+h7P/HL5xUX99Bfdl673qy7WLCJ7f8wDNidHRx/W4iqLj50T8QXmoriwX+ruqzrR8pXM
OfcUzfNPUn1fXZpY6y2wMcQqzkvdlyYL+62GEOBahTFLEeoZAqTZHp9JWg2VvTPNQqZnanUcYJ5q
FOHdVHqPgZJslekcclQm59wr64XoNTZJv5PGXF/JbQJIr+uyRRXwqIvESWx9aToAPBUwRac4sjdy
4BvpGskgDJdZ2a+JSoIaHqx9pXrVA5ws9poRjYV4nli4F4XyKXb7pwnR/s1DBvYb/JtyhWpcjyoH
RVGXIHiURGxPlD0qEKFZxN9Cx0JZUG/OQ4gWggVsYaOyt791DHe8xkX1E77jrtWV/KVPdVy1Yvcj
zZmSl/jAH1xPBimeVE+tMxrfHaL17Oy6HhsOSo06TtctvKosX8sRTC9L8vxZlWNziaIO8KoA2S45
m2wBdELJY2oU6DfJ8qpAIhhlqBwcN0aMxaWfWgglYSbQ4SjgR8q2ysz8Mg5RcRE5kSRZZqF7lqYI
CxOEN7LQW+UF8kPu0L3rbJ5ta3mS8kvkQsOOBCWO1RQAXtguK7cwC1G9liF8ai5GojIKhqs6ycAE
OXXHerjK7ANIDbbXHILtNapfQzsE125KILoEV1eOPpDVlPaiKk8w6UZ3EVWuDOEzzWC3xvKuFWrY
V5md0GssKcpy6HuPFQQNoekArYpNrmWKpSgesouh65qLEjXOwzglZQJsz+Tegl1Nj7nBV5N4qeQW
rmgduzP6gNlc36vowri/hygYL/cSaA6Ufy3uufn4IjCcB1RmgmXh1wt0T7W1pRj6ahiqFI03wPSZ
pugH0wLqDKxVWammGtULrOCRwcABPHf8/FRAtTtVUzIXuT+3UUYMtUPayISblquHdNRjbanomnIQ
STZ4/1RmbSEtBweWu+PHBJsRNXhqXQCjttm371GXvmlspYMLh+7Ps6XDZwaZCFohK1CJacffbHe+
+mmkvg9VBFoBQZwnr0+AXaOD9TAq7CUbQ2QcCzttD2ob1rs4DrMLf4EC5b+Wv1W9xM2VxPpZ1tqn
EtWgsx1ED51ZVFBfpfJb2LJxZCH2uBZF0cBW6DPy6+m67Bctxh2LYeoeKjGmfCFYruk4drCpsiRo
t4wZq08HG+mHFY/6UZyqrHTlYjn+DnIYTp0JsmgbXjjFav4GtRf98f0xup+31Mb6oWrqdSoja7N0
sVhuveQRo8KRoH1WsVY29SNEi+ob3PP2Quh4L0oY7dbfMK2DDJX0iDVNPUSdpeVfD4rsJ9lGjwvX
QIDa0H6IWExZCQbdCf209lR2hJXzGLUT0WChZLFHBjMCzcalUHWp3iK2qSxFUVyeJJanV5UFJmy6
PmbfA3QppoleuDX7P/efE0epuzWzEs7ZdP1QnQaRlwwO/vTcM32no5wisiIpvBGG+1wWd1tfIyH5
qVI0i5YGcseqewA4AwLP6xbgurBUyAsGJbV8K0vP37Vm56Hx7hcfeb4R7WHnl5tYRbWpGCWLgLVk
4xZOPHBfeYF3aqaki9A9sTV3+6mhbWPsZF481wzXUBjCY94neBhOiciJOp1VNpYNJopqoRJU+A3+
j47ikHvv+eimxxzw/3JIbHfgK2Rl+/U0dZMhcnvrL7lMNHD55duJ3uJDhixXq1NcTzwKth11o4YB
iyLlOZiSFIGJsygOrotiYeB2kNflkOD61JzLKJcv5k4ih4PekRdfwz4yB4c2URU/Lxw8MQZJOlgv
BlB8lKVE65dDRVF8cI3q6M5CCPx+qPi0T0ckqr5ucgAaXxumbzXkIWTH25iZbzH2pCCXRjs+1kMR
H+0+AHCioLzZJOwzyuxWrKPMVx7l3O9Otlr+SH1FfuzMTH5U/fLSMMBe2JuG6YLoIG+/VkP/yypr
9WgCLXmxE07FZk5+jlEzeAkK6RU+svcgGvXcO7tZaF5FG0jhdQyh7ls69ezLl6hT9CfFDbJnJdqL
Lrxzkke5qqBfXvwyHk6tp8TnfkoQ91O7hR6VZM1qXDBmg8abiqIPRFM2clz7txx1uJfaxC5hLsUv
iVOio61o9VIUtbbqdhquqatcN1DEX5hG037DxgrpIqNX1wGEypeqxRZBhq+3nfiVL0DB8pWZuPqu
xzLzmpv9ExCa5t3Iv492Zb8akl0fkjxAOslUm/dqBEghW0Z6RUQHLV2//eNZZv0OZEtdjSEu4mbl
PimAz9CwrTvwnuRCv16PWMPCF/6nClrk38YvdaphgYpNxlPeOeUav7YchTkre0okwzxUcTOgud1m
TyqM6W9Yvy9EowSM7QkExitMXvksqky3Yn/B7vKtKPaoSewVZ4iWoliGtn4d2aUTJXHGppPPMlpv
KozoozeM4BIyw9eOJVox0KJLFxU2Mz0TdA+bFVg8ZD2Rll0XbmcdREtbu85aVzqD+w63k9Fl5EEw
Jnhp5aJdwvEJDqJoBbIJTCFoj6JoYkSED6TqnkRxlIbvNu/8iygNbXJlvE6vWgi+x+29nR900i1O
avkcuNCIfRe7qi4trgB91shOtLfcqZ+jsJaPgBW6m6rWPCohqvJFZJ9EB1GPLuIml8rkIqpEoqNy
FJgQGMpGxXA1wz02Mb2b6B5CR7um+q2qso3d2AWGheUaGfP8aA5WdgwayHKTWHB+lGSSqilsZGbl
YRU6LaLjZlA9+IqFFfhgPKEQFr/LRuGs0c3Md6IIRwdIvZq95HqPJKXWgiWYuint4C7Q9ANVk/a4
K8s1QPEifgdFnWyh41sblb2Pd9PQjqktGY+6n1jnPDIAWEzd6kH+PYCW3PNqU85M6xTciMjZUzIq
sbskgleB3/2nbu4icoZU/y5aVdn+2/FqDQCmMcOHsh+rSy8VwKUzG+k7UF06b6Lfqew+631nvlRW
jz5QqmanxNdMlI2LGERcN762hX0TXXstPpWB5ryVVSqv7DI0znHuYMBSlqiloAv7DB3pp4T41TrM
ljawoZOc81DZffi9UQCIGZpdPTh64x0k04q2QezLj6iqlAtxemt8k3On+tmwbwSMSA/RYRy0HTHb
HNXd3Lg5JprjPO4WwpZKuoiSMkMZF42qU86YejJzf9W6angoESf/23DvI5rzuRYeCeBnZPxX8ujJ
4Uq0++AeT+JsoWVTaRbQCQtL39+Loll1lKjf8GgH956eot4MPTK2stnB3Z5PYVj60QRefrB8Q1rH
SqZiS9VZOwO87x6vm+qkaLq1MaNkuA74uKzaWq6eeRploD+29cHc+YY2j/Sncp7sLmJK2mfG5vZo
1pn+E04iYpE64zx3Hw9tElmQVLxxXRZFeQnVutzpWtEdArs2cPd1c2wJGgt9LMCqDHwwM9UcWSy3
dd9Dr3+OAl36LYG0vH9QkipIxWXGryHuvvuSZL0pZpWgdqyMj76JNjhTFO8BCrW9TSZRcVly42Mb
h8aWcED8YEMFAuNcGcTPGMhMd/TfGYA/IB9Kv1QPH2TQScywmYRHnq3/TlBGVpv2ycOao6q/tQ2Y
ZXSKqyenZk3YtIXyAG6jAZ6DwxK8K2tFcM11d6qq4UHVW5OkgRzjFqc0yVHkLKtkCxAJhHMTIeuC
f803xeqcpzR23pQhlM566zhcA+R7Sz8uD6LYaCjPpVbY7NWwRZhKYV62b3KgblllO88ehPRF0fny
uS1y9zkox3fV8NSLKI0TAtxSjQfR1VGsY6AY7lWU/Nbb1nEef9Mz1X12R/YSM6N6zDXLena3vZtY
7yGvym3dy/XWqjvvI1O3ZVeaHzmILCxzinLXeV32hs3dsjUC+xvryBMmD9mldCXE8z3IG03rK4t7
3dQQZOw446w7MVn6LWJHAw8RwmtaoP0WdocGYmq+5TXPc4dKK7VVYTbGpsNS8NJMCTfGsKrwRl6J
omhgwza7VCNuW1hWHwE78cleU4BuwHB0Qewuu2hTYiLFe7Ql7ZxaxfiNKMBbkwfDxxBMQI8aPgc6
UEjuxepbOHbDR18GxrKf6oOp/r/720guzf1d2+U8wNOWlWcj+PbP+ef6/3X+/+4vPlctOpjbjr7W
UyNcdizYb3k3lDfV0tWtOdUhl1HeREPK4vdeJ7ogFFnd8qnuy7G8OZGzkpxtqPJOFIkxsS2dopI3
3BnJ3zoZ+2gn1TdzN9HYh46zKEv4Bl7+ICW1AWESzlevlJ23tnjWVy06NqukV7IHkfQ6/1fWvqgL
pSrWqh/JJ6+AiMcgJQootMunekpE0dQkSPf3clKsWpZraD3+0yrq56I4QtShbXdMAwBtc9X9THM5
ZtAbe/sh53J9b7H/QJHMeY/gM3FT5eneceGSqr31bTBb57uGAB3RQqd7MGwbw9EIvZUslgN2X2ET
QzzeV7m00VRnfEWRods2nFUInr5Ay9qLz/AT4HxtURtnnLCdi9sobHRN58a84kHlqj2DGzFwHdC0
jVrV/UEtfTS7J8Md4ahzN9cx/AxyLosv0SCSFq3utQ3ICiZ6a+31WM8R16ndW2JF0g2B6Gal7hxs
xKJxRNNFQzsGEXJLXzAFgRcT9uVWKpJ2y+IPWXztT6HXH0iMdK9BiBN81NTtQ1C1yk4O62Tv9rF+
8T0VTwwpH19iP/4D6DD5w8E+dvAHSddRx8L694afzFbrG+9SZFV1y6ZEk5ke+hlyiVMHTZ2oSBWQ
DaPOL0oMLx7JZHndOVlzEf1FNwye1phGDhigIU4TTZ7sQObxkm2jm4dYB75qVXxFdAiDCANjNK2R
+w0+aOXF8JpoW0CtOUcJpAqt18eTZYMshh1vHq2kC/YZUsZHRw+MPWGP7OAMY3dIir7fS3KQHxMt
w9jHbYNTVLlIPHWWfYryAa/XkiBJ0ETuJqxrGQcGudzYTtZDdEV0GQGo9sr+RL6OQ6u5uag9oRsM
dpARBzRQ0baPY4PVD+bO/VNgII/c6Iu28QlKeZn8XLEHvfR7WXvpbRstb3RPX/GeaRdFMPRnFx8q
JKjTeFUMfoASFvpxvJsgfLjx+COq7LWLH9kbu9cVujbBxLUfg0ewpH8CUx5/SJH2g8Av9HLDI1Du
2eomqXk5u52+bacz2CH+HeDAciweehZU5oBIJxCTHxm4RLXRvztgDVgCJt0RbdT+WmKkPqnxj4iu
lWfHGBqkkHkCWBnlu6RSEJJBvK+/hKi1MCnvd6kuBU+u5FgXS4FNK4zgfb2Fcme43a6Nu+FNN1k7
KYr3ZGc8KcqQZsgGyP1bAABw7eVduxNHqWG0L7VOOaSW0q2IJWYHGEEhS9UJGWw4GHK49eJepQ8I
IoouIvep0pxaROXXlrl7nwh9Qj5gPo+oKwobHhobeMsEx8CLkddYOdZS89JgYHnoXTlBvoJLkqC3
Tdyyg+kxFVG0c9ZDneFzORVVfYC0pBvZXhTduFQWsBPDBSYPkORMi0XBlKipj99Trg/5sXeiAgcL
ciKZ+4icqMNpnN6VCkSpS0Fj/R+OGxGMyiGo/9e5RfHTR1v4COyZCS0+1c2HiM/vg3w8JPFbNfj+
E2Ouu8hCy9irLtyKNtUeZcdyt1rnS8sx5W+2nCy8mkW2EyVxkK45j3WTOGfDkHZIF40Xp6mgFNZp
/dr2VrHQOsv7XnvSE4Qi55euKJvUZjhAB3zpKaka0AFR3iYJ/xDMeEAdJPxRBGXIa6eq3ya7+2Vk
NPmZOPdRRsT9DFGgOKdK4W+QMx0XkS4X57lBtDLB+ttPx5Inq62l3LwAkcG5eTqDOER0nIut2VsL
qyvZs/zPh3w5tdRH8IVU9yUGo4pg5vQh8wlEMe7kHZtf4WFld5J1anoPAyKsQ3F8kVofColqXXWU
HK+xOY2+SgbCQPftex1MXyyVYntnESo4WzLGJaGM1P+9ONXh1N2dgykRdUAwlTW+aOyCTK1zg+gn
6opSTjZ6hyuAKNamlq4DZGFWTTgQ3i/KHwHEBSeTy3fFG6C/tfnwYuUs2suhch/TMW1XQMXam9qE
qGFaffJga4iqhIi4nQej7XYZqFoUHAMw+9hW7Y3YQRNkGsU7Sw4uaSwXm4S17lVGa5eIAdHr2Cgl
AutZ8sy385fEvO3XyEQBxRh1/QNP0Te3is2fueEeZAKZHko48JqiMmIq/ZzltYl8H0EGNjSaP/3g
nNw0zX5qVfhd0olSM1oCoAc1ZBgtblg6UgsGkp7JmHTPbtlVaJqzgBCtveXnRz+BCihaUyw8T247
VgvRGsZ+guclmnKidajN+FJK+kc0nYkdj/QhLotH0RbqNjEnhJaYkwcPeS1LlxAnIfKeMQYPIicS
OfHeR1Uu9nOVyOGG6q9CfHzuR82tspVY25CNqIWosyofuUm7gneKOOhy7jd/jtwl50rPzIM7qvQd
Q1ypYCI99pGTs0XksnmixMrRsRvlKMOjgrMeKNt4RCpGNIikt1ENWkpTn1KShmIzH6O40s98zFG2
+89pPnUxrBAOmTj5fLYWm45law356n5e0ezGIR/xqedoStISOyx9pZkORLDp9FJXQhGEwfrpQNFw
/0jxBf1EdjeOrr/c6zTxDeYPH5yIW9C1Gnlf+fXqX3/T3PvveZVfiYduw/07TFdB5D592enL3b+T
aLl/aJMnDyHCrlDFt0Zty8ds6iY6uHpJmEdkRYtIBnH5RVa3G6Qbuh8OO0Jnqek2zDawU+urcxUF
xbLEwMILoJp5VfrdyKoBDT0wja28N3133FpO8xtY7rCKEVaUg5+tGmEdqZv4UTjogzlds/fj+leZ
uM6GOdPRRsI0KNRgpZjDJGXr/DQlLLLDZiGVDOQIzerI4dsOMcYKdyu7jF5YZ+4g4T3rVessWh47
dD2Gp9ItABc3z4rXczJofihiR5dWrk5WCP+yAPVEQGcdE93KdPW7n3UniV3PIcMScUCCIZ82/DKJ
TYcIvu8OHjHLVCc6BpJyK+tIusohS94cP6Nr4R515iLYy01VXd9Ck4qj871OwcRlMWZdsp+P8ojk
rZISySV8U6WraICD9r0eYVwVdQuVc3ysiscq1rtrx0Sotkq00FOW5N0IZATxspAv4j1LOSYrOORg
e1A0FsoOdb/ooZrqDnhDI760So8D2JQMsXsrO3j8SXa0vM4A9U+SES1ewjHrN2qG1pioS1Fg2I64
rBEw/aeuGZlIIGmqbgtc9DLbcB+SKUGOwsmt4lqbyDXFNbo4PXOY6zglQazlO3uwhoUoMoJo1xA1
CghD1b1qrq9M/TUwau0gqmypUNEl60fsQqtsLepEoqmuyjYRmo2iy6cGFPO0obp/sKg21Iz93SFL
9+KDRZ3rdwvTqbVVPZTsWE9fUjQGkZweDRMBwqnKIKx+sSxp1Xl+eMvydQYh+ForSnBjz/xPHxTu
vlO0M0Lk8anHrOoqEntE6x9ZK2Mz18VDm2LihjJ/JEuhBKXR1fC8bg6RERlXgv3G/dgmMNdj5uJ+
5NcVLlo2izY3xmNoNHJ7ey/jkFRsyizWl+B8afdzQz1Ok+ewsh9Gh9lBOxbsFRWNfnWcSHowgqM3
FbQg/Jv0RvneELU8DHo8LQvh++D+BzBj7tdHqBzFI0OvOJElZybeFcEVw7vmkmfD6n5HjXnggTWu
F6giVw9ZmXg3nSDZTQ2zx9z1+qPoJhKmZOoCW6B8J4qir4LK+sooQI6Lo0QdjIoYSkJ0Zg3XLx3Z
c65xqjlXdLnHg6Y1H55bohIy1atW0uIkFS7c0Ib5L7qhgLln594/ix7M/K5yoGjHYOT+y4ag3kme
Y14hi1pXHMSKteLbeBn0o3UVDUqNuKecszkjiqIBwRT9UsRMGHHekFCO9Wu2kjVt2QaMv1FrnOa+
PrFTzMwqaxurRbixBxATyFn6txw2xAp7lmitWSijLa26cDeao6Ecjn7LDann4KbXFdxQLSJ+0BMP
tbUYU6HJy0QkzF1G3LJw81THntlG7mGHJ2EW4k5KfS7Cw39zUxF9vde0xssPbw0H/N1kreJiDn0Q
OeyaE/avD/XEEmomCKPIiaQTQMkpYVELcFJUIl3bbB2VHe8+RPAlG578O/BqwnnLTLvLN1kdCbPU
rGIn4sOcMEeG6iDKiWA9tHryqk/Eo2Zi0pTTV8CbCOaRKfhHRoGwG2qQBAXQ3T2IRC3qfsTgqJz0
N/6TVWPnZxCpaGBUKbKPorltRxiiIhsiO4PkfxSyzYFwPpt2qOzdr5g9YEESoTMS2iZbiOIq3psR
ezlOUZkt2ifYHcAwg76gr6VBk6DYNb+HRv/lohYRZ8W2x/5rZSiPHr6Oh6xp3ywu6zHADmxTK/qH
P+jOup9QtRGnyZwjI06yFr93vtoiJ/4B9rD8te5xrSRc0o5yo67KyNN3NUZtB1PL8r3JIiEqwnIh
yc22083nmF9tGD0MfUgdMv8wt4BSMie3EaQfJWMVlpCYJ1JaOiGurenPErkE0YZ1gSwI791WOVQo
W3iFyUaXlqPEF8X96dOFgaLMdTOdCglFS1lKUuIS7yfgVvjGTz3xpbVmnLKu7A+Vb3b3RNOD/uCq
05VLho9EUYsDlN/i4KQFouMim9pOq6xFVlivipxIIsstQDs5qGFM2PlssmPJtQKCDpOOf72xcsdK
90GCEMDEEZ1+pkjED56LTaKhLKPgm+lOHKZxwiiKy5EJzqnI1iMBrzSxhtX8z4j7dC6KnKN02FtB
4GXwztAJJNEm2N+cGI3ubxvdOEYT9l7cByIJpmLHFsdmDKqTqMpdA3MHz2Y2ImwNWuFoYEot/2+b
Zd9ipSpxH9VSOGATa+yetRq120eIfEGS55pO+hCFjo2BSEQxDFAhVgLpT8mUsjtiDFkvxspqcUWR
wv5o2dlKw6arzvph4SVY6/r4U69ku2AVo8rultjPLyfun5R8EtZlPoJvbIbhHFT6ga3ztZq08Eaj
c5IV/gKNMjZKx9w/mWBhzp7bLNlvrxbdkFwShVdE6hTGykFl9SgX9ZIhI2cLnchiXjR75Aampe0o
32Dfq7uxw0HItPGktV7rsk43OpswoNibFi+WytsENUaUerqQ2oT9EWCCK164DBrhg64q5nJQBmnt
SjW2MK26QfsfebrxWdPjfZrnxO+wJAoq/b3oCjwLh3iD/FKwNiD6ZXVz8r1SXvByhJnsZ9mqgpDh
NyeEX8GThGzpSjJbr15IUAUu1RJRtmDTFZNHdK2BwiVEweb0cszVDn9ju1rlSFRUNrHGtv9TWVwY
u3WwSuH4sXVO3hCFywCDLTcNZXRNsSgNFMLVrYzwrRaijo9pZtH+CV0Y2TJIqmU/GvbWRetGyutd
rfpcBHToAt3kSus+XPGq08HFdC+OPYUuMYJkPlb9snh1T2OLoqAdY5n7NNpq0gARWALv33TSlhnF
uGT/8YPJs7+2B/j7uWRGaBMB07FH5p463BwbeTTgm/xwL3WGXWTfeiSQdux4yifAtLhn2DgwyCl/
dA5LF8584yEYbHu2jNdWo6M5BevJl/7ULt4yZX+e7iA1NOtz7I+/DRqXacWLsmCRLVnuJVObn0WC
OpLKI7pUuhazpqFjv9G3cMyRQ31FQPSURRUOuCY8MRjcq5hwgqZDCh8jOV6a9SQpgtbyolfrV5f3
xQqV1wW+zPiDJmzh2HyWWTgBmhBjuwSVM6DoZZybQtokXuXeBhTXx8L+kce46nmy931opU1tsxDs
lHY1TQBbU/OPYOU2huP/ktBhXWQ93sRKP745BQELApCK9NvCIhFdIy3YawqRPCeUbygu2EttiFeu
3z4Nir3BCBf4iA8US9JldltZIUnRz6hQms1Y9M1q8ON8I9kvvpSmCyNM3HUZp8Rn2nRjmFJ2Gn1O
2NVEBgNFefD6sEaactg38ndW/v7SGax23ZSPVYRVa4lfF/H8tenk70rdIs+CQJKtYXpcty8gcjXE
jkJ/iYtnsmA2qCxH9FcXDoapi3rok0Vo+TtDl+RFi2SXGeovCIkVOiBJZL5i5keFvEpD3FdsFENl
pdkpmmfQNrx6Tvvd9YoSUafsVzi+jWqE+Frs/wScm6wq9RkLxecWvCS7LqildkcHydRpb6PuG3tF
rK0fGouQGSBg01X/EL5BwsR8DzvjkvVs2sfOSVfplijdWZOZ/TOmh+sW1+E6r07u2GAgmw5b7HlN
3GVTfzf8wDmbePVTlDYfSoOhvFwPVz1k5t+Mk1xvRiAQa3Q2+nRG6BSRyQbMMMKGHvfEsswaBMHC
7y0XaVHmmAJLmrTPeyZZvq4Uy3rLtZdXsUXAH0uBo5ZvysRwb3gb1mu2dsJlX1jPZp+stLRhIJCQ
oY3jNzzu45XisOFdlXWwqKrkFbwoJMeaNXQfBfglgd40S4yEJ59YkNH9upLiF8T8b0in2YvqtTVR
oCuCCN59t7cD9VcmRb+SQP1ZFRpmgSXK/DJrKCLc27Rrho2dsFkQKGDZ7RgckT94bwpR0D5B7K8b
skc5LC7FFKhKh2kj9rdWWVgvdHxhH6hs1eoLdO/KdS+ZE905f2j9cBFkJtGSCahbeP0+U3gpJGCE
TMT70Hph1DS9ZajsyyR4sABiLPI4uyRR9ifRrH1RmN+rgIVXr199O05WuhzvAKoQD3Jr/Fo6F169
3R1q3Mw8pKpXBQj0daOFKPJ0bbQyJdzoVakeFpKR9itXk37aKBv5bgsQPdDWOqZSam2Z26Evn7B5
Yxs60bdEAbbGSCTTT5/TXt7ouHpvbN8EPwxmJTC4zaTszZGz8NAuPd+eNMS+tZqP2nj8Mox1vEJ/
5skvx59Zb76q2XBrzaWamMXG9PrziDRnZKI8V+E/qZjmOUPG2s4qdAYzlR01vdpHrgtM29x2gbSy
A7zu34cg/3C8+MnMm1NvgmmUuxe/jncVGJyo554I62qDJBvSNO3JRzgQQBvCaGVsrKKcFbhUrrSS
5xNVeSPeFVXWEcQd0IxDHxrRALwrPONjqPsPvKmThRVLz5WNkE0dqO9VEv3skNPTiv4dftlvYLvg
YrXt2Ab7Rk+eBmjky1jOvuUN4uUBOkxtBKKa6/GoYyK2zdgGAPOnETuqxi0bkIipVXuvaW54GuEh
aBMf72rrd6VXSFPwhsVjG6v3VEfyFwHlhaR3WF7KKbJN8Umt01uENM9CGTtjrTvOtjed/XtSIdCH
2tA+640avf0IsPwAPMLHRxM39iOmGNkF3jAQPgvZdJUnMneJ7BAVro2fclKfIrl7a/hSLP1eA0AY
KH3GL04pHRn5HgGX5Yumsbj03kXBmT4z1G0ddrs+czfVrurSTcVlYZBg5c/eYb9gby9g/t8hBWzl
l4Ao1a7GT02uMBbrnVOUofXZaBH7KemmC3h6O9v9HcdYKEfg0/4fXee13KqyreEnoorQpFuhaEmW
c7qh7GmbHJrUwNOfD82916raVefGZSGEbAmaMf7xh3JsXp2+O5l+d9d7eUCew33dRR92Qd+IhIzo
BpW/u2jq8SethoDRDCkPgujPmXODiQC28SVlQ2MoKppx41k6BON+J+gzDj7dclXcEj3aUAckOlgV
l0v/6nSAynPujSt8eC55OrYr6eIIqAsIR1YRPVVO/lN3Y7Mqulytpd+TGInosIn1w6D7D65FETnF
OGeX0XC0Wqrsug8/+o7rbu7NrYOZt9sOZwv0DueUbI3FnaPlTENliJUo3Cksd1/xIIToFAGhWWCH
zWDxIbt8jESezCzoRrHuTddH8O95qyFVxbp4bAs8ooZM07emhWdD2yQPBMB3Id723OCoJO/9b33s
+5OBERndmL33wu5JExO2m37/ITqcxictgffSfzStv40GLEXbhIxiP/PXORBBw4Ajhxi/LnWNi4ci
TIo0kBGIQK/rBYh1ti/mwTsQMvnqJpj3cAfvh/rb6KiNJ8XlWeGvkyYnoVUkzCk8FFNOF5k8GCw/
a9RJsJrI75kTeYqS6peQ0XgljJ6xkvUcth5BJeWXgXOdNzeoJAwSwcLEI5+zPPeRPDoUi1FX3g4+
Q0PyRbC6OiMgeqHWfvEYWgR2tGRFmOOfyaYDyLxhvPV8bjXOtM68fkkY5G7uECCVtvioytfMlFwd
KnCaWb/YQzFSjOfZSnjUYE4ObyNKfgfw7O5oV4tDlj3i9zaqZ7tSG8O0RworQjMSF28Hp7/T1Fgf
Ei27syIKcjJpS9MudxbIlJSzoqCNhx0ibat1ijWA0LMTR1/4W+GdmsHZiw3JFcBJo/0C+n0mVXYI
HWskGbhjWnlb1NiYYXEvVjls2/1sR826xRHTV2mQzva56X24qf2Prd0QtXxKCGYtAaExfIR7l9Ub
pIx36SDEVi/lOyYLN3054/hcLRbNH1IQXD36BmL9Kn6uhUslBAfKAyRYST2i7qwSbCahoJfeDtKS
TTSkq4LUQdzjTKhC7M+0xwJyUBOZ7Y65Fdb0ZOrOSaZcgTGfcCYIlWAq+WO74bDOOxyHi01sOLvE
GT/m8QbmzHMOI3VFLojcFAafE1HitygxoI3M9OsOWqVuWiB4+1XDmW/htgW4h7yZ7VEztg6BRyvf
1h5FJbYDBrfLIlWt8EFFCjVBoN4t7nKkf2QsbJp1xDrwfYitL9PRpm1oDpglIyHF0ZD2NM+xt6Mi
tH3O/kpDO0BhQmxijH6FGr9LYjySMuvXcrpy5YzA/TauSaybQIg29oKmfp94uomrnLvOSDldaT5n
iWubnwAuP2Qo18chY2ptMrifiCrKTOMBw75iDVUGAaVlrPWsspcXbBIw4rVpMtj3sp2w8aU1xnHv
GoNHHZDWAVZzLe4p3VtqSOyou6OWcLZVjVi1ef2c5iVyJOcGY8z1XFE/q84n1ReQYuXk8U6ROI5r
53zrQGGvxfdk+H/qYk7XENlqTtP+3i3Vu9uqPziJ7udpChzT+KjGxMYtWWHRi/giHBsbfxJVBsxB
9Fo8Dpl737cesoy0OA9ezwBF6gyy/ffU7ki0L6ynsHvohY5VNx6iJIiRuKO74XqMy3Nui5MwHC7d
qCPPiTlGo7uXmq5jqEq1jhP9jsCRZ3MgFdPvy20UTw9xaA9wAd17BioEuKQhns3zm+c/eI4GScRc
vPiKbgy6LqXApsDEvi5ap2a1nnCxJeZ8NTQ984Z4p9Xlucyfsc3zGXaGe87JoKljazOmBp3YYLCr
mZQbzXSswLtpIww7Af3gLpAN7vdwTkp3o6T+puU5o5be3IUjnntjSBhejg2adPsgGro/sYR6b1sH
6ou2zCkwlLuyqSrpvtRFzw5U0jauwzkpVYkfGNXg8DbkIeS+FoRwc0tpGYHnpd+TG7/FzCmnqS8C
bcAbMPXN6eBOr5VI8k1o7nLBQLpEh4oGNdo45MBUon/LymhBqOn8w5RvzXeagBsCs5LGAGklr07b
pYhIJyd7Hkfu3jap3ttaUXIMTseYsGU8HBMS7bs+HsrfdUhGRhbXt10Uby2CRLb+NB7rzPzKNQS7
cYrz++I3JLs/MJKeGYhXWw2OykpyxW98zaU39LmUlGpvy2nr4wI8TcDt8LnkOswi3NkqZIESJULO
VCtt0f7lIVhIknxXYX7SXQ1T87QmWSi0GT0l7T7GYGMFacldNZX5rSxsp/Jnw3HLXVQZH66h7d15
BD/xYfNY9XdVYXWKX/c3fjOfVNRqK834dsZyGGffLAtIg8WFYL40MRGudyN3Uy5FBIflJ5QYqN/D
L/mWt6FPxHLCGmUQdF4M7otvjMepwYwEnzmy5K3mMjTis+TLwhLlPsl8c6ctkctxPZ1yW8f1PSn7
bZLQp+nU/nWtXrhGoYFAql+WQ2fTRNOO1zEF7yOMb+MDsULPmWFqaxKwdi8IScOVkiHsoW9/fJWe
9Qq2/eQWPdUmxFR7hnFGdDXSiWOe+bSpLFGhRcHLtQnJFqxXNtBr3nXH/JAGXKoCzgSA7UPFh7cq
lXWv5RmQobDeBuaWRqSGNek/i5+KH51iWzxFs7M3cgp0ERHKx+pEBYDTHj2sZ+LdKnsLojFOwgBW
d34c3dc/LLwhkx+FsnKMh/tc0Kk5DXqaVBGLIvS3uCGoYTIr8qDUEwak+RYO113qDifGCgj9tPxW
5FG3pgk8qcW5dbIejc+o9D7dvn1pdU7MzH4h++LRdMq1iMgpJAIYF3CCZKebtuFqQdYFQ3zfWvpb
39lfmjuAK8N0ay2y61IdMCbl/u/OiYViYjjI/jaT+ICzAECDW8ybjfdwaV49LTrNOBViqX3KTGcG
uGv/1HLcSld7yYkkXrmxpQJVUXjrNmyGkLOFKqYvKx+puNBXtshvqrD7KgUSirifMaWE/tT0j24u
jlbhtIGp9dRUJfR7HYPqMdW0tVjyeXvf2CAFJ4o+rf7ERbzHuOKmSeKtntnfsdeAUzVMAUlSJUox
2ZlTfZs5BIo2Mj/UA5GpvV5vYIV/ZkYLXdQkodtONmnG4Dnt4L+FJcbB9oY/4djHFzcpIQmrU6kZ
+Ds5RrxC9Bgq6yHskFCE4e9cak8mUUKjU8VPWvaBZ2Jpz2agRTpsLGXeTniPra3O+OP23cH0k8dK
MVlHAfjdhcuHHecfkzG8ZiW6atIWcL+q+J8TdTtl6lyl0PPC6JMS4pNg1XjlVsPWrqePvl50eTo3
cq3wYQTOFd7jJmw7avMFqRx3TPHitTUBzeqJSQC8CZoQf/g2iRRZW56KnDilyn4oPCWYoGvvc6RO
usRC2i/PJku4cL1dV1VeUChM7spuk6jkLckbEfxKu/5jW/lXWNdwLc3qvsCtsXMLFhenIW3J7rDH
O86l2oTkx8NyQqtt1Ed0Ro+mNkBOR/mLymI/KWwJY7JB01QH1OvLgbMRzvksrLXOTBUPrggtSKkC
PejmMSUpMcm2c+QeUVB+OkJ+5PN8GfD5YqzmnLlCXp0MtzatX/tlBQfTi3Zmkwau6iEca6RFpfMt
4qUbXGvnnbStjY29AfcfgzzKPPBMrq5h1oc9mQ646EMDH70ek3X+qdryH0YX8MYFT1lZVHScxeXZ
yl96ka0JUL1r4u4tHhiBL6fgPBExBbFE30YOJwr6ids5D3cg4m+h292C3F5CjPLpEtCh5dLYkEJ0
zEXx2MXmezE6gkYvpqxFT+X5uDyJjhtjmTxeqQKRDigDeFzv6cYeCdV+q7v0D93vEyrQ7oBtPpnK
c7hG9/Jm16emDt8pD+BjxJQoIUD9SWOQ0xiErfSTnW28wtzDMgLWSyeLkkFG5ENqp8qttVt6zdex
ANude3dLXna5rmxH0dOP/raYsaKZRZ7ty+ZcVhoDAg6w8TLtD33vakILIZLQ24+zhm6ywLKSkKxo
9KKbIVE0jTgnMNvXgjq1iS2e7N3UFsaNljPBkigRmES4NGperCPPMHbT5MsD8rhk1UxkMI2GVTxo
U4tpvJu1u+vDv9uwoU+5Lts8XLtIODDir03uVR1h425RkWWwpD+Nb55IMOMmwMJxxymQ/nSoXCTp
iJw+HHBkQ8A/da1e2/P/bGeDQrUXIUgfJva0Ni9z3rS7gQq9UdzDhgYAMukeyRf+7Lt8UXZx95k1
dRDG4O/c8NclszOYcuMTHhn3mha6W6qLiJzj/F3rMVStLEp7Rxk/Yelx0VBhF2H4ZaWiD4CIvDW2
AcK3MHHWS/4nh2XJkzeJWkq2WDvGLhy+0P0T++afoYW+PbEIh314wIkZg3QQq843X/0M0297W0/a
WS5vlywTGMuBPqVwvve9F/zzsD0sSZaYy2CY0tOsOw9FfalTMazSXD2WEdPn3PMOTS2ANN1LZqIm
d73vZrQx8Y/k3WTn9+kyOvC1AthwbI5Cj1TQNhZXhE8KPKqyG/IxyrWM5MgMv1tTXCsua+tQDoJA
HZvubW9FscBsAmaH7uBIYLg1nqiZ5eLQGDWb1K4vTTq8jcUStDimwy60il+VzO25w2kjAt7WbTpl
K/K5wU4W8wHL2vix/pZM7tmPfs3WYibbkIfm0XDWiVeyPKaPhXoJrQR3IY8eLY6saIXEejV2eDmM
1Rh4fkrv7NpqxUx1lya68Zr5rNZ4x9LdArGMBflQRnIUPeiLM4hbeuwnRy9e28LLN1ojEogW0Rse
I0jYPXOHmkkPIHqwDC6kQ5fYIZBDQKo+WGDPzWAiVjf5js1l2jprBEPaWbYjyJRXmUeLWdhW95zP
GSV/oYAqw4HhChYqSNyZuKtupIfTyF3yytwLMscxUDQNT0aOIaBuYfkyVDW0KgAru/7OUon3S6n2
+QTObOS2fzDFoSu6fjVFDKbaGfDJdbPPHpCPu02lrUpID21exYcoHZYC2ny3kbisQCsj7E7G5k4v
CgYrpv1VLaOn8EOCsARGplG7dqcWzBKabHMTIQ3sKUbuQ4ezsqwAO3sd3clwO6CvC+Co1Bu/tHFJ
nxh7OEtiTS9B/JK5V8zLOGFwRsh2TYxLBeXdamyy/l6Smb5uiTdaDPmP4PLnyJZB3oPbjDhqGApY
k1qqPqSDxPGDO0IsRRjIPtHPndK3BTXlanJRTiczieVCv/i1sHZC7+UWh8jDLFN35WTlJjYJbJkj
bg5RJNqjAm/PPAjuaTa+OCUkU717ZmrG91/OUH9AZMOkTW/yClidvhWf2tQhemXY4sWAi4Qsk1Pn
Mj+VDaB9bY0aolj8IHO/2Mydxc1YtW9Y9GxKe6k/K6Rx83CwM1bSPKleSme29q5ZwWYW1XQj2mUm
1ECnIX4DDp+bNdS1OXniaDc2Iua00JRAgN0CBHKh0WY59kuRN0XgGmUYYLlSwuVE9VqnAZFtJQZQ
yyV5yUfeIpu4hK28sQMhxJKnIE+2SF87h882NDpnnyYZBCYue2Q+L43Dfyxt3hI9EUhM5LCsMZJx
vOHV9m2IxVlxwupzPEbVvQ6EwhlVrkK+lU2ctdh9tw3tHu9t1NOWoJGBqTNVlsusZ+N4dRWk0bAX
NO7ECxdErPai3DEstvCI2frDuYoJb0Er+6k7onsozHAzpNOrpVBdDu7w3IZoPaEBNbuSIBqW6O4y
JjM7ab+ClCBgneirtpx+7Xr9TcQMFeDQNzFGiSZgc6f+xr+Zj2hK7wa91wif9lDADB6xGyXCBFnD
pzVB6EzCRnoSNkvOZDvEbo0LCdV/fRZTx3IzluYBo5JqpqywOedEbXyPkf2pm7/DOH9jPUO4BUbh
trybW0fHGScEhw4/Md/i1cJ0tnqOgoKRIe41LSITcA9NDbeKGbNDik8aD5s21t79Rnib3mgIXEuy
6szkz93ks0c6nmCmw9gr0A0qHfocxL1UrPS1O4x9RIAnRrbmtn1IrXC6cUKd2Qatjyih5LhRNW41
vODhIT92Wq5vG+8OjwsKQ316GUZjP7c6qPDYPHcDExFHdYEZlW0wKt+gUMxn/vroHLfde+4wIrN+
zSG58+j2aYK5Kw7DCNWIdqAfGUDHvkbNvm/QjV8i8ki0ijBrwp3WqtW+m2p4tyJyvfLwnPVwK0X/
rTwA/ToFgodd+dQBCpD35uP7WzqAH9bzENIeprg3bBDofGqLei12p+PoEl1QpOm9Jmrc8+2JU26u
q1UFFWVtDPR87uKJ39blj26pr27QqVgctTdYe3aL6baq8i+4G6RX4n7KvJfO2HSbB/6jlLMqToFf
7HwXY4EL2XCdaem+0Al0bkLrTrZ+elO1nNuWXEd8yKup9qEHMgQ3pG9v4k6p29rbWLBn194oSNvo
P6epunCHTamCrZWokc81VQkPpN5O6SLY7eg7CG2DID/X3ykiK1qF9NHU/TCIJdBrXNkJvwGc5FHV
X0oHZa72B6xdfWjRnumrjrWTuB1axmzzWP5x3cWbRdAaNS3EuoFvxdDnXeTP7SVZftigbwVM2pvr
JieXRBmBPNSZw3/bLhE04bgvoD/CyTVZSwlW9zQfF/9mmNa1ZB0Oa+Mp7ZOU80B/bbGXWBum6QaR
tfccx16L2X+NkligcgPTrtpCbZqQRqZQ6CDSVTNW8iDH9mlw63lnplayGZr8doQyxuyY6ZzV5HLH
xUOwsddn+AiPzGqZxFHCscai0semAnR4YzVtfzvU3kNe8oGWc74qaqO57fyuJsN763HT92o8WTrG
G7iOXZpwAuQHZuzi8Uv1Bi7iLmP5tDdeLAdmYd1+1BInFxRdlELFxm/cS8FEbF3Pog0oWjch0sGB
ESueOUvQhvpJm2kdOkNHfOFN1vTjFuNvmIvhrT9H58ihV6Et22ZmHQdKy8BjDHVjkD9AkTP+sORi
HuV6d4bV3Ms+A4Zxopd8Yv4puC9FOEg32vQ7kh+chpZxm9jWsO7KItpqOckI0vB+XRuOZtG9jN0Q
rgQ2yIE76YHbTqzP1vwtRm/fWMRkp7+uwwk6F/kfOaKt1d2O2k8jxKicoqOy6ucmg0zRcXKZ7RM6
jqPfwPCJwngTJg0uHr25cn3xZ1GcUIjjTtL6phWEpnsyYV7nzF82Q+QcfCg/NwgVn40lZjyqNabt
FR+AK77bHLElOqIK8HU7hh6mNmn+5DvMqU2XjCK8QG6caroMFtMDW4Tv8R0MFFaVIFTzpjeh7g/N
eeqzfAct4zAN4YW4EKQvYBGZMULVcTlmNE2vRWn/NPN4FqK/UKViWxwfs5A9ODs1CEHtNhM9Z/dS
nTFHuThpLChn2wLkxNpLuzsYIznoxfioTbNx7uECmfCAt1WyLxpK3M63fszM6lel075qVTeDc2Xc
DPjcTJSZEtJT48XHjlkamNunKbruZBAWm8betNW6zl+3cxX4IuZsSe5znBmCiLW+anbYKh3gTHIr
z3QTfX/9kTvEiYWjReK09hPZ/Wcmsq+uiWfOfnOnJN+LSAgvJG9968ztR2QBQqbpIqdPmaBZZDyZ
lRcFAosyEAYmtjYf89AMW4hPrLA3aZc+8/0/uF9N3fjrCLwAmBbQv/X1laZoq+zoZ2zHh9Z0f+q8
e/Wm9pEpRBiYqYZPvktwlo+jlAxpB4SxsHeYo2qkBjsCSjaRB96qL2ZJy68zdXZD64hR2pcRKi+Q
JTyxZZpVdsjz6dTyNbE7h2F0MH+4maxp53IFlVG1K1i4Q0d7s/rkF3OzEuRZjrtKh9aG/D1ufkq3
fSVnCjS6rC5SbI2QOydrOu7K/r4QA+7H5ZeZeXDTx03vJVDqdFGTy4DutF7iZ7QJgl1ofLvmDwNN
bxPP/nmEkrYuDawRoF4nUofT68c3oz0bqzSJz3WlkVppFScHtVpWymLXTba+gTZnU12ooC+dnaHG
CLexWhLBIh9MDozDGpd/Jm4amtIIRSfpjjHCa192rPC7qU5/4kouplPdwSo1/m9SOYUDikN5SxO2
ZKBN6sWYY/8IshGMLdnjnp0Ym9Etn+K6ubN6giCwqebPSNaqgOvqgZaj97bPTkYrJBmXB8mkE1xl
ZSc89e6hf2P6N9ZMrEaGGCPhTjCndrLT6o2qL92sG8eyGLaq1KK1zCjK6nZflQZ1K5hwUiZ8e2O5
8eL5nBQsQGEsy41edzeRR3B7pBO7AOPI8LV24+cacuXhLR+bTTO0lABddKcZFP2qrL4jBnoyJYzS
j7RkrU3mp9PJi9C7feHn06YzqHfzLnPAgyzEQjmOLKG66yLrqxbHyGLVJCfQZRz268NxqISNzH3w
f8hI+QT8EtJ7YYKyG4mBQ9NytGhK44gyYozMC4KVS6z0S6J62B7GoY7yYmsADziFczea/kLloRyt
JUGKE1zXujFf2zF5gmFJOYoPld0NCDVK57acrcfQSh8Ea8rWc/td1sw7vzZuQu7kiEWDvmJARjTl
Jk1BI0nsTJNmZcrRWkOj5JEXUezU8GLaAtQcLXdSxbtpMLZu11GVADb6ZBasai0/ibH5DtPhO2uZ
VaTzypAPuex7Lhokf2H1ZsbOdzLaP/1Q4ddvri09r3eY3zMvmzBWkHTtTvwFJMvAvi4bwDPtYlXz
U2y7L6k77nXTOsiYUlXrzBP2O8g9BBydnhui3Xr96vRrCG0j9ZobBtYQgy+2tuQOq6uvpsQ2MPsS
liCHLTsA6t47Lkhc3lWvc+ivm2kWu7gznn1yWKX03+N+YcQn8UlTECkg2pECUYwnuyD3tDIBuAvv
WcfFrQ+rC4ZHA8yr4VEOYDFdhBi2cp0zwjEC7cL6oUDIsPLn6VT2/jqZbVKU2IWJycnCJ4Uxq7e1
vebBsovPpiWrTNNdvPYhpOnDky+Aly0fWYHtParOoGCz1yy5TKDxSICGK54zAjqRm2AvZlvNZ6n3
aw2WqiQ1dEzMi2O4ZIbiG5iCufd1uF9uecwFXucys1ciLtGmI/UJpX0vrfbWbkYvYNZI201o3UqT
1l3eO+2mhNOjPJiPY3c0e6bBEeOURvuDkwNRj2CrK9XgIAkv1XT5ahXz8jw36EvdAxA8a2Ni1NzX
5l1v9C+FDgSGK9KiSN9pCLtb36EooVBUqFWWMSB+Ugm2E3o0AQ5Q/Ybth/SMbd+IU++6+KHUJENm
rNkYWrgVgGbfnVUturNRJf0ZAGJmrKe0PfQRtWq1ejwUragfUqFlD7TVy+/XDVWL/hGfIm6bTogX
ZBhHRtDYerv7z9PsqI3DhlhDeblugg7AHMIW7/8eJFVRyjrujRt7busHcBj5AF3ssdYx77husoh3
vZW+vv+7w7JXToDplr82Xv97IIB0VPrK1A7X/SBbj/ejJL5+Oer1B9qSfYygkrE1f9l1W+u0XQDD
zsbG5b/b8sQLDEx9Ltc98O6aYLukANp2pi5iHP7zg97u3hOluvmf7YLaACsdxUDrv/sb0sHFQpyY
k5q3/27OiVa7jWAYXQ963Z5XE9FTsX1HL7KtTRnepWR6PskQ4lRVq+7m+tDxq2zJgJs3yZj2T34T
5UdTgiWWkeq5c3TePRkIQY78pgtKdzwrncX3+tKp8dsggqx3uD5Mcz/dIWwQ678HjkJ1IqsQ0Gx5
2ybHdS4z/u56fSvPr1+Zuojz9Z1UQmTjHHoRgAS7q14We9ppLbg+TFCenpVvPhdS4+/Q9Ysljfbx
ehyDVwJlNPJ0PZBdQuqTpR9ur892qR1McHpR1eTV/fWHnctmmzVcWlhlxXHQOxVeF6pog+vTMJqr
e94w2TdkMLOKL/sUyRzDumKo9e9xsnYa6QfKHSCFue06K7kAscfbSo35HSP4hTlQ1/dY1LnrKkqG
hwxLzXWLq8Lj1EgnCFHfPFF7NUGknPylA33jurPVazzjZ+fmtvtWjna5yrW++hBN/UOoLHLJpnz1
hrT4M9YlssHU+i5niOy5V/12IxVFwUyFCUcVDHrNwjHrd+FIRbNqTqBVUHILXGiEk0I/IJqYcmdg
77naxcxCfhhEHK1ult954967MPy/EpW+e2XcfOr0BFRvrf9uMrtdZWk+bZM6IhrFN+Q9YfL4auYu
S9ASuHzdFmU1kspZo/gZpLy/PmFEhssiEdab68PrE00COJRGuUa5w6H+7ldH48aBYra+PuyWA1Su
6W2G0cNR75/3IOu5gj7NHM1WsoqDuXH1rWYZuBAv+1yP7zMT3I3SHv7+qdcnyjbsd2XLTOu6y/X4
o6bD8x9i5v2VhM+GIn0/DxlxkYxAL6QFFfte2imRoHV85jLTNp02po+YGCRBY9jdR5Frt6Zdq4gZ
8f3shfGvLOxPCN7+q3JMjwjkDtmscnNQFV8etbKyjq6pvC3N68D1X5jMxa3hTYXDm11h5RLbG9QD
fEFzNt+Xbu28j45ZBVGk5gffSKqt7xTY7RTtcAO739uR2hxeiDVt15bM9BcYhSmGSfGd1LOHcjbN
W6suMFqwHMVogllgn8XylhOHQVFUZbcZrdPOwmvhnGUi3/USl5S8ZMBVZGo6Z7bV7awSVkEpGP73
wijORj+ZO5xtorPhm86OC8U9ZRlCgIoFl6vspoR0squR9u8tO43vqUYo6QzX+RPlN/hKON8dffiq
7aLp4bprYs8aqMx/dx2H9n92tZA5P+hkfO+Gzmb17bNH2FPpieyznQrxNsVtGTjjug3AczfIWsUb
RVzoum50pn6hui/MlmTlNJw3ZjKr++sP4mXdwMJOYnt9aCz7GQNK3Miq7V3N0kZwdwqWjatPdDAT
Of59XZwCKntm2NwwBP+eSfPDqAqkH67/XVf72N6gU6Ib9PYVKSpwLBViYHQJ9xauwmtIO+Pmuk1V
XnhPdQ9HH8dNZkLsd93mKmutJuyZro9UHBa3WJTtr4+uB0Kf5u9T0vOgM3OM6w9b2CHBzVxD/26D
z9kwynXMQ//Pfsw/1ibWdpfrptr3Sizdmn3VEKE+5nm31k0FuwIApdtqqeC7Iw4y3qBGRI+pzRlY
ltleXG4LEAGWjWCTWfD3cSsbDPjAcf/ueX2IcT5Q0/Lj30Ncn6jsqLs4jNTxnPawgVHtxQgnfX8F
7kst54/gxPx/Nka2o+81A4j/+sLrjtcf1yfQoTIOXl48zzX08cx3DtHSgMq4sW4H8J9LVEhoLbgG
foAatgx57OrOrDGqsGf0OFXPwNFyy5/SrPz7JEJ440vw9Ov2wvUfsfvQH/2l3JUSWYwW9+xfVseq
xhXKnkibDqdSbq7b+5iOSPX1K1McF3OikXjVlNFlYRM5a8RKO7YuZ9Pq+ms3kVxajgNW5rZ2vG5q
0oxnr4///nrd+u/zg49wLS+03//Zfn34P9ts0zMOhcw2ygNDJfdqOsbm9J8fut7eJz3/6yzgixex
a78ZKeIDvc7qD4Z237aonU/NLV86w+gOwrHEzjPSeOMXFq4feMC/iMpgfIbCozQ91tPIwJepyZNX
Ei8JNWbBhJWhbVprOnq4bIVTaq1hhbP+lePtJGXxM9WYevat+RbZrQ6DtPLo2JV2o173pjFgK6oz
ul/pyor2YVHSWndIuzyz+Kx94518cu0Bw+zqWJrYDCbuDCFh7LeyqPPXQWeINmm5sdWQcH04YcAB
ik3/OjRRfWPIJt/qCMQOVR8VL940HQAjy09DWRWqpzA8FvGQPoQi+r2+3Wx6fINyrC5uVQy3YcSU
YVxesPwdMCiZaaVwA0snEjvsJL9SLEnP1x9WOfZnKXrotbaHxYFGly4hSJ4tMxHj6roPWs7lV2ja
aODE8T8P/znEdfeirl+LIq/2/x46t6AFC23oNr1EGjCO8wHfFv/2+qjMEKC5A7b314dpA4sFeupB
ee2ty0CwO7QgILDD9CSopNa8TgNz1bQU8t2dmVsnY95+VnnxCs1D/SGi+dxTj/60g4Mkq4xIsK/m
VeUhE1hpNPILHO1H6FuKEYaMF4lFbl+gE+/QKS/mcpUrcZgzjXqVEC29uz7894ks1wpykOFZDsDd
l+RFG4gRtzCkPnlOLP1tW0PxVaPTHmKrv7k+uv647mIv+10fykVdJFQEXta598moa4fSQ9dVoFKn
Sx8wUTARX62T5enrPo0W6kGeg4k2ts0+3Fb/0NJrN39fYhp50JiRffm7M9/TrUGyhN3Y7j2CIQ7y
z3v8fb0Ki4Yzi/dooRQcx7pT26CDh/0QZUX5EC4tR6I3cHX+2ea1fbfOgMCg7mAJh3LFvGt0zztJ
M21OaFle6Yntp/9j7LyW48aybfsrFXq+6AO3YW6c7of0lkySKVLSC4KiKHi74b/+DoDqoqTqqL4v
GQnLZBpg77XmHFPFVgVvzLoU0gYpG6Ent/kinuaNAqr9Ch1IsVMLdIJ1axTbzEbvmtSG/zH0cntd
tMAR9KjHR4W9k/CcFqtbn1rXMUFl4+a+8rqhv+a9Zi1DUqOqxTXlXGsEsvGpF0awKqIEAxFKgQeq
meuec10MYYiHsfIonNo6M0xMdszNgbobZh0t5q22QadzqG3vRHsewGgYJjeFtKobG8UaLfQq/Fra
6aHKIvFYGYWNp8IHBzKm4VOhUECYdrB/PZJeqqSo7gRf0Yu8HWlxxVoWg9Qv9JaouNtlcu0SHEoA
PMO7yPPgRml1TosksbfdYOnHiHsEcpi0oaMd5Seub/V2SFX7xuT9WdtxbNzlCfF3oarY135CFsHj
XZSl6Wxl443DIp0yGBp70M60OhMKl1C3plUZCv5zMT287VdXZk62hfLjiHlLPQwkJHemRwQh5nZ6
3GsUic29ZTTBQ2HBrAgBva3nxfmBHUzbau4Z2U8uIMBD7zvM69hBMykHUgHp9p7bmCTTtv7RypLq
3AVduo7TpH7Uw+hl/qg143souuBbxHeVYvpA0MV0jAOq6GhOxyQ2NYUqMuXjaEztg857NbO3YzI3
0Ra6k/44prTQpcRJdsRS5R61enCPtDzpb3U6DYkyyvxNzL2hIg2bTdm86fenDIKNldKEm6Qv04aQ
AhMfH6m6C8l/D+WZHPXBB8KwEKrDYzateH+ok5AAYFSv1xEj7brpSVyXYW+c8kyP16GIlCdM8rcd
38JvImwvpuyMJ3wLGW1x+ZddvbS5nYeuZtBfCjf8setvZzVHlYz1vIwpIz7rVWZ8VL2quPrtTwth
+6y1lv62RXN/2vL7MYVbdFtZeYhQxrIlWVyqPfdYHP80RFVzPT+NNYAA4fRQuBGESedWhdt1rOJp
vjY/zWDQKmSq/rp2XoYMXx1Gg5K1OyiHTPhHLCPmNqFVfKArrxzm9RjfKZ7OK7W0d+AiT3vT9HOz
xbxXY2mN2M07yHnt/HR+KB1Br8xuokUBOePH/vOWQfO/NG4VHAeu8xefn8Yu6SnMaWmZXbxMyy7z
M0ahjzXN1MP7+t7ztZ1j0LifD/11X9SmP/atYfcuYBw0YIcd/zw/CECffI9Sc22XKeySusH7PT99
30cOtDt+32febKkCWEtLsEyIzNC/KsDfj1lWq9Snp6e6guJrfjY/SJ97F/KkYPG+rtWdoTy/L8fW
GG+iFI7ZfDAWR0hNv52HciVNGiktLlcOPbKfzsHAyV5mQ6+irynwaoHra93wAsggu/hqkF3KZLDx
iHvGyh309OcNu7oF4Pe+tjAMe0Wn1VjNB84PoJWzi9xV057zCtmhD7MYcmzxaaQkzTyNtBvPhCGU
i3kRK1O+lQakpXlRN7GMKng1T/NiaIUrbpD6tXB1/RKn5nVe3YWwW2uTDLloyIYnqdHqZQph7+et
ilBvSdIc7wjKNh9kNr6d2k3M5thFTQFPiYPoeAxruELMR6eXpSXQBHOhGDcduUpPukcyyV9frTm9
WoZhwYZOUv/0/mrnU8a82lQCaC5x6W9nEnrK7WJT5z666AmW/kZHn3jq74ulDHCiuUho5q3zhrFP
uLLPy4mafU60JNvNS0NaHrlUYvFJtLUbMdbFFhiGF9hu/UpSz1730h6QMgXp0gNUcJMzFCI6yRO0
HyrwWfPebwfaRoB2unSmXI/wIhQZXtCb+UwturuY/IsTAPljo/TOk6rz5we3x3XkupeyjT/KaXXm
4rOpYtrpdRM7T31tREsK8eFp3lpbEZkYQ/zoa6ina5OInb5TnKcK09gmq6J+Mx+l6x3lyCaKblwl
cR/H6DT/SUdp1ROkVzqA05/yoohGbpUp23lxiIfPI7mzMKxkcZW+t57/pFvTG9NGkq+bNtEfTVxj
ceic68Sg46GqmIsJsjqTlG2fu1LQe4k0y0MXaj4MQ2KCG/pzc6+gYXg/ZBzHgYsoiH3BrdUQuE6C
9sEPmvaBoCVKhwniUM9nEeQNATLd8Py+h9Z4H7vISM7z/qSeyK3RYrScF6vphFMXdzrXfExXpWIJ
U8TduobY1s1Q3fYZfnsGAEjtK4VfqwokszEs/1tw1wRt/o0MpxSdoD9lDZi4bcfawejfRR+FJb+6
hpJ9iz0d+YtVfjJ0Ua5ryIQnqpHWuRi1kgwk1/4SKeVq3rV06PPpnercjwnZcIMacicRVXc/Fm67
mP+ehUkxaa3y2SuQKiplz2BMicVRYqpc56HlPCEcOM+71pH+uXVUPIi6pfGiqOjM/0PudeXSZh71
7/8hZg719j/kKWOq+X+ocA19DLPyK/LdduOVsblJ1HjcIQ5IVzpgj4/zYlvF2UoPVP2jWcsfW0fX
N35aVGO93NE0Sje4nemTGEr0qJKTvlIHtbpBDN/tSy2WO7DJcESVMFnZcPM+DUP7hATa/O7Io0yU
8bUuuUwAIY8wlHP06HrVjaSemTcAFzoje+7SMtjCy0rB3yVdcaIyR2TU9Oy3xQbIMzHDZr1kHsDe
ZdkNuCOIgfbq1LpJNGPt9Up4om3kLBPqrut5fenoaIEwOmcnQ+TrvO6IjPAbjjDckOAXt3feTtDt
DdskVUub4vVsWz2ZJlrQaamMfFQ8eTW8bWyrQFtXVQuRYNow7zJvdVs9P9JAgKIf0aCCBLZJKl+c
TeqbZ2t6mBeDpLOOI+GS89K8ft5DS+kf0fSxIVNnEdb36dguJ+MoEOkmIPVmOQPYcbp+LAD9P4Q+
gkmpobOYQej2KD9arhM/0E4P3tYXib1sNF1+gbaB27z9Bm2cexjylzu/ML2dDzpo6wRJ9hB3NDlq
RW2/GZ26BADdPKtQm1ZgHLUb0KkkoDVJuOlLRT5WqvbRr+IOpA5BWUPmPomIDJVIs+NTU5QdGSDG
ALV/8C/MMTBjZ/4dtvLuZOi1dSemB1NHtyjyuyEKrYko1pyRYB7x/6G1rMy42usjw4r3/Rspw41a
M2Wb182HtQEq/CFs0u28OG9Qw+oVbL04vO9mo6SyZZ7eYt607pLSk7dOqyzfd4Asw9AsGl7eTyMN
u9zWI6a++aB5Q9OE/SpOAg/LBSea12l11hN2Hab7ebHNPWuThQVqCJVsHNcXTw5TumPnIgKYF+Uw
BGtINepuXrTj/GNNu+uCmcp7wKG+kXUjnorBx8Dm3mt9ZJ5pXYDg99XvyLDUbVQVTGnmdfNDGGby
hOcK2zL7qmNubLyxKvZ1m31GC4z13PX0laY60X03ZOJi6l8bagsYZ4ir2IMxw/I6bcyrPL5XzVBd
qXSH1vO6tw1e8dkYdO04L4FSFBc3+zrvPq8JhabuGbT+fJ4oyVVUEbWyruy2xUhay88+Hqq3czC5
QK5djp8xvzjLyqUzHdH616YLUAjv9eF9yfPeluZrVQ/l4n1b+8vSn8fNF7k/95yPo+fUPegdverp
Avjnnm9/b9o2AXf+w3Fu76N+9Lu93w3xGWdjfBaxd9+kQ7sDxxKf39fPz97WlT0Nsw5lA7u/r84q
rvSLeVmO7UviI8wnn+HspSI/z8/mB1kOMFX0pCFA7N8bPE0N+5+WTTvc5aqfHqKOHMq307yfoZXK
sNaiid03nX9+mM/FoKBdfPjjf/71vy/9//Vf80ueDH6e/YFb8ZLD05L//GBpH/4o3lbvv/3zg426
0bVc09ENVcVEKjSL7S/P92Hms7f2fzK1DryoL9wXNdKF9aX3evwK09SrXVVlrX4U6Lo/DhjQeD5P
1qiLuf2tbsU4xZFefPamIXMwDaPTaUCNzezqUvo7xPNYO9PblhsM8tp5l/nBSUtnmVXofcuFEnYu
AxVCApKNH8XmTTUK4+0hHbUbk0vrgd4w7zW0JPMGVX6xVTS/WbzvN2+g50aAZh6CTC5CiqIi25WZ
051Flvbn+Znx57NpD8gpGcM4dKcBU5Ozp2v7OmzyuyJESuuZw09LbqbuReAOm79/54X7+ztvm4Zl
mY4rDMfWDcf59Z0PxYCOzw/tbxUxrmdLT/ObrlGTG9Itpue4tyX9jWlNuRYDyWTINnrQIdPDj9VR
5YINLKV3VmhurlJTFQBvennnhnYFQoF1vWcJ5KRqG+Dq+/dy0VQvZVI1pM8EjyVy/duQbvijqj8m
cd18NDBN3cdouee1TlNHZ83DYjgvJhpNld5QgOdPxwi8B2s/kRXm/UY8orVIlqOdJcd5a5bHP52/
L346v2Ko+66pMFp6GqmnnlcD65Dtmerz37/RrvGXN9rSVL7ntuloWL5M89c3unEyhwGrn71SEeng
xfD+ze+wn7q8qQKUBcY+aHnze/y+ucvBososO7ztF8gGpzAc0UNgjtWJsg5+2JgvXGoNDaGZ08rW
mfTD81PPM6entv5jr0JYr23JuKv0C3cPs8pYt049Ptf1YpDUw0cCYjZqqjf7JjWdq/C0y7w9ZZZD
xVwvcHJ61k0F3ngpW2d89mR87akxX7kG/HbCBPnBveoaCA2XfQK3dBT9pbXt4NR0xXleAhI4XH6s
by/kPEPga4vMW7QG5EdkLsbKM9934dDazN4O1RWzWo2MT3Z5hMojAB0Cwj7s71WvvA69phHw1lJL
curpf/GVT7a9Hhqhflah/+8QC1lvi9YQ3mR4WB8Mh5CgMBcpgakc/Z/OOh1eGbAQ5q/G//xy+ZPz
5fAlL4Yq9IP6t8V/nR821/+djvhzj1/3/9dufb/+2x22r/nNc/oqf9/pl5PyZ3+8rNVz/fzLwjqr
w3q4a16r4f5VNkn97+v3tOf/78Y/XuezXIfi9Z8fXvKGfihnA9CSffixabre0z/+6ccznf/Hxukf
+OeHm9c6eK2S5+yb/MtRr8+y5obxD5TpruFSxUEj5bgq5+tepy3GPwxLF0JVdVXXbK5q4sMfGdyz
4J8fhPEPMW3hQFPYqqHpH/6QWHSmTeo/bGG4JHbBXnMMcB0f/v3f/7h7vX1e//luJuxff+rcwkzT
cmzX0S11+q1P19yf7mYa0zgcHpUL8cboN5rKVBr3/b3SxORzugkxCI27ywaT6kBM7d7Ko3qdW+hX
OhUxjJ++IkZFRdBK5yQd5FtlWBpLCw4GPg936yeThAWkBMA1BTluRaKCbG8TWu5a1Fb7ripdNMm1
WOH1uWilvtc0FANtQ6MtQDHYiNbZkES8IJlW2cJefrWmAoSpav3ZR5tJs6Fcxl44HCIGY6fKKF1c
BOoR922+tf0wXo0gza6WwCRtudUiEol96KMeTVoo+Dn6oMsLFfW6cKEnje36p+/CfxgraP/h3RV8
RsK1IfUYuq7++u6q5uCUhlM5C5rulyTFeJzlgllCXmoQt5a9CQQqLJlqT5E9tDE+6aKBEyhrb6Em
ebWTkfHskmCJZ+iRUlT/X16fxTfs57HM9OkLB2qLJYRu6Kr624V+MMscdcHgLDqmM2UVoBnzb72K
ziDBEofaR7fouKGyg1BmEolAnyWOC3M7Wv5D4xQn1+lIJvVb72BHoPHEJyUkh8r09RNK6x65iHqK
3fIT2AvyN5jG77uwcbdFEX+xCtmuvdi6nb8B3BFPYzlmm6bu2y0Gis8qXKreLgD11SWs1+bi++HG
L5Jx13fBuFHsckDBre1qI6Zwn+rtDTYPZrxIiP3WSh6EFeBrgoxUiKG+G6mg02wOv3OHUW5yyhR4
l42zR/jZbdqpZFahhgZsuNM8HXv3aPOB2fG4EV3tHeYvSAYhavn3Xw6b3/Dvb77lItTAQYpElcTz
X78cGQ3R1oaftQgjMoOF91DETrK3fO2SD+nE3saRZEjL3eGu2dheoGz8crimkf2IqBQPZJEWaxml
KfySKNwKVFNLCun23oiyJ9ceLSLQQm0DNCzIx/6mw81qLQzHx3ho28bakNhaK2XSSMftWlU0Y2WN
9TffBqSXN6O2zJ0OflsY2oxO4i1uweU8FlWFs7fCodq7YZZTsMNJ7XkNMqWGefyQ5BKaaYplrGtw
31Vlfq58vdy6VfMa9GF0zsHPn+PR/8zs36KJV7/4bia3hYedJZseLJ8+r1nCcgAI3nG0ZgFcJwi7
0fGtSzAPQO60dZLYHwNrdHeWi6TUEwnMLs3HWZDRZf77D4oP5C+flOVYroaBxdG5iovfhvydYbYJ
s14DWEPQwecxMcDkxJPX0aUJjIrppnGB2vQEXvNGHSZtbjcC4oucs6O73MvTACmqrORGJSdlY9Zf
YTJviymx3etp9BU6eZ/5WFlLJSpQxKBKPPIxR9M4BzA2csl9wdWJWaNS7VtD1zaxBtQE/4TyifQT
ytW9cXQNSvy28ApQkRGZS7HbHL1YuTomwngvlgerq5IlsXw15Kak2oVavY6asV8aaIY3vdrp6zjG
leLk11DVdybR7num/bLwh+MIbzpL42qnD1yZm2htaWh8U2ReQPU/UU1qVg7GXvhdQG1N57tSIG4q
fE3ba2E/TeOscIOY/4UqmrMy7fYrJXSM/d6I3duh3Jx55HEXqKoK88UQDSE6VdfCXaNQ7Q7+nYfc
6RSpwzHFI9olol814HrWsRQV8iG8W27baGtUc90i6ABb0QCtF6mV9Dspa2dVKHhlpS7dddtE+FyT
ur+M8ZkveU933d9RRDbvsdre57nx1Q+UK6j6HpKD8mSblg0unVbLMKTJLpYBGCnVLKmpo+docROD
eo8/hxKWkyisjSvNeB0rIXEaoGWWoc/fzPRKHoSnf8Y6j90YVxZaJndlKwk/XG9tiWhczS/TLRUi
xVLSW7xuO9TOK+qYdtdU9haBd3nQS7xtNpqFRat9Io0CWKleoiUNVp0h6PGLTj0PQWUfjIakQoVO
Zt89WFK5DYxw17RO9uDDk0+2bpY1n6swLCbvB3LuSIUPmBy7Ap+FzF0EegAF1brIcCHV7hIWhX8s
VeWK8djY5mhLN9R06eaErXozcP1a+h7TEhuIgyaGtVlCXyTXJsQ2C8IxD71vSZOc2hqsg0OqU1wb
J6uuS1JMYyCczFfbkYkqjCu4zMuo3TPo0R8agXNTUudeCid7xtB/cRIqdRK9Yk1e0zKw9OaYkaVp
Svu2aK9aMzH9A+/TaLUvpqeHm9pY9FlrbQlx8FdFu09qBtE15IYS2VFh4CtoqMOuHOLjPTeHTeIB
a8RasUCCjG1tUPcFTr1j+D0FU7QnpO/RtMXGTJx412fJS2O6TzGIHx+Y2kIYh2x4jkI7X3quc1Uk
pWIDH+HfX4Xm28FPdQdVwwlho3xyKM5rrmn9NpYoLD/EXzX4WDUTskEqBy+EMR4KmyYOghny42v3
2owQ8GtqZmAzOn4iNuQ9ACz7prC4r5b+ufSwDZimepfgsKH2iDM0aE9DDbOTmBfGR+0xbuiral6h
bwhSd46JAbvSlcS2MfYC8WdoZyPCjaL7rr5EhSQOddKKQ1H6+7BK9XsbX2NtJ5vcVLv1ODY15ktG
eeiJdy5X7UXgnPqmfkWb3PyXAoH2W4FgeosswzKpyVi2ZarzdfynwWzmtMST5kzcvYArrsvnbRSo
IClW11hn/amIzl2pifSeEEQgGGa7o3AABJ2f80bS7Oibr7Uunscwv9EVHMhYUZSVnernv/8std9q
SPMLNaliCO7hlmb9Pu6iGJAzytCJprrzENqugawpV22q2aN1wt2WRcjd3QCTQyYxWHWU8P9bHWua
Xfwy/NBURqVUsxgsczHX9ek1/vRmqZrlA13qiCCpSIsCQnEsPPC55AMhCxPBjZ3fgSP7mBGIuT2+
jR6IGaxWovDjWwLWsFMTTrO2PCGOim5aizoCHN5WZoNrhA98sLJxwkbfZp4PuDBFIk8T0N3myOkX
xSQDyKaH+RnfeLkVXnxWU4H7aXpogTIcCI9hStHSCVdbAxUSDqo2HJWDjou6NG15i52f8DmnrNcD
6LApINMqSAzmDTwIGa4VF9aGCuR82/n4WMt+JSbVy1gXy2ZQnO1/+Vgd9S9vqsZon+E+wBbVddVp
8vjzmwodxsng9fJmjNbXtG77xVilm7Hr0QPk2b2RAa2jKbCsDXyMTYshz0qrFU2lp7KJer63AELK
9Gx3h5FM9wVQC/hGPRIq/Dxbpw/uiFfcAUB5pHqDDbcInss+w1zjXD3IKFrofjQD4NF2itCnB6az
rO370XGzZTx07UJ2SbcWaOtBdjtKgYsHJ0g8mlgpG/EMnoxBVwvmE3IwgCGtWZY2E6O8jcgdgbFo
JD6CMwbPnhTU1iz3kNMDW1vbqG+NBUi5lSXLEXjnZIKV8Q41CfHfKfeVpo3Q/KLi9K1boCmHNjU+
GXQ9Cj1Z60q+gcj6XNCHP9poGyhuQEiFIwXtsnpBqgSFIyYxUqk0kBTOFAUCx3aSiYx8AmvL5vaR
UyVhSKs/mLqxHXxxAK+NLKTjNumYINDbwmgPKZx82FdHx5XfpdUgJWrChtcsT3gjxUJSs1zBSYrp
iXd8PEIAFDEBZiMtJQtCDT7BLWAKkYFvQKMsHMRDOoFAK35oycqKmdtVOTcpo12PrhyZl5JkWWUZ
Bh2cEmmR3uRT9oblaTu8SdW6iT+h5f6GquIFGyE+y9I2kXd3x94DAw6HuDBbHb8sSAWVTMnB2laJ
2+K1QkKb5595kVgCTV25dV8ktVkrE+rFZrgVxD5GbJePzwv7cG2V3P/huBysc4qOZulKIdZgOBet
tO8USwD0D407Egc1IDCRezACZa/H0rqEj+SmfGn8xNwpZn8OjP5LJ6TGvbS+4S5yz8fwlbtSsoTk
vB49M7rQDR1QOCJ+7aEIeH4YLfq2BPXgmfrCJWOOfIjka65m3qboeR/H1MPZT+iuNzEMTbH1aUow
OpJ7KJyTuzKl+DbU50RR/YWeFgRfD+oxTDUIral/OzZib8tEMn2GLt2PFurp4kq2UvXUVONT7BVL
Wn3EjA2Ofy1JBsrxda/DlCamingYtOUYLZPUgeYJfQAgn0D+BfVnRGXf3KdRYm1iik9LF+ni0jhh
3PLOKcVlhVxa8dq6ts9wJXTXZut8qadmEOKoyRu9GI102Cc9AMmB9IaVXzwKJoL4j2Gl1D0cMsEv
kyo6ELdKwc/jmkfDhfErMET4SrDhDl+BczI5WUf6Uda1FRoaUspot5ueVcCT0AnyVJx739FvRqZy
Kz38ZpQEmmeYdde+7vtLBohVhOl2YO4bDBaSYT/ZAvGVK6eF3aeG3UlkIOg1Bcuepl3Icajwfcbg
rDTqrpums1soAvZt1wHyTszomgFIXWRZQCAHxZOYX+HSMvVJ0r+SEf7AOFK8dYoBp0uL76pCtcAd
R52vYl3cWQnAkVgU+1KSqwlT8lowREpS+xOJENc+V92jdCZzu868tNQPY6mUG0EBfmU64WHs5EMQ
MRJOChL7RqB/bvc1K0hAaUwuk9X4tR0d1NuMXxf49++CFH53v20qggSQd2La9kFJ9Ym1KjIzX3Ip
JvJRPpcJfuiCuTYNr08aKYQnpyriQ9AQv15qCzU2YPt0TPBMbkGABmpo0p2KUk3CWGpyULxpWfRH
PQ3rFUGj2VK1BUQUpACE/OY3gy4xTMLTX9KyuQR682hguk9V6FfkuJ2bWpy9wadTWmiTgNUFGJ0S
zupZoVyRvkykik1poooAdN30G25cJS57wLq43hW9jHYDOiOu3PzkZbuJUwl0F+EHoy/nFtYjjmkm
7BvXIRVRaTH88qmCJLXuuCTFK9mPz6YrjtwoOAy93aqrMsQJzDBAwQDcFGkVrlU/4Efjj4fWtZZ9
yLQqU1y5og84LpWKmQN6KqZF7hHDyllAEO2djv9Wug9wboGX+e6jhjobAEt1ujIrG264UxExiacG
IrXe6GhLc0EFhGi7sYYULnomNDR5dm6vnHG8iU2sTwof6om8f2stp/8kIyQGraMceoluGJWpn/Rc
5sVgbCqfnCc7ZApSO8bemeJupA9OGnnTCtZ0QLBW/N3q7PFcKmm88EFtbLsDBir/3tHMYQcji5kB
nmim1Pp2TNuJl55q2wbNyqKt8r3T4u6rm6Mv1U/c7FdCRuZS0foHrJQPrYYhDcgK8yfF3wrRILaq
AD+TK8OMIKiZxRcPsd6azBu4r0aWn+5iK39UIXp4BeNz7UmMcK4wO+30qn2u20MSLNyKwk/GgCcs
c1iYlXaj+vHai5R0ozNBDDvqoI1S+Cg/WjjchfqiZDourMa6aoZKTUx3nBul2RgeiANkxg3BVBTN
umyIliDLP2spF1+30++M3v3Yra2MmxXXQ/iBw8ku+N3kVQIxzC8JLCS9js9Kj1Zya0f20csId6xM
7MBjmxzsQLm1FFsyFRgleOYp71NIUhjxgtQ6rBRCb+7soP+mhfyZsvP2Qd/Sa8lMwgsDaCEyGAnC
Lr6kEJuWliEvnZJEWML0zxWlFD9ObrzChNc8UJ+L/QHE7KiFK6NyQDJb5a7OAxvcq/fJfelb55UL
QLMQ7fBqO991XBU7YsKXOB8IK3Vil/gmq1/oMcwrlCNH3UtfMElirkDuEUR4nYeu2vZtVa0TI9WW
dWV9JXciXPIFcFa15ZjENRrZLkJBwAw4fk7D5oWMgvrsWGSqjNXFtfJkrZZIJYqUECLJxNdmyIAP
eUtx4DX3WnWtWHW6UwKSIml58p0Lwajpg7nmint0U7I7Co18jNZrSP6pqltAPUcbvuvAcIlJtobP
txpOZW+uW6Wd52Lj0vCiR0d97JuEaEPEYEtYN3hHlQC5TKkdcyrSRyvqee/60wBes8rqemfgUiX2
Rpq8LWr30FPe45YRjhtgQlTluUBnNSVTxydH3FbHRUYVXZ0kS6kJv0LAe162KGcpmiLhUtC27cph
kDurHTxgSQ8lov1pNrYfGZxvGotqq0PpgNiR/qzJ9BxRBLgLjPIJXox7Cx/KaciAHNOvWiB3+ijl
OpwCCVqNeLYsvzQG3fA+KnJ+iQdH6yDIW0lOw119DIYNI1MXZOZSlrYN8SFYkpRnrgJdcxeZsDaT
pnml+/QWHLtmwEosLSTQYZWn+HeodTwalIcWNli1BcCO7xG+iINpbLmuk+hnj09jTv6jNeK+K5zb
krx58s/x4pGsRS1opM6FVNrtjPHYlPxytEDBCS7DZVT5l6DrCliYUNKwoK30Eiy14riPogp2hLN7
Jy438bEHzz1OS6rteKdeIYsg7hPGV33eHiW0s1WmFPoS30flrPM+5T0d6MOIvrvnVvJVs8DnICR1
GeQXSCYKY6CEV33pOzs6EnI37jsph4NBa4TBe3GK0P9uQui1B5EiTy41b6XTerq6hlR2TVqNlIEx
UmF48KzIpxJlm+ewXxe2rWwd4X4ixkSc43LTi9TdR3BpsLF+aXUCkSzfx7Fy59vGgwY+jIJTuIkU
cgKDUqLIseONwXADsY69bJW03+o1vieaVZ+tGNi3ScxOGMoELZp5hY71TR0h0mCcejasoN75U0uF
UkgYcUvBDg1O0Ojvm6wPN0DoxV02uEsRMiLrOi/b0mxgYoOKC0ok7B2CMsOl/qAx8QoDaiN9dlMW
DhB6eiR7F6PxOrB9+KtE+zSCYl8oWxgjag1acvISTiklO+6jr2Z0UzmKdfZVRlB1QpJu6g+bsRZP
KtLZQ6g6d3iaswuADlg2SXGYX4IYxGOdBdbepExFT8ZZJSSpaV1wC+DFXvRGmB/rwdzVLnXwBvD/
Umse/WagE5KHx24wN72mfVfc/COIxHahwR1fWHXkY3mRsb9I9eRragfxCdoQ/k/PxERVYBzQKnnm
voz4QRjRKqp761aBArPFrURnR95jwNNvIETcW2ab7nRc47u3E7pj7y+QCze0hKgRZDY5MU3p7iiz
VUerVcmSNfBsO3q1z63qGo8tcQdQ4Y9+xnXT5l3fzn2DoTkXSZLcRAV+JdB8ez8Zim2ZKAYysvzJ
S8hfKNTmJVSDZ5G8lnL4knmy2RGCuosrRARe5uJPVrjw+tzb0fnfSr5op0GNLaR7jrp8N2nEegKq
Xw3LzUAb8Sxq5WNSWDbKleRaoik8Z3amnFNm1wvsZCALnGy4CaAEL5jZAmvpC39K3cjuA8yV3pBC
lunpbfJvw7pThq8kZWQHKSLtopKfyP2I3n9RMlF0rebi1ZJyLCFAWy8zq5tGbUkqDwZC+SKuNTZD
rS31SrpjhhrvZBIHK7Ov9wzjyqtek+VD9JfpMuVGuchVH7NHD+CLwAZKz2YOlzlg6qYpqXYMJhyH
rxD3lNIx0637LA6uscDCkYXcpCpBvX+gAda4a6MbqPWOitxypfyuQi2pda1ZNXrd33Y2I1AApFLn
Li8B9ENvxyAS5ycwOM218oGhWzI8KmXRHCU1Kz+vwpUWBuHOi8zqWPmEZRg1DKEM0PG2TE3tMfeY
fZLD0R/iCDpAHMJR05Pq0TWwMieylI/9iB/eSJ+mfyLTFdQWGkFgbWVfx3YM90PR35dTfyARRbg0
yDjf9DbcYO68+gn28qlsKZ5EzHMWIyXPRRoFzVr6XLR8NYXL99gFdn/yyeMyhxVFUaTw/4+6M1mS
W9my66/UUDIrXIO7o50GEH1E9slMcgIjkyT6HnA0X68VyWfv1itJg5JpIE3CkswuMgLu8HPO3nvd
RgGyx02W1hOUGkc04ZTwz3Uow3kd7jISxoM8TWjjD0kXKJKk9utSUb8UI2G0GFcVmh6MjqsbriIC
GgbbyLPshn6xu3W9xgvT0TG3PeTPaXxinREFVScwSGJC/LY5ZHQOXTi16AiG+Yogl1t0p7z5BBIY
uBmuw66eQFrq6ko526QW26qPqahBb/my9OgQHNO/WEXvkgLusYAUSf5N5U/H0W2vrm34CLtxq/me
3WPpYFn7i3nFo3bjvnnjbnDbkZB4ST09ao65OOt25WS8tZafHTNo6URmMsIbsvJeWVZxT359RbMq
ImpdWaeypjGkLSgCfb30O3g+CYmY8Zjexdn6e0qSG6wPwttEVEFCKNBBR/JOFIibRByhXHeHMbAr
wqgI2JlDXVrNZVJTHLIyjmvaqFdFiBkB5pDgV35+Xfjmu099kNkC1ZVO6yffrbkzK0kbTYpyZyTu
wSJxGsdCGT8vGZtfYdcb1EzL96ES1IAxVzVpvHcqoReUDwn24rkdwUN474jhOI4nsCsFar99kcG7
ay2rO5hrtmuGdX4j8JnYnwmzBo618lA1Rf7g654Sicz3Ka6Xb33jXdN8mV8UHs7ZHq1t22besYkI
7emlbLgVnUjMM17MFssD6XdfzYXU1LTLTya2t4NuTCrveHpEM/GFCZbY3hzxbObuD0R+p9ap030E
XDQoXQ4fTTeke18PX2OyUIJGscJJ2eanuC33Qn/qd5pNPuiSmln2Ur26Fn5vJIw0HmOmcYSID5B2
/UtU6/q8mq/NSDiYPQEMrcVbGZtPOX8A8i5FUxC1YGq7xzSrjWCefR+AU1GHlrAgXBCfRqAnaoQS
pHfO5LBj/gAEy9/WHKVv9+POn/ekR5FBnbQn5Munzyt+8CPYH87SBACEbh1v/WZFuCDyFrE0Og9a
poaHotdlwtqVbrbrZvpc6YIqdCEHzNMgwwZaAIOt0/2EHmQ3mQT/AaMCHkTGxt1QtPfI3Kdza7Uf
HvmBSe6jqOYuaLpdd/hchPNCmjnvSQKigqc14+BlbrpZcvd9uv0djol0cT2Za/eELwqihbPoB+HW
P8bFf0WGRsBsQtY1P+GSENFIA/bW/Gyng6mwC1QMqqgYceuBCpxC0zUtGkjK3Mxj/aFdqqixSpOz
KJDBTekevOoU3kAI5M1emnzlpI+sOGCngQs8Do+ynti+F142w648lswQb1HYOQ7ZxQ2TpotX5PnW
VvF4Fw9R+mfcOHuMaWOS++h+ASucazCG1QwNqJxPlSyY9zR9Q+w0XVla1MW+hAhwbqPpLBVygohk
810UEYtCzweLJvmfCHEnGo8jjlXnd1Un1tGubnG/Mukulsu701TvzWiK+548K12TObhgnTbqbj3G
+GPCcaRX0s4krpX21RCNexUKyVrB+M73EXQEbWPechGS+Doh4NwwiGwDB2pUdrv6VmJrHBAjgxu3
W1W9VjJVJEZHd87CChpqMqxoOp2ngyLuOMSfnJOXwvx0Irv0dqF3RnUHm6jbrcqZg9YFRK4kYFrF
zSC1fSR4OdPvinyISxnDm0TDkK6SIUclSZcy1ythGJo5eaEPZqutHfI9zlXWo0GuHdN+2KkEBu7H
WYxb21sg5JkMLUc6H+gJIWzUZxI4AtOpxSlvc6CxnY4DcDvZyRtTYqctuXcT9ZMWg3uEiXiCF7ts
15QwnbxwAsa+Ho0gmgvKuNJ4qlmrds2h1fiGI4GlaVVf0gTLABkDHJ7mKN+NDdDAISexY0WIuatv
M9HB9E/j1PlcXnjIIpKX8c4vP8caIVYJ1iO3JIH/Gv21EbF5oFtFD4S+2RrG9aya6+A18oil+2Oo
CJWbhteljp0nx4xekSi1d35G2vRswglZMoviCI/oTrb2LqHIwvKU0XSxs+pxQFOM+hm1DsrzvYFn
QCezRIuSvAKJJG5cI40YF/FukSfmey2gsFx556YmjCTx21eOG05MdEdNK2Zrz19Vv9RXze+BnUXP
z6z3tekBuOeMNU0dKLnFmnbKyPPr50Ns4pOnt0i4qM64cMjgRiHw3jOIu3YwydJzFuX3wl9HpOjo
hqYlehdTPgaO5/W03eyPlfbFpp4Ako6SQwQjO5KSC/vgG+AwcLsByprJSKo8SZEpv1njdFrGfr0a
iXpOI0cecG1Mm5S/1J32gE6orWylyCs0aoc+MPW/y7XCwkB6I+tlZ874z9T0nLNPcM2M3pHIiOXO
NtvvoF0XEA0gZ4laPZfRDLWs7g+RSTlqN7dcqSUpz5F25709yDs3dvgNa2rhEBqANq4AbNkFyKPu
1vcol49d5F6bquzO5uAMD27U/YKBmXztTAQWSnX+AWXQhx0rbOVz9kOa9TFDL0GC5eDf5cgkCuXR
pmq/5gBMqUm9TZT7uOvcwBfAvBvPP6e504U+JvTNjLT9QMxMv5tK2Ax0uvt3pdjbLWW8lfb6shS5
tRH2vFyEpiFS8dtQ0YmX56mJG4DB/VF1MXi42ajCar0diFN96uieXvFHMbsuDmWtsVhop9/P0e+o
y8rXVa4/iUG16HbTpvBIOCQQdbf2xCt5Er5vTkYWW8mAhAa1ptouEzj2qmr1SY/LzHvqq1D4PyFR
IPTgJBQOzZxdY8KpD5NoX9oVPKSH9H7Xkbgl6tLdldZ8LFYyUXVa9qFhRM+wReVVCZrq9S3XwLKN
aZegSgzblu0qd57XJH0naBISBvH9m5TXPTzzklUh9QiJkZx0I++YL0mOF5F7YDf3RO/evNtJ/9pV
kd4ntbeeiYbsHM4LjteNe5wVhO9CmGGHY61Jhra3cdm2TcEzNIgnH9rBW6g157fRlveFXr7EpAgJ
j6NvMnwZZXo3rOD+fBcUwJQ/pSkZfJ1VVAEYqWLjHTLXypEIJkugp+9Vw1GhFdxHHGx7+VA9NXSy
Qj0BkRhSvwys2acNn1ffhlQwZesp2ixFO8aF61d77QeNv0BU9n3UcJpx3fMS2T8gOaBn4clkHO5w
53L3VSXPkpxOpfxnYhCeu4FgaVpWas7qjTcq/Atj9VYW7v28WvMeeSmo3MRvDnJcyeJOgVW2tfm6
WGn3LNV4N6I5hPeWq/461jh/wduSKJC6+SEy8niL5ZO0IxfhVDa2v4tWF7symY0dwUbHccZ0VuQR
RE7SY3DXsPnE+UkM60dTTlw5Aw3GPonvdEq7JzHFQxf33+qJRmHjnM3c/T6k9nuVHNsp98iFRnkx
tHq5to55R9wzgwvprsd++Ygdpg1ZWb9amoKqrfSjP8UxxnxNhBPTIc4cu7RSXugTMLfCSBzkrTzR
Xzpek5HgmnVClNPN7nPZRe9OT4RYn0BMMKf0wxjiZ5fmENmvXrUb0pVj9vpA+jvD2VEBp69JCS9o
G5EBVgQ2zjEm+UuCdxzCOudeYpwn9sU6qtxH+rdB56kHAycgCVHK5YTB2lo9Imlj8ELMaDmDUPQu
kk4Mf2Dk0b0hu64nRMkFwFrH5wTV27/zQT1RxRDoUVZfEQkSpQCVInYYYZIFNNnzUbN0/f6ODNNr
/7T31ITWaXmoqvmU4CzbFKf5UkDF3EhK6lUv32Uu3tLa+mIVSdh4I2Fn8miuv62k35PC/qLW/KWN
zSn4d9OiQ9qWDqV1TPjBTM+4aZxnH7DkVGQvGYNCWdh3RHNUf7SG/yV9/f+xfP5fJPn/K5X+/4P6
eukiofin/+p/0tc/f8eF9W+0/gcWwvgvGvvP7/yjsTcc+ddNyYxB1UVSY3/q5f+I7A1H/YXCHmif
dEmssSxb/VNlL9y/8BNbymQOYpqwWfjUP1T2fMpCSASGAhm+rVwUPP8Flb33r3ofxrnYlnzTsiXS
JFs5/1mYJCrEunIRMDAzQl8mJ8xi9QhsEIeRd0yRzY1PElDjRo9vY4TeOR6fSdiB0FAfugzuPKZn
UbiQDii1HjV0zRF1oVNsRdweZUdscWOHI+qdNnUCwFEvjRyfxk6j6bLCwoRmM84XV1fflpl4X7d4
EfEZMlCg8mbvcENac4T1/LiUj/1CP63cwPwmJdyB8yJz+tkvd7PD6YftEw3JdqGKtgxSzrXxXEXF
Jfaofgg7A/IdWOg4O3XLP4jPymg4fuor0VqndDR2EV5PM+YGnK2v1Zr95tBCv8N5jR3wAitSjHS9
ZwBaqjTMCn0yuINj/ENCOd1/XkT/d5fZW5qnza+f6ff/bFP5/3Gd3Txc//tlRvhvXP/bfwufgv/+
H20st2/6s8KU+EsRQyKggJiWyxXMUvmzwIT8S5qOwwpj2Ymb1eWf68v+SzHt8n1PcM17SKL+Xl/I
yf9ieTkYT26uKsUn/ysLjGfh/qucHlmoK+lASNaYlKxY8z/pIxNGtuDUCGQoh64JmBTCZ3Ij7nll
gsS6ayUCADqLxsDNnATk05zWGMMItt35KVaMeRFh4skP38DmwhjFPGVusWJoX6qQ1IPqJBaasIFH
bEQU1fPBGeP6ZJPHzkjcHULfN+6LftyP62JuF8u14b/mHUNj1O2QPJjYOnCU0AtNjKjS6BUsjn26
DVhwV4P5IAusOX0+oPluT/4S3zco6G+dU4g25vKYZ8rctUX8PS47Z1vL9Rfpet3WjrF7TrdvcVwb
4QSLPiSKLjrUbRPWw0jQV23/JsNCtmmFuyMoYCyfVANeiuy3fzykFe3OMXIPumIqPy9AUPth3bpp
Ot2yjW9KJValmAfOAsBhqhOACm7GHI6zbA5r/KCsftTliPwya2cZzh25WvXJN0LVJN7x8x9Z2tSn
z4+SLr/v11zQ0xb1qS3BXw8u/Rp3EPpojM9DxwBizYedW3G4defyq1nWZINRLQckZ7FpOQ8ydr6I
GvWOGSMPLpZglB25BYASXN/taUOl1obNDd6vbUQh4/+3qUfeimighXbzhI9UgaoQKN6xbCrRPphA
5efKOEYkYRNpFO8NG7TDAOdDKKs+xP3qXpQ7P1Tjb18kiL9ceFt77B0PbZ5GAX8KKfumA0e584tT
OhTbtUIIVNujPDH7fV9K9xGSYf5AgnpH8Jdf7s0oOaoyRdM0mfHeRNu1zwrJIbGDrl6KrxAM7b0v
8m05te5eaOshHeWvaCUPMHZ6rpvnA0Zz60vjTHXA+KAJ0UJ124lxUjP3P1Uurc1aT/YeqdR71eQP
egAViO0QhYkRNYSDR1A142oOllA7zNWL2B7OroGRViD204JBBTZYuk9tvB3d/NlJ2OIXf5DbEXdO
36KGaS226pz56tD7y0veNSpgBvaz8SHwZDeMkHQIwCncR487z4Zi9XtD7FMwjgfCKPCcVb3aFetR
ZPFy9OMGzGHz3mn7g9EReMyi/Wr3HNbJoz9O9XLQbAEB9wliyTkJ7xgxB6UiIsVu39Ahz0Hv0CJZ
GDUY+CQ6xx6DnAQVehDzHKxRH4d2Rxp41p2ZrJPVgo3AaL+wCvxNQWASKejZvp1sFZAi2WxhK683
mcSqEsp/XM8u+ppuJNOUJ0GD7UJ3nWBl6PKbGFfv5PTqMA3qFPUIKJY8qrcGUnP8xsuB6Um26W/K
RSpKbsqO/Uxi5R1t5Y1HFt7B1FW7y2fA3oX9rbllyMWvwiws5gkjekIb4uItbaUrZHRubBNoqfGT
Vuj6bvViCBJtXSKSl08u9hAqpEQx8Iy+NS7K2LLJDcpUv9/0GVqvdOqA7VlJfRxBGG3j7IufJq/g
datztXAWnxzrHk8yJVLr3fViuVZ6hQdl8b77HirUthDRHsXKbkws/yFBgSlWwEeq7SgwSb8omu7N
XAYOCXAV93BZtmhu6E14bKTd6gVWDVbFcp+lR0GrCv661v5w6/42iCXbP2IeWWTWRU5wtEa3evWW
LNsPhubEERnhqBIg6kmfgIHwr72nk1B01hHwIJygrP7Vxe2uXxfgrE2TH9mQiw3Jgs+2X9NjweHo
FeiTS+rNzmvmzaIBnmpBjeSYCEHmUxG34pAZw4VIj2SDppMcONhPdn2qXFlcVNfIrTL73+ZsM+HU
EoAt0dAms8JQCHSkXa9e+2LcatI0D5PN4p6AOET2fM5z4QU71HvNVqQer45nwjTtzXsYPnpjZpmz
QzVF4esgSy+vhG5/ePlUhm0FmGzU8cuqIEAv2opIDyKwPOnSgMCXb5gpPuJ1j1qX5Gwh36w67sJF
VRQq0t+YlTXuDZTK4Ne2DuKOrSc1+hSlgoK3t2508i6c9Mq5dQ+JjahCAcDO7B8qnVKakdVHjY/3
x8ieyrh8qYqVxL+62hHkD0Ul7m0QU0N/YHRD6ZdZb9xTWlpQWDwJ7dy2tHQMVcxhJPQSmCN7capb
ayNTXgtyeG5h9q4AgB3X649C/KJDviKjVHFLB1yjAVxhm44gKFMCxbdE4JsZUp/c30Z4FgM/pepP
YUWYjfpw55EBpCR/FKF9eiqq/smABC7mOFjq3ObwC13L8sS3qGjfXH9is9C/oihn/odIlrKVwCIt
c1wDFjjoekmt3e0OWCpjj3vRpKssQzMe9DFDbyjWsgmswTTCxrnnN3tbK6vwqBoxU+QpQfxs7Epo
ZvOUykCAm2DAuRzsyf2Ylf6YhPGFKlTt+rELb09lmvMvHkmoR9HjfFP1NikbLKEu7iIfpZBLn89w
hAzMQhnhDL9q9fRXV7s/dRYTp9L3iOo7sk/xjo14ZUKnGZeTRAvSyp7mN2niS8/sIOIGKovCu0an
W67FPrPER9miDeEcRVKRU1oHleh0kzVfU9ogAKdN3mMC6xoB+5Gsy2wrFQmL1UyDWGbjh1+UPzIs
nZt2TYftWcdSBpxQ2nBljYoY/LfpD09GvUI2LxDhkP77jsat4Shk8j/rEctahwjYCJne/tBGxGhj
6gJBhJ4ax4uG94jBZGy3PQYpJgcoLJgW3Im1gVGo6rdxAhBYJu3BLXJC29vkXul5eIgjfMo9gKI8
n/wdvnsWsoVC2+/gAw0Zaz+rxZ1sRMVUpHpZhtwjlBt2hjVFEAmMl4yOOPzq2twJB/T66FRQlQHU
m01xUsj0ca/03DcI60dbpH9nebLtqIKAJ9mPSx8v28joNTBArnngBXsTuR7XumcxHOMqu+3xhLSB
vAoL4iPvG8JMzQaER2rGT5w062PdVB+6I5grytfnaDFIJaKXV9fchtG64P3qG3PTe+7vMq3kxunB
DxHDPmxFWW/amLBDmuDI6m8llrNzDbrZbsQkuLbVS75wcmvlfVvKCfsQ2siUTX2TYo8LUxTDoaM1
0O/U/1XcRGaU4weAOdfMqF643rvb4WQvo/V9LOKJbMEF4DkktYmBJYowxCnQX83c2PToYjd6cfPN
6tYuSXfDg5OKKSRB2AZIp+pr7ntvqGpRoOl415Ast/SC7lDx5EsavEIP7KqlDifkjuestr4J2z6w
FZUQes6Rx/12lWGWDekJ6APc5himrXKPjgHYHAMz79ghUzI7O8WPjre5R0bRRqME8uW/TwgB1Fis
296OEYfDEw6L7gavcqjFB0CbQ8bUL3JFHGqxrhud9ebWJ8HQpZY55xPkAwJdyXkhwcyL7PEgZhaJ
gXfSoHu/y0kxDpIPVSXEsa/koYs2KQnC3TTYwooac6ovt2JukU8Yj5mNOteaUDF1A6xqd9z1CH8J
smMKgIe+rJb3ubyNVY2JHISjdieYSZ0BQlhC+rKXBUnWGJ0cx8y3LsImBOOkD3cwZxtSxW6hqJVl
SOx827jrzmrSP1bmnetKhTRx7Ay8KkOCwGkQv/DRKljdk4HKVM9ljDbdybaF7j64khEwei3aGVrr
W2J4Tb0SrzETfi1Gibzf+R7Buo2Rt+4G0PFEpe2WATwVEoN3h+lvkNsWqdTleFmafp84FirptjI5
ZDYvidRc+/g+NpBCaLHmc7bzGGXuXPubM43nwXjM21cxyRGNBEDvTNIHn7xHPTBLm7Rd7Kao26Uq
xxSQzUzwKvvQtbDjvBWviJ/3Tz0+XCca5isG14/VU+V9XY8/xgFGH/ZZ8RqZVz2AwMLp5tz5YmBy
h/18Z/hMViO3UwxasWtgg+kCF231qc/x18rM2zRuFF2LaWphn5PnosbhODtxzerILolThug6GKAP
ybs9aXGPJZ2h2zCBR1px8zJcNzhEI8xoywxWJUKY/dKB3EZos4vSKmdaDL0na16Ju55/DH72nvAm
7rTfO2j68K4x9XxLiC1/jIE3dd4hYqh6GCqfimGOkmBuovQpLodhzxqnAkMvCajmjqyJKqTG6J/8
PPla5hGTzY5TDYrktizPiKJwlBs457M8Le9dI0nO2vBf+nRC6d6NP2OZdveEJl4rx/tl+FNLnNw+
Wp31vk71r8QQHz5REhe/c+3bnEfv3VYMeL+RsfsxtZTW7DqV+cuyGhm2YJGJpse1XnYo3C0ObuWo
l8eluJtKO3ueqh/jqnmL6vWOPV2frKYAqEiPn/t2mZ/K9FfrokeOBjxSduM4FyGZOzAtwX6umtoO
Pv/z80HdPo2HScPb9FLrYu7//tyf7+qXybnUSe5e9NrKYJmmKvSVRvT8+Z+fn/77ewYR+2fHfJFl
1v3jKxrPJjw8aS2OB0Ur/+M3//nFnQMpejbq4M9Xfv6wWaDz5naPGrxNdfnnz/j7GX9+9OdZtIIG
QeT6f77E/Py9n5/+x9P3KgyP7qi2fz/Tv5/4n6cpl24+ztl6/PN8Pj/957udTDfsYqJBK8gL9fdr
8flPx8iA4PQolDGHJM+D8ZU862jbrP2bat33aJyWO4vPB83A7ZsMlPRk2ss1EdNhFtVE7mzk3fm5
yraZmSB7yLogbQrzxS0pVWNLL7vWcLIDwX4jVJWEHEvncRyResKAonn5us5K3id+UTGL6pn/Fs0j
uc3f+gQbcRwnlC1m6z9+PpCij9Vj9snOl/6j0pF3xfxIVglfYIzQBDlItOyFHqW/T+6ziwD7OXMm
cuKaJxsdupq6775PtpW2a/8Zlf83nRc/Ji9pDkpn9mtUJZxxvBjBwe2fS4UEXHPX67C77JvY6F50
no0HULmwSKkkM82sSuXGvkfWExoRCNkxooiKjQzgXTfjFWrV+jQRjcnu9DjeZnV+u0rsDrN6BNZ6
7BXopXYqLbRp1NO+X99zjDhbQ+89qJSpqrYs/5DmvfnFbhmvDzdcihqqDJyhW+8RkH43MOCi8aQB
W4+l+JLnLua01StPjNvwYkVvt7yWqnBOsnH9e88wGUr74MPSWu2XmeAL0ivELbocu6KcUGN5Tv0w
M0y7pZGPdFuihxaJ7RdiVANscqjBKvOxryIKPssyrq4BIn6eIOaB6VuTCW2tEgbCZeedwmqTNLX4
ns6CUNqiIgA6A8pAQ+i36XdQdhGQfgxo3/3GgdWpZ3fHS+0Holnk7QACq2cc84/hdkby068lgpAJ
CF+wuJx0zCXrjiVOCaCDQjw6Mbc3pyHEkwAMsbUjk6lcpn85MSwaU37zqOwOjRB0lRBzkvTFSZCM
3seqt5rD0EORZEYtOfFa+o1XJVwcQ35DemFuMXBNR4LB9Ze5zZG7+u0j5rePZvXTfZrQb8kq1JEz
VLa6ru9LRN1HOTAfE42sn1VeRHTpnCGorfTHVBovzZDmhyTLqBZHTqskbT/iiTzWlitRt1RoO1wF
5NKj6wgJctzM7SwvuWG958x8mfKm1omx3s98NcctaVjAigsOEvnm8wRoFC5CGRPGt0sCB+EIEp9g
Nnl33u1h9d3ukvJedEOxhnZi8CoXfn0RPVTLXuC7rOymQiux3riQDe2WpXjPWHb7CrrRWdZ4PT4/
IjWcVgIem7Flr88t/u6kkr9Km26G6arkTpCjd2eO+kSUBW0EXhzTfm4tk+Q0IyBgyN9EdkJ1HEkT
FicFXT+YfWizb7TQdR8HX0yPs0NUfj/MqEm5qhIDz+SCAuaUiKy7DCp5y4vVOi89oqwsEXcDfGdu
9/Be1wXi9dr3iEfQAZUoSabGjp+F03dHFeNlRnj2McqsOc9OmzypzlKIh/Jsn9fldMHT88D0nWYe
OY/kUPfvOf2qbT9ndKZQkRIhq9WDpOsdFgiQt5nFoHVNtbflmlcPk+X6gUdKR6hqQHHDVN2t9kK9
nYFtYA4C3rmkSYuHWW4x0Qwbe4iaC2WvsTOk/SaZaZ/SxiXxpIzFnqyY5jQbQh8GQ7xpIwY1uIBd
hWblPxeTRkqEZ4FjQRU9U4oeSVWwSbTuZGjM1HYGilgUL/2C+PNtTCN0vkmVnbt2drZuTHFYxBke
0DbdGcAHT+tiPE9ILfe64gvyLicRSBVNKH18ER4NWATipFrPcn3yV+LejdvD50fJhCZbtETsD42L
99v8qa2EMhFk1B4/i3Mdy3oKuTk0gS7RkKNyAm5KXWvSB+X6yylDlXgYVxNrEI14f/HlaY6+uhMD
KZH42RW90IdtzTQyvWJ5cJstih7Qc0PWPuWEggfChHpv3FjpGPQ2JtvBoScdChLJPBPbkuOOQyrC
nPu3V//wW4K4i5759rwm2zYfflLdTXDVwTRE2JlD9Cf+ZbQED0WRHCqBhQVjyCm7PZTkGNJ0Avit
6eTKjhgRleqC6BSrOCPWjE+8f5sOjtYZAlq6rxL9tXSa+Xr7wCR/6XZQ3hdj21+U+rHYYrpyNSKz
dMs7l4PVVhiE0DS4W6/Z+9jb3qnx8QBKUX0d++rgt86HNzRHht9l4PsEuqZAYdwmTR4iExEtaiIf
iRq41Sy97xQvVf6K5R/nXcliTuTONCK25P5auyBfECS8GkVOnWKXL2aGohDCRoyXov1GuvapoL5Z
XPmx2lxYE4aATUPnkf6UfcjAVbatvjaGPuJHQYcA88jcWDWehbSc6EHfpKltlv4kBfi1rOmYg4Y4
N5RgWnwrIppAmL2RjNb2cE+mvEtZkeyAaMGWwbQuV43egwFJv5RHFy3sOtbPCLYr3/ptuxjOsEIl
uqMLPMMJXR9m+sirGSpNaeumHSGaSJMwkt90qXkY5dP77bfnEbagGu5t1pehUWDUhXMOiPwOpMRD
79bAI3LaPu5os5EsVAQWF4nl0O1xvZOZmQ8+FQ2dJ27PTgSYHE4enuuzEuk7njbuHxr51cidCbGV
PAsdHaUdMV5BYVssJqMURbqjaOIjKuR7W/fPTtZ+o0x4jrU4r+M40/735caY7aOUWBBVxgzYW4YQ
xAm5OuDPb2dKCnK0Vgt9/kJXj65zo+V26R3MhDPsO0Y11s2fZFsgN6ht4vbFGcWFbvB4iXz8pCmK
j9S1fk2EhwS3FDf6OZQrMQOLDWGvdCtt/4XmW7+ty+cygjaXC/k77afT3BlszhXCCoi7UBO/2BbT
6xdSMPx7DUpxK9o95v7labErgkQ66mj0kotH96l1vMuaQbJa1LUoHn1Dbed8soNeGgDZywkq2Vy/
+SbIEitaR4TN5WOe1NNhugFM6IywK8OOT9Yzx+op6JZKhaw3I1bzRdftchnJxebk9A32TTCNU0y3
bu6eipti1ksYOOR2tjec6n5AHL7yozqJekSkTLo5s+EcJ5oFHUwYK3ajvuX6VUiO6OrQyjA/SFY5
SrafS02aGc92Q0Ykz2riYE4k/Y6BJB2m2sZHi0vC4KZsq3V+qTD083ROLXy1rrK/ZCuGep3QaSh8
+ejhQpvnNysr8YjRXadRY/1oB+t5oZAziIoqHYdQNURWttAiyBuE7jXBDUSv8REWzZR+TPRxm0Vt
y6dGTeU+4l7SODndGiTVm5yh74Yafa0IIa+JMZBDRJNMm19XK342vTHZus1EneoW1THi5wUYLwHV
cHagcXbqMs9/Q6GPnfhWaxqptV1VWb0lNt4fZDdkLoDj2mTKsI5rkxzAfMMfmktgQXMpUNzHRKDU
c3wUefth5On4wKUjj31k/WKs50MhNoqDvEU1r6b6baTcpVKTxtUt51038txIP2VgltJ24Ex5HhSc
bMn06eC0zRmbqQiQN8ZoyfR0jVuKfmgxQwAZerpj312vrmMhpEAlu0N/TYba1Dobu7tC9eY6EgCZ
+tbjnt6UA2LBfqZIw6XCLcMjZooU9d7dcLck0F481UvxDa5tvn4toumnRXBMoFP31MXdV2eio9qN
0tiUVjcgu04ucB4blv3YMNRAOQVbGz5WISXTKwwQGnGc62DfQ3Y8vGlsQKI9IjCJHsdSfbHKLD5V
TntEPwkP1V93frzaoR+hUooVs+R+YXhKvMcQSgx9uBaRUgyWxBswelxByhcBqQbpfTx1WUCU3Bx4
Lura5tbiZNdmFLkpPLcLh4xl57UPgjJ805hC7r1VwZrOEOeXBtEvHF8Qt5EfEfW4T1sWVcZNbNPR
eQ+jNfs5JPVTYXjyPm+XW9SB/dt0su9ITDcIPwT2UF7JtmleLG+5iqT83mMolEZ5wUVBC7AGbVsi
aVa4VmKHABEgaE9YWLLAyseZ8Jn0mYuCoZmdN1eZpR91Ir8Yxf2KJjlP/gdRZ7LcOLIl0S+CGYAI
TFuCMymJEiUmUxtYpqTEGJgC89e/w9q8TXV1dXWlRAIx+HU/zsGEYZW/8Sn1CuHfBRgqYWeVlEIC
hAmeQOh+k+D9HSBCJKa4I2jb64hw1ar1Rso4GuJ+ksnUseNUkjmTf7DVWJxnHviwoeVmzSk+X8ne
CA5447nRkkHgR+1IPNDpOBL+hl9XX6uhe8vQFhcKbo6qK/6o9oETmOONaQ+nyewv4+i32z7oUHpN
bgkgkjaFQ8pKwbjfJ4SbVu6QBGFR65aNlYN2bgWvVS5oG7Ux60XE9ygi+l4qZmwdRoR2pH3Y9UnZ
Tdq4NGZuhgtqY9DKm9E1f0ePgmnqoxndkcpMfHfD2AnXMi3ya7+TXwkhKychwUbG/5gZAz8MB2uN
XFblOUf+wzSxZts0ssNRCkiZqf4qSqtCTkzVWSypsfWLdT2zayi72qiZ0QIl8NwDZgcWAbV8fpD+
Ifu2y/t5J+yE8FJssOLEfN5+9ZtawXad46JYmXO0bkZS3lOlsi1KImep5F+UqjacORcioTIUS2Hb
zCv4uh+oi9NeNSabbYVDnOFt/jy2LhnNx9+xqhlrqR2TzsY8sXkJ+Yd+YPO0F1FMsJ1/8b+//Pd/
sAutQ68bl7UqFtIF8yNkN2QkA7OAk2MWXLHC9PuyLDUHWGY2DN/NYP7j5Fm+sdGGu0STjInw4hvz
8FcYtuagbRGBeOSaG3kyqlUZ0MbetSi+loh+BfNpyCHeFMEIyCUy106KoUGNf23lzOGkTLKxFUJ+
LwkAmASoI8MgrpL0xW6YSq61iYtqq9hho2gjy7wiWBTzh47NFzcQWtvThLMVHE72fMqRStO5pVlf
vdCYFe+4IqoVYS5Tq0+D0+QqJQAedsAo6BN1gYA8WiCQK4dj7wqaxU3z2W/aXWmlH1liiD0W7vnJ
mOl1Tyew9mkv973W7VttmQMHOrZJ2D6hliJ5yZClMYT6P2Or7qBHl7fOl/SLpHRsaPEb7yyUARJ/
GC7AlEXiSn0P20BmExqd38sqDrZ+zxFa48zpK/3C2rRlCB5hFQ7Obhb8LSs724417vOirS6W+503
j/EO0R0o08HJiajDwM3EgQ5EW1j2yYlA6pdiFMb19AIl8Da2/hD2oA3Wc51+M2HBwl1+6K65TyaH
duock2NHeTsTfUId3OSyyb/Ek/qUBNVr6ktk1KGNY6XQiPzQK/2WYF91TxhS0b9DpCuow8bwf9vZ
3YvEi53Z/5RAYY3UsnFcXsYql1fjmmqaJLOEFLAYoCfQiXEd6VvH00fK2hefeaZUyHbJcUt0m6WZ
PxlBoMg4P4S03rTlnetafCsmLkwGJnfdkGIeZfKsXCvf+qAMpN9ogHjpR1LhBHGHdNsE1as7zrdZ
CrgSC+jlOV1Jryw32TdliFuZmWePUnlQTOnOkza7D4HuPOBYgH7SWebN9epqUztuTPxq3OdG9FYU
4ifjnVuTpf5yrdhZt/S7z27E4F2C8mvtC21I58zh4lpL9ZxnwR+5LH91xyLb1PATmAJvqwrsd1tM
+QZjWEUxEJ0m7nIed1Mx/7S0nazdyYo2vIAhYAgsy843N8UJDEut8eGPB3vELD0SOKkf/0m+vheE
nns62Mz+ofSvsI4WZMQ9jJaiWXf+v4bbAhMW9ACX32amCASZJIaXQ3B2ZVI+Ebo6D/b5TCm5reQ5
jVr1NnOKrR2gHZz/+p1WC0xwi0Rm5FJvgUUorhEMAW+R0Z8t0jdI9WPmfbjw/beKBeiRGofqpPra
uKVz9hsam/cz64pIEUahROXzS6rTCddBE7xYtO8cUlGiSvRmiolGGSBfOGY4sFLO5hANIZrMxaiq
5bumhDIaFtq+DY+qYjbFTdJWYtUUuT4HVgboc/b6d+nhmgNd1Y1W9z7LONrOwvUOllf0FyvB/Ylr
of4e1t4s1TdtixX4pEfcmxWmtDKxMYrOOA2SpI+dOn8UJmvcI3oCyuacHOCk33pqr9iqql+ZBbeJ
t7c7k1VxzgEum3aUOGxAgpxoReWrY8LrJrP4JnjAJ+4U2TUujpmfP5QWLDid9F99jxH1OB7IDrXf
eoi+5eI674k2kErIJR+E9PtLM/Jlidqqv7l1SnP6xUDiVfsc8apcW7c5WpBDTcU9xpLxRjg6BsCb
yK0je4A0lWOF4DGGbeLTS5kDnejVX6o+mCuxgj5PnUEtwswUxRnUcjcs7vx90vf0AHfuZvIJ6xY0
Gh41CC/ub43R1s+jqPv9sCR6azA++PR7DPTwtu9Kx96+FMibhg1Aos3o+U3xwmVwYmIgAsf2waaf
Em4hs+JnS+v+GMO1OrYgviwzfwWwswfGi5uxMf4sOjukyzMnulMXONnR7vp1JbtxhyfI2MihfSob
JADkoFXjt3o/teq5xRc5Rqn/uF0SD+2565cxe5gTbzsLoNDQczItmouN3vYkvUWdY68dN3ae8rym
9nuel7/nzktPVu2fgljLo5HjlxyktfOVfu+sbJcpqc+FSjfVPAocidVuctsJuA19okIcCzfGLBa9
T7NDwM0bgidfq4nbp/1VWeQOGXu/90ufcsAcmUeK2DhPmX6cTxdseJwizwEoso2WwWfV6uLhjNqV
WOFeGi1XpfYOg+lcBnf5sWIgU1NNjcBhsJrPfpBHNWEn6DHNFJo6P+QmylxReoIhgSqS8FsH8joI
HBBQfwbQy9wte5TUDbvliGKIO9Ly9BiKSdwRUQN8Zd0Du4ETtSb5HZP6BtFGvN57TbrSv/z3F58a
p61umJ73VX2SrWxeH2VbD/e3nw4jnlJmaQs5QWyG8zEaF+hABIqcONgU6dQ8u+J9LKS5bx1a3AaG
yUav2IZgY4Xz8qewreTUzsRrPNJu2DecXzp26WyT+HiC9CkCy7H2soE7rd1ar0A/f2eo2CPf/NrM
cSyMWi7nmcx069ZbyRByLWtQfKpLvufudxA17cZiPBm+kf1uHkDIWw/2l/z6RUyFcaDzRK/KYZXY
jnEY0vHDXCCAFjkZt6JJnU2bevNL4o/tU0U8k2m7B/YaWxdXzrXvwjvPSxFtAizu5GrwalRkALZ4
B9q1sNdphWkhKYN1v7job9g1qMMw9o+xSw8fpOBASqLG0kd/R1K6uKCzp4AwKFatgM/I2lrWo/Hs
Ce97jpr5CiKtfkSFjTU9mNQdAdfFRxi8B3N/5jzNSN5yyHvMQo/Y0VLS41SEYaxxWC2njTOOV3Jn
1cZn18+NfoZrJ9oDyYC9b6kPLGC/PKtKN0nWYpZjiAbUY6SoimgeJmFPMaCheauXzbzPbKtaL6XB
0oZHBZDwHlZlGU4LS63FSveSTqXeoi29JIV870e1HTTmvTY2Ge3FYS2pLRaufrHLuDsqGBvdwz0S
nBsfjNb7gCkkbDXYFYnlI9fvUSnuWQ1spm91uq6WAnTKEMMgAlnxmBVUiisG4jv3DNxyTI+7nd1z
jIu6cZNbE8AYVyz8Hcmj6ttoI+dceAZcsZ4POh+cgyqnPWVvuLMEaV8VkadLUI6OElJJawtnbRUA
zfxxF7OorIrefCp79zLmYgu+bdovCQ5QtNPQotD4qLv8J4kxdZZTPW5GDnOlojoMakO5dhjuPf3/
L/akI2J4SCitwdowORGg1y6KX1zYFDCZ3JNrLV9ZR3qzXUYYLLkA3DReO5WAy5xquHx6MynvX/Ww
ARYlVoympoO1pd50VfVmF47aO85RViA5aP63EoelHH9HaEIA3ziyebnLqq+iE57FemPHziFm1sX1
lc8+Y9AnJv7YUlf+3puGNX5mhvNV+pal+bfhW+1mGIhOuVH2amaKkaHpTSsrbl8oC3mMlHjEemBC
dvbXtYpDrcv8jXQ5BHQ/WbdVF8rAelJs6MzYeQ8izKptA8eyqUdjPXcNXWRpm+2HRmNRQFmlsSua
nQrKWwYKswyuGZLcVgWzhk0BTRvJ3aw6cTKj2+ibFnA2m6904LDXvD3EAI1wD2rQ2TpFRUgsqe70
tvDUmvhNFpy8idv/liAl1kGj1uCfyg1WzRibdBHGZtkjJd2zZXGAdLqYuHlGNUP+J0pjyMfkVL5w
EFn33YxkhREwTd1870gMVsQvVzE9tniusFUZtG6ny1gcZOr5Z8PL/+Ia+zaThL5zxFCM+e2FYwz1
QL1nrHr/Zms8BQrXe5rgnjPK8omTe8NTSHebDyxDcSjMoxupBwqU5ubmmWX5kiY/OaPOxFScqrUX
EOXL/9ZOKq4ANs8EYBhRWDEsn9gkJI5QDVKz3ibdD+Wwj6AkwZzHGbWfaIAPWnyzbaV+qYDu6jr4
7Sx2gSmsrFhk8jen7kkfa1bRNLdoO2cTMqZ2s9gcNB2qSTvFhTROiHQmJdkbhzaBEpkMHUodmkx8
uMl4zx3EkwZ7juGAqp8cmLspKo1D24FzVV73wSjpu0hkuhdIP5hGHhwAiISWhmBm6dd6gJHUqpy5
inUp4u4EXBmEQSABw6T+Ma7cHuhlbId0DmjU0AbLLTFRMVn3NB8aphBctB782NquP2CB4fbx7AmE
BRlhpaaXyS3wn8TMZKbAF48z334auOFa0MvYVSj/gOa3irGGT0Wa4wWdLHwC/t7Isq2XtQ7MJjrt
Bz4R2cCcHESUQIYhgNHKdudkGNdj7OBTQiLKF+u6sD4D3IBe49+ckuq3IbNfxyABlkQ+mPPwW95M
7dqw60MtmmX1Vc/1SZtRuafjacbevhsijX7uuM9Oy36A0ZOhF5F2QDXdDtX9DzsVTka3+TfZIETa
yQP+oXho4/SN49wOY9eVa+7NS8Wm8BvikhDsQlk+TbGLjCAygMYJcG9fqZ22KAj5kFgkcUj8cBDe
LM4rWQTcTyj90Dl7eAScmpJiOaYGlJFY6b2i7W0lmRrj1Kyjre1jqmKYfYta5+aN6fAmBsAoDw1q
+sdzam4zm5koRhzJBJrEN27D1eB2N39xQGGZjwUgpoe3HfVzbAFlm9BAp4nVUonmVJXYW5XNT2SL
9LVp5T+AbODdUVYx8LMp2PZLNXKeSpMGU31T3uXos2rIqoaOs0BFwluwcmact1DEx5CTarVq3a2q
B25xS+i2HcTztCatHS0eyhnRUomkUDaSc/7wPbCkrFwv6NbzQvpghPdARNRjFfSuTqlhaVOnwFxr
2bbpxP7uVxR7Nzg2vFI8mlbE3q/Hi+HWbG1pectk+TCv5JuMzokwJXubWmQ1dBY8cXDBwl3iWInf
jAis+DSCqpsZ3wP/ehQ+av+XlvalKgCBWkYGGZHssx8xqqnUBe0qg9DIUMbONq2dWWGD2y0s+IZC
rwxohZqxwbMFhB4nvRXG7ITHeU9xA9Jbyn8xTtzbTHvDJmli2Lq0jcNowQE9CwwGXue+RJP9bGYY
HH0X9ieMavYXT+7seJ+NcbT26/bJzaujijsu2poJRoluvBJ+/EkdIJ7stjm2kdi4Q2CtrN6HqezX
xQ7oom5YY8mOwzuQ8cExzN9VHnwV7HNrw6NxVrf74fFiRoGJ1N+oX97AmpY65qbs7XXZDfeG1Pt2
ysZ9/25HaGaZnR0hBMIe4LdLHTlgls1x0HvFvS7108I+C68Hiaqz1mD6iPnzOwqz25IpcbcG6t9m
oPMRYutX6RJ1N9tjhfZ0BoUkKSI1roJuiZXQrIZB2h09pych4AfV3mdCGLZZ+tRwVoO/ATWxXEBr
ELHk7VnReMs4WGJKRHF6o+3zjdWSL7prkaI7Z//IHRgNnjNbMUbQ5JLCpvCY0ajlK5JUETEY/uSC
0XFwml5rLUCLRVawusRWgU5llOduqW6T6A/pwBuDUX7PbQjEp+nEYdHabxgA/pi4zxamfHqmBrPD
k1Q7wykoLkA9l3UVkWPL3JQLj22cqmHaTQgCK5PExot8nPlBeSANMEuvtwppxy4ymseGOxAfdZr4
o1ptv+BmJgNgWB5zDHs/GfIUABQLG7lcZkZpG2miMtXlRvjwUmHyAa5abHHnHyvcL5A7UrM9cMX8
StYlyv7Wx+K5CRSDHo0LJRQuxbiMTDb0cqOGp7dBZME2jmuEEmJCq9p6nSMFf198pQQIMOhSbDGO
58IVh3HI53XOlowbw/AgChVp1PDlMHFYTGtTq/Y6Gwcx93JtxNNV2po+FlhqDmcFmS1XXU2c/FHA
l0TAAlPiW1IzR9AHA3mZnLMKPdTOeJh0CRQykS8q6G5k/y5dizuMyle9HoyGSXsynR7fv+85WThh
F5Nl/WJPPT2C872BFpc1ut8WUX3s0xRibh4RkxLvBdcS7Gfvfh79OHVNhXJgb9sBtqtoppXsMH4U
W3hb3pMV8A+a3gIngVw0MZgMA7PFwJ4DreFSvW8L82WcrT2CASGLwP/iKhqOi/081f6GMxod2PNt
sFhG5wCbu0G6zk1Osn6AtyubqpoI4OPoWNsenXRFmgbNkVU+Yl1GOrHpUxkO2mGlSEzjB9e6u+tc
ADDdV5JQCz1hnm+70OqgpmScnh75pOfxwlik2+MBw2RkORvJpNga/VuEqxmWPWYgXqiDVMtzXuVv
ZgCRa7AYDUAcMLf13g2S75gHnetNQjTCvAo5u9hnkRJjSEiyjH4im93GMkEmuW5wiHlb8RP7Rdh1
jEVqD++ZL+N76g671BEN9xRMhVSu7TUiGzNwzfUEkx3EmLkE9DQn9dOQ2s8BzL69/1P0NszRxwfg
KPGSRNScc8fZBQJrQzxMBy/m/UkysbdKIBCsXauCunXXzy4Y+DHvB8kBDZdoS8W/n7NHOJZUqza1
L+NAUMfvI4aWmrRoW529u4qHu9mM1XHpaj7apj5jOHkOGGKtgoF0G9vgTsha7ge6pneY/HXCx7LA
GNjMy8LAGXKKx/FgV9fqPENvAjBdk7obU/6kAJeby8owAgopbWXxKXaM6HP5qusMfkeRX1VmYi60
5Q5iY7v3nJLFaRwxFmBYn7vyK4/6u3ZZV/OO5NDoFWE/YiAXnXrG/aDDycp/D/n4Z5RVcKjRVs0i
+FMV4yubrUetALKRxROCmvArB7lMHF38NoW8ggSEHoZyH1n3sfNYE9rpJTDpN1s8WlnghB4lWQ3C
Z9wo7A7X/pzx6WVzZvG0tNEqX/QbYk20zevlrvq53Ocp26bPPsvk01gZHYRjkmorrft/HEi+uNSh
g03HDDjPSzztUK03uUfZVUKAd9MVRr7vyduHopu7/TJajBrqSbCo+PGLxGnUZBgpG+583BjPsfGv
BAePlxO3peEpecpsjm41bUiLKrPNUvs5+Z+JeYffn8be3llLap2Txj9KXhP0irDqKpqvW/NjwTFC
YsMwH+WPMG+mPWXEuGC94MsJQIy4Yv43Z95XULafRToSVbaHp4paWUAjPAsGoNWMA7UdEH5BvF01
VhkdhulPR+vMWqfgiCaHpJSjcUyL6ZrKlH+75xmOTqpil+8WpBovG6/TQlQW0ygjJlwxdfbm1fGH
M9fHOeagHTe/qwcE3mlIVvpTeZiVeRmt6n3q5S7mlMOAsb/2gwnEdIEcbvV3dl4u325YBOoFEhnQ
0Piv1qWxTjElSGPfWOkZk+gfj81fK34Jwyg+Mm++d01Ozc/0BekDMD11TbzqZH1+4BmCWKSkmns5
3Kt2Vyf9aXKaI2PDV5yJ+wHUiIz4JHzNh4tsK+XA8PbJnnfAb7EmDxQteLtc0Tvn9dnvujV/EeZ8
67hCcyveUg3y3fMQxuljd0acoc285veVdfTuOWyeSeRs3ZZ3z/3Kvf5OL9uTYVd7l3d0hUB2AvdJ
WMY0XpMp+PJx+GNmxijj0m3SLul3ls2XxWC7ArFjmiC7bFFzMWOk1+U1Zouwjaqb7IufxTM3bQHO
uGmXiwc9vKcrJwJjzn1ugmYKklUkbx4YEqsgJotUsopbt1pnFimDjjTzvLC+caFsiDCtQao8Rc5w
ybivySiD9D+02wifqy/Unmz1xjY00uJYHhbPxbgVuId+MGi+M88YKfa+p/jKUBgfi7Cf/9U1XYCl
98KscY1qyriROH3CY0WevVi5AW9dVPs/XlS/zbWFnbpcQh9jTeUgPgTdJ1Oas+yKkDHYtecKm9uo
zFQ+rqTs7m00clRevGcjceLNbPp//LxctxarOoPMZB055LfdQH/VkGViIBQn1zOfcLhA3t8jVN77
iF40Y2FswNvacSYmXRwzU9FH0T3YrR3+QWEYq8XtGRjE5sbxJaPPOPmYFKeZFrNm5NRH+Tn75ud4
i8jgsTjINc/a0XHi73isDjmTRjf2n6CmBqGuCM5I/YldhnALRz7LMyNuzjULdYuRqK5DLzLPjSwu
8OK3TezccOBeIQXsU1Alq0fzHZanbSncj0Wql6LxuGYQIXEk/x0xZy/egtvIjpFIOvtOCxO0PnPZ
qPZTzbweA1p76A3dN5hWSOw/AzgAyM8c4rkkh22x/JpZokF7DffWzj8mV55yo7wnDs97AjiU7oCV
y1pO4w4ulr460H56LIroy6OTzDe6k+HcJ7LSnaMOmpBIVIZ+ioOkUA+njPFlKiaE2mSUWdDg2Lj1
S0e5CJsru1ZUEBwOnpbBoKzMDI48XVbSnegXBI6/ENqOCNNMgNTL7GaZ6p30TPjYFsCvvSyF+gSH
6iIJOuuo8L/YD5s05jVhn2HR+ikL/16REETwELvpwYZEWR1Ry5JhPFuZ8ccOnHITNelfYDAcCpyB
s39zlKjZebr8UktGW5iEOMWSvp/y4EbJ3a6xxabuI5IOUfCquvQjtstfEFNcjO4J6lj5L3H0iWkZ
blNm88S1ccqwIO11rX87quUAx2moqdUjX4NVMRg1F2VGtqfGnC8G9lZyFrfGZtEdH5u+WuZbwrJg
zSmqV3Qee02BQ99fMS4cE6jeSInFU6dvU6oOvg+lopmoM5PVE4CzMqyC6Rr11g2DcLRqzPLWVFvC
9fiW52o3A3Fsm+CJ7s09AHLo7mmzL1xjWCN7s6cvv7o53RB/vze0pqRx1KHEjReovi9jRyireC6F
w7E7jr5Ma7g0ZfTZ5pAFXL4howluvlPtZd/d7SS5isBMuKHXSHTv44zzQs7qo7Tdn2z89u34efK5
ajr5tyyiIFQFj0xgEC6f9CP6dePmzX4ys/sXyCh5aHIKzAPzXy/NHHYE8AQKyGhdETe6qJAfLZe4
bBc9eTxIRkei1sinyxx5r/VYCQwr26X12bMn9eG7I5RBGGJtA9JQeyx0Lj0Hhghesde9ORB/mRKO
J8wFWGMqcVtImZFczrc8RP99TSB3uI+bfGFVgkGfZQ2Gn3sjNP3jmGwOBudoWgNey6rajh1F41nx
L2lR0aBVLf/ygr6FZpyu3T9cdNYxScar0B9lPr9bRcdWmrYXum3cmQ3dVClit09qvd574ME5jCkH
Hy52NQTk8LGquashRQd4vESyTJ7nyet4hDZFwjpsh4BmcekUzYHBJYv6rnuoIZ3Ki0OFyGLKS20S
ICwh0LU1ar/wf9nCOFbptPYtvvxhIdKZCZZaoCBXuMkWkb/yVw76ShPlw88PDbDm59Qe9yj6wALG
2nzmAIWZRqc7K+u/JbEfPLW63/AUbFI0NxuhWlYkvrfM4RR6tfFkyOkyZVij7JTvv5hQcET+Brnr
WDSENMaZU7fC3xIE4sOgwl5QHQoaE2sHF05lsNXwFCZL9FdZE9Y8m08XKDxZ0iuP1y6nywuPuHyu
pLgWMW/dUqOJzcW72yXYPgTow55eA72L/ZHlelCftcr+jm70Hnj+rQGAEMoPnfCKVMV0XMou2uJl
ZO5GzlslHHWshXayyjPeY+xHyQQKvef16xu15WUN0TyAKgCExvHM6snorjA/eo5XFEulby3X4BF7
z8O2yAwdL6Bdm1vP5keEgv2pRriaWTGGheW9OfZypf3mIw0+SroH4KnY9x7Cxi4bLFhJ6mJ71Wfn
m9WWboCnyHYZi7iPcbRmG1zA5Xn2M8I+7OD0byejZ4OfvRr4ggDRM7OFCJlABUe6Z1toy5S/8TfR
3J3sIX6cVCdOQNeSEfpTBjlxZQzqZUYLiNB+u8n5qk1vDKcMrytqrSCdvfIFOUBcS3a/qvPgurhM
LGcXe6zbVS/k7phfPOoUDIz3tjhoFrI45oJB7GBVAFdN9PTjGMa5L42vusleaND50cTe3SY/YQbO
cClygG1IkRvYOmKYMEmm0520gw9mMtW6FI8rRqS7J37Jp6w3Awy18RPYy+5VjCzGZjZgSm7ZX5Xb
YuqaL4I+EOQoGxa2zVeozO5Z+sZbwGlJZF6FiaDfmiZRaHsakEUWxGYOAmvuhh/VYslVPlretpQY
eJR2DtKrmnWRokarBB9HMKtTBi2L34Vx49ynW9NK/mhXVwfbza9gx//N9mhvBxMQnUi5NfL/gocn
N85jXXy7ySdKy0MUmX7wNVB2fo+tiaCHeWUafh3xUM91X6x00z5RlcTsg7m7T8FapkwaYWN8cBnu
F9DAspyeTFESPuVrXKSJd6CxdvhJTS4m0X0oipFqBwTFheC06g4e3IB133NN8Wfx4y5Iwq7bwVun
DIbvtUjNs+COvUIdzemptkJzzJ+hP0dk2rS3I3C5lzoycQK2/2RKhY5XfwLZ+4dW+BhmjqiewBtl
52Pxtdz74lQTbp2tzKX7PFr/8HqUKH44aiiS5qk3BUWxjGJXg++ETUegI8B9WuQfnovHwxytNQJN
GlqketYxDnUrFbfa82os5F3IUSVaRW31ubyVjzoaJ+Ldm2nE5UzR30UF1GzJx3U8cjCnY8jlj0b3
y9mjUNU0XZ6rdHyM3H/IWRxFC6uANOFZpriZknJPsvaDfO8KF6y/dYFG0Uf93uR86aj3YpWTdlzR
9YoD8KF7TthOV51GqJPvYyTQ310m1BM8gl1SBy+pG/Q767F4MGTDxm5/0Sf86RbMUmeqS33v5nRF
vSvLCph30Y0rkDh1aDB5i6vHPuSDz+fkA18dGaikOIbbsgv012yQisBSXuZmvNCK+6USK3gupHiT
jY1eNqS4ByJ1EPlr7Pw1/S4gHQSOUyLpZjg85ZTJp+jsta7xOor0xynrTeNzy04fyZ68Nta0N/VE
/4nueJw9lW1f8k7/BX9rhjPuQ+JB+FI9n0GLYG5VgkRBh1/xWwl0Z0Q+ndHFi8GIQnfw+hZhCNcW
NH8xzwkn9xO1Cf0zacpdSk7yw+uTj9qjFMPx8h9fdVdsky5KYYjXn0sh94+kZk0NHoaJeMkwN2V/
/dgBaEETQMWp0SncexVzCaN+/o+5wK0CubMOLHGpDGqV63nbmQ7KW2azVPZEzfKsYVOk52eo1Q40
D1QEvG9E6G1Ll3SqEg6JcEfnst5hYnjqLKa/RI5vdGpOJOZXeaFuzGTQEjrbo8G87ZHPM3fTGF6M
p8OX+9KrqGg2SIQN0U5UwWv86O9ZFrh8ssXbVaXq1Uj8SyMpf4z9gSG4iDBdTNuk924ghpt9N70B
pWfgwYcFoeiMm5N7CAHE0EqoKcXRgTZm/dYEGCl/jj8GOiGBHhCkpznnpUZTisE4dDUEF5MWsToz
mLm0zduYz8PjzEejgYZbnVFfsqTirDjorPg5SBmMDAQkzYBOzozeRrSWTnBDruYFoIT4mMVpu44R
fdP6HTytxSIi682cBx92I/3nzCNByh69ElE0rBNoxhUyDgnenCkT2lBu8iF5DgYsk0gw7obsKpf0
T9HXJ3gOT33PqSKKuqMzTGjNExaajg3IHDJKWfb1mHFvexvRDl0hHpfoqTgYHr5KxCNfPOQFEKBt
1AFDQwK1fQzyo9efDWmc6oVDZTCHPF0ZaoV9Tp3+OrjgDZCKT6JwjrkBCFdxGPDmPCfcacYH4oyU
dZAdZEfI3saB0FAxj1wEWvyzPnvPLsPnOjb9tXUSa+sMHw0Zj0tujb8o29qlTDVDu8T3tqC2Avo1
3nIvRxGudLfz9BtFiOVmZrcOQe4SzyRnR78CZGITmtnosn+UbkmWNdZinbfpvz5J9ok7TxvRRAAX
Jk0QqoV+RYdi7kJXsVr1oqGzUXSbiyONk2EbDCOLdOdshpl5bJYT4I5mMuFYuwndsAE1zdnzJ38P
Fo/mK4MpUU6GZhl+W0awMRPCT3lHFyMlLexAvRvGjneZErHWzHBIx9A0VZUgXUqa0XxKJSZ8xLoO
mi0x5LclllSWGYnB1JcJ/FiZ6NluteOu9KQ41VbwXMKs1hFKRvqTulpurSj/nauBlijsFcjQXo7g
CSmT2XpuhYI4HQ5GpzkRKaHfjKnw9G3FtbMf+uleGjhfeWvWuD/8E3UcHO4zN9jUfr1tmy7fTDWV
MFWyMXKP/1lTiof5qh8CjKalsvfefxRdX+C84piTYJDatL/g2Dq7UfXtljpmJsbfNG+NB6dPA7xJ
AoecTXy48bJfQxn/w5Xy7kwy507KjKKr4KHj3Bgldqq+olFJWfp/RJ3HcuRGu0SfCBEFFOy2G2jf
TTbdcLhB0AwL3vunvwf6F3chxowUkoZNoOozmSeDni2k2VjeUycgaqfVZXbi8lCUx3wdepap+mmJ
zMWHYOlls80hZ1xnCmNpLLey5bvWbPHcd/JzLrr3YpnMrdUpkLn9/n8VvF2KAO8tvYrO+y2sxm/l
Z9ug9wCYzMIrHp91BP2UXyFG7k+c4eMRRd+ySfT5pwNp3DD6CNsVoMTRvoHukPg1S0q8+u+Zlr+j
GoG3rx8Bq2vbYXWSWdBgyD9041X8Sg+QTzzPTfo6sKs4TKOAbj6bT4lBdW3qKElLWl1RE/FYdcNB
2tThBV5ALZfX3iGULOUbO5CEke8wm92sNsp88sA1iEZEBIQh+FLHhHnF8j/VNaoss4+2jF12MY59
BYXGb5nGM3mmMdKGa2NiXZt6hQ5JEYQ36rzQEyu4ALIliVmqp+RYa+jepPkfp9+mz97mVTDc5KGz
xtPjA9Dzv85yryokDiOJPkTLtpB6unM/O592Nr+73C0b/ddTVKXgCb7mmU9vaOe9bUBNqInyI+FR
OX4cuv/UlLxEKBF9rxt3bsQ0PhqZBOL5LYXzT5HvuC/pJbiNebN0hLlI/cBopGdnjnR8B0CTS2Z/
ABBNLBvaQDqL7iLGcd3+YrgtI2DMqfxhyomKJ8pD8BFRDTD8LhxqwipH47YMThc0yNy3g+P81pb6
tp3mzc7RL8Xrakob7xpuMjj42aEZGzaXQ3HsU8kESIR+Gk5MG4qqC7yFN+ZekZgTVGPlt33mXClZ
d0k9vyYLnlQNh/JYNkExN3zeJ3dgxJniDsA86TJtXJaUIe6nS+1TVWpnWMahU8zg+iact443v03D
SPZ8vwT1wmrZY7LMghNCIUFIMcPO1EYF2jZr4iW+JLBG/GvYim9G2+BtqskxH4kzENVH6mpAu2rJ
25S72iVLPfaoI0aQof2yQgnLP8f/Plg5+ZtrBomaa3huGoonr/nroCDVPATpKNgXEjewPVWtb9pl
/qqhZkTRojChEwpTnQT21KDteQ0MEL7sSiQgygqFg/t3IvrcsHtaK/Zj2wFR2maOh/KUci4OCMK2
etK+F9LgoGDEFBW0D0kj+VOPpPXWnAnrzCa1x1cgNM1pdNt/lRuHOzna71XYateIuAzEId7GaN6j
VgWphJBmDMahYs1YIU+hql6kPzCo23MvzKAiNGR4JcabttxHFv4SZdH0tyR4z6LfGwI0oqjqD0RO
t1CaEAM6NvydybkpVkPsKNieoXcde5HtbN39YEUt/YSg0Q3ojVeiFt8lIo69ORuXUR2EPX1FIwMM
uyj+JGPy1aBIEWIZLx2MNsBfn4k9wQL12lPS8Z8NR3OnRiM5LKH1L6T13jZwNCLN3HumYGuJDV63
cNxhfQSz43TTDYtxeph1gXBB6d3GkaTY8mNUmOazDgxFSxSZn6a865U1PTDtGhEYZV9CZFhUXoGK
66H41Hh9L7j89kPi5hwi7ip7EaeuFV8wMVlFJOkC/iOmuUIyCCEh2Rfw6e2UyoapsbA1xVwrIQVj
AaEJq+ExafRnYGbrvrE4Di3gTLo5mTLdX3Jjo7JXNQDygsWqExEbfYgWDFOvXM03XF6vdWdEX0TC
TIpjIZ3tN6TCJ1ZO3t5kf7GVdAiF9oMV/7s1//RJi3c7XZ6qssXLQnYYP2sCNvUaUJLZn2NBpICb
gc2BXANIZUC1Urr93hL2Ax7lFQhTAvnKzbe0Ycu+zsKbs7bUT5Lt3F5Y956i2uYxETaDI4wg1dbN
ymNEHvmpDNVVUNfACeMn1WryPg/RT0Pgu1/365YqJtLHQwTI2UGnWBnhFxC8JGi9nqYKvR6rcR78
3nhj4830L35Ego7nv8T6ApFo6yruwMwRSKXkTCxAah7InmTdjJEG/Y76kg6fp6llZCqhNCR4E3Ey
Sl/aL/6staj2LfUFIIroH2gJ5ZdkyGS1xiiyoz9x2WxM8bpwGxbrwmi4O4V9l1/GuHuHJADL04h+
GYicPCiRwSAoqmx6qhyuPB5LISmGodemIe6fuLwkin4UdwXLlBltO4amw+SITyOpn+s4eY0UIrPJ
ZlrFvWf6tNeluE/EyD+IePK2xdmMyYft3fGNzGBM2dajkHqCa4KjieGPP3ho6WDJHggN6f1KoRr2
HEJ6BkzNPIEImaecSq+56R4mBeJWOAkm1DEUMRFzLXxANoNTKVzG+ZC9ujTJfIdHgMRIbed5TCgb
bxwOY5YtexedW9Db/W9UYqHPuHa3puMOiMdJOJRohP10pdkRjPrhqEyhYI/FPjbEHnMRTXaCYT41
iaytVbzlEdeHmh1NEj8NdTWdcxqhkn0BXdwpZDopv9yxNm+kVx5N5dk7hneENQP+mt00CSKdV65K
hm9Tm76oznXyfuxtPeknO5ktbhrQ5blePnGREVxv4zVMKpKx5ay9E/b1UNPQ+9kQP8UJzF7klj6Z
x/dEIM4K2YL0+lQehnZ4GWQL7VSOxJPX+lkhuTyRpoJxgMgG5tMO3UjTI/MBfGxuG2YKmwW3CX0y
PWWhfuJRWw5W2fj1zHpALdxJedkHUeh5e1uLjCCyHrokk9tCmsk+HxRyDNB0LAbSKnBCHgokhBPX
ZPIrK78r5vZkReQ5m2Mx7VTIQpnPpIial8nM0yeC81Im481tBJmKIYe4a/LWn3tPkgMD72ZIDw7L
E1TOabSfRn1Z4/FodD1SSnTpHkywi4emiZeNlcbvDHqjPSYLchI8SH9Gb06kJlDIlkvk+NnIz29x
XQwZWEpM3LJ5C1agtidcOwRhoei6rSSDzUyZyo5k9NsVn4dsmpD1sV6gsy1ftQJ0SZYDwJtAmrAP
3Db6KQ3cDiL7zEz93iYCfqdoYjAQP3GPZLGSLoGt2NL17onAlGhHTHVx0SykQyWgv37KryF+cCBb
wzOqbCKep/qFkywQpYOJJTZODeRHv4kqtFCi4NlyqXJFfaUedlDOONHRfLCbSKzSPKw8KMm2Hk6w
mLt541WlYCOMi3o2L0q/Zcl6BCbGTcKu2KdWOvhDd3G0bjcgftm3KnktcDttjJFvkL+Lj9gB4wTq
tk0Tn2j47taj8pqztqAL1IjmIdTNTl8jTxAPWvAxVJSzejch4k71jGEs4vzhE+Fed8DaHSOkTSBM
OFOzE+n83CPMZv3Ruduos/RAmNawnTrGWaZRohcY37whM88o6Awn7/bFsqpT8+YdoQtOywYtrRjR
Ta3anJjuFQDkbWLbu0vYGm8dLdVPFfFaLhMsjgsqM8bYnAvvSV990kHLTWIRUaAiBmxJuZAnab0V
DMTCYkxwdWVGUN06BhhH5GpN0aRX3VX3te7kxyDcB0O7Ju1SHySKgqzhMxMYAE+w2t8dTEXMEpFf
KiS2mIQpp4vUzAkVV4fILCHHYIFfwh+ETvKS6B+9mwzHwWbEEVX/xhnJfiva4sFMjZ9pYZpUMPye
2fj3sQKzWaMTkfPLUI23anAixvzknWHmuZs4yPZ9hJChFRM4r5PZQTtvevMnbOtj1ZP1tLhaiyEQ
I8aCODsU7INKCkgnQSwdzQtla/UIIYutH8ooYlH6oxhmO+iJajgKr6i2gGJVy/NbxmCB5ZpZMrd3
w3EmJlzeZ7fi79ht6F1fEh2mNX608raYfV2KsTR49BN21OOyN3qn3q/eGLrkusVw3j1UYFf9SbsP
PV75GoQi66gpA4mjOpxX/xRurqRx2dW8EoAET2Cc3jSLYO++rMmFqKlIh0WfA9d6jdKOkw4fPxJ7
jf1dPLvHJXpv66I/6GVKqFc93aG/e/vYrf+KuiGTrHD3cdbhyhnlLk7EIddxyS1UeuwRk0sLPH1T
S36OmTHVQdY7wJn76KEJtfqg4srmH5JO0TsQLRpUx2VuzGd9rnZT2vw6A1dt1Tiwo6ETsdkJzAbM
ArQNaPiiBVLAVg3/xUroXH6YVoTHpid1y53rwmf+iLEozk2yGfGVMkt37GW4WPmS7mbdY5RT9dy4
g8E6LUn9zktf5iJ9kI6oiSODl+GF3LR51YlDD2qJtF1a/uwMe8e6AhffDEViHlnRhi1EBGxsalvm
6janGpBQ8kbROIG4656h6yOjESORM8MNtR5HYFmfXQfiBVo50+/zV0jGIqg0hD5ML6qNk+to2SPy
vULXczeOERrXObybDro+raeCmbrvYYi0I1F1v//9BVbr5LDqR9rcX1MT+9FY8uK4udxxNaMftUOY
MLVXbMOs+IxGpgIwb2wdW4lL2NCrtY7nyjVryCEgVWsjGuda4JnMqbFbmQEJIvAYyjjzO7DM+LTe
qTCgf1HO55Hz7STG2ZTM75GwPqJyZm6TNXevtegNq1nboSYI6mh5rCvY/zYeMaoVxKai+YBF3x3L
2PrlfXO2okvGbU0mKqT6r1orsKEZT0uaw3yIubUjZAs4uaVPDDapD9PsBpQKLvNHymJMH2iwXUTI
VTpcNBtXGI5r6gE9vxiSIw/1jkEqadBp4l85GQqxRfkdrvPp0rFjRgCWdzOAblKqMEgpUattyUlh
L5mDtJR0t31hojVdEBqntZyZQEt3zyoSqTgQBaZ0NBglWs2UIz5IsunRIDmKIsyLMAeT2+1lKZbG
EWxolZYBZvzXtIXlsS7DlRN+YG7ZqRJX1oSOqHZAGIgpx04yuTjFQ1B4LLxWXUfjuwspCpM53OOc
IGlKGlbFh9SJ/8SI3RE8IO8lSHne5ceho3jMq5sRMfoNR75nhNlgzkNsCp7NpDvobGYGxggcLMnY
tOh9e01076tjQsbri924stHA9cmw5qGyKSK+m4VJXx5ah/V1r+8NF9IrYxOA+6ivvYH1VOqVEx12
ch9d6OH2wgsxWlZ++u9LbqqzwyJ9L5saw8zQkx1o7/oyhw7ds4FBpkhwAccleT3fbZcNVEKsiQwt
fEhmQToZQEZm8ixmR/EC/WETN/TAnKZuZA873tECmRdA6XFqSbBsfnWZXRFqhafKlTcjFXsM4K0v
rLLaJjoOe8B2OV3sjCuDMYaPVwfvm2Z3vmz0PWH3xy7p+nPea2iKOoaUNT7dBngloRYuqK3i3LZ6
iSxNfBe4wg8518/ap6CbscSN2jcn82O1GjqJP0cq3+GyI6ukz+5ODmOiz0pm8tX0U7f4NkXBLsOm
Ltpaaox2g5495ixu8DwCZSlp0HKZMYAEtO7YKCzcCSkINCSOX+0velffdrTYRwv6UEoi12MIT49O
Hu1Hir5V68ACu8JNCX7ugqJZbrLRulvU9bQN5YbsDzY5TL126m83LfRRjfpDtg8rHqvbp641PuS1
FpS1gn22Mqtttwwmx0ZLo150VzIsK6ts57ajeAyZum1LbapZqYJiyGEukfzFkwn/tjGIBaZfYhVg
1AdifnlCmT4hCt7Xg/ZHO2U8Qy+WoZ3g22zl1F1UVGeXogaD5bYqDqrEnoH3JMOFrcE9gi2EC4hE
D8Px/nbmfJjprQWHsaGJym+0cFciiPSNcDaxJ0ykIrIcH5x23qiYAFYr691tYhglm+shRK6Nr36w
QVj3+Ig42FdEVjjcMczGW29x/rB6Q6EhIZ2mK3yaQ7ClzwEzCmuNA2197jBxaXCqMDey3nMgRuY6
EQUhG68NGqsCz0j+vablatnwDBY1h9peohyu7aPRV2KbsBXAHoNu3ViSW234lo1Kiwkx3mURqAri
nLAbcWrteudpSXUcaa+jxHAerXmg7ywBA1XWPXIQSiJvUon5pse19iVa8+IAqOQ/sRJMOmwxVTvr
AFWdY2/mv03o4vNMHzAxxIfOJkJkBQRKNvNnuYQ6bPWaDqXuz05Z/YCp0TDa4kBNlfHN9Mvy48bR
fVY/+bkTNkqnqkIatNZlAmwz/zucb1DXrotefVqVzfrCm7TPptc+qhHIwuywYKpd8aaWLEAat2V/
Nn4LCx+BNo23mCoKLXoeZE48PCn3Oy7szM/DJjooo8MbjhgIWkRZ3pdPhDUB7xUOkXVxNgrTQE1m
oD7BbUy/zOzXXuwLIWIPWpq4z3a/1C9uJ0aW9ejdotoiXmvxLLZ33CP6QsUsXJS2yqOsIa6hvEwt
5L+hm8/eMu4MM2yPqa5HF71+qiZR4/IoDzJH7FaZUMeY6rdXxlk9Y1+h+aVnZUdHdzAKkd4FzwZV
p+LMdyEpW72zV/EKZHQhhplaZTLBXTjuRXTNBwoxDbyRYdsL47D24CZNf8qFXl1FYnqnfDYClfbZ
A7auIohZeyZWvup52HeFZfxWOIQfLlPNVIm3hZ7Hw3UAjIc59L1nTLYvuTKIKabpYMoJ1zsfMK13
1cuU9j9tFaenYhjbPSB86qK2+IUCwOaLxVKoRv3qMOeFJcEmtfGoolupIw2Avs/OhKaDuV3/a4YP
SujJvzXweLLuJo7xRFZPmV06D2JAELdwqlTonFU180q03kEu2F3Xpb6RzvAg4GJ5NiCHOLOcF/Qk
xKORKcAkfVgQa4hblWHDaSz7Yzaj1dRWDK/rSIIqZ13bF7RHpAvvK83Dcwz2I86Zr1JgPoyVSj/Q
9j4jTVHHpIOK4br6imOwTUZ6PUuMhtG/iSIhybLqDOaQoTXY2umhbozPJuKdgJk5boW1yitxfm/C
QbxNICGPPXmF+I9FcuT2JW7JY+IJ0GCkSWZmlRY4lDA4vJa9XexDHRFIXtripBtLClOPNRKzIqpl
VfqhhMbjhOYjTo1sbzLnXBWR+b4p/7mxDZJyXMiNWnAFZuKYZVP/nBdi44Yd6Ydl1b2k9mRvQtMi
SnaSPMcyXfwEUPnVMxAXV8yYift2wExWsjqCwvT8QjQTmv3YgeYYuq/KjCGCuP0qs2OX6spOvUM1
2tWNfo1M3E62BrCkjrKjHsVMHkeEJt0Yt69dRmRlC3+UOQ2/lfqYByxG472qhvaVCAlM5ZhkB1Do
uwSg+St2qykoXX60//1WECtFp5oRvr3+U5xzeE/C12hJ4yOnrgWPdWcs/Gn6EHWWhnKxKpztZFBs
2Qxd77Ge3FoCkre13aXnZWmMnXKM+bjoNMuZW/XIzxVsGjHmn9j490vTp78I7DCuWYGHr/wjmjDp
OXW37NxxrdyoOnw5y/qZVy2DzJejJJ4whBE7hVo0cdpP0bqH2JAnC/TOmzvrDMwm7AEuH4qvodx/
AmB8y48RVJ/nsQ8Rv2hsflUR/0m6ubr11AZ0JyL+I8lGzdMBIjIgipXoFI5ts1tb61M30klZOSom
ZJrRRatbw28yxJFFJodTtX7BpuVuwgWp9LzgudIEiaMQhoe92zcl89OcjUBmL7f/vpRJjeAkN+Ce
eGwl0OD/SxkUEhHw3LZm//jfl14lgw/4KmMJnIGg1DxtS+xsdUT7EyCuCrdmbETUU/DRvKW7L179
W4UGyRIkNxiZsM6MuYQL8USpDh1VBanKgq8BAc8+Onmxi5jvkzwTHxMIiMz4id4WpbrlfW6eGrs+
1DKbT/99YWL1HI58MwbOIhTzZYbtj3hFTkPIhiWVFOKXay/xJGWa/caRys4pI8f9v1Oy83J18ArK
EH1oDRCO1VUBjtsXuNX3YC1fikqfHjC2UvtY2HhQ47O4o63GumfW+75Rq6Ch7E4kl2+HapEHWVrQ
TvP0OLjqxl5nvGNkfW11NhJTysq/jx+YJj7UHLOngdYi7tR1sZrnBab6QzVl1yRPxp3jMd/pPM07
TbbBklq1T4aI5ldgnZhJqW3ApZU3PCHIm0JzOXoLVSMlYkk+USBSii+JGoGifWNYIyZ92bRnRp/V
QyvtZ10bTjZJFmoj0cJSyYEqmcRyyXieKME8dcS38iemDd8mo1UF3Eju09LAlm2/MXDbqIPXL/W4
z2Z0ir1t31gQJi9mOx3ofVP2i8j8TDOMTpPD1c8RDL3OjM9drN7Q4Y3PvGQlUqMnrderA2ZD/cHL
vGcswz2X6UoGpYCF/VpQxxQvwoY5pEXZb5dhw1QYUzZc88LXOu+Lx4BRV1GSTtIBiKrHZ1OQ5pEY
mXGSTMYsqfpbqyh85WhYO80z8kva1ug6rJ7tzjLso6YyMRPH5pa4Qw2UnnfAcfFBalx4mIzuqR9a
62AI/VLm6fiUhrW8qmi+KbLztjraHN/MxxHb+TKTJZEw/7PBZ5Bm7TXafDQLS3+WZbO3wdMVMINP
eRG+iKITZ1ANx3rGSdIjLt9DR7kIWGw+xIofzfMeZoMf5GzBpirqELXVLANQUflZGwBX1jhE9kgE
cgHoz1Td1Sl07g083Jo+Q1DWxN3Q2bJOLVFy/E++kizMznrURByZ4RB4cM8CVUvwzVpjXacMXUVX
Cb55cCiJHt1c1v0W6pNz3LGIYsr0T7r0ipjV6205du99YXwOxqwdDLBjDFggaKb4jQnSiir5soAr
PjpRtc7V0/GggwLetCEuJOjue6YPeAQwpNn16KCgQbo6LjEr9Yxvs6zsP+aM3bUH5dtyG54q23jt
0Gwz/mEeYBdsP8qKlpwwd9DSJaBBssDo2absHBVTs51wRD6BpDrMTS5XcyLyV01jjphMAuoXG3C3
Q9TQLA9dSG+MYUEPPBJPAEJQajClCre1If0w4nz18ugFA0lOKaKpv6M/Eiu09aQ8NhhN946dclib
WUdMinYblJC7UXkfBeS8oAFaluCEeyEW6epkp3JU2jW2R7g2U5MdvJ5uHf4We/vuwK77HHYMz3OC
MiQnil92xtH576dOFMgqlMMxP4DWatsXK66bU1pit2tXoXoUw2qOS4ZiblesuvVcQmVjihFSNuIi
w+lWrIbnSP+Ldvs51SLn2HjkMmfTyEqxpP4uIqb6vC1prbRH2z3mhqttewNBLb0H8bCRNREVyMwz
Lh40ObG1ngl/BdtJYPqm0YqUTXpqb8Cs+7G5mASxGen6IV2bvHzmbcpZyboLfhv7FDvIMbKGNt4c
NAfrN51R3y/VuQdSI0N9P2kZIe6Ya31P9Q9NhVyQkuRDhAMOpVLZASjOd8Py3F2aI0wms8sT9aWN
gHRZtQJ6pB/nGNZwgXysGabhUI/VfTYN+yTh45t17LAy9N47ocORkTUl2TrxKYrsWcbF0+Asp2XA
Bjr3eAxa3QfX2Bwh80Tn/ICDpg0kIFUEvd7jijR6bA3XYRPkAEWVIZZSSeBRGPGYzP07tA+lOTgU
7W9MS7iz5i8xpMbBHLvNMEqPiAKANqJCfWmoAQ021xbW8jdyGOA4lIqcJ6umjwJqRoT2MbIb7dBM
BumMubWf9QWFTyVxM7vuZzrDs3N1RFLhXdLoom7UA3LgzgtuqGTA6LCaHPfR4H38z6cyewfNdAOC
PUa/jlnjavVjUUbLQcTtURdEICU5SGzTA5GmaxTN4m9uvg/uP5ZjFB46PvKcbhczcKFHOO/18Wn4
msMuu3Juo8Vu1XvbZtPNUd5vYqGKp9ZAqKkBn5btXH4ZNdHpNtt/xF83q2A5WS/un1B5j9zbbM81
bfFlz+vdCOeLkCt8Y+kUjFV1Ym3OEWGRUsr+1C2RCqkR0jlumQ2KAcnFee1rcaK3wnRGx+t3aXjA
Vr46okBrFsoaaKmHOkhAnEipi53CFA5AL3pk+LxzOpdpb0+oKRSR57UWCycO4HSkCjaM+DRWVLxT
2J5IdMDemIrw0c2NZ7i5lMRaei9z6Hpu0ZsXFoIaJVDzk8SDFtiN/Agt464lRNVwxCLTSF+9Odwt
+mn0Os6rppxOWp5+Tg3rKyMy/9UkVPnjdEpX/bBBVtqe/GR4FuCgRR+/EmPNajEpPi0wMNsKEVhA
Jb5FL/ZXpjNutCR094uGiSJq83eqGv23Ty8xNdH/hOum1f4aFtSRhNNqX7H6DFQG3QhQk+4vWJG2
ihVs5umPTHNaPy9NQsXM+MN2SOyp3PopiZLVWEc0VQUbeiMaa9p3aLHGPq7OSQ3gwkToECUlhBiv
Zl/QDKCNIfIjnarKXdoey5peL9LrQ0fyNc09r9Aypq9pvRriuw+q3X27FCj6G6i69H34+6ydNOtn
yygHBKoKP4TqD4nFuKI36q9uRpXPjslPeoFXEkQ4CJHxmgl9ejU9PGPVn8ZNCOpBqHOSJ8iRn5yu
FHnz8lNnBSgY+nlG8cNjKHmcUfANC0+Sm2w7YsHgKzan2J65Obr0pdZh9mVENUQknAzNb5XVjBsV
JjFby6DRWOM76iJ59RDBa/U3iOmCgwIVbMwEaMS3eCFM675Uw5FJLYydjmFso2v/jChoxW9uLoea
gnjCbbo1pfu5xnpC2mJVETU1Oydt4m1ZsU369GgLVm1YJyOMg9Uf3qi1eGdmBaQ4P4adBTneap3A
K/ZLGWeErZo0jHrDSLsrt2HcvFqxURGpi1+XMfURcwKjR4dM1awzcGYOlESJFi9BtQZlVjGRvfR3
zHH4rCzNYKXg2TeVo+idmpHWcX5r8cUxnZn2UCdolhf7mEOCGcsugYJq8ErpvLQJKWKj/dZYWpC2
Ey8Uv9tAE/gnuxj/yTBfvKE65SEqhdy6wQ7onjwbS0EqgRgUXb/32vZZj/86NUCSprPvuV386LX1
qqz0LS5vQ+cwEc8fRNZVfuE0+3gpj46DgJl52hAS7AVE5zhpJjN7cCAWBFtPvzBt/YstDXISCNw7
M0t22wjLfDNBAy0y+y09hSU8DIqDu9skn4sdfrPNetR7+zoxMeZF5aZb5PTYRtGXCPGcYo9p7TeV
YJdtklfNip/gt73FbQaJ++8y5L8i7d5V0d7JwUGcClImYthMqHJ6h08HeMwan6suOmK4PRkIlVxs
HExS9UujYx/RxKMhbUYpnp+PJbhRSXPPJp6EgRvlAUUCUToEDB0ahQVn/DaX6NlqEZFoQ9FtpcSo
Y8Y/UwoyRxccw9lIHIQOHwlXLuMZsos3Kj2LDk1KrOOsszViHXWWoAaBgBunFO2jGlENqZhlpSuz
i5EgYI0bXW2ZI59YGyKJcNLjKm/l9qs2tcH/suyYII600WwLPmZZflSdtIOwuAMLfHZV9qOB3E3c
5R3lCYvVcq/NxIFm+Kp9YHqyC8u9PnpbvuszTl6TWQkx3kuxeCSnZPdIdl86GiBbAQsciUGI7Y9S
zzGYqRWUpeIPwWEIUBHRtnXzRoWSb960eCM8+PVmIxCUcFXkfkVS6I6MCi4D9uNuW1/tVZIG241i
VhYBdeq20XPmt4l2XrLwYoXk0dazFyzlqemRHmOVQvtU8LOna3NX1WSbibfWmS/DZF8LjfNehj8j
sh/SvB8miSUMCTamZocbi73GI1m4j/a4HCmgwSvmaJ1RQUJHepfYJupae4ag+KnN6RvxlwB2Iw6N
xcWDPGJUwAMY/w6z2InVRJjCQgjt+pRZ6asr9RuZdl0wRzNgC2b+iGuOucdLz4t/L3I39ws73YUe
DQXNEj/3hpIZhSU3Oe6brA0/uwIJb9hIsIL2wvwkVcA8OMcbgbAiJzxACspyYqkGdlDyKy7IrE0H
BltaBaSLkf7NshAWIN93QR2pp7z3Xrhrjc1rFLH6dyQaf3XRnNY3Bra6TSLeeWbZulVIYOB7D7YD
kj3GEE2xcqqgXOwsLSM2EhPcQByfVSOiLGPOJa4m0pIwH6saiVkisd1KZonDiNZrjMVb2sMCsi2/
nIkoB7TAtPexkLHlWxnL0tyK3sZJ/+rTheVz0+ZbrKaPtr5+0kjtHcQY7BJnih5AuWtw8AQLWpX8
lxIExFcPK8Y2CqxFwiF0m4Y/DbMWQSY7hTv1OpkqXONI8dis+TayBEj3A2mqpoaXFFDZowIbM6eQ
CwF5Z9BQWyMg1ZozaApJGUV0SxXvxsTIIzlHVrj+8r8v7diAqVm//P/f+9+vQktuil5FrBXXbHeb
HuBkdy+aRGCtRUDiLFzcJ7sCz+euX8ZRG4O8LP6RchSd3TBJ1zIMR/ICSYo0KRYTehInu2kyaTEN
Qb+SgWerUWlsOhdBhJ2387as5Hwu2cVa42wFINs+6pbUXJniNY17cjCicR3p2jT/hE20u1wKI8io
+bez6cgrxzfjfk2+Dqh6/8Kasv3BjIt90Q+3woVLO7oO1JP1V+hSzf2skqDEN3DrUsC2hODl31PF
ut/OXl2Ssf/KjsoIj/gDzjEw0kV6jGTpfbCHtc4NxoMqWT71ZqJviPJ4F0qXjz0tikesUETO253Y
/ffb1DU/u7lsYNfBEENr8VK34aVe1PSO0KbB1WXqxoZFnUZYm3viCWa8w2SB/qcQBzAqDMEkZg6K
hPfB0MM/yxD/CWXGoDNn4+HwL8vI5Yk1FuaqTnvSHLJiCtWfM9gW1wn5JpAGPQib1lzzvVDZ5FZz
W2lkm0xLwOQqPhrZtY86aTq7SCK/LuLpPFgpGnOuwkIlxrXUCHaTy8lAfObj5INkPvf8KoYoMRvi
kDgue/e6OMxufCBW5NdcccX42TAURCStIujdWniVSbPw5j3ywoB0nydZdNZe66ZdaLasJZKFOBcr
CV8I6kvh+BLMNWfBWmvHi2sjJaWeVHMz+OyKtsQUfiNMGw/S+MNob7nX2Cmf6yY9jVwu4FVqZ2d3
jdopEH9w43e2mzobQZHu57rToNF8dCiDGY3xCfWYeTYxY9sT17A62omNN0GRhVRSNBFThXN/TclV
fYMdvEUbV0FvuVr6dNAaV/fHBRBYoT6rxUZLthj/x9V57UaubNn2iwKgC5LxmoZp5Uv2hShJJXrv
gvz6HtTG7Qbuw0lIOlXaqhTJWGbOMb9GyJe7MqYkkNKvAY3xwkiTlxJuwNSwnMoiWpPfr3m5hQqf
5DSmH9ngBE3V+Psud5irqtumGNNNUy6kZlvMn1QE7F/DUNuBoH2ZYis6VENsEheC8IV5967p6mAm
aAjlTQhZA3cHHcuXH9cWRhTf+0ASf5hbq3wfedxYtiNvk4r0tbC4BSWwkV682o7Ds98oda4UE1Pk
L4xzQmARXxkrpB0qvJfC67/tmbY4pVcLagsvUcRC16B+eTL9oTprwknyePoU83xvRf21H6NyH8Ma
vpbaAc3UTiAYIp+dpYiozSYBGyK3TpA+roRhQLpqfcLkxqG6/H7aDydMbRT7lfs423LVmXHFmysW
cJ5eBhqdQ9Xr8DbHvfDfi9tHf9HAiD22wE0ye/WjC8kSdrDl7CQjEYBtcEyCttDFfcQEmRJ62Vd2
PQZdkT+WKckVG/oXFrWGmvdRz/1ukASyYZszw4dtistAqolvl1R7Y3k2u05k1CN8/vuSa6PYZytH
3+QOSSTTeDvFTYcXqzqP68vvR//38vs1sIKYmccQYadRkYGmpxRqlEDZ0cBBPEOr8894yUFkp2TY
F3YMb7KLveYcWylaJ2/VkzroVgUq51NK4MOsbLyt9foL/X1x8zE8w2s/za4jDimWqNPApR51jPg2
iqXBNbMaA/kzWwrKH2bPQ8NiIjuDLpW4xLB9pFrz2EBsgQdZtufenDAaRFV7xlGI6QZ1sSKg7rLA
MybTepQl4g3rFoo3HKXZGrcFzsdtjCkARTF7tq4vDTjJAnVCg1J9ZqV0gc7Y/PcCm9pCvU43PMbO
D/b8fp9Jb5XaLgzGdbacTXg+B6LAr9LRGXJC8T5rfH+LRJ4ziW1DOim2s4+JQ4AhKapT1mTsExDp
u0bPl9ryMi/mT66IZ0WZloN5J4sypbKxVyBxPvOToOOF58zABFndzRzHQJvdB6MRU9D0PzUQsbtO
mm8j+l2RDgCB4mCxXs3UA3G18L62CIW2tt88JUuBsoYcxczuT3lmBjYKJkYF276yzumAcN6mQJD2
uWsQoJUaM0MbEBzJjF/9mydKniWqnicbckXLHJSlJNjZEHZ7eWkafjVFpRgBHKdxQDTVhuw9qe4V
yUIZC+EkBf9NDf6ka+ce4cxhRvXl6ZLxuUUOuKNPxiTvVFR8WmH8YXck7swh6ojq6KW8b70ii024
NiBUfbBsZotUwM8gdNDPMRDJ2VqE+FaiOWYUfCkUxNI6Cv8RsXX1/f6cYW4evAE63opeXKJntnCY
jadl7xgGQtPxLO35Xv/CMOq7jDjZTTykz0mqf8wK/FqL79StpcBjFh5bw/8yMok4NfwqTew2RjfB
ponUMRqRpzr3qKAPEbIgz8VO6NR3ZBQubR5oq/7xvDaAQxwe4563MK1vbQQO8UghONQeiwsiOPRs
PDRhMLnxeIQX8DEZEJOs5JnrhBB6MkgyT/6Bs8Kp1Fj3pUcqKufYQYXlJ45W9gsw1KVtPtcoTEEH
1IjSqOBgKkQbB6VW7KXnvI4f/aLlCafDwPh2DN46ub7N63uVpD0B1+xbXH7myGtep+lWKPmo6Ek3
HP7Htkhy2AUHkoW4oE1+DYANaRusjw7YW+L2aSA89a/W2WPShg+R7R15GHCONVyS00RXHlnVB0iC
t2a2P6zsgzr3gtKH0brEFp5iEttNcY20GPiqzG2GJLlxjwEF9wW5QHEx/jUTLo5mtHFJpD/sL15c
2tR54moHO/5HdiLCqkgvYCfomwFXNIPLIjeiJe8fqGtu0f6fm1w8pcKMAjcVTEzr5oJO4mCXJleb
5LfKLwiXJLw87iP8IXV/l6IcmnJxlVz6G9OUN1mdmuzlKTJn01loS/FdM3migyBvj56h6glKKe7c
KnwSyuAIMwYGl6FxCO0awXNBCB21ixcx00hiA4AQb1BBevDQcwFKG2BBiKWTeSa/DYzA6/QpvJ0M
0JbKxLljMm+1Y6TJDfHRWOYAmoUbMfDfZ3ex0mqx3BqAvJ7mP1mZ9NtndA4wWdV1FND6NMAbHvAf
tjW8ia45kM/N8KZXGxPczTj7j6gGdpUrMXSL+NOrxaET5CxaZgDq4jh32GIaq7Iwr/LDEjgaWG29
ty1MiQX5AJ4T36usOfoYAvCPwAT2yVjEV0wGuveo7htgklsydhjWLA9usfxEjThBlkN1iLxOWj64
NND42fjYu05MAoxxNeBS2Z1FcHN4bRf/bwLeYba+RIH3ymg+eaoNiPnD1yZF26QnnPj12umj0zjL
igV0yOKO0MGNkEiPydzlATCygk6XL68CxGSffPSvmyg030nB8q1rCXacIwyE6Eray1jLF57/zy3q
tzF8myP+LOvyeEfE6Zq5QapkZ/JvtZ6B5AEVFOgvUw5gZaMQN1qL9Jv5uIy4JuKWCYxId/6A9Tka
7zsKc2poblLhMCJ261VVqOO9jZp5tPjb2mNwFHpPYGRph+5IMf6yIsSD2m7SY5G5/CO0c6mgkdmT
MZ1DR3/4FVeLpton0M4P3HkAA+Qgm+7Hu2IF8vDAQu35szA/R0ERkwbJCejwJGbe2AeyqK+6cn8K
DHq8IWIzS8bXTll++HiNDhUPPzX7X1lrKjAyrB37R5+QPMxlIOUyrHFMLPEnezH/URJKJtYlOJ7D
YrskHWGzTezuu8z9Wq88Ih0OMbM2UEPjx4CNGV2XydHDA9vNzPspa+4Sn41piaDamjEls8/onTW6
Egv1pjww/PgUQ3Rf5qsMwp/RPvNL6iqBKJI0BSCdn27BG+qgnZ0lFOJ2GT9G+QTw8k3YlJwpD74t
DD0q7vU72s54j/aaaXwbHf0Bt07am/3WN11arJAuRwfp0RY+TLBVXkxLcJcDb1DNtPJP3F0oiN+0
NaDswVeHfuh7Sm0ej7G0/xaQXTigDT/PVr99wzZgeRLYWgF6ljxl4InZMF9SJwP44KJYzu/KG6kV
OxaLoVijrgnNYUoA/WxT0VlLc7aH5tCFFQE3zpnl2G7oceC5hcT7Cbh535n3NeuabbtY2KDN6sJE
Y0U7Td2OWUs9PjT+h+BSb3q0+P6fGa+RkDBjiVxcoXLVOWQfvBlnvBHuiBsse/Sa6NHGNJGkA/Ru
Zru5evGWBp2Xj5JG9neW6jnjAQNSKT2MQERKNUJacV8SRY5pOD21rrHvo/kVQb+9D2O8L8hz64GA
vgaKHHNV0sQqRn9lQSRqZH+mfvwtTYe5GMn3KYhtsWruqCCvilRUvOwskcQhypwnILpuyBNOeeBX
Ug/C3/I0MKIVmCzy+LNOwQbYGZs9aR0aNleFW+FIqU6lcK5tWQCRAly8GQp9bd3iqCKuqJnM15UF
McMeOQzG7e9jZYGsK23vnCb/lM/AppzMlzYeyY20/vp5F+QNXJ8sUi96MR6gYqXZB/J2Zm5CHVOd
fqfoAXKN1EhOgmTA8F9OuO70XYcUeo3rdkx0sL8v1r9ohv5UYodvCWXw8hPEmBLCOE0ZYDIxnREY
tCzytIVpdObWUSaQgKwqz01m3XdPM3KpSdL0N/obcD/lbVM+L50CWSMBeFkKOsdprYfriB1uP9nH
TtXPySQ/LdE0p8aOsIEssDanwn8oXcZgEl62lZrvZQtOYHJGnFHjCuOX7qmO3H9xnM+Yz1E6e440
GLQZmp14c5gMPF2+yfEMCSyFmcJ8B8Hlzk192OsErZ5n0/y3OKY6KHN8cLV2g9qJ2ZpZIVl3M78n
1wYNVvfnZYB+glLgU2TZhfgN71wkPhGMwEfIh0ZsbsMedzpkDco3b0ZbnCInFSeyz+6TkC7KNaJ6
z9/fWKuBV93lEopIF3cdQ1BKAWXCLR7c8eTRkWZjeuhLnRxqf0kDCvwV2XmHMEGdpzgsg3HUn5h+
oYTLBnSdks+D18bbXsYWNM5pZ1II94L5Y+qxlAf9Gu9rOhKo6AWSMh3X+EhA0AVWpIt9FIc7lhTj
8xIa7y30q93Q4qUvUrFNZtbRaCLxK9HXIBgFIymTybv2ecmMQBqMG7LEuiB8LncU88m2a4srYXsJ
wab06w14HlFjXxndsdpSMO586bw2Rlgz0xMIZDmu/OyJgNAM9EBEnRjnN14NMEFH1DEVAKCoHL+n
EVWE6YLpTUFdUZKxtRmBR2tuUw6y2EdskscIYeFqmku/LVAqg2h/dMbsqTDQoXaLHyQ14NOm6F/s
+tfpn/7lzUf6WiMSKIv2PldEhC9QpUh+3ZZzRQTrMfHNLLm6PkMHXR76XF7TuPUO9YJoYe2b/Wb8
wZeb0ZyRe2d3T1BvV/uA+seYL95ZZcngY3Tqs+mxsfl9Wf73o99P/78/0uQRjNCWYzmpfPwZ/Iur
08DeP+040YeahXRmLQAc0dD1+WMrgIR7FAzI8kHtOvsx5k2UFvuHwdD6FKOnSn2azRbiV3ZIypbC
lOlLn1nmAcu0uAemnZ5WDNTsvbM6U4yw+ovMnKCLGYondXUfCmMfs2wkyokHlaXcGz/XJcv8ftzp
gWQQbzhMdkz8dVIiOhymh8q3LWywDhBEEgU9znUuFaws5IaAcRoS3Fk1NvqKsiORL5glniNt3aSN
c+NY4xN1PQxyk+wiVHZlaVIzRBAzegAUAuH5ThrV3SCap44rqoVO7rSKjhpXoNuFNxaj0W0oUA5j
7je2ccn6CHdUY9tHAx8y7tLsO/HuB47WoOo9oM62fALR+4XR9k9eAwNYrOlfbYwRyDX1FVagY/qT
lViQx/VjNKbmSUUdS/T1pR1CZkBV+L7oAPsfjSkwri3S9jvfik5YC8+Qkm9FAhik7olJQAjSVDyE
R4wK2PdSeCfxjWmWIDpVekZTfTvG/U8+Tc5BrCtsdRfNyC81D7J9tSBUUWK6RP58HmD1IFB6REDF
atHvedADq8bvgz3SAjbEWjLpSWmMkj/GIB+pMxCj6PQtJ9MT5s/9vCJwO3ZKBGNkJNsPV1QRd5PR
DffhgqE5rPS7ytgMqEUf0Khfwsxg91QBbrCbo+Vbp6qDmbYwVG9lczLX0JAV++sY5ffQuledzGzS
urusT1/0sBytRt5X4a2Pcw8YQfUE6ODFjcyR++cnG1JWZDYC8q4wWF+37Dg+oGmgiVjGehellDDj
urODh2tSzIZp/QmcOsDSwNijgNZsyRaaVNVsYpXsfMXGrdTWE/t7nGgRAzoieMsbS3oo3XBryfU8
nXj4bowwFWeG39WuVp9+jM2lVAMQmnDkKz0YtrDCatMmxmOYOn/rOSwJeNX2CdgFiMwEW1uYHtxM
rchkFEqhodqzkCZjnd8PZZIDj20HqGCh8g65KU/DOkrtRVOef4eqvx/9fk0dp8hXsFrwaVSWpy+y
ljeWXycHF3ws9+s6bIodfSuF+z2xKCWGmRnU8L+DKC0a0JZzy4D5/309Iq3kEE7TgVTCfLrIbm7O
ZuqchzYrD54Jtwjab9e4b7i54M1YO8s3nymske4iakKqDUKwlcBtwLbs0rR8lPX8ZufmH4vgCJ63
rOSIWc0wQWx+v7eVCfq/kvgWiHacmEnc7rUEul1VhSS9OKnffcLWSUSoJb+hnnC6yEcF3oAepakE
uj25ZNEoNitrPjM1qA6qWGPAx820Zph30D4GvUdgzxnqkMK6tEyIS77f1uTh2CGnnytxIuI5Puo4
c3fslK7kIE1Gutzbqn82W7c7rVn0G3dKyVQSDbB67rCjBrWnM2eFVePexBtK9xWRG4/qb5W0Ycyn
NfFCcYgTj83TSKOeol5gLgKILY6uC9K6RPhwcUGANtquA9lonk660kfmJjdhGPks+UkFX3HoSFjM
PTHd9bns+55MEJUkh95nX0vxev594RvW/33krH9OYXTbQrsHord++vvyf3/u91Oj0y6//OpQo4w6
U9lHm0aEGHgXgkwa7ykuHNzW/zumbUgXPnfry+/Xfj/9/Qj1J6jQWZ9+P7M5AP77Y/bvnHcAq5UU
FhKpdPXmrC8NRrJztb78flpi2ibaD5hR5U4ePDcNbKzH21R1MX6wFrrXuDCwmM3pv2/irMejWr+T
4dtVEA3qaYpqNl1TV5hn9tbGfy9eZD4n8KDXMcVaJ2zM0oVMQXw5/BJ89piPDOhN86uYuq98EVUQ
+jS3y5wEs6bHt8jYamEWLhHBU9PytJjwmVi8MOPB7u4CNnegzhCYCMSQweefWNsHYoHQHO4S1xrO
DTWTyUOX+LHltU6rB/zLht0Esfa9fbwUrJ5+gFnzxdh/UwT1Ra5303TJPe/NixHRKrd6n+TNzZIR
PyRm/oIni2uSGUvgOv+cGa+dHJevrDL9nblE9zkzUGdQyWHQZEz6tXXop3xF051//x1eX5/Gqj+y
t/7qa31vh1D6HEue03AOhMBcGcnv1OYSt+2FtDCc1zsbNz3zx5nD2xy3ffyme2IcmHL8RfDIVM+j
zGrwDFEmse7NEYV5kkub7M+gJhDlIfS535pbNQsF7oDshcF+sEHBcTrYfQ/mIPP/tkXHWQR4Y6ra
h9liTopxYeHqbQmiaP6WbffAIL/bpfwyN/EyHqAKnMMWWb3px2/2C27HE8ODKQOTbCReu4+8nwEU
0C1wYX8vFsvaLLF80nBcA3bLL+SnZGfR4qxJVP7F6Y3u+wFU5F9fG6/NAIJxsPRHFRc+9rDhttV1
h93bih/iIj3g3/mCrQ/AtW2wrbfE4Pn2d+xCyCCiaDg0/oNY3iyvhUa2LOPWrvJLK58o6YBMSxpe
xyi8g+N7DH0z+1Qa9OIES8dHpGhBAU/sAFwm35N4s2UfQapJ5tBALkl7raMfDEQ707W4MOzpo1zj
GIv2uVK4GjDfEoqZ2sfCX97TVlz6CF98WVFoTh1Cp8QdMApQIP4usqMQcmPMWhPt5JrNkpGWmax4
ewdlmaXW9Xl/QWxC3PcSn9S8XNlOD6wogXKq1MIeRaKyQkbb4ZqCcUOZ5CQjvVJN/JVHDZoj3B8V
MRBsson+cd76mHlTb6FPaj28cqYI7aC/qXsfl6GGMDF3r40QNG0Ffoea0eJMZiWqqLXahis0YUXc
wBpg0Gsiv88qp9gppzqU3fBtN+184nBm4wDNTEl2vDY0Nj2mqKwmVQYZ/OB6CvDFsXZS+aPjKeoU
YX32DMfNOr515XFZw9irqHiPR8M4KHf+oxuREypHiHleHEfirg/A1O1NDR6Fmmye94qBXWQ0ATt7
bjKIebvCK4GrViG52LDiMXLiborrZj9FwPV678jzmFFMkiZHe+RmxsBbH5vUZ/dfErbl+IyJ/YwO
RT4IhxvQMpubckzlbozxHfg0ZxsUpQngEjIgnCSwtMTqEvGN3O7ZZp7B5oFZqUkZG/R2EuSpG12W
lLjWoeIQBKKEFybHPJoP/xp1zLN1g8e/FwOEcTaqJbqziwyCs3dfN3RtOkGUHfXWV2K3XyMZfEAC
2CIlWWBYhERCl+6xcUJ9ejCciSsWQvIW6fLJJ2ECCle8N+qTay0MEgmUI6K2yRVdT8/MIRYx2aVT
OBzDpLI5gpNTtYKCiRax8O6wKyRSgRVRYZuopuT6UHYtZmx38N3xw8qfiXbgvEQgTSCp3cUOEU6z
r28cHy+V9rXaj7dk5DGFkd3e64bX1Dc/rLrjopgZRrRMfctJ/vgocRKlXkcWwtspYw41KfvRy799
TSgVHdFII4vLTrcPMlEIkxgO2R54naFcuaIT/Ua8RA9hfoMGo90wsiKjL8R3FV/6DpCzHlB38xQm
hKwzYEQbNli+yYOX+dqh/yDxxw2onR8Y2waTaT2VqsSnbUcvlRmx0DbnjJ3cNnZMjJOkam1Mu+aJ
ZMl5r5HVyu41dYnw8MRbokS+F9P8LXOiv+dl7boPbjKngbWWFyWABBMurZhUhAtEv5toolE0ADiz
t8Lz7sM6/2unYFtJgH6CO3oYzOpztL3XpnWJDaqYdhmYJoc/juMhqeqcF1XUP5MNR0irbqedDqgc
U94NcaJwbvIzMnxqLat9HI3sDtjfo0T3gLxSGSx6C499VfW3JNrE0ZLpLDgbNhSCXJtpKwsSbQCf
IZrsvDRIx2ZXyOwnnuWzOZZ4XEb0JaJeyMAwJWiC6dCiqEVl4RPGNFxtw3sCxJlfnNR6GPv6zu0c
9ziZfbX3rOq+bMY3ZC7kELFBwQ/OYrg2dyxIOcDB7xyo6O9UaYqg9HHntxPM0IIUbR8Rg7RY02Oa
yQJq3YPHxtG37Wc5EG/K7TaLmB1K7J2NAe5Vl/b0Ph8kNJwZn4d7abIcQiuB+lQSa1gvPLTqnvtO
69X7BkNyNEnsk8Lsd/nHlMwGekool+k01Zth5TIuFoBOUU738bxihIfxDJiTGB/JZqbSHhfJmQuu
jmlcO2XfzBGP/MU12W1GDSv8An1RetYkD4cMhfHOeuM1z8eP0g6KoKjLfl9L2mcXSmLnLMOp6E2G
zuXOApKzfh/y5usewBUMyS1C28yf6gN43GS7TLCvCtaah6RivkJ3azA7Ar0YOeKLu1wcM/N2qMIX
yzCTnY0/g5saXaRBAlSuRxRze6cnRazIVbVvUAEBXDtkLmjfufgoZ0514SdPk20dW9JeOSa841Ro
mKcae1jkAXN0PLTWhD3B2q2Ne5GER7/DVNBnud5bwzDTPbIJY0HwlsaQJ50sRViHCPxSEWeBtI1p
Zd19j5Tyl5ZELyOhXfVz8FBhafyJnIl+ih0H+4aq3y1jfumtFRfhpbc66aJdUbPtkqJ6ViR4nsqp
g+BayZeFo5G5uiD0Bv4g3O27sIOCy1wfZclS4UR2CpzKVrlzMuMRWKx+cjKISPHSv5SogQLJMrvn
O4aCMjitm52N7h3SFKGcWO0OYdp8t3Yf+NKcN6YPzwbOLVtA/dBUGOM70q2Z1aiz3bHHsLMsZe1L
VezNls3mAMAClgHyKoC5DGHzr53K91BmX3M2Roz1qj9jqKLrlL8bPtiPCuUVAzMVb+kpxsMQrspA
qIxDlR0Mln0BA0X839rPd71BnK1goLVxZp9sJOmfarPYDoLFHraYGItEW93LmHlTo761ahcEAByS
xPrsSNmmKof7vLCcBIzl7eYq/rMYibpkXX+d4PkFYE6tY4HOepkcbqgI6VyYe1ePqWcxyTcXUVaA
BH1L9zqeAIwXKOTgd2GjYUnT6PPgxe0dieUTNUIza/sKI4mhoGexw/Lh2Hp+REOG7wizwDfm1WXf
rtncZcjE2GTA1psSobhBOF6KLNyvfqi17/KofPAnDrQSHQFmWN7dhftm39oWKIaBE9iyaI28T6+r
6oM3tBh5uvAp5HUzvOYFhzla4YgUHVOfIdxFBM5ctSreYWlEh7nTVyYIT74z3/UFMfHgZzW3i387
G7VkuGw89r2jgo666MzUh+dYDjChBbTvV0ztU6u8TI77GDqRJISA3Oxqtnmnvegyd/zQqpY4CIFl
AKmDRASZdiFJCy+G4JHnuODu1wdowb5lMkBeKgvhezbTv0YVufR/4GZER5skc/ZcJTKJvObRCRao
0SU25STiLeXEBoU1H3PX/4YPkV6EzZzTtdBq5KhPWBnJrYVsEMmVsZaQVN+dC5t+XKCyyc4Oas95
rhl92fUstpbHTsQa5Kci/JAs7PYkOmNb6pyNG4O/zbTlvoAyo6ybHA1DQAHQVkN6U7d1gh8HRobD
8jZwpWb7jTc9JTL4D6Fm29L5tpRdvDkVgTVuxo9RZ/5J4Msci3dXOMAhUIMNRgvAXdx3hf+eFr16
skwLO3na3o9eO54Lv63uJp+1DgNzIrjyT4/ozs2yxkAV7AcYeUE2FSorDsnMM6JKi+Y4IEAkGlvk
T67Q22kGrwkkh49KsI9enrxPczTcg9MmI+CIUATiTYw5LMYkU4yWd+71OiDoDUAaAnqyMXewXZIV
NvroY7ha0YM573D2mgtOBUUW9sGSFw9hMww42zjW1ylT2Bq6iQ0A4tRN4pAMSeRrGcyj6yDtmh5g
aBrEI8TYWT1/PlZwDJvcgnKk8b5Fct3SQAjYrXYlt84wojtVAWlqIB8aDSEZ1lT7Amq4SllPORhL
PXea6Uco0aWv0GSRruKI8doNdJlGBw+dlOpsU2DiRnL6yJ+hKnDcV/J2iGbE6Ve1mlVQyNG5Ntgh
GKpNna8sAgdOM1zKbYWRddf1/2jja1DW6bZYOkmudYGxGmi85DI55AVGRg/UdR8rAV4daUI/9UEV
dqQlVMNW8cZCNCKWMoxvajc9E5+L2TlxyIaY8FSO2bltFEBPGKf8eAgtupzEAXccFU+VfDyyY0YL
keVH3bLKlPTA5UzqmYkDYBNnQhw9UJnKL26j0TxScBkHUYAaaoziPOIC8xdy6p1kS/exnKQdX4SA
okYPAIc5DI8gCK+kYj/APf6s3SYlHwnaXd/UFzZJs+XKU8dqsqjDB1TqSWAaKE0GxW8t7BBG67w9
loyGgzARPA5V/tx1xrA1E5fBYzZxZFYrOcfG4YQdEKfn0Rh9poUSfpwZkQkAipD6r0UFrB40Rppd
Moyfpiqh47qOjUEnW7KDauuXqulV0Hqj3FgsphRKSs+6K5yEcWnSKvjw0Zdqp7eONe4Id5bqJXwZ
ZswDkWv8GQ3QDoPWKwhTzwcTZodIGeJZ66ObbM6XOX0kHIpFKsMHBgJo71R/x0wfn0FvolFbygfN
EOUymH+iJa5IHJkYyJvPoFPaXbLSvIVpMsIkSB0OnP8SOfhJ+0XfUbhn23qEXzdBIy6N+dQJ55jU
zUsc6m8Xg0IeC4DfmNtnh/HmpAEXZdnfcTLJlDPILraNhlS2ENpyjq0iQcdAIBlm9rTxTl4nkebm
LFcE2r/IeVgKdtkVeykFe4SFDo8BQB0f2v4X+qAzkuhPmtRvquedKDPjzlrW7E5+i9Qw9ZP0Czab
KPk3WkT/CPq6m/bmbM0nAoBUgFb5uS3N7Mh4OIa64QcVwoc95I99WKCKM4D8BhXMfswEJ5gOS4A1
9qMxswdWyDsv8eTW19xhZiExU1T+fTsSf0XExrWe2Ylqb4aRyYOA/1vv6kTgE0SttSfpBeUq/RDE
QB4J3orkQVNk2ezT85+5JcHR9ta+fUTQOEZBVSD2nxQhaE1J5c0/guOi3DPDsLdEjr2IiRmeSAuQ
WCyQ9OgOZ4fVFrlTUMLlejIlRYJTLb3HtErqoA4fiyY96aag7kVG3HK/ZP0Ewt8s1IpKDhGkOgdq
3TpmrbtEO8iC7QE572cJ/nBfiatXOdjJotkk0ANBZaFu7ZQsbWeWya5l3cETwSYiVYpNbBXRHpU/
oU4RD4k5m4KZAdkkjRSnGDvvom2n4xJT89F/LAM3qguhHHnxBfXezSDjbKdKdtA2QunWIrGTcNUb
Xd00iRh2Ucm54bqgALpuXfbPt4PIv2HUAQpAru6Ih9oaP0hCF8HIeUpcUvOrxOkSMgFGotO6qGh2
cX1dRYYRz9DJh8DmZu5r5kafqkc4FTbeX3SJcMIdVnBZbKpNR/9K1852j34syRZClXk4LNTTYuqv
aNVWtTVW83S9WD36p1oRcGCyPx4BolTrXnWWXRSUo7ohzbY/Cp3h2F3e0d5B/wHpx1wgwgA5REEX
6uISxdkNskhCzuxm2I+1eqNQcY86TMiwtN5CNs4pJWHQOIQxac3ZScDTjHJZG1CgB8kVOJfEuAlG
cwm1ji45ch06INzfX9i4sbUKBGOKBxC9aog6nPPP0V9LmUcB5jLQByH8QDoSyIMFbKF1mp+V1r2j
WrQujNMPIGR22FtYRLF62XRTH23aPHqUhU7vUrrCWM5w+PXyVqzzMWckP6FEo77SXbjPSYI/9rV7
28zTDZwBcysQMiS+x+7cXvEFITpzOGbsv8UeUystoGTJZOOzJOYIvlcO2cAgNr3F7Y7HKsPmWMyH
GLPqXOyXgdCYbg1yqqw5Jqy8JiyG0SbQIx9S241Gcb8phgFKFYDzXQdltnZXhkrzp1iArVh9/tPK
9hVn+yl1mZa0aSy2sKX3udYGQsj5dbJ5fvmOfYIc9BkD7VQJ4jfsrbmcoH0SyJgylrvlqnseBve7
wxq1YxC5nySA9NwsGOv4lrmtJ04+Gv3IQJudSviBdqTpqHM/QdoA54l+9xn9H/xKua54PLVzRJGf
CvsD+PB9RbETRHX49025EphMGTdXjSOtWgHgdZqccyRIKCgerMZ/TjL9Fo+IHXHdyU1bT2gYJHPF
VMpH054YPYl1dc4soKloazMGIltReAieJhkdJonE0UobeSAj5g83HqUtQQt1iMAkTYo72764a1yC
FIN10NHCIzTb2TmxwZo1HCxcH6XD0B2qJX9gaIr9B2nDr0IdPR/FhwRRkZuCatyyoouetdxGE1EE
VjddjUIOJyZSoW7GYI4pND1rO0K43jNavIkz2o2JhaGXMChqGeQe46JHKirsdyrf5ZLXH12+lptL
Oe6d7CGqmESl+oGENp/LTaLVMP5iRP7GhPxaJExb6NdRLM3J6wBc8Bh545G4hWgb+ot7ZuC46e32
aGgzvyXXLTB9Tfvl1PdRRBs+YYbdQYN194VV1LtknL2dKb0L/+uOoTXo49LgtFQxGVlj+TivwHwn
FgIUJxoTBEeHCKPLJrZ5xHfR+JmX1Ic9EV5FhM3Rdly5qgbOvoNyD34rC2Rjl7SiDkapvy3oW03M
CI5UvBmYB7X90qGmJUIuPY3EAuG42LUODvDcnxT3K1NAhWLaxr48sjPaTj+FoOsewAvb3B90XGrX
TQWXpWB11p07KCJcxwQC+Eb9krO1/B/Gzmw5bubcsq/yh64bPokhE0DHsS9qHsgqskiRom4QFElh
nhIznr4XZPfp8OmIjvaFwzIlslhD5jfsvTYXUq+2CwODI2cRNmYxjMJfEvH1s5eCsJDO96Zo8oMt
5O9U4I6XePxHEyMiOXhH4sjtMGTkEwUvpI6yQ8JxjsbsmHTaWicGeCnTM6cj80eylMajcuhzA8gl
W3eC8N4AXjY8Xx0y4bOsZlCZCPREqkH7ZmRo9Er2RJiWgh2mgO+RK9783P0YhXeva/vBnId3laUg
9bHF0RSaX6ZFUQfDgA2vg+Wnvowu0NKqhaBmVDg+Kj6hfQKmsMYXCAT51HBV7RSYiZXgJijSjPla
Ggd7IEU/IuHcwgYmnBjDXc9qSHbgOcwA+BEDY29rNlgsgytxsqxAHATxjdD3Yez+tEF0w2CRVzKg
PvG13RFq/SjYBe+qie2eN1jnjncJ65S5XE0ZM9KJ3tSpsfg7mq0VVmsShY+Q4eJV6VPlILZyHZbA
pUUFVzQD8yOKSd/QwYHcJWDGwbv2SCJyp/ELGVG9RbO2Fn1ztKy0JI2sq1bRKHmAmHX3XVgl1zAy
f005H1JZzu+RybYyyNqjObHeNRml42+fegwu/K8//5VT15yQAqGiLzjF0KiLbIQIgxDSHfeGyDBO
s4za9K6/m5jV3OfxlZmCt/cqxmRmxXac2LBpndX1uA+M6dpXnJoklLiHWItfJtfSXpQQIZpGXxF5
J6RqW/bOHTSrwpBhoOpybwkMcw5hpRD89pwgUQlvn7sAX9YUXdFGP0jilNE+wMarPW9XzPi75DiW
e1Sp76kS9r5E4WrhmYw6ntWpdfcsvN9NH5lQ4g0kEShgTLKePs0uB1pT2J/JmF1pQc8G+tCVq5Px
TIxFfRzs/NXQs3kSDtcL6qPviCf9NTNh2J2Rji8p1pe6BRkix2m6GW+lY4cbQ0zWYYx59s4O3MdN
mxNbHLfVfczrtavrOd/Wfg4xB7NVlBeXJNtHNpBLv6I1NC3H2EpfHkUb33yjI3ZjMUWBgKDbmMvf
UcKjLcpxXag+3eriipf8NiZesKmsV1lOEALD6hL6yCykDcO0L63PPNPmOvJILLf51BmdLzd1y9mh
rcxcpea0J9zQszGnArjB18LEtq7Dn5brfLJBhK2TU0pXRrKvI543fyEEmDbKO8syHyxJBmduKVI2
2g9ovfN2wj81DIgILFHfyBgZaeGRbE6j8QuER8xyJ4EVWlvJXSWRC8Gz2bLoJAQtE8aa55vigxA9
1lcmK2wVR3fg2pB1A3qfE8zYfQfwo1fMofFJgiwQ4SFt44vu3KemChbsEFgSj91PrMtd0Zpv3lhD
zwVohWnFW7Fky/d+GRFYEPKm66aaEWGeHJo6sq44gONequsSdACZTh1sm0oozY+TF9yJopC86/j4
CZGAP/Gcq0TOTJ2HnOLI/An0pTvDqUdgukZLd2s69nfLSwaLfyZxm1YJqQD4x2S8YKacS4bTFJEN
IzDHJxqOtWKbbLBisKb+k9UavObaPKRT/SNh6TEjmkHlmm2lhgsyOOz3kT+smOwzVDboNsbCO7qw
o1WJMEoOw7ZvxXxlXL/4K7rqO8Lknzq2jzF4/Jvj2Pe1Ln6glYrWAcNgxLMEcdb0xFuJ0M0af3Rz
6x3wugEdTBAolyPlZkjYs2XciLISDxPFii9ltcNA98u2UsiBADdOEBadNdoifA6ReYWd8ru/CLuJ
t2wu+ehgXwBDKVC8AXgBdgRHjScNqwZifj5otSSAWqu9zC2kbGzmubKePNvB9W5ulI/lNDAzBJtz
muyl1u4OQCAKpqJkbT/U7r216P7t3oH61gcF76H4awBFQAPgEBZXxBPRT6SD4kRHv24bzO1YGLfa
P5QEM9C5GcdWRWR0XtWiQudpsdrxj1waTI4P2kMW2akJHS6wfDzr0lxUe+najGA+iKY9wNsdN3Do
SNlIQOxaNhhUr1a3HoBagzz5QNAb2iIiUDDR05GRrEC+GydsGWsOBLvbjcqOaPjsNdqoT1thZWCN
ovfKJrxsUD+tuMl3MzCSjVWbFyZW/jbeDS1GJwLMwXmpCogyCmLINXddyyo1JNJvg5nhDWE6P2zq
iNJd2Jmc116dE98yjjbDoz1YPHBZ3G8HowgoiNvpEPLq7jUrpnKc921UBHsCaw9RF6BEUnO9Qfpw
wMbxxDx1ogEDUY4DASfAQPfAcmM1tKxn+cw+krqZEzDAwGJQyVV7qbVuiEJm6MA8jBxUuQsdG8dA
zT3oMJzHqfQTGypM+rz8GSHQpHLaDWzXmUf8ViqG5DeoJyG6r1HSIpcjaivjxqwTtlsVvcBhoWYt
3B8TvMLNvKw53bSmVKYW2dkVjvyZtehekERB0PSZ7qs4+oO6WyIIqGwUfDRvKybfOgWYtVd2VV6o
gQhUwQG2Fl3+btV427VLFOdgDSezGF6te/AY/R58NEu+FOm24wKP98f7DHfaFsiEgZuBTNMqI9AO
MY4NCng9o86k/Ie3NM/FTUgn2E9rkat4040Uz2BO3NMw41YjWXqXyM8R/AZwDfwxIkDgwp55nTfD
yW0Ye0upXOaTAmkxbgtcCYYdJs9FZj1P2OGJj0+PRhrwEbLERzrZCJ0PYzvdJ0QlrItkkRf6DKpy
AGW2YkZSYZPoKjhomRi/SGsh3YTVQUjpwrhhHmBBiGGbdXwsQ9NaZXSsRkGXPpuZsXGNATEBh4mZ
4kG1d72T3M8Zn3bk51w01fxikhNaDCnwbns46ZSjwrWcF863cB01YusWAbDM4qlmtwrLWiOK1g4w
TM7xyc9+DPAvN2l475vqwxfgAZ1y2kjZX2n4a1JxeHvOvbvJ/fLFkuTneYZgI2AxbI9aGHqaWEHH
ajahj6KOg++mtY9YHi5cyaAgjYmUwm5Bc+bJa9fz21UtQ6u61Wxgi8sQ4L+hpQHOAzCqS0hZVuVW
MNhBwScIrNiC9yCKFgpNi2pDhwmCYQ8BpY653PtFa6uo9G3jU9ZGDCK9+6Rg3Ewt3vCJYf0G3v/B
Oi2/Z5ZZkHCyFxtm6Mpf8O95hF451a8oKemty/jDQrFkNuUHvoYdbIGQNJformsCuZlBs2hzvmt6
LY8snOeBPDMCha2J4HccCscS86yNWmQX1TwjjDyfgFea23iAP+KFzXU07A8bJDFsl+zDzAAuxKr4
sUhVfcfh09hIxv7IKi1nQC+gO4LOAtwUPrjJXSgZEMRkHcM759CJUqE2bY/qxzCzX0XC9mUIXIMD
lbXc4NMhwZ+i13J9fPol+rdvf/3HP/7zPz7G/xl+lWCyp7Asmn/8J3/+KKtJx2HU/rc//uM+/kD6
Uv5u//yz//pr//6P/nHY3rb/z79w/7R7/u9/YXkc//UN+bn/elyb9/b93/6wLVqOssfuS0+3LxDy
7Z8fzm+w/M3/3y/+9fXnuzxP1dffv32UXdEu3y2My+Lbv750/Pz7N3J7/jxF/3yGlu//ry9e3nP+
3d172fxff/3rvWn5l8L9m/JdwXeQmDiE4377a/j651fE34RP9yddSwrfVerbX3Dz2+jv3yzrb1II
2/cUZ45yLMlPb8pu+ZJp/803haC0xpTiWq50vv3vX/vfXrj/80L+VZBzXhIg1Pz9m7KWX6T65yu8
/GKup3xl8yClaaEbc01H8PWP9xv8GP6++T+8wirxLQXZUajgq/GdBzfD/9zhfEsIpgsk07nBDBa2
rAuaPhDHXENXQLyI2QYZZVOibiwTgq2r9SwcBF10CdXEnDJqWWSYBcVXJ8SxNrBJ+OR/sTqV1Wqe
jCsPi1jI2t7yyTj3Pdssct3HrV8dVNK6SHGS6SmN+p9H3CvREThCsEtpvIYhNtZ0Tix0JgKiKODE
Kfd7jVmXdCfkhD7l1Wdudpuirr+3Izg3lDzpZpL06o0NdjFJWSmyG/aAhKdo9mgRfMQEgjwtYqHa
nRgisMmaBoW0EVvgQ6eCKrcKGfomLeuGNXe/TUqjubSI0tKQkbY/1rdZVRalc3ec9MTR5fcJDs67
rkIJw3TgtVqQr37z2kwZgi4EhGCpkrXFgW21A3FeSD2jQb0Rueeu6tYiuMz9qvHOxyncdEYMj6Bs
4x0P4kB4E6DZLkN4l+XOCaX+89SSIoadAAuUzghgSJnjwFwmRGfoUdxQzJnFjSZ/wpfA8TIr/Zgk
/QGCd8niDkapyBB+Gdu2DMYdC9V2y3jjJ08Os4aSgFGUJGhyJZ4C46lvIMR7IVHGDugxX83V1sFY
tVGR/b2LkF/U43Sfzvs8q8yzw+N1oLjOZFcbdr/zpuHQQjPqbQ5Ae5rkZhz6fbWs3VNmRP7AQw10
DEwnmG6x+yj14g3G+MPctTq6feKuy7KamZQHDCQDvE+G8YhBFCBOLrj27GLfdZjElGmkaP9hYnq9
uSZT6hEJQWyjZlBsYug+8RD26sbmOEErz+4n3gdZ+UUkDL6T7Cs36d46PIJxSGnJPpBVDjbLcabf
HjSDXDROATvtIvXuGErvvDD+mE37O0yHu6TvnQ3eAUjtRs/YnPrLb91PkdJjBaprT4QpuuuK+Eis
NK6V3kUx5qK07s9Bxc5xQum2nRygTqWjYyST55IojZsDQuZQQtogv6P9aqLkoshV3iqCN5xDn8fn
MTyJOv1obXtaVUaq2EeOT9ZcEtxkPGb9TNrrGDF16O9GM8U1goXNRRVRtLdIoujszeZg2OOCnjYa
8jcCjHRRs8e2Dsm5cU/GyGwZGaLG6WE15GhAZ/FdJn5ItIt22pqocraZkmSvqJvbs4jKshD0MyFl
05C954qltM7slYasR94nhWM3kEsdhsVtIM15nWUQz3RNqzPhB0K458yX1B3ul0z6x0Ixjk07xpcB
RXWFMOOkyZTbWO10ZEO5MfIkZKfNO382ufPMdMQPWl/SuskOHYxShnsMLxceF1OtxrfedMQYxWtd
OGUR3TBTEgJTmfboIu1WgccpYfKWzHGvhItG3M1742D2U3JxbHly3Og58XPEhDG8rBwqO+0Tupcs
gwO8sIh0AD62omv15wupZGeuahRnywDYKR+byAC7Z8Y73gZvmPzQaVuZPDiSh8iG7FfCquJqJCSx
8Dgu0ei7GH5TnAEz4YKTpvFX3qaXQrLAAKHVoAfaZk2X7meL00EGBxZhPzRCGNdqfk1DRJBMvoim
oKJb/nMxJhjPVEfCcT9tugl4urh1hlzEeRzOw5x+mbVzxa3+3ObyOdYACrm9YEotLkFnYAi1JdSA
vNkQiZKBL3TdhNVn7oU+wsuDy/JxKqjhyKx5BpC+WVrIKiMlkvvBrensimlHnoy94sJydsCBKzyX
bIdrt/yoczdiV7XMMkOmTRNHU+3UmyZyjox3oBYaCfUYzXzjgmqsiCWefPT8Ln8T20mN1kQTkFeK
X+w13Ts5Lu/y8ASPyN/MU1dvGT8XVkh6uCCpEOvzCXwzkHo1PbmGf+mcESxaP1OfGkxtGdQy014y
gev5fvDFgz+ec6f+XWYNQkjpPI2l+xGhK12BQ/k+aHwIg50cB8OSRNU2yM7sWyudnVTiJXLYq7t4
uvj/lOtu28HfdakkuavDAjsprLtQoT9aIaAmwwHdqEE+Wji1yDuof+MTx/IyYhbsomyRrOt0K6cR
gzZxqAaUt2JoV6TyHGtPn6OKP4AA+O0teK8BjhD3sYwBGqH7xOHn5g9DMR67BvZFkN6nHpyr3Iiv
5SzGdYMm1IvkD0NbxtFcUc2c8jwO98Jd5gLx9CHJQlIz7xktyIYouh+QMdE8BO1uZNd3t6xf1rbm
ApzvJ1Q7bOxJii4p2VdpW761rltuwYaSk+pUr7Kydr7WB7NBjTu7r1nHFZFRjGIXaE89FMaIMRja
YMISBtydTUtCZi/OLhYZPhrtF73hFnUKxnZcn5732UXeVwqDhdaVoDdW/psBtg/pUFzkOjU+Uq6l
mAp7eW/+7NP2iFPvN28BLI/Ob4JzghUbWm9d1fMu1f3vPgf/xLykwjG0They2OzfrJDpKhU6yEoH
AXU1s2UtwNKr2gR/QhsVjUxKi1D9tsn6WacWNzurmF1nVsd88vcibl+qXL0O088GuBcA13DntfIa
DU1NN1IDBWwOun2FSlLPvNHsPrJ2Vm68eC5qz6JyJdoQ/dSBfp9jtM5GGJ11XoCVjxvBjZtdXCHO
s7CeYrOa8CJ0FhAddvgoPGZYyzz9xBn67EjRbBLIZTisuopLlM4/I1xpa6NOryGzTkq4HH1UaTqI
FWDWGgntCntt5Fz4S0PemS5A5I3D9Cvo7Ke2wCkQLEwb5YprwvRs3cNzSRI0c3lDMSecKdgyAa5I
A0LHZrhAm01XorQhjcuMYMkEOeTQ7HsZ9SzeGt6ejMxr1N3hs2e3oAuy9tN05AEo01ftNd/5KhZ/
K4AiZyPO9OO7ruCK6+bszulcQh7lSIwWgxCwBeO4Z2P5HjbhgzcqjsyhkOjl0pdEDowzDLsiR9O9
cp+LXcIrgjeNYjQ1jRewfG9+AnXLqVgdI8fnLlQlMolmBVeV0eNs/cxt63Wo5IVM69GDfxqN3Xva
2ay6ac+M7rmu/FuL/akWSIyMADtEYYvHwJ+PsdfpVSRug4H/yfeaQ4PLrZvSu0Ra18TVV6/Hk0Bu
1q60afG6qUAa5/g3QBls8r2BfKRPYbPPYnLFMADOKOOL5NQGTOwmv3PWxMTemUN4LfMYZOgiyjd0
xqtipntEvr+9Zrpv0F/HIkyPlQVMkVHNvWNMyDuWzhWZepfxPIRvgDQ18Rc4+M0qexuoOwoXdVVS
EjUwwN9J4XOgdJoqn/zsfhiZB8mNI9i5OtrId2llbXrxYUjGaGiW5KYNZxRvJtEVBvZsQkLN967i
k/lHsJxh2gYQo5YBz8kkImhb6QlKM8B+dC8aoV5HYgQjSE7PExTxGTMF6uY0A51JekMWN6/BILk1
W3humcVMIgeUQJ7Xj74lsCrpukuvwhp2GnWcQ45lhDoNJdyi2OyobNxDqMVXCHsBGh6iU/9aNe0R
y1l4AtuxR+GD9DQaezoKIB7L1KKZ/Q8FG5EkKIcESRJPtSNRWPkMO1xM1EwjiRkloSi9jUJ/d1Kk
qA3eK470OeIItGpkiWFunTm9YNYW411ftWelGLp6MVp2bthbVsSP7ViSVlIQQU5z8QBj4MXO2ayN
tY2Eojd3bTn8rlpJGN/cNrtasMIla3UVdvkX4mkG3SY8t0aejJAPqDSSu1w335XMX0cfs29sXCCz
oRi1sbxaxZ1uPMHlxqyntcGEqNmDu1xcZ7+MATxi+V0S7hyhKBmFuridXbzVcoNB7VzkrDXazMEZ
ULv1xnF6PHqwNbriLqsYk2AXQX7jWkdncuUhq59ElYdXdvawQ+wh2QRwebNh3Jqmrj+Z6KrA5HXD
Y7Lnrv8KUNKFLP2oz3OStRlN0gtQU2KHWhk1SLM83McDd2o/WLuEnq3U3JgTgXfxVJ4jRDe6YSZS
wqQKwho/IBKNC3bL+9yGRjqS94eo2Ic0CtuiswXoS1IJpCNWMhEfbofHCGA/7JnO/6XNU4ibZ2On
zX2ZWkiOk/di7MMtJIjb4FOEw5gYiDzs36K4Ocdd8QoMZaFOWD7q7/FIaN2rGVmHRPlPQOqxw9Eb
wGeav+bWIV1G0UV0urzAun2F6wBpGVsYUr0AsKxJ0YQwnxLEvisAuEFMHtr1qNXZcVTMjrh9tqCX
RBUa+BgszNFK443Jve2QbmRRViBuDKMB12w6HgKbLfuIhWMrYu9lIN9UDJl78Vj6roStlqaM9Giv
TZcIZHfZLRXPTdV+ta21FCm8YRp4IImNwWf2CGIcwQiF9k+Zh6f6OonupAUsrqEzMPXKBQc6kOjs
NKiqECpPqfvgY9DqTWIp0K93h7w5tGX+Q1FerOupO42545ybAgrSYASEt+ZvePTZZDKSxGyNR2Xm
CL+HErnFVbm1/OB7ZaPFGZaD0cadlU75Y7IUC07Nj0RnUKN2gI7MFJaXr/fBGSnu2rW5FEl2brCC
2RrCvTON6rMc4Op5lfdouxh0Dac/ltEpb/xDD0V5A9zrIdPdS13Ln1YZnzO8ZUuYKPwS5Kb1+Kb4
z7oL01dY35+SuOoVxGmGqWZ1yCe2UUnCO58EPQKQDJYNmNySa5qEnIrmxJBgaB5AQSIryp1nw5TR
utvNpaZB4GqlVLmh1MzRxAWfsf3Qjywp/W3UDQeS6ql2W/+3GaKw45KAae5Eb9ViyfK5mfqaLZYd
uxvpmV9Jify+8XC9wMzC2oGjk4d2MoGw7xm10/4QSk7MSmzjYHK6sicLUW/coGZLOcwYaX3fbE8R
TBkPpiE9PjviWQA7KA1uiBH4bAos1BAz+mIStNDALmtX9vJWHHgbqRGsN2Ywn/78V1CHsJ0t99xP
2bk25UE3TK2J967QJCFTI1IxammDaAAJJjLUm9XXAHVMbi/6C5RK/qsexzsvzs6jwdiUN9ero4xN
ZQsu7LJDVp/Cbw6pCgV629IJyOSNqw8T+hM32E2VznCMYXSt6sZN19Pi03MkKuSKslNgoMJR+DhE
vt4ywNu1QRKiWBKbso+cgxtIJGi5ccbXg86NrGHIPbwksL/iEwpJ5+SCREGszs82zZcmqgAhaRQx
PkkWnpV8d1tWYo1lU1+640eu7V8uyhe2PEaEk6djNU8QmU8tale0twGugagbN6wb0l0j/Ds76BAM
lcXLNHr2HkvGd696z1R1RGkHhltgUeTFJfriKoLsg1i2YxZaIWkbrHCQz64jjgOzChu88CDrVM36
QGBJwjVyngf35iXbeSrqRRPLchCNtG2H8XkIBREoWExqN+vOjK1WY9OY50rzKeujfEtgPJvSdqsU
erPG1ZdUFC+27G5i4EVrzFjvsQ5dJj95pYQOSWbmGYvjfiO61N8YpfcdII9Fo/tgYRm8FnV0HCZr
WDdGzDt/8N+IfcaEW0XUxD3DrVjjwjVrG33RvFjSuKLRytCTeiZvVagmP1wLpKXtcwk2eX9RrO+3
Q4T+pVHjrxpt2brxyuGqCioSu+Rq6eUeq0m9ZlZLpDZu+bveY7kdc7ikGFp9tG/nFHUGqs74hvBk
lZFS7BbR7ymbn2Q4U3n08UPk1c+2QfXTsENYlQEwWKM4JkbU3VnQDOj8NGvUGixAiZbXL8kdENZr
Dbazla9YcdOt4UomkMLRBxqy24y1C5aCS2h8ovZV1tYXNldba+a7211e7bIlwkQkA73naDBcQLO9
sKM/cMderRIMiwdiFK0n73Svrkh5NACJ9P0xKRLqNRvocw2XI9fuGR/Whd4cCA6rCfyecyJ7BN1M
tiyPkIt5QBzZplGzYwtLSFKw7sdiZ5VwCXU5F6TI8vuImdhxfHswxoM1UCmX+Qt1o2O+JgU0vbGT
7n7o2Bjh68/uDaNG9w9rnZnAmvBvm0yOQ5HPpE8nZB9rz14PYfiz6Dnu1QAIHs3VDM1tX0+8K3Be
MdWd0cWkE1oWw8At5Oby92yNFT5JMK2FeiRdjSSCzD+CSGnXbQGJpoBW3dEYwfznSeS+AbOC3mTy
llE4LwPxXgnpktS+q0R5tCdUdHae7LQmyawnE4rFY4AWML7JDAz7GKl1Nvvw/SjncOQAQSNUlrsI
H+/snCDBRus6xLHrpk/U6i9mk3zBnRzW80R5O0MyAuhf72LNR4XvzHkXjE9VPH8MfvYWdXW18gBh
hyU2qL4kaUxjNOA3CwAcwrtA38AYFD6BnXX8RphL18ryjiM/1EwbPNwJLRor3oALj0/7NHOBmwOL
b21Gp7jKfpJPi1IJna7+WdXGXW4Mb3PDySuhja/RtBZQib+6TssNlx4JIpR0/rwZrFCDl4LSPRnV
Ng4KmFjE+rJZT7F48MzZ3PQpBmq0p2+qmfrtSDo43Y282YuHSHjGa9A9DlYAn87mMeGgOY96XwvA
2eRWrXuPYa2BU58i24ZR5RzHHBdaAHMMSlx4IwCdJsxyaKHeOWY+emtk0pTSWqHkCkPQNEXnEyeG
mAOhTbqNWbevhiZ8IbcZqBFab4rk9K3Ga5VVxHoV4bBsidnw8e6fK2iohgGPw10wzqS4BE3LC2Z7
OHmHg9niKUxN36cNgkcmwxSwDfLTenjPSt6TLmjLdTokdwGYmc1o+IBqsq7YD/5Mg5cyxka7As5v
EUWKGbKqhMQ6EUGEPn2fVKjsMBBNGzFXRIIPMNPvnJiaQE9YroyxuzdrgaJ/Ew0eM2mdOcfYojkj
gXClLED+ZFL+AP6YwxTeqqR7A4L52gTJKSaBqSGRdl+4twSB9CaPOQ9tDhm/Uw35KMXeGznYo957
Fp7frjtM8gdrFLs4WrRFJYQYSCPaMMVd16UvztRcsoFsElHb+B4Q4hMebiLOaauV5TY+ZmHqLExE
iGS98doknJ10+XqH7ONqxIRSINZ780L7PtUN/aW6whK99nCBV9VcHGSSveS2d637IN/F4YRVMiWX
uFwXC9IxYLKIC2J+svz5gMxdr/kM7/IBIeJY/9KF9Z39L0oWmhpMps0HhCjWEQsvw0UBpw0uZ6/F
wthYYu95+XRG4PnOEo2iQdm7qXOMo+a1rSLrNsw26bhxdCa+wyAbsd4pf653aUT7k3M6tqwk/N68
smXFCIHTYtf4Lseg9aQi85ypDF8nP3DnJt2rpX3CrZ0aGY0LZnPszg3vzhM/ZovV96nqHzLT5ho0
eCB2gm4HuoSzanuG4qFRLgfOFuAXnVbh3LwQRkLlu/ro5MbehlcV9Cl+zzS8K+v0wjFAeDKBzRRR
3UuZCYWUOb1qZFrrQfYattlxRmmzgtkOHyxBclYO5BOD5TtFItZnV9HFSWW8d7U7HZ3ZZDDmp/uq
rNc5MS49iQer3piYMqe8jyr5ntm8FRlynZEOPVmc2qs+2mUOIgFp+sdkQL8ycIQYbnyebMJuc3uk
FwwBZIay2s959jIWMtkPzvRVmPk5Y09Ano5PkYEtlZqC1CRFDV+9lqA64nbZ79vIw7qySTCTO1t3
zl7gzV6dOf9AwX6ZUZeSdmldwKa/5T9EgkS9sJlK5RLDSRrqZBcEmbcbkhCHlxXf68S89AY8R6GS
R2UBqXBr66eZVzkWhEPg1g9lwesX2tNXbqDeoOpep2n6YPr8jlWTqw3QwJZED5BkMjHeRFeFu2pa
XkbUCmOPIhBxD2Z8QQRqYcxbqyeqwVdMQNHEko6RMW0xj2h2OACZMokJoY5qrgZhpmvXqR7ROi5R
VM33Efwmqqi8IO0h4fA0Ptwh/YhJu7pPe7xnAKUtflYEBhhXjQ383FL5i02CGDSkPVELV/KpMcUG
U70XoNWJccLKI7AirUITe9/gaIcSNgzWITyN3Xg2TQRjNBg1H6n82EPk4TMeHQTPB1VEPO8yxN39
2H3UM9GEdQc5RNpsSMzkETb6NvDziQTr/EaxzsSK3BQ9vXklZrGm2Pc+shgWP86GUFr6oHdrjm5d
TqjZIspYRbU4V3GiX6DmC7u8hw51cvqcXcxy7yHJ3gIHu9LrPE6Frzhw8I2NytsShwBIIdI/xyUp
A48fi/h9m8S/qcaOQTTsq8Sm1UOvg5C6py0A9et51OABRuKodz+HIjgmQt6jk38u5d7hxV3/0U8W
4QbfA+hb9ymn73amSh9VZr+l6YzlEa2jAT4YAS85k26o+TjH6hYqjqcE58LU5lvT0q9mT5wTmZWU
1C3TdJ8nPO/QORGHCduEZzsyyDJOMrmTMQVR7cCtisnoamif8cY9B3kpsfkyEK5S5o84cYakfeZ4
O3PDwcOHmw9UaltU2bbxUzzoLkIxlF+fmQoJmoFwi9Oc4b3N1EWw7CsL695p6+jRGuvn0icLvB2Z
xAaMiT2UKEwePwE6NDuvGqhf0KbOHD9mlM/UExMvWfVmeiQthHFvs0sgFHzyMTnkYmexWW57uMET
J4yFILc0WTd2FRM0h0p4RRlJJEaNwSX4wxtsv0ehfAYEQveIskWiD/CcndfcOYh0t47VRbuRhRsq
gPZg8sugT0heoeUWK2sKPaQFPzUqJPTmA0lDARy41j/9wePjKWYbL9bEoDqbnsCOrlVbZTx3FLYi
JipJcFsD/ihKnokCe1dRk0RMTB07SyE36jSizWNGIq+lW963LEyYKycEh2iP4RArmLYirmtwhgec
4Sjpz06a37stEx1CgAzkhN2mjULc2BKvwviQkbKLczmo10DJBFtJRhmwTdaNZDumBoR8RDQ++2r8
wRFKPK1mgRpVgrcKq9Okno19jCdjw6F8asElcJIy9u6KBmFBcNc4XGxZ5N33GY+5aco3IouSUxWz
47FJFAgz1iRty4TJnbFL9e+hZQHBVfUvDCH3fZh/ND4WI9tc9irmirDVlzKE9I5M7VPiX8tCxQAB
pQiyEN4h/bw0TqwH7fmuEJxxNsm2G2NGyjFx1OrkQy8p92Eom+PyItVBeJIuYS1BD/iUwUlwSIDJ
EMtaX7qI3KfOtd5KyWmf9FTkS6QZAXrMvh2SmPmkVAn2OlJt0MdCjwrsayQy3Lx1xVwxZdtqDcTW
moyFPY99hq/Fm6GCB+XNl9kwPwoN2D40rsBKscvVzEXd2H5HyFXs+OjMcf4yGi150CN2ITXgD+Uq
2s5u+wjLITtCvUIcZgSP0xi8ToqPVjfoH42RX2nwn/oh9jcVDi8lQTS2lf6wB6rvQGU/AH4hrk+Z
1iuxmUMIeBZROLt0yUAjl3jeI9xEBSJpFeRo38jaA73R4CVJSgYCY6EfGcJfe0XE8+j1fKDDh5Qc
VdNLUOCh5aczqWMfV+oLe/HPqI9ABEQTv1xGtxQQELWLLD5hrItus8MQkZDYTZc2KPsNjr9Gh882
mEiu87RYNwXID13rA0nTwxLlk2zH2MF93yRshXOAyBY6xkB6D1k6WMvx9GSP8lI77f/i6DyWK8e1
IPhFjABAv73eSrry0oYh1/SeoPv6Sc7mRczrblkSOKYq63m0+j8nYcrqCgL4mrx+8D3jfdL+e4uP
8MmOEtaMiHimLGERHBYbL1lYDNO/CDsoFm0Py7XdoIOmC3R9HOgzHlaFAS9K8W7Gr2PG85/WLNUc
TJR6uaZTa34fCrD8QbHmXSpegwie1gAN4Exojzw2CXVOM4oOvQwz5WlyvlsOa5oe6kks8ZixZb30
ifx/5TTuYTu/OzVsPdPVz6JHs27oX7st/F0gKncHixjMcFCTw62iZsVq9dWW4avfDAiUJO1Si2NU
rwXrKSRV1CvBfMGHuslmakIZPWZlfxuXBUcSMYEaFdC0IsoOk4czvK75CsjfQW9FipgfErOT2uuM
pEuNvGrtLA4C/CuAgWpei/DNjgxGYbSjyrk5Vvjg8ATsqMg2sga74kNT2BBNjk4jgweStZegtdwd
6ML7vInoVXGYGSJY1EMY86qXPAQYmieiXpL9GEKn4buKxyMxhNk6LBuiJBk4Ov7ZZSe/KUYmdRny
YW1hwB2W/zEH806o8HuZcmR88XFMqF05zRuZjZ+I9KHUcqTqjvaHuj3I5dtcUxU5BreRnt4H4aNz
qPCZIjo4tBa5eTUuBwip+mhyFZ/cZgkHCV0DkQ1u1YLJbYPNHL5ovw02HubxrXaRE4yK6Wccebtc
V8HWkjBWHONUquSXZxDErI2E20A8ROE27nCjn/qof/BKWe5kPOPOBc2O8vpXdeULmmIj9PZDfG2T
IFs33aiPXjaDr9WkE453w8B4rET3Hhe5v8VljuVCOMh7o9LHPR88zj0aWHZsYyTMR97cTY7sDKhD
uu3cecAkJh5jJ3yIFY0JaT39KayQxBMlNKa1OLU5DPWBHoTOlqGoSSIcvOh8M8Tx1bGc69CS/e6U
4o7g6XpDSs8dHazNrNzd8tbObKqIIvRamDih+Cy8Ct9M/WcXIfVo0HPaoMliF3VwTUauDciELmF4
7aUhHphZwaHuXHALRN1HLez6jvZmVYnHDHbAksq5A4DYHOK5+PFzS1wznsHBr6p1PXr3UwkkfUKH
ZTruh7LeksBAKNEhJ+oXSFCdfUUeLu3ZGyjxFquTUT4vHiDmB2O3R4qG5622nuuiwVsZ1BvcqYsB
IEdQYd9nsrIuzjTXe4oflVJUzuwQmdq2v3gqbAL7sEBB/VixjIivQwzts+eH5s4uvbgZRrseTzj3
TpFuBNA/XjmGR6FfPNi1aW+1ivF+oSXRDWYTp242aVWenfAw4B7D/fjczkG/x4fAPawzgIlxFWNd
NcJ1XtvO3ikB9mbCwtewxi7HEF1jAkFCxzrJTiHXYj8IIQawwdOvhqogCqvDUHTQ/UsIq9pEbsS4
u4XSXZEDb1wbgNQbcgUxjMKGXiXKtAH8DJA95vCnxViIc5sToKnxnw8wUtoo3c0RQTXJ/BjYZgJ9
CvB0mH9iu4egpJm3pxXnh11iaacbORa2TzrloJ6GsXnLPflUmpKUDvbAAFW9GuN+YEIUIH4dGw4o
IP/ZGudpr6rmlC4PiYuqYHK9r9FjvzxBtIVHOr/Efau3LVSDsOr1Bh/HBwjKTVcwHiozj4/TjGcS
IU2DPa4rq3EjQmqEuEpuJt8hJykQsCglRbbQzitymvnYBjsAaLiyOFUJQacR8Kxqj9v+EEMn2Vap
8ykD1nWRaHdmF765gzygGvumCf1ayJ+jgXuI3a5CSsPEOavcrbCgz5XoLTho9Z3JyGLdYx+rarPd
TWZ+YxzRbtGsEtBos4Cdeg9ZHCruXPfTrZhQ5WLQ9Xs6vjmebloDNawS9yUfjIINEUt6yvIX4LXN
BovdV5ty6AYlbsI8tsJ1wrgko/vynDraI7mk7RtbD4ZvhxocX+XYKpaVFij9seWSaHgDIiO5bzWk
sVoaDXkDOdQGzlhDI/TweiYWonhvWv5JKxS19dxUZ4EZ0a4Z+qBvgMWF088fu49aNYB02CivCV1C
BxQtte0SORAt+AhmBl/1wBibEtU17uwQvoWtiIyyh66867p8k5r9bcrTc+KcJ/iUTktyheuSLJaA
qA/CxSqo2x1X4MWU/pIx3OF0CdzntlRn5Xk/7eQ8jA3uLulGx7FLPKYKHt+s+BoFNYmqil+kez0/
m+iHMVN8ymltiJwyG544cxy8o9TLsxX0+P1N2jC0vBYbFcHgi8lEYMXBJVbOM3TNouRzl1F1SoPR
OgOzOXONIP/q4od+sfwTer01K4Z+jI+NQ73U0RHV+Spdomwgr8rF0xyr+IAgoUdebE9n00YxiKRv
YKaJ2qya+evOjBZOk465nyFB1z34AacbxTmWbGpVXHzXTQ8pmOVPkMV0MzXvcyK2xG3eJ6osloEk
43oj7zc+JrMV/h9yRCjIZvfkVvdRSm3K9Ru5PoeSRDZgd3zSKqi/WlhyG2kGBDhbxSJ5QLfdqHv8
jffSJi8E5eA+4ITbmIpht4HxLhyrd482VrjcrkYls71imZmnhrdGkmRuErmyjLFhWUlhj814C7jh
pwjM8Gj3yATiGoEN2PxNTa3VTFjBozp4VCIp1siX5i0MFMqyjB03jnqNnCHkySlj4xQq7ysy2/fW
p25yxn2KW3uErhIrvRw3w4bDgMq2j94rTXB3Ndobk6xG0u0Z7dIOwITTVAcQXAiIASS2RrVO3JFz
Ao75xVF0otr77lsEh2Vb/LJ64zKew3PrEOJs5qhGmUAzq8zn5yyg0GxaBnVOh4LDGkV8bLPuhnSa
z1QRW59YmvWe1ihmgZHIHJlUiwM4Mr33Wj93+EKAERGgwDrkz1koXXbzhJ0MXjaaWsTvRMSak+If
erSHlssO9H8CwswgyryqCBxkhm0nWhLOvMHQqHyLE1Uc00+Zf1UcQe0UbtEbL/bLcG8ZaXgc3IoZ
YPsHL0lFOKYBWzySh83wvS6e2H+ePanxjDU9A6USJItv6kOsES9DSp2pHx79RF81Vz83J4MIVjOt
DrH1T+52qC1r28hOb31T7WcLXQTO8DMQPyqLRwApkMiPMd1x1bcsy6jKoewtXh3b4XGIaBJnB8tW
9l0N5RMamRvbDFBNSO1U8qQUKp0HP1cj5G+QYL0MbqN9BN1c7WLMPYNBAERRXsYIbc9oDRQfaeTu
7SXkcfDUodQDBbfFdKp5013y0mWT2ocMzNbtON0XFPc+2ct725re/TI04EnwR8BYDx0EnKNDmBYv
IiFqU3WIQBYWMKc3Q5hfZs+98HziYgrNvRHAxo6nZaDgiYdI4luNZhLsVJ3vk/pitrV/bDqAjU7I
3KdHk5P1dMRhG4E4CuKKFIWbbcCPRLBB7ts8MHkb47c0KeadO22LPoAHDSGNWL3OZSPR6dP/ixkr
EdS7WX7EMAj3lHCaLS+chWJjjaWecX2e/AIb27nFnSHL+BQ5t7Jhr05BsbTOzrN2o/wg6WzoMpGy
uoDuPVUOBy+NbPTlp5bLgfRQdoGy1iF2RbwVKsapiAn26Cy2XCiEQNmc+A1XoUaShTyPjEUgWKXx
TeOAKBFIPECL/NOJ8w2ne0AWGRELlSKRQKuU1qXi7E5qyrCvKmMhn7CuXHe6QFyU7BgBAHtDKeer
g22Z3QEI+08yyidLoNAmYIjNP7+VnMxn+zExD0hqU17X2qb5k+fI6jzYDMVfZoFhmcwOtaOeSuqG
RWmeFdmab4ETqNQXdLUQgdr+4FYBtgufbX7bL5D4OqHmxQdoQ6UeXR5GPwyJuwpQ3NWpC9PopWIb
w0rlV0EkRbvkpKRZfIeG/OicPN17DgoSO3XqjVb1E9f1tjXUi8si8BgG+h1bycPILCbHFs5qJhXE
47E2LtNDqhpUVYQ7rhq4w1S7uPI6A5UkPwxs7WbnzPtmQCjnt4G7D/2IxVz2NeXeZhwR63seNlch
aGarCEEHqoy7Fp3F8n38k+bE918QfCd7guF1yiDY6uCrKgy9XQ/NuJHXeJg2DN4ExxZN4txPBzdm
mAz2y1mRGBjhjTYQ6VUfM9R5QrdXaZ9Z+zYVkHRBEuR27+98G8YN3Ag0NAdDDlfetWSdOf0ATZow
lELtdVzg8Anr8uhHH6YFC3UUV2TdJrf78Ol5QB1jOAUR4I7HbJ7PRUxSWzp9l0l/xH+Iys/1SuYt
8inpLXVEP4fU0eASSeDg1RYmgLl98AOCxEctfpuK2ILKNB4rA3lmUThrP1quICBWfmru7LlmkJXe
2PhzAgZeeOm8Fr0MwEmbtQ8RwZ/1rKyTVZYX0cfgmbpkayM/3BDTwQrZ7/9cHvk5gzuC2vqngM4M
c2RdI0jYWTNeKGVmW8h1OzJYHvMBQnnVRs8Ykg/8jim8fNI5U2ouaS8ZuyHP5lC0W3ZDods+RRlZ
Gsw11pHB0yw6Diq6yS+SQNVO8JRvxoa0Csnc9ZwZRk4uUnbhu+K+FSiKJpUm27weNrk1cL/Ph55f
GSk+sH/6GFusy0rYIS867E4jYFaou0NMT1AVd271a9TJd5fM+8qo7yeWWRvifRs2TIcsT3tGfNw5
vbzqMTFBC3c8v5l5APP4FLiAc9E2hUPvr2Gc/RoUh54dP4QR3FS+Z4gSCDEk0QicQIqQ44QZeJgL
a1vzqnlsS33JrrPr+MLLBPq4iPmd46RLt24lb4nLH6oQji9h0qqrb4LNPPg6bDpudUcOREokRxmv
GOWA3XOZvRQajYBsUfELmLfkJ9OVKrbJ3WdBQshxQmrQBOm/nAosZfkP3Mleo8e011XxwgorTEe0
Cr5lrl6NIFtAm6mxIiQJ4dPy5fd4X3czbFnUe7ZxnX0Wl8PAt1k05bAODetR9+39MBkQJhe+Yunt
PZvDhVyaz958zsXwbExIC8LSuJqoFUyvRfQODIpNfvtOCBpD/MmCuZCR6W3Gn0NBqkxLAqCd9RSK
EkRUl9/N7kQ1iemd6REcYHRBE+hCBqwOcvXHlFOT7B/n0ocGEqw1W7lqCf3OmJXhddEEYrI85lzp
ehZ99FBzO50MHXxC/zVWuez/YoPgGI9/2gWMvtpOvY6ifISuOlFjzaBt6OLEM4NC4DGji5lrRjyY
gJhgzGo8xzV0aYmuGH7AU4G2KxRY8Kw8AYsEoESyRUcAdbTTuQeiw941YPU4Twt7gnq9cpmNMC+8
Fk5EnnFwzyanXwRmGC2GfsWS9E9O3QXS1Nno9L01pGcWDgD/eXyHvZc0H3RNPFWLbiOli4Sk89xb
bbxPW/MWGXHLEIGpWTiWlA0uhwm1wKkS0tm6mb0UA0ySdUMqPNm1v0nGD1kMzfMY9f+CRVSiJjbM
fpi9905SXVVLFMTU0eHWHhg4/J9UJ85Fz8O6m0AKyL/YrZu9TLN/lRPdFbOU2A/1NcjbcI9SzgI+
ss+1OMD9sqH+0LR4uyrnt+QONQLogmFkPyCr4QlIVf8bV85NGIAOSpAKPQORYeA6xoV/7rUxk6Zl
n9MS2Gw0DGszJa+l0/lT1ZYkx8Vsu52ePYE9oOCU2TGL52eNcFhqFES8eTd4q+x8cHuYkcCO1WDv
t+/Mae53VWNPq9IYcyAsw5MaM7VPFEvjwQvVGsYn+PrhwYxDj3kPkxZk7JBkk9eZz7fCUTScRZrt
5rmmM7VL/9BUiALaUB26ySA+3c9Tov/YCNWMt61W3PtSrzuR0HwVaIn77gYk6xJHPRUYszf2xCgK
WKlUnn+IKKV3FV6ilcU6qTb8Zs0xnNPsII6xi/Ydi9ZjpeDwoUjBmdUeJ1BCy9YNul+Yv/ThvQvZ
mHUP1X4c63/Aoi0+R/4OVRSBu2W9IVJz9wmhyaMGp2aQnLuOCw2G3fsKdSePcSzOOB5e1YiEo/MY
8yvjTdf4uutJjYfRvwHpuSuTcu8kdbYvHJ0iT4EQ23Q2YlmmzNw2SBMYhWXpgmgYCNzD+wNt281P
kPnOc8XMmxgBBLpkrdKt5ieJzk0zfpNiTLeWRqLo1YSbesxVx84AfCTJNhz6z3K2YYtodvDWTozJ
p2GPtwwF/JW3sZ2aaFso+8EtvNfWrZ1Nv7AH2t5/duzuGmUAkQf0fqspkGAZzemBY8e48Hgu2n60
NTVlpV2+wctZ+HIFNzDqRPhuXw39+Mq7FAGUKhq3BAPwprZFvBJ0xJfY0g7LIpjSHQ52hJbVg3Gz
KI1YCKT+qsYRyfkbbuOCw2cE91nU3isA3YeqqOKtNwbWEqHAPlyP8GQ1c/vqzBCA6VIPiz9lUmCO
1O055CcKtfYm9VAc8OSRYJygnaj96dyRtlZ4OfYEj0RrK94E5aVhksClMRLumXeksTI7i2aT2yNz
2FojmuFh03e5vA4dZxUH4riPD1VHs5OEatw3SfxMK4pvp6JqAtMIve6B6g0kKQkZrk9AhotVYGpb
PMucsX0aPMVm9xzpHOa/hZ5nGB8IUKIrbYqbO2QnZdCjG4AZFt1qxnCfB59GGGJ4A5s4DuVhHMdT
NFkgZrtu3nap9mgWOvQGWfmvapsJow9vYOKhvLPnn55DB6keWZxEN55JAEHiUma/OU49obnHx7ml
tE5j9jrgGKDpkEpXGJDu/d8Jys9KhuW4aWANsY67hPgIM8kP1w/3bmbaD0ZDWHWQvHiqGPdzWtoM
2c2riQJ7446DvzVdag8sUDvl0cZ3fJQiu9oT+gzujL82nQilnnhFh4gdt0IfuM/sDkeINwArtYrn
bIn08Fx5F8rSvpajcSt6vImVtL65qD/xAz1ErbLXb63CgYV0bdybhXsHfXIbBkKdTcZXVJrWIXc4
JJgzU6fmA7HQhH9SnX5mpHTZDu+f6zFRVVZ9rUcyyzReMoSpEzOD+6qWjCRsma2hKqOcDJj8Ab56
ag2oKzKRiP0q7LZMIcFDtPKoZ+I2DTv45urBBIAuGEkm4xNJQm8jJdcgU811MUHpRiEMJVumeBSD
Z8jXcPtdcIKDep5ZUgY9/2IIZLQzUjk8TPCt7QyPqjW7iLsa+QwbQkA6gtCElJn1gjxaaXZJeXH5
5pdimfeFBX9+ceM8A6hkfrlldUaSx/NoyzVPj8dosi92MySq3GLUyAair3bGHCQHL6HTCfNp58Sp
tR4ZR9qCnUZmV6fMicIbMdwhMmmD5EAuVjlH4TZpojsPF+zGIWWF6bG7H0VGrGOawpeTF2MGYjKU
tzyQdMqN+ujm4FM0FrqUGU9Mz35xSqM/3N5HaY9AeITkACRzdwke/oa8iOYsdZ44EQnF89AJBHzk
Ve1Yj2if3VPs1Os+TIg7HLL31q4f+4akFngKPMIOglvW2kAXzDWfcKvc6dGjz0MOTLkmwZwQIk3Z
PX2k/QyMw5j/wkKCQczLuxyT6t3guxrVKssdcGIUGAvVmYlz09pfUKP304StRc13eYdBoMCjsJKi
e80THm8zqx60C8mUWOWHRWM9RtZGjhm4ts/Y1+i5C33nlTkZKLXLCgZra2ZjzBV4MWebv2pDC7br
8tDVeKn7HLtq1Jz1HLzikTZJtIB35a6TOYz3nlrW0OZfs0yiWiS+LOWn15RYXWbmm3SU4IFjHqK8
z3YVdjj2Gyz0h4rGBM0LSw7gzzg33dm8Y4t9wYw1so4vjpjJqOVLcyujlCP5ZLDsCgShtF3XPKGf
+jdAuIn66QMXD7oQrf8MbBWrNC936f+0Q0r6xgy+spRQG+jwr4vYVbXjl4+9Zkin98QGjxpbpJeX
3B398NVBe1ih2mJBUmG8qBHsU19g7xRYDKuRgd1zh75z1U0AH1yZQInH9AuQLrl2Wcrg2J2NtRXh
/gvMk6kaiQvZf1BKEZ1GKHDTKOtgp2i0kCEtW1Pjfi6CVVnwI/PAMY9hfk5n9lJQlFh8cwhHDXuh
Lra3xEYxbYixGaFSPbhgE4neRSCqOJXSVC+jdcqZaVo3TPzE4q6JKb2APPNKxp8KTdKo9oEYd7mZ
QJ5Mom+WptU59QsUIObzDFdtI5j48nwtVsoan77wYL8FWHCctruqwXEOjA5NmfxkJfKitFJ3qcMk
uIGMii12g3orZFTIxEyRK0PO8ESTM3DDeq2xU/CsV/aE90jY8ROYWu6IumVf0TkONkW9DlOwXl3j
4tgJ2k3kAatgw7GjXUuZaZV3VRaQTdsgXullfo9I4Rr6FOhM3DB4mRiUkugnHwO5opH+5UjNBY9V
wA+WCfVp2XNuRgDba5GOFF64pz1XMD/rg98pkuhAm20dNe+dPz9Ws3oYS387GaY8uV0g1rMDlBz/
/6qu01+AOD9B7hCOEdbfVTkvZyhjyDE7l3bpbsi8I849mi+2R6fAKcvKmZGKiQLCzuZ8Z2evOjFw
fqdU/00Kj6g6hpkRrkiRyy8AFygjJ/BvCH9UYXA/SfllKYsCHdq4FqM+tKPx5aINs0rxE6K+wwM7
sGjw+amZ2Z1dwK/NORjtdn7K4FiwGLQr6hGFMgN40spln80V47w0lTdum0D/Y6ETbPqkBWuiEmha
4ZYSApWJTq+1VzyRWgP9KA2e3Z7RXNOzq6H4ythMAx+ksjfoOt14I/zcP+omvBvq2Duh0AdS4ckj
NmsG4Dy/ZWGYjKLJMgFqdQ1rMkb4Wpmx1mjzKjPGeNZr2Lox/zl6hX000eTAkQjv5ui5SepT4nIb
Qp7embVAOxC/Ohgx1tBKoEqweLZJjtspZnJ8xH+xtiv2+2K45OF3kpM4V1igiGW9ZnqI7HyKGNu8
Agd7dkr/pZKz2Gu/ZaLOpd93Sz/nYbHpkvJ+jm4Mbck6Y0e/j5/DaH4wgFBcbKwVaIiTn1qUKWNU
soZx6PMWV+M3lz2wMUrBoUcUWlkRyi01nkbMVTiMkZihjHj1y3raOJ6DPrP5AfgAI14wX8eNxukY
7hj3V+ssIBslQyaCJp37NnIetY2xZBDKJ/bi4oY2tLapdk9WxEeFqxWsoWSczInxsSByAkjJuHOi
XhGiyX+l0YNl+7uEUcVm9qjGqYJeCY3F9+8zrUM8huva/6hrwjqsmSVHzvuPcRtqDWM9ogzOk2t2
GzYVaA5aivkOSEKPIg8fnImhbhsSvLxDjzlU6iSbeTwgRK32rM+dydijFGRI6E9PYihfbSxMwgtf
cdewmxB9vgkQJvOLjz5qo5AXqrDIpXRFpX0ZDQ4xIm9GxHprl8n6aWDJtS8V7NQgQ9xfFjgh03vX
iE3OA5bVcjSsPSKQfjVQMqxL0swSRAB7ggy6IU0e5FAAdWX3Pwyy37lt8Tax071ST2Rb/HTlS+Ed
COFE8mUt3v7A6K6cUlDcCaaiVcCheNUTEp5MzdMWfdKmr6J+X6j+MWq6T1nx7fhF+GA2zIZ7/tnW
HZ5wiPMFzO2NCQ/vE0CisCcL2vYTXGfynJQDs1DD+RhBzK8QuJFFgbAlmvk5q5DhtTCH6xzg+xiQ
9hEQYWzmOXIwV0ZEmoAcLGqGNB4ZOXVH4u7UiCska5bSPIWGCfCPPayoqi+zybazLZ5Nu2E2PwH/
TOkOsrj7mmyU/SaUZ1wc9SFjL7OZLzmziVXUwfNdaJtBYJ1d1Qf7VHmvFUotH6sg+aJ+ssvy4A4g
ASvtQu6tINypGidTkNbnyvKHnaG/0cCy88UBSpXDMxJlBqZJnbBQ5hrjcmHtTfhWChZ1Z+aUchmZ
aB5ztn3Uw8gPf0RbOtsOId/azEmpJNFCoarCt59GBz4H/FQcyPiB8TbXiNP0NJhb8mEIIM+jS8lH
w1TRnNC4W3xZ/pLMaN93bCy7+pXqdUs8xtmpDMpBU4er1rYOlJADDj1moGmNcqysTjTi/T4fzZsb
8FhFgt6v0PEH1BPiycuYIDa7PHrEkxxMZfFrxQg7ohQz6nAxJBGNhNkHBUemBpgc2Fawfb3mgBdP
6HOhAJCj7Yriya1AX9Pv380OuttsKt+S4epxop0sjxUxSVR3pTmKNX0tJzFbWaEmdz22ulhPlXee
WXWg8KzaVUmOLqr3IdxX0UmOJSu00EU+6/tg8lG9zwMmnraevHXkbWImgzbT1LDCdh/5PSScHKVb
IxEzDRFKGVgbuo1hX8QhljubBhiwJW7+Aulz3R7nJnwzgjk8Zjm7HormtaoCJjz+sltmcIo83X+J
iDoNu+S5ZeWMldWHZNWU13yKAakEwUD3Ml/rrOtPzNWZqSUgIfBtOT15WQylM6M4DHQIU6PTY8ee
XVI4MXqcf9hjMC2kE7WrL7KROUcl42eenntO3/jgDpvKv8xBcBI9QTcAJc6AOb4dRWrukDZbbyGe
6tq6y03A7lN5NLQ8qV7flnsoAkcOuTx+iUiS3Kqoqw5m0J588rMdFMi7EfMq+WC9WILj9opmd19X
8LTDzrMOQZ9ce3w1EI2EQi+VUt/A2KREo2Shz7gaYfLj1j8BBc2DMHbNGMOAZsSx6kXdXcJMHYd5
tNCvJk9WEP3xdvGejO3XKP34lsbmoZLw+4XJOe8SVxuJ9xGhE5/6ly64Po899vy4Y5vXgXAH9llv
Kq68DTMEyJ32+Il5F0Z+Q0fpFYeqsthall/KKfN1n45Mxnv5VAg0HoDzv8pAPKW+81eWKXaIKQOR
3jm8yfSCKAEQDqHp6tEG7ItFJVVpjUhi0Wj2zk54KCI6t/12FoZhlb7PpBuPKISN0TgZMXKhDp/w
Mc+BaxQTQG4nQJyG4hcxJGaiQVxFpAEshfbZUY8JoA3+AJMtWfZch+lvPxivWN+IE7OZZNkgZ2aG
j0ggSO6JiH+1UFBMknuoxEZd9GCFqHbYpccO+jqYEd5Gl+y72QIt9GHGwqr4MHCN7+AJv6JUs3V8
iOby3JnUxJ6CjeURxdJhn91Osf22zDwRf4s7A0xYjyqHy+LKKCE+oqMiK5YWQVNK8kQ6Yu/aweKs
K96+kDhepIlPo0DwBTvA/eeJUu+WOdXQjnSdPh4P3TChiIWXXaC4gb2svGOPoH9dEO2DYYjfShk8
WuBEwAJ1wQfiveoYy4ei9fMN0uwjicB/zv/7NLfHsTZfcEd6IaR1TxFHPfiHwF4c64UNz2W4RzUQ
3lsMhh0kefGy8FjQ6ts58u8nL2rwRqa/w+jgZMPVHhfTp0qiP0MNF1vucXfQbSwssLy5pUQ3wxpy
fktfv8rob8jj6ajjwdnWVv4YSe79QUYvQ4ajBmMxg+we3YnCA+sSXYxmxZDbckGptPwOUeWR9UdT
W3lGifA+fsbSAV3GGvGa0rl5Ba2EkXHR9H61siTDyWTU9QsL8c1QYQMxCGlxiu51EjH65JD9FetO
cnqW5Fs7/dDZCMfH9VeBjcFM1g1jFTw+ffdWQU3eTRP1z2R9YXC/IrDilzn9AzX0MEX9jzDDZ3It
j37HAD6vzH+2b+CKZD9ZYKHQSXNv5dlucBfYp/4agvEFH9WLB2nPMBCaUY3vXIiY6HbCfRJDimmG
D7MhBKiufYQRFUJ2i04R8pc5xtvYcbazkPsghDSbSV6AgNoGfChJqFzytiKKgr/JyCqkRHItOLq1
BomBYxH2R0SsPWIJP2MsGbv/Jral83W2FSEUZOSmfsYoQXy6wvwrVPZjZeijTTGea9dzN04c/Nqe
cek78FDEvpXCPLWdT7ILy6mBmM4cET+nFv1vHHsUJz9erN8Mp3QRX7hwbxRGHJxgvL/wWqZqiWtN
seG18q0t1GmactbAiCAx0IHxGitiIFT0TnAk3uX4kHLIqxvfxsDniYOVEjaCK8dgG1ZnB5b3L4rV
vBMYZ8Y2pwS1/w6A3l8zhh/U+mu3SM9WXzxJn6aCwMo3T4z//w5SK6acwySN/EMtrr4iBQktmocu
1P9iN39f2CVbjMvveS73I9ICGWGC74m9aIe7kYxlO9I3AGHtGkBGTOTDXrb+hx27SHcwBviCkQWm
EcJUo9+ByETHQE6oNY37DN3HHpEOYwL065dED+SRUgr55N5BgORnwxm5jIjNe7b79yYnM788Xw0v
kaMuDhFZtM47I1kym1F39z7DroIljgPtTzNfyfiBwmLbN9NteU5bq4fSQEkMoPS1KU36wpzxNFm7
5yYy7n3nFdoTaZK+SY474rRNEyX/TMAYbJ4QlAV6ay1r2dlIj8LiknJZjIoItDpiKhKGFgk0/vQh
tfa9SQGqVXvp5Uh4+PSWLKGwmYVGAuLUs5OiLo5nzsgWUH1jvSYRgEdy+xLaR1arAnVT0IeChXnw
MHl6GxFPNSG3a9L+qoV0t6Of/CMK4VZ5xBq2AGm0m+4MQcun5uAL6yoKyQwtCZqIvQwjUPDZyWYT
vEnTfsTp07HnEM2BrhRyfuO/eJG89RMy5/59FOZnoqZbI4tbzLFY+eVjRIhQgu6bQBcBwbg3WxyS
/O0cvQnQYTwqIz7ieBofyjG7Bh7s7zq2mo3ni42dp58Qu3Dbk1BF34dDRVLsEPd6iZA5+7lAKzoU
d3Tc1EpD9pBjGlnBMedT2AfTNCf4Cs0DG+wLe8M4UFesg28TYS2dRbqjKc/elsldhd5Jsaco6z2H
yoKOyXJsH/Xz3HNBtwniJ49Kup8JBq1wsGf480XjuidHh1+udE6qcp91zqNdU7NKh9hpw7s4tbgr
O/trVurJbztSwJOUTSweEsLrxcG0CF2yALoydqL+HKjz2oknxEyJf+HY2cA13URkcoGNgxbWCPFi
NxNRH6xqZuufpoPeTzJaUmawEEfipSXTJCl2+BKeu150+6aFP+RUZ8sFxY4Q07LAGPrZ8Codu9mC
6oYZISp9zFrXW7vBDhQ3vsfZ8zAOI9RHYQGvFORiyoqE4cIqMnr0KrPcWIy0cenvOxHeoQwy9+R0
8jISn1vG1osz/I2zfCH55YDjJ9vhB341u+BOg3u4zEYB/Tt5VRNSfatNvD1ZeaeS8L21ERfpvTQN
aJpsnSrjIhCobRnQprjPivdWMAgyZq/fFAkhFQC2Uf779ZdPILYgSf4/9s5kN3Jl3c6vYtw5NxgM
NsHB9UDZt0r1qpoQUpWKbbDvn94fta+vtw3YxhkaMHBOoqRdqlIpM8k/1r/WtwIxhyvY+PwTSo9q
rciBcJ69IAI2UIScP1mnsIy0uXGUZUCQZNAw2/izp0RfoRBcErtCy8f+HE4cr5YozqlLnj2jbil6
IbniZ4KvbD9UCukQoe0JWYMyX684ImRFFR1ydjJOK0oawrVPHpiMpX+haYjMK6vcye43se43U29D
h2/c91rjbgZ+xZ6JgmXyRj8Wf37qZl8Wb5w7W2I7ISPB0hYeqhlZu9rOn7I9S89+XanLdE5mYpW1
/eDHQ/E+JUxfneVO65mQU5Afekn5MtQe3cNOanx2ps5vCCzGfd5PFwutcGWZ3UvTj9HWNI3HYsBl
r0PKFpV/kiWaZpCwPckjh9VY/DQJ/ZRQEfcIbXRNXZgxVkcCA+SZhIoOcZljj3cEWMdwuFotJ/xi
iDh9aiT5NqWxSstabNIIAR2FIt6a1DPOyNt3affZDGH67NXPdNVzNuPFNc/pvesSra+Qt0hv8tOD
MjcfiDk+xpoavCgfcbwhfIDcyT4dRRjRK6OtYLnilWb/FGLk2QDEKbbUKi9hZCiyiGErq9P0tLDx
aamUYCls/3BKCqdtKTdOgjkNBYHSNJ+rBFBgr0nxm7v2ga2uult7i2U+xE2yjjvzi5cLrhKbdxvP
+5Zs8JY155pcxQ03C/CRzl+VIxbRdIn+jJO6ml3DMqjBTWRjNuYWIw+UQZxdPcuz5Y6rWJGfTSK4
ZmLGaQ+n8s7AGAD3+lfLC8cqdy6CUp0D7Js+6CvVz2PHNRGbxRbrEA2Zbpjtiu7XmDrWYTbYhPt6
53RNeJSdeEagSWiRoZIz7l3/TtPVtIIa+DAN0PD4wbjK/9AayGgwzcHNVldlpm+cmiil5E3g1RFt
6xjTmEtCcqw4Q+6Qhoix1+XN9rs3WLUxnXos22GxRXV/33KG25LMQ1yL4lVlVCTjYtIec5Vypcg+
Y6xCm54V5jDQfBDmx96Sx0TgEcB3LW9x2n/oinI4A80hg+S4l2mJBTXERZR2j7FK25sW9AjaxORK
/wguszjKhogQENAb4ZOKHhGQ9e3IGgpQ6sBeXIvpnLK7cpihyugRfmG1rrsLonRza7zsgfgbAaMu
OonSfcrI3I1DVx0iwjaR773DEPW3Cqqhx35mmn1CNqLc47o2n5bMQZdGxSZnQHFdWXGjtmhu8mso
Gw7THrwVFy/htrA+DOFgmK9tfTd1N2Pu7I+6/4Hy9bMBD/SGQ3HHUABZrug/A4P779SUBHHiCe+k
na+QUx3koYAzWs6yzOkSdYTPWZurGi/pqUXRmpKSG0mJrCWLxyokjRbE4tykoKLsPGE3bUADIl14
TjnF091WbXWLzc2NmkMaNiVRI5uMb5ttkrZ9h+W9Tps2xEEWvuVjkSNIhy+5SXzBiqo/Db7IheJD
8faCf7abeW/EHfE2EexkFsjtMEXHXPYsflHrE++HjvJo4R/PB+0wq5UaLk0MYgDjYUv+uK0NlHCP
S2GLzDxCrQmIvcCuXdcOpv3En2j8a8d3xMzi6qngBSOy+zxENFy2KhX7jFgzaF4y/ZpAQVe6sGzq
Fi03ZIObL4GsGJzeWIqlYdW8oMn9cUP7ksvsMOIfumrDf+rD6eQVwHG/Nwu1o1ZT4BaX2qw4tz/Y
/RyfSmXj545rsJnlfC0fKr8z+eaG6OAuRlUjify9kdL7jS2r1xf06B5QaJkeCuikbAnGx9AIX53Z
j/aVK1/jCno0ruEBcdH8jIJoU5iBd4hhvuWjDM+dJr+MYQKv0oJzts6+NQ9vEisiEcD+sc+E2kyi
tW7o4sckASI2te62ND31lOPbofmQ0aXuZos7FrqM53FY4Xi4IZ2UbH2/u1DWkbzEZUQaYJ9kZvNo
xL8q32hviFurIhBUzg7EqDppriVXpr4HDhB73SvlV3oT+eX8jEmDJgTIKSDwOTpUxO/mKXmz2Hxa
PS2HpUXn3RIhH02OgiUgzB3EaDKI7kNN+ezJhIIEEdTaUvVxT+46ODXFdDMK3z2hLizcDpqnTN1e
Ai+aqTn28YlVqOtNNL/4IQImiM46qtUuyoFJ1FggLGiXG3I46GEtNn/sOMWmpNNq5dvO4zinN0eq
HfdC5NTM7u4qIsO7pHXPZJuMg8ol1As3YNPU/QIIE91H2OMC0ZyMKAeJ4vdkb/eNCYZZyC9CnvM+
8ZDOdDXf3J4bsAjyvTTM5oQl4AP3qiQ257YH08Dcj3d62CqoNwSu02ldctulO710uOV296IE4DVU
zVeRwwSfG6cDLQU0uHLVohACqnHpuuy0finC+d2XWY+gCePAnX2yWyPVHyCnczaoGOKct7gzum2m
uhPcYPlQ04jqeqTCqlKe3Fjm6wKwBGf3fWHVC1qg1QxZnX8bzWHdGmG5LX3BViyBSmsSw6RGi29n
GFu+MPc3M20aBLeLA6m6xmHB25bmR0h/+S6hDQZ1na20E2VbaGDJ2ZM+4CLlssGPXdJsnncdOrKk
BYcBzwoISVK8E5CIzcu0PjAnP+Gq17tB5SxyS3cftTw3cUt23Y8b8F19+ihVDWS8l4dwMFBL0jLc
td6C/ObNmelq4znRngpAWEhVXCMz5b+hM7FqSIY35JRqK50MD2hOMLxTD34os73gdMjh0s+faBGF
vJdwB9qaBfHUiABblRkpPoAliew9zI6X7tIlVpEYMLz9lmHJRs0Z43xkOUT+E4MqUpgA4eXm56nj
OgJu8Q84lxHwL0JsN6hNPifeRi1+JBaFTNVdRlmTV94Fbc30GQNQpUt759sWgk8IBqudAZ3FtcPx
MapOtkZWr0M2LGVcHVWz2LjVuZ59sa4X8mMpHKIVQGu8+CpQzvinib2RqZmW0To4z13w4s5m/fTb
9prmKTQ5SyWY/XeY4p7GOqCBm3QsfHfH2pTuuQ0HQuOWwDYLQxrO1Zy2z/RheSdVBft5Hl0qBbJL
oka5GQqqDYaCyw5IMrTBgKVPMeC2rSPnMZ1wSgvp+uu6ohh3ssD6N/OjW1YPFHfekdADFFiHG90W
P2Mz7XYZcFV/YXhqgRBSt9MPkE2fsLH5vubY29nRpikbjwvUnIGgDBteHt0hqPVAUeVkb6WYLojR
DtfA2HoQEcXC0YAunIZPwVJ25Hs/+7j0eaa4uXZq2I+4yc5SWmftZvumEPB8od9Qm67oM/RX2ld/
hBJICMkiG3CyIOvH079raHXHDKXQGwX+vjohvBv8ivmuykqqA4U4L4Od/UwmMOg5Jh8E7PrNkvbN
IMpClMZ4EiQrSb5jl07rPa+H9UzCi3Vmvq64uM4EvvC5sL0MDf8WC36R4DTfJxfHVx8luZBdX4x0
tnZ0oHqM95U7b8zcTR6ivHhQycibGZzDGf8ucjYDXcZWk1C4vQuwNgSCxUxUTy80Ul+aMvHXLEQR
rWVXEGuqMX1N7sSymsvvcqJB3lhJ13uNZRRyD9o3+XMcQUqzSNK0rU26WJswLSR6S8VheOWIGXMy
0C87/xlyboYu3EhWoNmfKPU6KHooc8Pa7VAr8QM+5KZFyXfZcfBCxcUuz2YoLhaFKY4PAWMtk7D2
H8VyP2+9lySCzQXQ5BpjDhg1a56FDjilU75taaGLKkYFSvbKLvotCen3/EBYTLqgDmi9mJfm1SDz
Hvm20v08YFiBRqRrG+0igWulbGA4kbjfz7jG9r50BhzsC8yJeu3ExYhkmvqDyr5z61XY25J5a3fo
4uFUVZtE/ggFPnw4odiSKzAbmKNbZpBQbAQqAKLQRN4L0yKoGcow2BXjXKH0qL7M41hv8yart9g+
j1mkuXPmLLkC80ppsXk2wZJK55XGrK7KXxxL8nImnGuRKxQgSToBGmlgSnSFrtnRYGt0YCE0LgIv
RP+8gfJWm3i0LesQe9wjvXl8K7Efrqg1+NHYDq/RWK6bnoLgqEavidxzzb7SIr68tdth2FclApDp
EXPl7MfzS/0R8s6d7fZfimcOP9zM6h3jOfsRvIrcE+PKg/9b4Mfl0AlDHm4FE2qzyScTy1yFq+L7
IUwbELaR/xMpGXUNo5juvXrX0jhzF4n3uiwoRgAzN0vWPS34/C20lWV3PnJzNC2XfwLtdPlcCcB/
jKhRHLyXTbuzcSusHA+FLG+7X3WLUBNVzdl0iOqqHFtMMtWbUWWPzAwbkniU2BpuhuQzw96Cr0mw
LDsMvU2Ow4JgH7YQRYIh3Pe4cLfl0E8rt8F8OTIJmIzaRlJt6J4lPh3AOY4G8Ro43k+brRnmFhAg
VfoysqNLFcnHISlJ+2bpFzMgxoeKBizuCdtp5HCZpPbvqZ3vK2vJHI30asxJ/I6kUh1H0+JVgL9y
lQfGn5LWQp8LF17JQGyDExKPv8nUO+gOmzNJeJhL5fzQnATLiNUpqc3oVDJdEP8uNzoGijZ37Y8h
5zyP24dNwcKRlz5m8CIElggIfeVE80oSH9cCH2CXqZariD1TsUtowKcPojTEWfDDF/S0DvQDngc7
2Zcha9aw96jo6Ov+UGZfvdnvO1p2F1rQ2u15u2HI5Q/kU8xjS/8I6zay7NS8Zvj6Rf0Js490Sy+r
bTLjiR4ggGSEDZlrDW4wvO8MAJfMIEa/9siQ8x4rGsvY1CVaoGWMW3j4OF2Cql1QQr+syXhjxM0Y
grFARCne7pIs6a61sksG8JVNa8LWwE/fVaah6WGp6KfiBzi4u5ir0p3WZFBEHPwEkpUAhu1Shnaq
XxpcTrp1OUGA8GQR6a0n3F120pJwgoNuCeNZdRjZWw/jbx/SahRXTzZ1gjutn/vl25j99CWMow10
GTxGt76rLyLgKc/o7Z0BXsJGIvoXFDX2MBbym7ENyWQsdA6DdQz+HKw8yYB8KZu3scjeZ+5+nWV/
wApih0eACBvDHhgKnZ6kDVZxWJ485QavjMOFCV2jSbObVdM7qZgrU9JQIfMG4bfOONPuBDDKvxqj
1+9CHJStMG4sLNd40MVq9Gg9Q/Cm0hcdKYrAWDnTVmgHl12LDuBa/IMW/3lpVg/wGoismtAZIncJ
0rS7BIBkyRZ0EMMTOIldl+IE88as3/bRkxWQOK4kMXv10s+AuFqdresR+2decmmZy/kwz4qFL3Gi
fYM5cDsPS6Okbxh7d5iP0kjeK1ixG93H6bqLnSOrb67bUOzugpi9VURgfEP9RXGrvU1Vs/4FZgW3
DvdIB0inLI2dyfm7VWwtaMs5ao27jdXZc5y/C59NXSqeUl1XR0sOu4qT8t20wDaHIHxt2PAzNdfm
W9HpPzrtbmlhRG/sSLbN+Nv03JwIsfsgK/uo0PWmgMJxnQj+4oSweI1R14pxL5j3ESyurav3VpUN
mwoFrq5cMkV1RrNNWa1wRHBppeIm6rCJs29GdgM2HCiLuku8zVyc82njTQB6e8+btv96wdz/tTpu
91VcaV9r/tf6uH+2x/3X/0f65RTdbzTw/W/q5Z6jr/+y+9Cf8cc/S+aWr/m7Y84Q8i8wGp7yHY+j
H+EI+7+XzBnC/Yv9hm3ij6P3x1OO9Z8tc3yVslzHpfLDE4pMm/hnyxx2NN/ic5aCsuB7/0rLHKde
SuSK7xrBpWRu+a4c/udKYUnLskGK89//UTIXqUxRJZ094MPDo5yk73qGKDEwgAd4S/z25HccSdvK
hs6UHiNurPgk7mZKjGcTTnVpna2kYgbCn8IiBcVJsJPR5QtV9SAMjPGjmuazAuTdwwhgs1f+1BHX
e6haNOGqBctbv2OoPkEKcVZQvR4TKy92GGO2OZ01e8BP9dE3zProLQ//40MCaePaCdh6hLwx//4t
f/++zHAYxFkYzEm0k1Px7MloAWgyQmxFCjkT4oI/EHqHFKeb4/eXfz+4Fkqnn4Leq9SQwFBNt9ps
Scx1xTysBXVld7QFTcfvB7+R0zEa6x/V6H8m0zYu34KIlPhoerccvNMWhHB97Ow+YDxHZ2Hl1OVU
rRrv7IuxM1VVBMq1jqlgn4PimIZWcWxjPewtXKKZHZAK8CvoeLHNZMqx5rhcD8f99y+/H1IQsiZK
313nTzOsBI7nnhnCBuz8ESL6xSFA0qMf7+kwEg+h2EVJa26jVD4hDhRHqr7fk3D2rkbU7xUZVhou
MOmB2aKe2CuWK1QZ0nKaTaSIBZVmjV9e+qJ+lV0AHdKpMScX876ROWh1fIRFSHHv8k3IucBM0hgL
MULQgP0ACJFTro6LvU1dC4SbYNeY3AG5b4OfYdPZ2qCPMqd5VCX0dD+Xz12vd3NNdolbHRwcN3uv
aJE9KHdS94VpOrux8e6lXz3E9A/v0t5fjG7zyJ0WfF6/JE9NoG7pHLzjcahxo/jOPqYZy+vcN+L1
NmFE0mFBCKunNsA0howZYUhVicUpB0NW+eJno3X0JpBpMaM1NaAee9XsT4Pz6bJUprjo/lahf1Yl
eb4p7HZ4Ic9sxfpXXHfwTJoHmQ7uBbgpUobdxyu8AIvtTnOLrSjNIga1FpwyGbnxjEf1M9WSJVHB
3t1VLH5VVTRnNqckNC0/oXE6+hXFJfWGNMBx/l6YWr4RsAV68b3xcxBjeC9J7w4U826ayPycgu4+
6RvWidEvdxYgCHssSGxssQM2DpsfB5jpQ0LO4VX4+aWERRP7pOy9oAfGnhuIWYnedtWQUEjIj1kq
bjU6QnJiNK+F8+gmpnHOO7TJdqDyJqRzpLd4ZuueOrbcy18wvRQkcT0PoFCccVf1OC6X7bVkuIVY
4dvw8VzCr6XbbYnawQ3HyDjWVkxyAg/NZMcrawkp+xHlgoI/MykW2bGZVxkRX4f9+l4P/JkEODGk
JdZBlEAigaahDQbGPnXpL8ak/adGbSy+YRHKsq7m1G1tquE2eLijXUcXHqD39p5jApQBPRQXxUb2
jhfuuJ+D36HXARd3s2Urv5GjlV/06Gbb1MDSHUvSKWHCq48tex/BW1bmotuO4U5y3jm7mflZmQ+q
zp0TEq+5B+u6j6ykPobNleNavmWaOs0qRIrt/GUHGa156TLLsKBtWDEBp8BSkov2PBfqoBzmW87X
3oL95uhokuAh9Rifi+iewHlJ1J1tkw+nhldM9nOiwZ01kFHCgPBpwVl4TqY/2ISy/FfH7Og4zv0I
3ZmWx6HHvAjYPqekrb4qh/O7ZYP2cBPvOqdb/2Yq81r3XFq4jqT9ixlN2aUT03Ouy+rVZVk0mBg3
0a5PkxHhPyiMK/7uX+B4DWwmpMSHPjIOc2vsE0W0Rcj6BVcibdwQ7mji3gaxM28EpymlK1YQo1Vu
qtIbV1aP6x6HR3DI2RC7kTfe3Ir67bkggdB38oY3fVrnQMYrR6+AMhQXv7UJgevokMQwd/O0dh+B
Uu2mBptkwHGFtRsUjckxoc5l9CiVoIwMtit3o4xBZXRhfQSQ+yKbJCF9O8NeECI81kmy1+o8eLZ5
71SlQ9mpcWvd8AFsMkICDVIe21UOxG55nScW371RPhRut6t9YlB0Otg7t9Rfw3hyCyU3aAEaSA7w
rjwxpzXWiGo75yEx9p6ngxVLdEsVzy+MBgLwg/XFba7fycc58OObIfwdqMF6J7slySFr2utEcCxs
VotkAdTekgZbxGBhImjJZtrxZpIF4T4tFTvncKnIm4Sx1Qj+6yGbcR+DYDplEN0whEvJtjA5FtDW
ztKej71nU3k3aQlKO3R3snKcVT5P0Q6zDtZgvMsuP3FYlR5lg8ZDYZLWHxL82gweB0tOyTpLu2d/
5sBaaoPAhgh8bj1Uszqev58KNAEruCRzLVetnxLcM9R+dAeaO3Fcl+afoar7i5fDYjaUBWSNmvuB
6vSrW6TbWKlPzMKJaMtTkqjHjrLeQ2+TrhkFGHqcoVDsWOo6lbPRCS8qyRoF8x59F0JU1aHsKfLE
eo+JP592YZPaF89NnpoZuLTJUuqut1tUbXKvCTmTFWiYlx5+Glki+9UblvrtHInJMcIXoec9h3P3
ogRteCy6HoXTZ5u4AOxMApFuqmKVYAA4syglquR9CK4I7BWfncU27NndaxgDNgVl+0QxyJsMWPVH
muiU601/HLdCeY7JSBIxL842KMhD6GXbRg/PWY+vo0CcpyKKQoncufRKYw7xLNwAAxxGi/oAaoY4
D8EuyewRkyhX6yzxcZQ15dFIiJ5NxbBJGB22BaVKJjyxEirrg5XHSLIYYZXV1LvQNMKLpZNVPHbF
oWMeMAo3XBGeJGhiZGjIRZQfO59b7zg6JyoExCkeKo63Iq5WNMLGmwnfwl1r1Xpva7Uvne7QuXLc
tdWn40blVvrOh0MqiJNVAFY+Z3/fN85Ozd3Org0UkGWc6peHUSy8DO3MwHUK48UvApLXnRjqY1n4
uLISUIYUzTvHqVPOsaRXjbMthUrSj0v8GxDxk1b5ByXXNlPJbsrHL3yugA+y6tC3WDAGFNeVMNhk
tKSfazmTNePvdae+wyidj5dQDi+G8vS6JE0N3b9gIff9ECuZH4cYOxem3G26fJSVi7SbU8tnF/CF
Lbt51ClJgBjEcHrXN3F+bJcHMVHaW3K27VKLSa6Tl1oobA5u05HdR76zM5UfVaruW0I62HyTk5cX
16hr77VAL/p+ICj1I+ygAVMui51IP89TvwQuF+YjqEDblwcaelt8KoghgkrJrquOVW/VG95EJE7m
+koH8VJGMb6GGoEzr+JPo5DOacxsiKSY0LJZPvltTxVKWpRbrRniSObQc6J+RyHtaNxEyeajHAk7
339/JEq2VMMA8StL/gy8Wla80F+rhN04yllMOvKtSbAW2gJWTUCEMwAdgOO9U2vL+SkcDrJBXH16
FoC3oBh/VovKNpiDYndTS7RPCo5jC7FPhvadR37DmCK4Lx03pgaSV+7TVtHxhgfS5l4rjC+g1fkm
IPUUayYcnAgZbkyoBheTdcqipSYY/0GSpppbS1H4u8Axdk6VTezKESDG1N91Vnhs8jA5se1vRg/w
U8GVvOpN1lQIeF2wdnoKHNOOIR2b05+szZt7EOcvJjYpUAwYy5in6ZbYubk13qwkvDgcPzYTJmbR
VOMNaAZdCWtrdp6rsijxW2B1UKCSqZjim8cTeM2FTQJL46hH0NmQJ2hWXnrE7wIgpK+ZrUsEVVoy
HpEbRvoXFoJ+EMAlYAHKliUa+HOSkuY+d/r8/oKU1dDasseLaeGtZPFHnDow4j99Yfy0fP0hS5Ry
x/X2+JleORfBFKHwc12awbiJBS+ETcr9YZPM/VNhJX+Slouv8NuF0sP7s6AduC8sbh/+Tis659jF
muQLZ8ztteFvkhgpubDVgd5Cd9lt2Kuk1UxU+Ji36ZGmTA4/tGMiL7FccLPnWgrYZx5Z+hA1pKur
JWjb0XLaNuCBKVdgkQs3rx2vVTzNeO2IfYvRAVmNJmfjucyg1txRTw482WIEC7OjL5OJ2kqevPk8
NSnXXuIwo9+s3Al+1VzjsXYizK+8V3AsHAjIXJluQSEMv5YfVFfwZy3/dObG/TRj7Q018U7sDitH
+6A5w16tGwmLaNQkKrny7ACnFGzu7XEDJrVuPthIMHLL5ZPF9++zjpU9fLbS3YmZ9EI5QbOdwT+v
A6u6zIKSFDYT27kyxo2rdi20APIyxW83UjRc0Si4TyOMAjWWI3uA25rxtqmN9AOjGpk8vCh3tTa+
qtp8tSuukSV16HdDjZHPdq8TQYu1B66sQt1bhz0ugUCrj5aBZSVDwnf2PJ7rPPmT80/+/s3B7D5M
7n3FJ1ZGm7DwJlvvOTQMAzeaouwkLomZ2JvYYF2ky33bSGYz49PMeKKT5cnjsggqHWZu7vITx/jy
B7YUVRPtczVHfzgQTHQnvFlZ4h38BCxo7sbHpn+1zeYAVaLY/H+1q/z693/7VXQ5JpDHL1xl+T+V
K2Gr/5PcdY4/p/9J6fr+/X9LXZbzl5Aw8kzLV7YrfPGfSpf/F4UepsWOiUpQwvo2/yXHkBP9+79J
+ZdwfVOYwmUOl45AOWuKbvlPwv8LWIEpfduzbeVJ0/lXhC7pmvwt/1C6PL43IfAf4A3i7yM8sihh
/1C6lI3WH7hYJFOAoMw8IW8oJq65tNrMKqiyTL9SfPlHw6cxj0LeC0Zf/x5+IoFQJJJgTFah7+in
eHmg6ejQjtiTBWDSDWpA+kbpA8EH4VzHsXjCpTeifFTEpAZ/bdaj3BL5c45KsP6gVZiVZXYvYN3w
NnCG8+CoT1MO3Fo55doN/KHBLL8sfhMecN2yd0lfR6fP9zU6x/GdyhhcylZ2jUx8+ErbJAOxDMyq
YqYkRXmp3e4HiFvzObESTBNUaGI1J9+DQ3M/5RGBMh2pm5GIs+3m+dlKuw/f9cSxgc5CvB+fcjTP
tJva8BWoSmX28adtKQmal77drp0hVssevn+gQgsqrsHioqyhM5CGsraGH/QPJtiwB9PBWAKa29yZ
7LP2KWUcaxqs2amCTmVlgfkWdXL+GdrZPVO+pvMFqKnbAwwQbrroe2GD0x1LTap7nG6h3oYVnipo
i0vwTotVBYkCfxBlwemksm1fu+4NyhqXjlrts7p3robSzcpOavOTTTWTf/ETF3D1vmgypke6CAdx
duKUDGKwzT9Af5M9MPNbavW4zYBNxRD9fxWjiwnS5YYoJwNvMLVN9xmV6aFjVw/wrM6tC9on94I9
/IklDLQwz/zE2Ay640gnk91U6fKRhgnGPbVc/LJwWGMEGdaV8Ma9SOUHWe90r2zj+7j3PGAcUpnh
P2JeB7kQg7Qk3cTtKsA/oVW9BS5vUBhcf4HlR4nMnHjLYI2Z1MDTn/WR3FD1ZG8Sx6BtecjPCf6w
Dzc8VEX4E3o3bPsJC5luLc2xvOOqG6eU/NWUzUXgECENykecT8m1HtQ1v6e6dnpTpGDyObofHecJ
o4V+0gtOTHnthUpjgOOEjdatTW6yrA2u56l0zim+mLNdTPhn++AGOtw+JoPsNh7zO/viJqNnunQ3
1ohuk8HWtztFEQOD8L6ZwuexjYZDVJr7YSkCE5TN7oWlkXAMS+xBOedvBp6ZWmnvZ/iYhmXEYbrI
bzP/L0Ruboupc8FDDtWPxuKoxZqpuyWRJ244Vb4MetLWc+5hRXYiE73WfypGcAET7FFbFpzcrr05
YpowQ8xDBbKQpR4hYDT7QrCM9+nVLjXWsCqNHlUDRE4RHR0W2CMr/v4qWOzwQhFXJpnfrmzix7mU
EJdU4OHrb7Bhln21Nz1d0Qdh7HyIGvi320cL2/CtSL8sHRmnvgDaLalYi4uqQSQ2H1iQJ8ekCfvn
PK/11pgEw1djn0Sgvb1i9jl9P0h8IScmpXzVaQAFYTy29516jZx0ugE0G0nm86s6nTDccQLcmoTN
Qto/Tt8PQcevTF0QwGTvCcggiE/abeDXdw50yMhq7tM5bO5jLMBHOjBYelK7huWPUdo/E0i1AzoG
w/YkoBl+f44c362Q/nh2ZRc95cECb+M+f/z+kM0jwDyNgwDzKOwktKSbQRsCaSZ+FGZkPxeVZbJr
hKHsUwG7V1VpXxt6ZlcIXS8d9Sx3w4gbFbYd6SXZ6Ofu+0MkH3mxfeZ8x6eOrKOJfpQM0v2ASd7z
od/uaZrFkcc6WLVNdvn+FaCV//hVQ+9Notpzgf+Iiy3eP6w4TRC3p6KgPb7P8rNv9hwtxhRgKnUV
8Ucxyd8sAOuV7NxkB2OFZh+Ph2aan5LSbu5FKAbM2VpD2C5doL5s1EdZi3OF0QT9ApZBG/TyBfIR
AkDyin3Tf07jdCAgbQKdo7G5lt0LOboan4WfnkvCwVjXq6ttEo9MIQY/hpT4rdyylWeTuXk12FW2
cl2nv9Zd319D5G72qOHr90c2Yv9eeV549/3iMFo17W16BO9w/6ZrL27ZqaP7P2WklknO8aUgIOon
bLDzqZYsfBWuWLBZME4nHd265UFO/tvQ2tkxI9BzsfCk0aHrPPRmgWoJdgZ9RcEaXh6GnpQuCfXp
QAVGQLEUIjIbIuOmawAf2BSrPVN7+PD9OSemjWcc2wkREVY5YFR9HExvelpgPzRlh4/fH4FNoYxz
xkpvW3pe45jiJjVb9CoS2SI0yTu0FjXsutLdjohka7o5lr5Y4H4qSMHDDbF8r5TaNBg2H31eqOuq
GyYsI4m7n0r7T1vV//EOSHOKJSibeVbYCc72SFhsqxBk0OISsqMu1SaTBdw/rWTPoYFt9NVoouAw
dcXjpEHv/v0XQsajOAjZ8E7nPWXHiJMGTgO5Dmz2xz3WqVs4pvPater02Y95du0skW9xPnNsGO3p
AxepqN0d4rF/+34osiK4RQSleyO4//6MVV6mfs7PMqzVuRr7btcCORhGB8eBHoL+XLm4wwGjJdig
pPSuMWbj/RzZvzrdelffQnHEGCc+Za+idc5Lcj3hDHgN3ZTnw47x+i4fdn4IT77x4/P3h2QsT/7k
bEKp/DMxef+JPUq2Vrqfd98fFrySj17XDIBmC1GvOuscu7bxaC91TA6Et2NQOM8cDkcO0Eb6ymp0
H86Z+/D9UU3Q1WFPhjVZ9y+Js/3+bKYT42TE06NJkKSlv+gTfRuWG3rRQ5NpfYybONw6ZHB/LPDO
LhntTzuD07kEWu4FPjGciAbFT8uXVmfTDadPcsTzOun96kwsManL8BwmsETbdsxuecktAirC+Gz2
gX9XeObwI7OcdxB90ZerRsrWY94pcag58CZECvpmOAzZ8GjTffHcqsA/FHUHVrya+4//xtZ5LDmu
bEv2i2AGHcA0qTWZZMoJ7FRVFrQIBPTXvwWed+12t/UERpDMKiqE2Nt9uZHtQ30CENgjIAYl4W7b
YOqPJL9ZCAIHgurq8dOgV7YzstRd1pU/fCqDEZjUJPsUSaN5Q961rMDt2E057WM5QMuxewFRZb75
PORlSoy8obFyAHQ2FLCRVm5Z2+i7KMb/ez6R1IuRb0DtF+j9pUwxyUAJCX8Kmwou+1NJKTsPP6fe
uzVOO95yG9vQVLhH9p3aR90N2Q56u72kOxLCj1J8vmKYmx569i6ivx48Dk33tWvAb/BuKoQgvq91
6wSB5d0aWHtMY3olOyWTQEGzH9FWjHYp9tw89rtNWfX8Rn2SswK/vT4PdVx1V9khtIX2k2yf91k5
/T7C46aFptsESGXTxYG7+MZVDe4+tT5ciuXH0MtpOM2nrUGhp7CUvyEJ0/pAc0Ino/v//pGYw6IS
dFdJFXy5Ie6bQtd+21VwkOhY/+qjvSIdCVr1KAi2iSibvrAAQNaR4PZW2E3GDGqmWa9lEQU/YrCO
WhhZSy3rxKn2mP2DtHlvIp99vcAxokkM9mU74Mtp819kgRQLmnnu2R/T/uQ2mUvNjQcQTa8Y8euP
iqJSIyw4hNijTYSBb8QDdcfEjlH3zaelSutz0JefzzO/t+prlSbH51ncp/1r2kgASX26qidIh1Fs
TA3EhfnoBhHHqkWUY8bpoTUDdRSp8b+Hf5/zf5wbxbAnf5OLm+cBQnwDSzCudKN4K5uRhnuqV+EK
yUBDxcR0LnZQu5fnLSDHf3KZKNTnkXsh48K9GKMDxgv58/z1wSjPuvHbNzMi7GX4ToOPjLJQFitD
hOO3F4HBGHztrYst7sfJsMo6f/wmbWxrxQnvSbrQzYUVA+XIinUlpPyHAD3UNv9oTVGvG8fyt54h
yvc0HXbPh9kJZsvUnPKjURnGjRZ8TBGfvyNSAeHsVERXiN7TyfCdq9SC96SNx08HgiK5Yj48zKwf
P9M3CpbdvaLN4llDuR0q/JxpFXv3AXEfUeyN8dsItRMV6vJDaQELPQAhU1+H2ONV9+hdY9yMcQlh
qI24DA2iMe3ei64l/ul11EMfeJ4mfRFfn7f0jhyBICCEcX7a81DX8OtIXP/+712E6W3cuo/2NaVG
JkrDeXdNpvw6IoeeQqTzTinaXZGOkmyej+pM0DBLIrFns3w1AYqcSLKtdg7NhpfMqlM8hRZs9jwy
kFrGZfRaRIO6SLqNKKdwcwIB3jYF0xaiQJ2Vh4Y3PxFU0la6dBYus4HSDFg0TUy/uwa2CQzPiLb/
nmsGtO+YRJFFP6EWMCyC3nLALh5t4RNp04qEuai4Pg8GSqxVqo1qqYoasjMxkVrvtT1d6QHwSCqS
U5EZJEX52eF513/vf97S2GgCoqnOxGniqdeqs2WXcHMTLbd2o2t/x3YkLu78y+0EsvaSFv5Xz0ta
67Pu2O/C6fC81cx6jSSQ5BwPCG//nweeT3keHAO1o51QiSYyHot7TH1wi6L0vYa6gVUoH07PW+58
63kKQExtzdr49xnP59eSynqGH+lOhujco4ux+cynZunkB/ZSdGeRreLCGvt9jjn8ojw53PW4vMLb
HlHZhtUW8HP2oZdE3hiqdk9Ol+QfHX0xN2ZpqhnRiA4jPD+fZSmVHeQ4L2wcULnK+0hlD/8niM0H
TQl+r2ivb2KEthMXfXAy2Bgt3InVvSBNbTWmbfE5+C3yI1jKR8BTzUcfbfv57garzmGgnbd4nrot
FLchDtydsEXxKeN4zQCZLiuWrDhBO/uhmm/s3Pl7rE/pq5rwAc1nRhqZF7cKH8+zznObUz3SPBvQ
AL0A3TGRTSfssTIydrRhCnB9zPsEYM/ApYLpoxkFaPg48M5JixZCpmhyXRZbLyIKkkvNGD+3C68O
+x8wGq/EElH4Nu3sVx0sJ4i1v2I8x0uH/ejJZN6D4ghpGWqV+0saGKP7xFpOTUKxI5CC4nxJdrDZ
80OeD3BN1cWy1LhNA4AEz9OomtRL0UF+bMIAiCr2atg9GTxZZ0qukE2dV81N7JdRm9QO1437is2r
O0+2uX+eYXAzEM4kgl11mp56005PldX9I4gK3nAlpqf/3h+1mKMRlAdYxl8cQAbg6EjhoffR/bQa
yAzPA5tlW3DkNTk9bCCHAZy5VR3pAuTJGKIuMz9wp+nXoudHKA10EZOlfaS0eHeyQ7teZVn4qXqK
v3Cqg33blgRHRUTVgkMTp1LV/Zo+EdU6uxQnLiVmyvnwvPW8b6wF0LMKELNwf2Q0VHu+I+MVtHiy
aKJm3JqjnmD5mG7P9/V8hw57ii1givvz3f/3/uet3Mv45vMoO/Y6upAhJhbM8MN0SyQWXhzPQrda
BO2ert6iz4fxdWyq+Jy7AxgNZ3h9Hipc76s+qAlFlNLc2FjbXnA5kstWVMJdVVKg41J6dH4eMrqk
dMF6uvT83E/Pg2ZFDpwJYncA1danzMejFUr6Bobv6gLRNuppduQSPv9FGKV/aZHybsjGQU78fIbw
VYb0obAJKRnak3NKo7E6pZXfnKD4tSdvgntH5DE3zdDZFdYQ7p/PrAx6Qi+y2YSC6oJAR3CQrib+
PTxP9TzpCQYKin/6KYKZ+n8/5flkRe+DKYmZgGyJ6BLbQ7w32QM9z4ZcILR63myxwteTPTLz8TRK
CP0mMXH/U9TCXy6iZu943fQRgToQrdm/mmZvvLqlQeElnj6CgFFs6knXep6aCelJKFUId079z8Zq
84cYhgBQkWYvn6ckvHYnyOqfcSryRzofmjkkt22TV3xctKqFdtGgESxy6eno7YzwoWlDsh1CcIVe
V82VVyxOHWsM9E015YZu/MX4Nx2b/rfj8z8OkXJ3VQ2EzAyC5L3LTLmta4QrtPnT91GBHtZb8px6
pYW7Iq7hf+KCdBosc+1kVes6348KL0jhpawTB/9TiE9vwKhYVW22ygv3i89LrsVIU5w9rzyELvxC
Kzfdl9ZDzJQFERv4ZliyZ3VJJaa2q8ExW9YulA1iNcorNkJCZgY0VAkAoV1qEttDV26cGBXhwIOq
1xOApCjpgHyxhUmzvt8HvEhtLN1Tsm1SZZ8kHMep19GIJOZ7bsOLz0UlUKMExQudpWLlZxHqAQ22
2AgtOJ+AG7f2+KnbwV+31onVq7LvXF9Silao1T1jK7tCHayIZndRWpvKpU5gdlWLT4eOlhW09aKP
NJYX4KfhJZfdiq9v0wTs5DFPvsVJle0Emw+DGNEjzMavynTyTwPRIpRCCIa9/6uYrOjNqX5krHJw
9Eoe2P2PmJXYX5OSq/aN7fVrvbFxaxs5eMo8Hw45db8k/Wgs1r+1mdabOgSsXybuIfJmTrA4sxD9
q+yJWaidE2gjtrCqJ50rbT9cyFPCGeMd0PAV7qbmHJV/Ys8MzpGPR61TeremgJpd+YLza9iEqJnk
rPxi8hAuaDZVywtY++Q1wS64GFzzvTdMf9XU5BXiiTj7lpftG0qRaDn3NQAIqrKYXRBocsU157IA
8OSHrF1wO9ATl8eqtO9OBW8tR3b+EmdgqcwGFZksqrummnffseNr7Vja2peC4ckmDSDIky2V3HTT
pMGpSCeqsATGTZWiCtgaHiyO4R/8+c7NsaH+0kG8xVySWe5/kAzUM313x9qT9jXR/F993L/raalT
HAvGfYooYlXrQ0DNIP1bSfzrWYy1U8HibxMhaUBatBJL/6z7dgIFBkRtOrlX8itn5MuPBW1+B1x3
GTTWHJIIWsKb2NmVihl01rjkoPt8X98ZndUQ2Z4xwuLOsnXrUE50yStZti+l/LKF+wdeQrUvs2Qb
xOmw6Qe6xj2VoDwwidZVU/Uyykfd83OKXT0/95l1y1WMblUXGDTr5p0IKcwQiVybLpQGF/TAy8Rq
Y8f08BI1vnXRyh90oB6A4vKdKiK0ShsyKRMV+3FQkp2Pkb5p9GsXxs5yKoNh6ZYyO7NXsaqFVUXG
JrcSeiwgjCbjArWSmGEdxDZOicZAsVyP8SFh/fGi9fhzaXIVVMysnBVMUWzdBnFOm8NTz9wA3AUd
fw8tg2Io6NLk0hRhR5EGebVfxSV+xv5X0OOM8pMJQ6oX0hEK0IAk+lb5ExLFqID6Fbtf4ciuFO5T
vcAcvDFaZayGCJKClYtyoXptWVuQPkqPdQ9F3xPVl22KT8kuQpgmbhxdobBj5UMziYq4R3WwA5rI
f2tA9p4FOhQV6PmE/bYjbBOFdHqj16etC1Zh0ndC3Fkkani23BtBZ7/0ifylOhaFdaFIg++nN6rh
6Tm17emhYeyfMRtLE87ZFnj7cNYT84rblojqtjxmw43i6WZ2wqO5im/4GmF+wrza2mmxY3W4t4JG
njxH6lcnd5zL4B/LkbaY0/DLoq1JvaHRdiIpT8mgvrTJQdZT5f4ahLofe+KaO+WyMHCctD4FM5ek
Wxaar82w0yvkhm1TgsCeWE3Z09oY3L+ZrncXXWdJhQyx3nm04YCnJy8wRdCTEaKcSmPThWulg6kY
+jBk2WSkiynU1D5nUczlrjzE5taa/phFTl53iLAovToJOpMmF+Tj5nq1KVXm4f+174NKh8vk2yO2
Kd/blTMiz50B0y261doKb7Z4A9ZHFnukHnVE3YImIXo5HGn4r0O49Bo6ImoSrBf/iQaNRaolxzu6
4IXfG+m6KQdBPi8IQKu7WUFvvCQsL6ok+/BjvT9oLoJI2fU7NxbdiVyDZs2GJri08kuPewt8iLTu
g/2QdunsncLQl00XGh8lNrQpRZYOnVuk5sxII03UkuEbvDBwAZOL6tGAs0nw02zx8cdV603rVjOD
L5ZFYFvlnzFpuF5HNHB1rR36RtA4Heut7rY3LAkg7bN82ml4bsCSgS7r9HxnecaBT/Wi2zrG1jby
l55GxhdTSnAKGjjCRf1NhBYzRqv8vV1VxqZSkgy/dQuI7NKL6WICfHolmvCIQQ/PANSTTasT6SMH
N10ajn5zhzrbtb5LcPZDL/JfJAap2SmnrVFRQbV3viYKGnmNO6wBM76Z55ww01dZWuVbcvNA8BTw
zsQE4olfBp5WhlibwGjsHuZP3wN8qn3PXYR1WL+oIPwCk10jMu62BQ63XZwYv4KAZqJX9m8d3KZF
PP7tXMQ4lg/1OiR2isxt92ga3TImbPyAu2MX6Y1PbHxl49aK5YnuIa7UYRivow1lYiiM4mHT2aiV
9k5TxQtHeRkI/CO8EiyUZqR/k4HJDYXkIZW+u1RZNKxdjWF8xoCbZvFZD3b40bTWrzoLXv3oR004
8OHt3wlY3kvT8q6FRiYwoEdkT6kw30cNDpQ5/PSpKHe9lpgPgIXRi5qTogy3R+qYhPG7pbFV1Sbi
+OL5lCgkAAbE/kimdX4IxSUL4vw6YrhcoRMyN8AdukeXQHEY5T5SxkFGPoDlCVO5pdWALYDy1xXQ
t3h892meHxQkUNAgJnTBNNFJHaqdTSkhFYq0rc4g0805azekTEaLtjXOVRqCLx+nrFqJyNIxH3Jn
n5GvZUg/3pbzqQHH6exU1k7v9PjQMlpqtnMrVN2uo4YecVoaRM9q3pldkTzmZbEK+kEn5kFzTnE4
jEznlOlCrxv2z1uB4BaEs3Q12BYEHzUUW7jd+9yCV5TlpJ5k8d0b83aP3Rd+CpFQC0BRN6+p8gWS
I7JVJmwDqXKYaZx3qPkvNm0/huldZqtFCs45K3FphOa2V8RxVZ31Tus9PkivytZmSFgQC25xKb3m
b+2B0ZdElxiOWR1cKWMopB2LApSzR1l22kEn8mc9GNNvNH9e5X1i7LuaqVdsLJ18GX2EQfpMDQ5L
sz08D47SwK5aEDTLoVJbPwJUn2juZTyalkkcaoh3Y/SzYA9y1N+Xiq/XUkO+JA93PAFpBeAASptV
ArV/S+sJa6RK/rzVUDjlRzYV6wC/oesq62JXWXSv5HSWLbN3XWH6VyJoLqX1S0tz/5KO8bScoAet
StN7oyI3QrS9xHMpoaR0ReOFWNt62JlFa964R5F75ySbrfDG8ei55Z2K7Idtd9169N193YIpQSQx
UpWpbMIovRIog9vvfcJloJf72tIbWMKwXCNoxEnCdWqJnxDkBl6Y5CzFZjCnn5KaJ71WJcBQz1o7
AEXrYFSbpjO+FeLcNB6Q2qboFzLML6TQbx3dXuL2DOhQw8Y2YT64uZR3otoOYixv9OQxVn9WolgW
gwQ5XlnJSxPRGIsJzYPyNycP3Nraz8HhhqBkrSsQRcwWZgQrWgQgQEk51oNfwPXajacJdJ4Joa8F
5rDZ3NMwG/5O4jyHxk/zuovqAQ1v89vqdbRroTylhICWc90mqFiYGgNVx3DyFpAR80OTdSS5jOZ1
jAUrf83fhWb9HgUYfPK6rJaFNenrYdC4y/4kMiHcxkK7WVOLkCFKPpTRnKzYwpBRwTPz+mplpOVJ
5u3dyvXZSaG9j7EilDOC4wNGdmfVVnaoRPra1YwsgU/NuiT21xgEpC+a0QypcX7O8dPEEHyWVaiR
jRZV9TWFKdtVxVc5QkRMOuvhOHV+tjKwEK2Yab7jMkIpyYwiSAutaL2J4Y08L+eYYA6eSfn+pmfj
CI+gOfSOw37GtJM1dpqfweyJdRty9ADkmDjlsLBTOV0IukUxSQ5vwCBkl4RwKjN+G1M9v9LYvKLh
cXcKYxZJIRHBOsTaAUTB8fXi+t4IyM/ChOaptTKZoMpADGvd3fV5/+Fr7V3HYbYMI5p9Q2iSJJCi
nXSG8b3Pu+6VQeQPG7gjv19YNj3rY2HEyHyc5JefmQentI1Xv33lBUCZms0WqrPZV5XVia0vTHN0
IwzjI1DA0DqhP1u7eVS+ZmLWynqaQx5kdtBxRAfO+DaZ6FjJS/oRpgeJImXb4NB4LqmaL+LcNa5W
Yv82RpTcPcP10kgy6xzMUyuVb4KZQOA3dUzzxluLnPxGLSZbR5dC3IVpvg8dW6wpt38rYhkA4Kp0
GSBkIKF+HzoAhuYW2cbzMdW3xOz0ucI4DNW3cBlBQc8XG+wme7MkytEutA9YNbfY8fS1avXD0EDv
i7O03ybjXAmyWrHWicHc1xGaKWJHwIMHbb6gQ4vA1mJ9OzTTGbB3dmZshgAfoLSAZUUcVSHrJe70
fid7GI+d7mEDV8PDEeM/flu3v1vZnIboRzcH7YKVBWvXWbPpM0pyb18k4cYryzagAHnOJmg7sGio
BN/AiX2pOG5YqQ8YfrKUBpBZf46CZgxlzPpoGHp9Eolil+AlH0bjyEMeRUeTPdyLSxBrHuk+Joai
22l6T4S5EcZnKqQ+ShfAPE1Qlp8sog45sc6PXJjfsiEDICdNvPQqcTbJnt8HY62vAexajzHB7x4W
o3r3pXlqYLHaWXvTvWB8NSlorpxweHPA3SyAMf5MqupvmXJ04o1D/bdpTUAdDevhSmsJPI1sUBNZ
XDEyFILMvvM9UTGJUoyXU7fR4wog24y0jGKN9OQU4hFYIDAVOQxkQ9gXE7/I0Q0Qvwi9+RmS+D75
iUeyW0AsMRmn0LcqezfmAaXnIWhfBq36jG1wMBG9DkAkX7IlToUvwa8LZjcrOurxsK8G4a86Eny6
GY1lZdZBxbjqZ47j1Df97MFoEbirZd2zQ2Lo0dPe2bCfK/es/Nj6ZwQW74v5QECjJEbBKapzDVFm
6RfxnbKrIGDdRagbjAUcNi3HCOJ21R61GMr8urX/c5PaZswilgg6fcBdZYTNa0+zR68OFdWa2rVp
Q+p/km5MThOQXd8mOpH4YLNzh7Ul+vEZyLnRHURmWoSYuDLGbWSwogzG4MIUO72QitBvSrsjMU9q
aGz+c2gEhOnSFPpC2QAeIOYwcJcrzDrhDkcKKH/iO29zAe/LLbrhWhlZu1Ekt7xMObQQ0ktpYmTN
PZSwrcuadE2qw+Qkj2J4b0qwulUrsSY4/kq5hb8tY/letUl57TXtPLMlHdp1O5vNUW2wKPIKCBZm
Cw2oVlDMJwG7osLTb1PZBCYTUM40p10i4FMbnWu+keCbdsQNA2daIekzb17qsFRizUTgjNu7SOpb
v9zZJRsK4XbDzdMsGNd9jrFZ0JINJgZ40jJI8LD+ELO6FbUjbmAd7GPEV55R9IKbZHgggy3iyJsq
XSZJ0W/ZavIByCF99WinvTLSuIuUDtCmBXq16AbPX0dF4l+iGpCyjTZ4Af8GXHOfu+SEcCjz7oEY
FKWD419tbYTIo5HqGQ+vLpKGnZ+7R+XQhovTUy7ibafLA+IlFjfsNRcqQo0KCetFp2RY4C/AN4SU
RDb1OkDzcCCPzsZIiQyq6k8ZjlUzlW9Oq/XEzZF+HLCh2sQgfKgJyQvBYXeEmLzdBN0G2LYWmQKt
hJgC6NIoCItIvPQ7KPT6bFeowObvM7LIgkt0fUPZFRqMr9tvuUFXTFXRPySy0OzBKhqNcOxiQzeR
AjrfZTlLvmwro+ZRUdRqDqGv9chwfiUJfMLI8KfNWNXA9WnKFCHleq8Uf63UPwOoj6jVgEkFkwcA
ma0WDt9pFTXy0I31QHYvLOdQ1dGC6nhCVzb5VYhGbAzyTO76ZPyDbdw7lsao3SeKBABCSHPGqKuz
GAM+5uCCPYZi+O4C0yNV72dG0eTV8Jm6qUVIcZoDq1DfMdKEpQwYaFO2ubbNx0+KVg8QbsnVOyIT
c99NT1rbYsipjFXEiyf9mGCXazAj5OG3OUGC1OzAIZtR3oRqio9GWr8VuS62LvtTOBbHSljVa430
f75YSd1ZyQolX9+SJJV9GxlOgppsRGq9mAoHi6VINPFMW8PgqBuute1s+yd2uugQJsaxMs30TcOO
pOGvGFSpvQxmx34kbP1VbCKrIA2dXQcbdXQzzA+67uCRyCucaW0rFoWdtiedcNsXuMu/6GvT8VTa
72pyhzPbtBdjuAUh+xcK+l/0wNutmfcH30wjmrfemvT25jBZZX3WKgaVQun8VKlwcOFLajYMkbXq
NlrhPpy5EZzU/YqK/lvm5Xj4rEqei1iXZ0PL5Lo8dJSuXvQ6bFyqi+5nZLU0AKbQOKcW/R8I46SR
BkhuIrMYL4wFNKwdZ+drQIIH0ZwHN2/ONJ2as5bXJ8VmcB/ig2IFD0QFpInNrnJLxZJVflTqC9am
f3zZjieRj+S/YZZ2iUhZ2jNnjBCgr9gSAjhtZZ1jVyMcb0hNgquc0F237TtYE3xOU7tQLXGwYP/Q
3v6KibVDuWC/1CMQNeit09mdGVQtuv6XWWLPTiPQ/4nTiq/QrHUkZNN3xwj371nd82L06i71yl6U
YLZXcxe4N6ETpWKVfoxmPJ5Nd7LPkwzss5g1n7gPFeFpRBVkXPgAk1FW505yZztFhbuvuUadHl9j
IG5wk1jO5VjsqRtSE3AbteoagWh19NudbtkfRpmnZ6GG6lgw2JhZqW+sDtEhbdB1TpMWvR+Ym0C2
X2Gk/up5BTfNMhU+HaDByO8Yl2ujXaHI6Ve2tSs0GucVEaDEaAAp1EmMSwjLwqzzlqGn3KL+bN69
EEv26MhPJ0D9Wo+8Mqlo+VIba/ZtNTsZlSxumpkRGVDKhZ3HKZIV0NwJq5JDKyF1Y3nqfliU2io3
Nl4IKZ/wZDxhTfydaqm8W4yIULo3sIs6HLxiOLG2AgzRVN4bHHjYQ05S/e3ppmhAipn11gS0yGUT
u39FLev3ttG8pQ5iK20wyyWGFa2A0npYecxbo1vNhmVaSytoOCtDIwupzb8zw6QGjFzMbpDEMPRB
f2AJGRbpeJZygLzgJ+2pTHC017q9iQI2AIT4TOcS9cCyMTWbQJxh27BM1W0PIH/QioPrjTQvK8Ki
CUfsy3jFV2vvNS/6o41Uwqy63vU+XMSp7qpDxDwxC0AwKQFaD5KHFZvF0rcZgFESk1Xv5cVBE0Py
GBx/WAMy4V1VJsVen5LehAR7mbdGtZ867zWV2XVicLLZKV2SuA53SUAiCdaNJQpU+1aJ1njYfUbg
bz8WK8duvgM2GXEAecMdAFZXrQ2VGpetaq3m3haHSi8NcHZ0lBzr25A3ONLj3WkS4xbpxtKMs+GB
EAYnm6KGWqUeVmz3alLdseomOYOfFneDFfXSckSyYScY72M+C5rvrnWARc/YxvsUuRZcqyLub4CW
15XpjUi1xbmkMAxXMN9Ivb8y2th0GV9wmkNL7QvAdXF+0EBoAZEl+RpWCB4/ggCaqfbYIGZkyFLN
XQ1dARqRBfkI/gouGdXDLMlew7JsHigZ3Kjs7qhU0m1b9d9joRCduHTE7Dg9CletjY5EGi8or7Qc
jviLv0Bm3fr5w7NiWzwasAtYCzzccV0tHr7Q+r0JcoMknc/RUPt5CX5xNB1dN9q8XjmP0dfsh0O4
3JDpPoKbbC1qe1wHPia3cpgmoh0juclSIqiRlt4toLQbroE+MFm/4VKO+M3dc7vODwpV1Qttvy+Z
zAmZBvsjCsDjG7I83ev6BQVQHS4pT6dsS5jH/GPLvTnelOlk7ztwZUDLA8p3PukPIt7QXfhnjb90
a9c657F4EwTokXKPoT0hA0MLypMbjOij2bNOQRse8BbWj0bRxsuDiDKLVtUPt8qB+dcs8MqJ+jJj
L1snOvI90SG72iZmokx2Av01ZD0SPYayMynVFVsn96xdHKqTkznHCfI+lBLxSE32cCVaUTCZAg3r
WrPh/4GTmh5jmxTnqUrQBnKGFJLetkX9O1j5Qaw/noeJEg7blP48IuRWvkHDEPB9BoRiY2oOU6yQ
yJBbGVHss9NdWqppaTr+vfDHnmjG3jyMWbphEDqlTjSuZMv6XrAQujfaH2Tu2OVLLJKusJLd2Emu
8PepHv2zP1TZg4pDtmTm+ZuBTqCp9I+iZv8wfRecnRzE+skljkG0bgd2UwuVlstRlM7WnF9T0L2H
7NHWk27va3p4BcQyUbC46/U4mymGzX0ibKYv+DSEbNa9U6mb8kz9HGvqZEcXE4UFXaRGrqMBkbXE
Us1ezmHtwYcoSXR8eOEsf0/BxRoyRR3pU2xl1oCWEJ6MlmSxIoicXa6Dr4MSQgQMDoptAwz5NGbd
n9CV8Y34bSIZc9IStXzbGGW47LIBNG84nRE3woubcbfZdJzcvj0zv30xd4gTmLA9oRf+FfDZ+FY3
l6rmTaLHvfRN0T5SDNBsWtAUGN7UPooBxpnwMWzZPmFJs3/Eydg8820uDZs9l2ZrED+M6bUwCQQt
LYJ5Rso/OLC6a1BM4ARKdR5j446lYXgYKC3gi1R/AWyC/EHromReX6jt7kl8pPs+krCi4T4xhcq3
VdZyV5ZfUSa0F1fQnteZQ17K1LNxi/BgDauhbQBEKW8MdoMzOg/Dshp0N9gdvDx3Hq7tjdsxQnXh
6pG+ZJhjNjbkcETwiGN2/osgnF6zvvhVajWt0gkBI1OM9nAG5V4U8y6C0HViEmSphal2j3CQILF5
PA8I+1daUcFJclS7TNDUbITNmiguvVMgq/AtY/KkQcXXEpK0BJm5md5M+oIL+jENS/xp87xrshTr
qoG2FezaT9uEZKHc2GXMynZ2QxMcRXj+Zrvw1vWe0dSB/P3yvI9QKWorZfwTudG9iSKKowXRlZUn
mNm7NmY2984I//VrFFMFVjOP3vvCCBO+PV+gC+YzxawDP4t3iD/6lhXEeMiU0TpPdd54167q1og3
dUN8YjphnWApGb4NFaY8b8LaPGWhTawDkeS6ERK5Rmboth9YazktW6FaQcDUW4/wy6I/FJGnP2zW
ZNTi2QLW42AQmhSKLVtAeRj16hTOssCcK6chF2qNS9q/JRb5ZCZpan5lm0f07FiFTfNiDoCT0/FR
FtReSsuC/Yw2VrLSJPwF/kMcWCuyjeLXpJvUm4rao6UNNb/KsHnDD/eWATg8i7Bp3iLC5LgE9fz0
fGqbAzXp5GAf0K00by7CsUVii2b/fDR1sJhL0sl3z78N53caeFj9n/+wJDZgRXnOXz8fpaBerq2R
Df/zb4nIrsCx5tHq+S8nhVBb+voFBgFeYjZKyPdZRVN2/n9jo/H2ashgR8+nHh7Eo+ZGhN7PT5ZM
Eyfhmb//fVGGqC6uIf99r37VBtcsMHf/vqScXefgR8vnGc7L/kGDRssSfWZBIumo1OP5UMMlHFBX
fX2eRRR2oqhwr8//IA+Suz2IDDwU/7klrT9BG+n/fl5YI6AntE12fP6hXeuzRD5x9s+PAPMuAgli
infPPw2MnJo4dcY5HKFBYE2+W265+eb5KNoh2DAlDrXno30CXTtoMWg//2UZTPFWr2JyoeevDUM9
1QwbOAAaknfkJc2l961wW8sckIKV97gFiJFg7ZBuhl517wPtskXhjQ4QL5iuVBng9vj5jKSBzTiq
qX3zCEWDk+3tqH6b6wb593s9sMx342n6H/bOY0luZcuyv9LWcy+DdACDnoSOQMiUJCcw5r0kHFrL
r6+F4Kt+t9va6gt6AsukSBEBuB8/Z++1Aa3x6cgJe4WexvWDAL2n0kZmBLwouD7D7KwR4fGus4uu
uiqgSbx8alYe9akd56dynLYTmsOXYoCV5Yy+ghh0+rOU6R7KBacID+PyrEOWQhMQv+VkL3Lu7d+K
MktvUEkQkZiaQ8s/J4wuJfA6n7m76jAXL/hCN7NJ3yMrLOJtrbB4jKk8eEsOrd7WPtxtIkhoHpB5
miA2aBEXqqwp9lqNmnZIDe3k0tra5q2I90kl9XeEvg2DJbWf6bTTqfU+zWVXUKBgtkg+yhWljkHX
ako/bEBLmzCsQV4sn/LvrTVb7tKfih85rbBbnPI8u3ROvRlp+J+bYeDh0RGL7Ylvad6LmrCbVkvP
raCJUemjtdX76ReQXXuFWJdjTT0yUbNMx7ec/pc2smGieV5rvcpOhtKMd53mwZrcxOQ0pwON6hbf
dpcMv3IN2A0ME9JgdSgqeZlnfjgQV4h+G1pTa1W+l9OkoyXzU7jEhrle0kDJ7siEaLQjTFzscBX/
vq9+uFmNitCZyVe3LM+fBN3LlvgxJO4aakar2NF9sd+rlmQx1xqP0SAY9XADk0w8kXHk60a84Z5c
UEXuW26b1jbp4U8hhkT07dDVgjfkJK1OVJwDQKpDlFnRTmRT+/Ayzb5Os/2X65I1PoUjdLZ0Os1W
EF2ihu+fGYSAt6VVnafca48eeSZQGMvgPZKcU6eUY01tXxA4XZLJDL/D5N6ODtBA+noa5SxyfVVM
5ZGEbkggoFaSjmKpDAFsOcsDReU4bvsiQDSdMmZtBrKyHVSf+jisQhu1WS7LZF1O8W8378z12HIe
7caGRBnBmp8IM/rQLckENGCLU3382+u57YnQQtMgPPK/YrPjEE1YncRZV9jDN7cOkWUApIcB/Vby
vSa0Go+SkpZv9c4D5V0bY7o1I31RvV1ZpLW9OEhkQXnReUVysZoj1fpx4s6rvLPg77pmvx+T/mAy
mHuX6FYeBH3uCSjailH2ryl0xUsqK7izwwD0fwKeBV5jM4Pxx0FEc9Czf+M0ST5AExRHTCBErAdW
8uHKKibjVvcTsxWbSqTphyy1ejclOETM5aGoJyD5pGDO+4Sy9IJhNFyZI4oQlw7lUak2+2AS3a2M
+nPmjm4x0B6cVqhHZreHsgNZO3UZYa62NuzrOYIH4o5/Y7mFiOKuhe7+DOqRIeLynTnlXqp6kvfn
NwYksMlirCQKPeq+CcPsowCmDUCLIDrUk7lD6o3KB+cwyIC3AimQe61rvfwg6iTGHBadY26zuO+r
j6qxJgLDzS9p6VvN8z4V9tZLm9FmsOOlcT2vNGcePgYI8HkCLR3xTLwxlj9qLWPetR37eoNQ8QSf
u4VNPM3buh2p13K0HeAEwwPCN7n1XFfuQgb7HyLyyO/Uk5mYOVV8mF793R3wQjS0b90hewE9Oryb
4/gXGFt5qaOZTIF4EteEYWTQqAUm19+8UAxvE3cIEwOJFPcDKB4z8ja49cvWkKHJuMQVQIKoFd1H
gE+RXYXjBYJOADG13b/NQ2zd0VDtJ7tpVv+fGPLfEkMMQ/vviCGv/c/062f99z8hI8//8gcaYmr/
gctygYJAyDUkU6P/wuPq2n9YFhsAdFxp665tg+v4FzTEXf5KI/8VxrntmQ5/8y9miGP9B58ybTZ0
7fkX/wXuvf9B3jb/1+f/I++yexExTPhf//NJvv03GZcvbvFN+clMFxEU/UB+z3/yQrTA1smLrfrd
wJMw86yenhfdHhGyaGGWE6unOk7dB526IkYJ7nn2NeOgdEuyRD9KD9sdi5y1R+zbgAFIPzGsQT4r
9EsXuN+UKotDZgYakvGJxT7tpH0kK/0xN+a47nMYYWYVnEDKkZsCz2FHJBWoITm8JRYpzRzjo7vN
YrtN5wGVENYL9KZ0m4+V+OEYWXHV88nxRW3uNN32HgFqcVCHVBBZ6DCNlPlbngDILu64r9pDYbUX
sl4ZPGZIG1WYEOEimgqVeowHU3Mc6urnLHb0joHFXkugMh5r3TgqCNg+mJ96XRv2jOgiMU/Saf51
KUKQH3mnjpD/Yt8ItBizYEqsQ8ysKTJLyH5OGwKDoq6JaZ76Tp8Qvx5T4XiGG7784+b715v8zzfV
XO7Of1BgIDBbklvHMixwM1jVnn//TwpMDXiit1ttG5HjtmqAgB1dR9s6HUkf44ru2KkIpPuNcQCs
J49SZfS0Yh+QCB7M/QrbtHpvynm40CVoVi9xkWkPHPraw05oYE9tT59V6T7urhBQDLuhzEd16k1d
ricVXJ9mEDduwGHmhIgA1YXpijOCdX+8U8ZnpkkgGJq6Wismzsewwks14Mo1wStnHdVs7JY4JLrB
2dGK/cCiha03aGSAN9HkCCvWZu/FZ92pi2vmkNCcELO8HtjDH0Fzi7vOuifDtKUeDO5A+Y2tl01Q
Shq2pN6M8rutUzrL2rp5Y7ZXpaOQgJJRkk9pWFK5WD+qJr1BhxjOnDV1YP+m8QoUX9cZWedu0W01
a8r2RmPTdq9N7axPSL6k5FiNcTHtfNKdUPAN761yuhMDfoK0TX0zOh0p2VbrPPQKhrIn7fy1CqOv
MrXiPRwKfU1oRrvnvqcKmXGfS3MIfBwIABrQAuiQ6KLBJukgo7U3IWo7mUBuKFvtJa0WVv/zhX7a
ABu0aiuJGWjb0hgB6hEE8tKPo7rXxYneS3cmGmbgG5TfzOX4SKLpd9MFcxgFHdR6bVLr2B7U9bLK
9DjaVBnnQo5wSwRkM+zn5XUnXoJkSWL5NrVTEY2tj0ePI8WmtRuXk1hEMGhtZB7DK6fziY2Y0qm5
Oh0oZxkqgzLuLXUC81oJoz1PRBRrXlL5Sw94l9r9zye0AUEednYhQAuO/QXVvoMxh/QMV/NLo/89
Z8Jl8E7OxhK1SFwm5kjbi0ASLu+O1rq/aHibpAXJg16ql5EOwnfOk/QcWhJkNE4sLH7xtoSLdB3a
vtqkmMe2CVKzm0qwYcAjfUvr4BIlqtuiKJnPpWC+ECPOEEb4ElbdeDAGYKLR4n11CsYXURw8qsSD
DbN8UUODSdzTxQOfyzBFiyhp+EkfIXK184C77h6Y+rfKMz8khSvFW2i+Q60Gcx+sJ8mRzdLS4DIC
3iT9Otj2Y6HdnhfZDdm60DkfYN0raDXa8Q/0emtwZ1eUr81bqYh7DYTq0J27CrFrimqaceSV9A8C
oAKnXpHdvc25C743LQHNpUd2Rt2+2NnIFNaNoqsimNwOzeBsDMMvGUCUGJy624+xlZ/tfBl79FV0
SsYZIqcr7U8Thxh+2cGc1aMWQmeBD4g27y0TvWgch2tTgEZzS06y5C9gSCEZrszOQlkEIi2XpIgT
6jvNRoDhoRjBX4oNhUBEsfBOUa+Yonmpe15Nwybacw5gWDdpcXFK7LgjY4f1zNlgqwhuvGrLHUqF
fhqJrhksWjB1Rcg4U+uXOe1xWhrdK7+SfjAihGHQx9NNUab6zlysh4yEx62HwXLdRr4tOIAkZK9e
nOWj6tCH/eCPAxO0fhzkq+Fxo5tgIi9ae2xr8RsNBxtV0XCKskZedl7reUM4T7AxOqyKfTEbJ5eZ
ZkuJ79fLJai1aWc16U+oBrbvdhWToS5BrNgQ7dlVTbV7viAjR5gO0JbfmkP/J/DgD8///7FjWO5S
g/yfW4YtObt5GrUIig7DhFH2z0LApPMWTjOZGVaA2EGYzqVXKDOYwpRrUmayI1DL95hGycNsvPgR
y+CTrRLUwxQ2GzAQ2sWryumijrhYWH7T2d4SUphuSLz5XeWxe2CkHVxtOx42/ezGmxGLNKpxa+NI
01sT9AcmO3fFBdOYuEi8OiuzkxjGZNvtyiZpTp1tf6OmFTu3i/uTIdxxX0e1QSybPu4Dqzw7sP8v
AR7zU9IruS5NzLlTV39z6VY+ySxHlaX1IQ15ImozUq88T8lexEsr0KpPIsE3jnrYPY2pczQCYdzi
VmlnoUWM7jN6FxQJch9Xeb0x/xIlxo4JxI/PzU8q0cRb6JLTAsghxmiArC5EnvMmQ9m8REO2Su2/
6JMHrHdmdGfbea9NWz/ig/3utV70bSSZDdEwmV11aGIYr6yU1OA82RlOn74tJ8ZExbcgbkg8mZSF
dkDG91AE68Aefjt0Ui/6cqbUXUs74oGEeZobJRCuAdiLssnU4jQs2ir2UUEYO21xW+VZ2h2aQL4b
Lg4tq7Ia/Ox8xViGX/wMAYjIOPJFyEzLULGfC5LLCqtG1ksykygiw5fSJV0lN9+J8J35owFd3pQo
6CQUbb1EdZMaOueXaJo2uAQ/jLg8dk5ln4MoWpKaJnydutUcxqAgWY+aLu+G+ISLihaZVaQXu8as
1SwDM82Jkr2G9qo130LoLHtldQPQBhmc+374uw96dU1Ff8tygI+DVXLyycieCiYIKVE2aacQZeTs
tWQdNUX+LkXyqEBPOAnk18A0jyNGAWmM9iX3QvdFdyJYNtNiq6J35SS5OIZjEZAtkLyRUZ0A4CZ+
dpo4p3vVDifhdKyyJjzz3wxM8gnlAU4JZ5h1X2Qu4TKqOsyt5p0mcoFWOvq5nbD16BbC8KMNwPND
sLC2rzzchSZKw4u9XObqCInVQ6qPWKe1lfnWQgnGZ4pj0kGy3pVq1dtDs00p3W9TWSYn1hqOwulr
jY3qtSmzgSA3WCpZTQKU3QC9T4XzZFTTlRnNJeJYjncDXtlqVhOi+DmoF9bWpypS70jLiMUgyxO0
gyg9kza1UeSUL6qOm1OcMrmiu/ZGJmm+XqbHexnQWoyQuN4AlyzgU0LoLFqeIJXcNw9ZTlePV0eP
/Qwr2FXGpAXM/aecjOEH1q5uleYJ9lgqr3vVY4OpbIad8R3zeP13ClmkhkzeOhdw6x5DpRklrBxg
mGl9uQt6wuiFzoElz5OMuKLU3Bc2k4RJn92tsDRKKRy3Zu7GV+blbO8RcrYgGEk/tCpjY+uVsW3N
tNmEyQgjMcZ+wzRGoNXPmkvSpMm6zhksAgBLztR7yTljBdEqxDw536Ahbh0hUwdfZU6i81xBQy0t
IgRnZB7kcekN+WsBaY205jN/RrTjj14bbAaCHrjrOMNAlKAhIspz48p3NJDGKTPCEPZPdcT2LTZF
VBD8q8cNcKnRuzviNLegskuzdr4S6X6KwiHjM9GtVV9D2yqLeb4U6bhNxqx5GHF0qaZgXjVhJ976
jApXeqxMLWnbVVdFazGr5oa65qP1SFS2B2KwmH+Puyp3gbejP0MdojXvQcSkri9/G8StHmrshWts
4PVuFDn53B55Ql2Q/O6yVCN3M0v9dMoeBV33BwGoe1sviQ+dj3VNAhCNJzR8NoFX+yRLB06PhnX2
uA9W1Tz9hT8KF1z5Q1qSwfPkYQRyYxOEBoGr9RAUG1fO9oFc5atbYVh4PldD/oGMQD8bikfYmLD3
6O2Aqk9ErFtp86Uizdk98WMdK8+5xxOMADilI1h2m8oN5UkL1bBL4uZHaJSPcerEgd9+uMTMwmiL
wiXEH9D6z0vDqYCN5B4Efb7C4YhYbbDz7ayr9qyL7EMPBxf5nmFeghByEV4x7Ys1ZJUMjFpb76tw
uqX80bZVq+9tRp/A6aCfwTvjxmp3pbLsk867cJqGVK7+vFhlSkgMNFoffM3sTxmG5MAKQFl0vQ8v
54ZS0znDBX9tc93zm2YUR2b3vUcXDNIKHtnl0gcmmVU2kh9rysuzDCOCqN38HHSedfKW6XFWVzTQ
OwuGfuPhEdVnRipQHAO1GS0HC2lM1uSR/oZ3zslz3iU9h3/g9catywjAlvUvU2VogEbAn/hX65Eb
TyLz0KOFjoBEW+AYItahK32Onxt08/plbmhGd5PE/CnjbVJA242WC2yWVWdi4s0ry9plsWNsvHj4
EQ1sDCUHi0ufed+8jT572h6LtPK71lrjUhs5KHRYJJK03I0TzyhWwXstaDmmg9Ivheu8iFTNiKba
5l5AS9olI4ksSHpLyRJuTNHZHfN8Z3gWIHAxNNNRpabrPy/QNznnqeGWj5HfD1VyiXP3VA4hGTYW
Ruj9KENOruTcHGnrt2TJJtlBi1u49K1sqBPcjulS7Brn52XIPXdnyeoOLpSZuRyxK2elt66W0JB0
nAxaMFGds67vU7QC/WaM0mvp9Poe0YFgwON8TPSdDiHkY61P+4vW69ktn6Z90NucG3FjkpZRio1Z
e/U+n2RzMboP2Q7NpWQvm0BQHRRCAeG61tEUpABWZdRu+7wA2aAssdXpfffNzIaEIFq44rNsVHHo
gF+MSGjph5ZNM2F1JtiyGMZLC4xzo+s9I5v/XYUH5CjkBVm02lzIgynM7JVY43MtyL4jx/ZaOOBc
2rIxXsKRLVZV8XtWDLe6ToRf1UNJjiEnjslmvUzYqfF9uKiWiaDoXHVw+7+0JOuuau8W+HIr9T1F
Nb2F7UTfH4/bu5yuNhYABzPOA+Z7dTGL4nsqtF26bGdm52WvcPZCHaGtyDoS3ZczmEo6yqBp+pkY
bskETu7yeFLcsgm3AShOyJguI6P2jnbLvGv7ZymrF/qIDKRAB19DfESrd9agTa90SodDrevRg44J
gNcB2yyz/HLo89dC6MAx6a+tlxGYFobT0TEXuKVrWgfLSQ5MkNKLRuTURZvar6Sspn0yYgkm5w/q
lig138Tcu61qjz5aYQuCEaupIilGRcjd6k83aYPdc4Gryyo69iyfnma7Z7sQ8mArNiuQYxt4uHJl
LbEErdPgkojoL9QcC1cwOLprGlfA5FEfb8lKsc5jBA6oGwtA8MvC+bxguF+npmKfKxegrNsiRfMG
qvRo0sm3S2uyK2fNNq9ETGahCm/CkGdaQxb5mVS7SRQmsE3K5EJZ/jde5GHXGm1P7dli8TconABR
dAcPm3NdcdbrwuKSU9Ft/nz5RmacwRfviqYZ5Cu22GHQGJqHNCFIsNByNpQ4K+ZzoDmNn2YRfguF
zYK4+TKYw0teOcPZxtbVUxY+L8DNOPu6M1KFItvIDkQWlV614R+056wcYJTkhGNaZfTSy0H4Vhvj
VBuRzDyXNMOQpNe1aCQDya9osgjs1AT3BD7IqmPo95qKEe7eVKs94Xg/+xFojSkhV3JGw2wSkMwQ
sryW+sxRAx+egXAZuY5YKOwd/UOcst6PVo/nPb9ICNmnKTZSBHCdCjSq5XJ5ftR7fUxAB9gVyw6s
HRoUhM16pC65ExrbruEvbFcmsD8Sh5zwQdHuiS4mevlX/JHRzUGhOjY8rAUpORBUx2suo5v2DVFc
9a2dNQ2QqodM1ngLmb/e8SZrD85NGumNMARwyn8iMFWvQWlEt6S3D7PVuOtSq/ojDvXy0hCfTWBF
cSVDOr9pTZ3fKEv9ph5PtWUOl9xu6ofZB6iEFFAPjKh3j0yrPQjOr07l/S+DE+qJQdZfUUWSoJt6
e7CTb3k76vdQD+4is0DjGyJB+615FwuYoOQEe0pzvjhibHeP2e89C6m3Kk0Yp7wajSMsxKkPOEEV
Nuu3mfKUQrmiydWbnykUypXNrrRC7d+t7aXc0KEdXWbhDLsyJUBFTfVwnmJM38VcP6BUJ/dsqBia
j/qjA9Z44E4kg9nNxG0kIrRO2gsDAzpchccO5Q0kLBV8/YofxVhriYRw6tiobZBhFCiwUGhXCsFo
yGu6IdeC7bnUIhSUcw+CQZvCPVqi35i0nbM5INGjfSfW1tRZV2O5SKcAHMLORHgXQnIRoqY2Sg5k
Rjn5JDCsxjiWtPa4pEHcH0YAhlUhqnVe0S6Cnwkiha1dFjwxCvDy+Vm7zWl3xY6oExIEGvCUph2W
pxn6mPHZTSb71BTR4ByKjzQoC/95EbbnYJnAh8PWt58Hqz4/L0GQ3FH11ryRTB7XptadmUc2x2ou
rEs8BOaFZ+KgIcIWA0FvBDLkFzUDMEE/Pu8G4cznDoowqe2LqQKB185RHCJdrRcTYIlgQtmUJ+XG
1oj4i9pvY+tl+8AzsvNS8K/0TlM71IDxfREk7hKmGCunF1G+Ug3a2Mmcqq1eD/GNYI7fQ6Brp65B
jJ6aMw57Z3JfAH8dsb2WPmnoMD1nw+9KB9zBFD5omvV0flJ0dYWKvrvmz+XdTpLM/fC07ofkmUIo
EiwuiaTXGY1bh7wk2bzSzUuOYc94mmby2rwY8x2/6khmK0l0ZcjpHbVYe0UAPuMmqdxdWdQ6Ko+G
EpQQ4E0Up/3++U5hwfm2FH8H3R2LHUKieWUsHOCgp81teLQughSuji1m4ziK6W3SjIKztqZe7do8
O3Bnjt0AgzfyCOoeJ4VBevrujF3yo2ux+EVkCqWdtecElPgFWYFphUnVuhRBA+Vv9Ly96ohlNnTz
lC8XPKr6zrCMN4EkwBcTMNo8huXEEZmsGV1cIshFV40OMgi1lxHN6JnDVHWO3KI650ad+JDhoTmB
pZkTiWbc7HtonTY+Ikp8BbMG1rEVXYP8moBaviOc4ZEQEkve8mnbQHyNvE8OY/05CIvhDJGQMTBd
11Vf5Puy7RIUfSp8jDswYxfV1sPfAsg0dd3Y7gUV7QqTcvXWRu7wYtTtymb5clK8j6SveWdSYOna
KnwnodbKa7RcBIVA5c3qpNfVbip4CZ+npbH3+GVGADeAzgvMBYywjCLuz1Ht4WlyB3+Yw8F3RXFs
YNHdjBj/JLf2KSerja2UC+bMDOKtSSU7qGL3/KWGQcgd2v5fief9BL+e7A2k6Gc7wPuBJaDa1V1h
Pgw8BWtC71eoJOAwkaR8dzOC61kF53c7HG5OmL62NHjvppE0u8AAuxKq2MPhUP1ltWF8q5zCOaKX
fh+yMLzbdTjvC4mihLobHqvJskTbBWl8zjuJGrC7zPq5CgCgKCW2DcymW6IU04d6cPacP6Dra9xL
vWrND9ENq8YOT1Uix7/NNPqZyEy+TCilVEh2tSul+WEScYKU5EjNMr7YEWGIqc69zI5106IqfnEo
/ZEuRB5TBuq7WM/jY2OaP+fMNd61PicvJrG4tSeDzCGOaE6UVaTGJ6t8oMuwEkiiDhoIhPVY3lwd
aKo7pR7iX+uXU435WYOzbeccc50yVN+YXb4mgtGh1Mu9a3vJNkbasCIQpTnGdrsDsh74cxEhlFqS
QRs71u/Vckmd6QRw4LNonSUV3i5eZ0sPtjzB/brIY0JE7Opecdj0n5e842glMQPh/5rrc1RaJie+
MdvCkCBUWzKmwnNR+c/Byp/LsO+zIPuz2T23vRyh4gmcTpuXnZ+XdXIe854ZYAeMPhBfoinMHRZl
XGjZiGt56XGMoCxY3kdnVUiZ3Ubw4LehisOz5Y37ENYpm7nz8ygZpZ1dmi37UMmNVXTimwWBaxeb
3rxzJefrhbOpJ+OVuV7ymCS0Sg+cbK/Z/dnqUNM26cbkFl97mHZ9urogvVyQD/uixt3uut15MEsM
+ZYSG8vgxCoG0VyjqN54MuJt7JLuwJLbUoEHEPlCcJ9PMqeFyWE9zbLe4UwIbzZpi3AKMUb0dFNI
mSjnCzSwA3Qd7/K84EvZRYCN/cwCSdcH+DstbYJN5KEGq0vWCRHawzXreIVUllCclYnjV8LjnnDd
Rxy4jMXbHmEJBGEPpCey/M7c544VXpqlfCOf4XdcFAaSJNjgzxdUpUN2o9nZ+QxsTlVMsVkXOElT
J9UdQOouajX6RRtDWXhrXG6fVdNocPdyjtaERZa4Yd2C7Cxzmy73Ha4ejCNRyMpkxP0yesSNVLvt
pz1l2g57yeA7yyUoWhBFwPZxyLlabUF111gal/Xx+ZG3LJJJ1I2boQREry1NzX6oPcKeZ5qIthq2
vejq8yRHxmlTxfhr+dSQ9c/QJfH2eerVJP5NjNe0aYKK6SLmD+8c6hxLrAWs//wI3V91rGTiR/Fm
Yjiz1Omp5YUXXrofLewFP68hr3QiXdhfJf6jShyY79YL6ZM2akwbicxePFwulG5k5OYvraEVSv/H
e8X0ewtFn/wwi9EPIGSuxlFqtw70zKENuuhU5l56yUXr4/l6UcI5I70c/ZYeMIUYxwaUSs4pShDv
6Xb5CrYsPaa590Y2CoCwkMqDDVxuE9ShL5LJYFPatPgSv0ww29ZWhD7ewlcHdrt51QZkUYpUTNjo
X4Oxc5uJPr/ltjDiRvQPPFrb50g3l8LYFmkuVjBD6MsXnnNM1YDlR9mXOfesberScqUnG11s40jN
h2m+TjX/+ZGSJh/pxe/GgNWqz4Htz8slWkZOdR/fdFVke7xu5mmMpXkCfDydxhegJILQQhknmzmk
12OIiamvaejVHnmtxmGmBnCGucmePVoqEIQTGtqUFiNw+0NnURN6gwQfpCLvQY08HVAcNyu6AFAu
e/tXqlp7//zMoefaqNhBNQ1ZKkqT/OAZ03xH8X32nCo+oqLPGMRx8ZxSHaxIfWO3bi75cmkbNNcw
vNYCbulWW3TybdIZu9hqii27c3wpa1s70+5+tZXNqtHzSo1t8t2YDzLhMEMAIjOaDCWoLZNralL5
K60+BxafPf+IgvwNHYUt0QcEwTYotOCcOTnxsF60cyT5zSoKgrNlgbXSQuvFpHXF8LoMJ/95sTsc
RXGnezsWiqbZ53F0l6IrD+UhjDHnWXFSwVrno1bVNwC4IMOaQp3dhbj//CidVbqfpPE1ClkfO0t/
YxY9Xp+LD31oSNsK6mNhpN4F3a3Hdmydn5/p9CLWTmtHG9yLxqnVDJlRHLF7FKGVb9DAdT5QMEgv
7fKhlSh3VS3r/bS0z9JnJb9cZOkFfqZ3F8sKPobJVLtBF73aDvXAzo38tplDX68z79UYie7UODds
MgeBZRf1xcrp2uycVp6FksPO5NGYmFzI1vXJwHJ9m7QO+gDxV5yJZXgVWb4ZWKY/kHVIn808YrHm
B3TIW1qnLR6xuA3pXC6Fu0g9wmdKBhvPMenzEkyzdk6mr6mmc/dcN56X0hu6Y9LVrxhYqPXy6TGO
TfoB9YUzFZLqGDWy5yQgCFE5XbnLVy3Mtf3zJQAaRbgm0+01dC1XkjmHK3JSaO7wF5AjIaUDxHNo
bnZZOuckDEd9F2mhtnX70PvTPXy2EFkxnaY3fDb4kt7CiHo3Qr67JXlp4+glWt3lQrXHGl6SqaD6
5HfRhJX/70vTLwwv2b9UeI03+DuHl+fFxBOBdcFZ6c6gP2yxBWDVQ3bAqt8yRoZI5pVfOQ7EqIr0
TZOW5s7mmXyD1UhaYZm+uOQRQzpYWUoO+abDRLUNRNusZN46JzDXzhLIDFptLL9pi63Utcb4z6Ue
s32nix9arX5YIqh/tjVjUAerQ26ngB2MmNm/QYjxaLjgOgRpLcCarEflcODBKCIe2DQ3oUTMMeOs
/W6jqgVRGapzKsytFkvsG2Ee8aOZlX3iaAqwoSYFruxKNLbPDuFyQRm2uA7EqjHtIyukxtQa0USb
1ktBo0NLGybCoTXkIk0XlG9TYDUnK7IeUevsGHrrp5SkrNPzo+dlIGLdEhxOAu9ERlJzCfWGtCCD
2aDXT+2uEcy850ldlRqGF5K+gl3sMsUtnXbhZTHtACgZPVKSI/ZjUZtoT6Z/NX/zIAT6m7kLcELL
jwDij//eXCoUdocU2Wj0/iyUwhRrAxTmux0i5+46ezw8R0RW9it3K7kXumnsw2lQDJna8MQmVfuW
6o70QoJrD1AGogcKKRd/crTADZJaxMcgRtG7pDrAcpH5/jlgKuyC0NaYUa7WV+IGfYlwds5/WQQj
DyYpQzGIDYdK1M1ujtMNqr7676j7am0QUh6p1Zucftw6QzPlm2jf/aJKPiMopzBFpuj+HA2XmLzD
/KcZBvkriGL66/ar46YaAKulu2uQYGNXM5zRDDf+zFHqYXhIyDrNe2BznE+xHS6qMqqm0bz00nH9
egypPyBcE45NWb75M+Uj51aXfYPbFUkPfCyc2toMfjsiD3SszfjUOosVi/QeF8ghwiJ4xc7iqIuW
7vVT5ZQAEljjKcZmsNRrzwsBP5y68QPN/JAbV+E/ZBEN6NZOwWuUaQm+woFwTqmUhvMhdI690X71
sZvdrX4ZW3s4WwUTTxt89NIQrI4ZQPFHnQVfsmlpcQzMoorOY/fnPFli7VnZTLJ/xn1FlwuSXtc+
Zdf0IZIulATyfv77zuGFn04aWEVtZQ9x9o2uAxXp6Ctt4d+mU//ZZbhr4LUG15R5HrmfzQtUb3xk
ZpCxEUpjm//9nBwi0w/AAC2Ez7DJ/DyzGW2oojmOI5P01pj6Yy2Vsbbaprk4FV3j1BEBTqaSoR1O
qjetBFg5S4tnnZdiJJfytZmKr0mLSDdi5LYnTaT4Uw0Y+hQcdIYum0wrvtfD2MMxwVpHkFVzNhfL
DhDf8TaqESJ5lzwIgfgLSHV3oreUPLyuoj2VQ99PSBbiy7sv+Dvzd69ErPSfXJ3HktxIskW/CGbQ
Yptai5JNbmBNBS0CGvj6dyKqe9rsbcIyq2fIYiYQCHe/91wTYU+GHn+FHCK6B6an3QqckecJPVsL
ZyXjQFqv0Qmixy/0P4bRtZtawLFgGG8CKwiG32NvflqJH5172ch3coE0yWUCTkPqpNOBP6lXSHfy
NcrtYB1IMxMiJrVEnIPOKVJ8IwryZ6vjsbOZd33S6tguSzaebY71m0bzid5zuvFc9d5wHjzqN3tI
MWpoZn1dfLhehly8vsTXXZZHAWaHQCxzPKOd/QiG0XXXA3v9NpRPWrW4TVNubI1TGfp0K9xXftOQ
laN328SuiRsxbYLXANIWcdkfvjR7AvnvKaTZeEkzKIbd4t5cGWbV9tBQdDsT+67R62cNb2hr5FV7
ENnATVeGUpyU5MlmdKkgQiejnMk0HeuZND7m8XAGyzMDT6a1gojhqI7Q6qqtc5L/gtldtqjYtcPS
I+ZdR362qWgxnCIjOzokuh4xyNTnTozrLzUo53gyDjLmLYi38KsQPqAiuJrQDC6B4B6hA0NWT2Ex
Ac4dlKgIFaVIwzV0phNVg2MCVaO3p1Bjf9GQfhnZJhdacog6q/0oPwZ2hzIx5mdrTEy1aoK/lDxs
CVtsvnNN99akDku6zt/m4TA/kDwZJPehlDOb6mDVc89pMqYv5lnTthkYJcWe4a+jglm43phzDWcW
7V2VgcavhW5dOnPQ1nNYU9GBUTqZNYXSFj85Vq5itL8utBRUwLYNAUPidbSQGrPFihF6cC7il95z
+k3veP0rWsj6pcdsW83uaZZCnjSicdtGvn+FZAnQD1FUDi1zxn/8La187SKM5dSHTf1amsRJTXlY
rDFXdi+h4R0DE4Zj19jx1c1sfd/MNedLpCq3matwY6Q/g94OHrZtQmfjiHDUFw7f3cLjBbOtOHZ9
6uzz3u9BneED6Rr3oMOeZB8jCm708e2UWn5ApEoWmF52r/XQoiLCE41tqzGQNtHuBa1xLysnBb46
9lJVOaBLkcPzQjCpcMDF9JHj3/MqZpsDZ3JQI0ivgxnBs8n60gUG/ds4j8ZfoU37wmR3xOw/EP8b
fDKr6x4EKmXrDKXt6wg/bpVO63xool8hz8R14+r6A7bZuK1R+Sj7FgzRg+3pxnMUQ//CPHLvJEQ7
dfr4Fi/+3jUbmd/X+XSzAB00fVFssOmKdV3ay1aZeTPGBjbF8Ne/hBJc3Bx5t6GKfDrx0F0DzbPW
liD4pO9MwSXcl78ds/tFe2SlxiNt4vkPaMQcCYgNika0KXPxzyuQLwSGMdvZw23+ZREayJMoNO5q
yXCir8nh6tdCj38tc2W8JbXlvtSYTvimoSsvrfPqmnbH5wBTIyH0Y6M3xqnphHlAYN5+GgKPMCrU
d2ADZ1w0zk2z6rOG1x2ZW++9kDh9c8U0bbBp+xsKKvM9QV+67vr2++zqxYHhUP2uG8HLGObLj5GQ
pEr3f03FzM4jf9HG6vlDMJLqoYkweuGajfhiXmiMHqyAviNKUHNLiUE4zJiW5Js0X+kRvY4mVETm
utaYyWC4MTdKqIZ0qWTsMDeIK8z3oTTjXabb/c3DsTTNqAFVjE1o9K/IRO2NNaFoJ4kaPilTZM7T
B9KYq68wHo0ZjxfbCbponv91U6DX0dCuB0iqwGNs3bnoPq3aKY9GgBFaWKlLSx3HGvWwtq0nM9h0
JFttRe54G20cvaepA4EcQGnrPmo94QOOHs3xpWOGdvK1KSNsb7dw2zyIRIyeoOApsDzYm353mroU
bWoUx+hUJvGszfrXQHO6wYP9anlEYI+hYLphWgXGwY5DC5K0o6ATSzx98c1A2bt24GrskEj5T8Jk
inPeaX/Xie2eQjB/DHPL8k0rij9ma43sU3Z8KjnxrF0Nt0QyuPbJHdvggx7BB4GhIUgg9PakMGrb
tB0+vZC58WyU1SvkCrSeHtLdRMdnO8xx/DYZInlqfriZe6+6lwHRiDkf/Aq2kL2vRxz0GUzzrWf2
PFzxTAuIdyZyKFUTcFUiaMeV5RH1Pv4VlzgdEFz3D0e0zITEUh/mvnvVrQ4sstwrHRdtBliUo52h
BtANkOsidvLvFunrhM+k2s6JPB7QiKVf5ngBiB3WryBUcUn+O3rGoYo8Ik/JL0B4+HUbVqbj7gkI
SVaI6EBp+s7njHRtWJlV7F/KOaNLaCa/ymQGORW6wWmUWYrcqcekH9uNupWrWrunk+MdYyl0i+P+
U948EArChMP+/Kfs9PAuGpLuGEvl66HPrZ36Wc2AEOGGSZav795rG2wJ6gLGCXnw5jF74lBbFe8M
gPDKubn3LRUfvnjO/YOHEtRqqy83YPzqCxb2F0hb3wP4y2itCvMDLfImIbHxBAYjA0yl3X2/zA5m
Os4XXS5DDPlgTqxX/rJZX82ZT0ZtQe0XAcKVUTTs6HJDczOPbBSevetp8pyHE1RANLHQqMWRPhrh
zPbebppLSVeFgzYLk07tmgMVDnjMY2qs96n8ZKaiJit9oHD2cjTicJkjmtzTKUD3BCyCljWITWdF
l0i/VbGVgW6pip3FSGDLKbA+jAtgTBu70GOA0cLgSD/hAXIeagEfR0KS3h9ckI3dAC7apwURdHny
2Vukq5Ldk5zdvoZbDa/1HHgzdvglDkGmYI1fQQZpzn0x7dssaY6qqYNtnljXGOBnnjcuhqlJHGPi
NlXsSscIXkCbPXryKCnUUCwT5cHmj8jzwDwjtDTP6pU2kk7W5nTT0mLvNHrTMzvX54taeGqCFs2R
y6iylYHJP1WsNdEfj/yOSrz1aegOHFqucG6WK+08Ij/QUYX206LFsld9qmVgEkwb+HUOOvOIebK4
9CQ5dJ7p3mOMlpbg2MWJ+iql4BJN9TOHMHJWS5Za/7wq5KtSePRFrWHraSj81qh9oRVn1zwzdz2I
+EfHjfboDAsJ2+K/BqR4mEQRPgaUHE9vSGdMo/SYEY9sNBDkF/5jelfTJppdNucr/ZvtzgxyKu00
uNNyyaTGQy3qrV79bMe5PdfYjrpVXjXDxbJn8jgpz2mb/3Lxt56HyRvPRh/LtML6AAho4VqggJpb
k9Rf9b42XpEYtKfa12MG5NGQMtfNV3FV4qtEbJJc3Kks5MCDR4hHKF8yVdkOmrIhE8688yAXVE4e
FGZK0AISz662hHYCv3wP0sy8hyg+7+RmuxvXRZAIHM3c51DMVmoypluZdbPcQ2f5M2P21kSgQbTT
PN/iZDWJ0v5YUkA8fMbdwXGGD4yGzsE1Peep2XR5ArYpN9l0dZf9hW2U3NG2+jtvDDiDXlR/lgGT
3w7n96W08agkY4S0GSjK3m4ZDqs5hJrztHbzpP609m4vGDnE48SHmI0n0pOB/lggfphcFpTOgrGm
HOfrclHd/yQsvf08JZjz/o3eVfm7KnB3mHMiniadokaOGkYHEWSI81e+MV/RhGjnWQnj3FICUONw
T6AWKoTOjOqtXUf5ugfnLbDn7HGs6Ce1VIgCT71Z7lFKM1Xsyi1B1AxhbP2ilsnuCbOWUlBzoplj
YT7u/PJmG0a8Nt3UR5rJ27y27VU3IgwNrM4GCRxBkGm5XINB+Ec/pU/8v7aoeoVlBHlER2TH/7t1
e1SbxJhQHWVyhqFUR2qRcPqojmzE1qAoCYlfDqbFDbYAdDNyv/97zFEK0FR+RX/1EWm0hxMQVSrS
Smu14VAP8vsV3Uz7V6dKMgNrow6A/50H43Q5ULXjz5ePotzC7hgmMBibxv4BtSe5KWGBqbk/fN2+
EhqcnfrSWzYN+B4iXzgU+T1TLXUuHajCVlYTE303NvUmMYpi2xVOvCfHMj5F8CzI7PIs5FEdIeJu
Z++isUTB5ocUSpOjb+wGBigtkSc9JZB+vZvuECEQoCUzY13Hi1aajxNvj7Kr/5VLcz6mihctrVy8
nw3mLz7ARzv1wWUO/1TkEKyQ3sTvZDlN3CN0+HkCqwdOUmNGQu8RbQgmfl/03vyhXmSJviEVD3SB
n/KhMWsdN9MAI8XUzIoqDyTMNBIXu8qnCy1nd2JGZwdfIWQ2I0ndCjLYeYCZRDlHeHe85jC584lp
cQZombSLyWefzv05+1KE+FETb8g2yveLX/gvXeFtacNWh9mbyV/IYOh9le6WoXcr1egvSVc8Vai+
UBj14yWVsgG14IWkmz3NO4tpilG6wxFoLl9Sx/EW36rU5QQUvzlPKK3mHsrQ0GGjoqaUf00+CZ1p
UapdIYOOb1aM15+ke+n6UtYqu8MoWdMK7vAdE2ynyaDiAnjFM02X7KhuHHXPlHjWty7wi5VX1RF4
ahb1imjK6BzlIt+1Cxp4KGXRWpcI1EUEOv6ttL4aqYcbz4rnU1X9VALGic05JdL5K7GSRgGIfY4s
gV0RIB27ARoQlimyoo1dZ8Gmmsp2VxHWTPk6+7fRCP03f8rer0eiUdIXtTRJhNaYkJ88BP5oVsyc
6Wkv4mQt9qGRSm61RBUWjswLbnVIpbHOWrs8jwSQ3Ob/LbmRn8eo38Ct+4m+oqBs5Pe5h0TIrIFa
aGxBDUmeVaGdgoHuRUYn9ZLRRjpizgGoluUAyBg4T7JLpRYzrsN1b6BOznM4PuCEaQHG+vTohRFc
RZX9on/tHlpHhE98eNoTb/XhKUSNOhM/zHXsHQvCOwSGAg3aUfWjk0toBOHVFAGXpZ8hesdEs5oS
OyNBpPVp1AqMb6Ft7q1xAqNDDvKuVc0LObDIBNCpSBflzsEowmwrLoNTS2ICRya0ADS/E4Ptrxct
n74eGFsPA/BX+wGjAVUM/25bCtbVotOjnH5xUNNfG5grW2SQ9m2uh/xQQbz1R9+78HP9SgQl3qry
XXCNH8NegLia4ksqZ15qCeVb4Ewj9kIoWJT+cNcrbTyM5ZIDn7TkNuAQdes8ajugRGlz8VZr1U1Y
xFl7XhqsRuQLyHctn2Gea2wbunKaO3unimpolaqun2bHPJZj61Dr1t+j0BxJu4SgH6QX9S7jNzsD
ivpTGo276fPBwn3YWe8iK3jrBdbes7DLMHooZH9YiSu7bFk1MYkDyDL5EOfpx1TfZv6KupG1oP/K
uMc4ej17RVTFO3uu6EBDOtxKWsPEcOiNePBTCcPprt4JAe9mWBrMc663Vd9lhzLt0S3Q7eib7q0S
l8JElpC3bgjyOOEnRkIlz67j0s5HttBDjHx8HzbVD0Cd80xyTgfBokY1bI0xnJjZzdma0Q+F8mfz
LCGw8oShzhxV0jAqRG9O2NV09nnOHHIvYLeZ2YaXRvMA7Q3uapnAlvEfaKuPxFcWfuJt8fUwP6GT
sepzO3xSBWBsnbv7ZIxg7ipSrtpySH75EQZOeR8UQ3IgDTvjT6wtOND4T6gZkpV8Nfcxenwjcl41
p3rx+jD8ZqG+4KPuVgauzIdaaMsGWJGi995PDo1q7mvBi9B8G6Oo3dxS2fQQf7QKCp1Sl3Xa98Ls
tBcUJQSkgJZ7tQLzL9CiDLEHjAF2g+Uaj/y4XfxFhpNppDlUA5RMHfLOifZZfF0QN23j6veS9u65
6qzoZayGaGVnQ/M3gc/PIc8+nDi3D9m8TC8l5SxFknxMSikQMRzNbqw55eZcsw51/5Na2jkYWnLv
HEKs4jQMNk5tESPnFpvK+oN/wv024H3cuflgHFKrONmtsTyxNf+0o648UsksZ63Xs4cuXXhF4RI2
g3j5oX7m+dl54tBxqGDuiFXsWPlpatH+a5G+AVFWwSBvwlfSPptLlXi/9aVjHkqbsGfozVQJ3k/n
UJGbJDpcTeYtV+KzwZ93JsBD0dYXau/6sgB8g6YwADmPmRZUfhRR4TfttfBfM4H3opdq4cSil1XP
FqfrCMYoMEaJRv3HPCdMO1lVFY/WLdevOC5ivoKumR9xKam9A5clkteMYBbTR029aAcQlcz+/jd0
92Of1CcDvmUAX9OokvmitloDzuMFe94F0XkPJ7BrturnWb/GVqNf+8ySRtSCqJSZ8wHH4xCWzgy9
EcXWGVk2sMaWiCf1/RkF/kOQxV9DSaKzeDL082/0vPC7pSAib+UUgSTemu4rgTsujYyMqMxNxVAh
c5Fz44Uyti3N7ZUaMGVfEm32E90GSBB4OVo2WRqqIrHQxxdm2MZOG4MH48dq7w4V/GNjnJv1F8LA
n5t6p0YDiRwoxK2kUGiFtNaH2T7mCsYj1nZ78M/eAXgHSlcKod2SlPmhcHnwglVEd2lBeiZXj1BF
+ZaoA7Efe+jDcdrNeOsAF0NPZoQLI6NMabt2TNsILgn4PUzBZCkWebEv4gZbnz/4F8of99IDSzTp
f8tFeR0qgHLrxUyfUcH/kD4wzTYrQfpCYpuFubd7M0i8Jed4MXZel6YbaCAChjOJKfuy7j6Kns5L
oKH5aRYcBsOoOxxY2Z7K0ZGpteyuGwKQ7CPOmmNR0SNbtcF71CYFrXuL8A4JasyQzDP8qVCt0uXa
InRIN4OfzWc76eezF3fjGgrltJ6lNiaWKhmikQBRtvm3gECcnarxwjBHZFXZC2XxfkTnME1G+ZoQ
YvKKZpywoyLnrNaZ5uucWeTOpeQqtb34rfWD/TLopMxNCd3RGcPLy0xa5tO0vicGUX8xWPUKXOk+
CvpfmKPcZG/waBE1riehd+KSzsFvw+CScKSKRC2F+8zhqZx83US9jC2IRDCPSMpOntHyvtdOZlHe
HdVBhx8T7VOwT1Mz6x9NGjxQtuTHigvq6dnB7wYd806XhBafm+wI6xOHE9R8uu+ID+Ws1DOo6dHJ
EW7e3kz1SEEogCBr5BFV57gWFrzga027NINhbizMBTsFfiKpEKFKNz8L9rxHNA3HKW8/ep+prTX6
CE7lYuf2cBK45mqTU3VomBihUNQ+koBmqGuKv9m40lPZhu+ajYt4lpJEKlcWzzx2Qz6fSbx5R7M8
7IO0Rt8YamDN9K5clymuDuXVGaSYEGzgTzfuXyuqj/NQeheH4/XatOpbLc+WCJvYuGvN3qGw/VmQ
TH5JO9GcgdWvcbvZfzHwRtc4TBurxG82tkYIsZlnnteCrTMW5I9VTOoVmIL2aMLTuDZ4dDpIsd7G
xwJqmkOwBamBnL8AygPAA6hyDwcP7P38J6zmkIyppAjXPPApv5ckBQxBbKdre3BxpQ4sz8ikxlJd
bAoXqU+j42qo5VKKmgqKJjSEj5aYq1SaHrAR5wymKGi62LFPjqgY9Rr6gOA4cHbYfpwTcDcHhJ1u
bWHLw41XRZOXOsj+/N/Iec1TjqDhpF4ZFMjHWVFvJvdlAIO2Y9hJZF2TDRtmvjrdFhT3BPU+MY3/
NhosrEIL52MlKV5xBwenRhXgtNbDBBGyCmHSwDpG4qMWZqNi7aR6TGTEvAbwtVzapAboN9qav/Zg
eRAIFJvXblcsXnexnB/KRs2JNbsOePNO0F8fVDroWFH6cT230S10U+odq88PVHqH1O68ZzgCXKSL
3HDK2A21sHaErL0HPQ4xyLgCUH2jF4R3VWdYdW3r/DCNqN6TPEfSk+7N73rRM9eWOkwMZRC71atw
11nCuuhygDvLJQhSLGZIQteQP2p3a+UTxGuD34PflGMyCh5yHzEjJOgzUI1UbCfa4H/QJzgYHSMn
sCjGk+Ye1H/X+cOUlURLObwL7DG7C985+nX0ENrY3wr5MNdjHHi2jIeZC/iLTsL21/vt3mvonH+1
0q26mY40SAswR9PeI4njncjGuloVtZNetL4ik9cbXwK5tKlzSha4LpF7FqaXQCVbbLwvzCELyqvL
f0vskiiaNAMSLa+wz/8tOYqpFVlwxVYLluKqlgHT/iVOxHSHi/UWjVqEMzC1nrbPJaHhw2snZGmN
7EUONMNPaKDIkEUgHpi69oJykC5IyKwOF8q1U90e2eMhlsegls9/aYjaj+iPypfGHZhDe7DzI1xY
Z4ujORN3ez72aMTVL1+HWX9p5JIu87LTC4NsiQBzEoPaczXFDphTLHEG9o2LQMxA0wJH/ks3ZAjz
26LkqmdeEGCq2o6C2Is289pn31mXrHMAmbtucPg6ehMDi+1X6GueWctZUUHimHHUnMcnxl48veUj
3Clx/lSmy80C8e1YwSDdVMxKKUd5i+O4Oy1G77FxtM6hMpPlrqgAhj28YMAhb729ppb94c6Lcfpv
6VrfOBWpHCV65VVD/o/mwRjfwZVFIGCHD9z1Mwoe/S+kuCOCdz+/JGABbo3RDsxG69+MgvwzKqqG
WZ4f7gaGf99mikU96L0Tfst8w+VHfzZDSZKh6X03vofSwqwWt5/9I5bu9UT0eYn8EokCsvyVDoj/
lg+S3ifKS4zybpcnRMTndp9sXUTtryM1KoeUdP6LHuTKXOAO5R1KeKcNwMprKdHkYx2v6YTu48Rz
zxm0nbtu5Qhm5Ctmh6Avm9BjOzW0fSbNtDBetRO0TR/5YQSh30iZyyjVoFEFzNKyuYyvNnFiid+i
FOQc0Mfxi4XCEOAkhiWdpBnHCkYOnMRPbbi8Ww5PCykUTH8x4zjxzZeLemVUby2w5rsfBFf2T4qG
2ekeFb/HgcOijBSAV9GbA6I1eqzqXZmZ5pUZEq6mWDu5yqcsF9z4qJg42K9FFv4acYS9SVvYG8Qj
N0I5pMWxdbK0rnwbunk9+73zATPyQegHd3ZZ3WY3ibB+Ocsm0Y36bu5V0zlK+oYc5Qehg+GZTtSR
CUh2cC1BVws0/d6umGkqqaWnYD0Z7QmbsUzDLGiVMFV+4oRMNrR8ILe5CDyzIa0P1EE3X7qP1TKR
4pANUG3MSh+3noCpvaY5bq34EmacdwuJecCRPoMWJa2fLNr1n0EZVOGYncruyW+mLQ3bGkSOVUwS
VvteaXb1ottFfRMJYcQads9A1+llRWF0GFquwyZC4++0pTgRAQE6xrRpiZTOfCjS8m83DYu/7eY4
j3W2H83UWVHwJTyQvODQuDZeZlr2MC/5pg+w+G/5rDmHvrcIIGi9VU8zY4fHgi2bSMD8MJnEO7ag
5wKyb8Mfw4xbmrMDkjLZ2Ul7E1wUczJueBRfEWIw5AZI2GfN6445LHPVdBUGeL7Z7R6+qH9+lbRM
YobjYpgPJYge7KQET9QX166ZyM+kUbVKNZIp3Swq775ciK2zrm3xa+nQn5ZVgVavxvoOcql4Np5R
nUERyIK/iElMyEr8O9Sh841J4HSbmjbiWIKvGPECzyE4XPFGeDjZ/ZY8TWvOPktS7eZNlsQzKTkN
aT/FYqH6SM6LrPhSdhkt86fjmIl/ut9OZNjnOfhlyDoAdjGeZ2l8ngIhGSB1tO20sQY3xk5w+Vfd
MH6rNWTI/4kclL7hq1Hauuiuu2puJ4xAobhqUF9woS5vUL+4BzrHJhaD549aGFZ1tDyob7d+0tEm
lvYpYIAFaazLe9EP/Z5sJJ18VgY2dxNiuxQota89SaZntumS542hnZ2pBnj8r5dfWRuWAQMiYEGk
XDYBbm9LQncyHf6GUjBBFOcLzsEoEGOL+K5bOMwOqYtct4ABanSx8aPvyu9/Fne5FBKopJa0wEnm
Beco5Cn539K05rJxqY0ypGtKGhKPFFJ+jDejQEZ7aewS3ANhe680BlDdcEUXZPV0k4tGBruIMTWn
ZChfejmFUwvXaX5pYWxzTHEfjhyQarGbPSZ7ZxFJK2HBwS6HFXkr5yYERtx6POUIYFXD4cnWPizO
iTDFDAjAfX8bELL7SuXspSVN66j69eUfwGBuHCOqd1siwRrNzs6uRowsrIL8w404fcTSlFppmn1x
UyIBe88lLhsklEBbvdEZP2P4rsbPsUz1rzqX76ffc9E9ErO3VwFQf4zu07sAwbKzxyE/p5JJgk4l
wbtUNkxOQ4IbB1Kgo8n1CVNGXKZ8MyMdhSMgKsiPuAfJCsuuxMWRFbhw7MckRps4b6JXqunj7Nvo
6qwJo/kwzNdCkPNAHPrJcKFa1Jy83IjAQLbf+gQYcLAHvMagpIK4uFXawOwQNTpnI2OMHoTMewY0
uJzeMxI0hJMgfN0haGE1Qn/rmaC+Og4hSIUXXe1EbDHKpddMK8Y7v8B4XzBo7zoN/4f62YQO5kvO
RyMIrf//+BVKi46CRqwi6bPk6m9WqmbL6GjfKA3aW7Ncc/q7J83KOYhm1fDNaJ0eFg/TUoH3/Tyi
ApgG406YeLuNsUfeoAvXe71IxLVf3HtlB9kbT316mkvCSCPlmL8EdXEjyyZccxKJdloKtWGVECaw
5QzQrRthitehWH7Zeg+deqI6tORw0p+SG85F/UmabL8tCyPfLh6ud9MZq1UWTNrFqDGIKlmjVZNE
0/jj1q8tvrNkyM5GRMBugibT8cjVw7JtcC4pIP+MwedIcO22pyxd/Vf+gS3CupNiUBsCjHM1D/g1
mT8FVQfQoUA6wiCk7EQlXAJQuuGGY93asEf56yWZIC6qWkgMmNbgEEdbwsasm13kuybG3WbRF1z3
ZiG2kfTrqSWvg+bi6uFP2FPWXnRJenNyaVgVCdLQCLClA6QowPj/VEueOsd06KfzpsiAibFVDVD1
CQeSuumGqeOZWtI/VxzNtqmJ9zIlb/Esxhb9n3ylFl9SqIgiXDaGFNNbcgm4Tg5ZlnkI08p8j72c
Z66DCP349cPBmr4OQ+oYlET5dB5ku0pO1WcjxiMGienrFQOfeKvx9bseVp9UDjz/c2AsQWuv/NTL
lw+/ZJSt/hl626/nwQll6hn7ImkxUMXt+aCeXLmfi5U5hhhDsynlS7HOXRmON7XY9aAfURC8JEHZ
rGcjshm/jdFFLaDu5+OQceHISR16kejsylmVLZfGb/pTZh4iOTQOohaYvAeyaOUhHdnQP8L/NkQL
saOOx0y7mTcWU1Z+kWFGNYFW0639FCxDw8bGzof7CDATBhoacUe4zJtgnmLCgFlAk+Hcb7WWFJcw
ebM66JVm3yLGduRLlDyGHCibaxd925qAN/OEBNuEWMbguWr818TVzQ3ILDQM//uP6pXXucXu6xgb
T+aB/xfBfClGzgnTxjloM9Ijm25Px4M2F3zr/ExH01vZBLtuLGljc+QyVhlsLkFL2q5RS5BjceWC
XI4D3BIy2nC6FE0MDiciyN21YtgOAiOsS//snbEDQSVIil61JjI3S8Psf/GCfvs19i9C7UwUuxIC
xJb9N3KkZmdibebfz2L0Cfa+Icp2bhn/TEdjCjEhI4dOwdxhIBAVkzsm1i6UZExRBWKqZco+RzIY
Drb0EJcciIkpaI+d8hanUXz+eqhPSfyYpVlcLTmGmkssHeMC3tm+IvKekNp8wDKm1f1yrtJ8gVYV
PT2tTvbKzehJspR6pRyO2uhmB0xLBwZF7skHYfy12FiWsUyFaAH4p1qW/s+CNgGY7mK8SZPh1/NN
PeTU406DYo613j0ZXgJNJW3aU8Xdqt4lEqlAUji8Vg6AmeysKCVPKU0pLsoipxbjQamzdceVd5fm
/pkAbhwGzXR2hklPeuZ8/gAFMNAl7+Z7FNwRipHTDb1maxtpfBmcnh6NAy/rBNFj9f8EEWK2uEQY
bJHx9++cVFRAQ4PY/T4APTwGzvwZq64E2PJgh9vY3pvwkLfCBQ89epb1sBLY45CAY0YoFR1ND3o0
E8BjhzSBnruxECcb/7Sl0amarOprGaTlCS2AzE212EE5y27gG88XtTTNshymrrmxb5FBgYS9GSvv
XFSEjjp0Zzbq7Sh6batTea98Gx+kdcwMHhJVXzSovUlBOWkowST4s17ZKSGHqEO5UwAtncwUpFYE
cAl5OStc2x+c5zWY+Xt7HDOamiwqS68yYtmtbKOXNmklJI34Rz+Z4GDN9W6ZETiKQGS7lFHw22A3
Luck6PGDQ8MfET3ZYvLuzClTahrp3K3s1T3RNBxb/uvxq1d6g6BsmfEUfStyl1GYlU1nHm7TeZSq
JdcpjSPmaOwXes5zv72nwA6QWRTY/DEjPltAFXsQKhOTNCHZUeCFGjiCuGWwn/F5HdS7yLOeU0R6
oUnj+drLGXNcW+0ZQiEhvXwdlT3/40pLy/LObtuhkba+R9FLlNSAmQP6gYdMxCj34JZtmsw390M7
4D72T2jv3ReR0g/M8+onj2yxEXX6Pav44DeVYAZm+WyuHOT6F1EhyphfYQYM1zyxptdqIL+xpGV0
0Ht6p5qBvA0rv3gYhtetSvZL6FVhcS3on6pBhxp5LLJpEqQYJXC9mElYgZtENzN7H2XPAMRejE1I
YJiNd3YsjLHagyu0j8CfjgRF2KdFlvayiDlh3dHXQc8OWoSgxyXZOpdP3dCLyFOeE7FTGp7OjueL
32wjj4prMUW7i1qzu7UdPCjYg9qu7Gfjgg4mPsyfPWlcW4+i9x7IxaBTh2mbJILWCx88L9PPshHT
ofKh6tRJTPCXs9zHkJz5omf4Bjk4vtOhYalBkdUmaQhO0N4rKfxu4GHzcAMR4fGIugUMdjdL0b7X
jmbwZ/cOsbf5tK6ggOZujYkegvG2ru3lktidQ87H55gxCzbkZaBUBkpvMLX9nzhJBLHUroFidwEM
2MFzhgnpXgksdFckuQ/YbpmEdG/t7JUvQZwA+ox1vBltd2pTA348Z0GAfUQTBZ7mfM1W1IBlqDS0
ky5jMqYAcA/lTqdodepYVVD1Uw3jy4sVsF0unWX1xKDRS19ceCA1w6uwtDmg804YrUdEZYAVhqQI
0kukitzRmGjq6Xs1NPY3tPTeaqRavKFr7Q7dgNYkyfOBOaPl/uqTb8DR3xZD+tDRQT88AxJbViH3
maVdmstNw2SD6DkWGKfJqPiJ9lPf1yKq4NMt+j1o7AoSYtsS5kinCdlf8tVzyh3CuRLP8XfR1OzT
2M5PyxIkKGJcNicbPyvYZ4mIU2IuT3dKlHrLmy7/8eoDqaWms2yM7DTPx3bx4QXZGbS2yjQwvSvu
HLhSce6zepd53f3r4AbAIt3BRaE77UVIlJjJIY2VaFK12P1MwR1NJQMtIQ4OMuYdo4cn+I3piAsB
GF+U10fkhN9j5uZ3GrmCNKhWPxg2ba0mWzgnQjgx1hOT97Wa80WVQGlDcofRaX+SBPX6EAbN05mJ
3BkKfdo4UHUj1+g/Q44jimSXyw6celXINpzwQFzWzESpVoeDglSYcaCtRnJY1srEzM2xE8mYn1Xh
okoYRp/OsTGzZz56dCJjzeCQS2b0KtZoEGc6JSfdpnIFPMBY1x1jlPn/CDuPJceRbcv+S89hBuFQ
g55QazJEiqgJLEUltNb4+rfcI7uyKt/tumZlbgQYwawgCYf7OXuvHXcIg6ZBjEgeXVTxBgXpNnzK
YSs8XIeFP3VWlxVlZJ+iZbFPFHJdKU2DabYEeJphrVi5Pb8yt509EChr9sveyxyJ5ElrRxle5L2E
lA/wPhI7a0v/tAIjqSF23+IwprOXDp/gAHsHKNcjHVC+jDcnP5YEON7rVLzVHq4C1bgP2eETx9Bm
q9BJAN8SlNRrS7yNAdN9rBznjbC7ZZu4Bn8HWSbvNDE6VwQo002yGqRirbcgZqN6fJhYrztiIOJe
DqIi9cZv6mSHe9PdjJbgKy6g+cFdRFo/mlAx6Lld1aMyrWH+jfZa1wzuJou7HLE+QX/rdULTrKrF
Ew2Pb9/b0Ghb2lx6l1d3XfcfXVJi8qSx/H7fbKoCg2y4LDtHeOZWd7Fg+VTWHh/HMUCjU47VaVLg
ycpq3mTL47aMhnEbusHfVOPKhk5G1CFCInzYLfMq4lWFZ1KDN/Xjgf1TtNL66HulE/L7fr+PnPz0
74kLjvcf6Nm2KbB/2KbBlkH8k56dWOh9CWjytzOhL1hsw+yOS/81JzG1x9aMtE8hyVWzlFQN9Cfo
S9i0eCeW0/bWN+vvOSyck69nHXe76NlEDHKbDJiZo3D4Djso5n2m8Gvbmre592zUYEV16nsMeBlI
dX801sqJODfYEemO0DRyIUIjxCzPatCAsG/ckqhtFX6xkKsLa5kJ1biNRTBcVUgH3SGZ60XChWIR
tCxbaEbN2qYoQRdYpf65le3EBWzQyYU9uZ8WVP9Z4z50cewcTT9BdcZpOcWEZMkp0hzrLya7Xipq
jnOp8d+e+Ki6NTyvDR96ti30IT+qC8IwXv79U7H/F9McbZdrsbsXhi1cPp9/fiqLNwjNBBK9tSrE
6pk7bFH8d/TaGYp6tHdhQEcUIMPPc0RW05JEYHxSP+KTwneXv5VlgOryNIzXXavZr1nXwjMdpmw3
yMOOaeaQDCSxqWctl7CoMM/ClS45FGLW9Cts++fYov+6UcriMEhQ2qBXgo4uT6ogE3USyfxfJ7Gm
rUwbNKMVNFxw7LURZVftk+rL/zqnJtdOzrDqnNUMDc5zWvfqh3/9nDqnflidi3SCrf79/RZk0vyD
IU9OjekIy6KHpqM0Nn5jyIdBh8K7qbN9RZlkZEF/cIEzrHtcqP1ctY9M6N+LkBhYpxkgYEpq6oKE
ZBN5GSzPuj7jhZpPbYmrrx8cZvgBKVimSwo668woFaS5oyjoqCzsbOZxgswKIDIEZmnDsHKIoLBG
HPjQPmEWMLtTpsekFU/FRvNwp9AjpnIfDtkpTQ6lXEinvt6v9MiBeQp58DS5E7Y3ueSdonbr6wAD
fKij/2WyMJm3/tcbZfuGZVDE9Q3dM005nfwtn0WYcc8y2gr3GlzjfSr/ajV4NXuPyNZCku64MpNp
QlcEVyzysE5bOJqUi00PPsXtOD7LE5EVgqHwTCJRApPQvCVGlxi36QZR1fIwUFaBXob12eto2d2s
vjozvusij74tcqJoEHMcR2/6WcDijftzWVhb/cKsjZRzVo1DHbVl9z01cKgce8mPhci+UbKfn009
btcepswLl0UE9GF49vkmwPIU2nOEiQbopiothBq5CLVZntRSqpD9XyvOYdxEOoCnJkV3DnLLROUw
rapKqXqsz2Uu2K22PYzU3jbp3UuUHCgQf6PP1N3GoJtueXmiUgXThyC1DXoij+iL+VMcRtm96V3A
qlBJtyymForGZQ2ZjH5wCoNcIRH1sMClj6VspctJjZV/cYwdc61WrIXWuVtvjElQic3lZMghBBYA
RM5mIiVlpTh4Y9nvGx9shpMvzilxQMqEqdNvcO9WoO+2w6K7uJQxKRqaI+6GZ6S3gTUf37HhTm0m
RtqemQf+0eG+4Mo8errxY8HIuudy0FB2x/PdZAmibCIxoB3gXvq0z2vKeFRdx32Fb41+dFxBDUSS
V9nMIeREDtda8tbcgvBmsF/pynIAN/dLBlSw133ilrU9isXw3HXRJpG1X0uK8uOUvHVIN/upDqbd
UgzN1fCbrWkY843EsXxfRF8LrSZrpbTbO5QW0uOpuNzb6EoY0dpK2v5PYI/frKKKV1x7kIXtuL9D
cKIzjiy2FQbAXsuoH4ETYOuyPs2Vnuw9WV6FNUaltjJqfz2k5peyLDvgNwgKqhoAcJWS5tE3dGgt
Ueqnsurs57BcVDs9AD6pXSM+L6TzdXmH4Ha3gWcfHavVLj3Ct0vijxl1EHYFEWFvuH9HklHGCAr6
iHZ+7lqK1fgQaBcF7ORGvVj2o9HAcEtpVbRhTBfQ7o9d2I0vfSSFG4H7EZnErnaL8EK9aoGDzwXg
My+pJAvNF/OGpaSx0SW6vWmDft9X5fclp9Tq/T+aUfrjfYUD+RHqdjSTr1FMDXq/mM4dXSOwM/4Z
qcB0mKf21EislxqUugSz/pu/CGfnTFlyqS2fK9p0VoF0Clp3g8/mMXL3I//pY1MHP+gqP5zGWWjL
VBRtHN6GaIpfHR9TslZ45truQmvv8aevuD3mgMSzt1TKgHJ0U/vF8OtvVMDGtWJOdQ45JzFW1C3a
zZKoFqDZqMCTFW1KcXOob+yI2tKQNNJRb636ohYYanCdYTqWtH0ghgWnX0MNhSUqy/mgCoSZmw57
A+20KeUZJLngrEuoy2vOmwT+9VQ3usys73Appk0YN/PeoK68DnAmrDEuRLtB1sIJlI82biR9wHZL
Ho+Zx+D6BYagUzR+H9PSfBbklQ7osuGvmVcjMl4E2UbkINc13x7MixAzydEeCYlBU3Jzy2B4Hgwg
PygWr9zsGUpsfGNOlLNhJIKcEO1H1xCD9GuoI+NDqVvzzhkM/IN/DajjLSiJXoHrK6is7eJ5b4mO
//3gC83feCZcFGxoJNmkzWiRJqtZC71gtPqTlyHwBnP7MYnafmciujupYbG5GYwJ26Wpwo4dSwFS
7LkRG3Gd3neLJ7thWmGrDwJOHg4LGWECV+oGeAHBo2KaMOqWM7rD2LvPtXXAUlJfyrb0Vy2liENP
ROEzxDUi5HMfLEhyZlaiLC+lMfTmLZIzo3UB9PdIduN4GiprOPXyUe2hr8Lmf9DRlDAFgw7H1n+L
kuhTLvx+P0juk5A23Z5mLdtW823s/Y8ih0hVRVSxEWzml4Tq7B6aif7ax9WTlcxbe9a+RrNeb4P5
NfTDfh+S9IXOID7b9mwdTebvRgrZNEm6d6LVyPf87BukMSRRJSjaLMHGwNQHVWnqYm50WbkiUCOm
bLzEu0bm8BiuQUwGkhsHF2MGlbpq5ovLHAFKtb3+YqllukC6YxT7JdpXwfjaxAIzT8ttfdC15ug1
pnEhSgW9ZYrtqRiNz5kRfCNKesJBQCyTVlgJKn4KZlrmXb00n9cBUdYg3kV3LkuwhToT+LbQWm/V
gRddlhEuPxMveWkNRNfCvXdN0j2cvkcw4ByyOAJJDqp5F9PUegCOxkKAMG0D8XGke5l5uCtj+6kX
WG3JyDyLGoJ/Z+CGDos3tHNzuiZ9hVRLGuoNKeQ71V+3+/pTFSEXWtKiuXS8WRtqsj87VWYXMwnT
X63Kuxh74y0sjT/qgtAA+haXLqcO6afLHlP0hmCD6Kg22FPVgQsPuWD10H8EC+VSQFvA7xpMN52R
41YamURI5Vqr+UYNQ9p9DCy/CjZl+apsh5rruLuyNL4hWHOPTt7ucUbP97rIrUucCZbxRgpCb8SB
4cWADOZgAow4EhFSw6hb4y+eNi5diTV9Q+fEmire2CT67sfWnCGX2NlZALr3iT68j7GAak+DcRdK
KNRoyMq5jh+ja6GxJaaVvEMeK5m0FSbZ0ZZ6zgXpw3qUt2iFoaYsONEt9j7FBQp3IfOnMtdkUcpc
zhqr8/YL08l6COsG6DQx3gE9Ljts88c849HTTVhu45J9rTtsiwrR5VNQryeEitYc2Q9vdL+3HZ26
2pz/8HXrluDfhu4znIgt4UIY0gf48eBQDCHE2WzZUcmqDiWNgnUCYPypzKPllHbFPZ+W6biYZnie
5BCxPTf1pbgoS7Zee8+O7xh7g9zII7bAzS+8aDvU3wBn42J2cVk0KfTxSYYS9mSMsEUKVq5mco3K
4MQSsMOuHL0/HCedLoEsP9VmgSjB2Li4bv3OuFLqa24L5oJNmWErUJrvHF7fgbaH5NvvhQ8vperT
BAYkUu6+YF1pJaOGVxa8iNo5exlgsDQhYlm2fiw9/t5QLN6FHeKCvsZU2dgJYYi2/TT0LI1sWNw7
RMDRWtNwL3pLGV48fd7npBZ80iwXqXlcpkS2F99BeZKdRBZKU7gBnqK22GLTozUiNUSVg7EUVdmn
nDLyyuvDk2bP49FECYHPAjAAy3Z340yW/jQHhrah2r6P20jCzIj9Wnn4N3K3y5+0DJZSHk4Irsr0
oHBeaDVASJrmCs9mjAJ/1G9Cf8OfQb/ELG2EhLcE8oTUOLdIfnCETABxF7pQ2mBBraenvK4Cg1Yn
3YJDSrlnZ4NHJYswHqje0SZqbRKYQGFIdgQt96wKv2mom9YNK3NWSEiMUgfQuqh1nESko2SJZ3+M
jeA5yoNjKzvTcbEspMGD7PKLMD34YfEZ6bG1S8jN3FfW8gI4hXiAJLLXE12urKZ830rGUeFYu9ln
s6Johnrp6ZJmtACIyFMAOHxvBFRpsAL2rpLtDXqbsO4L7YsFBghN6HzQndS+5E7zsHPbPOiy7Doi
QT+5eBOFaQzTatI+W1yxO7+xv6rgR71DcBmDBtVk7EoqoxYQ/obsOtpkxcYwA/zVPC0U4S5dkifI
Igl8m+rJ3g+zvvftybsmpQUpl/LMFlm7Cvdrwb2MZgoxjgyoTUYKTz8UP6DEpSB0nyJ3iD+3dX+i
rxhvtVQMh77VpnWRLyBZJkfnllbEO3s2N6XbG1QWkF3abb8NKsPY531+ZgZzr6Ks/6QPw5YFXcY6
bzDI5IP4kRSWuNRDSjXDHF6wc1Ovoyi/rcfK+uAhW5vZHV5E7uvbxOq/xZMWrg3odNytwImaJcVV
7HS7ttTLa2hzwzTJrt7GoX8oJeKp1EP8ABMMVx9mFTrBeJ1TADgXhEhvrKwvLhZ4fTSjcCTUgE9x
00eG4CKgD5ylZCxJqioII9xQQ9+u8CsuEILKu+WgxQpsMhtpPe472jrPIPN3g9X0uxptz1bz2nrb
V/xD/mLM6xycES38fLhUEhOcWAja9SA8kjIVQ/z4gLEZohmFdf4xkO0LyDKDfPdDoxf6idrxQgTz
JRu+WCguSZiG2FaXU/KC4m34kxYn2R3ENx1wuRDrJOkFtj99GFADv+QjxQnsfXlhf47EK/bJB6SS
jZKBkIaIs8lKkKfQrByK6ouNUATRdrxcNSrGGzF4ENmDYTmbbo8cPrReY4g0VyKaZphCJIB3udPT
Kw+yLXVetDj4OHJneLFnSnYlrDlY2P3XBvLN2mtgWoxxlL0kNQYyfS6G9ZrmY3Lt5ZC2ZAomSdti
GtDDFTcv7ZD5A7Smqba/Jovg/4texmVozX6vqu/uAJnc0aCmCukw6WSwSZRY8S7wFgSverls00XY
t0EmB7gTpRufSLAd+4dNUzntpbWZceXXRLXvCKRLzggo7pb7Vg9mxPcJzKot/Vb4VPCVhJguOzmE
WPP2lm5/pfNPG0NGuS5D2q7DOU7d1UxOI0Ibk75KGqbcpehxpCgCNh6WA+CmOb2pxC5Oekuol53X
9Ytw428mEYGHfBisi90PH1KNkCX+Hzt+yfdp1jtfx9I3n+Kw2DUZomcdMu9TgEGDaN+HbfvJbrTo
aes2mRvM0OWrtYTeJq7MZ03SvZKOoLi2E1e8Osa5ixJXxtvt+4gyUi47XKzdP/IG+7tW9q/pvySb
pVum9btz2JX24QjB4ZTV3abnFy7UOZoLmVwCI+SmNGqmR/OgOSyENS9vLwO6S2maVQMJLfOujkIU
V1J4qYbQIoUsJN0+edGGjkbbYo6PsMOHrdYe3K1COqSI4ZY6BzfNUNEh4e5JhIfnn4Dho2OPy+pa
e+hcBjf2t5SViBeKUzM45jJIQe4zQAawLHZE82VyOgmG1AyShuFEnHS5NVGPMv/BH1g9tCLHD47j
ItTScV2wMKCvjUcxZ0G/wr5j7XoTKQN5elRtvRgpYJE96YQJHNjcgWhoiL6DzvC9lrVotdLQJKa4
XpazEFF96nP9bANjuGe9T36Bb74uLt412TVX/XNDEI6WVBa4CimuH2Ks+JrlveoemtsaxdFmcIhG
ctNEP8IRR5CLhXtxpO/cTd9St/ojKqf0UlpN/El48elPdOrdrfJqNgsNVHBPsNCytHi35AFwCrv9
pO4phQaEmZWV9yzony5eewb6mZ7ATlTPKL9cbMDkXhbnoUm7q+d+xIVjH6NmaXIux+lBEDdxFhlm
MG5wwckwh2I9GnjhfpFhzTLtkEE6j0jYbA7tZXzXfKQJ0jtNRqipRSfQTbqPajsvkmDVy55/kIjp
CPzyrjZoXVm9pUsEU7OZ+j3ZUteOhUUu5Wq63H16hCTP0DkVc8/uQW7OLZaK1BgGFqzhB4WsblI0
kwN4bFLMCMMZW3YIlKWKbUOg8c7oU+9RlgRdOsSdblByZBsEYJTKfPgHMTeEQCZy2obTw71mi7EH
0tluF1lPBPLm8+e109H3PpAQStsqowuiFgNQLBHdNNW1RweFycIrKRg3+sb0Q8TLuB3w97WFHW8r
FNOEJ/L1jy1HKmSgAQ6WaK6BRjmtq0be7G56eJAttxH/Y3xaf8Tj9LU2uplNIeoYCspfupYgIr7C
CeGD/G7rmPpt8vBBhl6qbaOuxYIIMLrSps9OnB+raHKP8Q+KNsHZBmsKRBScKLCxb4lP1pDnUdjq
R50/CKYLSpTl6vrDt9rqj5EUBxWGs4KAUJ2S1Mp2ofgBHKK5TGVRaNs616KnTk+/NiOT6MgdabW4
Rniz8T/VMLZSz4nPYkmY26yBhIT5Xli0y7FEGXCNiplrrYFQotvRU1tIqyL98l2apUcn0IhXgaxb
V0Qbd/lQbjqHt60mvrIplmbPzn/YLFpy6mebnM54+sr/irljb7r1xURUzBi1V70pPXKt8z1BqyVU
sw4vuN4R3xF3YhUdHXm9Ct1v98R9sMRSxViqg6cUJhrL9JaIzHNSU6WI0xk8tw5XJGnvHtQ4Vkd9
dplY81z0hrJEHOQxW2F+d4wALI6C5iu77eFclIIt3UG5XQTb4SOL52Vd24D+cKAMW+9dskk37wqC
+oPdhvPVMsfPgR9RpakXc+vJEOCy7180s8sO5tLHxzoMzmoTRHj1d78ctaPR6PqG1hDh7uSbZ3Oq
vUUo5SDv804JBKQ6L7dE6O7ilnpZ22FiK7xqQcHbensCzB41kZb7OkVWC8LtQ2tSG8H0+mP2tPaT
XfafqKhSDLHtZbfI0mJgLfcSbc3RTFkLWJJxjB9tOfmlga07QuJA59jfx0gsbmoo+AQXICiEa+Tr
KKmt+9TqJlQhyF2ZTuN9NOY/QQElJy2rrRv78jUGqvIK7cfYlhOXWo7GYhVW40DpmyWFXuu7eZjj
x6hhHfJpnq+bSErwHXCVtGrmS2qGV0/TpwMc8/KSRcLajrNAxiuJWQ1iib2n+x9Tqxuv2lIcYpOV
FTk53QGJaQ6Gwkif81ywUQwjkn10rOAZRqMdlVaHnfSz28J006yZqIypsV8OBCE+hwGeUt5+Uqty
KtwzlGmsQaSEOoYkCiRIqnhUmOfJ7cebimdGEHAEkWCgKRz0PRsFeg8mH3Q65K84IxE84CZNErpO
blRJ4zZCkdqojiRAvwLDC7fNjnJahMJRihuLW+DnyPSKvHpkTnn1iO2RyitSWk0XDJZuWJsgNdnh
lcn4FHr5Bw9uwK5Y+GAnqYBtuv6LEughF9sHOo0ZmU0EW57AJQ2sMyWP7mQiMF37CfAI6X/Yeqb/
qg+R2MfAPPDS4G1AnYxxK8BjWEKFJ28dfetJsZZppVFxIUVsr8/sQGxkTzM0WpR65dr1hRDrUHMR
1TpwOBBtc8caERmpAeFQc0ghw/wqx6hHutOQVBVgBWhc0iVHmliHrFkIhEyeM1+3P898cxK2l5th
/CnbgztOGnhOvxPlrTglnkfjgUwknUyRky/sY48ZZT2WLGP9DnSZGuqE1NZqQKOt5B+mnxHLE7q0
lvWENXqjpdilmnGXTSdVybAXYzrg5+9W2MgnqEcDm1ynwIxBl0bhV9GMk5TRJvu5oAXFxHqd4ry9
U5W090IYDwyTYJQ971ZZk39zvVjjE33TPSjQNiUkXAtCXG3N/Kql+HmKPA+gcmnihRS2dQEHe4M6
BUtGLTmecmObyi3uMAWv1qDP9lpkXrWb9TG8+aQx7IoCEHcfvqDJZmFla0+pjQIpD5ePEri4t8KU
P0TqKZPkA84MoB6+ll5a1v87fw6KixeMMCvE8JQm0DyHnEtj8VNoJimr/ywv/6ikDUjI9YR6NA1n
Xak4ZIsESNrE3I67CkTnsWVFcidjNoMmutRngn6GF4ryvMsFbToUUyNxuAR7T0GMJL/HAtlmIBOs
zhwvI9feqUrcrY1OeBC+vu9dM2iIBw1cOnP652aO8nP317BgheUazirMaikWsndnrVWgFNFmzadg
Z30kjMt6kFHrPDdJtmqRgC5W2dy8Nqhv6lFn2Ku+xETug6ms0aqJaIVmxN4FjqgAnEypu218CuAC
+hc7+aDdk8gTcFHRQPnL+bngsifpNn/40JIPJjlvkymA2ACZ74+lRUSnZzjorWZqc3E0pvspHl9H
XJInNbQjwSipmD4W8Fx2oTRhqCFyqNvWWYaMR57zZT5AwtI0ShLq2nLiULOHIUXSvp3fvIKaMtIT
G5mYCJOdCAgmwMzPRoAF3lopyJWWfAZjxY4W7zK2ehthzOAhkhIvGvBF3mG9p4TY5+kmZTtOClCQ
xAdlZ61l4R7lHnHIVlpuQBv/9C13XebtWaLeWHAK/vWozq9R1n1psrHFm1XbkIgL/zb7yAZ7ezx1
umXzhcZxhagnWvNFGNeKxhmK0tg5IzgVddjzDWzaZTgVlUdOrdr6DGtgBPYpNS5iSPNTXAWWQEZE
r7WLEcCYctn3azCmFHTTnEHZoUc1yfd8UCZSA1PmaJvuXhPu3POhU3kXPqtIOzuMfhc9C5wzNPEW
j+1d90UQRbGfWoJR4TK6G9orgAolP4ASVX5r+jc+6q1BQvY9Kbr6meb5j6JNxb7hPnKiYbAtww63
1sRfmxH0s0n8rICC03lkyrDJ2WBomU9+C1Gwr0eCD2KNJoLKMmqMGAN+hr0tjabNREVzy91rOBlR
m+2V2ybC+M9iOz1OrIioMtAxLmOdJIzBP02qcZYlGpeg0ZJ05cWXUg5OX20dgJdHW+qbQ0m46g3S
gFneY2ui1qwnAvmbBbgpkk7TIES+WJISWSEBaglFuFKlXutJP57fjXS5ZVABT7mvyrQTNvn8221/
nHSE1X3h+TgvRUNw3rQ83DG2zrGp31sv9jZQXknb02FNN1LKtoAO2aAp9tYKKaVIKsSR00nJkG5F
Zm575BK51RlOp3aczHHID7KNo3akvZwe2Nxy3454Gep940kNSe6MJ2cZn2toWH9rgrFw9Nc45xA7
yfWFJoWRiUVlziijz2PedESAmPYascyC41kTt8HPp12AKn5b2fDeQELSTeGbtwsrPFutpIojtaCJ
LIfMdIeNwD3DZV/tXbkmXApA/I5FrW5VWeNHvMnBDtDoyTGy8OHJAZwfjJJw0Q/FQgkvwya8IWzI
uyep067pbWNinSz33gM9tlzKBVDmo23coXxQrnAPEi9dT+USD91xnzrzs2MW4pLki41CZohW7oTH
NdfM55Ad2dlPRwZ3cukJf1KJKMqwa8PtJhC19rc2et8De4dV5IbJhYwua59F1ssMhn9YzfIDHuUQ
TGiQQFbkWwIsqBjTMVPmJUNWWZrRHGkXQcVHJHBKl0Q7Bhk0aIkOHmg83Ns68Omou8WusLgW6X4U
z2gio0ORjwXaHefTYDZPQP8bohwuJv2yszLgE3QPZqQn/NMrg8+x5hm7pUYv6oaY93F0Bh4cVIiC
tuylqsEQ/L8WpUd7ZUFma0pXqeLMxBYSkvdbSmMStVLVmCOZQb1uO4c1GctDjCVwXAJjHxjjQ2Hp
fqVtC2/+nsnuCgWzHi4e9HE75DJQA4IZ5q9pxMDcc6fY0lrAYJSRGJ+6SPOxnhAYrVkW/g7LP490
M88WYVz0sLcqnPqXJjT0EkpswRKvA+VPYI3lbIKSOm7EBcIN3FmgQYjsM6wlOjI2kiH2QFKO2gEZ
D1CfpUHzR8C9YVdJmx68pZGiTHmYWotkPGYNqmMexlDyVLQ+c7amidrUravuGuJOIsSEIGFnECR4
eEw1AHyoAroeCZZUlT8QrOnu8go4yVr0+BU6sE4FAZRZ9C1DxgKhJHZuYxmb76q/qEb6l7Z4u+vR
Cg+G9INo2j624ufMXYb7KGwKUqP5wWRLeRkcvhhlYIZ3vrYfuqD+3ITCeHZsswAspDsQmkEKdGgj
1l4YW3t7Kb7PM9/WgUBiBOs1kuu5lpa3JtwbGnOD8pdnvU5Yoc5VqhYicRROlzDy8JePptgsfo8D
ntb0dqkwbS1Q3VAyuxU++mECGKUXlIdE2SyHwI13lcADoQZHzlF2U3w0ehQOeRvJPzLnx5a43dKF
8y8tnJ9jEEdHdcSH9JQIqGwqPCA2JXCPSkm34AzpMi76TOurh6H1wd0jGQsxJ8pzyuUVCZVrFlAT
ZV2cO2ZCXUAWb6HG5gcCR58UkKczZ0R0erl1IXzc6h49cVglMNiBsTcDOQBAJyOYNXQuFrmeEKgm
zm5tnUPq/wdFCrJkRXcypvN/EQP6v2ncHIgHlGZtH4CZZ/i/iy+TTgdVbbPn0EkgWsEC3QxSf6aG
3B5+PlKHrJ9mcvlOzBdkEcoyvBqc0uy41oanpJOF2Daq7vYgxIGKBdOWHuN1otjNzFfJNlaRweMW
Fe8zagoa0uQzJKhF6hzKeQvmJyxQROXa2ECW4i5Eh66/zjrqK59Ejq3a+rTSAHJJDC1561gMDNqp
bZMzTRj7Fc4z7lvqt3wuPpUp7rydqulqbrD+93fO1H+XBzq6Zei2fPNMh2nqdzWxYONk2kk+7AV6
VLRz882RQ8Uu6LY4XAvYCvSdeqJ03Te/ZR3kaG57UkNnpN37I3Uo/noi8xY27hRfNwZW7/dccVSl
WCpIZ1GnxF95478O1SNUVPZmKvN2rQ7VsMgXaZODTs/3ZJOX4qzjcIrPasgEjQEgr9wrpCd+koDm
X8Ovc8a9NbGPqqeMJMMYYKCpsPT2Ge2ndodk4W4MSX1RhzEMShcxdHbKLRCN6pwa/C73jpNR/QF9
Z+UkFIKzVkPbSfvJuPQtMg8KMjgfSCuot5ofh9TLL0ELFMFuMA9ZOB9VxLA6pXKG1dA0kMDd1Pj0
2/kIWvd7HLFpEHIIyROhwl/n1K+q31iShgUSpdGtQhJHKMdPws9Ql/Vo6ycpwVbn1LO/DrFjYdtW
x+8Pf3teHaohXyAdq0fvr1OP5THTszUbnOTqkQEqt+3NstHxA6zpnNEBksNsUlnZqIehKWUvGU3h
Qf7Or58xtTT92yGuzONgUy8MG5lWI/kIPb2bC2AvmpWBDiBUHrqIelvWdBmyugArbVYu04Uiw3Qx
kMGv4dkBxJPnfj3x6zCRT0S2OcCMNLNTonnRzcyam1kW3E2a6F6gduGmlbFqMzo2XLYYZPlbr9+z
SUO5jtHi5UB8ZnxcJJv7PbNUPlKHrIoLwIUeqXvOd6TM9WOmEoRAj21R4UMNQBXbIqOcE/Ancpi7
jDV20EU7QJVnkPLiEALAOKvuje2zGpWEQhFtgoNzq5HJbYMwsTYZ+YePXOY0kBIJYUbKuNU5ijzD
/d/nC+d32bVj+GSy265tuKxNbdf8p5rYgN9k2Dm7EiNrHnlWih/afQEs+MLKLXxvfmNtDtjKctHL
VrgaYHMCjsyxm5N9ZAYbQuV+PlMNNYYoMhKTHU1eijWpUxzYqdFyn3XjMbaV8QDJv9x180UdmPjz
r2MZbQ1ZtVVDK1szoazB/n8PR5zDq9jiAq/T18lzsj8jC7UbznypLKN9GHW+cyOg6+dQRUhYO1iA
6hTM85/nLfRalDNpVuSVc3cksU9Zy6h7mJg/qCaFLJbtcwaVJS9txAyL3PD5dcZDBDfTf9F3W//h
8xAC5Y3nCstDCP/b5zGLLqHtYNv7mFXULfc88ykcMQ6mcFQyxCRP6lQEHOhc2M2nX6eSMjAO8YQk
MJW/1Oou4AmWtGjY6b8NsvWu2nEB37jjtLQns8jTiaxqnqhzMfWbBO71qhWsg/72FHfodkcUw7S3
8zHZ1uCaaEoDp1xFMgvOb/ztv38jhTRWlHikSZD5/n//j1T68J9rmoblO5bvGb+9A37KjUv3GrEv
gHU22Xd9gCOlhlpkqYxMnH8eq5NuGhEWgeho5bFs3lHcjlB76dkH1HvuHsE1/Dh1GJfaERw6sWAs
FPWALrJMJizDmB5drkZPnXCmEbN2uJNbHdTCDcmF6om//Yw6+bfng9wPgN8V3razinhfI8Xai7wb
37I8xfgSWR8yYdpn9/Ff3ir5Vvz2VsErM4SBME03hXIW/c0KENhzaviDY++5QyZHtjTZCygJEqL1
7HsYNUYJQps3prexsCZFQ++/oO8GX4XFLAAAbnGuxkrOhfOKn+YLbgesCwW9Rz+zMP46FTHKU7iZ
JsIRuDbsmycHa05sFhXJzZzYSLUTCvXOLqW6Rz5rPEWxt/ztJ+Ur+CRq26xF70WWfIiixDlG+ZgR
oMwpNRj041f//u540jHy93fHNQ2djbTp+jqpssSr/nNqqzoEuEMYIHDuimT768asbrYzx+tIo5LM
5xYu5JVzP1c/E0VRThl9eNMTGz21i+E3nP8gPA4ZR7IMr4TSQpaNk/aiDm0UTxsRVfleHVZG4wHD
QJ6qDo1qXm7yhTApDq/qVBd+US+GEeI/v1iWjH9/MRByP1+MWLDlRrvwSb3OREaw7EMG3dGkORl7
cfsaA8vfjz6emake2ldd71G91cantHZGVADzrbSd5kX9aN966SptalK55Y+GCUbi2QzResoXyrFs
oVaTQmD5rBiAjNejuX9/ocL0D47pFw/1s16F7DTKJuOoDpdpJjde74ONOjS0oblE+J/eX8nSXPOF
1q56TqeZuv/3T93/ffpg5vgfxs5sOW7lzNav4tj3cCMT84l2XxSAmsjiJA4ibxCkRGGeE+PTnw+0
z7G1O8LdETZD2qIosgpI/MNa33IcYZi6Y2Cl040/vevbP+fMc9wSx1TBRXZRUnx9yDZVcK+lr4rW
gOELYlpUiDmqVdLhHxr0nTd1jx+AiwmOiK3qpzGJ6Bm77LtLuNgZ86vtV9p69OAC2xKwO6pc8sa/
tvNfvxrtnnUlMRUyQ2aWR8U3hADj7dcHmD/TLXs6069EAQF/+wPKzvG22z6ovvmROm2Q4ko9tVv8
VcdldTO15tljrgWCmv/UyDql+Dazg7P9N2KSqkuqeRBNnOk611mVmpvy8Z+/bdHDBUPWNH672X//
7tfTsAR//VZsv9L7V7W2B16xDKdV2zwvo4XuV/RNoJr1G4Et9fVYt+YNghq6CRV1L9ieOlRBDLuK
mciv1hxfUMseNhT7K1MMdz+w9zj0HWlmY4Uez9nSjr3tg1slTF/cFshxOpGTmCJO2aWS1PnVqxSd
MFidM+k+//hQpSi3vy6O//gx/5/4s777+83f/9d/8vsfdbOA6mdH/vtv/+sYPoT/uf2N//8Zf/qE
lzRPm8+f6fu//azLt/3jnz/ht6/Kv/uP7yt4V++//Sas2Esv98Nntzx89kOhvr4DfoLtM/+3f/iX
z6+v8rg0n3/740c9VGr7anFaV3/844+2xym64X+5f7av/48/vHkv+XtX7+t7zsbj/b//pc/3Xv3t
D9f5K1Y8x+WW8njUWDaPoOlz+xPT/iv1ogfNQ/ewodF1/vEXGj6V/O0Py/orKwVXd00s7lyMLha1
vkbuyt/S/2rZACo9Huy2y/rN+OP//fC/vX3/fDv/AkH4rk4r1f/tD/n7Ec9XZ8vp6Y5O8KYuBE/v
3494Nx4m1iBMX+dYiZessaOAJaTUy9eKLaiy7f3aj/3eJu2myKPlQFCnHhaNe/VPzvfQVCgd6TZY
HgnIVywrczKFzgarnt4tjxZPwk5Fyy2JXimDP8OAtdWc/uVV/8cP9q8/iGH89qzafhCL4GdTehbM
aAP/++8/SNJsw91JmxHHoOT5Zzs44mU8la6614ZWHdd5lX4xCYTE2cxoP4OtpYfRZmKOIdrAz2O6
MUTVpcslk69iyllrbyqiBiV+YrJ0qozpUscPBYl712O+Xswy5lkRj5EPN8X6ljXWeqE0YK1iIeMa
THnN4Dv7H4pc6/cz+u8/radLDIyG6/KD/8nCyFSxrLXZXPZJzG5aZRMTJkiKIR+KQNvkLVmMeLrL
6pmlD1IYGwO5r7zhbsyxVyCA0YGiAoXvl22dNevI8BbY84tKjeOEOvtGixKc8yITx6RvZgSG8gYN
iILJDgcszoV4jMqVZM5yRfU9YNMDavD1wVl0F9SFyUAQPT8lM9+HUQ1+6q39rb46MOZF8ZxR9Wx8
Le22HuxbGFmsW3MNk0OJBBoJiEcgSNUehZeTKpYZSBmg+lG0V9h6/CEhGNXBg/Hvr6E/GUPxKgPR
cCTB1LhPpPhvrVxj6nnCnjXfp6CqdgV8Kd/Fauj3Oi8SaSZs8BZBtix2Zqf6CaC9CpDFDWHXqmdL
JOsJEyyGc9VdQbMl8D1bqn1BDgWSpyU5TFn0iQmUgq/i6ZDGrufDpHroRr27V0QTtojfkcue6nFp
boUNrtDUS8UqCSZ7F6lix2J6vRgmsfTzU+IV49Gty/qYmuaud+v7WsBN1UFJc6OSWJDCo4ymjnDY
VgQitdJD43FpENLMcj+dYNoOH+5isBgkU22nTwo/U6/sj2x8yzTHvR7pzO+9NIOgqRLvQGpMfGwK
9RLzCHrkwhfH1VjBtlvNc9kQpr3TGW35+mw8qRnbOvQCbf/v354/9TW8PXQ0HHns+Pmf6fz5Fo+d
dWCZulZ7rso2bDF1wmnAUcP1OoWYOy85OGXNyN1rZqykrYj+M3KK/toccOVZSTweShvy3UoKdUHt
CMuyQ2k2mG2YuOSfp+YiDmk3qZDVe3WD2lg9tnqZ+VHvWH4riUjAnD4Hw2Zg95oiPqwV5Q7+re8A
ROT7QkalbcXRZz7OjFBv2drSgrlGxXKyaq8xEMpjWY4/1lnfjb0b/Q8noDBd83cQgvPlt/cwgbuU
bcwjzG0q/C/tDE4ss3dR0R3kuhE08yJlMVs3vuzVazrzs0/9Yl0iwsPp6HYlPEVcsgDPXdacrZsQ
yDR+IgehAimcuxqynVMDQWQNsYN5qvmqsX92BjnUxGoY5GDNHwmwJzsDhjzjvx/QBrtswnyF6/k+
KVufbnP2rVZ7HZVA9p228Pf6Iv5lNgQYArNF+YFxXADr6yeimJr1wai9cxIvxg0pSb6ZbSgvs3lB
zeQ7Da9qS2cRmcA/oAOp/dgElJmE7qZaezTG+ArSf7azTBltdWm6Ayr3ALIdX2+Vgm5uGPpxPhJD
Q+mVwzTUZez6ssofUegJnyQth+8fhSDvFJf9U74JRuzB/DH3IM7Rop9jMewSqqxDTRwBIs8m7G23
DRUhazxQqj0xH1mIzOqs89zftWvxosha2ZWaXRIMnQIyRRBu0BmJLEr8vvqcZLP60oZBooPGFUyz
o9FgfdXpjzzpCgbzzX3FyRN0PFtDCiGMv15iHfSmuvUAhQaecl/dHFJSnKClq+goph+sfnGhdtMr
X+I4pGyKXIht+45YaWPZnDH0+ZdBLD82838lcWpU0Tkr+mY3OOObIaHQaDXfH06S6pRN68x2Dkrk
gKLRnLQDDhjippESvGgdruD0eRkG511vpzcgDUNg1dOPsbaqsIylCvIVw3TqqCBhG+GDZDhG6fQt
KjoVmG4/YqBROY9eADmR5q7+mqx3FunfoZhxrpi61uPFeh1GAlI0ZbMtTksinckpJ7lGHbp5+gnZ
O4RnvSdlE0FYHh2maXm2vXzv4adDMZZFIaS/+WQhyPTSUnBW9iCeV173KW9snxAbQbJIfNIdK8xg
aGDGYsqZpvj2Mja7qWtdka0DBnV5c9fp2rUceH5j2+ziFkx+5iZZMDcDlmY3/Ua+AqFUsrjEmcDU
CLkp8OwWSD7WpF019gcuApgINQTVOHX5Yr16LpT5y3Cn6NDkuMmwVFi7Ee98tLRrsCR5fshdKD92
El0Ma7ChG5HSox/i1StvZjbJETMKA7Pzrsn0KwM54NGTDFK9T3t4ppe1fDl6A3JfzYSFbaSYjOd9
VsqT1djxyUEtqLev4H36A/E33LyAEfX4s+r00kcZ8TaksjtwPKAb7Uveo0QdmdS/lu6QBZU73LQN
KeNVl6ADn5KgGmq5kx7384xQZ8jrZDcKFNWrxZAfJZSX3gNr5s2zv4Mnq7/zeGGbQrrqLtKVvnP1
+4wEwyMCs1/ZIq4dcMjnRfQ3bq7uzNWipRrL9IpHle73ogCA5svB7p9kNzyOXvwtioefjH+ba4TY
JCjXi4tYn5gnY60Oi2VZN5lEy4XvPJPuG8Fg2qHGYcXPmcShbmJJSMvVH2u7OoiZhrzxtMsirFub
zBhftNJj1pxj28mpCNJsYra5LYisOVquSRt29p41PpN5B5q/Mw5x16wBO9DKjztQRqyjSUByFcxn
zQ1K8zZycCxxkhN2rwH6NuRj049PoiFUzIFctDOM7pMJceSnuZ3QCluOb6w5IDJBs9dkxbdeM7yn
bPRtiIx7aWhkZEs3w7O8GXXgLuks6Q+xA4R7G/lFDQNNLwbO4Vq7dXvFqwQlZ+FM/kojmRgyv8yr
9dhUo76FGpNvUhI+0BZNFHqpdqIguyHx56hNo3Hjecq672bu52hBNQi4svPbbX4Yo7q7ToV3OxCd
5A+O5/m1Yb+Z2mofDGdGPm7I93a9tRcuglhf4nNegGhqPiO31Z7mDAQdKX84isoNoPrLG7BbsE8k
4cWdAzlr88W4VS2UOy/qHqEmO0Ep76vZ+N6nVNz6oB3QVi4B23hQxd6OeKZv0usuxpzyjIsmfJ3O
XdRM+BIB3idCDY+lzjsq4+nXXM8uqm+E5Bkntj9G7zB3HBx1UeFXxnywYbDuHFijZGlieYGwByKO
oOmpHwY2FG8qbmJiqi14i5BjfKGQsWB7LW6oYvv7ISs+p4qEri5OrZPmTQ/9KFhkEn7TGS+F5r2x
rDOuKRh/usbwVOOf84f5EzdieVWu672bOu/URR+2Qh1s19kmY0UXUwvrXCU81pYNW9mp6aXTVo65
WrufS7YiqYGc45w4OZRLsgf9iNLyKZ26N9HYY2DUUoObN4AKixVrlv4i+yoNIobKuwJnAzvfNiIK
cGlC1PM27q8UvTPzbhM3cI/oNYkqAiB4ujjRg+sAfLYxMjo2V4PNJRG0Q2TgnUrNnZRAZPTlqsRE
bnre/QRjdmnjCUOoZxL61KEXc/Wg4XOJ2c6OzKby+5ZGwwfKj5/E1H3iau9z5X0gv5Oc0OpUKZ3o
1Bj5LrLG8WyIkuTOHI0OW5rZF8MSH76AyXG1Yq2vCTSLflarADtojlO45N2uFXlIdUx9U0bMkyRR
nq7t55TQZ4uMhEg+r0t3pxFJhVwyY7wD1R6Lxng1RDMirYUv605Bqnhh1rnn1o6aR9klbwvGPU5u
UxxZdUd+0Xr1XphmOE6FvMSM2P0a49FpX6fznUjT5ZjLhCeDhokcQcRWukAvQwH64aHV3hC6mMuj
NugS+YpXwIUNRZ3FLO4MyQmZXzwuvgOHPKup5FoHll4Kg65ddQzKgnbY0j4Nd0YUjFhil60NNCCD
rVN0iiv7ul3Q1bkVdQ5uq2E3xBKyuDdcDNq/gNkV7NvIkf5UoKcyBhwvni78Zc0OBHYi3dFkdmsb
1l5b2dOZ0BfDtKX236ytwNjts9g+dGkJ3ayo3zolPuKs/mn04HB65oJ++SzHybkoVnV+2uH2j/on
0no8dAdovEje2zVrhhvVQYE/dOQZ28PBlFNzY/KSxx13Lo8USuEQY5J+dGmFCPN+NkfclYWuk2y4
bnmXdRl6jUmaCq9UaWZnMkVZY8rEJhag2mlzdl9+BXnVA091ffIOct64epJ01hykIRl3Wnrwtjmo
wLsUGNjhKBuIcNNn8uG0bOS9aY4K3YBP6RXvZB9FGKmvi9UTJwBjvCVTtEvGsr4lLpkRyMJiuKLd
83OQ8mFbA5fpZwDU8D01UqM4n4GrczaujCAMQ2O1UCtmyelVJyqY5ZrYkg2z8ehgRA4pGNtgbB45
qQbkcwuPlU4S1lSQtrLqwczAhIuLq7vEEx9UK1HVsdSTXW/l+xkKE57XZI+S+x0F0xWZIBlUPa8J
cqP1DnbbvI4goG9nYv7sorIPecZ+EKX1GMZDFvuYAp8zBhHHetwz22SKUBgHdwv1cpi07FSHiE4s
9SMlnbyZyDAa59mGuclBsADjCon1yvekHn7wkHIexXjphs0lv9a9nyIVdjzcJVpM6sFkI3JAcAbt
a0Q8hWe+VoXaRaTjVRLEoEr45+Bw8mAzu46wxRlkVVU+z2o49rl8KLNGY0mFtdliQ2O6XXmcB2jp
zhFwU+C4zXwYSRjYkRnj3YvXkTy3a1znpy99kF7NeFZ7yzxNyuAuLTVE0PmNZuIjni1J0KI13/H/
7NIAXsRV0oTlKKcgB5V99JBd7kxRj4em1ZkqfJ9rKLVIYXTfIHCQG34bpIeusySnznO/Y0JocPaS
oWr0K3nClUTdMFIdzaJ/nJ0GqW7s5IcGlfpxmJhJxPH4geYz2qfS+rnaI2GzY/+UpmZz5MCuzonR
f4z1NIcogbwjwWzMod37YuWmN8mjdejobk2enwZh9YHrCGqapZyx/o33VRQ5R7FFzTfMoaUSh6TQ
KfqlvPmpg1TH9QffJdloWZUuP6QLiFiUy7uagHclkT3uNQmBQ8f1MFvVXTwRwW7V21HpzCcbVzk0
q/khqiSx1R2MvXpgoM3QVPMZj947LCDh8DtkP23T/lawvM9y0A2afhVVK0xyeWxrALaM8Ub6w0Tz
SQgk73eT5359wM4MukTw5dYWaagO0g0Tle/lPe1HzZy8c/WjtNbQHJFTR5t+QC+9bySl7L1pJt/B
ZD6S4dPu44zhD4rZnbSKJGT8tqv6RD9EpBDQwTapXyOe3Bn18j7pT4Ukh6XVFKbTNb42ENch7zDu
O9mFc02VgmSHvXHbJTsMqNtsSwpfGknF/ZI+1mB44YOchbfWL3APTnYR3ThZ1FzFyZACZR73X79Y
Oj0PaPgBY9h0d9Zo5YFDU29pC7nCHqSU1WEu68Z9OKVVGo6jsnl98hemk3IPQWOuGygvXQN2UyuC
CdM8eKde7nF4kYqerY+lVzyuq3QB/cySSZ/WQCyjLiaM8cUiBtZV1RzOSYQoo5bn2bDUGTpxH60a
JoVoIpws9812bc6RVtJ5WsR3NNa8xx4z8IyQxRMsl12NUknPwNbvAs3znpfZnr6xgnb2mQZrp0X6
rInokIwrwqGJCsRTEHANeiSWhLAVXGeNT/biQSTTBsG6+zQOWnTbMiwK2eKXBMI3n5PQ44s043u4
odmZSdBPDfOk12qUHL2xzzn+g6Soqz17jeFhbR3zttMKsmI6HdQNBbUwk2OcGw8lVCrkcPL6S1MM
KuhIbQmDedM7L+5LlANnr2MUNHabFGTY4slzJwpklPiTgS4um1NEcBk7L3GpG7DQEwyae8UkM9Mx
QRmT8T46uToZPO/rqmWo2KbIzSYTYKjFTA3VHXRzJ2yMBUdsqtNaMxCZ7aq6IQxMEC83uYEZeWGj
D6RRrLcrP2ujKZIYk/SX7SwvkyA+JjW9y9rrBUlK07c1lTd6e0fpfh+xRPIn5ndHvUioX2c0mvHg
lZw9JBwRlRXvcjaoZ7fL8POCtP9yj3z9ygAFcNUW1LBaegcugFVwWwWizp4HAkBZqxV7RAnETMFf
0BE/hGbEaNGjw8Z/Kq8XUwOcz6I5kgQVjts0qXrvHLTpJsl9fqvNt07xagLkX8hEZfg0WpiqYy+v
eBhRhMklC6PUZva5pXciAd4EyGDT6FFsT3wWcfHuZdzVUf+hL1q+G1x12+nQZtbaPtozEb/UpizV
skOvAdJIp/GUjj+HPL6VtlIB+HCo/X1xGnose3bGTVMlvDhr0r82IAG0qmtuLLO7aUfnQo14ZKt2
LzLVMJWnaorr8hFyur2reBk9p1pCMYLeizWLrXPizVdz57yMngRUo2lB61nmscmvCE+6Yv2THLG9
t36fJ0Ht9eWhkyCX3No4RLkVKIkZri7bT7dIrbMjMMwZEAPlaqaYWZ570FuB3QN8aRYyZR3vl5WQ
9GJNNpb8EepdBfQKVRgDnrIJdJMCt1m7kyHBT+BUQHmfFbDUCcghvm9XZVoWIB7PfUvjG3LKB7Mz
mcp3XFZo/uJV3cS3zrBDYGNvXPSfupiOUT7iIW3e5ZosIXlNWGYUPSXDVZ6jZGzgEinHjAU8Vv21
/QbYAQ/Lo2ytJXRHIvNwVB07UCFbXIrw0ygKyrp4ypZ6n7EMvlF6cqQPU7t26N8irQY/QPKSWq+c
znLuSfliiujMdjCO5rlsdMhY8WBwTKTMgfXuNV7WfB+X9UdqrefUIUZvJs1TbpbJssdVi4/+ehW/
yF9WAdASLtuSwLLZudLttLmu9QaKL0Its5Fvw7L6SnXE1BbifdSAhnr9OIc68s5gLqW8Q4m40Cs9
2tWchOPrQF2KYn7edSOCcaWPyL4nwE9uhFpuTI5e0n5LRq7IL1Y+6DoYxnhoAHHGD21c9deF8fAl
RHdGjBYRd1egY+JjXlqBktCIHLU1sibaXmmB6ol0dUisVs3S+KzvaTB6eaAG3ecu4R7T1LyLRPdF
Hvdvvdfz5js/Wzmup0YVAx0Hvr2uatOjwHpHxo+4LuuuCORStRS4HOepcwXzObvvmhKDBfLJL5EV
g78SV6AHuVxzv/cbFbledXRkpdldxWaKNcFqqBINI0c2dWITuu4HkjSOsYjfbWJfew61o9ou0MHL
lv0ij6CGp93QW8ZdKcVez+pvIkqVX+hI/SH60gUXsxmUCnM0I9Yn20i/WYnsby34hATB5KcWG/jU
kQmMQxj0Qkwl2ttGE34xgcUoXlnhaOc0g4jqeeda1/CUYdg1ForDmVtinseUnWCNgRJa7C6JV78f
zCiIkmwIJn14smPtI1LxM7Y+4KK6dmUKEPVtiEPyZVgBURntBLsPvHfGKqKkkK6fI0HiEhtaLAbl
eZnL5EavSMnCvf0GKedXpPWvUIJaZiDeXcMG8sR+6nWJAeEufXyd1O20a9u+CdskmsNBvTN587O4
fwa/LK6eqakL7gfmc6T57c1NKlHmP+u0jg8T6vbczWuWfBNg8ulFX8o0cOiqKsNOjnrWPurlhCnF
I/17BAhhEmUOeir9QS4TXV250uebeC20qAIsv7aMuIdTuszmbR4xTDQpVXbo3nK+HV36I1QRzs3h
COHOOS/6Odocp3YlfinTqPZkB5BOpGQ4ldre6JaLic2VrDCpH6Cc7FHAxYeYUb+asIQ5ZjlyGmEZ
iM1O3+mmvYZRDshJmUx03dyl7IMbWQQ2pQb6on2Gmczo69TPeooIksu2OPTp0JXTdIMUBHePYKas
tcS5W5T/4G3HLKzcrXHvjWOzUdHLjZQ+9vBFdMUymclPbLHoEc8zDJujyK3HDjvFaRyz75Npvuci
/aG3cIDc8s5sHVLO4aDXuDOBRbP9i/XJCdUKBCahP9vTLH+BUkYQTU8121g0NTluSZheiTD6c9ZP
I4DG6ElflLyOiPUYWoTwUlKHW1z/4dw1OekmeoOwhA5bOU/G6Gl7t1gvEedH2Ke5t80FX+OOLaTR
pvGxbbfVC5k7Ss4+8F2PR1RDP0QN5Oe5dM6qvJUsze8sHCqodgngks6rHKJ9ke4imNanylIX0k2O
reOamH+th95zHzFM1H6Gvi8k/xgMuVeUPjgwqE7rXU6dTwoujp029Zuhe1BalPmFuDbKkgRwD4mw
Zyc/OLrtPS5CLZQTABm2KaNCWc1w6toghciaWgN6f8FLhy5oaJyT1zKEt9aa1loO96bHOIVRFdJg
kq8Ca0quoUg9pTnP7yFRs2+jB/FnMWoBs1yxW1xKZFVp2k5MkPLBIAZII47kCDZXo12qG3Mk8q2x
LEYvzuYVQ6dsd6QpY+H72Q3k9iH9eBDCxj2XWM/Y9uC1sEZg/HJQFXFbVtTgegAE0qRPtSfae63e
wGZkK/PS/pqaSRx0Gw4uMcROYLDd24vcXYNBUOoVRNCbbvvuMUBipmRQCZYTS3hthWEIxjha79ZR
Tw9Ln667WJFG1vVxcgMWKRyAWF5l2HmzLKupG7w30gmOkAfQloF/aNxevyhFX8oEzgeZ9rFu7kmV
Yf4x0qemHsn7ypt3hBdXaojbQKGsVh3teWbDS1xSewrTgrO269CoFW0OPihftvGngmGGPxaYawqz
IAOfnq9HZnOEplot0fEEIOx6r3k2JyqPjGQC7FYvQJae097S4MGYt1aCejRWEU/qzU9Sd1wGo50t
QYbBdAZmTjzLdwaSRA+MNyx799XiNWePWKc4BRahReTYZFVUk6ml0uNa2E/zQreUZsl4NKr+yd6K
n9YMDcmEL2nj7mQKZlJtr39yzezT0iovg92WsHX9lFCmoDY47CdGAVHNE8Hz5nwHLiKUyi1AKkjD
b7vxPkW0CkKkheOlTbeNQzkyTmV3tkorNPTuIomFDFW3ghbOjBd3WQ9WnJ2Je0uvaruwg6ZdLuCi
MR+t9NI2jDS7AUzqVQdN0aW5lIz4YJ+rIhdUitN33In31H0/EEqQn06Y10FFEQGe4BLcUvfulTu/
mKMG1DnuX4Wo+9tViasMsuTOAEvBa2XFqL4n+CNEjI8SYUdm6rhHFpldARopvg22/d1Qt5iB5V4Q
7rdnOgVchkRC0R1VToRiGqN29xYcxSzyzihMjGAeGQY55pzd9IQODDIx/CbBZo+I142F9t0h+xtO
qrifGkDKtOEPXuEkENCw8wsCmhA7aDWrLOOu8Ng+1o41nkVnPdQWW9RqeBrmIQmXjejUj6e8139g
sYyZuCtIB9I4pOwR/FpbBHRIfDGMfYreC23SyquUCUEuvgEKfFWJxMzY4CaDvwlQ6SG2m885zl7s
nm0qjQUsfeJEz9pMW4ty9Tw1L6q26V4ncPCteUTI++T00rixHfOmx2Z5lGN3H/frE17SvZlmGtJf
/K1RLfwiaYe9Hs3zAU0J6SOcMnnFCK2TTrzTWACSzVMfyVRltDAJHthFcoF6NsFJ9IonjoAHJJAs
eFBtHty5JILNPk2SnttwUnoqY4h9BuUIB+vxIZEZxIasuCG0j5AzWKOpM5ZhxnwTJUmK4dfcxJkT
gKGmeKWA3KSlCWVqpQc5UZYkCzIClIb9xLa5veqsYr+43UlW/bo3CUY/gF3Id0UFSUX3RlQwcn4r
Zw64cQy9JKkfu1h8iO4y1HH+uORkDDI42M0D+q9oYWutGw4wiVRSFqwyg4QX+/XIa9TUGvKI2vDZ
ucmzmGPrBOyOZ2AJjcMr7mvbMEMH0YDWVekVqT7M6yABcNmpsK/EEtBpB1PJwmvNYXCwtLmByRof
XcXZjNTRHxNLsGhdwLpmXCkrc64oju+47I3t+HgxQB3PJcmZtXqsh1s905Cx96lOupL7mOqIwNrJ
7Y/kLuYn3Lqz70WPUTQhE09KPVwS7EiZS/APR5QPqD0JuN3fodUMkLkTItWYduOb1BidrFmIvQlW
w1AwaUD5lGuD5jMmN9jl98t+sJfj2sYstknPCQYq2wGhFdbBCmkSgEoGbjYnyjwDiDHlg8XgLtD1
mkcOaw1RGwzb4BTN7Q+GeYp+nmyyaKKOdokfbSMLllzKkLu0oplNGMNB2b9M/YNHeHLNxPjS1tkH
BBI65eGlWNw3s6phcX4bR8avWmzP/DzEPEXIXwAvbwvaVzT7n1G/8u+7nCfQKnhmtAcLwn3fY75f
BLNZW+vlpXxeU/MBmQkPnNzwdo1IC474+mWBHsphuWY7dPFx0CSjy0g3uc/miRZSRHShWfKr90pQ
o8ThavL7UM73jBq9UOOuS2h2Nn01eE/pdLYPW55GyO0RMjejGbTiO8MaHVTWcKq2FgwYPngoiu2j
G7sfWceavtDs67rDuI19gvAU1TyRvNeEeTF6+wZLdVMNN3HBMH9MQBx3DITkPAa80e0BsccB+efF
SpcFM3Cm9mvR7lFxFQcxkmDtTVqAiYciyy0uKcAsBoRgSbeaESv7DzxSVK7Nll9uTabPmviN7gxV
iz0H0ZRUjxYFeuOa/V06rz9HorkIarRhnjs/Ygm6Wi6QoKjNHKCAwC25YSODjLl1FOUtIuQqtKSx
5fotINI3GAkEAaLFHTu0E/EuU7bZqywtgFPuiwldHkhOHaDNYJOPO2SXqwec98DF4voap670V1gF
7OtFuYd9OJyt/KEhTbypI/Jr8+bsmNucWd+TlOLyvK8ZPoK0aTI0Zug4WWFk7AjXLacKcsiu0DZp
dOkAKiPaABBHEPXLT3Bw3Kau+32ZGCD36VkqgPJtRDiKPhfHqJwfezneGevGwl3dLHQmbQ8q4RkD
93DvVvFTnIFjoN+jkuNEEAO27wYgyZ7pK9us+LQYy3CelNdACwNNvnCBwmglZsQohU8ogU1ThT5g
7q2JtiOjah/QyGV54RvLJ7iIUCio7R3094OV2HTZWZIeWKGhCNc/Wq+RFxNfBSt7RlUFND2fRsi7
nXqQ7GOWM5MbZHWOrLLDmDfnp8wcsLlpUCES0kukp26y1MIZIVP4h63xw2yZ6AgvBajQ5MxnhmR8
thgxUMzk15Nms5Sak/EjPRewSfds3/XQ4AYuhXcp6NFOU7uC8pufBuCV+4F6Z4/9fF924AYywkq1
IjVvcrJst6KGoWg/P7nC4rvMX52VLtslvioudp0Ooodl/1PZxgFF87Inuf65c0d7l5h2e3Dw8cdO
jyO/ibA92dqBdWAUTDVAAefDpGEK0CCxtUhTfvhMO8Spl1wTUMLIb0TsI8pTYbkR4goVtLaRnxmg
JKGTTzZnV5wTWz2jKoDAQQ6DMHYiRgTjVHlxqCorvoltnkZ6gXO5qocFvRuT+WiGcJxZBS7QtAz7
1eZUTtKw65aClQnfm4LWV4H6uCoALvgKNnCQIbo5l+Z2ELgfXuzpDOEQ59hZeZn0+i6xVHlnJ+Mv
nD6dmAo0XQmYwpUlM+mDoeIY9w1bvWm0D3tobtRsWBahbdXVcS6QClMzPDXmSE05xHno9PWvQSJL
IhJwPeiignjOAXzK0McEeVzXD5m2sdoc7XtvT8wqJdiULNP20wDFoUi1b+Y6o2lLJqTXVcf7wipn
v6arOjQzQe2LMHeABTdpWslKXvPepVw6vJLVnrHGvCPXLN4x4zlry2wxV3pHEPSupfVIUBgevnli
SFoCatUaoGLdYLJ3mBnNpqJbw2LV3gsv/+Q1x+KU7cpSPFC7mn5h5tXZJm3D1hiBWt4eiJ12qExW
BK1q9yXDiEvLRGdGhMqSpmbALJIzAcPKx9B+K6OZyFOTKnKymv/L0nktSYpsS/SLMIOAQLymlpVZ
Wrxg1TXVaBkE6uvPou99GZs5oqc7iyRi+3Zf/pU2UGUnFbwFHSdL1KBuL8QwgqfV8i5juPXa7m3p
JckgB7sdglI5PWnQnrtGIJ13MDbXYaIf6jT8x68ot8Cws1Utmf2qGmVXRQaXL8H6CiZ6pin1TCRx
1rHUdK7aW2lS7WJgj6BVrOCELu6Ry70tKBcQPyEcgBToo2ra9LYB5nwchwfAp2c9O2f2QLSRObrn
2s/4gy2UkcDqv3sdzSc22tia+cNhRkvXY5zO3MMn0A9TuyYZDxDTL/xVGQ3WDs/V1i4yuYZ9yxIy
lUyyUPLdYaKqFUqYMhirImo7e/wSY7NgYJvyyYxGB0tkeaRnpN+ZgCsV1qwCKTMo62fw7sZhKv56
uVGtuZenn1T5vvL2xypgsXQEHPqXba4DSd59AvGTbxt8ApduLH4lNtg92fC3LmFQnFrO+wnVktlh
BbXvhv3olCVte6zbSEIFJv2Pzrf3CgQ/OarvWBi3KZ3/eE7/SArWuGbCvAyWOBmQKALJQqVxJn8V
+iLaWAEvuWEdzZb12QSfCdheEA6ZgE8Bm5BUUoDnGrt53fC/oYfA5VHHcveUFeKUT/l/lmLRbDr3
yhAvekz9Q22JFeabDwMMstVQxTSNl0GgtqQ+My5Lk5GuRe1vGtvfmSKMAK+2LCsQGGruISvTr+6W
OT7nIwFzK2fv35kwErgjzTSGBPiievHa1dgUsVCAaep+oiL88T38om2TBTj6XEBdQ7MT5UQgek8M
mFqPGCtdQrLdkv1uwOO4lu4WVhT74UX1bT+msVXkEnZ6YdgnCFmbVhsTy+fwDfMlYpD808XyBbIL
8iDvhbr1JVW7OZA9RdmVMclo0+ItX5FWwfMTR1fYazaku0MyUTDPLSS5yKB8gfjCvromfdTaaJDU
xEy9/m2EH91lhLAYwQTdOwDZ+2Hkv1dUk+kWZqouBHcWkVE3CXGiAWTfgi9bR/aXFyavOS2im8wo
PjACc6il2Rv52kdfvxIWJ/3dYa3M/SNmA37d3gzOwJ0Jn2lv3gjN23bl+/GXiXa21xRIU0M4GetJ
NB9B5HPCIZHx9jRFdSVkeaMxhpZJFkF8jTr2yXDQ50QuHXwFuOxwZs1cWQtLd1GmmIN5VLlaFlW5
D0xzXNlOD2lb1dU6512UpPN7COObOwvFyFkTfnMT4gptZjbYIjpKi8T8DkI2mUWbfQ4trfQa5SoN
egRo/IG4htD0ZR5sHZI2SBYh5GKw2YUDRDLUo3lthu8i6u4BFAO7Lems4IJkkO6jd6rkM+GdaFvt
qRmD98yDy+unaLF1Bq6E1qd0Q0ERNeHQYxPw+KsizM+q1b+O4V0EDvFtXYa7Dil4bUXFvOnz4BJM
EGm8sJc7/h+ck5yvG3hhMWGE6Oyp9J7WSXnpWjDIVvInYX3D9NBdiNFx+MffgHGGrTnkH22S9xuR
dgc7S9DLS/MJBlj13I4Cen+KmwX5t5tqvN311mmKYEv73AgYNd8TBN2xhqF7IB1e2fwRq03uMRua
JxZ/eKfT4oHFBuhlW2+MMYqPIJU52Wkt68nUJK7XPA5jcRYjRjtMgcjRVXTvhA8g0vJvjYE9E3Au
Rl/NfbazHlx3vGjNqxewKlCvFIGFUYisTPVCiyOegCLRO66fpUduxm3/RIQKbp3/tymwHgQD9BKv
YFlZ5mjzYY82Cz9wPTq0H04JbgOHptEsuRUdlpNI+fFW+JIKz1ZxFvPzwoTPzhy5fBvNh57zFVYK
6+uB4GYtpmYNvgY8P64XTS/53XbDu5F+QU/zLpXPyainpDmMRpaDJWUcD337EPNYotBCSUzroLum
tlp5OkwwAQlYrmFtgpi0dmERt5co+gT92R+012jMW5+u5YZ/wIjuwGY9zlbCnzP03LNPK/S6obDp
02J7tFZsJ3Gwzp9QH+Rrz6KTWmM2o1ZzNUuo05H/Gqp+PuFPw43iufq1tONmbdHE/Tr4fracJN1b
FLnGKk3MA2pveWtsI9vrvN3P0ppWMb95PXrWeaResxaxccehZdwtMZ5Kx2rODr4+gU3rqZ0bsMVD
CCJlMnYIre7NVAEIJthSLBBletRmUbCL4edDIGGd84MXjhVdsDVlSMG9iq/FshM2pKZBhVL5f/80
9Wq5FnF/oUeKK5bpb/lasDga/ZvApnOuSfVDcmeHKJ9k47VHyrEwjVUifJVD8lG3BTs8w6v5YVty
U/jZE7aAdN0XTP+BdbfAUp7y0v+2UUYPxlLTVbehfWxdskOFShF7w9bYOAS0VpXl8oGYFdThzGme
0cs+dOtVLFlNjSbY9scpmhYwnjzbUeug+F2aZlpZMgtfjS47D5bDhKSBIddYQ1JJ+SwRk2OPDohx
cbxj6peo56M8hYOJZaVRA/iC4HWSZXMyEETWvnKcPWKss58mrlnck9+GGu9ojGO9dtR3NY3q4KX9
J5sTHKU1wXYfgPvgmsdE5wfSCvrUzB4DahL2W+3q8WqSX+UAqfNdZU5v3E9m/FXiWARj+Gq3brdz
ocBYZmEsevUqGabwJcU+gKEm7WhFMNVaEzC+qMH6Mi3vr9mr4kZMb9FGhvXEVf+siXicharrlS3L
Jzv14scxQwQDN/pEpofbOkr0RY95cYTuTwyY/aZbJ/aHrOPfGsTLvW3tX5E3RAa2OhrL9dhJ9Qaw
F1DeYjNPk6uqTYz/OqZCEn6o2zMgejWOqi6Z1kC5ACqSHPaNbWbJekv9lYONJCkenE4VD//+DkOq
s8qotl4hf+TrAarRE2cMjUIz74e5NZ/qZiTIG8XGEY05Pbhz+D1AkkVXyxD8QdQyigTvucVICh8J
QSMZi31YMc7MUyFIqct9EKLWW0oCWSmQiEGRpJE7cSHEeOrnznvYtYgUcfPdgyZcsZaUBFn4hCPP
0hST8zRk3VcU40KBM1exIcJIE0T1emKuz+ZNl6Hq5Lnnwtq70k/Ao1AW7po74rjpUyp6dQoTfMIV
XYwTS5Q2fKPX0DzMsvevftA729LWxqrNwuwIhuYzZc926KI/RUnkX3nDRsqIvlvv0MlQka8ASgh7
bz8GE3gbWx8cOmQocu3x+uT9qQgJyRRIQ7Bx19wHdh0z35dGwbIXQT5ntnwULS2ohKTsDWmHd3sJ
RDc5l20ThLsTDOnhX1DaaY2nMW+PTAzvGL9xI4/zZze1/t0UWmEyTBpg0/EJpSpY1yLAUEg6EbGS
Jo3et6db65LMi6FpVuzVwrSlMjO2yhMYfTaLdsg8ruPi2taKN1UNVZmELx1gLLnf29w9TIn1Pdsp
b6rklkAqvk7osFeI7OZ5CAsUk4m1HoahXcxN4W6i4m5LRR+26fBFw8bq4U7AXTuo/pmSxuJAdne8
Zhk9HA0fC1oTTpuoJmXQ1nSS5inOBFq2eDbSe0gHrpJsVZmSjMA8QXZFEs7/q0OKddKsSzaK0ti1
Rh33kxErFk8KOrWksYuL3kpYisZ2PT6AiNvLLkn37N9egqBA/RKTc21c37lyNd7oqYsvU3nGfox5
xQQcnhUkqOyRIG3LYbyzcPtjwY/wsuA69OgfbhsKlgNNQdOkwVcltmhOEmflyqQ9cufx3K8nLvps
RBh7Igu2eJJUm6wlkzHJDENU5TyxZOfP73VsbqPhh7Uf6JxiWL46P0MyUXmAVIm+M0MJ7oKPxDTi
81wP+kG5qIkhBfT/lLmxnvXOB2C/Imb5Ungv6QwElRQ/F9Ri4HYWzmzN3G0bAbrHCbGae1YyuUVV
IvAwmwoHD00KCt1y5yt2MoVUmqkPgYL1xmC/1zh3GqCgR7r/vL2N/qz9OyVb5DMirCozsVO1mNAa
9Z/Lnibbzambrm0PJzqfwqubWngyxpKLbDGINQY5iBLpkG2jYVpXc0U/uU26kwrYu6YORzc2mwQ+
fha4wiaY7RSPenoAucezhC9yTudfOq22qgdpjd3l0IdOQ1GHOg4JS+vUe82HMTtVFmwB7OkUm2T0
vHElc0f/GYZfdcSeo1eBbc/3uEpfOJ6hCgba2MJ0egkSUBlM/hDDczunnJ2Lp0y4NubCehIZaZC2
pMdjaumw0ry0DcX3D9/fhpGd07UOr8o06zXIzJtgRjyMZfUxaPs9TCRVtzGj0JxxX225CbVhb52n
/Lkr7A8zL8j5QJq3vHpfSZSOHO4CEEu3eXUrIgqymXK6kCiH6aluK8fmHBgAszFC/OeC18QUUa85
sZiLhlhvsyQYjnVpEhX1sncSHDdB9gUZ3P8lTESAGRUFIH9x9EqyhXny1Q9J9UCMryTyvIQNzOqL
jXS1r6b+Q43NC7zttev1/YPjc1OyBLj4vpkwsxMAwhxlIh3pU6v1vPethJoCXZ1lKJ6zFvoiBk1W
gxz2Br2rOy+avg3HjC69l75EDf1MbkOEGkTtFjd4Tu/YfOdO9ZvE4Y92rfQYl7XcpGxOKUJawose
TOnZR1agTXEFjb7dhF1wtFQszp4JCQDO2177oCdduzw7156BB9cd3vS+8bF8putgpveEg9NZcXDX
61ia8b6Pg99gzorzrMdn10i9VVoF4d6G4rmy0sbfqDF+EVQj3wShujmJssciLA/NGHG1LZxyP1SM
MzorD0VivFD8zD5cJ9WBhpeVP7vZlcqEbj95drvGKkhiL2NBxwe/9vwI6cpkqrDy9BwJRsHagF7a
pvIyxZ5HkfngPcRu1+5LI29XUNQ8DD/NF1a7if3d8DjriaJiX/3ovSQfpWjd4G60q8qAB322DwzS
xZm87ZHG+L01MG5BNwnuMwbQuDGCh5Sf7b3W3VrPHu1LJOIla1eyJCyJTOuiDAQsNzBuZpkmJ4ym
j/7cNzj5bOrKGtNcJY7FHhtYgeaYk8IKEWSjca964jQZV60Dvq3vSud4xu3xO7bqZ0hzAp8z+pCf
9b9qbpZBuoghG2X+prS6ZE0KdmsMcXryjD7bTVbI5T1D5OXeZ6btCJPEc68MGMfYW8bmoa0/glzL
rdlzR7JyWX/ERfsY9PiAk6R570V6bzO337dgAAzEKUHMfJNjBZPd8kxI+1uz4lipNr/3pXUNnLJ5
InDyk0K6eQhUOGHgYAc57+wZb5ATxnJTUa9A25h3I5F9yZ1qseLgsuSdmqQZSYzZn3DMzMFNInGs
KGBqePN5z5Y/OhcDY7/k275x7LrH2auzV7T/eM4mPMEevVd8fWxobStquCkNaVV+mVp++TI0wQAt
/+hKK780WIowjk75ypvD6mRN1nDgmr5zPeEDnLb6nTP779jVEWHaPNkGDd0s7hJWCoUwNl6+c7Bu
CUCzyyrR2irVfWq2B6sp9LmUxktebGG/09c1gQSTL56DMBM3ZMwHbR1jeNwvaVV91wtA1Y4TbtY4
PkWtXTqN/RQDrJtsmo7XCGdg+mzaaX0J5oL+8fKSZRDydE2dgyyNR9KSpDWx3RQYvbvIKI9GXnzO
jFfSpuT2owfCv6Yh75bFfbrJ3Cx+ig7QAHZ+ltkrhelyK6Vl7eKaRRxGlm5dD8SCU57MqhD9rsHX
zfqD6xSWO7bf4yOKRpCqB+Iwcq0SnsCZ6NclJ2CidEJFmR2zaNTjevISf9XwW1oV7DrsQGBKBAO/
McGooHkNr+5YcUo0xH5cubS/BohyIsb+E91G2s0eOBqHPWI2WqDirZn03AViijNCYih++VUl/4G/
EI8iRM4WwXtXY+L1ksAlrsFcF5jkWaPP3kF3FRKsvc33g91PjjrbOy9BIXCzhqVxy/OGUpjyDzzN
bstacPJzNNFe/wkoUMNXgj2aSr1Lr5c6icr4ndN4WXL2rLqwNvRu293SSoE8RYT3KWU5Es16y2TF
2U4usm9qc2W5AUhgO9h0ymWxVA3N3scM1qvxlNvcdkbIHStswaeJmC2Cb6x2YinbyXv4dU32FJv9
RenB35vxfEh7mPlmPb04vFlROTezLe0LxR173DrzvY85nR2Cm4e85zUvcHoFaizuBb/dq++HD44d
YvmUwxsEkBnoOgTwXOHOrdwaWnSIC9SI+FkMbP5vbZa8mwtZrosKFOUoQdWzh31QtQ7ermwBVFEB
ZYD/M1z+nHKaeAmHTXXUlSOeJ2EVWNjL3dwPFl6dor4joHzWWQtdIISTN5vqORf+37wju4/JVmyM
liCzYiJBqlVPUy2DY4Qxn7VIYm9MaovWVgtqDv+UixGlQPsYrJPjlQ/GCHbArvxzuvTfxSp+oHgA
1kvNPb32rC1Cjpiq7MuY1bipowiTLhWkiLv2NsoxBLAF3Be2wL5GrYKM83jXlh+UAJ5rHfirPNEY
mwoCYzz72PMdEnz0pj9SixpUKTHqOgoQ6TcmesfG1sjfWB1MTEz824cQn6HX61cppf2o25CEroAN
ymdlH8oxFBxz/MktI+43SVzOLCTtHx82Y+Ja63RIXm0Ta0GOlRZZg2LldB5WeGJxOXN7W8/SVmf0
gAmlsL75KRTP5jZxAMBbqf9qn3uxH7IBdYvPyi2EXBVMy5usiZgGxsKjsrP/9RqEXuUaEwUov9Ki
SribgzMERAJ09Gg51Y6Aa/LAXOTky87byVdGpuXN80+wSMO9NrvPNhn/07pKUQnbPeoKSlvaRY+G
RcS/bV5YyVJNH5CGs9r9ZJg2Xyq/wgKGWYRbOg1ueQh5IKqeiG8D60894u98IFg85MURqrny9bv6
FpoI025HWMh7dNOk/HFIykdlrz+0DKJVorx57U10jwmMkicZJPUpH2GIDDSmACQq2B0M7lqYO/wN
KWKh9CBLaL59vFTrVQYvbSOS5GjaZMP72f1LKncARLdUNub4KURT2Su2coRLa1LXtu16Rw2ii6hJ
PwV/RoFjNLCndyhG1s2uo3eLLxV3URFu4xhr46RDHs5o/oMk85h46cQ3OsAwnrNGGHVzy3mF2Thl
TiLQxY7K+wxm2VzvMVcwhbbZt9Vk42PWOu2hJ9W5GVnSe2+chwBV2YVuyrCnzDtb9Cep+POb+ns2
PH0QfMnJA4pzwLGIkdoPtlnB7qEQqBuYN03NTa4wudt28dW1DLXTqLT7eXHZAG41uGy19kaTnKZi
kEctCRjT6BYjqepo1s5ZZb4o68fWLSFKwjqDYxn3pdklWeRKKKHNwdeOf8Sr+imLsKO1CweJzdC1
rgaxfACQBWbefRziMNjWOu0oHWi5xOjkCnOr4gAn5ikS8BAhtm/YutzRelHd4sq9FT7UltawH8hF
HSxjCOFC1P+5iSCH0R31/E0d4g5ahbh7MYQIUO4ZjDpcwzyI46pIt7LhUYvIR667oq3WRcbigf4W
XkJZrPdBlH7OjwXVt7ss4hXdIfib3vQ8ObPeW0jlazvkONCNc2vYrAHvgHrOrCizVlCpsPiT0jI/
E47aWRGMRR2jR5OxdffC09aqkcSroQ7slF+755rej9rkhVUNjOi4BRnHVHkvM/upk415KGTwBc+F
El+8hytZxRh5QynPzsoEBn6j3JEATFg8EOCC225MpwK/1q7uedgbqZqVWRZEH9p3I46no+P5xwhJ
DocVY6fwiCfMtsejYSzeRO+zbVivR8MxD701A5WNUu8Yp9FsWrLU/PxcaECWuTdSUIFuIEvKDeb/
5g4ZOgzkX7Nd/DEfJhyOLzW+UAHHj9FRR6IVPj5LD1vW1NvHBSS+SSQZvYleDNZr+Bps6wApIF1n
rj3vO9uNNn1FMIl2Zpcsryg2Zhk/uNqHPtanWAj5d+5GuPSYZv363fLaDQUoE2nlwrghvuUnOmjF
riIj9+qP45H3qLdJo+nS+c4DZ0zFU9x2B6ngJy+Hf5W9pD7dS/NCNU4wiDvJ9BAlDvHLLO3WYOZw
w1rNBUNTfwqaGq+M++15c3aRhtfsZkn0Jveaa4c5khmYM58FKQL+ZFBDlrXM7ksxSLAEjvhV3UNp
0EfKm+liq/5epUzVzTA+FTg+oWElXGMJFGfNEGGChIcxcePnEm1BlaIbo3FS9Rbl1hMPbHJHodXb
oIjCTd6FJP8dUAH/x2Fdjk3sWL8zHHjkW3omYelA2bjGBG0xFOHjnygucLwq2nhDevNSMiWOzSEw
lRZsDKUsXjb8BWdRsPEmfNKWgjbWeUcqGLsb2jnskAKjCylF52hyZ114LfggsvkzG3DPdjhfLVHZ
B2H7R7OnninFgBjaGHy0MrkZixTzvlBHAFDytZvw/EgPSHHmuS7QNj/Zt9OQY/Rqb2wdJFgb9oFh
AbOD7Uh26SXX5cTDfd237pX8+ofrKMmKo2oP1RSfMQmK0+zZ2cYMaRZlY3LCJ8LnTt/3sZuU/aRA
AHBIieBjIQsMOrnkyUSIx1KveXNqlQ9djR6tTT/Wz5MWT1ZFn5gXEf3lQMenp4ITW5X5UQ1622fY
emikolW6pypJyWj4pPSePQc+99rFAKOmR8POhwMG1Fljr7ZG4zH32Yp6Vvo16oL8t5lkh55Ny2jN
zzC8wdhxzhe1BjgwUOhohcMHtm99o+Fsw5G/ivnZ/qaCjERdx/8lpc++NEEvsdM5PHqyUg/1TD1O
STbiWIY2u1AvupRZ7R3crJq2THJ4NDHCLDiV7pzr5MnvPP1U+6GCTEJ6oICuuS6TYTy0XfCXadjY
WibfP/J2d9hbKyVGiYSAoZiW0P9M1zO4yo8EYRL6NXynCh7rojROTdxhVBVB+qfY54VDfcUIqcme
eCXr0fW2Tc+Fuo/cR6v2/2p4KXz9GeIiuwlP7sDur25IN41Vj2eoro7CaCL2varaZ30OKa9Bpa1J
rWEC7f+0Wb2nLKc92K2l73lHeWQ/d9Q00fQA5fkwaN84GmlcrmdWcds6JfTTFemx5uFKW6umE0Dy
Xg1pj6gtl/9VgdLjs93TpfOfUOl0MYW86TLQ58SwCY3OcKRockk56i99Lwibldn7D4mle8Oq/Chk
s2kaNzxyp/yc3NbbY6B2rl3y0mJbYaSlhTqrERzaQH7Tq2jivc9gELs1VXMplZntwLs88f6wFO62
tqs+pw5nacQs5ZMa6EiMXh3NudYMvF4GV4m1i1eDa3S3LWKBHWZ04+WjJNarvU+spizyp5IwXZo/
Tklg0mpVyGdDWQfbMvaUfqvXmtL0Tjxj/eKeY4MOcXC1YuA8x13jvrn+sShQ9PPW+xt0WXm0589/
F/SpeqwzKz23FTvWrGNNXGVpfZ3aITtLr97Uw08WU/oQ5nyCkujYsY/Mn36W+cP06aSTerAdaw9v
aqDNDS/y4Md/U7aWBAt/lefOZ73slfolz4yiuwnd8r1Kl1Pa/EXECMgcNbiW2SB5EbZbY0C7TFtz
2PDdKlk0xCUUmU+m3Wjnwx6L7a56xiWKc1OaL4Gf18///iPGrnwmctsbOJ9UJHZBkTQbHCG445eE
o2F8zMyrO5NSaQf/M+1hc3B0AvxkHrh7uA7e1RVxg9DWXAprmDcRnTyrIE6dSyLejdDQZ1LpdDFi
3UVLJthRgsSK+xjxIc8xs7KA7asYipDyHsIy865j9jxHdXNxZzahVcoHmyj6c1UuynVg8c71DKH/
zYVXUxILceHOMBx+hpM+255ZvJZddXAUMUHBzfJQ6ADod2CQMAzseZuUEdSOjo/W95XY5kspYbAk
95Fi2q03hX+GxidbD0VTKDFQH2l/jyU0iGm2j3WKH2dW9TtVLj8BEc+LLrrgIRHldZDTQ1hLnqUI
olw8TbyJO1YNkwVrI04HVKyO/jpHbTOIahccfpe+xcSThwqHoxPRQloL5Z6L5ujTFc229pNsrrjS
reRsrJnYbd+ZH5aa7J0IGDdqOtXwt1LgV3O36JqDU7aXqgHqzjaAZu6ax2NwBkSbPGmPbZedjHLg
GpaGR2BgioAU2M2CusCNaWXfyvIoMzL89RCb9tqfOvgrfffid3J+4Jhajz3H25iD24NmBLDGBPDv
D4RuPKxePY8OzJ3D3Nb1zndGi8BN8hOHYf9I9bVOkm2ajCY0KrICEGaJ2jn9hqU+igAgzsD4SywF
433U0SmnD74TOHtIIvpk+T0CLB42TGX4elxABN1CuaPKdEutWHPTLFfxRhycOXqO2q4+ek6DJc83
0eyB2NOGQ//jv7/UOuO7RGHAlrjQCK2ET6TveUAEFiJKjsy2fonsHtSHRINczgBMs7Gx95AoCO0d
LL98oTGWiTKnRKjQ3g4LEe9hs/hNSp49RtwIwMEOzRvKuZUNjzahhqsc4LKHy0cUkVnw5ack2A0Z
DlZmjiyVavCac9L8SeIA6RQfBfOfWpt27LHTs6aTOQavKpHjxQ9m+jgZJeb5xq9MC+RI/62n//67
IMGmZgrix5JN5ZoZyngwmVxtANdE3sog3EiRf4u8otQEgSjioycM4R7tiqHed2a+rulHP1Lf8O8v
Wcf+Fd3/vY7mtx52H5eo/AAv0dsoQTDHl1lxQPtjX2TEL/6kidCVdCNh2kHNzO+s5eiiLuOT0ka4
GmNq2duu3WU9UwNJvc8ixWk27EY6Qg91Rq/PoEu95EZJTwh1rb0+3YEH4LZOKdMhGYZbbtNMBV9x
k4yoDbVp9Bi6KbQ6/fsL/bHm//9dVZiroDO7jSDPvAUc80tIJVw1rGNQ8B1jP7TEfBuKvcQsjxwf
R42rgM9tzG+FFGcImRgAmd52QlrfUnS0jk2NOuGv1OvaCeqd0yMAIoR0m1aKp1SAA9SV3AxEzFcw
yJqTDbBkFc/xAFoAyqNpEa6PbJxysd9fw5httFwAeQC1b/9+45iQCTVLSayuD45L/VZZ2m9DIPAd
NIU6WRGvYmUvJSOIUBAXVXMg9v88tPTEW906qKqWfswKSnEaf7Vi2k88bHgW3m0A4qd/RwWTUI0N
0yuOvjB2Dd3EB4otydXHmE6w7rHegP2yixKLxXyN0kRwyvZQ+vVs/cwGLVpDO54iJ+BSFvbneUjq
Q6o1ak1QkaoTbBhVVHjHvMwDEGIWhjQMDl8K0QtbyJBvSVZW28Axku1gfpTwph6KutBHA9zEARmp
viwlS2jqMcA554LRmmD4yIhjy4nFILeWA8OdBR9kW/lBe3YD07wjbYuVYgf9hwLmzdhiBEvi5gtJ
c6NzyYLQxH9umoFxIUnYLBEH/RYS7sLezTdQhCd2cTXhj4y5uK7BkkDA2zvKma8NPhm679ipGU7z
2cubOdjPnCfuq9s6+b5gKXYc7Fo8Df6in9rQTio1TNfaJ0pcNO63BlK3akkk6E6Oe2BE7FKNl4Dq
JbLmRrGDFZy+1aJ/D4ZJXaOygL0YM6OqcjTP2gXErubBRLIATxzMT1mahu8+nTM23SbbCeV2b4zh
QRQxzt18osZ3Dudzgnlzmwe2gA4qK1iZQAqSYkQpS+afVI5/hzE3nlVDkrBwzW3R0VCIGDw8F5kJ
M04u/vzJOTe9cN9DpyOREvjeYlvwaM3aEY6I116eeT9efXJYJP+JdEwLVlXQfJwk/tmaMKQp1SQf
VUZ1YHrIb4mhQGdFD/hUWUzI1VBQVIiXJz5SLbvxmMJ0l/+0NqAgl07L7RxbxLi67gpOYKBybnwd
PezaccyZVYVESc052nvSMi+t19Fp5sU/Zjm17yCUqg0Ib/8WNH1+SDnMsLLoxwFs+EWn2SOz1F9i
r0v466ORObWtY9E/jIa/a406xAjX6X0D0POQRsEm6vvgx8XqsSJHRhZ9xPegQViv2skX7zWa8KoB
rQ1nx2x2nRofoCEAfU2bKzyoF6LA+ti5aXroUhUh9XjT0TW99yZG5nGEqV4LhmNrHpy/Iq4erZYq
CMh248pN2FC3tZ1jqBflo1wIW40lKCVjfL7k3omhwDt4GDtOAYrLeezC/ND7IayvuvzPBYqxk0Zi
3zujw1PjKfmMJbdbD0acvSce1g8n8OyvuWjeuLY4O4G/66Symgwnd7HVBPGlrKr6t4q9Twat6DOE
1LGuOzJzU0tLCElcvoD+Qr6K6osB2O1ih0Sbh9KUL1NDCaRVuMzf3KW88V079DeRTeGViPxgLjC3
BGut2T2wQyxpXXHjPTV3q1ZouBh58hnOpHD4XAP45ou/gW9zmkzJzUnltner6lfytZ6c5ySx4j++
08ByaKF+a7LD7ui1TPjg8XQa27eM2QAG2TbaKm7iz6qjiU1mwrqbyn8kqMHWxnbbV6Bw8YpNfk9H
BysZWHDoz433G/YYi0PeVkbRNg9wCfBnFtG9iWuQfNgP2Uh1ID5maoNrfWR1XPLb9i+Rz3paWUSB
2mn8im9B4QFTog905+D5+UlI1IrxRfTS/iED8mAgTfwkzavdREj6jfMp6te6hfThdba84u+ub6CP
SLhNAK3YL+TkhyjgGqy2PBsohu/pQnum1emF0VLsUr6Y61abf+Sk5DtBeIBHUG6YOflHRXZ2hSel
uYjEcN5RtVBbAuM1c2BzObn4H0/ntSSpzjbdKyICJ8xpedveTM8JMXsMViCEEXD1/6K/N/6Tiune
O2a6qwBJ+WSuVOt+BRQofodPkwUgKUiO0Zde7YPv+FhE7bV0PWDgTqrey46kgD8Q1fGL3AVEh9Xa
yZ3katfsYNM+1e9TP34mMnDB51748RjR1sZ6hZU7P2fpjMOVAHufDCREBt7nmenJC2sGqPqhev+/
l/SUMsB9C1cK26jw3elBPYuhxTMJSNgdfWtvI4ZGaWwe/9Imkr1T08j2B1vpBQ2peG/wRuzKfraO
7folSaASsjFTAQPX5ziRHYGpIIqTb1H9FX//MxidLi6Wo23MnP0pSyTCfmazdpT4oruwAMQxT49R
2T9+f6U7HbyQad5+f6XCAhdLa5WXgBg4x4xhu7CbvmSdTO9xh3TXBkZ+dqadjvST2ZzsE/kZ+iWJ
a/rOLt//1Wu8F8AAzcbtKn2h8VgyyiZlWsBh9bu2gjI2M0RJMU4yXAQQlZa7qO/fghw2fd8nT4Ef
xldXN3fVM90aLIZj/Qh4UCY4QVwS21cyTN5+sgCtaEz3Wx/f5Z64C0oXUidY4RW7o+hXmw6zVdDr
W/usyiUBEY7FzyrQ3bFKg5uBRMgznyeiVSxHa1GnpHWzc7XgQsK8ux/Qejdjnv+baD5G36EyMyIM
G+f1+OCsKws/wSbgt8S1XSTk6aLXsBT+6zDvQ58mhtkh4FDZKQq5iP/5UC+2lsiTvQavROSDrUeY
Hu2a+RD4CcMCPPfrdvzo6Wq46bKV9Cs6e1hx0YG9lnuhAB21yrxzYFmYWpVURbSrg24ZHnKvsbBt
jN1LfZ4Lxr1TAj8ZXgO0fJ6Tp04Uv8Imp8+pAXaY+/bJCew/tJoBh16I6JilfneaWR8ZjRnk8A6K
SornAFvdiAQE0CVLNsZQNUfxiX0PdYu1iiSR9PEPwcoZzyhcgJVzne8Kn8CLnuwMggw/aCmcZF/W
nFCxMpioqk9ljuESqW3r64BBp8AWCStxwPC1LyeneUQefOM3C46DvxwABInn75dFrVZSZOZLZwcE
qDySyO7UQCP8PbIXI1Urll0sUoETat72lkFo1E52yCx1Y+0tUFg443p8KPiS91o56mluixcL8zoZ
FqZRek00jbZd77n9qyuytOHpGNBRHHtq11RwTZueiQ8mG+53k0NEXIrwZHe0dTPH0mtv94gJUFM5
f+BtslnhJmvfdt6v2g2nqzTzdO2EvjjeYM56/g/IwnxL4C0n67G56+P29F0g3XnFBNs3Rco1elPC
Hrh7sFnPMmDGaG4MjTjy6vEDyE23b3DAmlb+G4NUnWY/+8QuABFjdjmzkz1pCdHheWG1fmKmA5cS
2xp76PWbogIL6ywZU2KVfw5VHp2H0oPh8f9fisU6OvngH7Iw/5MXucH4wTJ+5VF+A+Md4dbwC4kh
XDS7MCNz09IQcbRzOjk22ELebBONF9WAiwConp/0LPqnMI2L00LxGdnpcniSdQJhJhsRXEOig+h1
11Cb9rG3k5D5Vh6uqWRMVCMKoU2vV2SGyxAON+V79jNgLoacfQdGKri7SRFcv79qtWHSEy5f81R9
WFEuKV7WxQ7bVftQxADdhGq/lM+kA9GUbArH7dvga5gBJGPCggotHtnBTnb1pwpw0ihyIEWRWw+d
n7ymFdhjVbvjXuWt9SSUjJ86ThYlBZ1u6x6M6eJXlNngStcgIz5T/BywNt+Vb/xHFU+PknzJsVyb
DMiWmeuCLZoCjOhQ++KvbprfhSHxa8RizqNYInLHLRshDCKb3m7nq1GhwhJIka3MM+/N2LO5WV1B
M9ocRieQe+RSoPywUce/tqyhOfdRWhFZBZhym76PHnz0xfe6AMCrS89lwhA4+2ItLG265i30GnGY
x7i8+s34RZtFDD6D42AlazjSNqquyUqy3NH02FvNxpmIMQuv+W0WHb64+fCTkV2+TTMYziXJbmda
vX1LgXcOOC/Vs0QaquGhtQgj5C0wJNfmQFR0gGtTvz2EjMqrcuExWhUPUVK/jRzSN5Ua6zsQxxga
XPgnnu0Hj9/o7AvOcU1b3L5feAz+70+o35DrMCYTQud7tZXE7OHSz8RR83OQWV8uYdpNmvT1vnPm
6TmdGn3jhPiXD/aD5yzdHFE4PFZYB7vCPsDvuCqWvh0qgfnZCwmuLnsR1awe+sqM16qUzY65Z/8T
7sxrF/avChP/zWUHjZok8RVKOAtjZNLHJsSFUNPYevBN4p77OH23UVoevam9NT6nl2Ysy23AdSmZ
bWynfIhwKJGtI/Wg+uVQf8WzX95s85/vcMTtZPCGYhJcbFKTEKjJDPQEGknjPAwRNHCKJ4S5AUPO
77A9snuso/5cLtbJT4M3TTZ5H/GofS4ncMUOM5HtbIHODvpRnGAnlShnwdfUZ7jyrLzGXjR+DnrB
s0PxCUagyhC24GMqC8xsnLSBQ7h+SaUqL82gs32bLtW2YFzwv++hxGpkvhnm1CqkcjSc6QKB3Ghx
u1fFckkC86fycvWBLIFzs6n/dGF3EE5w5lCO9S9HjZ775D0Mkwg4do/Ro5u4xFrvMa5872mizzHt
IA9EKWZcSnV42q4vYVtRE+8os6+It+ObB/lTUoVOihVX2eB5uxC/ur3E+f37pYPZjywlHnTRLc+6
ZowkQEiStK7tCq/bkgLbCG3IhqxIP0aN0o9G4j9YXVi+D8DHvr+//kEKdKSByfd9GZmAD5S+Is8n
59iZx80EAgBgi3ll3u6dvzFjDSPgg9VG3a6NfxgRktsiBHvKlQFUma1ASQ8EfV8+DYyN9ljZu00r
ANNFlhb3RSbJrR2fC8sj9NVy0kMS+SsycYqrdRuIi1XHXXwAuhztE8cv7l3TCJroW8o7fH2PVnN3
XBGqh9Dylap83OQ5176OguMYtOiecAvoZvhZpQNpzvUlcqkJV6wipaxgG3t9fyz8HLxm6HqvdkYZ
alk217H84p10NiAxecg44WdZhicB6pyrI3hqohRBr7AwCWD47by5PsoOP0bMxIudCEPzQTI4Sjju
rvQHhrfRPwZVhDIzQ+q8z98JekqW8hmRDvd95lUQAgOJo56wnSfBONtLIq4UMgTXcWYJabirsUE7
h94Kf0dF6N9Uj2uxaxKIeUl0KqYguNqTZ11imBFlgxEFP2L74q8vyiMn6r/Z0cBIZOQuLRC+joo9
/OPcWsR7ihbfWEL8jaxnvOkWL9mvUUpnTPJ9PiTo3zXYsUZ3A5GfYWAHu3MtdD3cg/0V3czsCU9D
9ZgpQuyEBLXSZ1fAERsx0ITNhF3iYnGdG1B36CvW9F7RkAXGhDDxaDVEXtykeqAHCLUKjW+bppTT
GvGBPshmVcqSJ2z1g/1/8QaO+Hfn2b8jQU1LuponrYIfTVrhcwIp/Nr1JceNYPos5h7lJ9TiNSNu
UjacUV1ydAcewB62u81gMSUoEu9EZz2br+VcpnTbGCTiwMWXlQqk8jp8dxIaXWGqj8cZT/jVke2p
9NPkGBkKICr2NN/bLmBkJe/iLA88E75yvALXLMMxP8ruHubM/mM5mT1n4nhjxtWY6TMxlplYg4xr
/g7uCfLdFR0+2hs+RLYOTQwxWJuL52xFFVBDskK7st5rbkFCuzw7eJ4Gef9VuaDBupCUXdE3ai+0
ja2q0xSrUqoEQAx3oKKzSUYMx5+04b8oazWPDS0tJxT1cJzXlLpUHqCixPkxxgGjbqqY68AFGtPn
0W4BrEcLh3omW9Yd02kU2BbQLQhxWJdyfalN9b+Xrq87Bjl+unczInMNPNq9B4mZKhpAdUJyuMhj
/yPycnnq1FrGVaTuydXpnVCLuRe0ipQ+AujKZvN619zc2flRxsreeeTlmDyKvWiC+CRSX1w6/eKo
rL3w8cz4vJLrVNmQwftevuQzmfogvIahW13LWt7dfI6Ih1VmjwxO7SGPUcDPCNVDAawurYefDs7Y
y0KK8p6DbW4YHJLVMXALhw8I82oX+0mb7cGFYVxhzAFlxH4nsbavZBI/jY2GQJFw/Gtd8Z6303JK
XSc8WBBatn2YlawEBc9j17tMft1RLRmAqYdRGbZ+ekiVJqUqu2uZQveoK/M39G06YotxwizAfj8M
6xdHSOJcEXOZMAgFDsb42EZjQYqj/Wj5+Aled08xBewkNKKzU1bZLircN1Gho8jAIVYfY52DPcS1
Rhb5/16y9rFbjwDMMRmu/XCd4m/vcLLGGRFtehdjTOi8pC6R8SleQYSVIoyPuZPBy52JKBY+P4cN
T4fv1efZv0EyCV0x3kQ0RrfvP5WM0gMm4pPs940gqOqUFAKWVvycj/htB0DhO45ZEWLf3OxJzK+k
MB4D+BRZBgI8KYo3yI05c/vRQVbzFYFtOjDpS85Q2X7hlH/xYgZOgR389Zg3bsewx6mS0fSVcDl+
2mo611AU7TgYXrSSxWPHuSbZeZmx3pI4sV4Ub3rpxn9tO0dfZBtBkB+i0+LN7ziX1OX7xRt9RXSP
+D68zotEE09yG8Mm5iGT4sjopNUffVHnhDjQSHQQb6QHVZeH39MS4YwU62gf7Lm7K7zkApKEuy7L
S87LJnovwh/5HCTr88XjCqX2yAvlpZsTTTMQ3Ctalc88l47ofq9+jlVqCXsXtnf8xQ1YPuPk/4yt
4RL2BdvWGb5Pj2HiBFmu11N47xKQUGQ7HVI9OOEWIJzLwKWjGD9DEfVAFM+te8Em+58yM2mCXM1n
wKcUs1QUl3gGfzOq0kKkezHPbvPeRONTOPXtRTnVKchWvXywqtdOUu1EwHbvAIbg8UWLnS87Kn6y
vr9pEpn9RoYFmzQuJsJPfYgpLCVXjqZ3HTXRtdwZhxaJrLZAK6cBFpBMPXJ0yXHKET3tyXSEHccT
DcBo8p456vNwBhEQiNVyQif41rJ57mkTF/tu0k+BJ3ZTAszbzNEt6zE9wrR5RmY/9pucFNMtabmD
qZalY5js22UKqn+Zp94XSokvM4w0rNiu2E9i/AUCYtgHMiL04DvXzvLfxAQ3AfNffUD7VJt11oaD
hL/JNxBbsHLXcV89BsMKTaXrym7CYNPjdoI6I++pHqkSy/D8FpYFUyTJ3oQTQ0TLgSyKNZFHvdS0
FrOX264BW4jQpK4txSsuU2DK2cbwobF+5YgPV9o6SP+ywdyYWjfXZDbpR2hYiuccJ5brM2HIIrA1
xmYamJbHIFT6WuYN7gVKZZKdArbNDr4LdpB5toFTfxUcsw9JgyFFFDab3AmXp0pQ7li4bqnGCTYg
O3NdLU/gt/7WKmlAUadoyjm2ZHz2G38IxTVv/GKnVcRQYQKlkuY/Iv1XTR1rn3HkBoWbg5qGLuOy
H2SoU92Vl+JQ97Cos6R2mPnljsF3t9M8uvcdOCQx6eJqe+HW99FpXAmPhS3OE9nnmb6B5VksWCcD
LV/4sJtDnUF7k+vVVy0uFIJSPdYsjifmduTssAduurD6Vw3kGUZjwenNNI1PU0jIsNbXFAfgxveq
7qFmUPnIG5AwKpckTiG1KBszutHgePSIo6WHPpNV40eYhlgwkpiIX9sboD1yRsnIc8pAhuaBAp/p
InKBuG4TLsNMcXCY7rV+BE5Zgn71mdOmgvEgJZVk6mcT3OJgBnvLE9vH10xrTxmBvw9purGi64jD
cEfUs9qNK36sXyULfVkUn7PrmhcDoWnk2tsMPrByeyl/OhVVTJH1myifvtB91FzrNAeGbBrmGV8Q
/IjMwI2Cbs1K6Vu99SOfuj/8zc/sZdNXEtl/xZKOHzocP5vAPhJEwPDrSESnUYjDOOm3WiHA5TGx
+klrps70VexCLXeOxVi65vzCI92/GN6cazbVxc5FIeOQF5+oZzzIVj27S5g9dHxmRXw2I3FzjEsD
2EZp3fHfPc0JRgXB7GLYmIltCO4YfSKKQ7XzIun6qEP+zrm858mE7WjBVmb8CESc3Q1HTVvPCQcb
OHaqOHts91Md5Zey7P+LzIQ1KynSXW/GXbJrlnG8kJL7gd3QOsIiAe5N2BOshplfU4aFewcewcY0
43yYJqUuYJsg90/NkxmJRTacx/dMyw+YtqfjVOVP8QDuKCYqM7nwbOne8K+xrUhczjW2J+jV9Efz
QoXZziuVewN3Rpzxve566wVzNgHnelxBq8NZSZRDjpIraArI7tK/s/6Op0TguRXRLzZo6gK1vXiS
BHIIlmCQVHerB1OBe5zy0ZHrKywhks023Bs3SG5yAUFb9NU98BXQS1e7uNIDfXeZ05JHsCjGFB32
gH9z4tQ7iRuDc0j7szBqOsHY6+71Qp1KAa/5CKc9AqR8diWJPqjzYeKbV3+cEEvAB5R+JI6sFyRs
NR518DLHUNt0tlL805QMolXHEUbo/I68ap+b5Qe8z/bBqbx/o34N6DH4qXw++SSDjAo6lq10njjX
sYB72cc2W24J1GaxSvfsp+4uz58M2wUkcOw3g2udKmNNRPIWJjlTcUL1kpTAxQvxrmhPYesE+5up
OgCAnIDdPDwAwI9ck2G66pyDmtZ5GcM4TzIno7Y+OHWGkp6YNR52B0aaKkCXIugZ3ksLFOPATmOv
ZGI/2TP9HFYG58hOMUdlaRxSQQtQs4r5NVt3xCyZjOciw8tBIiLYOurIs4W5aSCHXclo/P/MtmMw
gTxcKjLWgWQYFMFjda1Vz6AOwa3K42zjeok7+6LSbIcVdnz6dicqLCK5Z65s8yECjg7zZF2L65BP
nJ0kh89lKZzHwNjuNZPgDipU12bBeBFZg7xXkS/viobW3UK94sZNrFerplgIJsWBkjf5jK8d8wde
hkgSgId2ngIEZFsx0e6z1X6QvWqOrMfGggvQBBx38GJHR3YIbfZQTRjAmFqEB7sLurszmEtfBP4x
RHM89mP20HYCRl/qWzdgv9vW7c/uHKUXKLl/kjrFr5QWdz9k4l6P3AwsBGxczXxiRuZRpzb4O89C
QqqQnceW+hmuV2yQTAeDNAuuyF4P0eh/BF4TopnPRzoJX6cURSsr623RK3rd8vQpJgiKMEeaUVD6
tED9fvXD5Wmye9BTc5bcOnKEOtLLblEptseA6KrrDK+eoGNC22txDQnNXWAn3j44U58a3AVe0aHW
9aWOq4dR6Amv6GsiY7LLad2fZDzufa8ByT17/yURZZEmi362DS7BrIuPYV4AUZ+Deyx6rGQO1RU6
fSmK/rYEaf9IWRd90tTYFNVpsLEcKEJy7Tzj9enIYmREGxmi4X40dnRKtMS3uQj2km8WwelDygxr
QwEpd4Ej2PL7I4ozai4tGAjvZUSghfKi/D7wVzUaUZiuvHL3/UjLyOXyW4YnNQfhpSI5v6kyLLhT
AX1WUxO+6arpCH+GbVCR/SihnIBRsu+O9rLHgh95wta7TSsXXwL2Weyq6Q/XGp/XFJtnwYKW7/nk
IXQq70LP5LDLhmLa+rYHYM+mJcnp+ElCiafTxyKcVLf4qxtEc0qSIEKaT85Cr0NF5fzBoXRwFmB5
rsVmPtcBMSambXkRXIg2PqDM22fbiiJEto5hUByTe7Pc3yoR3SWcPMYWfLQokx5yHNujNjhSD33m
GX1g13OPKMos23l5sMPAJcUd/6em8TqltfplNRGisfUQRzk2jLR+JN1ob6lShfOtKRpiRwQyOqov
jt0OO472xXZpg11Ym77eRHUfXr4f+27t+NvcmV6doP3ZsLG818LjRKLHZv/bGlR7tV9j03f7yY+g
Z0Kguzm5dYtV2j+H64sJM4xhqHQ4kc45QZ8wrhjmkHLbJDVhD5gDpMR45nFKmbluqt+xV+p7HgE+
XCJ5TgQnd+N81jlRCnoKu31npemNSeymnti3dJp2loSRSUi2EAbUuKyNZCn+Iy9GuyFoetTFsIAN
dB4lTV4XfsbHUM3zg8HW89DKstzPOWKI7cEPQl25uSb6yfiep7c33mfoWWDLs3Nr01Aj4WjvHEPQ
EEdbszVjDFKnnm8sseesL4HjjWqgU9ubrsKQEikkU4baS+iDdWhi951L3y/Qz/B2E9G/Mpr805us
v/jkrAgGya9BU2paF+7PAHdkBjFLzaygjc8Jjc0pzW+CVDDcvRM1ryMutWKfu/K5SdvsVFXiB4GO
5Cjoc3BriU3CrtAKKIP40fgA6AaONg1ii4exLaa2d3J2PVtRTBfuBvemfNAxBVJL6N5dtjoJImRc
G7LDFKrYsKr50cVybJ3kw9V4ThHsTl03UXHiYHxK2TTUA916WA/5VUaupytghRg1UXwujevfwkRx
iOuTr6qJ8n1ItHlbcoxi3Bl6F0o4/H0Wjq+dlXEmQQnmfiFBUIakBpbaJsLemTsQCX8dt1yC3PTn
HvrR3Unt/BDW8f9+1+9fOMwbdZ9SLoMZNjO4UQIK60/w/ZKGPfQ86es31RI/zVxKLUiLM8SKWHLE
0BxoKpkerWbt0hpantRRPT/MISiBaYav/v3lsF45lkgGlu3VhLt+OU9El7Hab2l/An01UmXfWEtx
mPuAeb4VgGV307DZu5ioTJeKm+URCFRTdbLYBB6XpvroSkgqQBzx4kj7nud/+qy0IDu27P4H89Em
Su4GB+JeM2MH4Kp/c0x0Cg2ZsCUHvmCol97WtLhP6xOQgrFnaTMnEcx6Kd1bbgOp19wvsC9My7St
q3p5CMuw2DI4G4/2TJC3siH4dnWDLuyA05aN2qra3JOkbA+aCRoFUqq6e15KbFSQvYsX98a8nqnM
bDqyD1A76gal3yoAvwfOXVbsuKo4IkTORsE4kX4JAe9hrYOKRlLyYHMuK63EviuNNAD87hpzbrzK
5BQMVraneow9dUbrb66h+nIlbCdFdMKy55YFDLNZkyBLm2B54cN5D4ChnYxFc51fcfE45bir+R6b
Affo9jRCF2F/9BzvrbbUjwG7PB6seqclz+oCFgCca0DMUcAuL7Laqxv2NDCQ6Bb008BGCutDxEhg
I6Lidy4o47NkHd19gTM7tG1MYjVzk765UAr2H36Zp2mQ9a5PcHy3AEIGOomfCnZzbLZoOJGpfurj
1GN615SvWP+702xXf0xnPeMtdg6yYPGEAy/x2JlLiJ/7ZVrbk/MwvCvVPNBYcxh136IjO/MBu9hJ
eP3fPI36dyhSLKbzVOzGEG0N1nF8kn6HlBrpD5/w2lY2EeVYOVXi/dorkeGj2uEfZ8spJg7dUzle
U4cOxL7lucz4cpuuyn0wSDTqMAYyZdjA+O5z5nMYSekFuRjWTaYuQNQVelfWQMHwCUUfU+8V1US8
Cqexj8LU1FnyTwIY8rpDFM7rnMp1Tr72/5nGN0dnSV7mScK8K4P6TWOZIDDU4rh5KF1ZPNd5kW1I
qMXH75Vo5LREe6CiEi3/q6L5ZTpnwGpuJKB2o8b87Zeyp/jsNTKUO+JlHAWTweZnVZhD5eFoYHB0
jim+OgriH8UYLjeLSWvURQ/F8CtY4kvMEGCXy+aHKOFRSf1e+3ggCplQczFkN+B/DxEb/k0OmD4F
+eeu95tcsYRR3R2Bpf8FSVUfsrm6ksFvdzPRnN2AylgFr9nE6CCXtNomO3gHnxGPoJ2mE2CzRA9N
bryt306/5jD9bwLUSH4JT3Hvtv/YfT3Ths7p2QQ5rLFlpVf7OLznCoODfW3joTjbiiGKYkfRE/u6
pNlHThnBnYti4zR49IvW5+61WRTGTvwYpTVRnjKxY7FCKm6d7gKZ5dBQSX5RrXMmTgmBJ0/zvSoV
9kOK7ETOsCXzkR5ImIFQyHJrP9LkOSIL82ShK3COIFQ2CzcFOfezO9EyHayqSR9+kbvcsBywpFHS
SvlesWM7zgYc/6tJ5qcyo3GNo/eHk3fQRbMcNyVTs21HTRlhCuDX1ugOW7/H2JrwhE1r+9k25UNC
y0RUMg4lj1AeAtyV60Jtr2nvHsaBh55fSPKXonLxYsYW8HQOjzUgzEyog04ABXEnaDSGcZUwn5yC
ngf2IPN2ptRuEwNvcVYlwFqma92Mf/SEF11WBTT6SOsn5K7X2qiFRcvAQLLxXIGD+qkjbvmOQSj2
ZK5mHvWRid/GwY3uNS4GnMLM+RsKVBw3rm8xz8RMAQ91m5Kdg6bZdULs7Ty8R6GHQYZSgpObRt6+
9thfuM7G6jCPzQJyZGsPN7vAw8R9c54C92tUtFFHEoQoeI7mmIzw5gWBSQ9bNQ67B0esdYoCSNJC
ipTcbNwdGb7kp0gPzId9ZoJttWsXcWorl4wpMJab0/3FSMGuUTzrlPSd9mnJKQjcxIo+GduZ/rAB
K6lC6hncN9Vxgv+Bp8XlxsdYV8JLB9SuX+g9N2R+XUxBx3CgXoFJxY5N85/RJjnB7tDbeBDlJo+t
fwKbF4Xlp1cx5eiwcELrjBrc0AHvqQRwaZD+6hSQhNAsYX3soMZisVKnjHbu9YJXG4wYRN96H3p3
ZRGDojbsmOKWnZv8GPohTSg9PBaaovZG2fF5maL4+ulYNt3Gc/zkkU+FObZ8WJb0zvBOXhrPonIA
mGbQIu8ZD1ezEb8BnTv7rGB7PzPRai1imh5JJo4xmBW9PAL5wErShKgbivSUXRCasEIywXmV/okW
jIVzbz5zTRcxrr50L2Y6j8lwH/De45fxP9ioNttm9eDHgoqxsfrrT0Qawms8ka/qyBcfEj3/dHwU
n8iWQNP9mKBd+Tny5IAwQ4YF9MiWkKIgecxp3o3I/MbqBTU53VFDTY/AEr9hQcJ/TpzLLFS5u3L1
n1pX2ZOjLYsR90h4GkYq6PE2MKBwmFfZEyzMES1QvOCpXotgKQ61ZiZq5FGZc7LXDFQTEC+RCDvE
DNgsyhPA0V/89L8ZQDcP+B3oufa8i6/XbnP0ugXnBak8XOwpzVcz8a31JlL7wPT4lph3ThNbLadj
4qQxFYL7V28Ucww7xyn9vWNJfEeLwRmRrly5apEX4b7TaAqczOrsLwfHQoExYZOplijbBVoxOM1+
uQdN8GJjPntcgjY9x8r/B7eI+9qr9b4ygjNyQDcxnWPPHv8s2CoWoMx+ocGn/VB4y+ruN8NUYhjZ
S0sBxqYb5mAfucnb4BBpxFNircOALS6f6QldjnRcARoOT/O5XPk/cn2pTXee3ao4uRiDGGgmO8wJ
/9zgnBlm/qJlXJj3GJYV0aueLHloCIswVKkV8kyCTMAhgWmiFYIdc9PhNHjFP23P+ADI5ktm77v+
NNJtQ3lzgNORZoBu4Khap/KnssoTzI6coIB5m/AYbBPFUUrPw28YNH9DLId4M8cnhs3nDqbVtl0i
io2kPgxzLG9dJT+zinBPLWeygjXa8Vy7f525Junp/mnFFBLWGw5mpXTJsM0uOejJBqn+Eg88PsGz
5awXPjvYSrdHVsn8VsOKrQx8XhUm96rJPtg3sloFsXurm/yfsUiaqMx/XjegDp0tRy8H7sIZrST3
7278PhEHXfKAb6fxmK62t2JEc+R/xVcxZA0Gb3GkWemtmstDP0ZXurb7M90tvPVETr1svZ9g1sWq
K+9ekFHyJAWRGkhIZNd6DGAB0+lN0+EeCmNINqZKD5MYOvZxLpgpq3uKBn2OdencqTBgUgovrTac
xS3pFnwLbmCn9B+5TH/ddgJJ4ngoHEqWpwBP86wDb9vESu38GW+lWZI3MfytkKM2AL8op8imY9B2
y8V0MP4H/nF2ulOLhCeac9mLu8hW8hjRgl3W/Pahst767JDC0o4QC5+woO+jzHYZwXE3DHEZPnvM
g++xJFAbvENq9U++TXkhCfEFugI6RNIxcLPo9kb8xKRZEhieYxT5AmFnt6yHO0u4b50W68w/OLEr
VDvCxFi7B/mRZCPjzND67CarPvm/7bhLT51uw91IDojBk3iPm3+V7d1ww8PMJNO/NYwCnFofEDYx
NEO6hFmTMI8KzOs4Tl+d4LZMkNv3IJaq89x3O9N0tCirF07jak/FACPVgVbQaj73D65K/qnupQtK
ZhoZd4Ed+v2piadjjTfvUAbmyxXJm7SWM111axXrQKyWPqF9XWYfER155IF0TXF52N7GZN7LGO6i
i50u8zB5NBlz97hrqYxrluzSO295z208JsY6d6vRzU/7Oyd7eE2NgwHK5e8FO0JTgPuD5tUL79lW
6p6qYiJ+AahIOsAk5BC8OtyBFCPboJAHkJ1Om6P0ifxP7Xg2VerV8/cYat2oa34PS1kfXG7lxfV/
ZTaOaI52r77JkJ2joH7hIbgt7T7lKMoyaeFdwYVo7XvDPD+XjxRo+dsi67yt1kDdfdfbVX7lHXAo
ZgDBok3QReJUuFnK4AxG/ExsHhMqojp6z77UuJ2cmhCwRJsijFpQoQYK5F4xsRNk6SbT/ouiOD5V
BQFd3jEm/1RVo8A5fwpy52ky/WiqadoVw/jHidAaGewfXVM+0R70VjMA3tpwKDahmNiKOs7ToqAe
IKMTqlyDiK000b6jaXTDpzyRKcQRazv5v3VVOrjkj3ed4CBrC4IxGCOxkdDMumfz7ILGH34PNM2n
ZR9wJ3XgKgbXP4J6Og+BuHacxI522W7F4DLtSCqNlMFVrlhyN2WF02c9K0ErXd/njOUIygRCfkB5
xHCts5ktdiW9S49zpNLkLMTAgykWsDtCoHwQZ+mJQrklyIcu8pkHMJ708o1fUHhos/HSd/6BXXJ3
ilt6KtMEEksXhTeN8H3+fxydx5LbyBZEvwgRBVMwW5IA6NuL3dog1DLwvmC/fg5m0/NGbyS1IVF1
82aeROk5GT3M0VYiVxDhK++V2YSO0jI+B1O/Yto6FKTDN02CkJjWH9OSR50JRgeMQHtWi/6emydP
1ESBdC9MZ8N+UdzsjkYCKYTFt1NZWNk1gDq8ZvhWyvQ6pF9DBtSwd26YmCfcEWLeb2hW2Qdt5yU0
wuYwjhFkrsozfpgVOGkPn/ucdtW1nB8CGvhTT03OCTv9p4X+cSoyb59eiQRG9BLFy0EkHGh6y23d
wvW8cjU8cq6gbIzGsxHpO4MqC7jdYtdbCSlbbmjEmapjrWvxpbUs6acakwrDqjhmGlpluSb7doPc
1ZX6aRSYFq/jUocjmEGkLA/p2kD+qB2tuou6q+52sLDeTCjNfoISOOxauAYAbekvjHjE4QoCVdgP
3KnqWBwBOcw7Bb0LKJR0d8JotIua6/uYQPeC7HuHl/szqWFs1XQfzCo1qdBjLS5mGqEdjdZQi3rR
MeGCj87bH8nWzBzVGOWiuYM05dDU/T/6L6fWtQQFdVJbPGGzd2Mzo/19pDtpKPEa2SW3fdduZFi6
75hA+P5oQNdX2PVFrZ8XZFc/plJkGm0MfUnulzXboQZii2im/ApDb8fyyDrHsrPA/CX0m1v9xdky
1rD/fTtrFXZw96F1czAeOBKooLW3Fl7wBG0/cPiymsPaO/pG1vNu0cnlN1X8qsm2w0GZXk0kHsVV
5KleX73UnQ/gVOtAZ7TU61LuvG7tnsUcT0fKDVgaUtkwjDQB1XXPmxU7VudiFp22sDLrk+pIyYyD
d1SLAkM46knvSwzLKb1tyUL9aDvEJaLdUOwH8yfgAbpE+5J1mXLfUJPR8YHt89m4rs8X8pcYkYWp
Y5tytz6ATHLvXgyg3OyB9lHfwa+evYE3sgxdrHZzJUDoFYM6RXXCUE+gzJUDvF+LNZZTvxmFK89o
7xJ470xTEVJabFkILv12a8SGhLzbdaGuUU3dx7ym2nHYFhg53Wo11+1xWbWXiDrGnfMzWgTr0kzC
kCUZplnwEux3p8ZP2tsIKtyZtdXL3zFDX4RDzbrpNd96z0JxAFT/ZB3GCq819/zfmd2dMDDA5NaH
+TCMoJI6s75hCqr3+vBXZszRAzSUXVxQGJTbx2hDTLYZcYCSADgpDpHb726ezsGg/2HYPJNmco/l
kh1wc6pTWsOlj6PArpL6MzPtUz9iTVbIjmikLtkICvKygrm8FdHbuo2CRTxhdqfgPsyEhkjj4Why
kWvw8ubelxEx07fLQcFsodw6OZpSrK9cyMlkG3bP0mD6Icw3XYe3U2vagzrh7gaudN86rAqWguCB
Rlgq3dyAJQvjVotZCsdJ9QV3Xe2507mRsZ7w1cHYY1bkfp9/caC4l2Iu7LPNs7qy8HWsDflrrAuH
nofLl1ojf8kddq4JBoA2s4ozGeJLXXQx9iAu/QNrwlo1m3Bv4bV0RieMe/oThLDPK/StedGb85BJ
uki2ZUbLWnBuexyNEVTXUZt5oq0WDmtBXAyZ3u+Jd4NcgnlBLxcyKDbdQ7VpRxwdu6Hp3oHKrbeJ
eEC0YrbFA/9m5jRmrmwrlmT624jsYZmWeVLj8khS45I3VnQvzHevcOiVzwU2nT7riTR7JxP8KpNZ
XVybriZrx8sf9cXw/DUvbt6kL88QpH+6tevQfPUrB0DOj29Vr9jSr0bsRf7kMkZ2HnlJKUfcN5vm
WDTduQRixFoCrF3SwAbaJf8qYprXdIb0Jsx/mcaZ0eTMOwbXv/O0OtDU3ZLwj22rS0vC0jf5v4Nh
zJ0QFwvzYAtVCIIS7xFxzazpyTajkSS8J64SY+UBPycHRTv6BTkvaEaP2WvyYMol4rTXAQBwcjKJ
wsNPAca9ajgiBhb2u6UrgTxipIQWflBtAl6tqM2DXbN97oSq9ukGGemamvSzTcd6W7GHcRPFrBK/
OoB5uPJte3COV5p86OqIm95vYQr6tag+BbucY2qQtXU8wjjYybTDNK7pJSoUkppr6O990t5Vt5wR
1qePuqdMfKnLQBS4rvJlnV954Vw1aYaJh4ikO/p4nZeReSV02h+d19TfdUzTQkSdw4rsG8beaN96
EyLTaM5PMTVyZ0K/sAOSXe+K4bV0E8hGs2Xtaib32EUnxcBHgtqhWTW1f7gy2TdbsyTW3Scc0fw8
I6f0a5tWkKmfb5Xge+bYl8rTvY+2BYWM7wi4PNIPUJYndDeavWR8HPCkHqrKDjTrcx3I/lD0sgcl
QadSjptG1FpBtb1KN1TsLy21rmpou9MMJvDkDeYJgB1ECUqM9qwODZlJ3JJdfGoEsnUkO/c4VM5L
RgUxX8LQntgO2lYafyk91DSz/BSR7p2Zb/96tvXcwrJ7ry3l21FrYDQXeaBnZYjJD/aolNR2TkbL
rxcT0EhPXEioodK4nXttlXqrTWPazQ1dFEXt/KiYgHzXm34104p1FFfITFvkqWm/jWlECp7K4oI4
5I+V2Z8QM8zLlLt/gczj3/Tm16YGfFJoD0unwcp2u3PUOtEh71nRQvsm226To2T9fcwX3Gs9+AX6
2F0eDjMGMi5nCQG9aPXX9IflKucl2fzK3JAyQh5E9kuQmENXuADp+zts4z/zMJg7bZ1+mR7bmKm3
U5bv1XGMq4+UnD39rax7k9E3cwxxnpV3rxHUhFfRM2FK874Ug8k7ecg+cPFycEnM60BJ8DV6d5JV
+xUEwK1biydHo2UBpev1/w9a1//Je0Yvyl0wOHGbptWdxXwzfOaU2QeZi4CvCnIhkZ5Wd4yH5YHs
KqRLq4dkhWcOm2R9HpMqgGoJ0xHIwZOBpHqnYgk8eEJLnSfZ2XSrQFfLdOxcjYIa61GOpf4Ziu1U
7tBF45FlnJr+k6t075s8FLBO8RLHkLdyE/O6sC9sMAA1pnDU1e+5YuvE0sLem9RXuXV6Z8vOlo7b
vC/KPMKoYUU3AyDmqgotgEkRevpmooGY4y/R1lY6WxTejtjV3SLuN6pMec7bkcrmaOvZi+c4MKz6
b9PGFWB6tXVh9eY57ZeNzsQo1fqUURjnOuInRMExNAbW0QLFK+4VToV6GAKcgURQXDJsSZQ3LzC9
Qq8yvpgxFdQsezl5z1qyvnHHQBiLS8C+lInwwuei00jKhmi0a9JUC0zT/vKGW5MCnJ1nPvei0pnh
7Xqb352B9RitKpFsDnHJK3nm+3v29EddpHNodeNDAW+aSFlxpPNgbiXquW6pizZRI7UakokWUjDi
CtfCZHv91xO8K65qlmcGHAj9SzJK5sUMljR6w4H4g/3G4QMFQm+O6Wbn7hmHUHvxUmKPsv2y3USD
VR93dNNnPnZjGRRx96evnLtFk/QzHNI9MFPVJfJVDF37NOHGqtfod0HaOZTuYO3aeTZCG9op97YJ
Np9hkDhuyJaBKs5seRs9Rz7MNRWhqaWOvygECYeAcYhTG6yuAQ6DoWCfU2SCSa/5wveqPydu9I41
2joyyIJuXKrlwan/zE7lHBGNZOIEH66VYDtA7sw2RQDuT7tdX9rICZNuho1lOkze1Lc8pUlJfU8r
Y3+ITep3W/Y6sZm/TDbfOD73c6JJWN9iYf2QnhqvFZDVu/wF6w6cjKlPw2bysHw1kOzt7TfiJUTH
OLZTdFl0cYGP5GGQMC52N1onVxuJLPcOm7bJeWm0UuxrzGnQyNr1nkrY/NznUr+Xvs0/T33RP4qV
QOPYUxpYrsXvjRd51ptWeyIfDXRNLyxwnQrLARGxvbRNI4CbylZbv3MLi5+cSq+DkqooNs8sqDey
9ugSTO5MnkOeY/1yW+rhjM3/2iUr46fpTc/W9oF+BHQL45XWqoLWjM6lqD6LuzMwwKfGWBESiiRm
YFnYNoAmCnrIl8c5dgO1ZRNWYxCnxBI4kLLe3LVWQ5EGeRYLNwLON5c3ikf/JwiDlpsIy9mlRhO2
xwmCbnTs4q1ZUhj0Z5hNdhQj4nHLudYN7pvucHDVKmwZ6U6O5vTnSmsxjaU4SPCXLpf/Pxj0we+4
jUgyKHjLEiwnW0ab79Ds7P+XhPOOzamBOda3HNODXccQG5tZdYgKsN/Fo+C2DNPK5P6ns5Tg5zgf
vMTud1ExjjsH0CVryvxBaz24meLP6nUkgBihnmNOVZhRWycvEwMRtMBIjP6FOmmceQpao+JlyFhp
vGcdIxiQTDBpdEhFJcqDfSINEiK2tC+qLYc7R8uBEiRx1dxSv64eylGRVyGEFWbHJ5G0HbYkkjsE
SUMvm0d+sFH55hG0pO6aEhrd1EnANXVgOvDu0n6t77Wu01rWecWVFOhlQdi4O+UbfXTTg105U0o7
wg/M8ruKpyRcqP6inoTAmdsIhRsp7vZmA4qvWy6JzuUng9A2zW/QfqI/VOkesYRvEB7IJDroR+JD
3DfFzKOqWtNTbn+XcW9duiwOalNnGm5NPLUzYlLxLyuW6p4xGl7g+oQVCdfr0hd/wKzgQtR5AfFJ
U99aZjhRLG+fdd3bCGg623ekqgS4WC76pA7lSp6IHggSUpyue83l2dPSAUQYSAFV2D64C20aFlg9
RLpc5uZTNxffmvezMHM6jtemeE3c5r4u/Zsbzfm71IFMCIeH0uzhLdNg6He4AMPJbF9Wu9DvEqIH
ujtUzbXMzi59f7zMIsjiHtx4W+WHOuufCM39Ra9lq7iQ79/SFLpBMb3bbXGuOL/W2dqcRvGqFjz7
a2IeQLHixhrnbwY+80oTKduwrTUjN+spXOSKJdHpLjyozLPW32fCUjRVZx+11qyndfs3S5++9LLm
SZdpfyryIUfWUqaJoQnc5c/enSgFdsvvuHBt1tODe/Sm4cPGVfdSsLhlxvodpf1ZwqI5aEhyobnQ
nKZbpzo1ucrWwPqGqG/9FmNGDhoGij3U0XIauKjD4Vk4jvempumkYUBf2KnrrxRrsZ03jAsOl0+H
DUK36Pj5Qb4cBqV3YFfmd32Ie6ySbG17Dz12SNjr0EwbB5V+1iNaApIJOrs0wYbZLSuJ1EV8pLvG
OFaORH6inQSwzxGHqrPHYnxheRHvm87VfSxxl2zxiier5Ns4ICKtBWkyiIQp2xsy2XGZnsqq9GWB
+FYmwg57EQ97QRaAP48HUUZsbHG3WnOwgkiyH7OAXq8pfKhYV/0UoJHJ5v09ntsY6GsNgHoo/wFX
wf1FVQt2imZPRQewfy2xryN5OKPDBf5/mMbLO64FBYQD0vgon/FMxp/M+N2p2W4BwTh71QaLwhqy
ZhbxQJg67Cx+aS3wqKUe7Hf8cTDzYGfrmpHQZhs4iWKn2hHWnmZc4633bY1MeATsbhDUmJtdVp3R
J2PwUyYR5hl3z0kSARxYH42pfdT8Xhog9H9rSn/z5NEbmY/U3qhyE6LT5TAYzkuJ/HnPJzDN1bMG
IS3ENUpCKpltju+teGhhN9QgsM3JezbaDToJhRhuWoMFIKdZSyCTudHroeWt/4SI0tPAGhabn42r
ktBGuXy1Nk8KZcKf0lNMd2Ik/EVonSXlRmtVwy9PpDjQk4Z1TTKxfhnk3cmWH+Qx3CfLKTOcafVW
DJKFtjDPbdXdhoxKkwR93mnpWTbi3/CHGMvRCPesB68d7xiLzieOBA3iTS+5UHtjkKpNpzY6ysGx
NW97S2KpRjAIb9o3WzbntjDJsv8yxA75DJ9Tf5lZvB6maLiJAYeuW/bfBoDJPtu+pIGx1CL3wNvg
1Fj4MGcuv5OCda0ola5t5V4sWz6ybohOzNBgI5k5J3OOL3bJykDy8gg1xIW1dqhu08kwNCZxe70j
/Wnxng0maT9w1prXajb0Q47foJHmNUrq4hl7FlkcW5L6nNRurXSGIGqXIh3vfZ8wL4Iw0PZpbH9Y
ypyPNKr1zUTcAjNabRm/lxZZ1YTYHbmDfqE+6H1suJvk16EeM1bDktxfT4mXQbmfhQ5HJCjx16br
A7/ObPKYFWFDMJYRDGuhCmSDvuVaDwcbCw47XuIY2zWByBx/zRYzwlzIonus4bhbtJJTAw7KQ2d1
M22rAQi2820mHtzkFiyFol5Yv6zFm1xLjRtG+0aHLJ2zHkN03P02o+G1cF+WpkUbzVnk4ybhkmQd
jGIRCAGeClyqv49Lm3e+oEKDh9kzbpMq7Ov2bcg16+4sQg85KoKGfMZB35o8spZrMTd6ZFX290YP
zrqckr3rkO1zR3rchg0rZggwJ/d2gHYDRV3t8Ipic1zs/sWUKMFmfzeSLnuqqFRw3xbO/suCDIY9
YSzD3NE9vxWY8StoViFmxhl+4CQPVQkLUBdAoiLqsFiWbgXnFACt4BPYri7p5pqgDXJDsPTsodZl
emafiF8nWvnEkQhja6emxb5IgxggElX3gxSoqpG7PYoB/JLePLCsGaiNlh22EJpz0Eb1PYxdHdpo
Q01sE7xVa7+XBHvTZN0JumNb1f3ib5SQR9zf3aoo/tGbi8j6f6xU50PRDYwtFp5lfbPfVA+zrJP7
kKQn4KDvfL8xVsStX/E1nTJnCnAdhto4ivcNL94j9PtS5xzoapUd8yK9LmL6SAyK6euI62AyMMFT
aLX8rNLhZY2NwXeABlF4wzrcIj0aFt9eSbe5YbHeUAnOUEBd97HRWZEjQvR/1Fx5R81rrX1PA7qX
/wRy+hgc43PAMjvzeDosC8qyjDD+0tRAhtJfdIlhvY8PcNJoTqaWqukpSGg6cMNW4R0SRefCYG8L
OJ42h8jFDKUZX0zZzHSsK0xB7tW1DKiMtSWvlcn6Ieu1D0qkXlNzSHcxu63TGNEOtxraGT0VjRdR
as93DLjHOt/zlAqSDuNZjYq6sRY6l82ItEA/VfQTH2ORYa/rQ0vN45ONDfhAh00VWICpLriD/EHD
fQFtxjdjwsLjJuTF5PZaVsJL34Vzw2omGRrcK0A/3wq9rvaOzLF2jGMRMHmIQC5dtgfKdDTnCY5E
Nrd4MUA6cTidhsWAhIJxiU3GvyziVlor2uhKmW5cD44VsybBwKvkqW2g6ywRibVqBObVYMxPcnN5
Fx4SOitPDwD9zUZo/AFMhpeeRW8cuNhwNKjfjdk3hYXNUx5R84P1Fk11rqVOLdCFV+yGLXeDmiJR
irh2KeCHO9YRnEEd0jbKxfSWSO0SEQw8Vfb8ZBBDJhDMqazMkj2xZ5P7KJLz2kkIBsn3ShdAXqK4
STCerIfG1yFGNZEIMvhXPuYxxSrQrKSROsUXVxTTXUKjeDEmeZuqCrV0GkGFjO2liYY/iwabgauP
vbNwF8UKQdpqPNzV0zSfcMo2B4fKp3jPu9W6Fbb8nWLXy3t0feaw+JRG+ZlYWHsid00kUVoEn5e/
VoK4OfPQJv5AeQ9FWzE9LoIuLMHBP6uGxRtrh8BpxG+b6/CLTn4dsj5931qi9IMmrfKUi2EJurhs
gqKcvRPzrdwCKlwqXXc51nHKPUOpD5kAF+F1J2xv/EyIuZ2J1JM1ifpQtW7xQhyHbILl/mJK+HIT
rB6C6PpVKwn6maJ/c8QGdbNM8n0FEE94En0j8hMOs+4kY7bCDRCwHca7J3ZgpNVc0kGwyGDu8kLS
zISVRimYKx15snW9eaVNHeeKjkQU5eTk9WUl7YPI7re1+7pay7dty69xxefRyQmfcKXO81RImNjU
vJep5du4XmtiSztz7P5FsnxMbJqPs14+OSJlXdAa6Ptd+oBjr0EV8LPXfq4mf6mh2EpeYBkkG0QE
Iz0YyXc/8VxoBQecWJiLRO2yPpv4D5QCJ5Y8llTDPaPUXwxmu1XFAqsFdfaWVS6gBPJnL1dHaXM9
9syU365IJvCiSzDx7xVONGb1ZvYjGyM9sgPIxx2UmgJ6hTrmXvfFevlAjA6vh5d/Vq22N7ul383G
In4UE58fL5owj0Lh4pid2Zh9JVV0s0RytZPBO8CJ5aJjZfYNJmYV5kv/T6xXWejTDd/9PUkbM2zG
lKOB8Hy32uVvTEhEYXqbIsAWlT5SModIlrq7ZFYogpJ4LDVzbBuBdF8JQe7t1rVfplHD1GqTb1FA
psPJ1gh8dgUxVI9rJRZsyEFpLViF8ByoHDYgHRIg15Z+Q29z+Lqu9sbF5GY74AgmofN417qCdUFM
YGe2gfxE+bgXEeEWAEWPOWo5ehrIMtr6e02+LHMMTFd094y/f296+idlAFGRildXS35rWJxW6jp3
jOh9AIHj0RRN8q7q6peEUlCZC5pCZwQkjvAgAzgNesusXlxVYZKYxJPkD9pTdgTQw3V+qPd0xpfD
AI35KeleitJI/0YTs0clWZGkw+9uUwiRVV6lZn5MRne32pwNn2RySNNiYA6Pr0kNZ+v/D5Sze/to
oBOyhfZTJnUQrRH1XnMXA4Gv5FGwz8DPLo51RqM2+0WMbTyokkJDSG3VwDzW3Z20Um9lY/LFLhZ5
yFgGTf9WltUSdjNAxogdaDjUJQq3RH04oHvyXFQIVxW1GeAmfkDVhFIDFwfhcMMHgI3FOP/lDuC9
+9x8rEnjd4Zj+wtFpMCUpqx9h62DnJ5Y327E8reZ7LdKVb/S2MBEoLXvKWsdsDYDCyCnNY/O/AMh
/ja40ZFAECv1V9sNY2MSxzbq31N2tzunzz9vLSGFl96zf/IGCObU/Ynx87FU5YDI2JyjwXnENg8x
rd76luz8L394GdimtjUbJGawMAJCd33EnSRq07FY4qpxUJvPrd2n1JPsyFOeU8TVyg2ExchkNo3L
dgzjUBytcAO2D6QaWVmb30ltL37hND8Yae3DNFEew35gzyNovGMRKncU5d0bi0iupev7Cd7XwUpe
Z08HBrfq+MJIHqNFRIcYfEg6j5hp1N9IB4G1Zi7qHwAUv2DOZ30PR38dkOyR84cmOtmO6yvTNcI8
Sd9sgD+uDcfDoXYWVTnZmQTpFhiGHNoFa+iEmG3cJ37vlI0PXWYk+LigmyfJXbe57VjjO+03W1Cz
N/1U8rRQ9m+DBoRkZq1gWXgzRw1dv1IRLDDbOqtYYm8dY2Jk8ds60p7nXN22chnLavjzYxoirvzt
6C4N0LqocWLlTXHesZ+BWCiJz17AxKWDyOEmBt5fyE8JTbye6NZjxMLHNdSPadQ/6PtIxMjmPMZb
EIEdrflFTuazqyDa8mXifx6g2Ezacy6j7OAgge1QFlJiHiAqXUYhGv3yzzzCXjsNznmJx3NHPt8r
+zQoVyg/cclr2zIHFWBC+1dOBUfjjKUkG2+U5vJSYkOzmwzaU1s0Oj+pFofdPNabDOHU6iSiSUdY
d9CxljVAyeMGC2mRd092P+JvoTb2kDOc+P2ybpo/EmZhzwRy6NRdDSARc129TbpVHjIm0wNi1Lnn
3OE/qm2qhqqf00KPgOCEGaoYHKX8N0IvOyoXK2pM3gD89aOtGEZSMVh7XArEhmy8DIc2tzDavhaJ
zl7epd6nT8aXSZ+G0CK1sM+E/kkLhnHN6TxrOznvFV7dHa02kTmyz2S3C8iFIbx1ftO+zTCyYY8g
QzFMGssa9IKGisWjhMSUxYs3OD+dUVv39Hu/NymDyjA74byaZVjmJYo12BsqX5kZosXcnGC6byHd
Htotpe6syQvqBpM17YAdAa9yK30emAMmRj94jRKzafSeFOV71Zm4BVrFLNGYv8qVrGIqa3/wnCeY
aiGboZP+DaGsgglg5QEKanKYZYhzKaZiot76B9prEYsHUxOIdXc7rWbejkYE1cdEaFB+LCXF9epX
nax3W+r3MXacAx2aAIc85i9yCPsh+sx0/ZbHaw3m9tMideazq3iFbPvWSwOSu7UcQIhT39pA9OMy
ag25OmmgMxZ3vs+jRD5bjp6GcM9VYto5rGUZUo/jnIeu0H5UlTuHgIAeetc95JjuEBQCq6SwqnOa
m2FwJec7HvvC4HuL6ACv256omB+d586kw8tZdFzEuH+8rPpU5XSu5LuWV6bfYsLkv22/IM1SFL31
ld7bCsMSvS+HeSrPdhFnOwph0DaCJLd+4yVKpHwpog3ChLRvNPnOg9MkIesU1bWDUCFtytLFINpT
0qOkcGW/4auFDbTLowkHCZ72lDoBvxPc2lRJBIJ76OptpUfTp6n0nxbw+BOpT9BR8yWOefuky/yn
KBjE3D6/F8myzz82VWljJRxo2/xakNO1OQUcFoF2ZQHygzH/xxDt5PLticEMnSV7Mljq7qS+UO06
mRr+k0PxXGWYdcuGY22quS64v/VcVJdi8tgRuom/5e530hrmQK/wA+pxf49YCjc8cfZADdlA5Ngp
Vbw+ldPRGjwv6BrHOELSE0Eb4f7Nqf9j0bukZy/rjWdoUcRnvUkQHnD5/OOfHXbIEDPp5mQpvach
krcSTNKxoAXoSNz82gqqLsoYf9eSNld35Zu89NAd0Rs2dDJFqGgUAYuDkgRd64N/4jGRaLzZeK0F
I/K5QRkrEyRGBLolVsBXZC261r7l3lhikie5yy+zR2tfhhwXbTmDyulqOIgzC4yd3ZBWJ0JwInhr
0cdt9Fcmlg+rquorqf2PpmNDsWWRcTv7k7g0pJZD+iD+ZU35bjjoFPwkz6NdfyxRkm2CbIci4KvK
toBU9xGVVTMPM7X4s7N8uD3PE7p+swBpPQ94t5AZAoV+0M3ldTSbj/8hZzYXNJ5nFWaJjXQGuqkO
0g4hZcoAUE668d1h/N2X4GDuxuhGPI3jjpUw1/3ENLQwyWkvaXFg+4CJL1jMFh9q4m5YSkmiBmWM
n9Cema3/bW6Xd2giRIl0/a3VsDlkHvZvDfwd2O5nYqd/e9dwQlbFZMLiv1qc0M8tx3rbodGh0JR/
Jz0GBt2CV+Vh5x3TxHgTFbUiFVPX2EbzcUFaUNyzeQFm5AU9Mrox5srTNLvqPE3in0Dt4LrD2E4H
149i8YyLViiMd95+lul6pqbuT5sa7CsJ3WvAmOYZXoQbC0Sgc7503V6JitsZKCeHEIUQlt/XxByR
2ZajMK2bmJbm5gE4GYyCY05PnWeX9dhzUmk/m3gYKWqbyqc+w4WdJYcU4xPKV/d77ZAh0raUZ7A6
WwEs3rreM6tAIejs1Rr/4rV54gYyHqsiv8ZNzY4SGKXP4pWY7IqJpp1rTjGjTRnNNzMf+Cy2lQvg
bEONF2fuHhOYwcBrbCQu1bxPHF97J7F2C7X2u5ZIJXn6LLmk8FULiceqq086pCxfo4PEmCiLZl3c
jnF8NKMY6jXOsEFakMFm7V9iRAbSkG0c9RVe78ocvDdp990TZyhuLAWL29QvHLglAlEK3nM1KKNv
8O9lGvImVvvZ0K4SF7Opk7GBiYsfJGYfx53ojJ7WXAvTofWUFzJrUOWrbHxqcvtPl5L6YwqglXsl
wNTE0U3GlNEaxOfZho1EU/ItwFOABtEE8f11mqfAsOc/VdBS0Ho1Zko89LFnMzvmRHO4vfoYBOsy
eaLjboePRz3XeSLwMqOXZV6tnkXdX7Oq8gIjA000Zh137VnQsVJ+L1lSYNKJ/SLiz4Y9eXMg+GOA
o4BrtLk9lnb+PWiOQR/k/CCGYh3JAp0B2hy0gW5w22Wtnbgyu5VaTafVBETThaJIjoVNR8t9aMFh
MlIjVCkru7Lt+LfWGFxTQ7Wnljl6mUfEG3RV3kA36Al3z5j+tKOj36uke9Yj41m1tnUnY9f6XWvd
KrtSfkYlGJgubaBb0BhDrSlfaQMRJ8tmFLQOypo2Whfuel6UlyQlGgjOHb4V2dEdJsH4UJjhAof/
hhnCzabXeKyzwLW4nQFVs3YF43GssEcDriM2OprEC8zsno6e9YSD8EgR0nAsnflmEvs+r6X8biwy
kMPkfKiU6lzDAhPLonjmsUOqDkG30xWdXCChK7q1T4NTH1NWsfva5Gal1eK5FLjBIZlAch/48bQI
s8mohTS5qbPeM9pPHePB/4gEINxLMPTRl2YyRq9bTWDDjv3SVWlAlLDeTXg8/K0hBd2tgmeAEYJ7
qPaQtJCIQT6MjHKInOoI3pJvIuLrrQruSAO9krleHGPYcuFct9h9qZVAHYxRyQlL76u8bsOUz5j+
q0pgnfaOfeZV92F6G7c3ZZn0Ihwzt3xeM/vnmndNaLioRQzFYyCh9N+EUBcMlxS7FivdfIL3WI34
skKWZbfSme6dNRJP4kbd/v+3od6eTNHEADqJ+wI+fF9G+O83elMMJnqXDWK5pWajY6SwdB+tYcSu
iXQQpfhcp9qhb67E7L+0t4hV8T5pG/vH6kKoJY6aeHV89axVfXSCBpiFW4wRQdlpQWES/ByagHyA
du5WGRjjnJ6nDUycOQOIYp2HKfXV52WxmsA0atY/NXCcLJvlzR52dmZWN5k1tKIoC87U4kd/itF+
YnEoX+CH27dFpqHOyX/zcm4bkprlfa3znkrLNMwUg10l4814nP+ThCVPBsnKjc7pEizFKAjEgGIy
WJaaBNove7/Ro/JiNQkXD2ndRlPnrdQJ4cdUvRrLo0pmLuo90qijiquWzCaaaX0VeXxxOBPf2LGD
fk4eerRkvzqR/lUkG+JGT+8lF+5rF5aAbfarXmD2W3Tqmit8MGQCdtAH2O8axq2PybgUKvvLCRQf
0Xf+mKyifTg+zo7COP0sGmwg4wTsakoIaWY1xH+rdplP6Mw+YO65NA3178uEsZoYoY3be4yuqpDR
9f//RdLtI0Mt48dkhwQWcLwXq0Ymg0Ip3qnzvsjEf1Sd13KkTLhsn4gIfMFte+/kdUOMxuA9BQVP
fxb9x9k79g2hbkkzUouGqvwyV760IMm2JMsYCw5sUlyMDq++KPRNJQ08/GVL1AYf4MpTH2Q/6mVR
qGZnYrxnRElyTyAxLjqPeQ4vojc43SYPcvR25UOww+sc+909JphyjDsIXQEbaMoYjf7SgxZIkHP3
hI7emkq+2y3u/VEMb5YJfzrLE+tus+yL56auzlTTwavnNz83D24toB9kY7zlQwH3OUP+r/hBoHn0
9orXbDr4fiI2XkWqA5eMQEoj4drOFk+UN6qE3zO2dEmDcGHkDbCFOvim1o4hjQ5rcFlOP0EFbKf2
aCz04zFdNHi3Sj2nxI42x50C8+3VdXJ0Enr8KNw6dMn0i7R2eVdaDA/KzDdpJ7xrsi69UbsKM0HU
lJT3an5B6yfV6bwQExVdUfkNH1mAoCK455LEWyl4sLRDk2n0nPok8nLddQk0l5S7Vm7b6d6hzuzg
wVc+TnGhdrU+7HzbELexnTYMg3gTjpG5VaZzH4B4sGvLtmOR3IOoI4ljFz6qbs2gEZoE8xmlbyQx
ANGqfJPEvAnRxIMjGH1vVUkQhqJEUklbl7k3FuXlVITDVpTDPUiKkYxml626opmWzIS6VZA0xOvX
Bpe9zwrewTpoPHfn5frw1RtbwNPWJ3ZEey96ncCpltv0d7CJjXCE1Tgd1oXUsEdavXdrQ+Hd/IG2
TATSr4mxuIry/PY89PNHVHlgVE4Aqaesk4AZ07dciZ6QVEWFzqTPyCOm1GuaD+6RjMlneGQvA5Nw
txGv/PFHjx2s5+jt0zBw75PnIQRwa9JzxSs3nCmBnXHBZMg7f0OooV0lE5iEMsBGFYN40NAw3epb
elydQQ8tMhbdAMHiYhvq8O80ZexMW24ZpXqronQpv9GSfV7a6tLH01xJntMvFv74qf4RpVTHTgp8
FUMj5gcpyXs3/Q10YVw3iTMc2XOcUAqGR6w/qUD7Jk44s5T9BXpw2sT6QdL0sEI/e1UKyy5GVNKY
lBzbGgtsL9K4WlCaeaN1Czd76q4wQIkZFzMXfuY6mZFe7C1/NvhILCzMqwmkFP06HqMSaYDa1FH3
xo3H254CPRtzTdGfTMO+mtA1F6aFVkmUYiK8WG8pW5mDrzl8dMY0xdRBWLNeuMOrddIE1ySX/Zq8
gcOgiWhRz64TTWY0AEM1u85mAm8FkLBBoFND1zEICeHdLFXjjOfOxYPTlDqSluU/2njcADyvN1nn
lvtgHJnsVRneQ7nFuNPwnsVsHHnG3UPa2pqWQJz2sNObQOiG1vupRju5o89y/4x8hihiHnP5/trR
9UOOIuRywVsiV487HIpEOobyqtnpeOunol6KFDUrEH7Kbs/GBl6zqY/78pfnt2Cqsf1uSbAk28QC
xGiBeK788er6LKdHFvOsv7k7k2+TmFRhFTkyxktdUxglh3hn13G+rVy5jt3x2X8hd73j0SNsxDZk
LUl9bN/9BrFg4TzxAB009VpUEp9+Ft/hMPU7SV+hHwPdmmr5K1UJhoreiI/Pj2h1fw2EbLHQeHBr
exihdWmtiY/VhySfBnwTp8qKdq0loS9LuQ+L4KV2i29UDYKyQ/A6We06d9Lukypctce5wlJ9MFaW
KjsWNGzuW3xXd2kGmIaqyLwZiLZrvXc3LNqHrUyncU87lg6sw3l1Qhi2Ie9CV0As8Fz1jcNv1Ri6
9ht6JgG3ZsgeyoGSZxpi1TkdZaa2DPCLWs6SHDGkAAI8nZhVl9QPv20t+NDobn1ETT8BZp+JgDC2
aNZ2Xoapay+QP452VperJm4AXaVtcGlNM7jU8yGUVXjwGeU6pbEDq5vfZxel4qXrMVFmYOu3rcZ6
vPLNacuPGSA7ZvMOlnjHtM2MuTvRbS+xq9EdYVT55vmw6PrugjUxOYbMYDa5rT+U3vs42i+5EZun
vG8d/plIbvSU7tuBEkGMugZzrLHrT9UY89tqPe06PtOkBOKhLJy9mciFYEuFkKbsixE13oYLEyiU
oauJ9nPIdeMcZGO7RzD9x2iVNjkcXgYdvDehxTQK6WAFBirKLnZavo6VKdbKzKdV06cM1CPZv5TC
Iy3qchoY418nxAjVpD9O30c0n7VilRvIDZTT4baJjc8GhckbE4E5NqcXqGGxFc1hj6AxP+HVMiqq
zHqX9QiCFaGe1oG7Y7YUAlILq29cgbEcDLRFGG4yb06RUTZZVORZBwpRUd4+VVm9eaVq72bVUtWC
fRMhwtwaCX0fE+i+HvIbEZcoxY7N1AgmFwFm09y5rhZcSwDCr1xtQqgYg9gyLqmXnUd5s1N3w51Z
MOpoOe3kyIgNiTC84aT9S8XosjMT+1szQDhHIO/24Pmcd86DzSh7/TYXczOylyQrs6hcMYgJ36N0
NLZZF4drqGXhe+J0cxKsxWLvh0QW4uB9IJj5yDLWWSaan0mGRiuIYfU1+nEsaveLna4QCeVdY3z3
dQ3yZhjjbUNU8WTy0TFlo/yE/5l4afKhvJSbip3x6pE1uXLv+0iEeA2ImGAW6pOtj1L+lqNs476x
ugcO43CtWm+R4r9caUQFkVH95kLg1leWuAY+PrpYkfgL+9i7Pg/soCFPP9vzxuFsRz6hsjIASCuN
twSylQzJh1R9dn12t9gW8VFzcrw1xBUGPa3hb2pJr0BIR9o6bUxKHFvgbXX2d8LSuYGHEaLRiW01
uWfdoliBIe2Xr5snSoW/NCXt976hwwrTEqTGNh+OFjmPlVMWq0mEzRvvl23hMHrobO0vbullZRDN
z6S8Y8W4uWYC8dIldhvU7aeZeGx+KyInU5ufXeA9cDNnxig1VGU4OceoNrF+a2F36ob22Lja37B3
+zWbQ14xEVgXUir4/sqLanTr4sCouoBD23V+zTg5mrjPD8s0BcbUF+2RM2zXTKo4Ey69SAG8wB/Z
QHeYZJjX5nLHri/d2AWreAwe2jonCbZgiR8R9NPf0plH1ScVdk+Q+iuvcI2b4VFkXnEVpA+RTLRy
9ZZxvp8cYj9AmzHYyrqtdWr9hOiYXtvfyTyqrbsPLK/pd4qbzzORbfJGFDu6Dw3u7sSY1L+W9OMy
BgSOB0DbowZ+tRqtI3UVj1ecVWQt+bMo13xXKnkba73dITVOeyzy+4C82NZwJnGB0u/SBZBCSIn8
W+n4L5VF21hLSGVdfpAVL17jKIrPsap+J3GqbxTLwlVACuSOwiNJvllvYmA+1PALP2LGrxOSCJkT
8Eye52KY9NSuUsZXqmi7+sb7Nt6Hov+VpZ1G0VVcLxuaqjbPYpyixg+oxXJn051NoEeky96ob9XG
992Dzd+nGD8tboyIA+1LzHV/2faye9WTpQlc80LVRgp0pMWrgISEsYz1Tepq1pWkPmn6AN1U5HRb
TooBC2yQP+rZlVzNtck+u8V14sO4HGC5BkMH3SBC+OsbNgyTSqk0C2xaXSIw945XHZz5YEzThpLI
hR3rEMTkmDEWxGGPFSA8WAWl5HorB26gybcSZn/Mvbo94Ilhkabpq2RGBHbIVXvltdcg6fNj5DuQ
LEbBTURYaHpkV3Uy5lus4ke9YVhcS2xyItRp7CWL8+hCbqy06YbjjA6NGRe6kfMhRFltfQY3O7MJ
7qqW4yWb1Cv5f4ot7e/o0BTGHLGJ3HvicL2O/G2dBhPGevgqSWm9V2DrqSqVcWjc8pSfN2CzuzI1
8xjGaG8x8/tw9JIrkTaa1odSvvasofQ8/8jhGL0PPivqkbuMYLHz6UowRoPLoNEPtgGD6X1D88lk
vfQT2BbyaeeEqePVc7VLZciYqAW7mEm+5pPxOeEF3jCChrjQjc2RuevGZ1RAi61pko8Z/aWdR1QK
QCpl9lCWx5CI1sUu8KwmoGM3Aic2bl2bHTYdjls2qWwHkciBviZNsTbKZUaRDGuNwXpxMbitXaPD
kw/VcFEK1X8Cc4mXvW8iq9OAIOy0/0q+tdL67Y1jfg1k4l4dEbyF43sYNvWXWfvxKjRaVD/2GauO
Lr+tpdjfaC2ddmWhz6Dn3xoIU7KMXk6l5Mh7iC5ZZwjU6Z+wpP43nI3Ofst8JlbCOltRee4EZcCl
4SXUe6S3CoaGU+AOTALmtGSIt1ow9le+12EF2wT71iqunTPj+IpsFkRS2p2qEDMwftEVC1sMGCxr
2XSzt+pSk0IcNGByQQfTGa1HbrgvCnCG2Uf1W2fJCEcV+AY/8Q8eI99F6Go9DhrGt2x5XmVvDduJ
G89JzYcUJslmnKJ/GtR8YNDEWjrprt20/UFmxFWe047MG4dhYmgwI9UsqA9fU+EOlxw1bpnLCgo0
Ia+w4G/bGUFIbx4jHerQFq2R++fGgOObQ+dZJz+lQOpsimCXR5axBU/810QbpZkhf2918UtL5qzN
wFsiwxRc8EVnrsPOWmSeXGREBLGGQjtuzdbdMBXX7YpBZJCZ2B7VITHEBavyj8gUuQsjhWmSUd7M
8m7ZtFxB4umnDukP5m6PYYREvJkB8JosCWKMfydREoTqPJoixr900xQ2fT9s8pI1ea/rOPPjV9wq
yPGWqpZi2FqSCA9ejge9S1hIw+kkxNzYWPtvkGR++81nVfUKNYu1bY+zgrTR1nWu6MpM6DNqPJDk
AQhOf7KaP60ReseeYO9iMHRY80Z8qPVfXW3RDtiob139prM8WMTcmpf4rv/2OivK3PgX6/Pt3uUg
+oxwg/odVtxbohQuyAiYs2+vo14Xa+is1A1NxafNxYHTR+vXrPkHW1SrrgN9IOnPDktWhpYFWFyr
eWG6DLUpDP9UzUAMDNIocP9byy0FQNd82s7SR0waugr8VRCobiYb3cm34M7g1Lvr4WBCxkhXOGCT
e068PlyGyZ7gK8r/81FkQAN2p+6czPffEok+ZSJw1PzcOZu5saOlVx3sCLXy+VQwIaaBJI2CbVh3
v5+fMOfP9i2tJOitfBu0CnJGta6j/PAQbuE35e7ehp5QRN2kkkfE9u74vw+7rpyLOLQWKiIDBHp5
O2AHLgjM/L9ven59WlxGzMg3l/z9gVnlnwZswJ3i0/b+f5/S56fs//9Vz0fPL43K5r9vJAhgIqhn
JAzBtrwEGTE6poE1PnYeerhYjoOT/vvvk8+vCOxfg23S7clG9qXL1G4gKIxk5o9HqSVss0bImiX9
r7+CkMsqXV5Lc2zDR2B27ywDhwe9hsfEw3YNohsnFtkWQIcT3U3O3O0m0jv6oX+rqSt4ox89a/aQ
3Jx7aDOzZeiUknjl3IDE8aNMQVtKaTT7htvc2rGn9ByVbJxtVhAb+riOeAvD754B1bIRxm+sxMZZ
9+bORzgny6hxs4cpsnHpeUNDOx6XXNWbVzEq9Srj6uaVDJLS2rAgAXjuNar097hhJ4Z8vjNcsLaE
aOs9OU26KPL0vWkLhl6tdvCZF298IZiQYFJ91I4kjm//Yi/BpZT+LPQNBkpy6mEVKfGaG1QzlU51
8Zyu5oVMCSjZ2r6WUqE62wqxJRrpHeOhrXRrKUiK0eZwxXdWfRXBkO/w6k4Lz55+ZaXfPSjQ4HqP
VkClADX1NpEcGUHzdIK/7hBfrCwTrzM/dU/OqJfwnhaCV2E1C2YbrLd5jsNPMdrzufUB+hwFa95M
1Q1JVY2lMtyW5wGw5z/uYMa5CbWvGPPTEYs3HvYwi9kGk9kCjYp44kZ5cdWb3H9xCpSeqDyx9oNT
65Ti4MU+/eOGdnTA0y6MPKfeWGdTOVtN4rHNX1yjXzuE2gtsOgdJCtBsY8YNstyPKZ42WKB06gzT
voWL4TbwxaI4kB8g7cV2YOfI6It/aSitdOOh7l8qhliX1odk4Zp5v8H0itkzYiq2tFoGkfDi0Hk6
fFl9VfJjwLrZdSMOy7hy24dffrmpvx2Glg1YS6rddeDJRlG2HgQIxUVNohK8Maa5NMLbTEyxOZcR
GQZb905g4wB2l2YB2SUrz4DZBTZ2Jpn5LEOY9z7M0vN/n5o/n/mgYvPJPvvcL1d4iJKFY0oAVFH/
mYTl+IhaDEqVmJauA9jQ7nR4oEzilj3kmo2ykg9Ny6afib+8TpWVq01nPy/3OFDNjWOX4mx59dKP
bZv5IwAwBBuFCb8doDyZ/a6e9EtXJMPp+c3P558fPZ+DA2XtMgBANCeY0YayluSIeNPx9gXsMxke
6vgIy6MNL2DdjDNe8W8yuw4GTH98BHa8bLTGfX0+JacJObAd789Hk0WH+8CcMhx6vNMaQ/RXzY50
4+QQn5QQfj691H4vKOEJWakRtR67f6SpfpddX30ATT73vD4M1MbyyuUl3ttFN+3ScPSBU3r46VNs
9lrmV1/zn2QZslqHWN28u4RKzpEBKsafGo2pFR5ZYsqKju+4BImk6uVgxfRqCKzbpilMXKgJS8+y
XpepbS07HBGHUNrWh6Cgjbb5ei2LgK4VcpVnJy5spkp1BeKTJXmgNf7pecA1DypA87WzZmrRL70x
+hcW+N5y4PaxiLoyhauJQmCi4D4Go7cWgNu+RqL4vNJQzX3PYb1vqr3X6uRpxIS718v/KvYlJ+bo
P6TJu5fGZSlTJecokJTglYG31LQ4fFFWrMNf7d033BL1ZPwIybAxlST5h6ovL2GavyUKN1FvB+O1
sCcN144gfuNjU/IhE41AFdFT26M+VyhOWlUfjPYXF3DmNXjM2LS1VrrVpaHOSTm4JKQpXg+51cP9
KIy97ajrkBfimjJ5KlAemTVmZO5TELE+SEUXCf+6akKZc4IlTbXjFdKOGrmCY132zCf6Y6DG302S
NiROOWko18KMbhvkAfyz3XwQzs3vePQUoikkEOHnDTPQcHggjuDHm+pyVzr5Fs/HxTP14OLOB2qZ
4oPlVGrHAmcByLGlGrWyj0w2wxeoGj+6NlCsZ5Gzs0J7NdQoB0i+7VGU3wIt8ECZ7bqdau1lMKuH
Nxri0SVU3noi17a970F7Rd1ok1hSDuGu7UCQ0bUk74iEN+D9efCBpC2Aj4m0iK92yEafWpv3YXJ+
HJbRL15WujtNw1i+TEom9c87/vOunkqxLCBpXEemA8sQkiF3QZTLXlkl1zN2CYDCC8HpjLr4fNOG
pX1pwBRsn48mg1k8bUDRrKpm717ZtUvfneqDpY3Ze5YoXMqamVGNwGeLCiQ2QN2Fq0jhFparXV27
1640MYTbWhLcrObnat9wT1lb7mFxT/vaJZwGvh5eR8IoibT/dMrly8S2c5/00auDD8AXTX2C1UgO
coSl6JAn2CQNxUEuy+cPzg+wA3NyqAgnpjc1Z6pdLE0CTMfJI8vRBUZwLpuowzbEma1wihEFG+Lv
3GlfGmOIXgaEnC2juf2g+cZ5hAlHvfpUfqQh9x20h27tltj7MkbUp8q22Im1MZjGjBW4YU7lmiWn
8xIzzC38OrqHdXgNGXnuCdWWrCxQ49NC2wUaLfaWQ3E17jFnW8RFdeyE/AtJ29hnhTWclaMeAFXd
Xec0Ngtj1utRVFm7LvTeCC+6awePxNxv6F+Z03uwpnJ+uzg2Tokqz2Wt8n2piwOLS++UJ80//GDE
mhs0dxDE8tKMlG6lIndPEPWxiUaE6xxpjtiYwSfllL1cCjdZtjEjTMtxff4ICfUyPVSKmq7rel5M
qjpnJKfBpTCAPYAcurXPp7ssQ1RpHvO0aGdymryFxnuvyeZUCP8PA1t7Mw52w3oFCmDJoEUuJCaa
pZ2575haci5OoP9A3R+fr4TvzuGe6HPswg4abmy8slWnmsz31LKZY7bA8+zXYh5Mk5nOPrwg+0ou
PnFWthnMtHxxLHQPk0/IjMfz43DjpwZNbDUIcc3mV8go2gA714yX5yGgTwA2EabVRt/j5VI/qda/
Q9prf9gP+uVP3eKpa0Oz2OgR3jVUlptv1+YpxsKwScNYX7uxmsmx7OeAfmAhjrol2DLjrvw+Onm0
8y3bPBreDUAdACdjPzsXwxjRotvcMZ6TvnNT8JDK0zeT7/+4EGmvRZZjWk0m1gmkVcy+DxasFhvY
mVNzCnLWXi2s2y0+18fzET7+Hwka8oHFYWnB1mgvU2OWN62grsExgvhEWJT4Htn8Q1cXxSdiNBgv
8RYVcnjLR1TIqEDPBsfDehKEgDcLM204kuuqY+gvkE3ytvp2FYUQTdeGe5Ja5WdPFvb5fNG6YJXy
1t3KjjmowSwARHbP/vlQD3G57dwCzImv1V9G9ZW4kf+d9DFIKUv3djS75x9GOKzdui5vfeBjnRzI
sug6RloueQAV4WRufO7u75Vs3uJS6/74Ir1SHGt+iIw+acsKjAMLg5VkLbHugsJ8DQq9P0wZmLtq
Zi1ltLJcdSs6Y8kx5bKo75DrtKPhm58OE0Q2va51DY3uDxJltX8+Zc3PPz/SjJOJnRbvkHZyizh6
4CCIzjaYl+ejVAh5Vtxd4FW74kerOu2oDHPcj+w6spKYHDcPh7hQsvK93v5te2qfKIwTLaTaXUkM
CiRQdGKJYR6NpkMDIaGoO0QoW9n4O93D29iOzsXrdOtb6fCqKJPce7Lo7j6Z5CVTrWmB9YKYre0Z
RxRdLFwaSIlwRLYtnXdEBfcCvvi3lUFxVkYWnLWeWjzdYnSqInTwQgEVaBVVDHI+0ORlhug/jt5s
R9H2r1yjtrWy/X0ZSrTmGJcJkzbL2RqWulcOXJ6qd1c1uXJtdNMbEVPzzanEBU9DBuy/M9/mzz0f
4V1+ryJOUU832+0QDtWycFpY0vMh1NJu21gN+oWLHWgcM7XR0sA7gN3+8WjuXNcOHj3EJowzC93L
xoM5HxLISLrLgvj5VCrqjQYh9BTmVN42ceReQ1OZu4j0yuL5MDFUIcADGGeTskv8Mg0xbNX4ZAqB
wl1bXftK697aN1x2ruKBRb57NCP+Qs/kjpbND5/PpVlIo4cbXFNOsIcri/aQ1cAhqTIGaYb0wrXn
biWmc56r1c7mfBiYG1JTUBOhmj9hzT7i50dQsbYofiReJkEiedQrdSKUok6yQ1qGwM/9fX4uiTyA
K3ZMXryPC+JzRvxHhFq3Edlg7BWVsvyJyXHZGlb6QFHtLb+GwG/uUVJtyyLRznJ+9D9PjSGQEKDV
VHk/+5j6KOY3zwiNc6c99P5U7MeaBcYES3KUUCWh+uTDyIyYZon/nqlVVm/0nnG2JuGmukZx1Wo2
6UI5xrVychoOKFihcjNY93VUMOtV2E+J5B5sX89fy2zwNlOVuKvOs/nHUzotImp9L8HsBxuaOT7j
xeT4e/zrfV7gfjfi6P48DL9jWTs3pXXRveBEC4gY7fw2+XmehG2Ef7kM8x/Xg3RLEMmlX3xgJaXS
2yiSjV06LTEHsz9ApbwrJhMnsysxtfVWQW+W7oOqY6s5WVVMT2twn8/NdZjgwtLcRKxdh30mDR37
yWGWpTnTLyss5sxDO25z6S1FUforLzerr8yEx9H5xL2EQ8Ak6C5tXcnL1OsM5zRzWmVGQBcywAqp
29OrjybLpuLt+SDobxo1VC9At1c+waNrxN7yv52LrPViVQ52sFNOcVc4t1YuNeIpwUxoxUFsEd6g
HCi0uW88D0XlNyfUjmjhGt60edIKgxGA4Ziqf5FYF2xyblVjpzu96Tm5KkKTSx917aipMn9Qquvf
usbWgannwYVezX5NsTeEJ5XYZ8Zu3jarq998fbNzdePVA+p/fF6WytRlHUJfYVN4w7kcA4CBIbA0
RRb4HPjCPZSQWpq8KNZlo49HvOMzE58wPW838VGM/J4tqwSRUlHrpPRGYE2iYlcsexsKdhLZJ62S
/raodGPPtH9rAFT8amrIzS5htiNsO9hC6RhsDAefBxx7bMl++9B519MLq3vHBY0Nc/3HVH01Zq19
+AamEekP13AI9K07r7dll7dXT9Eug2XtwVKGqhn/yroJAiogiyUa7WIaRXyPqLi71QZgF38UZ2/e
YtOb6kB/xSb24dltUa0GJ6EwBs4zbVaaB6JU1IJoYqP0eR2NEz8I3U08Ny+68/cToeASxs2MZTZc
Jxhk2StEuHEpptR41TDK0ZTew8/3RvKXvh7cbIwNa6KVMP7wsk+DWW+KyULwtC1+kGTkJU18dF5c
4+2xnQ8g79oj9mmSBMQUVogQMwTDym5SMtqLaG87sImGH4qPzooT+xa5abL2y9pZWfVkHuqo/Yxr
ad/Y8VCV1wMVfTRYZ9dwix6hXmycNLJ2klgHS7qwMM8W/ZY0u9BmD8Zw1TKCpedL+xMwpbqFYFZv
kSSoYQlsZOip/LlVcUVnIRyTNP2GABzyc8+s0TYz/1Tp0rp1rRcuyMPqNkPupWd4ajOMqASwxU/V
fAitPCIhUOS41AgeTjWvtz7PqImyA/OtRX9qWjvaZI7SjpUzVqfQKMXaT1v97AJacNI6uPRmiPeD
Rtv1c7/4fO550Kli3VNo+y2Qek89CkFBCcErzL+5Yz2Vf2v9kXVNCI5Qo1Q3TuoH5hJjm9Pyu+em
N1xp+f4JRzRyZ8RmEct4/BR0oRtBYLyrgSQVq2nSzcH0PQFqPnesZ/cx49m1FTv1V0IAFwBdcKtR
N28GoyuSxSGDtjiBSVYM+qEbSXHPI27o107NWyWKzhql1WcVeEcWIrveMMQukPVwC3sOckjkNrTN
AJyIfM1IOh1KRjXcKtsiXI0Rf0nPWIBqjFdVUdkvHUQCgHXFArwUy2oiou6h65jRL7DSOzgYyJF0
o1TH2gIjWmT29XnwfPetyB15iuj8jQWZQ8vjPAxHCGC0cg2wrm3bRm+fD81gtWzgrX/uKMqjNx+4
WpWbaiS+4ZRWjeJIbB4WVEyltvYH+K1zYyHqb1ht4ikkgpW7qnlAppjHFSjS5WSeG9pzT14Qk8Bo
mAo2UP22UU25BKve4iQKTXubBoSjwQ2Gc1b/6rWmOdmUJu7NEtsZLqnftMfpm8Cqq/0wgUFg1ROf
Wnvolt4EXaFLRnF9HrxYMxY198qkBcjTTj1W0pYlgwYivO8tMpXgAuOJUk+E128swcPJKXJ1dvHX
gY6iH5Y5MKnbT5UN42eV/QjenLfKHltaV7Nvq2mye+6XCbLZ1MstlyOoTCHuTeoxgF8E/STAyLjI
Njos9n3hVLR1eAM/+yw3AiRk+OICrOCCnO7+V4ccFTR0u5fauQi7LfAUCLxOC/HZFdELlCG6mWNt
JvvFn4JdxSKrYLSbnSnOz49Up94iSVtZQQBuNWludqSu0npkpv0j2JL8AjJio/akI/Y64Z61BvKZ
A3evprb6AQqqfGi2/XtkLHt8PmXa3MfJbS0xjLjgLTSJeiGbO6ztl6xIss+xzHzq7np77VKT8VmN
RDemQv6YvsNCSuCbs4WuHtgIangt0fCSmxjca4wYr1XtE1kVrnyD1bQNcCQtdZG1hABt7UWfayEL
bDnEWH0ipmyM1snQEn/oyesNQAtRQCYNL13cY9pAFUx7Kc8mxsbrpEpSdSya4eOgKuadNC55VDy6
smr2CUiwM8OS8PL8yGfXt6wjIC8Rll8EDj0s99kgXa6OnrYLe6da5sp8y5lFv/M/Vjvb6sWKN579
HovuD/NM+uUa39gUNoRCA1giWIQevIF5To1yOhdl80bQ0Tqx8+uWyZCJrzCqaS6KgYtK3qF9SaV0
iyCzbpqiWjuiK3fMuQVCHBNvONq3bHRfOjxBB/77YUW8OfmqR7j23gTKoNAvEbx0tIUy3bDYNxbw
Mx2MB94B/TNkpxwBddW69yJwSMfjJ5RxUG69Et6Bl+C/G0gVZJyo7x48vPU4MIJpDS5glom7PPGH
b5ZyKI2kFco8C3c+QO93avQwBrWnKAFa6nRee0Rn+sa0M266lEqvMG1x/DQ5bnlcLV4Plphd2L+u
sB+EQ9oNgNH0kWG3KpGTtxWWcHz/lBUmOpuyVBviB28odIOsknvTCpGroUxgrB1WugbhLhZcOhMt
x00ARaxNLhisyOCjxiwdbYJ32bB0b+rx1rZUq0qXerSqYskLkdNes5X5GIok3Q9PdJ7C0lqNZ4m2
SJJrBCZhx9x9SBs6JV1bsusJH5a/g7AcTn02/JAVIJ49d1SW2b8oyIpjKowK8YcDzpIV4YrmINmI
MCCdjd7zMII0Rr2li/UDpPwpNXVrN7rNviz9ca/ZnTixtwmPc6dI582lGC6yRFVjI9DqH6K5Gg0m
pIJMxY5h4DQ8CHPuP9DxBAzPxpKI2P0Es8Vq7XPau/NmFrSMoAAnn5t5YdSW5EQtgwlnMLon2duc
pLNJNXIYVQmg2mtUW8rHirfQbtO1b3ncKV+csrFOU5bqa0Wp20Cbx1I3qGvMkrbcQvNJr7bsLnHg
aFs7dciPV+TQG7eLaZHRCmQhoqyWrkjkpwpon8lN1Wr6cE8gggRJKaCj6BPSLBH5fR1h4chKbyLQ
a1rbQujJqYQO4qaUeM8qLnNRuJ3GDArTpx3FcM5bOIuncy3pzh7qvwYI1HVNtznhXYOamXAMoceD
dqsgzUGRVPvBsNBu0sg7GrFmfwSw+8YgCTa1YHfQ11r8itr7UhmkYasaBb4J4+TNgm1bQ0hk4hef
0+H/kXZey5EjWbb9lbJ8vuiBFtem+iG0FpSZfIExSSa0hkN9/V1AZFWyqtvaZuy+wAJwhGAwIuB+
zt5rk5DYNIGyZ1IVJvq1CJo3WoHaMspcoj8D+cW0U2+biajD5J/gjwmz8upY4wwoJOUmsMvkmPb9
MaWqtI8zNV42FbFYueGm60HDDWQlHaUomUkk9oG1m3fdXhdBs+rd7qjX5qVM3LsyfhfZkC0YEFQ9
IESHtXchHShfR7D08A3qwywH+FWkKtieTFs7snHMLfJIS6asoFIOXUgMty4jIFZHUTa9hge0EtRy
C4kQ175oiJLBy09HDubJgKJIRZ/SBzAUheziFYrDXUGe8kq2yNjEr0Hma6Ky7MFxlDWydCBlaNnm
xUWRcv9dEc7XllALKOfxvYrgyJG191IvoHxoWkv3K93VCWkarfnkSvmpFi43empo0cIpQXVhk41F
Bw8n6HVwGS11SvPRsVNqps4TlMdq06A6WwA8Di6ZbMQEflRPvWlUz9Vgs16DsJvWzFzjhqJ6S/db
JTbtPFgpLYCuXTRBv5bHdyo3Cveh8bsn1x6qTUkVEpM+wX9VRLZJ3cGHNCh++3F7wgBz1QbtVZQy
CC23/05eMcEfpZQtJFe/63WH4J3Ge1MrD9qfuSbszuInqI/2CfSGVn4rkZfu2ySsFw0OtyEcsxCz
WeZkGZWLbNZJ/Miw+ialosjomLblOwUwPbuzW4QiXQj6RA3evSBKDuhpqbpwrQ37GLxNhba03CSB
XQE2x2tSo6srICPMKhUzc+b3CB4bhM0OiJFoyCWqdzpZ2IDLFqG9idTQuNp8TlhW1mSiUUQYNM3C
ziRfwC20m8QgqzCGaimHPjJpGUZJIAXhvpMMNO/jsSCunxQZtr8pFKkn1KdJd6qUkb+TD1RvZwCw
umRjk4W6q9OGHF1CLdJdS79jQCGF3ncmptvTGdO9pxOm3enW7V7aeK/bY01Hp82ng21NGN7Ph7o9
wPRyppuf7jbd49PB290+vbDbS7oddv3Wr/a3I7fbv17Vp6cW01Mrvt3//Dt/vTaUKH8c/PQcqOxH
0e+nVzw97u3AdOdPJ9+efnq62xPdbv56z6Y7dEhZFjV0Y2y/3WlQEPpb7ig/VpiQGtfKLve61vNN
Ud2t3CsIA8D3Nx62DqaxbvIUENW7QnJ6yqXqNU2te8zpYI3yZN+jDghy26ELVM8lw//h21IKnotI
5SYwHrRBmSsuSAu1DyKacL5JNBSMdsXyt5IgRQaTlm+GJoVYjPae5pyisrQPZdnPS8/vN5Zf/1Ak
1IslxhQCZw2LTNfy0a07DBlEjmKJYQK6CAO5JT0ygeKu1HzfbKgR3kCCEqoC1rA05NrIxHyjrFW7
eKndnoqenPmoFZNSnDoJIpI8040c9bSDI4NgI/vU60AXi+YExMk/g7mg/jlE3iYuNxqWM94JPTia
oTuDXmWe5AIqcJtAGI7IBDp58nh9Gm9NoyEoNbr9RLn0mTQvI63FcWXnq4aQ4LkLqm2Z4j6eBw0q
+SSRyB+xc9y7kui6jRYnH4NHPAdJKIu2gcfqJZRxhkJNgF9nVyUw9JPch9SrK/5Ztiz89XTMKk1U
gh7pa3ohI0bXmxqzYGgds+oOKLVxe30Yh4GTjrskzXdUAUken3apU88MuQqPoNjNk17b9DLJvQBA
jxe+FPjec9iQhiAjvvNHYa+gnZmThtI2Enw2IvpOaqF5+6xLdg6dq1NHE21jYtpGUoRcUynjrUwd
UOBTPNFtxWiD1tYYXwmePW3lwrTlKiloNLaEEnQ46r2GxC6h1e7K6WT8zmMfLSvVxzQ9d4atbaYZ
nF9ZMrU+JmQ5bJ6VLWr/kPARaZMmn9FNavkT6MQ1PXmX0/s0bRpdG2iattVy2g1hms/J5/BXtFrp
wBs9SmYJD0fOF4lrPXPaDLccq1uPhbnBhXDloShnknUIx48LUYmroQPXV7h8asc3UGTlvSoNLh9V
UCcp9Z0zpZxveuftvDoij9fwalxKJCf3PUbfKmuY4cIRWseaUpzlKKuhOGYvzORoDbmOM5OoodOS
4R9kmvEiHenqKuaKGf0E4N2Ns23nrlwUF7mH55mZTAOhW1LEC6R9itERlQg8m2kqTsmsoEfI1BgK
CtLKVH2UmAe6Rvk47QztXHKH7LYTDAu59eNH2ZfVRwJeEpY3P09DuIL18GEaaagZEPD7MD1AApTA
NtXbSCQuQev0D+r0AOV90hjNbcRtnjJVqW73KYwXyXsn1s66mx4ja98Jb4sfuC4UK5ZxzKdpudhl
K1ZDm0Z4uKIZpDL3InD/zeG69Gt3DLJQCmCI4I3fKX5KCzTGxr4nNPCQUj8WRREgxXySqWOeSzxe
NEUCcbSifpfo1iwt/GAXct2ame3QP6r42ZPx9eRq0j9if1jVWHvubmNBhBMEhOI0VsIAcny/uUxj
ic10yVdURBjcz0WR6+apdLqNVd2LSrbZaRobZPEjTjHoT2NKC/QWdop9mAbxOjLbzZL0tpsUhKGp
edPvb6MqurYqDN3dtKu70OIjYRe33djsG+S/mb6dRmMZUCJrDEjv40vyBsH0koDnzc/7griNAOlv
ppfhMd9e2Eo5rG+joZ8tI6AI62m08bAXGR021mkU8Vy4kis3Xk2jUpd0qzwjmf42KmV0jByQL9Oo
Rmbb2s8TdzGNapWPRc8DsTztppbabroERey0i7Qh2PaBbc1h6HWPfYgCt4hor02jphGmOy2SCO0Y
/6JeTsxdYWLFu43aQkAfqQDQj6NG1AQHibXG7f9qKKxrGngkt9GgiOujGRnebdSusvDkFebrdNcu
ys2TlldPbaufnLodnvISH8coU73X+xDzaviWhjgO/DiVZmFrV2vJKHsazdKiKHLv2f8I0xDuhRiM
temG4jBt/K4WB5Aj76GUIthKo1NlAUNXEJl5KbKrJDSeuWLqIHYaGN76M05G8aDb9g8pZw4LqTp4
yEXtLIXkywf8GvhuRlZ12pZ7VrLRlaKaNO8rYqGUlIKa0qA8VqPuRXe+5ZJk/KBv/2Dlpvo1Ghp7
rgujveAuRc4nwELjhn+x2rvYy6ONJalb5q3yqudKRD5FbZ5lwwmJpR5WrqV8eDL/e39k25jao0tw
Ja6WwX2ptfgMXRTXpJ51Zw8RtcLFKZLI7OiM8oUEt3tvSNG/m9a1Fvwr4HLaqIkRGbR1xaOh+Nkp
woBfUSo6ERwteTeK+2jbeXt0Ri1+5zfFhoq/tjRYdjV2bmOb+zDT8XkKR90BbjVeTQvECpOQfVcp
9cUQKdfRyJbOgwtwF4Ees+7Y4Bvl5c4utiyARLBqz2qnuXSoZPEgnIQ0Yj52tNO9O9ubslj7HdQ2
+aFz5Q6xRPEY06+YucOQYaEljC1hVWrl5DrA4jhgdwgIiuVHmyZVePS6gCDWcbfEgQc0AE/Eg9to
yYY623NQdf5GSa34mOCNduLO3nV5hr056J0DPUyDUkGRGajKlbdch5g2uFgjXBc7ewIDHoaCJKmL
NtUOJHG+OkrIBQ+J6wLDp3OAVMF/lnsLKUcSaHt7OaJPLiZ0wZ8bVWuwa3uav+iTwpnVToiWo4yW
imkjALCHuwHO20b1mLL92nhWqAFTN6Ayjn8kpqCvOpHzBBCqA0xMai6dogLbLyB3HSrhDts6abeg
xKtjKpHoabi2TyUZ3zTpgfJBNv0WSlMN+dmmPuH3AUuY8a7ThlBDuH1I+BHOD695YZ3t1EW/7hTt
PMaqf4go7x6ScSNMcAil322owTX8AHhgILHZ4OzQuqVupVRaR6FvTeQXqd63m9E2dqJdFNL2T5T4
uQ67uVW00Z5wpvjYjWgNv6HvLYMLanTbXAexe85pF+27Wl7nvWtv+CLI+0o3gl1NYzDJah+0y6kw
fG1PcB2b6dafG7trxy6p92NShUXjYqqW0g72Dva22B3gzdPVNCnGE78zNRKDzkuo0nvLGgvmvvUl
fy/GTVTXhHjWFJBDE5NFBP5v1bgwQXPytqEBFBRLa9+eR221tY28nNNlTED5eetcsNTtIvcxUspu
VwmEepGsrqpwWBOto+8w5MNPHG8Zmt5vRYbMD1H3IKdH9A/8auAFAwZJ77hDmDDrjQbqa0i7zpJw
luCO2CWgxkGdaIW7a61io3adxQStPjUkt+755LwWvvHqSf4Yhh0uFZUy+kC5qzJCEB6JWp49igFo
Ryn9+oGyLkWmXYPO+Q7BrV+SzqojGIUXwf8xc3tpEwY25R6Sx+l6hcsqhI0gMrranUqwyLyzwACG
eEfAABK/KNuQEROt7taZnkXXWG01eOxkmhXjLtV3rAyCybuhwyjD07bqLHAbBf3shR5L/H4tpMp4
KJToWddpxDcF2Ezdph5TgHusMukY1dRbndpcWDJ8lIr82n3mRQsPG/AO88P07griLqhUwGyDjUVR
MyyW/ZhUBXLkeTCQkYxVDF3o39oCB5hOlDhI5hlRbt4Su6BUZsyIcKgvyJeQt9G97ORvFv7jqxln
Am0xgRlopvUDGdqs/S2ASBok6CJ+GKEYge45SJDwT9lVDilfwjfh2RADxRwxZ/tNN9BwuhCYZhnV
NBZEjrKwC+YHziBfPMnBM0C4DI5x5D+i7Wk6mgR9kZKqfzeZLCAqXei2P+xd6pb80OknU5YDnFKs
zJRcQVQnER5ogH1vcjnfDyVTgDBQvRc4td9rLchODuRmEN/6Ua8apsrkN7x4Af0+K0mHi1r2RECj
FJ/ReZ8B9yj2Lr5yLitDQ1zce4fi6BJ1kVhBSBGLxsF61wnn2PnRc0+A00NFpttYLU12CHW8xi62
ZmcjFSZlALsiuXiFp9MebHoS8gB/3oe+ActrIAhLDOaq6tx6L6poHciadQ8KJ6Z8LsHgkpivDZVS
gPqzI1ayxehQga6Um/2+U0fYsyXGT5YE8/owJIRGppF1lD1Zu9LZka/Vcrods0Iw0ZWddM2mcaFQ
3NFj9WrqXnjGDUm7iVyb8UYxiFeW8PIVqZF8xcU2ijgd0kUlguhMZr3NmFYbzrJ0qHakzdY7TCU0
dlI4G+pIJIhxoez08ZZHIjWh7Ze4JjRv1kS4cLzabXcGCnslAtAFPYfupJ2NKBlkKqrnr0K1exrb
5ssuVn5EXGl3qERjuLzARGq7JYbFyonQll3QbxDgy51ET5UCNgQW2a1aJnN1vek6ZWmZqbYKkRws
W2GfS+R9y0Qnjs2HOT+nSI7vsYr1K7E55sxH6L2i2Y7XNpJ3wL+5spVkFaQw9mqRISfi68LENTo4
IQuvip+lmhqUliZIyUmkU1REOXDcY+QKAQRiQH2G8K+0KFi1q2KcCTgEttGGpTws0+fmY+UiAVAN
yJV8Do+aAle+EcEb5j9/ZUrfFde2trY8XDMzGlbNeqAasatbYDo63x+ksYR0uxoWWP17iQlry6R3
ISoNr9HIgemG9Cph9yQiBQ18KxwSwvvXrmublUWqJZFy7hY9qEOz4I+N00T9po4pjKbGG67yejUS
FWtrP21oe1mbwbRBAybSfto0g2vzPalM9LdOfEkAhNEvdlG3JbK+MUCY3jwnjSBYvhnL8mlI088Y
mNBI4LyTUpMPt5tNOnpZUO4v+cZ4BNm1EugThslfi7a5a+1w+BaHxJZiOh7BBWx4DFDL7QmPTnA8
4cGbJR6X5bIEIwOA2lpOd5ggbxE/cjNiV0sm0yIje4qNZDoB4bqp5e/8cQ3oWOa8gQ4CGJzRsDzg
vy73/IjhbPMHCIKtBdTKjg1+yHxQ4iERKriowBaJrz3vzf62oTJ5u1VgpCS3I8/n/XiswiGxS4g9
UbDq76cNpI3odmvazaz4R4rafSWP76+VO/RmmzFnNEtB6I4Xc9mVw/10bZ82vmtXC0N1IN2Mj0Th
fddo6rYxO22ZUazZu8SEjoVmkmUEaGQtttNdU9UZrusK7gF//8L2gS7BPtIWhJ+/W8IowLSh7aLN
os6xmevrwnWuKRIVMmmY6HrEb86luGEGl/yx6SUN1FSVfD7m6rs4DMKdB5Zam4cEQe34/VdZUlbP
LfryJZaoagO8YR21MPsCtcCit5BMU/vuhKeateqrG3+EmlEcwR1eGn5XjyLLcwCqgEuCKrb3tg5u
Ky/SH0XdOJRUmjs1Svha691+kYieWJoym6HFJ13A0uQFXsfQ4b+Racb9ECY7NWNukjrp96jwf8C+
TFZNlb7lii2Wet1yydLpippOuG66/jvRItKevyeHZicTTueFl0Tv7sIMa0fJnJum8h2/2Q+So6IJ
JWUoacYJBd35MHpiXXVXMf06yLSZVjnQxVFiqrVkSWNMlceiRu3/gGqP1RLh7gzf6rpER+oY7lcR
Fgti9Q4wW7/X+cjCluMzNpVRoGLP2kb5iuzyUDXOXrcRitt5SQOzuPREYcZG8hJn4KRcnIEqaezt
M28rDdoUjWaH7SSsMJkuCPlJz4UR6rQjlifUzQitHOZdwt5qMH/mfjlirrXqIfGxLAKgcQLjA5t9
LTrlrkemPQuHZpZDoAFrNi8CGCoSJM6NqyfxEkFVgK6nHc6DXEjItmlwB61YyBZzoqZUxEwNUKFL
rbdtkjI85L651FD2z4yyw5OMiWRhyyQ7kAhvPNmttQiK6tXw4x+mHAEiGoxwTvv1EtEaww4bYnrB
OL2x9OxQcvUmm41VqAylbl7DYT2ZeirPWcOqm5JVhlv28bvrR8qsiT33WketvQEnoq2rUHozEcSt
7TiNZw64X3yi0ovlpbABs3ZYlVZ5hX9EOF0poK+YcL70Okzv3SRoL1QDaI3eZc6gPUybAj2urW1j
6psMQu3mMucmGpOtgc8kdkNt3RG6AheT7p2eQH6gU5bNQsejck3O0jyntwPRVOe/QjpElzljICQ/
TVxjmNUXT57lPbBmtSd596xohxlxqeCb0RQu5YJLW+lw6Yn1Sw5ibN5bPSoFhwLyILzdl9/+65//
/V9v3f/1PrJLFoN5TKt//jf7b8j/y2A0o/9195+b5d1yusefZ/zthPVHdnpNPqr/eNLxfvXw9xPG
l/Hng/K0P1/W4rV+/cvOkjSgur+Kj7K/+6hEXE8vgD9gPPN/Ovjbx/QoAHQ+fv/yRgUHBOHdhxdk
6ZefQ9v3379o6vQG3d6f8eF/jo1/4O9fZuXrEMR/P//jtap//yJp+j8sW0e4qVkkghiGbn35rf2Y
hiztHzjAWP+YrKZN2zK+/MaysvZ//2L8g9aabTmWrBmqgqOMoQoqPkOwL/9hGbKhyaqukp7sqOqX
P/7wv/znfv0nf0tFcslIP6h+/6LIypffYFiN/+HxLzPJOWExb2q6rHBTRqLB+NvrXZB64+n/Rxd2
1sYqhf/BpgmiKSXVI17YCuRs8K3m4uYJy/+uyHAly85TDzWzjnMT8L2cBtzGJOgmth+gtEBZLvMx
Q56lsIo0/3EIM+RyDmswI5W1Rx2e0W4aVUY1+jSK9wcs4Z8nu4ISfB5Qbsqzbg3Ir7lqIHOvZK4Y
yGO9epONx6aB3IaNTMOx2ArMWaCKhOLNMnN4N/g29VKHW7DsTWD4v24qCRDcGRM+e8e13FE3hgdC
VdEz2ivELrmIAAjwcMIPGHDhyxDWVyLRqPPZM5hcGiLGzr8Lu1j6pskDM9MgzIjrgr8sCqk/6mpX
bzGLSrSFwSWbZF8u7TZx73sZRH5EGeIlUxddOIYD2uabHAwXj0nVdMMPOdIwFAFJnI6QEkDZLub3
EhEsJERPbasz7LXqnGvpta6aZheMh9qW+hhOv/x2bDpjOnca/fPc6XjXwCD49FH/+YH6/AEy/83n
h88gMg6Vgo6G1O+vn5+BhVyHX5Xr4ahBwMYY7ZxRBjxtvCYv9kaJ+A4APQdt2fo88rdjv+4nyhbp
afHdDvLiUfXpcddJ3h8yIxOPcZSrsyZRyv1Ag+axozw8H5DP7KbRppL1udLl8XYa9amheJ44trnY
4dqQLpLw5MfeFgdF5N2F+EP2/P7U9010G4ODBNux1c7TmV6e34MILM6RjdIJYcSFDKtHqeYrIci3
YhEQ1RckZNmhzy3oHVSov1c1DCXFU775mJlXg8W8tZYk+/Cf33hD++sXV8fwaOuOxQ8EX2DdkOW/
vvFjwR7cDTAGZvDhFm2Df8SF/HOTkPa7hrmQYztFnt/mH13HtyUneP4haZt05dmdti/JaDi40Qa+
Kt8uObaPkl+RbybKDoXzuA/JZhaYZX2gnaJuLAt95VLEzmlwWhql47eYOq0FnErJlmNc2SzF7Uxo
nuTdN4Xm37MoKeOeaJERHDcYZnsMga0ibPRD3AaDri4bRRQLvSRhgfBA7zhpX/22T1ETwjXGibGX
UkofIbShlzod7tteE/fTcde3vv7n91RVDYOf9s+/h2gYLc3RsN6Ylm3ziR7HP/0eekalZFoYAO1j
ifPaZIX4bhuJNR9qYM1235R7pEY6cIyyfa4749RqRfyelNm3ojXbR1C1wMAai1J0bVQXDFwxzmTO
gOAES2J4C8iun+c61icz7WGx+OookU3wt8lkW3tm/N6azb0XZ91TqGbpKjcbFehd3Z2lgQa2PlTd
GwvA6TFpDcdzfkvEJaVpjF6qfhNp284JU3fOqudJC6qo/b1QgD90Wa08Q7tKZlUmR99J1Dq1doq2
XhUUadqGCDNfibAyl/kPAKlXwk3Fa6uhGRzK0n/2A6dHlB579xRn0yUcvQq4wZCv6SwmB5lEou1Q
eNUWK4R8EK3troCs22fESyYXFjWikJHpq0QozYOrGdU27kaV5LgbAJc4K+CBLMdvH6ZDFmkSko2B
UcNs8sCiN2PCVBj7aVBkKM8znMSrqLd30BHlA02ElDlXYCC+SXEU9J2XL1N+FRM7FCcFvNplOkXG
f387xYat9ekU1I7JBcxPNmuUttsrqB7tMHosAVE8tqxi/9yB82glWvhYtDm5RqRBjTtM+tX7iFC/
CAeamwCG5kZpArCa1RSX1YzAafpH9XTkf3sOcYbWnSNRdIxKjIAs5vTNZJ9L205dkcqTLM3KUh6E
xlrMCgwaWKO5Tndl9wyYbD/tTZsi/WhKI77Xx9PTrHtNY7dG48XZ00OXAl6jY5HXVwyD9a0NVdjP
kfwcWa20TW3hLoAJ2N9MpX/w3UK5K3R7OAaJ6d8kqq4Butjw2+JE5IZ15RflWzU+DjWrnuWMTMPU
87SnCHzidHwIQ8I+VU2sZfCNzz6Jk/i4Mt12SH3z1ppRcqMlvpJp1XTjPwwZ08n/+e7/eg5F1tSb
WRZ6hE9P86/n/etL+ds5/593568lNaMzvOAdLg5iGs/DyEJw81oizmDLf9K5lE1OwEcYam8dJRbJ
Nd9ZJAwzcj3k26l6Lv88NSlYMPxxqieE9elRpVC119OpuZu7l+lUL/r0qP/uBUynTi+AHr/61xfA
JY6YrWFMrS5jWK4wsTr0nU+qEpEsgtdkRhAvazpqWsADSnXhWizx2qgrlm4BXHQaVWmHzAbo7OQX
Mmpq5h3lguoyDYK9qdskeKq8MDvCjCJ0vl6bhSzquQJpBNuUdI4gqDxYppTNezkrt10aVw9SESZr
X48JqxpH2zDETuET71ZU5cN0CBBibCAcn06PGozZvkxg+DRG90paWK2qr6ZR4RYWXFfXI3ybB6NY
LF+GtlpPgzEqTOr6UbFxooMS981zEyfW0aLdRXIiu30iVeuQgtdy2m1bF9R0nuHCGkcDlCyW5Sn3
gazb18HRj/Qjmuc8DMpdLenmfDpL4LpdaiCxN9Oo57tveIiZ/qVN+8TzouOLiLgjcSIogmptm1m1
lYzau2YRKGnaZdU7UdgBuoa3IDLLeWWHwUWVM4JvA/5KLbKTR8SE34e0q97bwthJna58ZR4VLX0B
6NQhReGI/FleFF5nfzMkaoZ9X75rFElGWFj4EI3P69Ykpsa5cdCNJjhJta0tHZiyd8OoGcxr2XgW
KW+0UiuwfiKYZm1Jfo8fPTaJ7v6ok+FaxDA9E+rhrGet5NFLpXYhMYO8EHfvrwd+ig+Gw7JCzfJh
Y47P0lIGJ2OUWQUrHNAF0OV2RV7Go11OPpth0Sy8kuvpiNngF6XX3qsQn4+Ndw00bL835Ch+zQfq
KplitPdlKZlLxzSBEivBeYjS9JKIsjrrOI3Je79MR6aN6EeWJTa45a+B6VRzXP+sRGF7jxQY/EeX
hDPCsu3rdCiT+ufeITl+kDIfzYitgilFBjXtaqZ5GQj1howJkBHh1kFtwne/0JIHfTwEDMWJLOlu
OuJQFZql2mDvptMTlFerXoMELIH83WByKueWa2Z37g6gY32HQ7e+Y/1Bjl5DzMi0Ow2QZGzTanPM
zXRMxFjAKquldUlX58GCqrKvuwymUFSfq05Ut41XgElF88ukv3NAgbWIGdbAUO2dqN5zymKnEiML
4K2Iqse4q45uiWlD08FAR1f6iPVVJQT1zxRBzuviXKHruy+Hbmc1yfCVmWu6yQS0Ns0r+6+O076T
2IeHlgr8WcfActtYOingTkr4gatEw1OmkGjimV517eugOLWEhE57Vqngsf3jUFwXBqGk1GBuL45o
JC0+QXautEVTk2UkVd1heqJwfLbALpgehS4hGOagQfj00uEJrYWzzQss/6yIb5vKExC/WRcsfAmr
wrwoDX0mU8ncDIn4eY4CvsYJMv083c3JRU+bTdwB/Elsd0ypku7K0DDP7pjwKXBVftUSnCu1Gdrr
abdlGmHYCgZFBCYLg/nW3uorA18ZiJAmxCsw6+0YaNM48vf96aAHAZLFMlZe3+p2mI+jY5YTrBC0
UvdAODGQHiJR3ngT5o6q6z96LTkrVCu+1fwjaKkO2dWkBQWP74+7VyHxlg3inIfQSkg1jXqiGDGw
4JTUfzhD9unuHZj0a1djDaq6CnFEWTmbBO4EJEp1HXglUhyJaW+fyfmmJ9DhpCmhtsytpL5zKIzM
h8aDrWuCA9bBiH8H13aQSszJ6HEWbREA8cFTQM6U2b8h0P5R50n61U41eEq+XN2HcZ0u/VCLzo2u
K2u8TeaaoPqnRO7UZS7APxAjQKnP8J8b0ZakBJfq0vGT4d8dn86PlfR2PiXbcjs9Dv6ivz/O7fFt
nycnYHlbKPbeowHNi+WH2Sx65uKBcnGEpbykVgl0WoqGhywZIDw2WnH2dOKvEEjbdNwUeW81WrYm
Pyi9hF7cLPxeyI8YvSDDSyU5tZ61DzMffHismftaOES9p1RaSHnNn1OqOaAhVJ+3n91QUN6OdQmA
2birwzYHievcu76b3AnR7MPEzJ49RP/UeJJdQcMPl4JtPFmIMNelTawRC2rjyfATbUEnpd1MuyaM
rVlW5sNh2nWT+uBJ+XDF9BU96eVqOiqaVlxks76LxwfUG1neT4/PuvZQ9Kl6RSpDNluYlvumBk8P
ez8g1HtI3swMmYqeWN9+nSET1XhGVfXpDK4oOD3V/iE3YIY5sQKArSJXuB06kxqtoexZQDA/HQdS
UnJUra+/dl1cr2WPCRhvQfMsSMGYThg8LvSNPRQHbQh9IAs8pFIJKGX4AGmmc6XQFeLahhxh8a9L
glDsftdW6qOiFI49m86TavST1LOhWod2cplOns6rFf1xOuN2aBz89Zi/BlJn6HfonG7n/joeDM29
OrxEhJB+73v0A5InfYhev8800/tqZ1xMi1TuT0qgu+hptGGdDLl1xVUcgaMEFpJ0qS3/CJQS5xCh
9d1Vt90jHAbjvkr5vRHolLbTribGrL/AC8D7Sfr9dMydW4ai3sdD0sFalnADuwGIWCsxgOBxC6eg
/vMWoII7wSSEbh691gqpB5xTazdh6+I+iYgBoZkIDBX823TKNDJt7KF05pZd1XsK18oBLzrtQ6VQ
Dq6ebSMtFdvp0G1wPF5Jobeup+uZN/44NHwwi7RSD4KvtkaKBtemjmN5BvFTr51rI8c13BbZmuVt
aW8S0dV3WZgkd6Bix6FpU+X898xujDUOLGnTRbWYwwo0MfVjoit8rf+aVHVBIIPgSzPuDqJgSdrK
T6yJ1rFQxgzVsvXngVaQr2zgFleyMm52ZkPCLa28FXLzpzrUP/BgYDO0gPxNpL/pFnKKYGNY5cUv
LANDNoISvTfKLWbn+6YrE2KyMHExrZa0k4Pw6BwxUfMNXIPzogZaJLUhf11PiwNm1sroomShjSvl
Bl/LCmqZNp8Wzr9Wz5VkzNUKK+R0KPerze0DUlIQvjSVqt3Wy7elcRrkS+qx8d605EOOm+SuLiyu
cFKI0UfVng0jc7a9rcbUQ3PtmbhrdP5lbG0hRdn3SJaXcQrKfq6kPXQbvanJuB73ZaGbUJuJMhEU
s+cy1BFcc3zxYsKVjrU/5jD8+SVz8p5FgmfRCpfx+N1eLr1T8jUcV1uWESLFSWM87YIo+bw7jSoI
26g/QtxqzHYHPNlFuAHIo84qB9I4u9OxWhm44v7anw5OG7yZLVXPtS8VOEzrTlWP5PlwJfeJAcmM
AONsHOxofqWUPBI/oM9MTpDOOn0/4MNdRbqBTciVouxkddhYqyCGON8XZOwpPbUZFfOqQZNhnvhJ
92rZGL75pr+roUw8ldfWDxjNLeJIlRQ9Bo0nD6wt0irfw3NOHQfyTv8SVcGmNxSQgb3rEhTUMYVZ
MFmW5kUHpmgCIpWqZD8YFkUOKYDmBkKNtOe6DGWIXNIy6C4o1/QlYlKL0if6ApwSEq3c6aYW2ApE
60tI+XlCWWOK7L8WcYG+tXH91eSnd/PkR8juiCbpF5FGejUcse7YEfF09MZbeVPWK0RbXOHGXSrA
bcZ0s6+Z8nLw5qeGpE42HaHPS34VooNejPjI6WYCjmEDHG+XjwPToWmDczui71pGh0DOrkbfd5Qi
rSKJ19Ccrx1VpScLbOVKqVV9p1X6/6PtvJbjVrYt+0WIgEm41/KWpkiK5gVBihK89/j6O5ClLero
7OjbD90PqkAaFKliAchca64x+1sQPFiadbr6HX+EGJL0J0xPfHhQMd4FgqJbxemHjVsYypPl5d/k
jPm9uLi/aTiEoCyonMdgIPiGGMD+TMJsndae8kbsTlmq0INvir4fD6VeTBtT0e56hd1QjGx2QRWy
+SBfVDDLWClYd7JlkfNfJa7KY8vOTOr9iWIRrUGrF10CbC0+wVCv/MgBA4IqCfPbIn0Me3wTRJja
JxPa40Ft+TiVXhnvFXLVywjp5FvtdecMh6BTHZCg9nwQWaJVcO9k8fFMEJViCWKeZSWGW9dIPt3S
NZ6jMXXQceLvIWcNk/Y9dezXVqu0dS/gT+E5hN7t73ZgIuQZRq7xta20uAHNbbOhBHsczNtRo6yX
dUeLJwI/I3cpWHCnrjzIZpCaezcZ/IcKjOx9TJm+bpUCqdZ/nBSEoUfRhPjjpDR1/Yc0tsyvk6IG
fInR4nVTTjn6GbwLjjqWz3nezjCy0MItna6QWohfo7IdRJW5m3krVq7rG9c0qG0ifXmRL+UM43bA
th+Jn9QX2PwFFefOWg6mWcumDAn92nTHcFvrWf+qBme5fpwMzd6MlHpuG93sXrvqj27bGrx/mW3O
3QhxsUln3b/jE6TIBm4s2eYGzByJBJv4WzVhiAxmYR4d0QkBLzpRDxNvLbZvG+Cd1auJ1QBKqvqR
QqPkjG8ahPRoLF+tUMP9lqfXye4H/4m80DYm9vFK/jvfJn72lFMpuoMYQVxwXjcavt6jf/RVdG+s
LgczUVg0KcpRNpvY3NpdkDwADfMubjrsrmtQqPbHEYepmrUhYcikOIkpF4/QhPYi7LXX2iW1UmmO
v9PnZouPB7pD6znT4+QwowFXVN8ybbLeLObeu67wbkK/6WH4M98yBUhhGyeS7HoBIWBhIaMEDV7B
XGJwSoo9f85oKS+vYSqNB3E9lh1yumoSyO5r3/p7ugeo5UFfyiE53UxULPL6p0RrBWZE5EU0csJn
XBpuHb1NCVtRRM3aXBfU8UfhwzAQPxr85NaTo/08qntds6PiUW78jbgnqWRy15Ebfz9L7DuRZhsZ
IpAzhrK7iw0PT5o5dDD2U7pKMZ/gQeSxFagnJHV9oa7aGDiuQh0ssTAFTqbnm/dtqpCivPaF+akB
EnOSfVavjXethWQo8rY9pMRL0MFT7DR4b2LQJrhAAKChi3e3KiuzOTDZ73GRUBcNebZ0CVRvgJGj
iL0cnmoR3zYET6+j0+Qu3EIJJ0zUDDs7mfMT5I8Xa6LqpX0zBCURsju3iuE6If19lLh/TBARAn9j
PLg5aM05FXKMu2Y84u3VbyB0vcvWV/9fTbPAGgNGBGeECTUMeAMeNB8zwka55e4l7ur5pSSxCvaw
K/Y2qEnMPqEkrDvEWatf7XpqD/BT3xKQE6xSeJEn805TQWllnATJPWlNjNJ4/rNS60ysEZKYMhfQ
e67nKHgXOO1Lr8VPcic9jJjMaNEPoMTgVMamxaQZE16SJNRpDiEXIkvwVYmc6tBTh/5CvazsxtoR
KE02hGul68tXtci/NxTZ3g2uncCy4mwzQqfkUTNxB1QhXlA8nD0ZVg7/IMzak6uV9tHVeRJOid48
gk3DKlIHmQnqI20V88HRxT1mDNNwH4cWSROzpUJsCNyaZezYbak7AWwX5CYB4uoIdQo9sseD6j2k
CIVVO9wARz2VKPuxKHMeja5jaT/plOCMhB1PqQtK6HqI2RxIq8p7lAP/NTq/zdRgJzASQ1kZpvt0
/X6J0HOXTlemv75v0GgsJ4Y2NX9VR8Uftpnq6ctKflVLtXktif8RAKq1i596/Unt7SfiLgkRP1Fu
cEDw71Wjs45Rkd2DkvOJsqr45DniMc0txmQXgLoN6jEDHH3rEzHhJOxKIOHyTd/LPgTC/j3yKOrn
7dK5vq8cwKN0/hRZi13fysKvbVcPNiiq+W3kSxlUPxUMgvZkLSPK0VT0yFjq+Luaas9bTwV8vqDk
dZGL1r+5znFHTz8IzUGmPp/CqkbcVpFQMa5I7CW3W3FrDvxNAs+OVl4zGxbwZeoPY2mu3R43vdgY
cfecj9Cr5vX8VcMqNsPsMwgxQPyac23/27Cc45RpcDZy8eTZTb1rRFtuHBWyj7y2QUkn4/VQtstC
Q9n+e1he8F/Xv5wS8Va48yTbWFfKI3E9ZIR5j9VWnTfoD+Th3+3YmIHLsjcE/zwo1iGaYN+boZ+u
05HIOSpGJFdGBVChnQrKY+Y9km32bOQRGq8rs68ggcxzzHlOELS/5lxzinNmcp43Ghao8T7HbbjB
Vl2gZthUWWtQlIjAIyyJ4F87BXfhNR9rv5TPiTzp9lVnejeylRosBaA64Z01P0REwReJDPbx60LI
28FeVr2vLOUFJAeuV1HNsmUjyjSb91TOyQ5s/ObnpDp1BB+MZXdEiRS29I3lb2NAgCCZXfO63mrR
Ki7JDDsHubBSsPFUgtF8MLU+vPeM7kEu9Uo3Wem1nZCz9pSN3FogEhCRIoC3OSbBKrojNZ7einZb
pY35SoWiuXWB1jT62N3IMKsBJw43LhZgMrxrmnzQlkVWnlq3uSwAQ1hlIYI41BYykhxWuX/sQoAO
cs8b/9OUg35JBUwyaGA7q+4zH4f+p/8A+1r8pLT/3erN7Nli275qlbS4jRTfYt2iBHvQ8t6N5gyg
WUphf3NSRIwRNIocj29s7LklxXNYIZijD1fxcu5zcxIaFDM9u6ZcHdFpGyo8M8KWZFjzGh443Bxi
aHMzouj3NtXGo8zdyoxsXn8gG4ImMo+PTfzOwqa7pmezsNLZi6G2lIMpsfs2Y18j42CCPVmAuPu9
7pB5tnmansKk9W4UtlvXSFkQZ9BOp/9lRjjPoE7j13u0RaTcYG366z3mn/K/zwimZF1CnXlE5YDY
h3jxstM150Wx0nA5GaV74hZHSt0gD9hH7otGmmdHPq6DvTO4L00+Udw6K8yJadyLyniUs6agaTZQ
7SjXnU+iRuxQEgZ4cDAIvhnnNR20TPcFT7xhhcwhOMhpZXtS9cl5Nupk2BcVe24X8mxEHLtcYuAD
ac4O7m0M3B78AVCVP/Q91ePT8MBCFneEugG1RkvOsFLzM1WmhLpJshMuIKwtWAQbEzZmtJNfPrD5
md9KzvZCU6Xa0U52slkWSBcQwcD0lj9tPkcI6+wmdX8juxDTZpTtpOFaNttEjHeZllxb8mc4qmAH
mGSECubfQOkcfS//P19vGbAlChqdqtrKfilcwovjlBfPU0tYajKbnl878uDlm+EdWRKBlWztn7vI
8XYxwfkD6J6eMjLN2Ua4rdw4mmevzb5R75tZnZuUWvYEuglAGbUkr0Zif8fzsvveCjxBKFcPwCWe
w1GjJKLWZ4F34P6YOuXeGUXz7idRuVAFRFxA5fZ+7DRK+lknAc5kXQRH5VBDtXtKWTcerJpwt4yp
d6ZxaOd+kxKeA/8DFzo9MfXf833RPBWjrS1gCE8PNg6OBw8LCdTHGobQ/AMcMbh3ctRJoZyICsNk
IA8T1M5ePfO9e8BrtyqBKpgvmCC6JzmXzVvMDRBPGsVt0BvVlbiP/QEM7TyXgiR4DmxU9wG5zgeP
BMki1aLXVIjxpRPf5urW54JszimMdeBBc9qq4lm9UhsSJf/MarwqfY6p8DpN3pAsZTdx92jVIY46
+FqkzCkZzKzV/iOjLOMl1iw02q49XSo4l2tRJ9qZPH6013K139suec+C6sNNRKr8EubwbxBRimfL
1n5Oqlp8jp2/RhpJskF3EFoEwv/hYKHs+1jguinXjFnvcq8JXpOgiffzd25dx5r96uTe2axb9yGe
yumEBzwMjbk/YxmM+U3Y3GagBu8Gi7gR7Az7Va/YF+u22h+VUoPCgZWiSbLgtYjcfAPTLdvJ8zWX
gKxLeXCP76LWW1R98tx5meajxK79F0BjEz7uivIsj6K57//hPPnTeoxCgQ85IOEVv979f/6RVHof
8DAY9jLl6qA/PSRUzyEhLLVkyQu2gelQb7vUnhCN+bCmQLbdyYysQUXmodRY0Vxns94mSBWU9VYO
y5ffZ6RFAvQbOwyctUjpanpG3H5eL8i9ZViMt8j1xFl2OWNi74zfM2RfkqrXGXL+X+8hZ2T/zPh6
j3Lq39KwOciMpsx0YiAGzMdumu1XH6g3GFaNcZZdIUicG6eABvg7M1obuYKhGNSkoNTao1D956+s
M1ZfWzgyycmYEcHm/CKz0XO/X2UpexRWJQs5WtvNtU9Os3tb2wPff0K2qJwtJ0zWEx6Uy9Qgni37
vl7Mxup4hhesdpn79fI1t+rq5zAotN1X19e0JGjX/hRpMVkolSqmrsCtQwZw5ZFjipgy3/T8V/8w
T5ODFYNyfo1cxi0VPL5+v8XvCXL6V/9/vrU82wgrMKmuAVMeUjm+ZuN3bxyifV8WxODmpqGa/zSb
vrs25aIrn9QIOrZYNbVin9y2RCjiRBf5EojC2vQl1W5ffRFI10XaJOruq28+PQTZf1tQaHoxMRU/
9edpUs9fWfueKr7bQavZCf/T/5Vu/93/leqX60PZ39f6mVI/AQSK5MZsDGJLi5AZAyvaDO+TSTvJ
fmvuki8x5JOl3tmkcue5apGYODhqhbNLzO5D9hmxQT2YP9uJd90jme+SbfFjQHT5EUX8B1vbmNJb
huouBKk9OmIrmzEozF1CgeRSNhGKmue6a55lC6ave9b77iYd59rGOPyYS94xWYqtU9+G5m3SQp11
gMh9FI11nyp98DRavrOLYMFvdN13XuYzhYHJKjZ1wzaYVd8akL9d55ifYlaE942NEmI+Uk1P2cWJ
8RnNs1jToIKUfb/nytN7BRMCLR6cLetke4NtK7qh2cqi1qkBxmQHVYRp9O0OIiH+FvOI5pNI8ttX
2UjshGlKZb913kSF7piTpbB1kGwFdUVwnqHMapMakx7QwMeTMsnwoR3yGwV1scLt5txBMF20rXC2
mjWJm2R2b5Uvph1SjmwqhMj+o79JsRkMkReKqHa0q4EF0Hv80N0mDPZDlx46pa0wUhLdikix1+x9
MDp5H/7IVdt/9wP3878PEPoG74NQ/hiySnIYSI6H+1z5AcZnfKFAc8CgE7skze+ipy7Ht25OYcB7
oyxRHbxVwi9FdXadHdlpH/3CSn/4/ng9+N3z3wf/MscrV7rns4vOskdsGdNHJ7XXedp6d7IVOsTR
2IjV+xjzkMfISbRtqYpsJZuBYfY3rukSmtJmGzwMZwJlSDYd6YVTHs6mkU7W70q7BMQkFMzz7GF8
5JmrL4xead7NkLyrpuGO4PSQ7vBuig39uScQ+6K02FMErt9cvFokm0SNV7qqKMgzUL8kavmjwyn4
PamcHtHrVN8VlmufMqG4SzmAx8aOAjrjWxt55c6s2UFSuZW+oqrG+YYz4wH7I3uy4mMRJBG3TkxO
85AqvUhXVKpbOPJ79b+OcqfU7oJI//d5wXxuNI/+n+f5Q3ErOsvdNwJrDSMlFjCWvXdR2lalNju1
P8GsBCWoaCqqqccoOuehCxOxKavUOJBFjW+qCZhKkObDC36v0OCZy5LliE/A+DqB214FUeHeqDO/
MSnt82hj4ZCSdeXK9zFcqczuse01c5X0fng1ePByxd+rOqQYOTr0BQAuZ7rD6MbjT9GHiySYnEuh
Wt1JM7KGupViM9ZD9dyNVQYtWlU2kzmg2FE/4kav3isDMjz/mfDQ5W716Gn5RQGh/a6aQ73sK88+
A1XXbtUSCo47D/ju+CMmXnzRUHUfRxXy4fWN+EEU7UFUHZyPCH+hVUB0/pIjsl75fv7rKO+V/OLH
rrqSR3+N/t/Oi+Z3JlfGO/exuc4VEqWgE7uHMcvfO6PpT7KF5MKFo9OZS9kkDNM9WPhHg45+uE7o
rGilY4azlc2ojpKzUibfZCuLLcL9iStI/y8okkzeXBeakWl6Cfeubnz7p1tNp2krhJFsk8796paz
/6Nbx9N6TS1QseH+ONxNFIuc9Lw6KyIe75yu4H9hudWdqiYEpZGIe4tIt/y1QoHmSp6ROfEPeJAx
i2Oi13wJ9Q1YRSJ3M3L62icPJbq/ZVSbR2ULr13OKKLsxXQid1M4fk6ausiPutr7VFfN7Qavil+H
fwyFwSBWRKBH4DrqP+Nf58sjrcLqWCua79IbKJQUaxIRQDHyLNn0c7pWjmS9F8HOnNtfw3+cIw/l
y9dwZiPAXFld99QmYWeBBY9zf9G1anRn+iZEyvlvQUH3nGTWtZu/Brgb2wAe6l8Deun8OsMNecJW
cYC/bzARcPACDcGEm9UtTKtWrKaWr0obQch7SJ0BixOMiFNEdMVNq+Ripec1eJAUbmWsaY/V2A43
2ME8+HMrq6rhMd5OY649yo4htu4BfYgb2UXQIl7mlWrxLGK2o2Dn0GWjspajgR5r+9FIMjA0pn8W
lvPut0K9NMP3LofbB0ZIu1BMnhGKawoK8RiTLyR6qUWLe2jJ85TIq9szdaW3clB26UrWrMoatpZ8
E0OUASFEPIcIUWZt8ZzYmn7TaWzch9lbC8+KaVc6gb2SoxXxyVUhGrAX86jqZ6+xqK1bTOmmb0Lb
CNyA9r8+xgrMw2rCH4pK7DLGwQ8xBmGFFMrakN65jv82pBkA5sEDb/41z5dtOdGpvVfqUaKDPFee
FmYwCVtz3YiYNF8dU5MYTeE3KAsHv+urdxi+PhCIqT8NxCPukbYR4poHLAUhBk9A/a6rVDhIVUcB
4zxAyPZEEfDA05vUHj5F4Ubtm/rdeYmtllQQAauNw+0CMGy3ugYcVWfEtzuy3lsUpU7wEVPgv+5j
xzkQJosupsp/N6qr8MPW/AAymNuz8/bGwwgcaK1mZrozUkuUH1UyYe0dKWvpnSVftF6siEkZ97mM
BlI/syDtkAFxDrXHxg1LfB7w3ZOjlGgPWzWO+5Ucrd3WOQLaoqJunjz6anFvp/7GSMiOD3CD910+
zQD/uCPF58Qbu4dIt5CdOQVWRmw1YBqZUseeuE0Qfp+tOeoHyiIm1dM2W8ejjORritNkNclDDTv2
lArLBobs99JqHuy405EvG9gUTS3GaGrRPXzNoJL0gcXrf81IKoSOZp0RsUl31P2QFurTosMgOOvX
SLuIa7YVvgEwR6bFqOXazq4Lch5SKRWgk991aq8C+1SRA321uSlU9/GQ1vdGWYcrlbgFrmHKWsaM
bIPHd9hqzwk7ml1W6Pwt5thTFppAZWzt2alVls3zfNnvUbgv+7/mZ139Hqa54MZRWcVj7GT1Ip7z
2wG3iK0+wsTECKN4bmINEEKCykax6vxZc7iM4W1yLdsxrGxsuOduo/LHM0//GikGkEmdJe3CIpy8
dhESrQNSuflydkvwhbjIPbYcjOG0/DUot+hQfKa1BzKRIEzfTcUpSTTzYhvdswzwG/FkL9kIlNd+
Qpt/9Hcd/B670d7x3ytuRk0vVnzzojf8D7ZSSjT64r11Wu1JtGO68dmNH1W8xbjccm1pGZ79KFxY
LnKdDG9xr7phuMaGYHzRprFbtJ2Z3jSmtlb50166slpVFAxetLniN0UdJ1vXQkJafhY4lyhA6EoJ
pr/nb4BQf1KL733vLNq68H5Quf1qkDR9ngLdXXVVbZ25AY0HXMPDrcDJ9hKnUFUUD+ebHEfBPrmB
o1a8ZoFSbVx1srayWWg86PBJ/cYq2D3GKJ+X/axuQHkuFkOmpEckLJvQ7cz7SeSfUgMVecTgyDwl
GE3E5r2StNf+uNfbJSuI5OyqHdao181/ao4J6Qr7MA66hrQQVZYRbrCEDj9VhKRLrcX/Eo2iveNB
Fe6GbKwuaGm1RZrWrx3WBo9pyV978urXdFLHdd5C7TaspLgT8CoBtI/mVk3qanl90NqJKNj3qh5f
3JnIK5+sxlzLaabWHXV4GM24plipg5vkS5A1Cwvo+f3o2NF6KBCP3SdJ0dxlhv9NdwfA9JjZX8oi
dc9+JY6yJV9AOoBcQaS3ks1pLEJs3uYiACpUiuWAhN/Qcu+Zm26M3seCB19E42nUUZu5jaY/i7C7
07TW+pynlv72utUafdQJG5wbf8Dg8M98EOGpzR+pZCThKFz/LLu/XiobtOc1I9TalEKbVuWtMmQb
G7lNyvyyPxRRoPPMZpuEd3Z7gV/G1oQdldxbYeb8poG0PsuNk6slOBPOZqnEL9lbGvEC+ClF8Sxs
qxP6uoIF/Hxox2G0YxfP7jRcyeUIuDZ3nelGsJ9qa3geveDaHwzTr37h1cOzSr8CHGmpjllysGbn
ImH2r6jP2LLOrQ6t/wGKADtN+Sf6PSrmUS9y8ZebR+XkVHEgqc5mqlLghqAPUdasa1OGiriXMj1l
s6Ltq182Pb44QJTkfSLocwASXQyrNUYaA+CHB7jmWDsLrSlJ7K5d6X2SPRdj9JFmwvhZnqa6GH6y
cPmMk9r5Js9lv6jmpXfR0BwswkQ1PlCqrwFziJ9GVR+zsVffevYBbFewFw9qwbZP0+Pj4OrdaRQ5
8FzQRiczj8ifdOBWCT29Y+2yx10AYNRUAPumdPjT8UGK8KSnDKy31BXUYH7HIWt2dpiZGKMlPXGl
Fpqg27gPQ5hj8lRQZIXqrbwhg/2tQwB7b4dNftuUPdCy+Y7AcjyHfN6CqBt1/bl2P2Q3CEBz56oV
eixYHk+6UZvxGe2lXn4IqoqW19yjlin+Wg01bUntZKJuazcO1ho7uF/jegjYze0RVHNTbrDVatO9
LF8N7cnd6MhRgddo3WNBsd9poN5gIctfWXSrl4inoRyUL55a3pKDCaj9z7vHqE79pWl47HWCfGWT
+dD3yijiE+AtCGoY71XLwGIo9rBNqF0Lu0oejE2WjLfxQELh92MybK3hNqL26PpkNdVukDOuTX8e
TRiVj9R/eY+khDhYdAD9ZVjOGdoBe3MfR6q5WKahioS8kqWV0QameEM1rtPsux7Y7qxinuaXcBY1
y2Yq4nbvNPmlTPQ/+68zuvhDUPSx/br4rdpkReKKEDIhUnGIodwg5K3iaw4AMZQL+GnBMYLbtpIj
cDWCpXfVGJG1wwg5y+J9rHmP8jdiPYUc3E+UaB/S9/ULytHrr6o4L5GP8W6nga+5RstkRKwCHkvq
yU53slmGpnvLJRzcWiQTvyJrWcL2Xp7bY1t8vffhbpHtMaPKhjNc03RZ6xX620BjJdTnSnvU4I/l
oVBu1IziOvx2/Vt5hLmPf2urdcNz7Z++f5uH3wEGE6H6/tdc+U7ufP5f7ynf/a93muXta3zZl2VV
JwccB8wnbCN3MstvjWW8Ltg2H9jl/NFvWnG8rpUg2LRm0LIQpRhJFh/B3rOrhWxnHe7fuHsyRFzp
LhfiwfdNAquSHsBSmgRTsVNg6F7TF9OERqdTh79nyIWQPOlrhpa+pXaLdzU1MXV7dOfrxA/nz/X6
6coLR23UaGmipvz1kVd2lxMLMHdSVKKLaDj6E2GFYWBrehWaUIc/jPVP7mY9y+RgrzdacDNAKRxn
LTsLo2GvkRpbIbwwngGEKcuC8vCDbOpucnAKxbmMnVtiTlcPmxjjxLM92vbSwV5qldnCP8sXOSCP
AhWcplka6BDYWcl9kkdN+CaolBJZJn3N/CKPwJRvDE2PznXEbxyqqrNGrdkshJGTUC8c/HabLD83
VdIeYLCN2zyAKhiie1w6udO/poN/h+xI/NRHnlaoi75jcEiNJ/gnYoTGMRn67mEitLzrSfguwzru
HqK5z8o++IkRgBQaXCSYm4El2pS6w/zK9s5TMSICnwfnl9FqggVIMuNYVjp6sig8V5Zj7jtB0M0s
kuDBLN2AWgDzOaKC5pSWQ4Bb+j8zOgMg07L1UQMXs031PBoh3+pyfQ3vq9z5SMZeywRZ55DOj6us
RANIjF72D3o0LKohUm+UoVUvoYgvFcLh14Tt7PX0Ym42bfD36bL/63RPC/84XYVcuk7mnw5tGvhX
rEyblhrKc1WbxOuD5sFodPuczh5csl8eyT4znREMSd5v5UDjBizetMR5qzo93urp7K7OcvtIIW4C
kqNR1gE+PNc+OSBf/q2vcLEIv+5EYRemfe8WYCYdfUfl8TaMm+5IyWzhLbnvYdreUwXwZDXubhzL
c9XORl9+/dZbDSoArepuSva4Bzsuy03u+e1THlSY2ynm5zy18Ac8kbzghG8dRpW645rHyNX9ZTb1
3eqPTjEABb6O19irsmV3x3SntiEBYS1/DrG+XlDg29wIERbPfoL9gJ59y0wtulOV6Fn2TlSO7kXj
xSt5TmqX/noEZIXbsxHsPM9OVqWDtVCQT9Mh4ge8mNEjK9r8uYvz+qRmcQoqjm4uTrAlRrL3veSB
nB8S9J5t6ZLapiM8FOOW+hMy+WOVfg9Ka0m1UPymow5fD/o47rOqD48pekMWuuAkyYNxqDXxDx2E
6ka2ikLp0pVtJ/Upn0dlp2wmY3PH437VO/qW52SILKZZqnWAP1JrwdEU7LARH+8M8z6cqm+mx+/m
F9kTj7Dm7Cjas8lS9SjscNGKzNm6FAJquB9QfdR/C8xOXwpNxfMJDf9Od6dqUZkYTkYgGBoqUNbJ
BCYtZ/sJIyBP43AbOuE9FmRsPM2QewX2S2Zt3qNduQ11CiEnFsS2MzkLNoAl4vx0O4JPOjZZTylp
7N9AmPQ26kCGN3Z3bW4gkTMxWei69pGaczQ8CYER33ffdMgyWENjzhGtqoY6u7qZWPzBgHxIPTAG
Ftg4LzIhOSOCXY6Zm+69QM+AxLmLTLSPLg5ucK6pJBiKNS4IYsK2ySUys3C1HRC5B+zcTkkXU7eX
K6y+BgPEqmL6K/A1xsJRrGNp87+EVaMfMJmKl4kBi8BGs4txAVz+eBnjY7TohwpIaxng6TZ0z34s
FllavdheTFI9ql5g/6tYAg/QDmP1Li717MnqjBckFfmS3Nke5vcPnE6QfEHsNtH744lTrHDSJSLl
UcCDSmahKu94SNRL9hrJdopLFesODBM8ymMRlZA3wOgQEVNSGsrRr3GrVkS9UAKwJnVj39dEM4Ru
tuu0qR9zrvPV0BjF7Zhl911m3uG3ufWEF/H4UShQDRdF7cKpzNORNSPm6xUO6XgTosTJvWFVGHCu
NZDfmp7uWfCayzwOX8HKUiW8L10+M1Vn/WwlVCmreB/g25J+w65oaVFCCDPEx/8UsBr7Sm8Po/VU
jRUMajWB82P8cB0PeydRtYtyFk5NeIqvRjO7eJU4Gf0ja/ef4aCQZASumtqP42Dfxj2bMps0cjmU
7ZKFEHiGfK/AF7TU4iELOsQ4fv6mpcqjqoml3a0Dvw8xW7bZpRMowT0Vj+KMh2ZTB2+Rpob70IF/
o7nZrg+GctNAs1+GJLtaw9xF1rgB9wKWIrBhrVhRfWtbSFkmw8NFWMdPpMVcJUn4QViyrQU2d2wO
832QdDsqnW8CLm4+1LtGjGgGwp2PwHzRTREmzRpIM1vvzqQNHkjFYz0AECZw3E8DxvGqrDJAA83P
hq/AcxKkzdIYnIMWjfEWaUS+0Ym3IQ4zwjUBj2GZ+8MnuLlmjb4TRJZnkdE5YPKQbnSggiCb9WJh
qJRRp9MzgbAUk5TozW+0EkjPebSGeNVZqUG0kA6rVe9V3zzbtfepuBBr1T5aairRg8iPf+AETxV5
Zq46YuARVNltg4+4nTsE2Wvq8Yx20RkYg6ohxFfcDT+dMf7Mh/KbpYnHsp+1Ygg2QbXzAdYGARb2
VD6bSn6nUSyxlXxORnxnnRFD3+ZQqOQkzJPTQHePc3Xnxv2ZtRqZSCBWjz21MUTOjo7RdFsvt7pl
SLWA4+vpWgvcBTn5YGnZNflydzjHufGzH4Otp763lnGx9CnjXVrY9B1JuXS8+ML57HRzMwUGFjCF
nmMxpX/oUwIsEGVgP3gVmnn+Ay5uuQBMdugN7JVZ1kcK1KhYHdE+kdy+11vqEi3si6xiKlaWPnA9
p9ROVeNIkoEKbtMvDxnS8cotuBSyRluIcTOW1RGf4bkiBCrXND5SP/maY/W4qPziDvoohc9evrdt
8c5zA1gtu1y7wiqUsry1VprUn3W7Jqxe/NGwF4CfHlCvXhp0rvm90oDXTY3hPFlmRjStO2EV9Orl
xYOe9/jcZdWHVWXTxknC97RZ47CaL/OuyQidqD9E+2Isk7Fs965DeN0hzCsSYC0WAX1qCH2NCtGS
77LpuBhhNPWD66oBJWlIQ8Ez8h+k0hKshr2vCtChSdMteMrg7AiMcG04AVuBclwRH7ikAzy7KtHB
tlv9BgnsMDtQ9qsAN0YcpD5DtNtb79WaRnVVpJDd7Ng6uNQELjUY9qHTgcisYII2Aimfzbq0xp+G
76FaLJDh9hKZXoHziI3pzfApoFYtqpktMLpZ2KwdDX9kC/oHtkp41SM4Wg0FCNF8yKc7ioy+CRaD
rtHaC6tOgds0wzoY4w9LcUG4Q1VYmPF9xYNiawYOXoSjemtPVbz7Hqr2OwHD79hTE7fLAYOZ7SpL
AaZ5cRBvyMB2y8yq72wN7rNhIOcrpiMiJPavoTOseHzky2H4FlSje7AJnC8d4q0eVKZtFeD5rCIf
wFN1laguS1j2CYrngZWeYqqY27u+hCQbJP5zx3vdU35yq4CVWHUtfwAj646KWpsr7vTNwky19Ug8
a+1jCIcPasWNxZ7CpZixwUFVXkJf8baFbw645yn3lOwRFKTgmg3QXMczrNjba7eRlrKy6zeTAUXW
HgwTTxL92Efw5AdKnJQpvsTIFrwfSs8lMHnTOi0FzHRb3DcYAfo4t1L9iv/Q2N4Qm1AwvjUfp4D7
Cl46oGCpZQGctxwrsFPhpLNmof62GdVT3YT/Q9N5LLeOa1H0i1jFAAZMRSo652tPWJJlM+fMr38L
7nojd9+yJQbg4IQdINPnu8pdd2ULfHy2hnBHG+zWqVh+jhjfbOxQYkTU697amtRio2X3GEpRBnKP
tj+vX46wgnIeOG4YgLn4gvpAE+7jbOz9xaIebqFq+o2ZX6skiXYzTMNg4dEtSIMfkID7hK78DkU3
OnDuIh0Frm9KFUokAeEKiVgk6AeDec11DA20lS8GEXGfxWfcN8jfVl3ScS9pmEURsZ95ds1AcJji
PWdGFkxd8uu0FCseQz67K/CJpt9rhm4U9LN+j+Itcnp2K3ZUIulGcsg2iTHdVaOLRVOYPpkV+ZQ+
vWVWA6C4y591MJ5rmRl3uIc+4fXh7kOp3UZ9Yz927SFdBDKQgEJFX77TUFZFIfrp/QgusIXgaiF1
PLp244tsxlIKeXM8/7I7XXtPnOS24RFuoqjHaRZu7MYZ9ddx1OSu0+N3gP/Wwar3gx61+8aJLw2g
301V9NleoPngZQ8QgELM6bsdElt7D8WAoNAGPqXKjzOmAR+jWmUk5ORnyDRTqdyHtqeER5svRma/
TpkfjKY6gcvd5KueBO5gfpdVfTCc8itF+FhpFavCl0hltDsX6ycnrX7y/KkmJd5lKfrGpr3ca52L
b6MxPjUmtCF8xPNNHSchzTJFOKWuwCtE34FYWDYGkniBN4LxGecJc5S12y5ltOxwdQ00O7yzcDqE
n8w8383mFwu8frAuIarN2o+wq9jHeJkOP50uZ3hpM3nScuu3RKv4VHyhUvCWxZEeUIIAC0FMPxT9
49jNY6DN2dEyARy5093i1Q457/K4xJkTiLBZ/b6FGGeQgZIihbgsjxa4q8lq/RkYMxEVNAgHnscm
ZoonN6GOkmNXf8AhRBTEUlIxk7cr9UOCXyVqsf6kYxSRekO8m3LiejP3L33jZT5i7W9TBWS1WrHM
IUcAOjzhmW2bF1va865sjInD+zlcF+xNsTVIXG5pbYZDrdnfMkIkKO5nJgqx/thlMTrxq1s/rrFe
BnaV7dMF355pavZpbWdbMS04suGo6wOQGX2vl2uAwudnLtvtpAvxrxHy2CyDu1vRSAyKsLrGmXfW
+uHLSPJLnMdvLenCg9JbteIcJFs63noGKhEVZhZRatOZ4IgeF/NtWIhEUNGwbWoQwc4gMrq0yfe5
U5ibfJqw8Oyc9BF9QaQdmEdZw4MUDryopPZjwfg7zs0s6J3+wVshzSNKQCsUuQsx+RRIcWAPabbV
csPYzZN4L+z7AhmsdP60s/Ap9XQzKGHml7Qqtlb4kaN8u20K98lAun+34le2qQzyPVxe2U3A+CDO
NibbyHpCiBJwAVKSqFCZZRMMzGjJNPOzY9npRgeAu3XSvthKCBFsEBAy7or8RUmnCepqFKDL0PsV
zR217epjtqAQOpkBblDGKezKO4SxFRG7r2FfgFtqPCKyXNISy8DpXzTaEkwUFjyN/DJCprhQnNDT
cmnHxvVxyenpeG1QZw74VZA1M+jAG9mlN1GJZ29jwvLsrQiGSreza9PeuKmxX0JS/she6pv+hGSD
fZii6naK2gu5SH/AaWbZIXPIrDyXw8lKDeQq5yiwc1RvBoshBCZ6k6nAS22G2wo5WYilTTA35BVy
RInWecHudxcnBUxVVJV2iLyth75wU1BD2YvrwkvB34WpgKnBccahA72Lamsslr61OjyE65bzc21O
9ljp8IZLfGFGeTeazSskZyCg+sU2HbZSxehHolOLrtdXiDguBR8WZrqJnZooQKUkXfc9TuFDIrvy
X2bph1DpX6ROlwcKt2hqEJm7Cd+OvEBDMv3oUCbaUCDE21IImkRJF4Ch3EkJ0cGlbBhptPphcp5u
p1KGW+Rp5V40ow+l0vHZEdgCLfrG0CwYoBH0JS97q+zG2BdgjjYRvdGtVmyX1WU1OK55jxL5SzkH
KyI5CKHhWJIZ9bSZOiv1KwnlbDFvujASx9lLss1K/j2MI6vUMrCjxusw1WIDxTn3vKIssddE7b3U
zECY9NzrY6ShJoOQ/+A5DhyxB2NtvkwDhz5n+WHuCr0Abc99UlKMYogeY4z804ThtwZj6jUU0Xvf
cDfeXB0Sa/7nVGEFYZxOieeFdHnNLqSoLVDrKWcAUb3rz4VWH5D3eA11Cxff5JX2UrGxUS56mUYe
C6RNM8wPnN9aoCHUXwvGJgvx1OQVuln3aA54iwnp/YIXhtzolu8gKu29mSZPiSzWbZ8mD6VlTUy4
5tJPsnyf9iZWd3ioMNKpWXdMFhk51TWVnavnpp/xhiZLlPtGJI8AAcZbs8/8FqOmwAAMGOQaLntT
6tLvZXjLlitrsOyeoIBJB9AQiWbemOlCpLTpcJnZ0URIOo5p6wpR4sHAw9fjXmwYZecAKFIcITSn
3lam8ZrLaNzWQr8XhkHJIMShnrvVJ57geS8XAok5fDVG/NAg3L0x9BidQMM650qzP4yRpy8dxp9T
N1DF4HcFMV+cTHN6qxnKqfdAWYACOHsrvF9zAuRKCo8rtfvK0fdsG5G3dUOl7/SvRNwXEYHWxMWH
tHKG/xoMyXve298C1Jvv6bl1qmwdM9E+uU1iVmNUPtiGeCyKbA5ao9QZOIgr8Rojr1UBZkvsNgah
wd80dmEt/hlmqx+ccTmLgiudVuHsMHMnzoglcNp13aWV8wWzftdmXXFTRCRA3XRpEyj4C05VlhUN
97MzPxtP+uyQBFIGYETN8Qbctx49ubHRydh4rfUyaSokRLgLDbPoGdDi0+r2iAclHrl7jvxgasfK
U4MGFHBQvA4a3KDq7C732nBLVsHYXN9KzbkPK+UYHWKv0yhRkni8tYdm3jm5yY5DQDkdLmbilvs4
Q28XIWsk5SD0lBHyFDmzCC16qIxRBnjZ3CetRBZbuIuygi4P0BEemZzIQ9nW32OCo3SCSnWJ2MhJ
C03nVjOpa4w1womX7CctzCWwo/gxc5vLhM/eHvRXdArn9pDFb409Wn4is5vV00Fl9O7JTObUd8IS
uOuoZJ2RqqNL5GZ6t9dLZgR2b+EXKYBPi4yOiTyF8fw8DzEUohFjvgGPrc0iXXkE6XMsVxjUQEdu
w8Z+JuTkawOpa+WhzEtxKqxpOZgD/96M6XOmTflN18xnpA/xb5g6A8REcRvNUUmolCDM53bT1ES5
lfPAb2dMqwm+zk4S/eDVJvu5K/jNhVal4WQbKgAX14U7MJGIuOfli0W1pVVuxGpLglRi0WL0gExN
JtceDNa9tF0XsGT4MXR0BjBzmYOOwmNTI0LiqbIzj2xgjAvFb5wWD/O2GE497ZsAO9t021dNwSyq
BUqwNlVAf/Xd1TMXO0utO8TFcM20ZUMSAuN1nrS9S5m9tRKiv7vGw6YLOazXJDF8Da6CMcfGEXp9
vRUi9qEqbHEfM44yIe4QSCE65TQx0sh0qNYBu5F9YrJpbyl99RvfWCfXTxfIbCHj44MO205a7C2L
oho5IveExP9yWGYd5BPy65GeKBMqP5/6vUb1GySxRF08tV8sxR9owNL4rHeau079iH9wGeiuTHbO
kiZBNsU4y2qq34sjUTtcvXVpTvAI7krLRjrRejfL7uyKbFflpDwiWhsyFXqkTQO7seIkiV30BXQT
NWwRNT7uSlmQY1+OUxSW0loqsSofBtqY9LqTOP6cXWs6ed56WBtaUQUQhy7Fu3wk8gHCzr1dk4gZ
/wLcluoUPD3nobFFXmu0kM3Mb/FetDZWhl75bJDb6/kceAuxOZUvURqmNx4al14lswDOOt0w5UE9
e84e85pbr05SGMGsl0LOu0K0r3WN6xyjindYWQ3iQTqN/ha7t4RGuLcp5wIoFUJXfis4yvKkQrz9
4vbzummTZoZkCWHQWa76NPLsrfF3Kum8xuENR2+HI3Sfos5KUwBNu0291KUvc/lZ6pI3oidV0Ib1
W+RJRG1cAEfVQAoW28DWzOGktzivQ3q6h8D9wSibocHkBiD6HD+HwjciDhT0i83xnBefHlBrOb7Y
hf7TZFhWjxluB2MyH+q8lTQ9s22kab7rVJ+mM8KjcVKfUJDspl45TqYV4DL8iM3epUIAZaYhY5lT
+DrMUhXp/jutci5NqrFQZz7EEIJl7n7NQv/SxIpbxLI+mmP7kcwOiXxjfzpp++axrhFNzDbdjCYq
hFo0pJLfMoUQCp4aIV4LdKQ59Ts8iFYQoniKZ66xS2Et0Zo4VV477iIMiYLGaU65ICol2YCzTMxQ
ruJJUo9tMlmwlactfeNbdPDuTIqrggniNOEx3e1CPKwDp2vfnKiq/WElRk0e5lMDYP+gtygjVmne
raCMwFYSOAGVa/VwTmiABW05mZt1ik+6Nrx0nYj8dbILv6qiZ0jY1/FkVZHEVwvlfmH5VoVmqizQ
+Qk9HP2oEGd6SSGnCC8U8oRZH9t+OmkFAd0RcboB6/9bWvWusqZ0j4PBA7Y93zG8kWPkmkenAuME
8NFP+oJV52o/mG57eIQX8kM3iuyQTs861tscGkO5F9H90tflruqR0QwTPCxtPUhSEKBFVFrgqG38
AGVPmsADcCzjQjVsHPTMhGVpPdd5+ZWs2KppMrzQeDK3TpMd5BBTE0zOgM1FD1MPf3hLr+8iYIer
QXxu2m3La8dOIxRsPM57qwJhrOE8FhvdP7zDAeroY7CCTbDm9mo0UUNZi2U9nn6bkFRkBLLru1W/
+lboIWXksLA8626u3DtglfWBSnSn84L9ElguPSLttV8Kpkbhcov/39aUzS7O1k/TkgbgpC8mCb7b
3YMIBCufaq8oy6p+QePbUJ59UHs0ru3yPvK8QzTInxLuhD+oPqc+MznpDEonCdJSpvWjPtyJ1cgP
c9P81FWwtGBgeiBH+fAZeoZ7jHvMtXULw9sYX157jX4Bio+bdb41s67aN1Y7bc0RIb0Zd6TZe0Vf
x6NR6vwrTABROioGlOsI6M7XWqeLXK710SwYBE/siNAp4pvOcsAhEfLK9afLKK/Beqx0c73HENvQ
upfGszl6kXoWWEJnVjA5PoZceEt3nPbjMjDlNClLhnWr4S/sYOTXk5d4QBu0mqwbzalvITxsC3SP
hyh2YlGIyIyFhC0oN5QfQkY1hj10W3dyqiPk8MrXgKyzmQsAJ3y3FubTjdk3mLXgjUCrgHPR1n7z
4s5ui2o/mTS/EpLQ1Rmy0+rBhsH7DKcXq6bHOAGJTVcUpCDrNIz7AicVFXyS/oex4wtGlBIN+uge
RCnblnBKN7Dyx8bVtljm8iJdTPpiKkI0eDWMSBx/puWVlYeSBtw2Qw3Vg1IJXhdVA6aogT26NFy6
8eBY9EHK5MWmyUD5tGz6ycXlskWkO2fC7BfNUsH5ZcpU1zSetPRcxIv0zWVuMdNw2eKxwLGXHBrk
8dFdoR4hqIdWbHFtK6EuwkUbdqWHqYNC3hgVnjQ1qrKqRDfC8YAs0YDDdPHKgAfGYPI97EqBUh5n
QjXd6LNatiRmSeEFROUBFebyuY26KzbCdlDn9SaaZvq0qXPH+RYHLnhWrA4yHw96vHzLcpslNX2l
6kGMChPfczrmk+53tBH0ttURLLBjgKjy1GX9qUdnv6ibFnl7nA09pLjVmeRTzbwVxnqnL4gmVKmd
b0fLux08V5nwHWGe+Q5iLDfd0CzgBWq0QRpAga6dvNlmsviGUQ47O4tfMB64oV5beT88yjZZzpRQ
EOOdEZ1G1MHSbsTfjiO+tPWnWmNrh3O/G6ciCNHXDpmlpW55YmyCmlHIxZWDsm+AO+fUdGppy4G8
NHhxxRg/xmSGm6yEwCjn/JKH049RkG+1pnitELtKUQEO0ml55NDjnadpsvMcU/eNUfNDR7sb3eq9
VyYoaEIiNICoAPHrdzGie9P2s45GDsQhvw/nh2SqXmuQTjLe2mM/bvPOWG+wH7rL5VMk5E+bzArt
mX3hZXqXzqbvUHA3yjPNTlycVrQz4qOTX2YM8bqOrFCAiTRmB3FWxhtijZ4bLIOTxnxYkTcpQg+z
jBc9DpcN1cG7+gzbHd5GXfICoqPX5l+AZPc4R11QWbWJl14ApPUOFSWErPTsnZH2ifGK56dmONFs
9L7lOuxys3uZx2RfhST3QqwQWSYOU8o7luLga6EisxjJFyAnRvq89Vkc05bxYpEsq++0HgUU7bxN
gcxVJKLWB+rEbqmoRIv6dmFQflKHQC/xsrE+zaSEqCBQt7aWCoZ2fiy08p63qfs9PSaQdIxVpjG+
GpbY6xh6eFTpnvU5JM1tm6Ufq86WH9zmYbLxTSfJuiINyyjLgOPsTNVTX/eV78W1FnQsTj1UzFld
yh2wsq9hNU4w/pB8zT9QISX0DWSjNSQe3SBr1IWGZ9sQVEMhjk4Z31vK6zLURkr0dAoBoIWH0ObK
oYWVgQztarsMaed7TgT6mFaQZLpH+XQvxmj2Z7ukP1vcoBwl+9KAy8nx4JTGzmiZx6cT0KWxTuLA
sixCOonMdsWVujaAzuJv81u9l1bxVpi0gpIMEFkk7hKqER2T2sbDsU/Ds/a2l6hrW5cZSVA/MQU6
1QlbesmbLXMEbDldMGDDRyFWTMXRFAAzxMWvqEAlisKBYM+ZnDneJIz/d52MZ7qQ826osDLQmP4D
pwAyzhZej2gQEjOGBXRCf9tO6f1qQ/r4256J8S90dZgpDCPaMj7GNjF9DI1bCDfKFKALMLe/TVG4
8sHdbdZxfc4LLNJn8YxKTADBwfMRbyf/NuLnwfZQ86dCRHxlI1Pgz73dHJsWRmVVjHeGGuv/XbKT
uHg+uuXRoKRra6ovA18Tf4hRcMLwjcKVhVis7ZeDaNesTBN6r9+6yMHU5HU90heVsLVt1lv7UvZH
2r2PzP5/xth5j6MF6ab8zdPrI63wH1evHqbGgoLmZuj8VI0VtBlOpPaL4brZjXS6hza6p15st+YM
Anl17jQbYjCQxp6pIa0PSV9CbV76c6LNcD1jRoKIyHZJ6ksPCskGDTgCMEdJ1263dVFc47beA1/N
vtxqUqdK+ZBhFR9JBzuZxCp8nY64F9NoksRCZ5x2LfyQwEF1yJc6Rw9cDLLbLLLoPyo0JOTgohUZ
tTY4YHeIWbmTc99g27thEPwQ9hNvZ44bP5L1B70jupHMiDtpnfBXe9dQqFiQUyYzEnct5ROeFzM5
s6ffObM++m4S18EaPyMdTP9KLvUmSSllGBXbI2XfUD7UYGNyhZToIgPXJTP2S2ylpFX+LmieeAtd
qbjhXEoscS6UEikYU1IP87qgBiyrKvPFAvZXs/Pd4vbmxlzp31j1q6b1d2WEOQGwpSdp03hHFbTb
4C78PpTJfVebAcBtc9djsxc0mygdgfXTiiEjQHnGojrNo2OPIs/g0d+es/wFQIyPyizq3/N0O5aV
ExhT/zLaOkrPEea2a/KQZkx2U4/OodZ1gBNwqRkTx2S7lHtnhVJtWvWbadBhQLxslP39UoBhSD0O
4Nhrr5MeETtNE0TCcqgir/YdPU92RXjbrIXaqAO5pFwvlrBfk/FWXxIci2w5HKY6fUmGaJfQ2MUa
fbiOonkcoX9vMEULlETchP8HrmOg1eOy81fdZI/MGEjV+kox4xm3mhgedQ/XQFrrry7sHT7mtU/P
TiJXvxFzShAyzkxUT3nDITqmJhCGXm84+pkuRtaNU9YPgwgB0ej1qaHgZPbYbdVzJWIgODtZO1lU
v3MPrKls16/elL6dta9U/DdaEZ4rEW+b+FGaWYi8NQLYveFCBUIPq4TZk87lg8SzCSFBf3byPIh6
+ahyU2TfvQ1endrGmh1xmE3tvKZo5szFvxnk4zgzqJpaxpgDwmNt03AlHt3xRneeja49Vf1U7/70
tpcVYNU0DyRJNPpr1yZdDnXYsebil1Xx7EVZvY9cwZk/r7Sa6bbllnUnTaSwDXR4RoFntaTrjCQw
7wWJaTMQzgBs1UnP49pXDC1oJxdLi06rvl6Afr8RFdEQ6vOa4bT4XnH52riVfZk6XAM9urYIU1/s
bPhtJskJYY4vyNktBxeIpF8PhtgY8jLONcylrPBeu/huVFpVXnEzzQ1BPqKtO6T5kzdx6+j9XrqJ
0d4Uto+qLRkP1SEt6723hO9lEn8ZVXallLYWoHqQlTrG6+Y+oqPeoyqKSEbuo1qHtXzBcVrPNDbm
WX7YeYElHMraN24av7nJgwzxfU9FzCxngcWW3feiPloVkFUZvqVwLzaGg1ikQOd1QIsb70H0ljDK
thx0yxFidgKQGCHLK3ltJSqeOQ0PkEYvSRf+ECZ+mUC8JvgnCzr4S1MeTGtb5sDsDPdAs2SuE/Rn
kJEs3eqmppMKq1VsBBmL33cpCrLI66USX2qzSF/n1WQCVH7pGpFSLbaFF5i6zKuHrmj2Tjnehcjt
2gmqX4t5C4X2wRX9mwSsgJVlA5N503X4gtDaXhsGdKJnbIMjed18zx5q/bEJko7RAw6MLyGeFcAi
ATzGavKzID+BEUAMfTjhyMiuDkgglIO6nxriR1hSTicZyJiy799iMGpIfjGzTifyVs4Ub/Q+y8Rs
kT/kUJGMq6cU8WyLRmvUi5ND50Lib7SxHJB2WAI/0s5mLt7fO/pHJHNGxfRP7HXFizFHxC2qAuAV
GUulRvOFSTdR3jdzAneJKPM82EQJeO7+YiYXBPbgNrpV0GkaHYMhtyjXSOvrxUQdofpFQuEY5slz
VhMe+gTL25j6chmnAKAgTgHQ4wLHK05dBfHRO01tkyIvIpib9jXTVhAL7VJN20hhBGkK7+Vobru2
so+7QSMEGRrCuSE6Zbpm4+5XQYIu1yebcRqIqMw9kKftXWO5FRTd+XorLZEcM2kdo6WjCJQx/vOO
BnKo6Y9dPr6U1EwMWmiEePRLgHYi/hYBDO3lfhDuu71SNmEIswERDs6t1z6aeMhPYx+NuG5Ia5sN
1bwdpoGYAkOntzzzwWoYDnt0E4qx3WJZLG5xRirNEjXPlGXrYTeBYMYKRrrd1y3chXwMb2oxdvcO
ALbQTDF+i0HndlowZYWOUot2m+otDsu0ZvywxSotWlIWg5Nic22PwK0gErhoSmglKssQU2E+JzCO
gVds9JQ284qrJnYcE0kLouLgfSrIbt746RbM6l3u1Wf3v/eZx4A8i3Ey0MtTNwzbZFrBAPZW/joU
ibLapjgYdAnzJnwHRkwbQ74lFrZmBkbxWdgswFr6T0hTRGKtI2OBMEOPwV+M9aGtwBKh57cxJwJL
Nj01LtjMApfuqWLg6DGVEg6pLys4jigWcLZS4HA6rl7fv3gABnyDrQB1Fz/RvvnFm5WtX2tPUuh0
/4ZK4x75pCm9A1FoYeOXlaABk189J8Y4WXJGdc1zY7FnikKJXWWQNZE3Fz3SJbq1T12JfwxDXNCj
8VYADC3LIMnWLsit8K4eKR858tr16jm696+3GO+7NrqaqrM2uQApZoc9EFmnXBpbZ4kAk1ZesDrU
aIxKWttCYwavXTi++mGA17jB0uFXLl6xqcf6lCcI/E59sxM1+vQklqavGYjJheII5QEG90ip0ttW
/4Te2ANGcK+IAF1w+XJ2ZKC+24DkKkaNHkxH1NbLxW+mWMEdmidNEze9mgQwbaBNgDgQxL54R0P4
B/QOSmI1Hh3Y/1aOfDUd6xWrhweAUFQ1NGwsMV/BBVFGOYfS9ZjJ6deKka76aTvWo4K6DR1i+DOe
JZBuvYkxurOcq9y5zCnKMFNM70Pf6T2Dc899rhrnUorkooXlBbIx5evyaM35P60efz1bfo7JcqNz
NtuLdVlINvJmuS7thza5H07r3HQasbJfrmZYf2a9cZVehjxTT+xxPzuhfbvt+DXWmCT03Y4dd6nj
8Tevxq+m6/1sTh510z32FVCQIr8gmXtRP1G+uyboyi/Oe2Ia57ZarrVbXrqmfdXiX4otpxme4jq5
Tm1+yVQ2qIMQm34tzIpjg5+iuM05WUBaE+bWa2ulF1SafxfAvqFgKqnsDNKLt0bXkIZdpTL5Po42
TZbRCe1zf620ezsJv9UfuysOyBLWToYE/4SuNCdAHI/nlJ1CIjddzaa4YFkHuMx6hRirxupXwIcb
fdLfunU+L33/aw3d3bq4wGyLH/X/a6j/S0DtLuKiPiLVsg9RPYS5eZ3d4Zy29Y/ImKFp6BJb0xXJ
8DNKAHe5St3K4qL+LUFKdEjL+9iQ38hnXJplUuJVlyhTxbX3WK7ZhwFEu5zPZFPXgdYaFu5MOU3Y
n+63+rkOcFEnudNL7ag+wiijnW45J6MWF3cZzj2aK2XjndJi/fvd1JHfZuwC3cQsHptbszM+3OUB
LftP9SuWtZ47ZoRkJ8+VzZUk8xnruovjgFy0P41Kfid9/6Xul03rYxT5UPYRyrfFzX+Pjwc+W+sV
39XfFsMbLzsbNTO72rxKZLKHYUWWefpNXIZq+OGyIc4JL5RR2++iOUglCM7W9Tqk8RXl14imFWTc
qH7AkfXCcAS4vjNioYZ3K18C2/UmLuRevTy1Foa8+1itz/+/T/XC19V9rxgboyC/ydP5qcuZQ7MY
1KJQb0D9qd4XgE2m41oNDzYueH9/zyPS2uGcpe2p6TgjlBoFD0A9BKrOi71+prF4MfhPmacXOjSX
2zkX3+oZDiEr0FW7uzi2Rf25ZuJSZmzmaCreGuMXyd9vYFafgCzBiEV72S0HLa0+u8m4tF3/Ntv/
gIW9uCHE6X5jwb0yjQf1bteIB8sFdLjmyIv6Bni4jPmX+VfX6Hdyzos2IP/rRyjjmCFOTC5yQfpq
0azFN4oiDiPM/y5O/fkUxpdQ2WZxrUb4rX5m1vRcTuDP0wzTU65S3V7UobMW42Gnx9cpXq6kpRuo
OW+hhotsZP09GXVxdCTvbAS21gy/IPBb0pTfwLsuCCP9ClN8rtp8bcXLUjVvSbzhqeAC1+sfiTn/
Isl/MU2+X8suAK/3ywx8co1PRhIG2Jhg7Zlf5jG/QSwgsDTWMsrNo+GgimZcIvaH+nq8Vy7R6ySs
LzsBnbo2d2H836aiAXVjuvK9NRlZRX10rab+S91ZpxlqcrnXev2qbt/sht9CM/wFGb4x5rIKvNCz
2r4bkET+e9p4U/yq38RCppqzL/US/zYKG0YOxd8jazv5LXjJU1XC++GNDPbnYqbkPynC5R6sEfY4
RpEbIYonQLjXrI2u6gW7LOYK/xjo4Q/1NEARQ5m+0m/jafrt1uKSdhBWwqHatRWTrGUhOFQXb9G+
h/xBJOWrOgJqzeIIST6bnYrclph+TXoSmyLP8RwDdy35KohJJAIcN27xMzqbZUHzhTjawVdi1hio
EGZ1uDcX3VmuRxXg1BWmaX2fRjSHeagqJKlb7+fsMpZHvD3OOi/Xmdi3UU6unbyIHFmQXhCdIvY3
S71er/owXd18WzjNe7Ys1Lzcj2HYFy13ttj43LT9/Au/9ULrmEOyTAlhhyUsPnQeOmQnav6lp6EW
34g2vgoOUVpOFwGGSpFGVAeKiNiK4ayevqE1X2V11bMENxb7Uy2Qdgm/x5NpgDrm/xKWzqz33yGF
kotqLO1fe1ivKkKq8KB+pnp6Uf89b0vryTGm17/TRQW3sfM+/84b3Xhs8vC9Jv6oQ4H+aGL0XzCU
zmp9qe9h3rIzErkPIzjxIxp043z++1P1ZNSlhTCEAIw+EYsvlZ5fwJQ8d+4b8s/fIAo/cTG8rwZK
eDO6oJNKIG5PaomlpX4di/m3LI6r0M9yDuEmsLszdOWG0t4lezvN/vunNtVIycqfrh75KOZH6vfU
bg5VrFqs9jEFLRcbyd8Z4RiMs7wvFcvSd9tt/qk1WvP61KNdGv2dIkreIZB4jU1kb5Hi3+D2d4gE
EnE8AnW6uTxIFUfVLbpoPZfniYZG44H+SHvr8+/OcSCDl8GhwiIJsaRdXiIMVwtW2sqrgwd+pWx5
G42/EKT2mHpWtHofXCALTTid1c0j2PhbRXTCkuK+WudrlnBneTOTRwwb09QeVyf8/vtHtWmRXgLf
4Xsh8GNWj/onteQoIO51I+USgEb9PZq/EJ6X/4x410zDr4XKg3p+Y/NRp8aLSa1klOEThvFXRvCY
CYff9dQw0tws83JO1DWoraC+I6OJMqZG0NT9Tl3s/7/XDH90j3XDn+q6vlcfE0rD2KSpfhevxGbe
jtfkiNmmNzBoHh2+U13v37383ZTZPvUDBT1PQcYcL527/lr9m6W0Jzin1dPKRl4BHQ/dPGsyf4ac
smnb6F3FCD1Rp5n7GEP1U0mEWq1NFl09903X2+f/71b1KfmMjqQ1QJlGzAh0hXoX6tf1cTiUS7qv
pHF1BWu8/1Rx1QR7lItmGxvOHZ9+sUsWyBBfkNN7zyrjqgKXyg4BShn/4+k8llvHei38RKxiDlNZ
2TlbnrAky2bOmU9/P/D8fQfd9pEpidwBwAYW1uLgm/YON2JuwkG7JZ3xoYUHsVo+sjpN8ylmL63j
H8X9/0BLTJVsTiNNjha1b7HIvv5vJtqIc3UMQq/7c8uc7QdX2qA4PxlkQlkXQwQTHcR2yN7p9Okh
Ah8gy6byidq05Ncm3xkwSf+9RNGzrowHGcflqTX9wy+fuzSmO8i+k+Wf8kn5kHz6yrMSmBdi3MWR
k7mltxtmH0U/ael8lWWdqIR3mbJvCn2bqAiYOrdkLn8ysc/hOL7kzfjR/yJzA5UOSNMeTEH0Ru1o
JaM1mvlJ6ctb00eZmBBpprmljoM7ay5/yQB+GclBglbZdIi/cXKwsT6ZtcxvSjmvnQinnPqqatG7
XQ1kigFhznwziJpLrOPUR4sTpXd7I9+mhTOFV+3aKOqVhH6eZq81UUSApy5qBz50Y9fHmP4ZhBym
0253prY8xXSdPRccTn3vSKVXC4+Z7p1GEW01gaD3Vn6x/Xo9m9N94jTf4rzobL74HRXRFB2s1r6g
63rOcLbaeYq9bUvDhKwaPa5OclQA64c6mnesOZss39lp0Uduv6FNdZZ18+85LeWYQXokL8BWcB36
r1Fp3wdqcboKzksOCjJaCoMUE0nS/ExrUfwkA2WUEnf26YMOWliMv5KLKOhwkCBWhf9TTP2AjTOs
6HFSbYA65k9Ls0p86dX5DA/jVZ+/Oh0EM3QgSzDYRTjXKUYCVzkMBOo6C2BxMf9zL7KaG8M/tflO
PKVRQs9LKMsn1rocUHAC4gw61G0Ms32hX+BH4kCJ2Xztc2jKr8XkiHmYuuZF06LFVHDC+hsxJbVe
/sA3gbES3zr3yXVcZQ0etkZ+UFUoXvGyeIO4xozIvkFG9mFCG1uMo4F/DpJpF4Lo9APn5JDrW9Fw
f1uDzIgCYxMDvo3rDt62atVwzJNsNoKZV4f51hNOlUDaQTLeQl6VV8pPwQGSKv8VTPvZja1vr9wY
BH6oYRxiUIhiCD3TQnTb+fWD4lfJlB/PeI+afK0VcGD507lqDULKiBAM01u29wocm16und2GXsx/
BXByuhyX65lb1dLqEo0AibSz3NGQkoQXzkDxgEilokdBCamnm56/zdAvALL47bzyWyFvxDUIfhzB
6QE+wJSg2XBRGI+h2Eq4I18q9yv3SGfC2shs+H3AqMQ7iOMuy/tlbKfA/+2phQbWZzAkb4W7kXel
dnIxeASyZ8tY0cmy6/3ykHr2Y+s6lHqj5fWQ0/QwdBTSUFpiXzac1N3039/SR0MJzjQnXOd9NhTn
ZUhw9jLtMKdDtwNDYcDKU4o7Wl8vPkrfcucuoyM/ja4HSkQKGd1BeVrafy7ieZb1FOBXDb97lCAv
C30ynTirQU8fUUNYOQZ9RgyvneTQ8Y9/clFTkxLunVdxmXWFQxvrU8ohiFUka3OJ4rLxDpJ7UNyY
C7HCBkeolgKd38Uvy2r3PcQUZA8GeX1CJOmf+2jGqxqyQq3+FgTgVn6fgLd2ZbiXDT6Z4zaaIFtp
+djFPLocRzJnC1zyIP+W3T5w0nTd4ZpT/jJUf5t06CdwwGWBXiTYQUDgs8x2EoKJP8gK96WtLk5C
b6g50tLP08pj5Jb/0wGZ9Cdn6z2MCrQGlcEddH/qBN1HrH+l7W3tMWZMbFjuHbP/lH0ge0J+anrz
LXfAos/YEsP8IbMi62+ZgrkezoGrcCR0diY8EVMJW7fMjawkWTfgC78MtH/x+4YvhmweYHCkek7f
j3gj8We2l10m8GjyKHhwiQcAlR/8uaERgBML1kN+GrWxSRE/kzhdTlFqybmexEOqULez7EsT/wvz
E98/UP3btKBrg8649fB0gzucjSbkVDtQfsBNGMlvWW4Qnb9VHWUt8ZCsl2X9MzZzlBxoZNvJqpNx
ckpSWPwn10CwfU+Z4gZa14iOBaKLKr5QZH5UUkhgK+FWTe/Fe0pQKHF9kY4IiQDhVruznL3Fw0ri
pL8BRX0W+zg1/g5M905MqwTcfXxAc/MkVrdQqp/E1y70rW3UXkXYiMDZto8Z/e/IdhBu/MuDyAc2
DVStII7gKFo1qkpT/r/AKrbnh4EWLAmCFaQgLFZ7Uaaw7SEOx05YDkL6uZy697Jrj2rT78KO8zo+
VIyBGDY3MZ9Escbs4w8n/3K66lJwfqP8gk1pvgJw0XjmQMmxXhPn4gkx8ghGvvnc4pTRM7hU5NMU
dHUnpG2aZLjLclTufZBMqcUpt0Tdg6wHuqgCye+/5VOcEUETgMIjjlRzvZOLKYnM5l3TL2ILgUSf
FS0BFNo+iPWxVeczTh7ltuhsOvlkF02dkfCD18HzXsTYiyGymvFhigBsYMwUlU4Oyz+KcYNo4BcM
0gts8eTfMZdD8CfusfH8D6//6EPsFOu5A3jSq9pXULx3QAiDOHlKG4wH75BA3syy1ax5rxIUL2Zp
xu0pAGG13HmRw6bn2wwmeVIYbQmrXpdjuhzeFVg0PErMEqYRcFxaXqMtAOMkx32IT689cmL+hK49
iDiiQokUl+NMHg9baOjoddIuMrVT0lw0lToM0NQCmMxg/Rq5saGR+qC44wc5uq4mxedW34lqb5zZ
OIg9+c+uQJT/rGiw67LjxN5Ums14arcqLWyy2vUpAPbJ8LM7ESQ/enr1LaG4/OSj5RvAwmz72l7P
4OglL9Wq6GhmePCMrKiLM+VjY89AYZsUNGkQZ8BPsDZ126S5BjbH3vtdjAVQn7uoCaVfczlpL5ZF
Mc5wZJzmMfquqpUsL3HUg+NeCPoo1xf34mGgkD31en+lWeaSI3prmSeZ/TJx72hOpOg4XWHUpGlw
viX3/NvgoZEt+baN5iddW65dHi073HWK225d/GfJ0RGLKJdFJH+KaTfX2nlO1U913ImjnVM8rpgP
Ta13GX3pYirkFCanWXFwReRAblKAvqh3chQTPyM7DKbR1yFFu/p/Jkg2ZFwqV7/biFeSCV3Goo9n
ZHnSe32yfyR0k/nxLOxp8S2ZWDAqP1PKImmuWgN4KQ2vugS5gV8dQFjusl4ytd1fHJA1D58UwSRI
/CoB9ZDpO0V3d5L2puL0k475BUzsjxbY9KVk91Thdvo8HVp8rcdCV5zx2sa7zjephBl/8s8Ep+o7
5fNEFs9heQOzfYXzYqkdUAa+VoDX8kB9kq+QpLwk8BP1rpuqD4mT6WW+zJb7A/iT41B7L3cmMTIN
whco+MI+PxWk70l+PgFEu3i4IBsXBKnfOqkU9ME5ghrNt8X0qBVY73Ki7zbB8XZ7+ca56P+k2pCF
nuTz5bwAieavyrrpWCf0njwZyc/Q3qq98mNGp/a3dr0XuU/J9hla86GBDuSDImf864iNQppd6f/U
cJBQsX/Nyn7ANkjG0DHiT918jEIeiH/24bTUShQ/O5nGYdh7iv4j18oHewSoNvlQSSO2FU25/j41
na08mRQlCo40cg+WFx38CMVCXp8dnC/rmErTs2fj96Y/l5KKPMkU2ihTELKy8FIEJDTZv+HnaIW3
WZlu9aK/hjMjzxjZavtguRPodKq0+pfdkTtAKJhpL5h2yWw6fvlVuncZa77UJtiV21tj8jaNT3id
Kz8y4OYw3uWKt04wnvIWdUSvCyiAeH9YQOiFUm5kxQS4ErknlVAU7hk6nP235d9tefKnl4mUB1yI
rwWI4Ia1P86kLInqM1ZUDxgAJqlneV3eEkuuwgPwTosVtIXjCmgc7p+mWfDEZyk/0bSvee5VJsZM
qos3uD9xeR7D8V1GUnWcO0jV1jLg8giJ575V42+S/buyno1rowIwicH3EvSDCLzTs3Ij8zQw8/Kk
8slqnj0MwDK7hlOfCmw5uVAQ5uzOvComWRnVfsyL8SZ3Sca4pCkzj9Q2C+F/g9vSlmjTPeJajBq3
oprNAXrivawsmUGwm7jC9tZUvZNUs+oR2EZ+gTjsMjfkHToSOL26rvvyDsqLs16mF1LyhIEHzTBO
cowEhnzGw7wOUUYGGTMgIehy2NQS9TyBQqc/mB6wq6+FgCTiX8lxSf6QZuQlXQH4Yt3clbRiRZzR
5RD5X0xqS09fT/m79n/+i1UhaDvQbLSTr5bVabrqxYDHKKYnZcZ0TmzxjhUd+POH07z3MeeJuYfB
dtCuRb6l5fBbUubyujvQTpwTaVJdk8xPNA5ncMaroulR8UwlZUGtg22Xl8eI9o2+27QEA0U/nOVy
8qInc984Kpxm1UnMSBTFDxAtUA6nbtCxc7CM4a1uRn90CuPl++94GA+GomzEFPYEbUCvojNpW42n
GXlKqd7MdvhUgsT5L1r3fY7WWXXXgG2jK1CS/BTA/2KE2VcdbolkyPOyj+c74OlfsuBSAuyagnrd
a0exJfKa0qtYI3ddO5w4iTCGEr4qbdjLfhILDPPuVfX0GySXHhP24pQRxhZ024fTrmRByyqVhe34
/d0UKmvN0z7GhAh5uoq9K1vnFJGOKInpnC+TspS8akUMJ3znRfHcv4vVELOZcTeQoCt84WKO/OaF
3qeVLHf5t8MlYzB9Jv2TrNC5Kc7DXr5ZaVn4sojFrqha/p0mwKL7vTGlaFGni6GXPIpUWunBokHL
fVUG42L62rnxm++aTpKh6F9kRMzJePFg45ethi9W1RcrHz/kW+STYsZPjL9bZg8+TQy07f7vL3JH
coVm0AQ53eq+/SUbf0jirW5kt/IMy6VhfG9MMEGyKsQVTrZ+hVzKUtVvGaglX9PrXwPAYGyDZfvv
eISqw6/XAHvCJN4tNiO409TmQ/JONR5K1mnbgHu0rpMbXMUFo8p7PcuGk+0QGPo1uKmMmS7fZA/K
40cqHTA7dMF3vMk1/1tq2EvVA9Dli+/FILMu9mR9yLKzM3elpOFzyO9qATpUIcAloS9/k9eakKP/
31IdqemRVfp32aa5ZV6i0v2quuN/NWW3nP+mMrxMWf4cjxAJVSctLz/kajmRLjaiVTdmpZwQj71a
5Ks8V925ATrRbF4Zvt4Pf+r3BqbxvKpeQxv6Jj25+CQgKV4D7pyBMuGwhnBdWOF9Z44vPQDqsgxX
hWrAPqne+dGz6VFDJ3oZLe0aBspzal06Al1xAnnASqqUGPVLuq3zF7b2n0AMxPgnOBbP/UiJp5Bc
OFNri+QTr1oN2Vo3HeS6hPB78OFpoFOEhv87qmHrTtLNRCzy90nTb0G9g8Hn3CYfKh/geMlXX2wr
SR2R/66Itjh+vngVefA5f/dgRBjgRiUzfGs2xQUk1ab0vduAIN0bw485d39VpDQGm9CSRHNSlZ+a
vZ8oqFQeRCVVdaKD4RlxIWzdfA45pSLNd65He9N18VHeAmyWNKFzivOA/Fv7iGUizHBOo0pCs9s2
cBIYnJFhouXUnby5KM7IjTdywJcXM7Ok7AGbDVa+tOsfOpE4g3GKMqd3mRy5Bz8p9lODEK1clHD8
bcfmxbZQPOV55SIOZydnRNvbSF41qooyPDJmIU0ADoYafufPkOwjp5B6RgbQc49t4T7acQUghc+0
zOYNqAeddmRjaiZnjuKXRpO9NiFJPv7J049j9OxEND5xh3Kn1syAdTRdxyH4euwutFk/at8crAw1
2D7/tdvypyAsdvXgLlABy/Pc4ouFaRuGw/aglvCMpepZ8sipRfWL0mNP15EawEdEwkUs/L9N6H5h
0BfrLBu2I0EDCIC+b+gIED3C8JPPvTNpqpLfxRfJ3nZcGvhVxNNoFon8BVwyJM5jllFVKInt+KbA
Hd6kRO+35B76aI8zOErNKAB9RRSUXWSn6vU93Diw3327xl0p8C+KArJ9peAgbmOwGEJlQk/IgVZi
icznx6ig1zVov8WtGR41Bg8JnbC+X1JMS7qVAlcFrg6djxc5UqmMq5Q5S0qW9VlOpXJ4aPLpXtHq
tZzPJLUrxVBK9fc2jdJuelMhT6aQwGiH4lJ6LTCFGFq1di/JFem/blLlWWo1Gc1Yja+//ksRS/dF
43yXsJlSyJO6oSRubFt/igOyl+SCpYQgiRH5WYFaDDSOmpQY5G9ys3J8kbOf5m/6cPiWYp0OvEGK
vLb5AQD8faleyuzqX0nU/Ep0IlzmrgFTQ3wSFIoB/YRbGDdL0oikitRypDKdaxOEJ81xLvku6amv
3aVqtNSBIb6PC4t8MEkYUi1SH8boUNMIyvck2OXL3Zc5gQyhkFwhi0uqykK2STwESdx6gchAooXO
Ukm7haRt1DS7SLqu1Wkdy8b9aPUAut0n+QQpyMhYJHBU2hppYaagSrNfmZ5ZbQ510u0kPb6MrRR8
vB5Ad1+8LWc85s305/d2+JbnlFKiBkajEIKpkN6UlJjJ8H6XhJ9dZTfDZDzJGXI5NM6j+zQmf0uS
oau6V0k0xNAxOaX3KB8unyiH/zENtnbdHtqISigJfCkfhbH6mmQF/CDt3izDraStZMZkxDzhLESK
hpk9VDbgQ5N1yphVk/KsA7WV6YyzYUcd9aBTNZVK69BkF6UhWyX8CxHaYhBad8p9kimfc09mz2ge
likHxP7cxTSS/he3CrAL87DzJ+UgznJmi9pp/OkML7K55SUa+y+p6pzklCthjuzeQEGzhTBYClaJ
y6IP528kkeE4v4pXdDPSSPNnp6rvIYV76PugplTPy/ZbDEWoHmfP/pDQgA5xCoJYq1Ry3Z+6Er1E
9D5LiNmN89PY0IzZKRt4Im+XKo9Ehz6Urkn5HclTSF2wcqQYQzO5fZKvN7R/HtwcuiNYH9g92j/A
nHvVrfeB39Ji2/5JgT8cQeVGZ6m0iNUo7PYL2mjx27qlrZ3Jv5Msoaw82VmSXiyVCUqIFqIdYhpS
kFlw9tX+XWAcvofwTv0qs1NHIL7YL/IuSrucyopn+d2sol2Wj3v524IdA0sQOvA5cy8CW5JvQ/8A
WDDtZf7PMmOyccfqKQjHzzoNd2buHgqY3DShQXiXD5UkZRE7z94EwQhGRm5NXpeNU/dncK+vxm60
px+pxsvmkj8IFkeyGvNf5yUrVKhfZI8VGjV67gVZiB/53qrTN2Hp0coCwFgAcvK5coGcWQRUlYra
VZ/+M5sAfns1+JQ7jybvoYVRayb3LoMvc6SB/trId8uHWEVKD4fPRSBvxMlJdmcoC8Sta1oBPQrd
FdOWXyQF5bBClnIH1DHpjIgK5zTJQDas3dLvHsoyXbtGDLZEv6aU5nzsWprchX56yjl60UK2p2YB
/68OxDC+0jd39UAfg/DOqPKN1AKSzrqGyryOLIc2Q5f11PxI5io0aFRamdl4IBoATAuMRg7jmfts
VrSJkD+UNPvyALXebKpORWWZWJkFBXkRZRLH2GVhuK879E7PEVjDgA09iunElLbDv58wXz/Tnvqv
+O70rzIl8ndZFvIzgQV0doqH0JYpIOk9NVQRHVKFvajjiHTaUfA0sqwE7SfmWwg2m0p5lN87DXgL
URP9QV/mY91We5oqFoygmBux/WJCvNm4awH1iMet4c5T3PLFzJ0fqYrKa1IzkeqorRiPGhtsznuY
maulsF/mxj2M6VvxuWIDltNwrRYnDWQg75X1Ekf2b5f229kdDwK8kmXgWgnNxd1e1u2cWs+QnUGx
wRNj1DUAiD0jVLbBAS6VbdwzqOL0vHmXZtkhTIqTb/4w2e/iBwrxM7KJaFcK1zCdrufcvIlzbyeO
TY7g8oWyWWQPNDTGdQwb3W8ywlLxkJ9yied7m5pKiGxvAewJAoAqiYAFtpIFlmpLNJCoy+2b3IBa
kESErF4pmGmSqIzmr9o07qPhmd5uCup4Bf4kJSDJZZqd/VAHMFdIkEzIKoWLXiNGMn77zn6JFPtH
blJMAXIHrBPrZlb6eztDhXBUnmUk5Sl92/21LfWkussEyuVF7FM3sWDF+d/bVfPFgPVZfJBdDoA7
7/N+gNkp/63C4MVO3cepKmGalCLXsAQNDswq84CoGHUT2ZridgKrBUVHIFL+gRCD/uclBqoggyr3
Kct9kOXo7izFfpeJ66fH1FPerCRZ0+OE6Er5id0Vm8uZhaby8Zma2oqE5VKKW4ycuEq3YbtONz3n
HuBylwW4QbITeohd7VhHcd2Ss3UFkFN0I5DZf+ANuD3XVTjdCUiMfo+zwJPCMTk3NT2oYMJYG12H
IEpp3Cg2ZRQiDgGemkjVt/mrWCfdkVDDepT8g5wxxfGldKN6bfzamdlFPM6oO+96veR/JJMiwS8w
9lUSj29Lsoa3DFouZhp+KWa64Lxjeg/aPYrhEC9c1UD7+J+BlFHQwvrvBtqzH4nJZHTFQlLjQlfc
P/qVfm1hSAGGP51MsHPMt037mKHDR0J9TlbpEuaRPw8jCAuoGkiJSlYs5poGVn8lI7rYJSl1NEG7
8qdwqU0JsmlBDiU+R5JgfpFcusQ0nkts7MzBdvDzW6km0Dz2M0SE2mWWv0bGn1g12UeNO3w29osM
7DJ5siRnIxQQixTN5oIu/i5fgjO58/+cG/Ic72aL4AhgAlU5yi6UKGUxcBT05NLS8A5UPynoHSzL
eROQ9+L+sECCDVb7ndaq5zBl5yjtn+aFL5OHOCvTJicNgb7rDT2pdbGR5JfMiz6HFFT+hTuhZx8K
y9zKR8p/WWMAnyU5AmEFi1NGtXHNe1cv1svuc+izzWix4wwhsySPuawvbBWdovAy/QZGs42TYXmr
vH1gw6qV8zzRVCJrTzZIJj2lWoa0BgafLaXEr17pvC0BY1St5BMlRxjF7gGCrKVkIztyqYpbyC1A
mAvjMFMj8wT1wEVKplVTPDlWSl+gdxhshSifOggxlIenlGuUPvmZ91KqaW3z1JOx1xCMj8lWcUol
cpCOGfWvrivqFKF1iVywU934PDDQulFvuwBQKfDQsc8fFFjnIvH9cEgylMPVx4VOhA+jViAyKFov
BfRo5rXHvdqYngFjJnoqtNM9VqNzkzfPStF8JlV8rV3/tHyWzYqndQRuzpn2EsIo/LBblA+5hWxP
Pr1a0GiqfXnxuhlMH2ctVd8UhnVLE+V5FvyvH36W6CBRyGyJE+XBApSUlVbZRhupXUoNXR5/KUx6
3VczbMRGyz8lqnjre3WBn8xhj42cV0z0uSb/LtY6ndOPVIf075+3r2jXhWHiVmAxS43MDMi0tdar
fKCEAwLBo1Tz6nOKk20nBki2o7hdSNfJMWVvUgCV6woo5DITLAWpTHEkgiA32mKjRO5RzgzyPjkx
gnrdJ2WFkjAzL6YvGoaTh/6AC6KSY6hU/jxo4RD+hFui+JXNKLGVm26rtP6xx5g2eLjOmAexGB09
ArJABcvXJntTR0avhOPrf8ZE4gnBwFowusZZc/8fzEieJguN5za0l5JllMO95MxI9oyLmbXq+qbr
44dxin//c+lx4J5GXtdMDaGs+sUYMsSuOZ+F85+EGnKXTvoadOWreBcSS3uScDvZHnIZsnO/AO/x
OXKh2A43RWLA0wHmkwWQWKJJ7ytcnYCwxN6Uk7tuBux/V9IzTdk2QvebuEWP0jXU9yCkMdNc6wbh
Yr7km+RG9MHaJ2ADTNuDcOL1n1El6AqKU0ZZdCiq+xGYbjt8Ftr0R2r8xHhzAv+WU6GEfV4E00sX
P7YeKVCZJz9sHhsDllCxwzpdF6xy1Qd5X3ewYPMknDHGpOe8sQRFddQfYDjcSoVRLIVMFppkH9AP
y83QfLbEQaarXS0oh7rgJQeMIYCNumgfzBoxOw9f6Itcnj0+yXKU/xaokyxyWcCOAidLoKzbCi0u
IhC5YIH85p2gkmChJyEnaF/aqD4LesV6naQoi+u/tEPtz8hyxBuZcolbe6c7dO24XarS30qQfUm9
W7yRYB6Du8LQv5bbMtPp3JbxrU3beWp1AG4ZIchPrysNXjFqheLopU6bSwac3HI6JeWmZLOsKLTA
RgnH/V3ccalmzpwGjQSc+3yrBIpz0H3lCdJjfd0GPuSYhQJLY1+ZN6Ve/VqhlT/ZGhz4sXrIysJ/
QDaKHgAFxQondzedA48UdI1wuQK9MYuzCqzn2anTbR7X9cZxUUI2vTped4ma7aLBRFlCn3bNAKYt
yIf4oPi1Ail1txrnPHiGTp6VNjyFoM3IzrhQB29NIyiPBdB4HYjspCrDW2hov1apKYfSTOEzBL62
KcLyaKJFdhj9RFiHDciNmszdjqBQRv0W5N5X3T3oPMAKziPkV5Cz2MS9f8gy0Ij6UIbP2tCsYgfe
dUSHaRSDujS0aFPz096EG5ybViDHxD7bj6Y/mrdaOYLi6qzHOFWEPNzbpkb7kvm9tTUyQI5qvbHi
UocsIrZuOPBB1LpylBzoe/uiZXq91hwPzkD6QujBR5BW0YuPtK+N1Ry0pzile3pw5n3YDRqnVPpC
OPj7cAA9NqPx2NRkeGwkdbaFhEgwOKRrxCLH+wlwSqGl676priksWGk5weSmMtYIMK4h7VJXNJ32
gKb7tdFAXpMN2bCqy6mHJtSlgu7ER2OiWGubRb6xldC+mRCpRZAGu9LSH2oPwbuheevWgF0+T99h
eIHKLDces7Q/JNFkrjx0oOGBdl80zxi4rv7p7PSBVkINpnkaLQdNv7EI39R+uhjueIdaFQR5oRFv
9PpdoagdJdFt55TjDZCjO0j93zVYCFedO/BmOPoVy94PVXTN6xB1qy57hfQ2lcx/vnYqZ5ckbk0Y
Rx8UPE0a1mDi+TLzXQ3o8pwbBfZqets79ROuEMK40WvXQ6R2K8i0t01UfPjS/GJAB1JV6FSwFQwP
lijf7dK72acPU1GxDyjfimBJSIcsmeSGOrkHqXLcJzQ7z/Tnzr3yXNCIPajkelIF+H4cHBKDRZPC
XRBONDZq5qGZ9fEIaSxWOqWdW6cLDTKCc9i32gNt2yRlpiA4dOyAwOvXvXlGTNnetjQFSrf7kWBt
M16Cbr5z8WOryOzAhpU1QDB93Ku1BZFYUd65DrBt35rUrd9hTDM/hkfHmhGdyJujo6XpVklg/vOx
yKsYPsuNMO87Ph5KsTTYxdVipRj21zSnj1oxmsckqDYQ3dAWUpWIokAwrvX6OuztYTUGxhtSxFA2
c0qOfJo2Q0Q4hniEoIpKVU7xk7TkfogcddurdEsEZXBTx4AzNWj15yq3NqiTQSfRAK2vhx6d4Hrf
Z1mxV7UsX1l5NNLP+6LapraLuDM6S0g+chd9C8Wdrk7TbiTUmrWBTqkC6uau7+Kdr/XTCuKRy/yn
19MXtLSoRzgmCimwR48waaTtsKVhm6UGN7MuYDVjGLalwXJx8ng3BKJwmIBEilT9Y6AdUhpNVdqW
j/XMUztG46wotz8mk9ncmCmaughUVPTLTj5lxbMyF3QXTq+FlwNdmStlqyLxbTwX1YT6T4jYSzZC
i1DFtCbWw0PmANf3RxiSvBosY6TRBiBiA2qZZxB8ato6H0trOwCtDNsUqLmBHg1ozW2unUwS5Uff
6jd9Cj/ABMnoeraCN62bJ2DvenZjRhOlfGd2bzxLvwUhUhxcv6H5Nhq2Ra8hWQThhDbAFmv0SBm4
dKCxHJKg7l7jtWp5oi07xiu7GmHcRBbCLL1+ZbiVty4djVxz4hSg0ek5seIug+/3z/Npj+qQc8rS
DyO1gn2adIANJogX+mA6hpmzHsI6ACfmPpd0nhs1zJNdDKPjlJI9LzuTSY68G3vIUed8wGVqK9uh
upjSx7bS6tfQUx8GSeSHsO6A5J3pL461ddKpOjWNfA1797BubO3DrugPT/D7ZAT8sHTY4AhR6Ln5
7VUqTJFW/Thk+Yc2gB5ACUZJk2EDpcurrfQudNMhRM529Qf1Mez9pfeNzqGxbpUHh5I5Ljh4pwTp
3SR+C+wR1WhEgCYP+nXA8fda/mMpzpa6mtJaz0rN+nMclpoCYRJ0NxYt7vpf4aOM3NlQcTWcEHxL
2814/CjWqfD2GcINMAQVwEmI8afb8qEEC/RmOzYG3h33QBGR1oxhb49tEICmCV2el1WHXlO2dWe+
kwWsWbVjCyncsYrHV+0+bopNSlBJKODFO4huf8KGOxxgszBzQlnPcDaepd13qUKxiwTeJkqfbbvd
uwbirM70pKfHtomiLY9NI5/enTrbQo4uV78bv93EUwlMjNKePQYX6IHKTZ1/ZEGnH8ss1Y+daSQ3
laVSUEvGY9m5mJsexjILTXcF4oGRTQdNbUHeAPIULzW2ruWWx9w19sY4DztajZ8LjW7KUYECyIbS
EGdpQPyqWjOaTlCwc1hfDWHQHQj9vZU+VqhSR111XD4H4u1khZAzbI1G84lGylduQslo0vpcddpJ
U4N5PWcQ96oatOo0Sqlp91UMFBKom/VIosIllxY0UzYRZevGqzme5gZiR2+jXSjbIalvIaOgUQgl
NivSdq3fvg1wHN6EafqSdimkn/K/0NCrIxw8tOol1W9lEo7CuvBoNXSi6Nld38Tmoajm5uipVXNs
6uQRpUWYMjkAdTGE8F1Cbb+nY6pQjmMel5Dw1gcLtMIKinEKyjpALR0W/E26qjgjZL7xnCbzjely
npirytg5drXXHdr5NRWCigyZbMA7Wb1ZMh21zVLwQ8yVQ3yqVsOGWSazLKOYZGGxVQz1dZj7eEM4
jSccB6r6RqdRUs9p6rWNouX85hfYqwQqHa8gVtQSzENZHKHdLo59YZFGIrhKJ4QzkmE0Vnro3Og6
/I5jjhZgkSeI0GS3ztDBeEaIaMzdj2Ww3lCguDNBLZU1vnBI4AcuHJaOb36kLu0FpKW3oYFukqc8
AJABsjtu58ZfD7P2lrmIS+VIuBUgA2SV9KXDsaskVVpbTbJRy4yCQj/DT6qt2lFfYycIOMJiVdIZ
O01Jv0noZrlRTWiV+r9AWMXQLwm3dLs+GAYkkxCjZ2lX0eCw7KX3AB/0Y8P/sFInmBPDJoVGuKFO
G5jTyiSMvQkVxFMKyS0O7tpw27u4h/YqV24NI4W3d2xg1YsT+mH8u9qYfuJ5pomhK75swhOncbdK
bAjbGX4oDHRj7TTRZkJzAgNo3QEE1iCUjb+VFFaUXmOQleZXs1nZnqEyRuZ3pDFDnec91NZobpya
9J1QMZrTja8QmKTIQJWdjVIA+pRZeMxihBnVjzqlzX01se2Oep/BjTIWPaSGOvnRm+VVVf5ULldZ
HfPtxAOrb/k1jRMHMhy54N8blvdGWkXfZPk82EDzFPJeaUi4roeWzHcOmAF8Gz4jT4b97NXOjS3U
LobuvWnDeB+gP8D+ZwxGRDmbvG4IzokNks68gWhguKlaJDK8rrlpYCYOcQ1THk8bVW3vuzggpzUC
jSnTtkNTkkRj3OxaMqG6WFbPRmSJ4B60jjVs4iH/6yPnOdYz/zYIwx2Cd7BXuv5vMnlPs3dtWzoe
/UR1dsE8gTCFrGFszUe8uLLK87uw8d5KF7xUDaIpmst9i7NHii3ctwGVd3Lz6UafIS8pnCOuoNHy
bd+DVMmH1kI3KvpK1dhZTcH/cXVevY0rUZf9RQUws/gqkcqyZMup/UL07XYzh2Imf/0s+hvMDAYX
8LXl0LZEVp06Z++9jKCr1acMlEeKj52OHnUllU5umOcol79aKGQbfKrtSZbe1hKhu2/kW0Q3ZNsx
Z9wMYCIPvYCqE2OwsUZmwETwg6te3MM84Dcp4WNgp/mwIetyInY5SDbkbk80i1Zjq68vln1ZBItX
OeuXEoE+Cs/l7Kh9P3v12dVtFaxr+Rzp8RbsmLYtep0V3hdEXm4rxbQQJ1S/DWemyZFFlFJ+byWc
ip64nxymn6nnL26j56RRNd+yFreR/CrcQodkbGkgE1s82NFLK16zFjDdIEzfXGVghqgMSB/LhcbT
xZaeP6qScOquIYtcFRCXB7ktautdM4jmKsrmydG1F2LRIXsVbPyLVZ+w/nwU8/imiu4zHAvSQ4vk
lMFvZolBjh/OaCCsqbkZitJ+WU/bpCCaJOYv38JI5w1okrL6pyeT78apFWhNSAZ+vtWcKvX1Ybzo
RGpvwopOKlFg96l2KNYU6LUMJS6KlG2u9c12Tpe32o15LrQ1FC1bDxd17AXKafbOlHQnI4tuLuc/
lFaCY1odzVu7Cv9LtOXowZPyPS3fVMJ7MrupCxjH/RFjF8NEJoZ9MeyjGBIfywcK8hpEJxJLX+S9
3E5LQrOQztwuEoeSyunQKfkPKEmdhwtYVUGZipC25npoHPXZar23laPup5Z+9tLqMbYSgUhODLnR
XmsTlOA0Dfd2tJ69crnVZH9tQhf8BkIa+hhBq1sgQlriKeixIJq2j6gNDo2manKYECLJfZFPN8jZ
JzV3j8awPx0vu3QDEWjkrbD1q3Npm/yLUn8eyBU19JTp+3Cdc1ydIAxFV5wdzb4iCCTlsFGNH6Xy
TndzA+tuuJtm/yuid7et6VpWoU0RQHYzHQsj6AXPfZgjC80Sp7wQqj9ozwnALiPl5WZ204bNnzIF
iURom7HRC7oAQ92eF+3Lhfeb5NWlqfKnxpDWbvSidsMuefgwZgSiiZn13KgkpzneMa7nJHC6YfAh
5Rj0H2Oik7KBf9yR/R2iDlCvv/00GqdKwFdt3eqzcJytLol+bOeHKDWG5NzrSQNKqAHI0WcRWxKN
582S9nd0+4FVEbqJI/YuhTwSaFoE7difdQc549CctQzDT5mHd8i6A3+2txOJE2S0uTe6qwu/iuCC
uIbS/cWsP0q7fW7NBjEC2I+ymEvGD7Wv5dRyiut7xw/ZYQACLRFTq7r/dD19tFbzpFLnn2F9eB0F
PkeMO4FlB6+UKpA48MnKvljC9nZ9AzQyi/RXVtfbMjsEnNEtW0uwwU5viY1mjkEL58km25DrT2Ti
sP2oD6FFK6OriaQPd03SnimpnJREcAJbFON2RCQgCX3kMM0mpTg0ChYrBWVi08UEbE0UAw5LomHx
J+ndy2QTUxlbmIKiS9OZnCaSeYdeFL2eIG2wcfXnn9crTCvqLobJRb031kNh6alPJdiLjPYGLerQ
5GweXdf45AFtE5uQMx2i1kbLFrpbZn5ry/DLhaa+1Pl76yBPyaqjjulnz2mnPf3fN4I+2P/z4c8n
alvbVelgH/pxLMtdl3Y9pEcgAdt5NNbGe/0/jyX0yM9Lkyf0N9d3wTCFbINrjyhuSWebZq85/byR
5bA3CfE/CMd7Vlo6HyxefZraNMGVVaGjOLXuXP1KPe3maMWrsgZ0fdI5pQlhWzomkzvm0Zj1ZD5l
pcSx1oHoElbsAeNNCbt3wyLIyHT0TBM7bvURJYQGjkAVqUA8QqSYZJFlQ+/a7fdQRQ+LKXLCUymo
K+NLxPwexJz+4bKNTo2jBaKtIP645GEOcXkkFjQ/hS94xUrOJJRPBMAlW0gA97TrtIdpPaFqgesw
VuTejvWv1NQgjc7RHlZfdqzSWIJc2RAWPO3nfiKIHyPi2FktJ9ucwD43mMl1HIFRbduhzFEjGs+a
172WRXWDIoTrQUUHbSq77aCEtg+7nqBfK7kuVloGpCUzcOKO3aTo8BZHz4+ErX9TNxxlQ/6JUffC
j2izbFTXU9/b36FRtAGeVXK/ErLVtPCZULzGj6f6Rm2GeTsyUp+4F3sDL9BdS6NbGhaJn4bVdWV/
rDwBV1b3uiIrjfRRww2fpSGedZZc9A/3PlL7anL0zVTM70z2GgBZ0dXrOGXOYVNuKqn/QfDx1dif
hU5NiPiXX7C/jH2K4Zvjf1rutc4JRFOiNvDGPfOKYkvmrljIE1em/WexmYbJOfpnmvY1F3CN8J8F
OtJ7ioHpIaJvEkjfSnlpR/pMhkdLzCnLoze1Z0Kj80NmB8SygofpedrGlJ6JGLEqWkSvJ2WgGW/S
rs6FIoXcVnShansR+/WHF3b3FLdkOa/dZZBo3qWV3WNWTDJakg2HSD5+MGlx0p0FY+ptR45E1cXl
tg4RMKwsoryjtvBa8zHZ1c4jZ+porrW+ikQwh9EuG5u7nXanVC92zGYFSAiagKSice8D2BTT8Mux
mEUmrf7dILTe/Dy/YyPwrzlAjkyn8wdWPegU7mfxqKPoZHracnAd2dCGHC+aaPZ2P37OzGx2Zhc9
R70WbidBn3QiGHNj13V2sQ1SvpNMf6Ksb04gM2DeZjVUma5bDjm25KDmJwcNkY2boQ/HnbFU04WN
/xkiSLXvVX4hQTv2u5LwIqlAwWuh/RrRpd9qGicXUbAOCYTOVC7ERbteCbTdW+j8OmBfEKLb5P0X
3zSbcx9EprFY8mmOqf3TuKAjNzfwh3QId6Eg9xgGKyyr3gAXbPU85WH6u6xmO0DDDNWUGWFFureK
WJngEWW71lumzWwP8irZVlm3R2QA64fKyOp+z8mGTsh8/fmKn8czN+cwXxfwKflizZ9WtDakcICY
BHRr3Gh+O4lk4SCh7Ks7/x4UeE+jNKzrzxtSFe3/ea9oV/oiOK/Nz2NwKmd8R83T//e1xUKpOMgW
b13piNn/+XSTdOo8mzmRibJvkc/x48fe+7Iq+RvaKNdKSnT6BFbyaqzv/XyIQLi9OPAdfz76eZzU
CwlGmyYE5hriXLlBaKsvMt39z8dw5S5VHNnHWbeN6+zhrVkizpvzYFx7I6IFnLhKp0UooWT/3weJ
4yHUJCuM4OfBn29OmJi41HEnxnwOdIk1AknPxGlcf3JUhM3sU/87R63MEUGuX/Lzvdw44y6MIUMU
veVdM1qjWy21pO9WPX9hqnGAqdbPDFy0p6Zpjz+fMJckvHY2wg1jau4/D/18v+dZf0RcRoefj34e
VyE0GPgvuv/zTXU1WjvQkSDv/8+PtYzxSNBC9qQWQltZxuMLCb+wHMa+Og8rmKWzZmKI+WSCaJyI
4m58YQVXx6bsOYMneehzSi4uIpwPmWCZA26mtv1ov8J53idNzqlPYzRQpdULySuU3DXRxnZTlzj1
UOGi+9hZKdkShG08a23T7KIQ+xTBooKY5wUJelIRpjyQepnF7UGRPrIJUaNspZ7/WkChjlYLl4Pm
FZynbS2Y/i855CAjfl4LySynShky75cTuneZsrAwT2mS/kzr/KiAIRF83+6iafHAjAx+K3GlqTLk
JkkuzLvHNdN5kgUdDY/WQ0nBDtnj2q97cgaofjE0BjicZLinXjQmI4SURAHsCci19WmUdGHc0H2q
o37nhcnNEPZT1g+7US3k/OTR1XDA7gjz0YUgszJlult0KJ8h8ChcIRiT25DmhKMI/RZYViGfM+I5
FhFVfR8ttzbL+K5GknfQdh9GQaaVTohOgmPL6lHqZ/JjSMCb6m59LPp8b07lwYuf5zw/9qPID9IO
D46jRdvanvGsMArubPPJLbtD33WfZiyfXCVHUNztCZCixjLNOsiw/c1FDJunzaXIzY9IudT5vJwc
vtAe8PtG050xIKVxh3W7RF7I3IEJ8C2bCPNZcs5RCP3pfRcHQvDLgb5N+zM8mvSrR8aSxSko4PW2
TMg3LSGE5jTcGLK8CbcmMdp9J+ShDcjrQdBScVhvO9YyO5rJXFe3zlGXpP5t5qTiTXAZxsSXbtcf
3FRcITQ1fqGie2n8TkMINSDmY4DzLhv3RMroyv31WkKgJhq7m9CAtZno87sY1RtZmTlcGCZEqhcD
tlHNx3zPQbgu/7hckbG5DmCLwSHiOfmWhQ1BklIKSBsMwWr4jmcDFy4bYFPxQuMT5NSgkd9syYDN
+lTFnJC8gT6ciUvHrzHB84sgSPKITU1ojSJsRMPW/XVrW2witVo5Swt1xrI31eRXZaKOPdFlijlo
M7JtxvbazPY62s/zblz6fclg5+IIOkGD/T5bzOgtQUDF0F46ET/LPjkaLnZY3EjTvEb0Gto78Jqb
0eV+Nc6kqBRHRl/kGnxUrpmh31O3KCp2jEfPAwEkG0lfauf1cECLjllhy5EYYMrHVChm0rBEs1e9
bF5grq2NoneZ18mO0y861lZw7JQgIrKlpEMX+9qsv3WN/QDoumvM4RSWBaMAQnJTuGiqMS5MUDyf
e465vkAeD8UzX04FabfQsykY6uYglcL/IiFvNN3dTWtcSeioWUz3bT2+TypssZ5Mn3rS+JIXET3B
vHOzgUn4tHWlRySHRfZf333lZP6SGBs/uZDGiZIU17A2rxGx4q5e/LM7dRkdq+ZsS0osqZrJkPVb
3cSVrjs0x1tZgz4Lsd3ToAJEZxsZ0/YsuxiWIo6lcu2NTn/vXFlE16vFfZJadytG4yPshj1RuupI
gA9jgeoLxwzJ4rX+SixueRhfRyS7uA2IEF3pD5a5kLPtlO8ZlbYmad5PaUWaDVtw1V+wxeZ0bqg9
7V6SOZs/t3RwU2c+ipx1JJ5jPHRrwnxVqcfSwFJiLIehCu6w3S5s0LaL3/99ZIYlSSk8AQBnjEhT
WKlu5600v049pVrkZ3D/yN0mYlxZ8sWR3mvKZJeJrrqRng8F7Lao9on9kP4NaZX7TDoPNZHKUy+w
CFT0V4vTe9cwafB0xoYSfNZ69WoF7bECIlnCuD5t6QCT2P7mFQ5KAFe90ZZA70kfhURw/r9jGAFs
IKZ1kg+zn4j5U+KjoY9+BySKfwdA4oaYRgoy0A1pKP2sI/fSfuGiQioBbSVNrc1ia1C/yTqnk0pD
xbM+Er0DQNPG9M/gEI/68MtuOuUDnIRS6CZNs3F12p4lnW/imeZ3C8p1jNOr5Z/qdd7YzDph1DAs
WoiABnWm9kM8pL6tJzvP9a4VY8mNG6k3qsKjazKKNd9XIdIcASd2HFcGkPSYtTZ3Q6u+PIcLu3fu
SLTflan+zgsOM7Hkh5Y8DQfF697UX9oeqUDxJdOCC7+b/tDHu/ZRULnpFwXeuR/d4xilgWOPbNh5
5G6Jwn64CIOWPH3YbpZjaGYal83nsSP2UVkthsiCxTIbb2QkfeX5Vauz10n/z2kqJCJDcYzsGpCO
TgCH2vUu/Xlksrc8svYO+Q8BP4GwD2ve1XXyKfUS13tEejGGXY/jjR39Zlh6sN2ZP8EA6tSl/Uff
NZcqzRFJwqiUbnnWUVg4kfgVe8Y7dMpfdsrlIdbYc9DvG5KxP7xpaFEh8GpMsfanbrXPnnMLomuy
TLJNQXoJnIxLDkG8MCbmVfMFbcUJmDMm/keZDRBbuv6dJi8BUsm7RY9mW6TGI7XTXwqtBohOPOpM
2Js0f7Ya7aUycCTElCx1S7YOscQV2OR0+Qprxpz8YseelOHRNf6IkDlbwqwntiiK7OYBHWgOZPFV
N+yYLdHwFVsLmCoqqL0z17vcLSCodM1Bs/tPgrAZHJnz1+h0nKzK/CU0mo7ONX1ZtrDtgHqDYzHD
dI3LilbS0eifFuUGaXbOaP3pOg06nZD1UgHvVDPDdRhSuy4xxNaZhoBkZ3tLw1k/l/3bPOlPnmCX
dhueWafrQT3zjpYVp97U38fMec1ViMPPPlOeBNky3BgpVU9RdEnoBkpGmqH9aITnsM+JWzSlr1TI
VyNStPAIyt6OtXWfuXeNki49+AyIo/8AmXZ+q+GZImJ8bOJbpokUbu3siyH/mMg+3JSOtpvC9uKi
EkdlRl05cipue+fNsLm1ipnx7eKtWOPCfo9KIsmqnME0Jp8v+tDHhgBwMyubo7lUbwvtrqmu6sNY
E2tuNScr1ljs7fc0TTNfN4anwSFACQ8FhRWqpnomiyCJO5+km/d64ZzexvNnB4ctHqrTwnYxtQnL
YxQMY57uaE+fcV+3m3zyxApgxxiFmpeeixzTHsFVb/qcJon+Ao1ZxTdMXSFIMswGnTj8ZNNSW+Yk
dkJSOtL/R1nymUoSghfQCKs1w5xWoUHlvrt8B30MD6sIeSNNO5+RSa9DiF0+OleSkdj6aM1xHdL4
yK6Ljl9dk+lXjU05tJjEcTfN0YtlLCezrn5nwuEOY7ZclzggDO+50OR3MU2ScydiBgKjqF3H9I2x
y7+YWmDdcTqYJZLTvKC49szXgiCRsK2OiRwRSKDWbjQudhHti6Tb0S94hny8bMoF15s1ZNsuSv8u
k2KiOH+P3UdvDL7GhYdzYHGPTntMU/uuWUbpkw1bBYzfyE2zSegIkaxsl46ipsq8W9rSQeA/P9LU
wdSeQIblfj2v+KqycAPT/p508zM2nY9QOZe06c592X0NVo1EFpeVPVCZ9dVXavO0mpGNDxDtiGWC
wLHKjMbCKlxyYrgd8/ziGJz6tVx/I70/GMr0FrsV6rEchzdV8DSXD3cpEFmsA2Y5cfrRhktujoKI
x23bmT2rBKe70h04ohcjHuBv4Jbvtm0dogoilUQUiOfjrrXhisJYu722dbTsnAlcTgyjWby0nX5J
ZmL7xtC9Lc18U6qvL9Ykfmns1HAmn+KUy2wZcvYi5JhcgL/S1rxqygEvAutj6ofvsPfepYiDtImP
4Vz+TcyZe5sQ3Z6tHZP/xmWxCLSV5SVUt+9lRoHtXelLnmfCXVKQCRQuExn4GgMfIHp1yK1MGMlT
6F6ZLv1BeUvtxFRT/aXBuC3d7jIV+V0X05tpDF/srNCCD4lh0K5d8KcilnBj9JOazE8ecdFrimZI
20lUdrGV1ciMIiISWDMOblt8NU5GVllGm5FxgyvIvq+yaTeUQN9E96BQfc7V8u5F6smbw4PMJgJQ
ul0+Jx2L4HBG5xcgKLyIejRR6FFJaUbxgavqywzVPswybZPqS5DZ/PnoH2mWN2BTmaVrtUXfY+2z
NUfdY1mokuZEKhMyh+wlT3X+3ugNeWFK4w1WGQGud72POWpgGQrz7ujodActZ6LxCDfES2VQ61g9
bNqOjvsACrgB+ECGa3vUhvyvSIl8bgyPf4ahxrgAuS9o54H+fAP7hVCMV0SaLuaxPOhWinmDIgma
0CkR8WuIEoFAynPsmg9rLA52HQ4kXy9PUWdSTjSggERogZVkLpfkszgP1Keh6+zgazVL6BezweHX
nB4wImzaUtZ+No29mYwgm8m0Nf1ysAhCodU7svT+PImJcEkZR/rGHpnEKZYRS3/WVuv4qjhwZ2j3
TDbaBr9m2Yh0HSgxn7HpdQkWOdtx+x2lGh0bONSeqd9Age3MdL1i48TecDdRyDKFp5S62pp80Dfg
dirHT7Ov/thlx0zVMW9k6bBkLwsjqprsMzg9smMkvJqdm/7ddGhVFtmAIgL4JxOAkCDG4ssdvjwA
XuSpMWAD/oX8I7RuXX+nR7CPvH4HvuHFIYKRZUujzUgYJQdGjinp+KSJ4a7Q0PgAOQ8j/Tmzl692
3GZwez8KaQWJZ+Y7fLjVRgpOWQlNQQvr/Kb16mNt949ksszAmP9wGOK8J4HIVMgBqGDKGLkjClXh
D3rDWlk8tTpZ2bEE1DzpBES3qCAbxudh+qJmxu79dKvKPBjn4Q88Nep66nIOPrBdLbw95MXPU/I2
0Cndt4Z8irKIkdEIgXDWD6gqsVfXz8KgoTnr8ruMCdJvsd5srOgUJcsDiYxBuE1NgUkWWB29JbP4
L57IeBvM7yyH5xiiIJlgQ8LisDclewatSnr0sWltZESXVaRfU2V1e5d4BrJOqU/g/XQDaiAxnxNh
ufuym2I6LsvnsgzfakbBUrLGpIQwVav2OJyyT/a8XdSEr3FMD7hQPQG6g/vHs4cHnKFdy0xfRS99
KYrdep1YJddINofwTXF49AtDY9GGv6PFuC8cFfNY3TWy6TYEiH0TwOcDimcfC/tNOFRHa0k/QQlB
PEQXQUwsAkn0f0NfsZrki4/+j61Zxcp3R++5La1/hZM9Ypa8zTC/qTUO0sxPSxsfFxi7TlXSJ3JJ
HOvqoANRs36SsDvoprF+WG8QO8aHYQxTju39H/c+YbkcolUir78qONhHXJfHWrPtjdVNvwTRF1n4
3buzs+kGthRr3Hd4ODkGI1io9eiLMTvSxKrAcA22wyOpzYiZaWc1ATJWcxDSgBXKAyxfXPPrXtWH
yatDphxVnf3U5Q4BX8VBW0iDLsmwmyIrGFT3lo9+2Jnfxro3RJJRdZjM93XtHMTyUCG/TyjQZ9aK
oy1YuCMn/i9HVgd9rlCwT3Bbw+5E0hX7G6fVjTugwBnU6kplVl79V8zyZjsnTSTQ5pUeItrgCtf7
+oMYI62Ol/080CacB2qrviXIJsrkb6s+MFN+GzKj3eWc2j3sMUZJjF1NbAgYdrpmkwHUNCYGOiva
nZuPpxaMH8vBtG/z9lVGo48r6Q8oV3yjr40M7DnUj5pb/HNK5reZ+p17WXp18aTGawrqwpH+nJTi
0bMssuxTdvW5/D1n26glzj4cHz0i9SJN7kIiHK46IOHx0AZxeKk1gdCapuW+DmeGi5WOiCJ9JfTp
kBpZzIqICzsfYEflJQpyPRo+hkJwmq37kxNhbez6/7RR/ac8WChJVv2z3Mkk/t7XR73eMmg7emg4
IlXvK6eodzXD6W2a28NBlhYkNqQVbgxKAJUl+QX9uVxPK1191lN1kPl0lY579JCUdbYscVakT/B/
dgz/GK/NOHErc944dX7ptPRSLfPTDJuSC6b7dAnhzEqTuCELSzd4MquGQ2jG6W1OvyhFw40Ne2G9
UMbU+2e6Id5169PV3a1S6bNDDrs2VJIhfmkw7Q2suFj5QIpdIwVFO8qw2E/BTHPsaEbew5Dja+f2
xoYYwfxIMBfaOANqUNEgWWkmdPypTX3cPNryOdNytj5WLLq43J+gTXU0w/kApJcCgpG4hQ56AFAy
or/TNGYTVX8qlV1ubZawkaowmlD+gsIjjJ5jrJ9q1d4pRt9Fa2OkI2Sz3v3Mde+5x8mLhfu5Xm3N
XkRcds4tKYR3E3S4glkkaZC+LLEDflGFiR953Yn9EV+E7YZbrYIcqEW8SMiELdBehAv3qiK1Uqbf
sv108hArk5giuF7uM221nSfcR+lgJlXlCAJqTi/kI0x+6nAkInty1fja6Y7x/V7MrnvUqjXJPSAF
rrsSWB0UsmEKpoz7lFXYh2brsyKG2acofjJyA1UM5V5qk31hV91fu8ejOalWbgCgkxQ+qum2oJpH
afy3q7wZCTphHDbn4WXla8K5Ho+m3R7qinIqypdw1yJxHem/0dBqje1EP8YwwuPYaFRkVv6OnH2K
9UCnxQ+9nX9WP43LeKta2nsmBUlX9Acuzv+s7rXpm08rzR/IKpCd4Wvzp2TonlaWiy2dcNvbrC4/
U86BkxTaR7BA5xYd604VAxIU8IKygpirqz2pVmtJIVFrvQ3J6kg2fduNEJkVxxY/5QZZ1CuhfmTb
NtsM0VqTf/SySfzGNPWglbx4xuS9Mw2UnEt5xcasw6JRxi/Ud+CKhWZx8XLj9HVD9D+0j6Uvbo4l
2HTw23XMMMohezPxWQYDprGIQ1iPjT6m52/m83GKEurPLEffZg3PtLYDpEce8C/Ue9pQRD5DPt9F
eeAzloi3fUKXzayKfRzhT1oHRszVAmQ9H2SSHpQWdxxAx3ArejoWkZ5tjUTa27jvX8kwkT5I8Dzw
9Dq6xDL3ifx6KfLwbUHHsYXz5+1sMd16YWmXiL0xXrX7Xqpdcmm7F4+FgLts+bDTVn+fM3AOgBN2
M5bJg7kW8ZPF/UsjyMHe0brjuCnMihpxEvSKdLGfY/3VG5NgFKie6IGmvmE7jKHSBDqupH3g2rQ4
vEl840rG0wlpa20M9B7xeUP6moasqiKKuoMQFcefbHqeUHHk9UD4kaU/QFTwV080YuJSA75dqghz
im6wh2GhlBRpQUs7wIe+mHFAjd4WI/Q1i/V7GL6YQOHmiPDPaGiWzZKOmWhSZvitvUmbp0KLqMaX
oG9c7VQnxj90m/2xtT26fJIz2ZRgqRDpNrMw4EWVx03OBaF3eEuquTxxkLrIPHQ3NijlHVrEwK5h
aM9pIbfkm+g+VOl9bubtsXONy2K25S6DT23LcI8SFbQUFq1odH7Xo1tvh6Y/xrQNN41Gf6e2bNdP
Wy2nm6T5sxfWew3aMAHz3XYujc+IJ5pfBKI46vQHVp6tMUCHSVI8T00yEgqEWyS0STlYZf2F4/xH
t2gXLs0v4DnbxYRIhoiI9lD2IiJ3OOjemvvLrr3ecMJz6WDyhMWlwVlap8HmEQ6bpoRbUG56HFqG
aoPuc8daf5Yuwx29n9fDiTrLMXx0lQKDIL3vQusfsLjKwHOJlreia67jjbMJxm2SQ7/Q5cff4XPx
LPRcmk9WxIJiFC0ri+EOfwPPfrjoB44RZ2nCJh4yWx4ndJrb2PWQb0o2qgx6nykJ3GP0guQV6UCe
1NzfnbnLu7k5dBIbn2rFwZSEYpDeuclJU93Umb4lVYUXuqMIA/D21qKLnc3p9ziz4qj/aDnYuJ1A
NZs6EzqiQMy6OVs1DD3E6c527Og2OxNxqKqhoSmt3N27yfQLUnLEazyQcudo9IISgf4jG1bRnskv
gs2OFh0FKK9gusuyhc2Ea6KDRprFqUPruoBQbnFmHg0MjLkxB8T8R8+l9mmE8l/VGtB4F4fzhYaw
dpot60pW1mXWUSxo3fQS4pnLpso+CJ2ugjUjzXAdYzwQIP5J4L++w3KDSdApNkt9MTuUlXGyaH4I
vx6tR/xEHoG9WUJBSL32DW+TspohuzbZ+FfUkINZf0kKEo5zle1xkraAf/TAcK1yE7vM+gfC4YWH
4HTCqOajZfdxZ5+Jp3p2e7qdUp8447nvpNvPW63IEyo5XtJBGGTK3frccznbTVFgL+W00evlgWpo
k5kMNcIqfI6tBWVZhbSdpHxsQT0SXUBYJif/VvOlRqJ42ap9PqNEogz1dQaE+9BNX5B2+Ij3fccV
+Yboj1fXHr1tW45oF/XljtwT4G/C6R8a1d2sjVdz0F8sZoekAX5jVQSXFo9Hq+7OS2wyu2aPORUQ
6Mc+zu/0q36pRjLlmwryiC1OBgSoZivYsdvjxkS6NZdnS0veYz1FUOV0p6SM/ylyhGj4Mpd2YsLT
e/17Sua/muy3aUe7ty8X+IaUeuagCEcuYX0PIeBdWWFXCHHEnbxqvJh2NO4JEX7Vik8Lv0BlZebW
iJEnZR3ZivGE7BV1XYLWKn4rRQNkmqA4St1cEmfQgq4wwnd3tD0qbpCKqHxn5ysW2oR7P/1sx7A7
R0L8Hefygtu+YmhuHMCkj75DVLNvhy5x/wVlDB1Cnz45FcISQ3a28SRTB2+FO09bA75lfii02Tna
tMhbIOcBVipzKxE/uZ6Firomm36JiXVbJrGdKgp8eNEgccsBsTH3QzGhd3M0egH2APpxMl8Io0QY
TIbOCWIMYxctJGqmJC/YVccpJp+ByXCh8fqag6YHqFXwUoYj5VvpTRA+HWTR+R5udDXrHJPi8WKp
rN8ZFo6hVtfw2i4noenFgfEJjVE8LHQ8q+My0sap4hCwSEnfV3ok+4QpBs1msDB7uMXeWa9Vmcfv
fU9B5lki2w1yEqes0x9OQfT4aB1ElE+niV5l4Dxp7Vj7HfOZ7YLVMqk9l9qS4FkBn7OW3Mlm7pvs
DFo79FdMpNbeZLEWqPvTmu5Eh9l/uFMpvLRzTzmREJUQM5ug90V7t26pl3RN+AQ1cbHmMYYvDP2Q
pXsYAclAdCHdpLa38BOkCj7uInDiW9PVAubKWA6twTTS7G1NxsfVH9IpNWTN85+x4ezn9SgFWqG9
L4mJXs3kLzXw1m4cvGhUpFuvHnkFmc0bGg1dsqAYH/3LJzx5EFcHjrAgcBClb1QlKzp2dbeCwyHf
puUAEJjuhr4khyXp+XHRQs3V4mxs41acNMf93dDX08khuFilcQzjUl2dhJVdxi2+KBp2fp2igDJw
hfR1FgbSZp/XwvQQV33NsVo7aIb2HNohioZI2JiPF4qMdrXn/LwpsNAwMpcYNZxlvDOsGjmN4uCx
1zc/X/LzXmVM1QkADOJMLu71c17t/O+vQgFGDUovOShxTyRjTNW2VZOXH9KQtHktWaQvW5STVle8
ChdUG6KegUmTQyxdpp9U/TEXg+XHzf8i6syWG0eyJPpFMMMWCOCV+yZR+/YCk7JSCERg34Gvn8Oc
MZuXtqpudSZFgsANv+7H5bSpQvspLFhoeg2MZPpRcV9PfwrLj87lfOHOx5FCAHJuu26TCxw1gBpR
+GpRr+REaAkDJKalhemaDIfgN6XTq0qTu6qV1PdmzTm41TG0xbJB9qxPWicPYZiN54lNQVkwUIXS
P2DiAWxnHxURvlcnzyKEOxltREF1dhd7f33Sl6EfpOugJXQpxpCAwDAQBZleu7lmg2rfIu94lQTR
pSN3vvVYDxONPBaaXyCIb8n2EpmHUnX8GVZ7zBoiApzuPWrmnL8WRo8tyGTSvPn8VwXNeHHD+SOo
InVsrJ4l6MQgm7o4IrRd3zJdNUG3nqiquJEN04fBlvNzQdbKLzybdX0I3MpWw6bqO3QqVq5dsvxF
eR+4QsJ5Z6r4AVDsbgnEUx9QzgAx8nFJB05Vo99wYLV+RDwme9tXHQkkzbOBFtmo1w7OIaQ7D/2Z
s5DcDR138EljMicLfDeBriLy6uMKiKa7yPIZ0UZ1tXr1DbOvOOFlzk///ins3JDFqqzSvRbjORB+
RH7vFjf633+0A0KenEZxd9+u1H//i0PA//9+yG08LFYCCsW/S/ffVfvvB///X9MxeawBNez+Xbv/
f4VHxJWylZDXkBTc/17Y9e1Sn3saE24RQnsf9tb+339HOu3iJMuvleNezBkhOA7zH7lHFS/z6Ktb
c9mK0qnpC9ftpk4HindNQbtEeTB6YRsCVTVbYBJTwb7hTsTz5NkyPapI8UIhWZyyaRRiy8ahJYeu
visLVZxfuGDsKJu1W1FJMIzWNqUVurQmcRrtWa0DPW2VvNURZ8tvVVk9GhaLh2XBjp7166a4Jv08
3ycRuTTBnWCj7BLOLDreXLzPHYa6DjSOtrTCMnTvjeEXl6tHRbthNOuK8Mno7lOOz5mTcQ5aIP0V
rlpRe8zyVXkUytV0UotEPqvQ7Q83P10YsjuknobezLmmVpJM3Gyf8tvSpm8U233BV8H4JwbUZHZ3
0IReoz6uSdhhCp2aXTDlBf3HT44V/uWr5HJdASYhF3YOevJEdew9FY7MaRLqy004RgeXrhxA5ozy
FlNkIFgC4iBg4kKjGEei+wNl7OybcqYwdgFrFuXbxIvjxy+X/Swu5grKr0OVoo1ntR8XlivFguoc
tt5u9DqWC/ht17Wl4lUIVWw1SWsHANzeN/OuSFNzjeaIUxp1TnFR4ZnJXrKu+J6zPn8czQENCsoE
nuNzMNh/87oemA7JtshAk1REUxj4Iy5tzv/LnXOsF+027OYCFd0BgFeFzq7KWWQQsUkP9VR4bDTt
Y9uPw1b6wZ0pWiSeOGTSK6JNObCQ8webkWEYDiOFFUSVMIHNM0uBUjQHSe/H2KY8CGJzx5f/l3AS
juhYv09Lt6xq/Rku3GqRYIOI01AfkX8IyzkjGsHDbyg4L5Hr5J7T6IpsgJ1u2QWdkBq91WCXj33k
YR2zZ3qsuEUB8/obw2bwGkzjyRDep0llr/1m7zjBaxD+6e326hrGFGrswlXXwvTuSZX63nzMCpra
0w4gByJ2C5bS2juS+M6EihRIctI9BaG7/Hnq28/Qzss9FybMXxZ97Aaw3GOCwpqT9s8y9d6004lN
0DY/seH0kEdcurYMq3uUZvrAv0NvUqvOTrtDEjBGj/V9OY9m6yLUHFz1za3vxqYn4MQbgKmLLUZC
sbQ5U2GQHCTkQmedyJjgwMjY43ndhUfpleCsujVXboAFhAcTZP6mdbDzNej10Nm68mSysDj9+9cF
azSvvb/l2ljEWIF7gg7nnoJsdk9D4MMsixoabIDvmzmft5VPL7FlxD5z0oyA0YgbpuXVjcxiJ5+R
6EBCB+pCd52GSe2nucRIhSODYC5nZn5usvwDgTNMbd3CizGY1NIgOnTQW+zf0kNtdl29c3LDLp/k
s94PZXo3dTLCuJcy1yTiwwe6sWsqiIpRZBHZc/jdwwH1DrjcsC4rRgLugoRloUf8+xv8RkLmZ0Nj
zVN3MgERNg6bfXRoJPSZqsLtnzXWxic/C6giupXwSC6KIbGuJVGluQvHo7L1tItame4Kvg575SEU
VC9CJMjMJFdtoxPq6Mp10RDI6FLB7N+M4dHJ7a8+H65pu4wvmWV9mjn9cqMu5kEI3yRzq6tgOGES
ZA1uqfK+aYI318gnHmpsP9gcbTLpMJsydnImZrgm9KA2/Zy/4F08alzEr0mCMSOZ0j1K4LtfZ+Wh
FtzHg0iRSxukXBXwF1gVEqry026ta3KDqgXhMxKQG2fO+eq3J4uB04+jpq5vYb+UeQaGFMeh9E6T
SIHUPn+RmmLB4kQkKJqGtHl5Bfhy0nV4GIIguDVfeZuQel0TEsCdf0Te3wO1qM6i5tcVsn+OypQ+
7mZ8iVTJAcUfql1cBN6eTCXnL3g53MpG79ICkkEYAmWWyBaq4lQ8KrzDiayutm53+WJVtCUkv3nB
8x6o7Z4R4tlzBd6BCAKNYoS2ovaX0rUIxmP6bIblNHn9tNWLRrZRLi6OqKGImsSVtYS7oGrhrU/m
NGsGE68RICHJcrFYfWEJonkV0bcLSYSbUPNWJxqbrmAVTYdg0IqatBNQESvsnbOxOFVmZkjIqG7m
DG8bWB3SSlKnB+ENn05LTsbyJnbeWQ75w38JjSluSN+XqLXPThV3kP6eCrdZsJUMj/kgnFVm2fgK
5o7QDoN+Z4DHzhxbBIQ/HoPOromDB+XX6OtQ6YJF/yXch3UtJcoQDlvfGx/dyvr2dLJxyV/PrbpX
gJTtuQXl4HDs8P3+lehrsAQsm0osiWb4XYroIx27+0S3x5qS9KhozvXS3UvNF6snKEFKCHgD1nb2
cJw/wPE9EuJu1r4088oT5a/rHvqoPcWuudcCFM/CUmDTJ0Dq5/Iujzt3My+bKBjUJr05NoHxUAq3
7EOvYkgtMXWJ3n0u5uUxhuKi8++FhWXhBc3Oi/HrxtCk9dVE8bBBm7uYBF1BVSTpQxK769KVWx65
oBp6f2PC+Wdxy+uUxudCudm2HyR1K/a9Hc/tIbfmK95UQGeqWlnjcJGEoZniWcfBxtAYh5KQwxRV
mgHK4uSCrUgJJvqReOTEafUOb8dcf3j5gCClzKUeszcE0ls+OXjTVpVs276haIk5tfQJbs0t6Vfd
P2Z2COySXHiheSOVGN+KjFxSmJlX0lyXPLWmbdzPf8BXfTquexk1u01LO08JK+oNDXkfogbV4oLy
mVp7pyzRgum17JUzUOFhjLubwMlzW0PHMMQl2T1AanAOhvKqdZzfF12QgzBM7hD/3lKmi5TqTHho
/dUut+Hs3+xf2dptzKtCeVsjm1yK4paoHJpNWfZvOaI5iXhvRab63rTJNiJR6jXVB3ZoVhfcuLco
lLvBBOo4Og775uzgliwrsMD3AWu42LAeHILmnlzDX8bKmsD0mLHpRCouhEPmBBZY7/F3i94b2HPp
K/b6JmZecvnBdcKUX1GGVPjuH9GQZi+5+Q59B9c8ib1VB430nwEKqdJP7yeNbxH7EjioFgudakbn
fmYDbDnq2gw9MSLsiNsFQjswRGen9S2D0xTJNpnqnByBo7ZE6EnscSthrnOI6FJJgBpl8pWh5Rql
v92Ure0fA5br2uZMuJTMcVheuH3YzoOnGu+c1mm/K0KKemzPkdzJF5sdPqu8Qjlkn4sULnXLIydE
syHdsk1GXBQWbvYsPIZlj+NSZMznjnvP8xELQ4yLwEL4QoXh65TSqDWVFs6e9G2ycYpaDQkfpuXV
KLl9RqQJ3ba+VuXVLqZ0G/s53j4d4cJCcnbawxwpfofCeUhsnJhyiFkoSDb5PhNwBHO66+dwHUwk
P0Becmks5bqfrb8VUtC2opOvrpWkhoLNeM7NYQMF8sOR03Ov/UN5o2HULbdhN3F/xzz7HZOm/AEs
nq7m0rovrXJimXKaW63XUfYF04GBnY3BqiPJ2udb1roo7HgrOR2t08C2z1W7VNteDxuWxRgz/ecu
SrxTz6lWjzEqUuyvRZ4F64xlWOrgj5vB8OFrX7UToCN7/HfnkNtUOlfh8s4Wc7ppXXmZpIdAn414
cmfOZ7AEGOTTsGTli9LDapnTcqPktrayDy9bjkOFGExygwPWPwehUu8LbIL9FFgXN3L1Me1+tR8E
Z6zizlGV4WNcxXoXdqRs1Jjvwsk5EpqJt4tTmQ0eADC+c7nBjoARwMqgP3rPdZTRL1yanWcnP55y
n+tyYpzDk/0sclBQTmPhvv1HE6ojw+LaYEf2chYxfB260jT306TvUk5DpScnSvt8uv0cyADseuYl
vQSOxWUVhTiewhnSjyPeytkG6pb61to0pF7j1EIr6u/jZNC7fPIw0TchFtUDaU9OkfyF63zw6nXU
YPCOX+sb0Lq1rDcKE/MVivJbEd+sG7hYMtaEgDeG21pzV2QRThI20riYGo59WrHNazcBU+mm5PHP
XJryCm9/FUCgw8wXjeLEi+NVPB/cJj50RvyK/GVyLVYEkBQbNEvkfUL5nPiipHxBEPmQBQyr5HbS
Ave3NuLDTWwaCBnAa1VtDWyKtct5beVmjreGfvnpdbgNaVvYOXzQ7RBgpkj7H8BzcCbbjdawlKa4
xnXIIchuuoclT4956z+nVvXuhMrHK6SwrmuUICr6fOIPLvS6pfZ3muNMQPsLEQeMGxxiu82MieSk
E27mBYvcuWK9HBafheHNjuDy2M1Fw0BYZP5p2zT3tgNGKE5tjB7q3cbJfLLSfQO1FABLBLMnr47C
+/V6dv5ZycKp9AK+p0tNpLKaNiARDmOO5cMPYh/lk3hAGdkPPhkEXMT5Q9+EajN03rkp9JMK5kcI
UU8lWc2VsNqPPOVMMGEU7fzTnLrJzrHdVe9B5kqBCgW3korOf75NS3qiBTQpSOgllu62YYSJuoqd
U1vs29qp101enzvqdake/Wi5UcRSkGBPwT81ctsrSPapV7IMQ1Ls0+y96XmeWa7PhDxwkJYgtnnu
UK/ynal/EpeJMCjkXxQ7/FdHwx0GNvLbXSQOcf3GJb8pF7s8c0ILOT0mkFCwQVu0xcTqtcqQz24J
Qcb5/pnK3Lvb66GFmxNvOJw420GtLwqAtlia047Bg2v2Kxmtv5gKN5jFg73lik+FEfbQTLEED4UK
yIyMHjAeTB1F62l6LnFV7nszEncx5UeGac6vmA5nxnDCsYHe9XV4KwWgukTl7cafyb44g370quoL
I0jYVN+zJPg4QBFR1aX0MQMbjwiU4WvV4Sd34v2cqmrnWMJd1WOabCpIAFHkncbUeWDFBhtwQWIn
KE+wNGxKLP+wIyZGqa5FRBdTgKosUeVyvZucgFUTkdlaLH99KnQOHSG6QU57kvR/fdd6U8pluhpi
ZhJ3AAnh5+9qfDbuSLKvUTnOm2brUJmzhp/3VwpWqDXof+ztb5Pbwx0Zm59C+eehzv9oMm2YbnZO
M5GVrNdUB9Izw+tttHy/wbhIW7jcXvPFhVcWDRheF7y4nOHYzNebRjxlAzyGqKGALKNmBSGmvmlK
bG1BI64HPWZHZE2e5zGO0oaVGks7tYsN2hlA2EcKlnDRVfGniVvi4MXMQZrYCXFzpARNzIFriWsO
M83UfNFN4rBfT95LROg1EMc7B5PZVs2EOvBDsEKbcJjO1rizu/op1GwXBxA77PbSaoUF/79IJ6SX
m+QCWey3CZN7Q6kUIXQMTQvAsp0aWDE0k9gIr2UlaJULAal8kxbiDwa5djeLkGbjvVUvpLD9rtrZ
yeXfJTwNw2vl9RdtcZuvBon0hq7cs7wZc5xqt7hTxbhFgKaeHlryTqHFaasei1MRqdemcP70Xozh
tySy12NIJknJUUnW1sazcZNZ5KPZxFaPzImnghQnXWzeBu7IT5qom9/T567+k0syX/PAX+wZjuFC
48npgoINkNnmZWfu1czaPylkuQ7oYU1rfHwRt542yzIymCTQ7Dwt1ln8ZC10onNMxt1L0huX5C/y
S7vOnZHoXA7Wo8JbQuUxhjokEWsUHM4iXNbdMt8thCIO2fQ55P7DEnvxOhljtRO9PLPyxYIbBM/L
xGlrZJbg8F0e0BG2Q8dx12d3ioUNSvH05Y+YTJQFk0/Uj5Y0csul5G9hKC2bNivHVafL+zGbPsbi
lufCR2Z51RZJtN46EIE3KuR07VbevcshqbdlcZ08q4HksxmH37EMHmt3frE975jG8lWAu899GyZe
eDKudU4I9exE53srY9ahiVJGVXfdjBBHgYNiy+q9ZOcN05+wDckC/tqT+zJ56QvzOb+ul5z6xXw3
HTeH2upeoqE7Jj1iWyR/lhCK7FiUP4Iu6DyMFiZ43tO2cd9yh8+2NayQW2KTB8yKxI3RvmKUz6GB
UGZb7SbvIb8zEdfu0XF5sgUL06OoJrFrLcEnRcQxCMV3Ng72vgJQiemAuiD5QEDi4oBr3qYjx6EU
g8iYGwdoQnnHGykuc22h4nCO3Ps5WUBcpmNMMq+aYbNaRDRPQqX/Sc/7L1P2skeHcTdaAquZrKfe
CQB1l7W3Tly8mDIm1SdpSLdMYh8Dm4RElvU/kYtFMS55RUjRyN3LH3ci7cwDBEqciHfuNCuCoQTn
rMk+6IEcN6nqfMNhiNcTWdci1jZj3WKe2iA3Lxadl3IeAWccx9EOzqgZfOnWAzP2JS6rr3Duu2Mq
ivnBwUkVqyjbZir6EyRfQ+2xNVkJcrbHbMRX3I4gzBzpr5dg/I2CXVtUWE+t/ITdC6Vt9vI1KgfB
s3ihjSaKX+IlpAFkevCcXD97JeejuCbUvuQZHw2IDMQBu9iGA/AYZeiXrdDxMwI0nI7fE5XgSZGt
OYrMZ5U4qZyxlgMLZiZnKyJkzKRdfhPCH10yU5i25hmGF0cIpuSWpUsTc+gP9Td4BnV0MkQJ4uUG
QJEMiFuV7hkeKIyeoKboL66fXYcveZG757Ko6KxAXF7C+r6BZBkHjOntG5B9HlkKbqwrmK5ZBUH2
kiRDvc8lzWMsXTAz7BJhqXXDM+ty+1DY7Tlu8+IuinHazKUtNoWFZDeavjpRQrqGEI1zx2OgBVmy
rnPytDLPUA6H92AKXyJRQ7Ki5o0YUfpjxyOppaGAAsBVFTY5ZqXWS/ZThSczSk7jJEtKU8q9qetb
mM/7xQTIMZBlJ6TlBLrSLSiejB9hjuOCbm5M+VXNYVW2oHVvFhAn4y5R7yaOlBelPeewrBtR6Itx
7bcQY91KVnnKU8TtNkGhD4OR+abzCtiDnXif/6WOkpIcPgvOxceZQ9wSNDMHK1R2exvICCWxrQ9T
TlymlAymM4lPO8OCL8ctXmRB3Fy/ENvm2NyQTaqLI6iEpyqC5ZG0ANIAzr073shcHyOus4/HJJOH
3eq3RifDxTUR/okjtjgZBzkvom6Qb8MqjdWxH6pgA8Maz1+dnUNYpYcWtw82bZVDjHQvba9yAK9t
CjjX27PVYZaces7+b3kJnwSi/akoUJVMD2eRlDZq3A1bsMTZelI6XNlZ/OlZI59nFX4mETmLLm8U
ufx4QcCwv1Tp+ptwKO7SRp5B2wXo8UgqzM7di8Ew+CzMdkx9tMyGbWpUcnDGbPjrWjg2eWAzuutc
EFyP08+ZCjZtD4/l4F3cejnjlPgcMo8mtVyAoubJhKuYG1OLs9OQawek9rT087iP26OvFU6j4XOW
uFT8MB63gqWVsHiLTF3Rd7rIfpsk86Pw63A9EgJAAD7UTUfCRAxv+Or/LADGOTGQx5UWCh5LP4aC
1Nt1vReeaKXJWLemlzBpyVXwuClSx+B1i04sQYN9QZ9YnGh7q0PDssBAHGqZls9mKj6A/Gwd7FlH
DBgn2Qj5OAwv00Bxe26iB0z3wLQ7mH3R3O6LtC+urAfv2rL5iGMUkbI1+TbvlpewIuy1NGJeIQ6x
XZ+m4OjPjBGYkA8p5pv1bV+MtVr0OoRnOkH8SPDqUf57N7SEBzxVriliNmewCz8yKufT4Lvz2rXw
JTO+0XJSKLGZ+9BlWVQf2iZVl0bP5ySwppMOQEl6FtsaIeyD2xNGqUoL/nmEMyyJ9Dkv55aiCa5E
7J3OOvJr0ikFHgY727OFeerG5YNLazo42jkljVvsvY5DRO5r567zWEkonMwrI1nvw6H509U4Y22P
waEonhxMSyeifdkBoyZwMfe2qEzADCKpeYnL8JIOSG3z0sLuAJ9hpPvWwm3tfVgKcNlaNoxMHjWG
umKYCOPB8uLE7aWbIYP9JfybQw0rXooGA3HnVgEQ2sQja9bQc3rjOvXrsGHlW+GClpScerOlWNLk
/tkff0ZNyt8g3rHV9B+zpj2onD/Rb+9Cn94m1peaiwHjySCxSkgU2EOHL3iLgX3H7FOdq5rUTxSb
j9yfuIw9ioIhQaS7lHMlMsp0yhOk+hFzE3fmz7BbPisRtPu8C38tAE5wn/1ypx15VjmPa/ZnGxhv
sLBzMpnip0oJxoQRONmiVpfRt2n6RZUAjwEVt2dxhutUotv5S76bDK8VOJe8LzJoapNuHhs0aAII
LrL7sNxOEgr3AX7eRzVC7Y+6gDbQ0j9nDfIvPmxOmj3EY8JQ9HKk+amW2jtT/uMJDRqjM388Paur
G6BAdzkyT808tWlnbtotreT7qKgI2lW8lzjEgnM1RjcZjL4fKEwQFI2PFDnvq6DA8wq5nJshtjzd
0kqTpMc26dQfHTCJ9+K+jxMfiEt0XhIbF7Esbrw7qOMxjYGRO6uV7si0seogOcb8jNrnBrv/og6r
NME8uPgYOW3Dk4lNZ6nr7y4KDe3nGM8lfk6v37NtQOTovD9etQOrvqBimM/Ecb/mwVaMTzVrWkUi
oAgP1jI8Gg2RvZXu52z3y7aOuaeTYd0JBkGyCagWZvI/IzJvdCMkb3VfgzR2+idGV2An+gZdGikC
ivl+jYNhfDHuC592wNsQnXnArv0lrmGr81CdSa71bglxKQWnTaB100WUGOgAX4CMmLqDFhZAz1PA
Jcu8bY33UioubjG40JgGcHozgLXaB7kJFu8HttXDbAW/s59bp1YaDeWG15TR584RUImLcMKvoEwP
TT3EWyW0u7YQkGeukY0o1U0ZqvPdULU/6WxvvNvhNxs5WrRCvdRtRMeiwMfEvLLDANWhlloOm1Bn
M1nK26UEf7E1WfAV2G9XYDsuc9j/WKCViEEGGzmA0mmT/hBP3B1T7Ittyyo3KqzfvqvuFIz8Pd7a
a1J606afIliLRf4QAl+DnUjfFIflaJrdTWJq6pBpkWBLU0d7h1BZ2nSak6z6b8FK08/2eDVpuK61
qXfoGT9hHJbr1OWM23QoUl6mPayGO9OThibZ1Z8MzBqGo45VVD38SKqjzo3vPcxhMK4BR20Jk/CU
sfj6cWL4oa331DgQNEib2ECxeyiUKiMl3tt7N5mLnXaDMxSyaxkDPMyjHi4d3IQw7PbuKNx1HoOK
gKcK5q1veRd19lItQbnlPvzYldb1ZrcNEp6S/ohQOAXJX3TYvIO14YjXsWgYRVlmFWOkTgIFlDps
tonkfx0sEN2MRjAS2vfrhxTl+VBwz19E+J+DJxCMm9zTA4UZLwLSnse4h1kEE+aQADYlDRGJPZ5L
QYswm1/weAs2fxO9z0qkF36HkaBzqPkibXTqyaOesUD5KdiEIL+zwQkfSBs89HFgn3M3fMU0S4jD
H/keIoD5+mRK70KUktMxfX/1UGLmT1jjR/LS5dVldPxgM4B/JJhG0jaoCrgGqDilzGfeBOdeROww
Sc1PMScTTd13LYZTjZMx0rcjZdLb99WSoDyX43cKduBNGA47uQtBWlEcMhFR3YS4aO2xJJsq2mkL
f/sW12LI58u+bsj9I3sENykK0hs0bm6CN3Nlg+dFMaCz47WvNwLrGa00WtUxhgDNk24fRdN2asKP
cTLTluP8Y1IzSEZx8zSJ5pvjMtQnVzLfV/ehBYBHteVLGEk+UE3aRj07RYnz0LJ3EaAEPly094IG
A3/AwiHpD/AdPuC8r68LTu5Nq9DYsX0+F7bkG+lPvzBzqCBcaBkWpDwwv9/cF5jYdLWr6cXyNCut
1oPG0PV3zjKA7AEa5qTJS+REd4ETysOg5CEal+cBBCqqfUiWVrX/tTjfEYMaZ2dgUZt++tIcQe60
1EjHzHfHXlRHEElXDNLjdqxC8OVwFeqU29qStxfEinGlouVaV77eNIv/G03lS3wLLqML5DcIz7W1
xU8zTGtnzt7H3nxKoYKVuuQxn0hopb+9OxPNuXXA+9Zdo6w3e1xeicKa3TTdBvQSQd5X2DAS98md
YQClovoP2H3IRqnfdlbzwFQCHfcW3Gzb8dIHfADYHd9lzSHXGY4+2yKUEy7G90kNB3c0Yj1nuObZ
PFMJz4sZwoYJQVCwTEeHnZhrDRjdquwn1K4mYDcrx+OUudRWqnlPeJ1NCjW4qJ/nqfpyHdXuqZ/z
19R+Dqu4IEhSe151HlDDYj7eLcDbHxVJb913RJimceDGzqNdNRG+IGjvWzdsYTyy/GJt+53xTrZG
vDf1zlYIBH5ItLQrAJiXFfGA0hBdXJqKg8YAnDt/qAbrt7MyeztXdncoffXaBUF/xvSDkhufLSm2
VhqxCZ3FSGy8fiScSUNGQxxn391YjuPtvWCel1QLhYkwx0X6BOTJNTkuZfL4SOgAxSRK6u4Y83xZ
6Qz6smMEOlLS7Mpb+1E2g5DQbKOTxOXQkV09Z9jxTZBYam16MHz7qoaFm1hj9P6m74at4DTyM2WY
uxfC1qv4Xkiv2/tIDhydneXQWe0TZn8eXn2MY2CmQQaw8DpuJGQ55sbA5cE3tf05axOHttr2vzFf
rqKeFaeAD6Oq8i5y8f9b2UMkzD2LDspZeSzhZn1xhhCt2b73YzYIhj74XUb3i1deWlJfi3b3hpPM
oCssbF61LhhcLUkm2+uDk1Tt0wBstY4BPAR99WrK4T1rvGXn+Ph8reqtCjCaedmXNQFz8av3TqJD
L1N/gAxpRxDnKh/hrqwi/GDlYdEdfivKvJE5pslsw+naZgvltKDGO0dCLFUI4LeAqI47wqOpeglx
iJCJxlaEfMG99BupjtP5NHUc3XkGFiGQ55B9lnXpe+c3iPotwMUcCat60ZILnq3wFkHsTxiQD8Kg
nZfxh3VDkpl2Ps7uQC/LSA8KcWb8cTG/eOSn/ob00hlry+wUHd47tR2n+r2YIVrk2fCOZwcqWbzH
V3ow/AgTbQ8PipoiVqA4+U0g2aZlVbCNep4Aseaayxyz8LJZBruBx4+Vya5psdxKcYUqsOnCvVNF
ly4FymaFzuUL33m5dkPaaJLakJ9ZuLKLmwOCZAf3iearxI6ekjxZs4TE2Rn3D6aIHsPJtQ9O8RnH
EyXx1nPAqqrKUPGNqX48T08cmfEOjJOj130rmD+G8bsvJmaZYH7qWb6YKiLIYqa/ruyfbPxEg2OT
pk/T6n4c+ZQdTjxrKcUvnjQ4CKiLhalhYzjJnRMMxbbQ8oFuBoEMYp9MmMAVJC2EGOzxBU2KYF5r
cmiwKU9zXjJFxv7JD6J9toAkN9gGWMf9wrT6bOP4ghbLCQYny8KBBwImoUEOJkuMwNbFF2q53m3j
W3tpNz+ub3Z0Em2C6Dnsp3It8+J1vIVkhSj4tgXlforJDZv2vyzgSzrQXgYG4L3wn6a0PFkMHSt3
cb7sNPWPjWeomHDRcwXhXL9+IyRMJ1NNV1oRFZuBcjCkDneVWmfh4b1AU3mvNSj6uiu4Yf20CSI4
ZPSrbZ6GhftHSkB1ZZUz+fsBTKLCPJKqT093b0FZb0qquU3Bg1sy2a30RDtXGiLED1crPct8chl1
5uxQ2ndgXq6qEp/T3FKQKRoyoOVLOYkfcgDflsNIlxFnBjgHUL+9fai6T14SJ4JptFMlZw2AC99Z
maXAuxoijWn+4g60hrTElvTsONdkSA6ywHjeaHIq3o2UUhXEMgTxoy5JXlRJiGz2JdI5gD021y+u
Qzmaa6iM0HgqlqB4Jfd3e3s+bL5wx9FIxLLlFgmp0cW7+K4MzW83dO629+OEr7bYle+WxuBjpT0b
OojjgwuzumLmCLE7FYv3n0AKommTpISTfyZQ5y1l/dd744k+owF3Lvo5meJtXKX3UcBic5ErcNTy
32cIDu1BiW48d5/D1AjuzmjpKIrYj8xDOGdPrbERDbDJu7XZeh06T5bThuUs9xn36PWsuqMzOK/I
iIhP3nKpxLBXMTqjDFlG4qhx8mXjsqRZ1clQbjIH4THhUih7AvEyuBP1wIAwNZxW6qtLGWHm44ng
vdP+qa2rXYCFu89ZBrFvw2TcTaw+7J8l/gv0h/Eo6mpSAv8BL3jxKA7aNU11xLC4TkcfSFhwyJcM
DUDV95RC/A9X57EbuRIt2y8ikGTSTlXeqeTdhJBpMemT3nz9XdR5eBe4E+F0t05LrSpmbhOxApu5
Wd9L5R6WqUPswtEvKDGrrrtlVcYbraPYUPk/r7UvU7vkXxTdwac/lf7KFtWlQRVeRhYBYK23H7pb
c3Bvp1nuaoNiBWTBDaFwiGcaEkV0eVu65TU3J5ykIZD8PrybU5fGBk0sAmVY2Y48qmVG6LX73kOj
Z5lEj8SLNKmoeKU90/o3KaSdloexNt2MefzuZvMV8semcZG6moHmMYF4WdG9sFNyb/qW/sJhN2Km
1CqAIbgaJXK99jUWSP5qifMBw+SNRBeI1XN4yOCKFzZQtuUhDI35agiyrxijiLA7AiEO0I2N+45F
XRZZV+qknjt9cLBcBecq5DmbF31FzJDXrtArICMyI+tIu32FDQd8r3usA8ompvE/Q63bzSzZXzaM
8Tep225aMV19C2HdmNAn4UFahTL66U3yFeZxFcMWidEvWRP6JpagVzguq6YiL6MfOzi8dz2yUGJP
TDoO8BJ2LFh1z79yNnL2WVO6zsuOAKe2+Ehshxxz60vV4XMYnqijiAwOQB2SXCQFgzjA6XNunpqU
H4CtHkbhcScbKFxDIZ+nsD+Y5W/P68HOhlPPmPOPzGr2nV6E0e5sbxnSsxyN4h7BdUqES9deZGOR
buGC2krV+M1XYtdPvmPAImJIenmsbMIpOh3tie1aEVg9bHrJV011syJFJNp3Ha+OV9JC6vA0LFIo
TJgoFEh4J01qZzKkJbDwYi7GXcEkzEpSMG9+cC96SrQq+lQdRSL5gaQ8uPIXkf/e1RHyNr6AEUDi
6STA9iVuAGyUCZ0hbsAnOBiGJlxPTspoybR2oAzMTAKdrcHOp7aDu0W5J0IfXxaXVqVO5V9+VxUc
wjhotqAIWBmnJStd9Hx75D5noyYnR/rmM07GcZtgjJ1CAooyre7GMTBXRTdTt5OQtwqH/GtgVrWO
cuZlxGKuzXpRdS0AYwPOxE1jorMWWr/h5xBHn12KGAkV6yhVN3aniguz/1kSttI05YcWg3Vg/6KQ
aIESQBE+sY9wMyJ3a/eYK9FcWqtpj2R77TxEsRcrhG9QNGIxkix/mkEyXC1v2n3fxMWxMari+N9/
vVNAq2NP9wGdht/9+8B30jK/l+5aGxrM2wtvbHqx2YX2lxkvZWFk7x05t+CGS+PBCPFG9iRqXzyP
KJpZ1yw3mKsO2p24ALg/F5vvw8D6aZVmyngTTfMWGTL6xa7DgHyOcHim6b3VgMMSjcQwTBlpZ236
UtCUrZOg7u5E1ea7iH8Wcyfe4ZB0Qv65ibMjMBEKQ2yyHmgZgsxVYiFrs8aTr9v/9yFJ0/H093tR
f2IN6R///iwp/ccSMfvu/3z63x86XeEfVX3+37/F51o/YafGLj4FDR69loMPeUPBcvRENQ+T7P9/
MDsXxIxf7G2ZyVPf+9Z/H9zll02WZmhF6feYyL7mAxFZf7//97nREPnM2v3gTfXaQoXV3U81zkZD
3gUGW5RQTwcfdsKuK4AtggsdeUln4FaNT+MG0VDRF3H153ByQzIQTIvl/Tw7x7jK3GMrrK/A5p0X
o1A5KhpWhH5wOo9lzYQswzuy1mQWO+CnCHRBTr9YCMg5K45//2X+5ygI1h6gpj3wqeaoTNkcJ/wF
x79f5nWb7RnPAhnLm+OwfEYVcHZ7M/lfideM3MmKdUWZcl2M6Fb8EJ9dxupxcu+nEE8HEjKFH8lq
TkPzS/B9eJrbdnmGCAGTfCNBeanKBvadH4N5hl0Bnahpqk2PoRU/UmccZ6EMkK6NNI7/fVj2/a0V
ixto+uExHzLjvw9V1DAkyDtEpxidmO+xmfn7lHT5FLFItmbyeAPpQObGBUlh9CfXWwGrUbu8mw4z
45ajQ0B7OcryVAxQGLvubIhfLcz6GOcGSzoX8ZY5ekdUcty9Ldr00Izqc8M5eyiMYlti+z+icmOa
wPK8nD7xFffbSf1FrbToW2aTdU5ww+pFsS1hZmCMATdJkl1M4bM5PoDDjvGckHsQYuhxQ4uftHti
njaA4gf76fbV2nZNudZDipXSY2IqzPmJ0RoaVaf5pM4VFwKtgobBuxrVByeFv2KuFJxiWqRIo1sd
9QQ2RRIYoUEKkUgRr9LBQYqNHnlt2+7iECEHt7E2tgDJoTPgEuZUM7ioxc3YEoreOAzh2O+fvLKK
T4I45JVCl2P6q7IuuR0rKKELfdJHvoecFAt5lz2SrWvMC4HTHbfa7GgHCOdjlOsPK75Fgjb+lWFQ
HNwB6LVGv2XXRKyV7TPjpTP1CMhu2DQhMtS1IskSzvQ8bsrwOQ6c9yQP92VRvVXyVBHPMboptCri
NwoaO1p1Ywun7KZP/qmQFg4SY0GzCxsi+CiGat9q5zhqbBWywOA12uE5B9oeNbF1zo2E/VEQHnRT
ABzCU9k9cc71gkFXN9x10vphU9mtqeR3LJAVz2rRrSCJPHsm3HmsNHyHrBx0Te5kROVZs3iqfG9t
FgU52O1jEAWfQLvTjVfFV2YkEZ6W9zz2Q/Lt4pU2wFy2wy5I827JI9vFvOrIEJx7B7m7KqNj2Qa3
SpIni6CQaqFcB/0AD7jEVKdbd12r7L6S7a3fy1/FEce8HmSdiJlcQeUm0l3skXtqWOJ+6RarKMgf
pqJ3dm05bRsnfmjcZSCd+5tYhpdk1Nba8o9cFLdd1TwaZdDfWA2Iu9y6x+DwYrnOo78Ezi1ZAMwI
KRBxD/a4lrlG0UUaRIYo0s7nCI6fhiCMTWwz+F8ZzSQUFVvnr+6Seo5I2mPEqQpsWVPbQ4IMf8sA
hKxtsTCiKsr8N51Xr4GRvALlQpJItC9FQ2vKR4iv3HTZd8LryFpKvqEEZ9A2UOBb0IpvRgv2/Wj7
98nAX1a0CJtkD18IdrGxSZdbc9QY4KXDwA0tRBPl99rrvym65Y14NVOJhJw4y2gQ6S5lFhEKMBNT
whXbE35jZ98lO6Q0Vb/DrIJDXjbb1gif5hIqb25vOlawF+wFJRS4Q1YVe6/1XolDY2sQ0Vw0IWXK
xDDQH366ZCboIWA8GZZXEyYkqm18DnF4z8anolHBz14aLOFdPDQGUCUKOFOSlOgcqgi5fZ2Ht6HV
EneLvnEnbfYEPsuzBMZYr8AEjInLTtFgK42SjiWjUffv5GLxHrBWbmHDGIvtTT4kV8T7IEzFp2hB
ybSB9a1iZF81IjtwITMLTsd+C4hAZUQDvpVw4Y1dlD+27IyNIB9bu5xMAJlyWF3FuyU6SLjuse5K
UJc5vWYtH7Bvo4DM4Efb1HtpO219HwuiP/df6NLPiNeHJUwURxTwxSyPHCCEoF0aVMhV7sAgnpvv
bhbfbDCijWoDZj0s+9gyU2VPNHOsT1esxPmPnqWFpRq1knn0VsOw7UZiE7VlIxbMp/epdx9sprQ0
J/mxT1BMBmFOATQECBHHDB3y3H6XZZMdBy+8rWnLQ5yqhzBvQfzMwSblb2MBNn8UI6PrfM4Hxn7+
PYpDmH6DvuIKHdZZUHxZ3J68DPxAa5O6xzG5KVLx4vozbjXPfFFVsxFtdNsG+qk3DXebludBBtGu
q6HoILzaxG5Da4Gwre52c1ky79XsLxlSx/HIbtE62Bhm7Kh5cKdH0bUnN0t/UPehuskRe7bDMzuC
Q5FAzRjNu6ya6lW8IDLt3CNBcpZ72ZefHhQI14m2k9xH1nAp2jm6g4gP8M/yAA8xOoKHj++KwFrK
OGXbVxmxStD+ZoySY1UscdhjuE9Nf9ymAcqAfGA/CxCNhDB4oRBfL3MDj6stQBa4Q4WCxmtWmYUk
cU7moxciNNQxkA2BDWpQ8QsiU8hNU5gcUWHsRWPdN+kVgFT9jIF5fAS6ATbHnzmtIY2Ug1II5UkN
BR8khVNsgUcAf23FxUSRSm8HAbvKqvsiDvJroGk0ZVtDU+vWROCQrT4FPsvPoj/0JYe6pyMSxPFd
49oKrn8f6g+WHd6qxTldBaV5nnuFsLoCfiMDLa6JjFC7+opxFs74Muwewk/8xqc2I4zGyR1+dHPI
TIkXM4/EKpGPSBzYymTUgmHrnQtqiXDZ9ZNqgmY/KYaVSW4CRg7qQdPAjRkCMRiHjyi2x3OtNejJ
mg0NP7Zdjm8b3QbqFHQDbL+yJ6Bu4gx+nI1vMuyZcwJosEMS6/vzQGEPp9eiEJPTtiZEzudbsEvB
HKBgaGlbRXeXqQY1Z9jxcJnJpnen7u7v972IxBhttYz9gu4OT3azVi4ipkxhKYkIjN+GxhWAdnw3
Fb66H5YPDKPPqiIT3apd/3YpNoqpiO+NCLckFxi11PJLvXygZa/ZPpNLPPaEKltTUG7//rQz03Dd
km1NY8jn8XgjDQrHhmmlG516nd0HMzIHhyBaN6ZpYoznMgObYh7RjDk35TYKksR1Ax5U85CH1rFS
/XMXeYSf4Bdas9B4cHgm9tY0GovuxkPLkaz9uWJO0pK3wPnyHJYgIHFSwdqso5d60Yt3g0tI6ZqF
gn9blyXSt1gdg+ca8jsVlv2me+zmQb4kgzj+2dT/GuhQmxCP0ppNxPBsWdBqbePp7xcDmSwje+JV
rdNqnwhzfK4hmQZoTx7/fpW10dYbnXCnbESHdeqNKOhthY7FuU0CX17VrItnbRv/nCqvL3+/mrvA
IuNLq5201INt9+UzTwUnqmAeVKukfLbkZKO86sfd35+KcVrNYvDWnlHG0Lj98pl3S78rEWaif9P6
WYR+fIgnVy4SaxyQLuWPg8zzmJoQSCB86+fcHyfeFaxDpsSDVYjK8KVJk+rURw12kcG/sJ1Kr7SX
YMZVeivS2sF6YW4tH/V96nDRjnROpuRsH6mBvl0XLdqpy4ryA2DPEdgqS5C8SK9OMYebKQsYDNjD
qWq96VzVnYQO4pPEMtfvIFswScbuqhpIKSiI+Nz3zmSgU2ufjDIz7koeWMlnV6Hhv2QlGKWU7mrA
QLCnxQNrSEj9TUsUFgv56TGXxKyGwyvcctSCfkLdxXsfTc5uwpHASor5HkwZvDXyu8mGboMFgrZu
USxErPR3OvIkWaoIK0DIItCNMhYIyFsqO6gObeRv2zbeIGW0GA2H0SZW1K0e4IGp6e8KzTq/kX64
4SAlVfe2VMWrZaU2oxH/kU0mhWAhuU1MqBkwCsodUvlLOo/1mpjAe+Vh+xTEL+ZLnqRVDT8poc0D
C72+TngsW7UUnpAzC/q7wMM2yp0aQjekaOHaKn/DebqS625viMB4Af+H8BZ1ZBE61FvhIhA2caM3
Y/uWyvbR0Ly5K6hhZLypc+/dhnYFeJd9h92P+C9OZYmXIKQjW9jF3ynnl2PzNAUDC/hJ4n+tm5Jl
g3TAmtrGhlOFeySYHm3amHYcFo0LXKUeeS6djnWbj4MHkZIBpHLKjRrYI7jeBYf7Z6QN2HQB2z/T
cR+s0b03jRKMqOt8DT6cNhUa6wT+BnQF85CVqkdy0Zq75TYkGLPeGe9gYcP94DjfbIgZQ+cdHLbI
3PmDCUhsxBsMqI3XMrY/lA8HUpcmOgpsTWZEl1zEhSIConpMKQpzG4ICbds+K6nOjZDNkRf0gtMG
HbRk9zVn5h06AFY+Qc16EXfoEHuQOfFeWKWmXEvd+6ZeSBb4k2vSCxlZMbxvQ28DxAnwqh4DbEjY
ZB1hgCtBjBYzFPL19JtRy2bSv9YATJWkQfRCYJaR3bPLrL4rnfD2NVpiTGyaqCw1eL8hDYzpsD3g
ka1VcezHVJRML9En3Udplq4ZDX+p2Q02FqJxKgCI72V+RyH/lFZgOGXA6EmXw50TBDeIrMrNVAka
zABfSAGKqgOYI1rzuwqttzDyhp2R4fciXJl1xDCv+jwfT0VM+pjLXaQ80nMJMXhoJap2EjnLdR+3
zJrsO213vyIIv5rU+AE1oKZFPalYW+dmf0kH8ZY41E9TZBDBa912BWxdJuoKRhtD+xEscDwMe1nb
w0Zm3/OcZCvmVOvAH37VvElg4q8ydRl4OQ58Q8zC8k/dxHut6rdA+cPB5/0OVvLW50vdtDlpWkjE
5zp+r/vwOQmc566pzU1S6Cvq69sxHH9YZdT72rXYUsZfMcfQYSQlMS5Ru4UZSn1+SkxH2+oq4ugZ
8sRmtjrWv8EbANLt6HSnpuS08a2B2Fe55nKxdxwv8L03Hu6kPcPjJxL2GkGTn8rSeOuwVUTAQhCp
A2XIRu/Ge0kTstnZCjK/RhkZ52Z8ixUHzPRES9vad0DRgEhQt4o5QRDgcszlVr/C7sCIzF9lGhCc
l8zcejObAoYBa1tqwo9yLsiIAqVEFk4Du6+8nMosd+7ChVuTTt7VirCGSF57oPDWKVAjUSBhjMid
5XgMD389tbPDG9d/nQec3+j0r9oGomihMGCYPlGHgcragHhBlZaILU8FcmimZR+zOVDX2lfCnl5b
8kSiAQUPMxlMGWju2bHVGwkZYii1sXJixlaOrxDTGhrwcUqXBr+4nhjQpMm1xCuw9/m/CkICfCQK
WLixFieMgWHk7DIr5YYrSVfNGfwTM3fKW4QZGcPuLQ3qZSpwKWvlJsyGslcR6TflOtc0nR7LuIXa
GybP05Q767T03mzuhKmZn5NmXmYxA0ECHru2Ohb3nvAe56GklYkXfThyxm4mEsZJ9am22hecijhv
yRBWcU1UAFp22HOl3tg4ShhT2jjzEQVQSRJoWZAK4ka/bFaYf7suI8OZUHRTfLFaK5qoBJcWIcer
xr2vDLAMzpMXh8HaHXxY56AkptiEfpj7h6yPkD5Quecm+BwwpujAEf84HjtGaoMV6UioIqR4DHv/
ic3DbR5MJIhlwYGxLd/u1O1Mw3rOe/UvE1W4wVU2s4BvjeEuC+x7ylBmbWnLMLL4Z7Xk3cgfNJ5f
cRJdvbFhFj3nOH0Mouqp05ibf8hauVsffyFifxO/IOyrdi4eU0Q/HCXnsDCulhOekqx9d1LyLN2e
lizKP0aXSZO2rXUPWJiasd9yWyMti2yUdYZ7IfSE6YbGUD0n1XmKynG3GNg2+tZz+clkC+vGneQ/
QnqWeJqBb9sgpRs22wpqDArOLgCW0nZbGEKs+hbjSA6TG8DVuxfzpDFpUJiJuQc7oBlBV3xnffqv
Nnk7ROYrJrN1ToQ5TAGqF8nIM/X9cSWH8gN2AKPBsX5MbHWwu7sYaRQbH7RCLuyRtuFfYzbR05SD
RWXF8pT6ODqyAA+6iWyVYYhP2mWeOie/Tr84eNeuYIFMdPzRqhkS0RsdoTdf0qAd97rVj43onty+
W2Gkf+rlg9DzSAgV5vvAzJ9JjDlGlvNlKP80ttwQRoOJtGrIY3W7Sx3S6A+Zt4Yge25bRj+2PDRc
23tWrqeeGHHucGvnuQCFBrQofXXTUjRoBAU85e21p2naDTD/woKHc4zFdfadZo2xj/RA9ZFW7dkm
5Iwbkgmpab22nXX2i6hmgrSM+e2Og0aRgPJbFlwfgSZoorQda1/niO0WH0MzMGGF3MbhyQTTlNQw
lp0toDUwfGt25rdxEMFu3afD8BkQUkSfh6ygnMB7zgrMsQG6c8x3eTKzEB4+zIYzt0QWYQUg1jBt
Ws1lsvkW6FsNjrCKlJBb5TQ5c6D43evm8eQawT1yqscU3dsmCBTRpS7R3IR1ZYmPOI+zsBS/lWn3
O1Kw8KHFd4GsX3GpELE1EnnnB58t00WSW4S+D6qn1iVkYUzYFTFQ95zvyqH7t6Q4E6o68Lha8iOC
psVOhtuYf+2+cGBg2UzUm5Shc1vDwavC5MApBCQlfAuiJN7UMefEZED2cpRghV5qcK9+uhEV+ifL
fR+Jt2eikfGSgbsoFyqL8RPGguK1TNdTaKAGbbrjtPRGDooUf6D64a3y5FiUdk1vfjI9nBuHqan9
Nun+W0b1ARXBNbbMrUjjj4z5ht9BaE0CZrLpADTw02yR+YQ9HCePgmqOre+Os7tIbNCvvvVSOv1n
PnFiG3lCB9D+EIuL/5WReFq/KhFe0Lu/kDtNGZuYrww1fxDCm272446oCueq/ppKxGSyJKSjnkGp
S5By1dhka1s4iN1IH5nDcJNVcoc7DZ2toXes3zd/e5asYDLHeSLk/A5u5RS1+I2nyv2EyrpRbvDi
R/2Ty1Ps1SJD0fQDzgZc4QxQJ+EIE2VC9J7ze2WseQG4svMLBr8N2ARiz2/w86FFd5Jz0AOVdsJk
g7pCMPD2GF5ja+BVRyxHsptOjjpqu2Pj3TtZHKyrwvggJG/YM+qJx/k0Vc0MdAQgtRW19zr1vpiu
X6Xtj+t5ru8nR1/CLH10XGDyQhFHOL2IKVybnnDX5Gi+eBndBuTyIGIKi2ISfg6uTrfyP0xCgdYM
bRXMF84niRgFT/UHXjq84q38lBEyBMNHJJZgd+9UtxIRvU3KFN11rJc6afSeAKgYhRWBXW6FDZdZ
8maaUY75ADViB3CxpxmmSm/4yLr6MOVUJ37YvNutAlYv/8Wz9Qw90904OawPZT80wfSEt3Rniv4Z
uGJ3YZ1ATDnSt65Rz2VNuoJhonuo7p2KYNeSaWMX+Gtl3RHW8aKHce/Ei+KzCYK1TyTcmH+OgX5D
yJSD6TBOSC1+WqbnxxZfEZp3eoU2EwimQ/bkGrOdz7I86RAFQPi7zNhTbxqL08YNc5Qedb5PbCJ+
QPAxaigQ3/bvXqq+OmQMq97JNHF7aLem6OylxJaY7DQH+7brGJ67iQfydiSxtCJ8bFKg9Mo3wI54
63ByrJav5nrRR0B54hYxlhjIbGPDuiZ3GDJkiowaRStxI6v6GR/YoZ8stavNFP1jSlB2Uv0bIwz/
ctBo8YjMBRBIIMWhapF38QPClPrQporyF8605k1f+NW7zpZszwRPggv9j94wO6Zp9huAe8Bv7z1Z
7KY62OrY95ytBcGfIgD3Ylnfzyo6Vla0h1a1ItzqYiRQJ+u6ZrPjuB9img9xWjyk86B3iad+xIx0
i80cxYh+GRvlopjLnLXdBafIhpdJSMmjF4ZPFOqUpMLUMAeIXSj2s+mHZOum8Rq5ICVkNLdrsp+P
Tt2cI0FBA/HC3EnJbJV7MSYaAIQgCW91Zl5lXIEM6rwPSKDq5OcD36GPdFEP//xKf1duOYHUV2vI
aCzQQFmu+y7lvZ40GxhS7yIa0l3dmIiL4hmxYcLhkMiCRnYu1kpb9VFElCcd9AqBl8BpSPoEiEm2
D/lizTLwv3YGWpssx4YpZXdxkLDnAxbflpE69jz3KRafELtc/pdpM3QhnoYeTZ8HFaEs2W50I4kQ
PfFSvjfbtxnzeYHLGnX6uktrRntd+4gi6T6wx9NQ7LsGe8SQtwGfovw7ilCdspgCsRfVmThOrvEW
DMJG50fkVxi+WzWQlLEcGX3JZ+Z+SyY5yODE7pqD76M00sex0SyQk2zclaHVnXt5yQ10Nu3oq63C
717Pgh9uQknvy2M3NnTc8Ec897XH8oxfKSIS1swV3mf6ZNKcxdrsEuxpuDKyPsCGntqvSRmhz9Kn
rPP1jxycB3rX6mqjl2RrwFLXDVjITUZycKPgaET4hk0TZXabQDiBzm8tvUy0No3fMEdwEtcnlm7l
vuSVGer5Oniju27HJzvukAfxoPizOA0Sy6EYbm1c9cdwnM6GNbughexH3IVM7TsDVSmTECeChzIV
aGEdb4cIgvzhF5FABDYScRuWE7y2KHl1lb8rwbugWwaa1DsgSJLKXY9UPEyN0h/Xk/WO1btuZ6QU
ODGVN53qtMcpHEOYkbPcjh1zNttrH+eAt0eqhhej5tJWsmefR047x92vRdsE4d8KGLp/54uUksF5
uLfijt6r+mnKRVzZA2Oe9sPZk8HVnwLyg4Ic1FFSfQPAWY2eoH/z2dIZFobaerr0rukdzTbVB9EC
Gim7dLMPmjokJXaZwIOcYmRerUXBLjd0vhmHQ+L5NkYZrJGpuzd2kz3DYEqvmcQ/Pn03btfT1Ub1
pqqNbTgl5Zl5zqfsBH7XBjxFWBM2OPQn2lZO2IEY3UE8lhUzAbfrphsaSHKJ2HzSME43I1FkC9EC
1g4OVqZwT4WHM9O4rwPwPOGcsR1KgrueTkYUyCJa8BFMxV+A91D31z5cbB50fmgkSxmEBoVl/prU
eUT2DAlDE/ZJoiGDd4Sqd/NonqwuPdjphEwIhRN0MYe5LPppH3nwwejQ+ycuz+68MWN2lMzbaiqu
4Tj5NpnNKcxNXW4KhmdnE/LQek5wG/Ucbpd6iJ4KAb9jquwD85tiZzotLCjlAFCKNNL+gGxLZPUa
/cOKxCzUtsvqA+Fc3F1KG4v41P+mTXxX4V5f9ZOHRCZNn1qf2i9OD6mNtar02nJb4aIUGDI3AuIU
Yz18ZuSTFdVpJixlZN7ghAsMrHk2LfldJ8aJ1dw68ux7jeB5m/j4AMjPUtGHx3y7yeLPPmWRCXTi
llf0FOZpeMgr9toRy88B3cc6MWqkjUO2LiLWpjUHoJh5n1miAMbk1D/cFpZwf5B+V5vE2loGUrEo
3E4Zz0cEc4Cjx8Y9PV4UwgQYThPwINJVy/bkuPNXPOSSsm9tBtkjunPYVG29TVLr2cV9wUwn/XYU
dt+hAqQqJQ+fC9Vt4y6vtm7f+Ef7nKo1CZLCv7dD62MOimd7+J6b6bNJsu6os/JzJCJvTPDxw21I
rPGCqqvbcBO9155/FsP0HkvcgKgWMHQB7qR9Ez85q90V0nOotsZS63Xda5qzGwiWXfz4kkZeATKu
XOkOoH8yMK/E4vVY9MkrKWHIKfwdK7tng+8WGD2JxDMlFP8KxO6Gedso4xYryoaOCg1X7QvU7zdl
NKk9AcLzTcL54LXmO/vfkSMGuMRMc75KGZyqzopWEMYekmmU3DoIArq0+vJSNMj91L0ZEl6n3Ts8
+L23TdthyR1BTcIBS3pEXe1NCEybWbhHKzf5mjyllDXjSSCjYNwewpt3eS6K0j6Hw7c2CJ0lDG+p
6dkY28k/MijfFZHRNy7aVh4GjGJ5aTOu7OddNSDNZcbF7rdt30cH5IyFAHwlHetzGhqCnBmfzlF3
I3xrWnMOteT6XEzHuzNjkv/8JTTW5V0uY7VtFkKBKB7GMqdtiBOxqmqfKW70kwXmT4Up6MYecy7Y
xsGO1taoGoCtodDCn1Mv8ha2HKZ+9BPrQVfeawm0gVovZf848m6ygmUkXDYsuvLwLbI40/h3pVE9
UakP/k19lzNiR/0XckP2dEn4XG+iCVOeJd3D2ExnuwTiaF/GBJeZiazsxhSp2E9txVmWA2tOUoo6
zKv81jyfWlakQimUj767NL4k6eUZzlfUGBgOENVQaq6End6z0Zs3BpXOqpW3Q2D0bOI0zsZOfO+j
ICg2XgKhXrvmBT8iGbVlzwZDumcCBMudp93buORtC9nHOmi352URS1xlxfJnZJ2vY0Z7WlCYGUEU
7tFrA8QwxW8zuv61wRF+o+TDlFE+Rcy1Z3xu26IgtBcTT2vYT7x9kBlb+idga8OCfqasXrIzYze5
Cyg3kEx+pmO6Ewluh4rYmX5cc1L3q4FUQboPNhmaJ4pZ3aWI5cGbTGs7uM2jGRlHvxcbUEPrEeaG
kz14ONIRHSVfMiHLKXH0Q5Tiuhm93FoV+Fb00PL+0OQjEZku55+OdDXQT6hCsl7t+qDcTVNBCmLV
/8qaU9LNEmABvGOdCgNlQja3rDjMmsE59PXwliT6FeTYh51W75G3SyZstWVjPtpZauNxbC9pAm0F
AMCtUhjQmon+qgmHbaIsZx09Ttlkbxw9IZQzozuzBiscpu9JWFFtddxSRPZQ5gfIi8sZSB8y4q/R
ZytfzfJe1xYVa9qSDpFl92VA8d/g01pjGOAuZ4m/dpC9YqZjHMc0/scZse5WrHtR62frMMx+Eld/
amuXuRbGA8Gl4/nTLrRJi8qRndCFTJAjmuEBwW/NU5R1kIrQ1gMvV7TgCasS0ZTxDSK4VeswLYdN
zU742jU2CEftUEzU5m3XuneSvxPrgmAUzbAsi/DTWWVKvWnu4DCQdjZ0P2xNHkat70FzgGNOHk1u
qm2Iy5aJNFBHmVrqSNONBAqPQIbSint71U6okOQwLQA9/1ilBd9SX+DXRf9m0r63BCaFi4aIbx2E
d5ay0oxyFIvu4ELgrEx+lHWf7MxGP8+NPgwNiqqAHBRqyrzkbZ9RhhAmtMOcDiFm7M4WfHIWZs1s
zZvIxyQthSRz0s151szOOGVGcjT9ONsOSGZWKVyLjeBrrY0wfR6YjB7KpHhhvFDvA/PguAwM2KuT
+UCkpVTGc9sIRqy2w+zLtN/cqnqxI1uwn+PEzZgP6g7H2Vg06Q2Sunc2G3eKnqamhmTLI2q6Pf2n
L7Fw2t7IIpq3c2NptquI0abJ6ujifbBZOvttlxlOOTLhGhUHggjyf4Np2bjVrEdxHgFCb0j1yNa+
TZZ9DaKwwA27USMntckE35YwqxACz/vOFVwVjbzPJ49xa5OMLAmAO4dA+AR/SPTCvq9dtTLVaN7Y
eXSZIof93cj7rMfSkhlBjDkjXw4UxNc8EX8bJBp6Y0lsyFdNh7Q4sCqsQEhIHI63HC17JrmFgrx+
G0EeaPI8J3adBH66caDvRqgzG9O3Q57x7biczk3ntrCIugN3hEOUCBZ1aBQIe3ykk339pLvp1ROg
PpXAV91yyjMgIg/Lyt9V/1TPPuy76CUKhkcian7gEC4mamn+D0fn1Z060gXRX6S1uqVWeiVjAwYH
4PpFy8a2cs769bM1r1+YuRdQq0+dql1L2+eFUoqH0TY3x8Sw4En9b0iJ5Zu99JbsPyAj1twuTR81
0qphApZ+uuR4QCXkwXorhI1Fhqt0EFDGGqAKMQmwTPXYNOXeZ1XWD8onn4DN7OuMUDRtgrn2VnNQ
weQA1UHovk9vmLgXod1tFVdNtCWBcRi9uZm+4bJ+RJR/NWyi+UXuwUThF9HgUvJGy+Ul80Ci+1O4
TvzhlvgR4K9AlIvkUfrVm+rHD7OQx4iSmMW1thsar8G6KKm/5Hb72pughI1uz2pilznpbqqHJyvA
sjnaP24cXkVrf+Qpx6YvsIcaPAjRDxIR37bLwqDMGsYTxg+YlXFn89YAPAlFz4eO9P9/QJc6tDUZ
3bWEa8hkbgaQoMOYHESHRVRTCo9dZmN0Q28esR6HBgxQ0tUsq3hXmBMNS3lyMTDXJYqVja/ufkf6
qk5eSyIELA+WHRuGVkYHhHlSUvZwCOPm5NFUVxXBDlbxXovqF9fX93qDrE+OYYpuEWsGPQTOaYRH
KAtcDma5hI18TKMaOJLyFmjh1ZuGc21vprLfx0VxdoZ+k5v5PgijVTgjLgz/ULXwHemaY87SgvBz
mLiUdxgGcZ6Q/o0/wXO895Z/BpRPzGTnBfIc2/4lardcx7Gt9M2rYbdPju985B26V0G2Q88/gjan
O7aACcYjYY0EZ+yKmkc33o4VKLYpKpZmSe1BkHAa1DTN1FYPH7catkkTnbqugmw8oVqJT8GtNkD9
gQX6ZEN0jAZOX/BVPKl59MjNXyMRNPUiAqVd9aMceLOlEbd0/ZJzRj+MspzrbEQQLk2NYDf7eRlA
SZ1FUOFgKyxbHCNNB7hySK78Ag6xTTDPey+L+EOAhwwS4xxQ9mTJ9LNswWQCQyc0o/Yly91+TO61
+U9m6YN9Pd1u3ngeY05cyeM427o17wHEARxGjGpnpAIedr013XlpUPKjjl4LfqU84uMi0/M7YMud
GtND2nOqhGp8IBu/xxS5amN1gvtIN9yI3QFUKak9tRJVlhLtA7ynMnvV2f6JWlgokBl5jyrgcxiH
UzIVxrbFdLiIzdkfLI+9Dsx/LH5tuoZHod602H3tWuOVRBCqfNL+lKS5R/Adfg6BHm7LYsrEBUjU
Vc6t6wWiBaVYy9CmMS3eJqkUaxZ2T5Vb/VZK+yMVt2N4Bh2e2MD3TO2QWUwXrcyNheO1J1RERhwq
+jDwk4TBoBAl3cqN+3s9V1f7vvrLYgL9zoipr3/GmYjleyYWOPzjWhNy1+jhs6tTpn2YNgtYfnEx
whAPXth+jsvc2WaS0TasaBJA3ci19KPs2xU/drpx83DfusOTH9vEIQbg8JIySiufoSUjm92C5Aly
Qsj9wAweei1/I0Uyso3iK5bOjZ64vLkrqIiCZFwzVXtW/keVV29cJL7SNGp2lmDXD6OKQpX4bkxw
w7MU820x3HGpvCTartIZl4q4PzM8f2marJnCR9R9+xAhmRNXUwtUcX/hJdPWjA3uZQq4HSCKXOFY
5l6+n3v+9IBzxxiDi5G426y3/yW9ebFa8a9gQbUihOxr6tQ59V/cUXyYYw/OzPHhxsa+4Eco2r+Q
+j7Ot+GUfZbvsmaE9lnvmW3+nrjDrRnVtx2Gr5Ep3jJaBrmIU9Bhl1eqp59tg0y6C5XOp0egM7W1
xaTiq+wpQp220V9RC2E7Z9Mf492r4ah+iaruCmvLDoOe9W0EOLCDULGc/9b0zCZbpxBsyYNnFU8n
FjknPS3XjHVPeGBn7NZPVXFfIKvSU8/OJGxij15qmXdKAUQkrLuMkbrJaWur9DDwyhrJY/Olrgcx
PBgTMcByrZcZB0cCWWzZT+55cuAB5ACYFICTfHpxa+M9ktZn6MUxh9H4QwqnXgwVrjSdBATDzVPd
T4DdQcBENb+roYBFTHlfhi6LKfvNCgTePJJ7Q7v1+/ZCc3sHyTXfIr28O3yZk5699ij0pKWpC1T4
/6MuW2HnbbDhWFwGbRdOTMiY6ffDilLMeG216TehnnWZdFsmXApR7QWvlTVLOJc3RZq+DPkXztOw
s8qNWzjROlQ895bjX6WevMS5RizJJHQ6wSQho0Wb+vTisyVm0/YOfJGHGL6RlVQ3KuX+WmpeGZRo
IJfT2m4Y4iP8ZIu64Z70hVsS3m7Y6lg2AkqojA/6O2aPFTOV1cyXIO9JN6jLRhYb0qfClKSvEw4s
8NWLKZ0WoqMgJqSah/swcwX3JIS04DeTwlqaVXEZ4QetiopftMN3j6F2pfN2X2VgDOGy6msryN/D
2j9Gk3vsuj31ZLe0a7d63p17f3j2y3SHV62iOGsb4VNLWu+L+aqQKlh6A0UQjv+paSGbBBiGJcGJ
RUCF1tiINTSJvdI6iu00NqJQgQkx86gXeEaoi9uGGg0L+ijXAzukKep6QI0NSaUobtEZym2Lu6+y
0oN0bLnsU6oNXIZoosKww9ESm/LXyqOjquTRiBEYp14+D5xPrW2s4wZ8F6Y/rd1h2cZET2txErNm
ykuo5o31qcUOZgRItXkRPGd1A1BT4kao21tf8W2WUYbJ5QjImXGO+/0i1l+VQ/I2i9Ino26I6V06
zrWJftuF7gR/8zM45u0l6NCzuc1fh7g/RpVGw7eCRuN/9q568qzi3cvM5wKYwEroE3ZbQPwlY8mh
Z7G7cpvinDvyq9awNJas0lrVEQnKjxPLIyXI0QrAE6niL58Vv736yRLjWlh2vU00+51reFa51tJm
sl+EA+H3qNoPijW7IoSp1W2xaNqUH2gHmmzE5c/9puBDlyaBgYzO+DGg/Tckii/G7pZxqi3Az/Lf
u4Tz58YsUvjZQk/VVXG70xoWyYzvi5a5ssvFG9vpXcj2lm6Ruxowdfs0gEy2eQ+JO7e8K9YUDVCm
QFuGjmxOeGzRpQ1UTfcwDd272U9kExJvkxO1U24EnRyAn82Xoor/t1yr0D/3BFPD4Bsl31i4I/SR
llsua7s/MmDvvka/KuxOys8hy4fOSpWQ4wTgQd/ERlC0xMSgNVfKvDiCqyhXAch9LeY+INkqotXV
xeKyDI5i4jWu6R6BIQAc6DlvJMMugiA+OuV3N7kXkwAQJ1DZ4mo5J+EvdqV4KWrtONrDKaBxSIab
Vg5rXxv+uEMV+9ZHLZdXSjJvrRk+RGVtW+Fuh4ZVpmasIGYP75VvnvnnaGsvB5ycWP6Tj1taSIM+
N5MeDymas/dci+KfplCi0pzQXte8FzmWZGnmX1XT7RoD1oPfcv2oaTWHwyTIBpwjszoJXrcb03B+
skYRJbcOtAaw4kdyJuSVb8KGi4Su7cfGIaPt6ptmoDsHecEe3MeUcqGxfrIQduLs4Iwli8QkKw5W
AH5NgN73RXGEEXZ2Iu8qQKY17vRmtua4bvXoVZUlkHR7xyBIZ2Hqf9LYcKcbneIUZ+ngpiscBRuP
RQ7bJ+1diumHjBrRtWKHUgVEtusuaRjuRcklJHa5yiQkN2uWGTXAdd8+sHU4kZeMntLI+9BpV12K
ERENrhSG8Ydo/b/aJb3fhDuwUKxdKN0syPK8m3C8vAAnA1uSNQPeUwJhyLCfy9a4iLxt0S0pEHE0
2qQqGtlypPlE1sfCCLj8sdyKQLouWlYk/JKdNed1CpGQgLdjTU8FPYSThs3Bkv2wx2FNpCjDqRX1
xkkbjWtrZiMbcmI6nsSuKs/m1HE7t06dR6sG5mq7H39c9IOVTyOkNXeKCXs4FqDkevITwilvZAWu
+VRcioQBnUrRX/Ba56HHqtpQcoYXJOVuT8AMWzab075aurW2rVv3gO10CYKF3qiAfUDCa1+MTxPT
JE5FEulGW28quz/q9Wfsz122hrwktGo2UqCzTuvKeyNfDrm2RakyR1JPNqUIvuYY68Ao5KJyaQCO
qnMXBueqMtDruVFxM3nYZNb1OdRT21RVA9qg2ued6vqzSTN9LN2r7q9p23vTQ48eGCh3U3gdC/ed
+DdZFEY3WQ9nzcsvhptsO1jRwMZCLfzwwmtlJxeV11eVtn8JDRnEzkIJHJE3+T6JfVgdb30dnes+
WpeKWTqgkYJW9TNgxJiYF+/h+YEjYg0QBZNekXo/Mv0tBIjnvEe1HUoW0mlC3iH6DrtgY2nRPS1o
jugoHNg4xT+rrb6LYlo2PaSKuBJX37TOPBIzYQflNywljlcbrpp7FtRmrurCx9OQt3fwBejFUr+V
pf9uJMlWiH4T6u5PrVL0i3g45gg8rvJeklS/dxjOgDqtEzfc2IBC8Wez6J2DjVXU/kxav4LkMtLQ
QD4Lvy/Af7djelbVtZbZl8g+U4cmOt9moq24aKN9zRaQNYHJP4IvG/xteKwCOSyj+sxdbdr5TMo0
V78Mjvfq+DHG9ILCPlH/66W5x1XBq6bismfW6aHvjacEZiA8bPfD0Fzy6TyrYUnmQWSP3Jqu5ngp
gCJ49vDkKWWvZ+NkZJR/IYGjZHQfWSK+QWp+E+XekGq5j3gNCAzym8TE+GFW5UfJuU7v9ufQeBel
BcglARtDRYGQ1QcPTY40OgBfad/tov3m+8Hc1CzhBRIu92AwN3mKsoYxLhDpRjodb/qe4bIbrS1v
9YOcwIKEf35lFQvT8K91t+fauA1lDVOdpQSf5Vz80GfrXBd/AcORXkbAfWblzrgVNViOwaj85WSq
neE9U0jybes03VCEG0Tel+N6N2qlnghjLDkdCdjg6pNC3OnERKuzxBEdAyVFouU236HoroPVrusW
ZLF4gYf/YgkuVAU3yOpI1+h9op19HqgYBNiDheaty7haDdVHSdtDI8JDEhMLlne9GNcGBt8QwqHE
LSsci/k3Ohv6+I2L7eAht+U9YB/D2kVgSeu0uVNw96fsvTXayBE2JIDmYlPhV5ANCOwDp9yeCWYv
TONl/sOV4iQrZ5Pm+r6LknOs3KeUW27DVVJnQUgjZ3wmuqMR1InWpuLiLLsQeSLVrtCaouX7wBEB
TOVJb9WvCqdDbVcPu3ORs9xLO3N04/pdjszC5nwfzLNlOcY4eub5CbkBLZHGRKj4/4hbsFWqT2G9
CoOE0SWf98gJN7eqon3zp3fgBsWS36WR0ljA3u4tv+fELkXMkWR7FIQ5+KvDkDi8P2JhhetYF/ba
4tJOHhKhPg47uN7dlvPu1FpMwDoUYq+DkexoM0y1wVuFrlBBza6i0VgYuk4kod/1Y3SmiuGnrohN
ND0Iat98dqE2hKcEju2SDabHQjg/AxckptykMIfMPwcHZC/wQ9Xx15gEI9RRrsidCxOzrNlvG0wf
HLnSDX+MgHc/5wJEt+E59/qPupbP0YSqnuHhJIc0EBlvMaOUIbU9wfhnOg6O2IG/TnqyA/EvK60z
OjKKfnVk04R47H1U/DymKrhDdAZGVXtH3+cC0GgcxSOwNWd2qc/0RiYySN/fEamMZ7sZP/waYdyz
sJ7JHD5H+qbIH1d+0C4mx0ETJN3ycF2crpI3Phe2307mR6ePON3mv4+ffLg1D29sYZqXIdvZsSUM
w3e2G4JbykSzKsB+IzyJpyaoyPAyzCyxjlOJqSPIIgiHc3o+LLHFD1W4s0rtEgv1Zw03t6o+owYP
LykqqNA2Q/zUDfTriK+iI8pQZDzjCUC0kTyapSAdt90bO5p7WJsFghktS5YYjo4ev9BXz/Nmz2V0
xDX87NNjZCFOtqHpEjUpzMctPQPE3fpr4WKp6AaW+RrGcz0cvnKkzU5Pnv3p1DsjtuO+7TZcic9N
nrOwLom+KwStgT9aplx+rzSVx5xhpPmvYlApi1b7iBv/xAqpFtq9d/qSJwqPQGB2Jy0HITf5H1pM
ahDv658u2S4X46dbcp5E8PpAqLmQw6jyroOMdSeBSd2cRa58RZ35uc4agIcVLB5umGjP3o1A4ZvX
C8m1K/rsJDsZO/yu09FcRI337RBkI2t1mxyi3V19oL7qw44RVuj8a5YCn6hqrOv8/A9wYBd1CAlf
2CRJ/Cb7VlzDJzAfSNsYlKfSucnsxEjER93mwYbyFxzfIL6Aa9KHMEGCgRJIE3p8cEP8Rz0m02ig
gaurWbzH1c6Y0+1eoOfb+qH3imVWjDpJunQJCtnkozae3SnbJca8mtBX9jRh1gQKuaCw65NQNEHu
wZi1fnnTmuA+cmCnlrOuc0pw3IhJh1BmaCFfkxCvlyaafTM/WNRN+OpIuHoHeuPWu0zwtHKBrCsB
YTHD9xPpNr7dWnB9Yhehezx1+XSL0uIjN7kdtJWqlwRpYJvzU0yHbN3BiFyx3HxFRtmIEDRESpca
ch0+97gPt22h3UKtYjxksW+Vf5Er/xp+rEgW10xa9xFMjK+LeSFBXVInP5RZv47RNhjCU+WPS5ph
P3BYfLrQDfRXirkepMRqhulqib/uwzbytd2WGuHfBmjGlPwItyAZVGNPS+qXyvBeu2x8FWN7sseE
5bgbcFbTtjMQ23Rz6xc0+qeBpVzBipEKyq3r5HtaFv4UKo8lyPXNRnjXusYIT73mPJqceyAUEiiL
vBO4T0B61V7t3DmB0LjoxmtELoqzySSP0jLGyew5oXnPEjRisV/kKpXdzMz7pgJ3g2XM8v1/gU/S
TOcjHygQhUUcnZTt8s+mrwWbAGD+UH+SJmyCKuwAy7rDB9IQAutizMTHROAv6+w/zRyDVZBMD0M7
9+TWeagjAk1omnNb5MDbbWHHBF5GrVkWDRtQOLxHmNUfRes+alBNK1v8c1K0JheuTzN7eMnrULqM
5i2xbFXqEYXqhrP8EPY0x9nVPGIO/sLKeVzGCqcFGjlQj2Bv9i7rY+dRjfUPf/5tOpOXhGjHrV+k
f47h/GUM+VGDwzXt8BBYZbcxiUpzAzVvbBuQntf40j8dDQUJdz8Vw9K4ZGb1WU386ntaXOdI+EpG
3tomKEeYN6MtFXxdaWFz9iAVlvOxXkgEWNavNf+nuqgeYy1eq57kiPxVeXDI4+YlKbofkwFglVr1
D+agPXyoFSH5lVeXn2RIaPfpPH5PbyGRYPQ74kxGhQkUNiM9uxci8ngzjZaAaXyPnPeIGD8F5/TL
NQn1SfyJHMe+ZIn+CcAOZ0T3FXbts8B6UTg6nlZerLyFfWyEGCM8g6/SGZ2vsG7fCuWdRhleHF3Q
z0oDV0UxGyigJSYIPCNdM6yTqH3NdPtPOc3bYLv7UJnv/Mu/Y1Z+uMfY5dM6ZWg0DgcGOym8TM7A
NqCUD3Cr+yw0XwyW1NAo1NcYxZ9ymQf+qSOyvSAV8RaM4UuqAeIShnduw2HHyg6f49JggcyWtf9x
6/pUCnvbY6eFzc4JyY8z5I88+t4fUvY4felylrNLyloUj0Qw3qNEYVkkmECz8z7zCVCltItbTOVl
CUokKm9DX/LlWsY/V721JrRVti8Lg8N6mUrrp3xLHe3LcyZ+do4Ohswb9yXVFZigyolwU1Fw5US9
DfXmL2mnWzixa23Hg9HNrY5ybr+lBljP+TJaz75bsBIgVrPSeHcvCbASwGQ9qGiXRykDr1Fi6pHa
zU9ZyUGgY1y3gVfHeUpPZTPvYzyXnxeUYyfj4OMewDaryDFXV/dWplcnJws1b40PNDoOK9cT97jl
f5hISRgui6hn5DqYeMVTFJGmGCTHQ+bAmktN53cqTrmp/uoK17Q3h6VApXGs+s/1RBjSYbvaJxVV
N3huaRUJBlR6S9g0qsS0vWEL4Um3uNpDgdWIKiVZfQR8Ktami/pvtti5krifq7TmbSV1WnjHeZvC
G/LZoDVT8O5njKfgHSXLe7zOie4sSKDNYPsR9wixIky+/JYm+rh87W6XyaUysmFdeFRvudu2zJ9k
rb9yh0MJ7vkr+jrNC+HFDdO7Q/iQrX+P+YJpAXy9vdK5idXx/Nkb2SoPX6UqvHWe6j9GG5y1iAUQ
3q0NHvvngIAgsnF3p2392Rb3xtIwZtbIYyah0oHDv6kmvEU44/l8qqjnM1Vxumid/M6a52kU3JJ6
ZfToopKwpnqbyIRmTcU9w70MiiVgOVCKlVryx4tnI1ZrEbmyfxwdV6YVodURbLxPtv9et94/d05B
kcLBOOBh/bVopsw1YI05P49A795Y4sz9TCRCrB0QyWqNafEoIJMz/XLRjgbr084RLqJkV6pDFIke
LSRifWazm0VBf2lswil5AVfOpCUoEeGmRE1dQnbmZtBR02fXJz4O4kCTx/nHucBRs+BDAures7TM
bap27bBYExI5TjYtjJHXsUeNsg/DIkM5OOWf0sqTMxH6daGjWr1x0aLwSP05nj9SZGtbaJ+9pf46
/Eu1Qlub0jmPVuqs9YnthoJ1bpP1eC0hBqX0RtlazcA8ib2uwKUYNSh6NhJEfr1n2Vkr5U/8ngdu
TyEZzyXR13dNFKvU12h0tm6TAI9fGJ+xTi9pFVyEZ74LGX6YTdsA8QwffqbjZIJOkxKoTx3crg0i
r5Nqb5OPq0+QznP66mMwEzisY7jxhPM78I6vUjzyY+bx3JGUIG8pWTLwOmQN90qdt0kzagjFfAGS
o+IokVDv5EWobI+p4WzxRlggxJDUqy9iMPDaOVAFjTo5FlyKMU3gaizQo3XLLTd2HbHtEkzyPQ7M
dT3wFGgpotKA1pOFFUsT7toRuPFlXeaMObX/4vshHxaQc6pWzGvO21E08QsG8E+r4iKhkLfnpRtF
x26xGUNbX+VojCa/YN4N0bc25I+YdR/suOgUnZI+5gc0ldoHTsF+EcZD8AVLm0VTvq5s1V6FPsIp
a6Bvu3D9bZXRUc/PXCM4Dftf7bDWsdyvxVNmUZBQOOARcCRUdZmezPjWTMzPgMftd0XDD2LeNIN9
0wsuVRZuo3qTjLrrbqCEUok8WfsJGkCgAUYRFP+Qkw7jBV1u8TN3SxRwUZFRRlLzXNBXqhfNtpsq
DSR2x6fqNZvGgrUpDXSSaoZteziM18mAWbfJ/WQ1syuJXfWcVbUNDKQLLqYIWRm6dDaC0ifUPwqL
H1l7cycWVriiNoVjVPsCp1VT6rj1guJ5yLicB57tbWrdmd61VKXgH08YudlX6tydaouer9LhHCos
sZ2scqssJJ/YJkCSPifSEau4NNrV1JDuBiuHZjJF2r6JrvAEYuC8AOk9/hpu8xuYPfrX2ZlaeYhd
7asVTbsyxfzkZiH/apLwfh7AzJWvXtcVa8Mx7p2m0PO5x+FeoSaU3O6qTAxzEQYBr6kk+kBsfUjV
w+8zvGs1CTjtDCjqLulBWIV19dL24SvE0bcwAMuXhP5n6p69nIZcPaRFyogBM5EXsaBd2ExFuPDU
PrZ8noo8HJagjd+omV2TCHhKR+dGxhyYBmp0iDOwcmICoPgeRpbtg573G3vA24Ffmc49LnkrcGYH
MoY7HZ2yL7Egm02pVjp/w2p6gv5bBY9U14/6EBIjCKYbP/kzdoSFLIc3x0Od1uZWXJ1ORsYxqNSE
WTQMfTKTT/hT78EouRHXUHrlUC6BbJarsuRWEA7IWP2fQ8N0hJ9LCZFtWfoAKY345CohEGhc/Vcr
Qp0jrKXhpxsPoVBPZDRRkCONzhU2QY3h/isb2tNsyA34KXi4R927J53mveX9jI8zGrxtGid02IPd
mL01dRDyyls3unPoLa5kqkqfEmWgw/j5trXy10AbP03u+WrCTgOvCA0i/s5jfIvCAR4fmPim9Y/K
1V57qAZhJl/ENH2TLhu66rssGxCn/sR6dc48e+lZ6u7BB0bBoJ98oo1mbD1ahGAoF+N3mZJGbeEH
zk6Rzts3+mKYxL/EiFjrGf0D5+JucvOdFzqn0ughAAbw2fNcrv2RXVLa0ZpF5u5zNHlBEfukNVCA
pgsVltNq3+k6t0+f9SWjcobFTAPZR805SnPKeddrhNPCrvyafHuCTQjJ3OWikjNrjx5XDlx6HAYZ
QV9u2fchQfaEQ71WgMWh46vT5PO2DtS0RciccddhznqgPcRNuroo3GzkGwAp5cLXl51V/OJcpVBp
QFeunfgb6CJpHPtGUrOgSj07j71/4DvjBgZubR1OIDwsIvKLajD/zaIvb7s9MaDzkPLnB64Pn+Bp
Sh1w4KP6dQv3ta7tk5HN33epXkTPjOLJ+jyOR35J82TgqqVoOan0WY3Ws3vgtl/qHonmY3Qi3vQO
B5h0g3/hQMjG88yfuGXvYil79UYvEiRV2v+4e6Y/OpAC0qDMMIN6Dficx6A92yGZKJBez4bEq8fX
jJpBLdUyu9QSnRTFe9pPg/4qOmdNa8+ulMW301lYFbT0OMkf1HpuF1brrSI6OHpw2uMUfDiTuyHP
dU26+mHG3KhISpcQ3XdNKK6JTwyNCMsLVS80MNXYqnT63hYO0VhOcnGgVS5xd0PoXFD0WUJ5tVig
cn6U9kS/dfxXZfpb6NB8QD3ST+I7QBCZCD06u9GVeRklW3bdWOEoappdmsDlkiuQG+IWkGwp/LrA
QVg4brSvQTa02OUz4jdarX81vX6otX9O2dLdEKQEmIuJLptyW2YEeJNiZwT9nRrdJ5GwoIqWpnB/
XYe8ZV2fs5o3QRe/+r5rMSy/aSkmw9JXB+EPW6Yscl0DGW9DDLeJtjdgTojY0kUTw/3Vd/+8coXr
7x0IEYNAsU6j8tsbk0vs6E+BS8o40CkFHY2lrVOzSPLrnW32WtPgkwVl16713P/oeXxNp7shFu3G
6VOS2nex0hgKmdywXNpItAeMs1mgJCvfW+9VwDV/akEjaOmVsfmn1aoJp6j+zkPBRzVCPSgG7xwn
vzLKdn2MzRQ1nfdOJYlpBJtsyn78/6veBLztMRu5ibiUkqimvI59urLBtiI3AZSfIiDCHfGPjqtZ
C794SgRBhIAzQgIc06DMReaxpn2UM+xbTYfK7JZ+XP+pklRlmSMIaEY5Oyp5H1EjS6KmQeKCQ5jq
PHxdauxhQ0drv5heJL8Vszf7DWPknmZqvLoTwVfbwHPSaTAIhm7bD9BiIwHKhwzFNg/pxcL0fpww
OLjR+G0A56VVgA1HFLuYlACuD0jcZkXfU0fEM0jNf3N4pZVktWiU+1FBxZmsT0Ru60cZQObU4up5
qEZ77xqvseZ+ScN9TWr1lZR9sMa56UqVbEDeAjPkgl6bMfCHEXkNotI+wHG3omfiyYrjnwbwuIZV
IAQlMeO7Ph3lKjgw5Lpx7EqXP3KTBUeCP9ju2vOUkWMujPYlGrqvIRnrg9eV58yPQUyXAZainI0R
9YYIiYGwY0IJmoMXYxbNKCIMPBR95UJu0Tcl4U9A3uoqZ1KGIhnLy971nIdlZIcWso5KiOE1BU4z
F/AbGsuS/wdOYte5epKNDi04FKwtPVMH2TJCmAx6TvduvDUdSdomdp591hJPea9vErcOt11FACVu
3vCY2pu+Q/YGShMhdDxsshS8yCt95XLRZBWNXqpEwdyCekcKFMAoSSqQrt3RtlK1Gt3TVAIRiArx
2kQoiJNSEFeYok2TOcm457N0YCbEGxPFf1BQGzUJYs5Nq734RjGtvHRCVPPwBYxIJgDNPpO+h3Zb
7WCJdBC5fW0vsHi5tYkBPdu6gbjmSfk76s1uBInA/rawwArrysQ4hEXDJVWvW4Ce6amv7HksHr1i
xRjqC/bJEejfZZz5VzoXXotmjlITqVwNHrjQ6qtKM4PVj/nXEicQac8XPOEMratH4iY/fedg57eD
fSktZxF7Z5JvWIhGslS93zx7/j+zqo4W/cNVwXlqcsldYhL7J+wJmqNEC0Y65xrAuRmhRBoAAchF
vmgHMkrBvdBeI3+4mgl7yW5016KknQweqjXf71fLePSylYfnAn8XDyLmq0PSDfzrfeu5nHxIefYh
4Cq6JOhrYzn1GFUr/6UwzVc7w3mCjPFHm8wyQDT2Ob+VO78Bfe2h+zxRIKvY4ljFdyRqLKqW0y12
Zlm8VDH2O9+T7drEuRaEyWcTdUdN58wpU7hlqYH7GS8C8lp/GVARyOpBgpIxs0cMfS8xvBNFYhw6
vGMhp0AwNeW1tuSvbIqXgDj6szAgEQyVf+4I77pA8LE9eDWAlOo3Esm9sP7xYz8781+I/fmGaYXJ
HbBAWr/ZSL8YbmiDCwUR1qwZ2VyT2iqtjwHxfh7PiO/gtYog9WuTD47GLZhMXD7EtvI3xcDLRIrn
WCAHkziFSqrofiO2I9LOWVJX5G46GBqsnmZXwbMOpWCROzDiXMALCm+6W9bXPBiKVXlrzDHbpUGl
QCHbu8anW3QUxRVuJN1ZPXmBiG+hwyKyjkcaZsyhOuSI30OP5K6lCDIVfgXAw/3emnw28fLEcn0E
tz1h40PB6VEthGase7/MVlqpLkwaH00IFIOSzXwDQ1JaJbf55B3ayETM3Tuj1P2lOZ6XdDw0lKaO
lFeiHmBZTpBZLPdu9GRbo+qZP/UXKj55dBPtAeAxy8CsocDWJsxecGImSjMIYVhfdWc+oCe9UeqZ
nMcQ6zSkD7ORT41OA49tG+QD/BmriYCkqXM58kbgntdQKhP9c/C7WJShLrFf0PuKpq/nJwnPbjUm
xVdg8zS1Fd6xPKeEcxjTLe2CgAAKxitNN5aN9xeU8U4OY74mPs5whAkQz5UFi5jhR0evFTinF6bF
9i3oqd9D/NVEQ4hsJI6HfrsWIbt5gXCdwsxlUCBLSdOcWhZ5/B6mDIGmGn8b+qmXMVuMXoA8qVPK
64okphPBpTzVpoKbRqXt2PbLlCQgU1bfPsv/GDuz5raRNGv/lQpfD3qATCSWL6b7QuK+iaIoWfIN
QrZV2Pcdv/57QNdMu9wT1RMdgQZIlkwSYCLzfc95Dg44ZrHc5WJTrlpStnDugYqx5tYaqpc3MZC6
OxttnRgFIy1LgrHRSaIw6ntrbQ589/gXghwMdFlrCaJlB9dm+0gic4rkzEZkgOQ8C9qrQG9fM+je
37hVaVohKQ7fQPB8yBG8zIj/SDB/GVVq0xCd1k2I7T5J5bqaMvGMZHNm7Oaurh+ExgKgDDlbSEsv
+BAeBJ3Dq9+ijspnsSgJJ84y6Cx3pwI0zwr1hk1AQDpJ/cXSZEO3lFyGOAA04I2a+2S14WUQMAzC
jHsdbDN6hPX0FgwkJ5U0zudFWwwIZ/QXwFeWrA46TKV+zQ8Y5Ak/fJV+q1R7dBvsInFOPnEI8c+B
94tZEW4N0wJK7gCrAdvghgVgCwmtJMUWByyuDZ8ynnRyRPzNlcwKxAD6swjmGCafoi29jqcE1Zvt
oniedC4dZL2vPlQNKhWsI1r0oVM5bBmCXEBU04VV373fFN/ICvNX3CrVUufqvIPLVyIwoX2760Lc
q7TlHDkgW8dnSiAC1URzjyGkXYRO9uS59Iy12rxo2hx1J2G0AIT6FhjtsdMqfes1zKhLCwQsQJdz
g1xYGBLeR9BtfGluEA64zMCKF11T58buDqWDBriivO/Xxqlo40dlw7ceWPm2eQxsqM0/7M6/Vrl8
oqG39O3Ive/S+s1o31w89rLhx1Ak9bmHjkO0WqDuEo3mclSk1R0Tt5Bw7vg7LnVuaOXXXs8IdrHo
zOPPRTRnvSeEhmN7iT8yzVxmkrsEwj2bqU2/rZaq4JKJCvtlDPMvcQ8ZLqRPixqWC6nox31n2/se
oIeM+l3SSYY4CnGpBZ+uAdOlLHTz2SQu8ZwHP2qgkPwqe2SNcKjCj6Ir13n0WAExuScwbaeZLMJG
qoVziYaZufM1h89LGx1DfUhJ17LUN2z9CWRnQkHHkYaehQ6VGOyvheq/SD2+EncZMWHlplA3CGm6
TsMmwVIWJ7xn1lxXD13SvQ5+t4fuiA7BwjzUN89d0rzUevDWgyfCpZGtbKylVmCIpUvgWwNTRFPg
XykbvAtdgqagwKgqqXDoOmetyhYAI7nf+nW30INineWMI6UjLwLAstaROtLQMgRpIGYKFYW+gdv8
UnM7Zi2ICu5pYmfLVFRrHbk8zjF6upL0SasKPsvvps0yPySxi4ENFGI6pw5FeGZzHJbSAoZiMtSG
Po0NrrhJoSEqCCe7Fz7NvwZP8cj6GnUpUhMKS5UzvRLGDNuVymsjjXrrAJ7WY/o1ofKARznVqdDr
BrBSX3x24xfwEdvcag4ydfoFC2xgmq7zO/S9p7KjlKz59PaSWSKLjJ92INfS0nbBTEe6+OxLsGdN
uJ507sLMgIYlQp9w00besIE7ttDTkB5sQZOlSsMXJ7CfrUfX8T4PoyJFxAO1mRv71mh2GoLHh0zp
ay7bcmFh2rzHfA8+Hvl26kbfCh9GRW1uAlo/90bDVGlyycVsY30lMonfU1KNK7RkJ/XK+ax6FDmu
OStRS/x2eOl0Q9sivWjU3EcVQEnzmvWpcOxVyMQcvynSyhAfpghpVlUmNgotMHaiKZairqyVIBgP
37JBNBKwPNO8kBvVL+qoB/Ut9L0pknoVlmSuCDzauAFD5DgFRsS95HbVFUX8yPC/nCuKclBPsdG0
17YePuCDfGf933K/SZ78EYKS71dHYilzPcNNEMhp0RWQHRzN4SchLRq1bcBcQYHHnOpqrWyUnX4k
H8POg9rBy02ZPssoD9/icJivYmvtcO9dO1VZXSPVLrPR3zXTQ2ATfhfiOFjGgYgJ4IqYIVek51V6
TBXCriRjNaVlJsrfelxPRyBMqqUl5+dNttY06N65n/8eC7Hu6Lc+yXp8MWos2AaKkHuFixyxjU28
gJOEhMesvAyS2hhlVPoQeews/WD3lbnzE/tBDsh56qjAYTCqA0yoRTfGBkMxaxi625EhrF2RW69+
LFiRqXSlqTRdlaL6NlGl3vuY2Pe3PaKOuNdJ2gqA5Jnb809TaiXLmXpsBFLJqrYePRQRtKSZew7x
syhq2tTetYq5GzX9jeMHh1EHsjbolbHQqCkgDQZ4hXTWWraNS9OxtJ9Cn5p1K5TLzS9cW8GKxTBt
FQcghCrKq5XU6aJP42lLxfRR0y1+CI6xHBFc6GTF0W0dp7XVTnuEvIr05/Wn3/7zH//1n9+G/+d/
5Oc8Gf08q//xXxx/ywuyPfyg+eXwH8en1fX2X/zPK/78+n9slpflX75g/ZGf3tOP+tcXzW/jf/4o
/+wfb2vx3rz/6WCZQfsbH9uParx8wGBobm+ADzC/8v/65G8ft79yxSP390/f8pauIH/ND/Ps0x9P
bb///ZPQjds39OMLmv/+H0/OH+Dvn84sbsICGP1H/S//1cd73fz9ExfQ35CWkCFqsNg0DFt8+q3/
uD1jWH9zlSV1y1SwKF0lP/2W5VUTzP/q3xyp66arDNO2daU7n36rIVHwlPk3E1sQsFzblDZ0NMP8
9N+f/k+n75+n87esTc95mDU1f9j69Fvx4yzPn852XGkqi/+ZkrcCTJL3UHx7v4SZz6uN/0iGrqZ7
UQ4HL6navX8pco0ipF86q9Dzmu+WoZZmUZB6HImI3lKNXo05y7cM8famdFV0yW1CWmsh0lPZ6vnJ
r2pByZL7eO9g9KQsnaLKWSGvSfA4QkwKmoDQk0RHTSvd1U/f/R+f7udPI81/+TR8w6aNcYqttN35
0/70aWLp6Z4Vhv1BKHBGZoio0K/RK3d9LL6HOMrNqfAPjunP8Z6kPUWUsGU/FUfcce4GBqzCdVQ3
T23a/16NvXmMwj7ZNMNA3AX8lCNaU//oO+IR8zelP8w6r5n+JTdE8RnBo72fRnqGTuNZr2Uw82QJ
GGgC2ZxtAuwPsYx3diXe/vozG+7/9plt0zZsVzo6mrE/f2Y/MrnnFjWxyn4RwTXF6G733tU36U+n
TPJybSLVhv7aEapacQCXvrMLYa1LgWaAaT5LPJBOnkqOgY5fPCV2a+JTH7HEi/u/fq/C/vW9moJL
zOKq5uJWjuCy/vn8qGlE6JDbyUGzLhX8lWfc3vcTqIcFVBHtntV5XpIEaSEo/iY1Aw19PLlXhQWZ
u1IfHnzEeVTIS2AsNsmDEUM+eYogbW6Htw02JxdSJNdp1mrhMWtzuSZ+KQTgGsh15v/+1x9Jqv/l
I1nCQTBn8+0b8y/15480umEdB3WD9mTM4s8619D9FLuQhGyNBFArw9xVRLI9FChbQhyTCdPr421j
ROKPvduhYL5TF/f9TCkqM3ylLvRTc2aB9x7LLAtw2c6kV3rvD4m2tDvsqti24rNFisDoU0fqCT5E
NdNX9aYo8+Ax0JIOyD3hB7pt4XqvN3/90cV8Zf1p7DCF49qKX5oSbKz51/jTr02XY9XWuVcdYILF
YQS/OInLNzFZCxy6ySkScQY8oSg2eMWPOO3EHIVqPMDmiRf2QBspN4nM9ZVONFfgEys60tWALjUi
+y7c3RwuuIPrlvyb9y0ZcX9531Iw8pm6CSsOHPYv75vXkoJndQlz6BHtfSDqB9J6PSZciIbqsqof
Jh+bO86jbJX1Chxeg96RC/RxwCzVK2zZkJSfHLM17z1hM6NF2PLEmqfYZgqLEaRX/yrKLD+MDRNb
IMzGFpfMSJhJ4+V7k+LmLvNCeV9q9nOXN/P6CoJxKSwYdHUExuKvT5Q5D+J/PlFSWUiQXYfhwbXm
G83PJyrlSwwm2jMHT1lbOEpkYEEHegcVs9I0fThJzKRLrXfvXF1RzBXxpkwTEmlJgVy59Zh+EIVw
yRQ0gZH4TubwLZCzKLiC7QbrF0PsGY1XY2ouo8yyVZLJnqgVZjBe6RdH0r6ebXKpn5lqjmsdIOZm
0LxkkWoiP5SoR+7pEXwGQkg5ujEOiogLiI15f55mtBrgNOszozNrP816s5mlLv76y/nX8ZMrQOFs
c7ko5qHpl3sGgBmysnsj2LuNuVURVC2rNMtDHVAgkfMhKrVo20cUN1FJJavBgNKHFqHBsWUEVEUT
uvo9kuwG9YgoRHLsbEegSJp3vcZb/pv3K365fF3Dti1d6CYRChYzC/2Xy5f2ZgM0ZWwoPFbJArG9
vjENqJ8qV/VDPbT1Q6dxqwNe0O/y8tTh2bv2Wl9vfKqZ2HFL9RICgMNfUF0DlrRwAJNrjfIyCavp
pbc/J3M6+W0Te+hKzdAetoY77X95XBdVf1fYaGIJIFoRxmnT+2k3ZhBTTtM47dhKGybeRDPghxvJ
6xrphU5JZZ/9ZNkUuTyapYsm16O2A6TUFsTNIGFvztKnymh2zhNZIe+65U1nIIIxHnS0aBP2z6Lp
kqeEXlKHrJW6YN6utEn6R3QJ4wH3xB0pD0xKzIJ6+TTXYyk3kJQVnNNJV/vbxvXgVPRSvTuct3iZ
1e5r5pE5rZm5OGokWVGdnaXAjQ2kYOimB5Em2gHSj88CvAq/DgqltC23TuBCWLDUukqV95g0U33A
rrP1E2Fc4trTL+XvCowmNr1xa1VG9dj2pnWwS+sg+6TeSgslctJWxtmlPXLnorL+0qDhNwxtlQd6
dW9mfF1JL+xzFO4mKhVr5iUWdIvUOmCfZ7iipDmSpW5OiLZa2leUs1mmaiX2QBWxUIsPFZ/no5Hm
w6DscP/Xl6P1y9gyX40MpSZTVVs3DNf+ZWypfWBjYwIfW0bWm1CV+zAlfklsZMoCeI4eUSsLauvT
xE34ieAjAG7NkO9vjzWVwWq+Ss17c35Jb6Ba7y1xoPmEk8JOwUuVqfvQzclLtz1oSmsMQxQp0fyy
hJ+qtdXzrxgsRb/HvrqXEbFH5CkPDy1X02GcXRc+fcYrE7P04FJqDTsaU9bQ6mei0J2tF9fWCqd9
+xwUzZtHPYQ7d2WutET/0qEv+pAswoG6jStkcIg07Lo62APWnBzrzovTZGJbxxYRHLZO/HiCZiWf
rOIQZjaGunLeLUu6p66tW1jUOOw1XG9/fQ7kPMf4aXyfz4FLf1HyR5iJ6Jb+5/F9qnMLk2PS7m+/
/j5KF9LoouNtQHB63d+RScJ9aHKH+8LIpr2jGlblBe7TBpUPisfxiBEIdTmd+10mzRPzv+jVE1m3
CO3g3owpi9axoV9IQjYuAOaxehfOW9j1QD3sxF5T2u7QXvmrGvLMR0CS1FBlxfucGESklxzPWRuG
+O/9FcvbAZYngqYHkpPUv7m1G7b6dXQUXIPML5lbKl1nQTM//9OkxAxTqLJjYO4MqkogjDoyUb2i
fsNeQX05zxmtHN19ITZ1FuvWb1kCz3assFnmml29xdhap4pxvbSHagWkttpnjPMLYrfKd37AS92i
g5qlcbLpkzBYT5El3gbt/fY8kPNhGWSFttU6qV9NnLa9F9BA1PD8aE2mH+iwD1panRIuspMF02/V
CR+dSTlUp9sT1FUIC5BGKhYk7fmL2zOssXApGxgHsunBYvZ+bMvBu6jOKbeFzC3uNfQJb491pUDO
6tQHrXC9S9i6FL/cWRhgUCLHYUaHcSoWOqF2e8SixtX12nrhRNBlboc9suJ130GQuh1mfucfblop
FAz1NoJkh/9UNylmmeUS/nzyeNtw6yOVJ6BDcDsEc5g8TrIq4WrQRHMyE3uELwfCMLToghMB4UXr
XJy+FqcCczCsgMH4KmL9rHJhPEqZLRk6o0fHnUoMY6Dpboc/HksTY9dH5btWkF2jSsw6hsmEqkQN
u2HSkj+EluMsIj+zrrVBJhX3IG1phnjdi3mBagxhtwKoKu5uh0MqTqho7GefW6OpFR+s9eaMZyY7
lUBhT68hDTGQqtdSpOKFIHSKe5i6PBwQqHb64IHuAPo1CntLD6kk7dKSu4gb5/vbph3McEkV+Yuo
TGpFuWM+GFPlbHtwvetysMUpM9t9BtiOKnOUjket94hmmPeyFmRELFDnGe191gPrwmNgPsVRZ6D1
otVDSERFbI1P8Uxp/TG3iuGI1C5cC4X43Go676SBhj/d9lBWi5MPLF1v29XUZ18GAX0k7xv3ZZr3
htz/Y+/2mI/vgwQyg2YwfWw3a57xvANQsRPx4CSIe/ModFcu0eWPFdnY9zYlscGxyV+1C7jPZBW8
jfXKN+X4pcVyCEb2UoY1y2E3RWThj+m3HkV72+I/6Jok3dF5qB+tAUAG2bdvVWZWj26LP8iJjI09
xmop8348ugpRpcQw+dwyinpV2c/n6xUm3jcWOtiDdSSZk59Gr87snnVG6GgBq597De7E4+3+C4SK
qEbbfQhAmK/8ikjqPhTnJArSL2EEMj6Ki/yJEp9aepnVHMMSc31UA8hvE9PbkBgcL3StyY8yjPPj
OAmf1PIkIuYSgfmxj0HVUmevLuNtzyyIzBR+iNsfdBiBAdRrWw2LyFQDQ9b98eDMe7PkzeMHcgA/
ITaAFZlpON6e84jIWuAdzc0iWVVjYZCgiqghxQZa6pq1o8xr74o+t3d24/GNmHa6zg0TSEY4PTNk
hKcwqWlTaHn1Kia+nCC1mw1dzm47hQmBLSTP3QcOtIKkHIInJvXqBER8x8QseLo9xPwfVww2QdyL
zoDH3SjXEoMq8gRtujaqhzKSlSdP1WBk7AZOPIYTsrgCFe0tgz4/uUrreWmym2Tqzp149OJhbuPc
9t1glTQgJhfuaMbUbDSJ/QFvMHMHimnlOUG6/GPjFWBqB+UcB5DrJ5XNoewJX3eOK7/F+fk5TIcX
G1cK85xp2RVW924mwEDtrB/OIeFAdybhyVuvN8ez547lMa6CNYXX8WwgqHFRO/pi2PhT0X3Gk/CN
7OD2YWpi1u5ZiURBheJR9WO/KEwwDtF82GaQCuzB9GEF0q1L8bYcGmREZFQBrk4Q38Rw4SOw3pe4
x7eth0m0QwU5XEKVqQMXCqraYVHldf2IaIBkbQrGq7SwSXBTfk+4rFM/yngVZ6I4DAms82IcT4WT
jafbXiMd9nySsyjhAjnMyit9JsIdByxF8FvLayUn/zAEETOg+VkM4wYBPtzoYDdjXhTyuUeBc5mP
brWYpKGQUqA4X8PhAE3q6OVXEm62xOTln8cIIGQ91+Gnbmt4pbEZbTtZyEAXz4EoL+GgQ48srB15
hGrXTr610zQCNCmIR+myp0mLJMDrsYTgk/QcZMqu7OqlOZSCRdI43UddSnDwfGgLbeB3NjzLTtXQ
LFHNHIl/Bk+P/oLU3vlBrazMQ+69RAjL12gv5CGY96JU/LF3e8yn4cpEjQoIpeDyJZMxlpgGFu3t
sMO7lrMOP6GAhYYVIjbKHNK360oBRlA6ehkpkmdZtEfTFd7D7ahU9u8DkItjWGN+IFYcOnlWUyDF
mrFw0yzcF11RHn2mC6Ap4c4uSsFlLcIAmCqUnS4MH6tJRY8qreydLljExI7tMQYLbJ2Z+Npr5nNc
msZtx0zqqxMPF5Ox/FwzFC1s4Y1Xtw3fozQOziGc2fNtb6imc4jiMu6E2hjSTMms0mz8tBHdiQBi
+cqpo+xhSIl58wgdXkif3uLCGpNXZfHRR31Q2yDu0v1t03K+lxjJwrtkTy6ru3MT2ydje/T3IynH
e0hJZmPaUHSHodtlgiUHrqcrks70Gkfh3gL3AaBjIC8uBl2kJ2mxFUL5r6Ds76pAJV+qPvNWiV0Y
azp52ezof/VRvWCXsNvt7eqkXoCO26FxYicwrdHC5IHEdjZpaovm2LnL4vx3FeXNxiTb8LlxDSSR
gmqYojd5IAv51SXZ8oSR3jv5OiVfC6TP6nYYCWNGDQzxqmnPg7TFZzfCy+elDqdK1t1LX+hoE8Rb
Xwf670m5NLqB8Y3q/sWD836eYo9FY60D+Y+8ujlmLCCOtz3kWQSta/wQQ1c0x3y0sUg7JF1TudUf
kABV8fiSR9V4dpqhJECpJhCyk5+zRs/3lV5SNJHIj0tvj29Orc1Jnv30nYSp9jOrR7UVbYb4hkjN
V8NF4lJNKMGS3DzSyDEOnoPWNKx0FCm3WjwOaZbR3o5q1e9VPwSbUin9SDsDUsw8O7htdEkERJu5
x0HvkS5TVH/yB0OjLgfuK257exN0dbnuWpg3DvXrEzaSiku9FsiXrfqOMFniCpnPM4dtLqRgmjvl
wOU0pFZfuIVwp0I8vu2StDvL6VhYqVomlo09yM++jVWSvcue+YdOhsBJNjoJnYTm6X7GEDhvjMbt
Drg3VjkBvbp00ivscHdtCwPntZ/3T2nNnLapp/GbQ++vRBWPq+0UzpugzsZVn48AYnskNEFbuCfT
Hd893f9uzEl6Ked658ODOBXcAgONPmXD+uTRSEx66nGYPMjcf6w6Yz/S6j7fNsryKeg7PXWyui63
/3zM6fNgY0zoP2+PIaiZXKhsNvTpMVlN1MPvJnvIkKFW+gOAkEULJf6CAzC7UIP01gpo6T3xEOCd
In+M7k0aL5vbf1FVRX6RKOUtWznEzsL+SQgXWOd2/Y54ezhYlo0iIBuHgyEUJQaCoRsv656gmcq7
sojdLfbL9klL2hQnX5ffNe4+0Dp3x3zU3YEnb9bgLY4DAtSdlXjeRsYN7ZoOQHoeqlWvSUy0LCZe
NPSrRtJN7x6A1YXAJ34oXYpinQCb0HqjZOrnClqkxYYzz5Qb69yyMDPwWp009mVXy/JOL83n2vGr
re4x164wSW6y1jGIAhTjHikDnKpO202WGb1rxBwtytjy9j129EsVofVVWK9gUHv3Igubfed40cps
2wZcS/6RhHXyQbtgwUWaIuGp2zW9KzilXxQgy7WvCIejg1584SPftTiGXn2jC7bkvqnl7WVBoa38
HvQw1pWumuA7Wgw+jgeVkCCvz46pJ7gfo03Wxfoe1Zp+QHBeWkaprWRReAfWXt7BG6bHgWCbTTD/
KuO50xSO5kvYTDTI9GzfW6V3IWIVsFCsx2j3PPOiRuzOaVDo9z3zk3NUNguviMUlSbOVtKLiJfdy
68HDJWfLIn8Zkqzf6e7vgejrB9PDHg/ozcCqxg8rmh8r+wHUukSrXIgM5G+ISLFP++paZZp9Duye
UCAI8GE5dKTbxBMq8MlDUTenqzEGrKjfQX9UY/WgacRKkmU4kBhZOlstyecrPA+ebht80K96oXUH
J1fjAh9VtyVK98z91Hmm5mque4CnG6PDRIJomjdXju3BkXlLhbVD3Eaagr8YK9IGIy04IW+YwWoR
HIncVdV+LLz2qWvze5OW997pHbpYVYxUFgMdbCItxdvCUjnzmuy99RkkilAdYOAHsGnNBBAN4R0+
KPmD8JDS+aZCJtBk5AbMu4XDLAUcWrFWon33LT0+ZjYKItkm6FbsqdzrIGF+HLYeRXwlUS7cng3K
HBVOTpFtKMuDYRT9AVl4u4QOPr4kSn+FJl98aJa9NLQxeadR+mE248EvxvIKDkDdJ3ZSXnNjVPdm
j8W9LsUVY8ZwrX2oTql7vW1M3DqunNwHs528MxkS3tmIsYqadbuqZFIvpwr9aaeQT7QixreYhPC4
HEe94KEjV9IZqu+M7DhEzGpv5qN1X/RKP/3YeDb+ribb62ruhJQQ3lHI7XscZPt8yNv97fDHJstq
lqThNw8BNATtwd7Q9OqevMAq94kDe7LWZx6e10IO9aYGIA7PprFB/Dt47kXV5xWIy/q1aBHe2JXf
fc07uUFvPH5WQRKsISCYGzqw3QPrS0B7aWOfxhz30m3P9nW1afNhl1qUZZxh7QLuIGA6DDhdpn90
e5HvLDPk5qXiRWyr/qAF8kuCxWlnAt67lNbwXTROt/dbU7+kMomPtjs8yqy7QjF7IHIYqnXhMg0v
uYs5AINElsdvWA7kQlZM+McmT+5KBh7cYo3YOJj0zkEs/DNA0K0K448c4PxLQ7t7gbp03DhOK19A
BOs4wMkkvD2bevbaFZtxrCySB60UgrIKkZ82vnog+gR7T+MeQKUM4HcsgBeY7c46YFxUIC5Gfm04
3x6C8IOYm1O5amPKKLlvtHsTsPEmznCll3NPder9aGMPGpltY4fnOIx3t4Vkkkze/seGQKUdS/c7
ZL3kvJQfdBJeQlFMT6YYBuYYYli6nTMs46gv9p2Z7py0Ee96ik9o8Kb8aivCU0u7D07p2GRbhE4+
HS70dI2l51tHa0FNOjLaSTve3I5k7uJawinAHc4o3AUjKzYwZ26ZNNZjouunTE2I3uuGlZrK+6XZ
J0uvtdy3SEXB7B5LDp0XASkokAN1wWnA5nVizjT82LsdmuV28Br7SFp2f0oxI5eGXz6QsExGk+76
IA0m7ZG1hvaYYRjBuRzmq38+huTue+ZO2u72EEQP4intbaMl62HUysNtuR91SYRec2qXNN31Hd8Y
HapSBk9Kx/yrw3FZFGlfrx3nRkdPzK0ogV3oNIuMohw3XdtiCBXRV7fQva+NzyrVI6QP9Aeuywxx
Uh92cmE54TFo/OyxjPvhxbR3KKTzk9dNj4JYjBP0ynGFnwENXmDbp8rxM2Y62C6MHAuFo1G0yQvK
Yokm61db1bCOjaR51csCAEaMy68uYW4ggApPTQOZpWxKbSmJuPjx2D+fCDQnOGUiyHZFJfaDxYIn
c7IXzWydBeZ89Xjb07CAIbv27jW3SVHYa8aagjFSa49DqB7jlkkq+tQg8/aZblmLogPFNKFL2fZa
C+AIMfhuLPuLICBsPfY9v/15c/twoJ3IXKFY0MXfi3xIF1oXwLfudK9+IEjCZ4LBg/Q+/R1ULB39
9Qc9aMDJtlLxo2680yGyHzg5eLlahLGF51DHCT7XwIKB5OvLsm2HgzCC8aCQHsIbn32CceVCPpKW
vXIdRx6ovVOSlRqycX6Dq1FI44JlJ0D+ZbTvcW5uEnDlxpDYK9TJ34N+jI/RvLnt4ZiOj40Cb0ZT
57GqHHjEmuhOLMqHq+vWK3lAzY/Uda74+AN2yNF2tvDA2zMOquZs9B4eP9Esk6lpnkiL+zppbnKM
lb8FhY5FKNagv6GNXqPYtDZm3H7XJNh3q9KDLc10/0lgPefttf2zrgYQi+5cQy5eWxhyOwd+xUJL
nfaN0NTfjZy+SOu76blK80NgJPIIca05j/MmUcVXxMGLFlUm+ei0EPLSTw6tBt1BkWV/DQLKUrbm
ax8L2Qfeh5pUdsdloAjnJKi+cvt0bXctglsbVbKoMvmcm0mPScD/+bA1w5lUiimECxhoZgvN1p0Q
M2umv8drzZ2397NXR2artrS7K/FD+QP6qoNF+LI32t9cwwNGk1fjydYBN7ZOyzq1tycYeWyyYpz2
ERTfPfJmbznkWBVquhz9AJ9f6R3KeQv2RVzI5KUdrJHCi6mdoyohAhWgCfUIDgMpzE0m6AOhCIku
fYv7wozrbkX0dXzx4tI5SnD9kza7Mejr7+3JJndMN4JnIfsC4nX8+fakh8bi0ZvKZVPF+sIjR26r
UpTWxVjU3y2Sguo6lM9VFX+PyuwgXF8+115hnE08e8qpgvsoQAOZWhYldWX0b6aNM70RJfeSBOCB
DyaKdkZ2VRM1VKZu+JfjWO3oLNcwx5T7FGLBgMRLCaRqinLhDo270Vz3ua+s6ER4RHyq5s3tcEqA
VVGaPtVGqO/dvNPWXjH6J8YdRlKLa8dOczTNUhH1obCC1OEqxVL2UfoeqeBI8a+m2VnLYvRaZmmZ
DkHCqFezliqqYjKOLPHc9ep1HNwRdaZhbtSUsODps+wKZ+RrENrrgQl0tUi8sbufNHRrBTpTZocN
ZorRMglWhnGHagXaRdvXjzn40AiB8J3VeQuHLJVHzbBfm8bUD3SkjIPbBzkTYfKLwsXt3DuhXT1a
s72L30S0zHLCHNCn6i1W93Gfmdpsed+Pt+P//v+fns8JErLa2gZaE/qf0xf4heKkOHXrdi6NNJHx
varxuSKm0U+DA2sFCgw9gxYwVl77q76Mym0aAv9wcxoklXcCT+W8glnw16OsoBkQVQEFgR5OMIyE
P3mOHu9jawRIUGwMDMQXA0gowIDPVTs5V3ok0xUI9t3tUSEfLQmBG1tDbW1Nv6r2RJvpSxrUxWsY
Lx0rc16h1RcrZ6RM1HSM/CRqsCSkiDCE2ICYGcHQgNLGo01kesBuQm8pzRa9vGzTq5yIMEYlCLuO
FvU1pFgoQjncZ5w6dPWZSfc8fvLiKnoSMClYamF7xI9VU6mtNIY40RxumzTx2x97ERESC5oy1IRd
zd7jSxYzTKTEnGK4HTmtYUnbuBLuSpRW9hpO3tJ14uwrlSaqScqSx4apxjT4/dKhPHiVqrHXcUsy
vUOJ5oqJKjgMki/l9mwVTMljjx3/9mSNaARITsmNk7h0pgxu6myCvtv0RDQfynpN3xr0to/fXrnH
0ujV/rbJJF5G2mtL+hHwjvvkq+3l5X4AoLoAFbtPaHihNNSdDekh1YWuNWaizFXfWqteTaM3vFHr
DpeR4YLY6CMaeeL/c3Zmu20r2xb9IgIsksXm1eoly5Is2bHzQjgd+77n199BJvfsHecgxr3YACFR
2rFEkcWqteYcMyA4RVWfWIqvAhwSRptQZWSx02Y2dNKxczlrlWTb6znw7GlfqdffSsfD3E+wCW+t
GkBpeelu9GoNFxIyZWhDiJ5s/3qNHXV+SpUHFnKgVXsI/elF+OGuLx37vgBad59b+a9HXrF1k6TZ
a4b6dRY+eLEpt4EPMr23kPGnQazd+77lICMxj0EsTbIZLYOkI+Q+et2a9/O++ZEDChpBVYJlQBrG
Ppo286MU0OXPR40TqGtkIK9K4xHbMKW5eYWkBQF2DGyGwZ2QDLtlqdnZSYhAR2ptpjtkIeNDn6MY
UlIzejYT7G0990/qAzdZes6PvI9uZD+TkGZk7oNthTrxr4rF71m7+wq+6xomMuEZCmg9jbvvNgt9
fxnLXr10LSQEOMtnBwn4Bfp9dPZAG7tpol4yPadw54GZ9QOcBDnzxYex85OzTi8Yc5czfP7nhQRY
7ykITqSWfnJHPz3H0FkwyqEeu0MZEUKB6yCQpV79RLrpsK4luRPu9JQGJ5AX3E3L+dU+6MG8hBTu
wnasnsZM8faR7XokaunrIWpoeAGp4u/wqLeRK1IvPcy75g1RnT52o5Lck/9967wfU0mP7L51lvML
xEfiUPah88vIQv0vrHpVNXn+ScsaudAcglyl1PJPYWddvA5qIqprKhpVEF/8aNAfkMFhHcSTvpAg
Si7ZYzzdTQtL9TbM2mP0AVrUrCWThFVV5MPCzghWnTdh640nei6ANAj3BNWBB25cT6l/n+0XSu7a
5zRHtSy6ieylOhkuFVgRjYlSI2w56fU2wKmVJwt7tJPNVIwqs5ZZVy9o71ImyoNQf/JFYR6GEiBB
NKgVcOPW3Jgx502AcJuhhWDIFFjCDbNnudTiCD9QVWlAgm1xiL022VlB3DzGMW/TPJTSrm9t9Tiv
Tp7D6qZucgHLohOsZ0B5uhX5pZlRbarRMq5ewUU3FFVzTED4rKwCzHCQSerQFUKkDxSBQryT7diO
rQpTqJrFsXCk/l73rdMaydQQLUjXGxhKKqIZwnDA72yROF9HFllNMTdBqEvDa9v1VEe44ytYK5fa
NOGBBNYuilIfNvk04Zn3afQNPS1WjgkKQK5jJ4SIPxLfluB/uct05smN5ooToH/8dGONmcjtv5Bb
H31CC94ufQFXJ5V40WZxazyBSIUaVrv5KZp4UtM1O7wL49Jfawq+d0ma2yOB5ECAzPDSBRYKFdg5
CylKgs0K5mReo4ubrqGHCHLQDrOooYT8RQWUfunRoWx8R5Mofq40TL+NMFuU3mFG+UuijMOfVl4A
j8p9GchXp8kzSlBDdpgfMWfSNkj2j5redhu3q0HvDkIQ6B0MLxX5h4QWmk9FEzbHHjcKOoSGKS19
6E2iSxqQnWfd+QFgn6pRS/xOuXBx5tXwRmKqiiz0cLEo2Phw7k2xXINKx5VlH9bIgRkyunur2RiO
E+4R/5YPjU9AjIrfclU7eb7xqlRORplyo08tx3mjREyAbZ2mInuICjLu+pLY64E2DVpLWqGt6+0n
ifZtoI++q6h6cGu22/u/q5Xe6xc59dCJoc+XFpMN1XkvG27w2jeapcALZrW+0ktLuaCS+UqA9/A5
1wmudizLOGSBk+zwyBu3sHTvO/qo8GpasXSths65lxJ238X6KjeZE9BwiqsiPZhRbh/mPfNmQOP/
gcBI/qFgt3VbSNvSGGeFtIxJivUveRGHnwlbQZssNGsY9HE4warywF3IXkIxHxGhNHr+xqWe7ag5
6E+cE2uwS/6KGJRuWRMmECVm9slJRhYsPgBBt72knNL4DY3hMFhVywyljVfIx0dkKwH82FS8svh/
cdrGumijJh5aGb8Fur3QOtskCzfjZBMFwS7IlQCjMY3edGGt03XN8IZKUABChXYxhG55owIHDo1Z
93fSRohI9jGWOeCyMri5llbH3Omz4ZnxeIH1z31BAePv7MJNVk0EGXBs8JLneWOfIgR4j36hXwUj
8PHvZ4h4d5CdScPl2FJK0+FYi/cHmcVebWER1vchi4p7x4bEhGLYOpZc/UWSB1c74lD1un4SOsav
fty5RM5cWbfh+nQJJgvrdgqoa5aNV5WrOIqVnz6ony6f809t3b+dJu9Vwz8/ouNg0uFsFqb2TnKX
JaTWpEyV94aUHXokbgCey09iMjFbsnZ3Tl2oMm1Q9AElaXqQZasuMiPpP4UTB9iqK+Mig1AhN+NE
zkN69gClnp1BS85g1qK7vx9R+YdJxDbxElH5dVQY74b9TjNM8FQ/uF6ATCRpllkD29IwZH5wKIzc
WsM6OX4yflaSpAYYERSoM5kjTfu1oKNr2WZPLf3igzrdNrVeK5aCcNPlSJl1U1FXWvg993uFqs0l
UYMvkY9cZxIG9F2PhFOQw2OFcbr2U2zitdS8ja9lNuHt3XATbaIeEqUpCU7iKYVyZRd7o0LhzC7v
K/sbAUzNMx0N8nXiYFjbnW6+5HV9A7BtXoI+K+nf6t8mI2yKSpTpQ3rmZsImpGlgxunDvMsXMjmH
DdOKWEMONO+bN7X0PlBjzoLxf6sxIfTAEjANC2OtBtbp3anBMimrnKLqD25IkmbdW3Ix65mUsK0u
SjCytqBT4FlDt2ctoj9BqISiEhNQ5mbtpSHjfSr4KUjfW+1JU6IPTl0+AmPU7x9QVzUqAvo0fgnH
nk6Wf41hZgIINBib9gBLFicO4QHzBtLCr0f/7CPmNauy7wUxbrvZz0EQFeSZvnB2o22+FdORnvfP
GzQ5lJdy5ldWmO6KIRBfamuf2Kb6BmXUX5W+2x+4pKqzliXc/htUf14wwCJEyuE2SbKx9VFsnZyB
yo+1lzAJuiX6kYhZRuJRn3exa9W0uUi3UM7ptM/J6NzV4BKXrTKW6zbV9bWnUaCsrJwcYtjlW7sX
NUFTrXsEAo82pvBbesiQACLbyb+U0tm0RlcCuKCQKepJD1VWzmNZXUtFtb81Q1NQWqF0ETAMrAxd
a3Zxbr6pQ19xQVfZjYlEdHalgnwozm8jFOlb57d4dajsz7vKgH8UzxkA3OnFZIjdTQAfeDm/mvZN
/xAxf5lfjFrp7ELHGfeE/cYnZxzDU7IkLiU5zTvICv31qE+dnW+5EwpORcxoi3aT4d+lOOaHGyxC
yXn2EXW+qO/9QOyGSP21a37Rl+6bOkr9aBU5VDa/pOae+68wxYdr1GHcETJ8mJ85SoH9xSLu6+dT
R3+IqO6TGc2sPUF3sx802FJBb32tYQTuqNBi3PLt8FwWaDVhKtz+2WX4CTGzKsVmrTKyTRF33rqk
47mKGojrjREar8BxvmRjGn21Mpa3oK1+aF2zCBnbpngYdHIDNyGVuyOX+Pi98XymaEXwxQjRyXWh
o78MLdodP8nEkztxCDTRyEddM6/kZ0CdaqCb2F5tgPYB/dtyzX0B1vyMJ3fVFbZ2b7fSp9jOhgIX
HUkqiEkc9we1UrOjU8BraNDBeYDZb3HgDlfwILXuhzfYC8Gtk8zsW69qDz/3ocRdO66BZBImSNt7
+d7OSOtzyRgkDjCyXmSQPaDB67+Dedx74aC9RoodLLWuRyspe/Ipg3bABmwWj13aZ9SxWLhnWfxi
TnyZvquU3fzUIsWEQOyW1kxfnzyXhd+8P4bDs9YgEyFdF/GLi4lBThA9OyXhE2fgHaIx5eZkIVyG
rhsvbh0SuhfK4SGkJb+pMdt9cC96L1YnpkO1JLcgQ9UZh967r6o8la0lzO4gOZevZk+XUJOjT4XF
8pfQJfPHEJHaimfFRyPze204fxq3LRM4HD9Cl+9H5r6VZhICGDvEhetQxDS+hyh+rnaVDFvR/Qg9
t9/1TVHuZeB0pyIqIcMY4UVt2m739xvyvL761xjMJNji09D/1jWct1gHfx+DNdlzdhuZ3GtmFq2p
EOfPskJ/p42jZJ7TAfew5SksnOYMMyN5jFqWs32li+Xc7J83EB1jtMVhyc/UuAd8WMEKZCkS9Ena
kbA0lQtX1fudUmjDtpwWuFTa4YlrlLxQCDELqct1PI2lMHS9i3SmoB+FuL9kHlrdj/y573766UsL
ggAn852mmejzf//SRuXrgqxia29HbbnF3tfCN+gKwrNs1Dm56B4KI833LjT+D1xTk4nr3eEWukUt
3bC542nq5OL81y0viqD+6yXyxHxIrQ0BbAh023qdFrgtzdH64NflO/2Xv2ephgDlyiSA0+73vyf9
xHMrE90c9Ddz109oAmgS2DPnh9lU2Zo3kZfC96mALYRRkayKXIg9nu/oCkbys2uE6pun2ET7CmXc
xfEQ3ZMcpTO5mha0Brm/uS5dWDy9crMqmA5BVsnv9EzU0vO/C4ahuyTPjGtYhuM6Lopshzwpf+q9
F2qd+atwInvLa4DnEFhtJDjnFZU2aNBqGZ9r2y8PMXnlqzKF1p+aBKgOqffVHBOInApqLQvYATYm
XV3iKwpYye/mN2QlRah8MMxtbXdXo3aniNmS5WjeiS+phK0RDWRA+OGWMVd/HVRil0BuPVO0f8uz
qt/mVvOpLnvraNBQYRGDNCuQ5hN5c+3K7+FS11loHggtoE00eih0gv45HXARTLI4lXjpfWkiUfPi
aHhxSrTqQS0dNCcQm3R6S8tCD/wrpFt9GUR4T+Xk3iTCPj0B5a4vppag0kkcXyACci6F6gwI3YSF
tX242FPJOANJe0PMG+OZIUnEO8fKEJ7ml4jQIueEduRHZ9S7oWu6dMiJwJ6Is4WW5XtbS2MatLhZ
8+0NVFkLOBaXoey9B2w2B4gGr27m6utAivoc5JhYmAfQIrH1h6pMXv8+cv1JDOCTOKrOf6qg0/l+
EHU1J5xopc6+tEFMukCZLV2GL6V0X4NYaVZqKuz17NbycbySeuJuapoWu7Cw3UXG4Ay6BAKQN/Zv
jTTVE2AeVEF85C8ooPeR2pCiaS1JLgy+4CUH1+UEr3Rk1XUBTvCDubD554jE5BPsjwrZylZJyvn9
OiVdD1aa3VQHsHREJNOJsLdzI3be0GP9VFuVuc3GSSyoJv6DEUBvmfcJJAwPtUV8tJar9RNxgKQH
2busfBqJCSfRKeyf9dHd6Z1rX4bM6Z9xQShTM298DGtWQnOhSO/ALVTmOJ5qN0yvmqccQjULHxRB
DsU0MzN7vbiHiEfbFdwZwNI23kf+AG+MCu4yDGL1jVIRgqbpgi4xZWV6t+58NE6is6tHphTI60Wq
cP0j8KfQJGkoTrrMidYGOcTwPVbI09N543JXGDVJ4qH0jo0bGVjw4ETP18i8EfXSUdDoa/iWdn3n
+/u/n1/iD0M9KRqgKCiucKPgJvfuJwkVd1BbBRRRivAE369M8hX9d4eY1bPrB782dJERNtetAkHb
qQQ1tVY5R9NGRLq/qsTTBx9rujf9fgcB86c6tqHD/acA9a7w00ag30I3Kw/ktmjbunGZRBVhcmmw
CVAermwsJDoNw8qtmZYziUJJmLYf3MaAe/z5KSw+AtNV0PPG+8kTdVwWJ6ItDgHaC4OViva9Tkbf
WKtmaS9c0DlriJA33/XcEy3k/jnQgSnnbnyLMZvdciChbgAz8/92cKjSsJ5UTWlZ4E5MFsC/X0am
2fepIBSJwGD8Zb26z0dThx9Ih9frSS4ZtTjb+B3c5VFU2At97aMD8+7nmT4BIEBDtzHdYiYx332C
TkQdSwWp7CQJiH3q98cexrjXu+ASFhlioMdBGu6OuNO73rFuH3z/9yvq+a9raGthYBp0zd95yLlT
qlWYwyQ1kF3CsnYglIlNoasrT89jwod7+MJaaAF+yKNV4xOqmEViOV9Q5Cxb/4/fw9INwYXEYTHt
99MdM2PCZ+ixsqu0EnehxNAjmuGUlDgIRtKBH1stojuFCgxPtTyQihd89BHe1/A4JM4EsJGQYAy8
we/meo4yGFkf6eZO5OQWseSN7gVQ57us9k3Q5g13AGldYZuGX/GPnWG1tlSB7jWC3BPXXFG9dy7T
JYTfmcEPjWTzYQ/k92tpOmUoQ2s6pVxhC2rRv5+0yA9p5xatuTPVwd/FxCNM0XrhGhnJRVMSfcVU
UUEQ4YsN6P7xTmnV/qAYZvPBodLejXh8ELr9BoVlg7KMJt7jGXq3h202mMG+TvnJQD/PHv2uyAje
y+61BgRem8TdOq7s4oo5LIXfmu/MwrwVZkzQMuL7DccLI3kImYGG4rKwYuOxwjj5ND3Lke4vQ0wq
G8wDGLk6X/EPVVcmH3yR/+JDxh+tMjrqTBCcP8ZIjF8KHSxZHBKA6m3euoQWWNp5qGLtPAaWsx0R
C8F4M4FkGPT1wXavorI20B1P78Ol798ZFjFUJfyNeznQwIel6b3Bzlh3DmZsMzaf2vGrrMg9zfra
PtqVDB7MAOv8ONVcicx2Ttwp7L1P7M2SzMBwbdm6/+T0aCIhEeTL+WkYZNqe9R/81ulVP/ngJmb/
Ma9wVOZGNjMLaoHCENrv55ZixGboqU53iLTCW4nEOxFTXTyljeHvACbXa+lo0We7+lx7kf7mCzVY
Vd3EPOkC9RFB/fdKHfQ3zURIoWP4mxoJha7lm7iIUDXPVcPpKbZTnk6l1rYmAKi0a1ythfNiZB20
/SD2j56DkYpA49W8P6yaYev2KDtnWQlEze91aufnWq21CyTUp1w29ovwrWJdt6AHa5ln+TJrG3+v
JWCnzbjI7qPCQrEdkak07ytjMsIVXXnF/yGvZQ3gLhIUOjPFuFZ66C1rUk02utTl1Y+jfg9JsA7B
iCBuE092Tqqx8HGbdzZd9qDS1c+9p716WVh8ddrymPtJ9MMm3xFrL4NUrFG0zNxtjApwG0v/G+ER
ytWAQ7K1rELbeL0VP5V19czryde/vYH2irb8+21As5zfhxTbcVjUM9qBNqLOwLX8+89uRMqIBTIM
DyPOuqPRFt693fmffWYoj7pVm1sRV990rYT+8J+NK2S6NWw0v1FfKmejgQr47lGERv1f+/KULIjB
NrJtOIlsUm/rlk6JU7Wm7IWZBjx1ODW0reHUM5SYd6Ohgu3DHUOWx3/2Vbe62qWhon62Wiw8GYES
90FbRw+kD8PXDRSWevaidM3ha4IudqG3BBSp6vi1MqrQWBP8m9yFAH2f6khf9upQ/ZDKcCIDNXst
K9ta5KVUlqh4ary/eXifEub5cyO0ziLNJiQkK8K9avzn1fl9/cD0BJ15sYtMQha7zLF3ICbSl953
ALcjZzJMPT65GuE9yYOaiH3gjtXj7DYaMW6FA4HCjHwLW3grVwFRtMQaTBZI4Qybym7trQab6+fk
myiO+q4b7foBu77YpCpqn2RQbeLJsvJSjEJbgz7P7vswA+tqhFPovM0NyjPtpYa97pYiv7oT0eQ2
hShacxVQdvP3NAlRqdREwjf0pcCm2sRU6JhAEYCIPcAB6LLTZt7PlCI5OKG8M4Wirjs18R5VrYW/
Wavla5Un16HyJ+8ZsEYUna9eHX8t8mA4jXqVYz1pil1njM7h19PpFeRuWYnyWRbKHsqLtdeNWl8C
BfOXGXmtD75V/9ogfkBoZ+dPmvSLXTu0hATOb4mEEt+LGI3s9F5UFv3DP/9rR8rCyodUvLDIUFjj
hsZbp9E16i3iRqPhkysiwPrMdRaVbuU/wL2ddV8MmAOSfotCPIFyhVSrdGAMqcStfWk74xCXEdDX
OHukrcTo0yP9iVSEusS3kfIxnDNgePgkFMaEwnceG45oJ0gF0ywEwUiV3V2r+5J6g2lsAxNFmaHU
8jq/N9YPuTrmO2Yb3rrGx+mv3dyiDIw/MYwfKrfVn+oCpYAlH+a7pocl6la1P1/xJJwEXpkVIv/7
ylxN++3/aU3PJUeyitZDkasHvR9+bUZvQP4XmNd51z8vDpoxEB87vQ+724YUeaHdyZYk5dCyLvjI
xDYy1QCgDhO2LAaT4Klx+20kK9LG7Io3is6bZbnxfmZzxFqp3dMsu7UmpKdmSlpvqU4t8tGujtJB
4dRZHPl8zJIvuA7AWnjac9TWxiZLsQAmWByfQ5ox8xuEYkZQtx3/BAVQrn3E2oIEGdQfuRxWRbNG
HM3YNmGaKs0ZsNZZ/he0o89cNMnNGaybrPEieoGzFO4Qvg0gOVYaXac9Q0x4S4rxcd5f1eQS0Jbp
tx8Mxf9lJDZxleuUtlncO/Ld5K6sO7MpqjrktNJfwtz6QrqP+a1sgg1Opuxz7Hg42siJAyhPTFSp
7UPodw+tB4UOWEr8BuWCEIJSJzauQbyiFtWt69BfhtF0BzXj4YGnzrKCLr80OflO0uos9B1YBUvT
MQ/zvnlT+cRp/f3bmf/l2zm2BjTG4DajU8L4/T4zmG6tdi4sE6PAX/qPTT73FZbudoIpXpS/rPOd
P4pdnA3wnSY7/fxCh2HrTDtl3kNzwVy55WAsBt+yHqKM4qSr4LyczAb6tElr3HsE45Sf1Tz2d27Y
2Q/ze+e3wKIQ636Ax2oOZnfsxojIe0P95Q9LArgySVWeY932rmk6epsCS8HSlwgVo8qX/n2LK+Lg
DRmhaSaIb6JhQsPk0lQhW0lZRIDwJab0ybEaeW6002LxqvhR86BHm9hLm93Qck38LF+gxblHE/c4
V79IVzUePKIX7hJyhE5m2FxqGhKf3cgUd7QFk6epWrJMwo8UDH9SAR0kV/Pia8Kuae8XxEyRRGZH
UXgQsiMcori0mkEZdPJktmPp4OonxaJylBvpgfV9Yo/1xU8CnBJ+fiuT20/iURT6Dx39aeG32YMs
/JpORV+sm9b21rPTx52e9hiR1jrjzlLpLYs8i5J4LLR9Maml13nTl+4LldjcrMM7XMP6kz5E9b1b
jB+VBt8twqfpjz3Ne/jqQkzFm3enJQXKRsW8jFnTG6ylTEB/+9cuYuZumUGDmsxXr0ag2uQ19HID
RFQnEQiL5E+fZKmrP82SptmsU0MgfiSG/DVvX2fRpJJXX/9+Hb1v1U8fmBYM03Qqf+afrfrc89QB
LkpyyHUYoAP+Z2QY+ScVKA/GdX/4Fo8GKjzjMnXmp3LvbWLLAK7PNjlShcd5k1T9fWd9uJqSfx5N
MfWHpuWhYC31/hyyNDqa9BHKg2TOIlVl21WeiYe31ndeSwNVtVJ5nfdp6QqsfnYFYoiWH/bECdsk
EnRpfIGOLRd10CpHXEvjEW8TCKzpBTP5kme+Qy0TGNtQFUWz7GJy4ogJ8DYOp15/x7lnbAqbUdKw
BoF6GZGLJpR0FzTKSprjcaxPiDq919KgDFeLOj6G2qTI9oy1Fgm5L0RKXvnU6/QYVI8ZDpmD6QfD
auz19lNdROc+UNtvntNdnbQonz/4dd8twhyBQgv1EFQsSe18Ju/+u+kT5BV9aaXhO8ZduyCD217o
g1mBzJnKQ9OmzaHRtMBTl8TWqvdlG71yTyuvYlTLa+uZ3+oDiS3UhomBZQObcvfBZ/yjTIIME7UI
HcmpCIFq5PdLhuoJoQVB7+zAF01B2faRdaD+hIddrJAedJuqTpLtmPlniAzttZPBpZmGEqfXSqI0
pLahLLEYmGcTEs2jbmjDx79/Rv0d53M6jqYJuZWCLD5o23y3qmkbz4pyvSJoDiPcLrZcsRJdWF71
hLDIWhOkAtGdwAUAh31aAza29Jd6xNymGu0l/kXraJd8M5Lj7ONYMYFIUQ1se2xpxxa25oE79SLO
/fiIpubRM+I36dvKs6EDTusJpTqKoAa5Vbq7n5wkhM/KclJa//17UijkYP+rxjt/URqUmkoujGWz
hvv9x2gdnPoKuNUdsW/dpvdNctScUV8zhyCKHbTeStEC7CH0e5aJE5BsyspqMaq68uQW+MANxT4L
vRW3IsETltnpD+E6+5HuBamfBCrbbmefCzcl5cqxx41wDf2gW6kKF+aHPj+ZNsT/QinXK++okGJQ
a1pPftrYwqvzL2nijZesEI+kNpHAHfXZ0aNmcCdzOZ77pMPMogBkB+Krf9LM6K3SYRcV7jpxiLBB
SFqf8c/UZ9eWxcZvBSKjKUeV5YJWbNwm95gPgWmwwEKfMy0oluRXvBm6GW+bihWZFteomNU+wvkP
zStNaFkKft/lmIwwl7PWwikD2nPomnCNFlbfKpVycmMVKyUVwEsU5WcHE+iLDMdui60oQxNhx7se
OOmyckNEkJ5sT0lcKec897+jPhOvfmm2S7d0hz3i3/hT0MSTm0S8pr6tbpqk+RbX2M4yvS1x3TSR
8mAXDwqgKIvpb4Dxw9BUWElOdCwyDHTLRhGP0I67LcL2+Di/oBbdSEICrKltN5KiixB6ZZd5zWrk
P488v/+1b3pkVXV5TnMVQ+SuR730vdGwx1uGmV2TMg03QYgQfpLqP6CiLfC8hOOKYd5dKiVwOG9a
2BoEbL3g0UGQ3siE1JU0eslvqdmWL6FNZ0cho+/OL0tt1aYRGGur/soKkhJYPjKhaKsvHpqBBf4i
/2Kn4yc/g1lnhhDp9D4JPsFNOBCXJ7+kg2RNqzva2cgcciLTxj+4BIlc65GQnqiEZqigS6aGjF2W
7tO2VX3MeBKOY2EXJMZZOZEszJYvUm30q9s169hj8Gb+EuyExNgtUrc8qRqC9iamjmt07jkRwX2r
Oe527qJZk7FxfhRqExzcNbK75TiNZvN8yGjwjpYtIJh+2gcWxbyXWrkNKmth0+9BJctm7IzyX5t/
9qW5GcFzw5wZ0UmjVxVd9LzvmTVp5Fx4pnb6+dTJ+72v9P4RgD9IrF0ECocAa9xe1mAmEPTM78Cb
q+UMTZw5inomq1MqrAvOfrnWMOt2em++EeE4hEnxpTcLCzOIq9KoctQHl5C6NnH417Hb7ZrWLV5L
tLKtJ9BU0Wevo0SgVtbTY+SUmX9kcg+OnAr1LS+LfA17rl/1eduuLcNvgPuLpRXpyue2TCNm9Frz
oKmApSySYdZtRbe8Sqyn0qnDo596BIsYjXp1hm+6ZZIc0nYktFD9u2INNTdOC4kt7aNh48dluU7t
bk8+jbsNsfgsGtJAb2VXTbnsfN6mq8NNFeIsLwzHxnmBPhgly11FF/6gV92TGCMbl5pWoYT/EnHT
OullPZxnlBYLPrXT83NiEfpngzqYVlfI19Jg01W9ByZBhCd92sQDg1dZZ5cAY8wSU2qzDfr+9I/I
dFaa/vO0yMk4HX2HQKnJ290if3nQqC5M/m/X7kONDD72Z2nxwy3lGseYWEahbLdhLtXnxsIrUFtU
DMzKfUibsV+mMZZk5NfjMpqQ7rDjNHy30H+GSiFIWdjKGf26QplAohNUmcRPlZ4qdrVrOXns//Os
reBotXSVWLG0x4F5UrGShSS4dZIR5EZobu1WzQhKhlR0p3GJYUBVvEPdtY/UOrFdv9pFVd7mjVse
UwD5V2krxW0QcmmWiDYWrca8o1fR9DgNgJb5EcJGZ6+2rboaKRDPYAPB7WKvB0kFAESVe8OjHUmt
OTwWiUrEnV+1bw2L9jbUjCcsBP6usuFaE2xb76pawXdPH5/UHlZjK3wj1XbwGnxW3IlP3UQBGjR1
3HIDK86qR5YjVngDvUrhbWQOKD6NDWfTV0F+RYE7HGMrepyf4aC9cBBQpENHvOLh2nCn1D8F/Bpr
gKrPru9ki6EX4rXCjXCX9L2zx35iLmdKL4QIHCowfSyzuk1E+3uFE3yFQtpfhdyqjpFCFtfYx2gQ
Tf1HNIGLcZxnR79F/N0KPljdMWDfOVqTARYYxLJTo8ckGZovaqZjw9eqz0qAOdWC9UedYJwsLxRC
UMgWCz0U+i0VrApGKnBX0GzaMmKl6aRqt/babnhwGzajTq6dOpLsWWncv7moDTj6Q7np2j2EUlru
VpaWR6ml13gsxm04WkBvvKM2lfGlNxnGdCClUwveKIrwqJfeLQKCcFEhuj8RQLGIrh0Er7e4lsoq
ERAaauqRdR1X9+pE+jLN7y1wnmM+E7+4mJJTrFQPZe/oezd3nzurDfeprMpLT6rEGiK8tigmwqJu
tPu4sC9BnntborPBro1N/6g6r/HoOI8mM56tVVrxBg42rLWuPXDggrXvAvUldaxfShQna6Sv2qNi
j9qj0V4SLxcXe9ojjVhscoAQi0KFPBUaT0EdbUotdx9i5nGP5MEQMZcE35TGwMGD7m/+iHXV1Hug
l48sRDZKpZuvZQKJNUtifF2JNuVDBo9Jq8vnSCWPiIJbeN8aUUjruUv3RqhA6xDKM1cfCZEFSEir
1o8i4QeoApgEun4k+02s2iLztrPAwh37T55I0705ue0nkhAaGtblVU4hzhfr0e9Yxk+b+VE8ttFG
Qr2HqkDmJW7A7pHyJcmaoW+tczeQS/px3kIVuX8u1aUpi+E0TE9I0KCdCPVrBbZPkPhVm2vFd5Hs
2sibF9awyvJSPKITo9bSVO23pNoaRdl8d9Q2pywbxTcIAsMamZCxSNvSXrdxBcC+8wv8UFZCsk3Y
Lpi/Wiz7ieqOjSG7KIVnrtossh6CPs43ee6MWEZ1GCJMte66DINubXXtEXu4uQqs3L8mE1o090b1
1WqNq2smT3Vs9y+9dmFEqY6tZKhEvCzWitWk+PV8+QzziZxFCeyG5dUX0yF6u8lD/mUw6SuN4Li3
Kj/ZVed9rrucY2aJH52e1I9ukPiLxFLdN24+jETBBBvXrGU98C5+RorOMcOrzjxVycuXLOz0U5WW
7cVGCVb5/0PZeS03jmxR9osQAQ/kK72nSKnkXhAqB+9dAl8/C6iarm7die6YFwQToKokEibznL3X
DoBiIVBddLn3zXZieGbTpi4pdRkiaTbBUKQQaLvxIC2zP1tBn67H0vOfPQh4C7UO22tdT+4xUwYn
ZdrEdf57o4nkoYqK4hZX9riwPZPWRjcOF8spFILPhHhnLuwvWF3oNxDA2qkjvZ1ISdiEWKSN7UwF
UWKrRvvQ4Kad/SlB5exrcZ6VAHZhOOtgJDJ0HmIUcc5aEPZbnDUWdyn1i0/vjfpPaz1lQRUuRwuv
ZRxVxr4vbtw/2kvRVTVSVT2Bpcg5k1tB/K5kcEG0zilhqY35TUj1B2rQ+F2UKKFTZAiaWzRU8NT+
9aL71fAacr846hEuTX9kySGtEkZ7odFZMCEedVPFqmz6r2PODC+KYPxrNOkWY9m436P7YKrxD0xz
FPys1L6D3iHLwKpJ6xiJiVcsXX/SYjke4RnWC7uKjCdVd7WHXKl288F5YxtoAZAMY3fnDYRPP5Sy
XJRGFPOgxwJBeeBrpUyNqenJO40IK4RvL3HOI+Pn0TY5x1pPeR0yiuT/viicFTWf1oSsyjHPoG7B
1fHZOeMohSkKo3T2fBz+DuHWiVja4h46nv8o/WTv6OHwUqatOEj8KRCWS3UlfOFlp0ByGyg0VWEu
7JwdQ8bRUlROvudDSwCpZssuzIODQtOEsnr90lEZOfulkT5V2AdXkTBBkU3DPtGTA5Zxm1wehlbd
+HdivJdMAeQSukG1cS246oGhICM1LYSLQonzy7z5c6SAq3dywug5cOJ0QwnL/o+a+9zU/vxRocJn
BY271EWj9M/lc9h1sW1YCvASpDdKGJsXrVbfjBqCHERc5UOqKBsWtXK2hymOp2N15lvV/7cSSLVM
QZoSVRBk3lBK//lbpMo4qY1yax/q6gOzEp9+kdyQ03HsqLPufBz7C7PoHrK4+0gVWBL/fsIYU8Xm
H5+CY9Ep1ykfIIRAgTNVfP4mNU5dEF3kAw/HDqLKyi4V88Exv3G/ju8m4JNdNabBLuxFvSKtNNpE
ZuPckmkjW69caBEWUoP4SXfqaM0grWBU6iXZuXKnK0LdK0aSbeN0nFLKi+Rc6Z5FZGmULImyhNBW
TS6Iv14ppAr+2vfnFeOpVKT/h+bhszaNAptlGgDlJmX75JD8VMqKqo5eXad2xyg17SXtPAF1EKVH
XwbZE4TMKzJQa6IwNqxERiokRQRsZ76o6WLgquWhvjCHVv2PM0J8rrEhQ2LpjQwbOZSJ4H7S3/zt
G+lgWlWJCKxjLANCEcHUTfqodyVP7bXm1Cn67CR76VZ0wEEJaeE7+kN4/6JVtvAKwvc8BdOr9m/l
WAw7oWTRplDJjqM+Cw0GzNhJmXB286s4GegpmUGzmvepVWc0v96TTty7qFejVRNFBmHF3lPiKM0D
EwDg4x3gFr94sc0hAvY1sPJ39WRloV4+1uRJkuUwdTWDxn3BJnrLCkyjlotLqUnsw7zbAxyP1Cqp
CHxPoqPXD6w2WxzylWpLQIGhdwko22JRTvwPEoQowdr9Fy/RvuJbN456TuEJC5FSLv6MFWJFUIUb
b3XfthcUkO0F12BziQzSRmIo+ts/B9yCdF0mBBmBKMUdS1vyM664/TU5iYKRZaJGraqfqARvei9W
BvHLc00/8pNX2vNMHZl3EWjhYe+fAAkJ+5O/9rd+ZC+rpBvep/d3BGz/x0Wr4dz8dNkiWkSwZthI
CDVLGPank4TuSpAUzBVA274AMdGunplqVzsoX+IxUHgQOur1z/5We4/DXNJWDgCx1fBXp5llEoTm
r40VynhBAGu+zcpUGRbzkfmNTTisYGU398DwnH1o+vbKn2E2qZtumtY9Fziiv4Zezc2xBQGNLUYe
GpaP61RG8o1Z8wojGu9I7Io2ugzXLiSYRWURvAsqwtyq1mA9DZ2RbAUB1au+diGVdO4P/MfakzMs
S0VNn8ppQBX0ScVv6cGb+vOjoESSLYoLZ9XVivUE6s04lEkHDnMalkUaX8sof5j/G+pK3WoUhv8Q
QjDJcun9aBXjnYmn+RzT4AP8q7ww5cRDqqVyoWqxe4iqMtq6ghvWHMFGbVU9zfRaHSsEPLBsb0BK
dKkFJg7S2h664PyCPS6h2NzV/XbfJ3BlByt5iR3PoDeGUNrUR9+APNJAFu+ddJfo4IIX83FKAfm+
/7/vng1vtDa8jReUHZajutiWnWrspxndA3SkfkkDSFkx166WLnWbS27LIwVb/R77nKpBUI8rxanL
zTycD5ThN7vqy9u8B46gsiXovCUumvc39E3uneg+qArD1JcaUU+koF0pume/N6PAsV15GCH/sR/Z
/Avt92H/Zz96HrDJufXiJl2G/LtQCKL1ueL88LvndPGHhwx1Yfa6cSGoKLkWyHIh7f4I2yx4YEpl
3lU/x9sVDq9N2RnbNK4o1Sb98No6w9/eRbLqyun64G6MeofJ2wciz3P04EWwrmmT65ex0DdKXzHZ
Hsb3bDTNn5qo7mTUf4lRVu5bu4aJ2ZOIkKgkizaA3U8E5sElM/wwOdWUtQwYNoTzjum3uq0piOnK
MxVaYzNqJIyE4Mfv8zvsXCz93HkJG9e/j0yZ7k49xWUprb2JaxVmr1SKLwOsmpOFMn+To/LYjZ3N
mtF3fvoF8gXWRPOLv/bML+b30NX+EY07WHJBvZaHtmP910y4xWQc62UWE0ne27lOphB5wnu/ogYn
dPEe9kR+IwOIn6quL9aqFe6VMSy2TTqJLtvJ3aqE1fHPMKfkju8MuG/QeYTAZ8CUVPQczI2F9yic
xtk0NXAbkkW8Rx+CG2kB3TnTkoYQZE3DTKwLLNNpeOI5LPdIcgArG+E71hTrKTZS7R6Qgw1gzH7y
8rjZkVo1LpXBf00tNYANzIq7wHl6Ue3mYPRW9xAp4qwSP0SbryvuCZrkuznNWPBBELY7DecDdSfP
ARExZ0362VXVuo3Bh/LUWi3+GNCHx3noyYHc7y6zt7KTyUZtXRJtiy7FWTryoSaKzYw5PDYFUuSa
ujkmRM8mfR40e9WV/abOwnNWZ6fObcaPShVLteGU9NKk3MYxZZT53ytT0v98nuVLm0nlHY9JuiV3
Tj+oilmcPTcHiOpl/Zcoc0DX2rX5o0Z53Eb1T76o77GVpBepe/HSdbPbOIQ1TXG60OSje+sxyyoI
iehIu1zA26Q58JRIgjKm/UbutXssknJRa/G+qcqB6ADSODKUigMNhVFfkhCAQyOokD64SmWdpVMf
gVQEU+qUdZ53za+y4qXuM/Ux7AkY0ePOeCWYLKQL0zofiprciT1Nf1gsrivXo37tlWcCyPMdriwM
PUMYHaVU0bRMr0xZ/d40vrKRRpwtGgkTOHSzM0uw+lYblnwwa9ru/gkYMelXU4yUZQbuA1EQ70wA
ukPsoc5vBsNcRRByl0HpFN/UdjmzqOiOt0uan95eztIkxQ+RFA1FeETTmj6ndbfOfNN8Q0xC4cNo
epKdCxMZqLcYVK96QRCP3dVBYCPEFIXgCetapsHXEEt71APC0DOM77aZO+cGxdC5rBOk2Fp67r0s
X/ZG1r6WXfPD6iPnm03St6MW9rTY3xE7TZwRAtOT68nwa2eSjc4dwX5We2xmaRukdzvQydQVwP2H
0W52zGzQXCTtftbKxrl2qOhp3GZdrRsPv0adRoxWCHfnNAeF4IHl4QBXcz0Pw6j6UTSptyK+xb7l
VfcUO5r9Oui23ER4f7ZVQIywU8dnPIHpo9vJ8DpmeM8EfSQEe/J7Xr0QPZz8zIlML1PdemYyg4NH
g58xGGl+UEoVjq8L5KMKXMIircY6RlETBos0D6otMnjn6iespSBcPg55Xz7WIdAAnILhft7XgB3E
Vev8CMcIaZhuam+iyobT/N6kJRWcVTTYv+lH5x8I4nw1RL7+YJudvy2qmEahvYzqBl3eEA2YaqAp
0iz53lIJfNXEdO2oJHcbheoSvh0518xT462QZXqqdT4bAuQOblYF59GE5eklk11ftlMdroBvSsVx
ZiBEvnFjEXCHn+VGXDrWDrNAfMHHV24LEoPWcyEQfE5LGqIT7OdhPf24Z8mWu953Gia2FoZv1vht
TFrjHehhtXHaZtyJqOZ+MCrZUjesM72/5kfjlCc6j9lbnFd0NCG3L0O7GSbZ1zT9ZuN4yBV1N672
QRK2D6hvHgctHbd9AFzPCkQMjSZNfr3Sc5IoxpywawjjxiXXemrmQN++Ws0rxleIvOmZFMT68Avk
xbdv7ajOIuvHjJk18Vfd8vD21xlMvnxHLtcU61OYtxyA87tbAAzrWa481VQF1sX4TeAy29aiK+9N
CWiJcD7dKe/zjg6a+V5vcpJOp33zAcUbK7g/o7udh3GXVXe9NxcolPgzxQaAtvtquydDNvqrRIK9
d8gjW1NJMt8gp4FPikmyHNv2XLSAlHSiXR5MnqdEu5BUgUtTYk8NCxLWwwcSjAr4C8CqPWDcSckH
n7ImX9jqaCOlsE7p1GKb+2yKG/d7rXuZmYvzBnnjhn4RRU3rlvA8ukV1nqylaEgF/WufV3B+IBGf
+rrmMSWYhiQA8PJVVYovsJe/5YbT/iCaccmztmUlY+TL0ZDhLWhpKFMDTdZ/eE0eoD+KpVybIvLT
o6EHzBlVd9uMnsrVFrtYoauIrgHZ0/cg8cpD29tTNKca7nEPeJcGVOKKYqv9nLrm99otup/Ga0r4
wk8/tT5Q2RUvHrdMwhCC8mpGmrVzEwJd9Vr42H5pbUo/Ju6whf49Nz7nFqg5LAvbDx/ngTqh+VO7
pNI5RusxzsAwTJsyaNWrVDbznmJ01MtE9YaKILcZ+CYgrlR1BeW/Dd345BEft8I9w4o+wHMcCwoG
fH8u+Jl68L+XQfKzoJyJFEazdzBIqy+xhf677HW5nYd52VrrXNA0JJ+9+kJcn7uRiluuuz6svxST
kyJsIMXMR12pu1uj77gBUEvZR6lI9lVg6mcWhPSHktR/BD+YL3n4pm+en7zg6yTvCoLGKmdCye08
L3mSuz1T+pSpn6B2H5HPM0dENWbNChsjwr2FVNBrmU5xNRQnAwYEdt/OdE/dtKHwpqy4rgtAZpDH
XXILpmuO6Rvs0zNV2C+i1OOzSyLFwnN661nVY29XBjqh6UNKjKQIxTH3qUMSXkkbkiQByBuGipOX
/Ko/B1K/ya82odYLfzqQSPt/fuLPAbdr+2ukG79/okY0ulNL+NE5PNprLGlCsDzolwlwkavsTHhx
Nk2oY6QTr1fE/tUydI/ENEQ9Fa25kx70pCiEHs8NiEe7Dh/eKgmZ7RDAsdMmWo7n0BGaX82bqH9F
735NJPMVN5tU0rjfsmU1DuXVyJgUoRF+INXAWan6EK5THbPRvBm08f++im2WAfGIeqGl44KOGGH5
iyV4UDgmFUav1a9xFQ4HoXHNFJZ2daeYX1wx3sWz0WTiCz9r05wUgu24RJoNTWqasPaRFWzisXPW
8xAqGvLzsWqX85s1T1PxqZbV1qnDcNva1EuZwpfWwZ7izRQHqzux3Wa/slx8YYjQSYizM5oD0yZH
uxoHsgNjL37vSn3aYymRMY3UkkWAQnVTCsKJstq01roRuUfkCj1LzqBiO+/IzdHcm+DA0draD5rT
hvDDh+p71S0Qcug7E3/8MXEi0iat4adShl9MLSlfxbSwKc3BvuZmKXfwN/N9zIRuW/TtCcC0d6qb
+PcGUuZWhdZ+SP7a7zatsyrVodh7b4OWez/CQUdXQM2V9NCRL3xaLRsRaqtuxN0/r6ALMaRHa9SU
bVe5yhnnv1+ohIOYjXX+9CoiD/ksVXDDiqN3ZDWRA0JX7vcmjQxxjEMDQ35CGNQyUAgaUXJNW0Zq
JfAl19VKo7LzMjbmN084+c8gWyOr9Cd3QvM8dQdeS9Vxl6jD1Ae3zPQteRLNoSQ7qRj6sxy94KJ4
KmYepWuWMneKqW+eh5f5SGgqyZ6sqUdH1M4+rbUvv3xPUyO8FniIZp5a+ddwPuogclkJvAHbP8P5
zX9+dj46T/w+/Sw9S48pvXOknZhsY1GMT0Y+NDtfF+5yHqoOutC8yL7Oo5J2zmPjPhUuPEOTtdjV
Hkm7cb2qWLVEm7zRtckWVqmq1wT6641J7fu8P2r1aO3JtOPCFvWbS+kQwST07nBX5iT1yWI4kyob
XBvQD6tKqwvEdCprNcio5Ix6gu6w26EApOFoJZHgwYJAy06qfsnvNJC9RBO96pL+krZGfhkVp1rm
duR+eEFBkJjd3iojPcQ4QE6uhM0cBVXynrcFgUbJuR5TQTCappxLq+1OZuJ0S230rGNiVVm1wECI
QXTajNNOvC+7LGmQTjqFpNeTQywdJTpswRlS0rU8tA1iudKKv0ktph/i++k2TEuC9XyUjAhJdGXP
nce4pbGv3dC8AIt/MQXGAzBKWHenYduO9jpm5sgMzG2WbpwGJzs2HhRdJ6Oujd3zgKR/UVhZ/+a4
JIv0JBOcvAD1jFnJZmWXAjiuNu7txvL2muzoymlJqoMpd+rlnAWYED24oG+JqHHsFsJWkxURH/ZJ
8WuuASnddd60/ReWIj+T4kfgQyDSnD7cz/YQT9PFsklKY9k0zrNGUtuSXjTMss4GelYlzZLa0Uvk
wMIs0i46+pF4GmzbeIgD192Yupft8gJLptZE3wMI6Is06qpzK1OTDk9/J/JN3pswHMjvtHvKfR6I
FMvKsM0IhWIHgO6IREjPq2HxM5v9f71SIqv5dVTpTCrUSf48/wYkT31tSVo+gCjBIAB9h2Vom221
KaU5dRSiBOyyX2llFMOVlc4CWSr17lIk6GDMgTwAJhZbxWdRE05DU/aLyPWyM7WWK9ya/BBYsDLm
TeGURHhUGnlAYw5ekHw3JLlr3SPhlAj2vluJoKvPbZTUxEIV6k4Zd7ZsTGp+HjPwaT6jEsB6ahyy
sYQ0XKTvTnI30HMkPVB9K/MEnUfVVmBwZieTVmzb6+sUCMdmRlXVkHin1eTdSkOgsVnvvrEmJ1yj
S1A+eTCIpDE0rLJV+IbTkE5wD9kxo7A/j4tRR4LqBhj3xio94Ku2FjPnqZKWfZfKs8cSFu3qQARV
FnjUWUBRKojfTzNcjvIoU79cY10xYdPmfbl0zL1gVd5ocEHzNxbg4qumtD+K0u4fmewqO22S8RU0
cp+H0jpZvel+ZW0sgZcYJZNlhGxWqoLYi9QLBEdjHX2l3Y0bYtqoPGd+vUorteFGMzw6mELw4qso
RfPqlhNWuZ5fjUX1+9W8L/edt94Kqs0MSS0qKlUAla19nNXjk7YwWV0ewsp5K/uowzDadg/zq6Eq
Trnmxqc/+wmAQ9qG8a93eQSpUe/v+xqwfZ2bwbkY65zC6d6XL0VZeFtRhNrTqNvNtmiLcTUPW5kZ
R8V1S1L1qFM37QDd1eKZHZK4wwOq3UWto53nTaok7hp5j73o6ZP+2tfVnkYtAzWfMXNT7UT7BVSN
ZE2kbgpVsI5vvUJTPRvwyE0P1Sj31XYR/eVGSL16JPmU97RJqC8MTzdv0HmIF0+1i537/aNvcvYp
fVY8GSkhoL3hVxfDd91HkdYHoIfu64AAejtMMAhkX0VIisgY92cq6uJhTDxTWWRTuQjlbuuRKOV4
4YYllb2rc/4l28vKdRb78dHFefs3OL21zDUlv3mTdDGjArCyKgIgekmOL0KIEZRr5WxQKVSnAe/e
RsmFd/Nq5ebWHiXiIHwecY/hJvWGXWxlw4PfNWvp2uZ5Donwxw9f3KrGNd5rP3RZGdKGRNGQ38lx
QeEqyC5XzNuvjYZ0bILOLP7s6xLWUZWRJ0iES+vX+yKBps5gmrKZ94WGM26ZqcEhjXWQSDPxu1Tz
xl3PyG9hOuHKrLx2Q/htBRi3aQhIC5K9VpnJFpPLiBq2/eJ7ev9NCZN3xUidpwSEyjZ0Kw2LrQ7Q
ePSSpdS7ftW3jrHVhPS/cH2qG4J+mvWcF+gVaYbwLXgSPEvOsSP7K0rcIuchfIEDYxOTmCtHp1bb
J2bFJ2y/yhtUoAHhmZ/ufdep9sr0vXdqCxawrrPdDBwiLO5QNAjkyoTMDtpGz8lghlj0oMB1+Whe
o3pwV5nNZUqJG2/jWLsb+jusQbnRrEtAMddCVs3dTwx1W5sKoji85Lgzlp1UKZpZA28tmupbH9eE
NjiRfzVcGv+y7x75aj1WwKb6a0jL0T5FJEInZUY+E8W6Vz+MXzqNopYvhTjbuVKjn7Nicn4zrdx4
PTtrIkq2hcQ3bMvM2oZZO60OMSUYHUrszFR3rLj9taIo/S1rsbeHfSVvvdHtPUNWp8quxVOemC9O
0UWXeeS1IYHBwMk3NjTClyQmGl3raQxmMcEwuGl/mIX26KoZ1yLtyk1M37EyWamrNkycqkm2uZMn
L05IbEStRCa3BYZjXudbHJLOukMgwdqbgrftL2rMxwYZkEP1EiZPqh+HX1GRmauy0MZjkxXpTRtA
qpM8GXwdu+gDYNjU3rN7FC8otDNBak9phvYrKol5hhGoqtg13YjsWzGHpzw0brVnLmuTjv58uzJd
quhN28lT5YkOIVSBu8rd2lFpfBQ9oVVZINpjH5njQ9KRSN1o3fDVJyLEoYjwnNX5uMU+me502yuY
D5Fw1Xj2bkYeWwP2tyAuYxI76E1GBpoywRI15w8NAel1ayfqd8hwkN+7cIHQP2p2Wm4bq/ilhvwj
iZxfzZtRLryhRMxidhW9HBfbeAyT70p6WLVM/b7eRLrtXOd988YjDwrxFxEE037AxUV0hwGEdJpS
kkZl6DmKLbqMadMs5mFo0qh0lIOJwKdcjIi+qC+37crvKaNx0Yz5QnaU1dxg9HcAlp7cTrOerViS
/WvkYl8UOfo+AcSwjJuz2WvevnXt+pgXGoI3QPFo2tW02Q7dIG9kly28SV81b5TSNCktxPjkBE0F
hCLBCpvidRhy7QmOh/bEjQXTV/hYAoUjm1wHFulzR12T0G0yD7LUfR9Q4xj7RHsYXVVfqpFvvUUG
niG8yFqfXLsaG3k+wcHnTTbQ29Qj0nVbzJJ0VK2VAyNp1YRmFq89rMNuJM0bKs/gcVTk1lbTctdR
8FsUeGPp+BjWplOT5p62kphsSouiDloKPjF/SJ8cHJEFS4VUjVdwzOaqMmS+n4eFozBnGtXdIN14
aYZYTAqkDVTamIcm6jgsCZjT/jasRaDv5+Cd+c3z0Xk4TJNWcWygPwcrKUP7KNR+qeGePniZZR3T
kYjepstf/cnYqSIMbpOaxNlpRPqLS6wqPoeMAIOcO727VBT/91GjCt0NC6xyNb+5s+J455ciWrb6
UD80Y1Y/WKqH65aF3NqFVihIO2jLk6q4h/loRIaRIDmTHGMrodQdmxklJuETMTIZ/00H5x3Ji+1h
HgrDi0jElcthih8d4ry+60QKbon8xMkX2TdUp+EFxUhw5bH6SnRaQkiLp5zypOLMCjVCf8wxPBZw
RZfz0Tp3y31d+fhsk5BKSx2FqzLv5ZkaVH0AdrsrkdSf541r9Rb/SNyeAcgtwpHPmwg4QofnVyH7
KF+xbzo6NH2wiJsi/tL38Tc/4cYYdClSk7SMHppS87ZB5KaHvjAT0jsGkz6/Zz8SZk5HNR6iba/0
8K1dRQQrhd/xyD3WOXqlzq2dhxzi48LYQHOX70a37qaYVVre0QaTY7L3mXOtgDDEexwg7n7I0I2q
UxyTPg37aTifFYI7LHMU/Tbny1dm/4OohwHMLEHz8y7HlONmGEgIbw3fufR+76yNsCvIW9VK5tnT
znraTAGCAk2aker2pRr0Rcx8fjdqaHkVJKRYdej7UcepmeQm1sOU8nWSdH7w6mX1F6duWQTYH62q
WAen0qqbD1L9pubmR9tHxq7SnJXji24rR+ZrOI2YWrVaDZEgHJ8yGusPDZUGl3TNQ0m1jHMtDN87
HLWL2AjFgwgq6wIJSGOxwwF0lwrcuvg7nC1ONHLgqPHGS6Mqg50xBa1UGPZ2CWfpqpNaeQkbPs28
CPQXbBpf5FS1cUcuXdWSXwOcrUvfSON7QPgqCGsjPkTG8GEBGz72plXzZWFKEiOtunnTkoV3olmH
3k+mmy6AWjBErkJMn1t8B2owNl35biCbzXqMc4jnC2raTM2PdGJs1sGEYKM3wHabFsHNgVLO/Si3
FzmMoXfyBvWF1pbmJS9D42Fwe6JPYj99b5t8WHqj8r1Ho0wQeVPedYrC55QOo6BCOwlMM2AW5PWR
ds3Rug3KO0VqYF8Alg5E2IpbG0Tkd1cff5JdjKazT0EZgYgQktqlK8Kr6zi7Weo+byCWqEvXabQl
nUREvpHKqZIr3ebPq8ymGAYIkChGTRtAUUyxXrY/XLSy+1Ekbb6lRD6e6sLjIYPOl5WV0iRHGu07
UgNZZnWDcdC4+h+7psl3xHpqOPYY4oXo7kr1WhhEweL7emtGtTjqtKNPQ5gkG0ga3500lg8BTeqe
5eCbLHp1m+AG2Wiydt46P11zrdfPOHusQ5SJZmVM+/va/oghZe5F4bcvxpTNGuoksvrzRi3lE4ao
CVISpdq5wolzAO5Iyu1UzUi1OF0oQnGvuhk7ZMoUP3yQMgS6TzPTKVZwSVmkvrKohq5AZwFurTAO
BVLTjV2SUunErKTsxAynRGMCvOhsXeah5yrZKtOjYrJeFctOq9KLYwF17uTkbsLg/GSjru8cmROP
Xg+4+ZPym2kW8X4OL5lzS+LBhAFjj08i1MwvlRVF26qT2Z7+U3GvkIcvfKH134hn2welVsEhYu0j
fbCVmS6Ch84JYlyIifyGv2JhZn78wTeh0Qj+L9Sv9VmFiZzLQAjqgqOzTXR/n6zofRWHodeH8gg4
o10nmZSXNm8xClklSUaq0BaxncoLdbr+b5vKT82NCzmeAGh6yg6K1iUhsxD9JzVFGkYDla1UHKmt
5VeqmTAA+zL9lpvWQvNqhE/CD1iMqiEPXtjvaeGQG+pq8hkCH1OgIMF/aarjKq899OjGWO599D0b
aWbRS99nJwNt6DeKLd2ia9uBNlaTHahzh5yMunztrXQ7v4MUUhd1mFc9EH6WHKcKz5qqbvCeJLBB
VcP/Fis9VbHJCU4x/7/oVp/DYwSgO0eHWaabqgFt7zPbLRsiW+TEhxEsribnJOtw8BdYxrxheCh8
oe4aZh1+zQRR9u5B9cVAe9g0r23ql0uJeva/FJ6TsvgfmlvdVrEmkysCxtcyPzuUTU1j3RQb1SEJ
KB9VKfmxRmzaFy70ZllXFIXIufq9bz4Afck9WPC55veCHOJpNR9IUHYu4KlsS0IZuXd6zcaNRyZX
SVFfmRNoB+wZz0GZjPdwDNeNQ4QO1cN0rQSmPIE/cLeccU9l+1es5OBsgx4nCTNtcbAsy6CMwBIC
rNxH7tnMNKZR0CgfplX5ZMviXEKfrL650DyxWvk3l+Iz3h+W2WGclqcgMbyVdJ/minaBHeNJRk9z
abzLiddtgxYJqSBCkfNOkFOZaUxQKMWHiSb3vYLTxO1HDfseG6deIIjBBMf5/EJOYbD0upchbChs
NKirz2mwbdHqz7Jzh1LsVq8EeoTCj8edZVvdxcnIi27q4JulWSYyxYa/U/UVbpieWxCxZw83Lzag
Cmg+oSgV108MgeLB8nztDBIDfG6Vlcd/V2B/lvtqzIEs+GuaBoiOLv8n9EsQSs+0rA6l4TDqRyp1
/o6Up+5I2Lh3lp5C0cuUH//+f2qfYA1Yxx1X57IwLIMlhfVZY4xmsjaCWLEPvih78sfQaBuRvrUm
BtGYa0gOKn81AjxezgmD2K/+C4E5E0j/cRHwK0B9BEJp0g8kmfSfMude2lpqVcA3S78iFzApHl0x
DiscgPqGXzl/LKReX62m3ZWtae9ZcEAMTQyNc45eNa6T8GGAFrbs4lF56+gci5woT9UfDyg460fi
vf0jEreUIhYJGkOQXzC3MaUjA2dpcJPfajlWOUFK2T4oDPUZLw1lVJ8CwUjxEGI+BqxqtOq91Af1
OTUAY41REp2Li4L4cTMbTpseLapKGNoywAZPZquLeatQf3UMuHMbmO+Jl/j3L+9/OBEabgVChQxL
JXfG+vzBBQhYvcYjhZasZ2vD1DI6d+CCd7ZGL0/UaJeRknXSjv8DOPC/hgmcErqOs8QyVOwSnwkf
taJSgavi5jD6/nR9stzs/afGqKNF3bRiQ3VZpa66oPLqOLm+wpRkvnRptfn3v1+btM3/OHOw4gMu
MXVsC4Jf5xOt3EkQT+pGKQ66GtcLYm3E3jI7Eh6ELV6ERUo0a3Z1M05fd294z+AZut1g4XoNMWhd
ASAklNhMbnGZJS///svNrpFPv5yFo8LmBkJ58X9IToqUuU8gu0sGl1gbpfICRyO9ZEMcfqGcRuGK
zKjjPIxlEawq5rhDcwXB1T6ZTbklYHJ4VU3/YvZ2DztDCVeyM4prqk63Qwtnqked5mZi21/CcFC/
um6PC5gaidu4j7PP3OpVcxMpNpPniZ6T0r37P4Sdx3LkSLZEvwhmEAG1Ta2Z1GIDK9XQQECLr38H
YNvUK7KtuBgMBNmsTKiIe92PH4YwePz7B/0I1qaHa/AS1Iheha/N/3+4fw1yofS6tIqjY2aUhEAN
mtT/YNDFvhyeQWntW3x834cpOkUltPxaD1HGQLcu1im4yzdJI2kYfHc3aJGzcQB27LychlE7majm
TSOhXEwWX7ciA6Xf8Y1sWiWNfqYUKhZQq7zr3z+SYU9okD9PHvBXy0D4NA3FjI987bAIIi/IyAmt
yCCN04p0S1Wtt5TKh5eSAW5rhzlkXrW76gMuwGl3JlCezD+VCzG8MBG5dmNDUqDph1RueZLoccIY
eljLuokfk0CLHk2Ct3vNSu54qsSPgfDvOyVQLpwzmPhgI3Z+pVTnedEb1ve2iYxtFxuc5CgsVexn
02Gs6MR45Wq+cuRYv//0799jhFufYazxXAcwDeBqrZLkTFmm6N8bdnlo2lvusQbcDq27uYnH2BEg
Dz5iPnFxmANmk0kUpVvmZaTTeZpfBnbOiJ7k39V8MihVX/veSJ5lS5Rpg6y/i3qJy3ggNXuyo5DY
3iyTlGZl5yQpSj71bnatgFnCS8CsfpmKIDrSF4OKmtTAMmmwXQnfLa85jZWdP8Ma3Ka8+n7iXiTs
3vCcpnG87azJ0uiNySmj9XOfdv4k0jLdFSNa9951WvvC/OA8H5wXJb01ihbhZd5SqrRaRxIroaYT
Ql6Uk+zBUPMn3+e1Yolm3NdWI5/0MCQOD7PYET2IfEq16Ffp9kD33eEH73brrNfRnmJA+U3SqVuN
VpafmqzpbuPAW9equZV698S01mc2J/zzvKBa7O4CxehXsjPVy7zwwxYuQ6w/WSTF7OddGK2ssxbd
zURODH+4Kqg1rFUGdgjjWbi0NIjNZOg3bZHimR4ch6E84Q09ajUR37Vt/dIllf3Ad+JsydhLd5mM
0qOtJ1a182zrbNbZNMVW5Dmgxz5MELJuWlSdmpz6ssxOSiO7E0hCd5ly1X1zWvRGCLkfGLrIg+K0
6Tqe9hsB7oooQbralTZ6Q74HAjijpWK14UskBneFMd/bBTabPtMavDrDXTDqxS1QBEiIRrRM+TYW
2L77Rx0Lh0z77KTlTYpXg3k0bVxrizWKW2qaW7t6om/yYGhWWsZI0i+mcBndUR5CSaBSGcLwnjfH
2gGj16TKkpinTWAFl2GK9GQoeeNYQG9yogCqTsgXy6Z6yjfe3fZVYW7GHrlMKkqTL6yMT8TP6EeI
cbiQDe+kq8RK9iiIb6jYr5s2e6VtGR960COHvnAAUartidc09wzl5ENTmW/GYNzNgAcly8JTLFFC
Fk2qPbW20u0KuzfAvg1o2hhDzAsrzMR5cAbj3KNG2hjbkI6pstBKVOv45s5BatpXxTaYE3sFU3PA
83OGVZUMqAacwryEne6dytrLEGkY5ZYeFS6WyYGiqUl+zm2mfLPrZN43L1BFMiVDn7AujeKBGPTg
qazDq49u8ptsi35RKLn1aKhKunKLMLpNoE9vGp8/wz+52kc5Es3GbdyTDjnUKj3yIXE3tme7MQ9K
G8Z3jalHd8R+4PzUyBP1c0Q3paE8hY2BjRxd7KmWyT9dGlUrLU/ji061kXchCy9u/bU1kKlVBT3e
zHnn/DNcd+UW3lK6sF0hNyBlmdI1SFMzNesegtjaAOFtjHNjIx2R1bi2jNpOVn4aFScvYYGFHGDE
mBwGbtUBWwZuutg6VKaEV915sbeeesELppEWtArTStFd9/8ugmlz3hcFBiafwYlXXQaUyJLKG/RI
Zu5J02LPGsdLkXH+5gPqWP+DUNC+JbMB+deYuEtp9uVTSH644SjUc5Qk8zeR9EDBajTj9VYxto3e
6bwgyIxrmINvo8EgI3nwEV3kHkQu2z5B5yVlm8f65OhHkJJ6GtWYQAwQBIzgvrbF99jQ9Juk6Z1F
aYf9XRRgS0AP1xz6PEbanbhfWJL/Y9godLoS5PhpBjPsj8NGyED0AHV8D2RMOZuZjGMDuDcAp66q
ltNEeVlCSNS3SSc3YQWUFctIeTJyWhF/f8PPaR9/vuCnebfuqMCMLOh/H0yfTYozYUwd/WBK0R55
l2IcJ83nHCR58jj43joBv/cSN2jhsGLRQmsR0vWFi8s/1SPA0VSk3kR2l3sZrA0fb27c1gNxHCyM
wi+QAaEjLIsS8NS0cGxgGPJ2wjgedVN6R9sZh4VClWNHKUYuUy9WSeFFYqgVJhcmZFyEePtR7ZFX
JorxXBL+slEwcG4z1wgPkD21r9j3lEE+DXtgIDKdANDpCJYfhnIDQAAwYI1/1PQGur+0ysloCkNY
15wXBH1uk44vjNkcHm1EtXjElr3YvbBhh2j1OXKK4DGOGtqx7IeQJndRgiZ3hOjxIqsJ3wrYogk9
uYHOih10yNVzxwDDa2UQLXOpB4e0F+gGq1Dc+go/gsEq3A5VqDHBn34GyTWUeE831nUkIxLzMjo6
bZTcwDdNbjC+HfgI1XHeNS8sIYAu1xi725j3RcIluAkT2ZxHlwCnjpi622REnYHAIH+0rRLtZ53a
r+RKvVhe4f20x2wN3xk0saFeKx+9vCPGiW6wD/I4OLmTbHReAAqzzokWQF9huAvcvHR3EKOChTOJ
Tb1pgXUIvY5I36x+LNIVTYv+QNY3rromdfbAScy944P4ALlzVAPAHQpR1u9r877fm/NRhLX//+eG
IY03ZLhCXv8f2YiwBm9nxR1Uiiko1+vEcLV0x140eJI2PlqybuGirT/PCwW29aHJsbrF9KhX8z50
KLcBz62TqLLuUAQq1Zwml/fzwk6j2yrDQDpvTQ+qlchM9xA0mnUSEyl8XlDsjhcDyUqvGZm3U2KO
C7xrlfUgRHXHuLEGpd6bYBVPlj3GVN7df9cggbTbYLEwrDF+N1ybtgA087/NqFQuFfrBPbRX9ZSm
esczLtIQ2Q5QEXmMrT3Cb8jsVrzbACPbobIhTfrV6N3Oi9DQlXUbav2qNrJ/93V4KBddWhW7+dfm
A2bsn8bUa84e5eiV16v1etSiKRVzn3c1F8Zk8mgMO94r3ainD8LL4iU2VvU1FsVrWvriVk8SwSi0
JNd7YmuNkdcuS7TWJ7evugch1kj+nK1mZPfzZ/kdpiwlvgYKUbW7DdoQ4Wd4ZwAwY6pNmLKTv69Q
xvqw5y8/879DsVa3i4h7YFtEDaAhpjzR0fYD0vVSmrgzNyYOsq3p5T+Vru23qtWot3Zpqbeu0DNm
CPCVs9gewiWdlGujNdXJnY46MfGxYPUYWEJ8rrZp1xHPE2voK/qpkU2rNwC4FTQxde3WPPP0iE6a
nm7MuPAuiEzdL0olxsxA/POBT+GXshpQZWF+LpYw4s9KMrm4OO0haq4uOUfUh3KyDFqm1yEC+Uqh
iEAFuHsFYARtNOvaIyavBCGM+97lUCRv0khU1mb+Mc/OkLPzzCN6r2B413XLVNY7jVyQJRML46TW
yvQ2zWGZgRW4mpGarTRTjZ4ZfP9jNsYEjKt8fqkCMiro47VqnW8iVZRbjK4tF2XUb8FSBTd5NpXK
fX28c0IyCLQ+Gp/owAFL5aGwqLWSUB3eZvlaC3UU97EKGVYnV6KOxDoMYl6tWW4cSmpTh3nt9+LD
vnnTyAsCbw1RLX28ufsAK+9GEa31POj+fnZxZwE61sEIy6sr3OqomCiqAyd23ro2gfKt/EKCLQ4G
3QTAaSyUrDMW0qjL7Sxun/fNovcoYC6iBPVp3iUycjghEzB7RtYJXeEnAJZkCsCASdao+aVvWjAh
ZuT8/wMifATs5pxSpIjLluRIIlYBdlVF2h00itPgOUdz3VeGcq/26FiYOg3fkyzfVK0aIm43xyVU
5uSmJHRoQfJDTm5WQYj8/ALRcbMv87zM110lik1hSW816gH1bAFPUihe+c0e633ultVTnhY+aMOy
PKt10xyKbkhWZEcMLzL2SHc3tB6Sm/Cf0+z7vFuJjIas6DpZhQEC35Ap68YILB6xyBX2YahGd0VF
5q6Ju3KN9nm4IwhF2ZLVw5lRc4S1lc1LrSb+8+C4BDiTOmKsgok3Ni9S6f67hjbNpcem0VTYD4Ec
1zXYyQc7MAG0FUgo5s28hfJXV/nP9y008Lc0d8hCcep2aSAm7LshW4usJbG1wNC9cHLyrE09xw8z
rzr1nre2ckimUdD7nukn3tfib4BTvXNZ4ydxvBRZZRm0dDrwcPaNbzxVrf/TGGX3j1li2U61X3FS
7+dHEKe7poYwve7eF1ktNnMKZxUU/sIqdPsWBBSTvpD4MLDe9i3IKusW8J6y9qseEd/UBZkXc0/Q
TXErVAbQid/7QmrFN5YtgUTxIttXRitI+VB21pAr05x1pfnl28wCDybxSOPo3UJ16vAQ8x9DCqKv
fAzSK004wdlQ5bCCvmhtQuRPDCyVkDpjp178Cg9URXT0JR0tRNuuvxS9Kw/vc3AEI0+h2ukHLavs
l0szDbropKuUWbVkRbHZfaFlRgPSsZYmD921JkfvUMfOaCJ5YRUth3cgQeFXAMln4VhBdMtQ++fQ
mOor0QKQjUgvX5fUKha9ngDTcbzhjVbN0iIA/qV3Q2M375/BRDr7iU0HohxL7QSCP9+QFGbvJWT5
OwM92oJRgvndVa0H3iDRox6F8S7GPU4XiGxsR4QresTtnTMtiJ9TN7Gd0eqOUIrLZqCHrSuvEuEp
1wc/wVxdnJXSPc1beuvrGypd8TIMWvOIK++taaSS4BvQkZoAH94QWe+ny7CyluC6oysAmvbONwd3
L5DvTjyaFlQbqbdBmG073CgPjczpLMTVNzHSZNR9w7+0Xf1FQ+VTSLVmUpJ3KLiaXLlQZT5gfMAQ
63GgDWIvjcx6aIoOoWjeBdtU995m7J5RWWvbM22kzXy8wMcoVE4NAjfpEZpH2rC2G2wGYZHFh5Iu
kFxaMbqmqlWiy0ha2ftC8YnBDh15yJHcnP4+OfqEE+Yj8Ak0XdV1BAofI+PsUW1CVYvE3jFab0kI
iVjEMtBuhNIMJxlW1VcTw88zQ1MXwD9UQI00Z+2P5Va/qobSJT5iX1RDdq1Dh9qKi2u4DM3bQZXF
SffSDaW2FSVi9DPToh1D5+I0CEujtEPyRHjSvGljTPE1lYF3jLQ6yp1/dDdZFf0keR7NZxif+r4M
AQDTzVFeG9W86alKgkf0FwIS6y9iD0J6PqQraaG69e1gq2Y9DoYK99nghaiTmWyvskoO32Okhlmw
s9ugPMhW3PmBKAEmibvaibcIZ4kDQauxpEnL0LKNNRpIpb2MI6BcIN7oNEuJMSWw3a0OVuBsSgrI
RZ9X+0Ify1WVYpR2pLcXSE5veN8GN/OabdiEY5huui5pv8NR0r7xyezlb4ytM6rmHmvGvRyk9aTp
JS2uSOP+04XO9BqNamp1qCAQZjINo5Y37R9jN6WkpHk3EXXDawYID7NDUT0xu2F2PljrlGHOpuvH
8lG0vKgsan7rxEzxYYZqvGsgPa7mo0w1WkjvwUB8PHg3nmLVsR+SENyBi8l3rAFNhG7wvpmj/hGx
qM5Zo7UPXZVKPL82YJ9J2JGA8lz+/dr+z0vNdegbMdDSbED6f3Yb7cZCXwLfD7h6kG8UNXqQRV5T
y4eDPWe8ebLXYDETbiIAaKZNeqynTFeyW2/+/k8RH7UeGu1Wig+G4yBFUGGe//lPKRLiwgqHxqHf
Vc3Gaf/I7y6RsfAuC+sFtXhzYxrQRwNT3yEp0r7zAf0lihXjpq6j+ESbUEe6afXffLmcp23xWDG0
1huxac2kWM5TjqDkbDA8L+h+e+ldMaZPJcqcVRJZk+5oMFf4vHkX+bFNFY7gP7ck0SJs4YM3kXOw
pkU5WPb7GsrjdFfmtXGNgB7te4dCmoia/slsav2Lk/apM84X5YL4BNIGo4RH659fFG5FrBmJ8A//
njM06y4p3+uyUd014Nf1WKfDFw/y//ibljAcXSPvm6CSj0x1LdWdcdJMHtomba75gCTLsSB9u2YD
tCbTj24d+E9/vyLmbvufkxQevLqwuOF4UTAT//ODjqMgD1Q2HnatUNDOIQZyoEJ9GDNDbsrAVo65
AYjLKWl0Yzqx8R7fw27MaPxl5spzfECnAZzSGF5wJBFVeN7KSaAcZI7lvpOoZFU9Ra7kOnHqbFU3
JnPtXB+/AFN9ak1D6tUI1eSzuAbxvx8u7R6WlyXz0tw3hQIivWnRnUfWCq2nXPzjUTBCcW59Mcf7
dMb4m7bgtavTj7Tpjf/55YV1ErVl3ph7N5PVNi7TPeONTZBqq6RIqm0AwO6LFIT/+pQOHxPxn21S
qfig2GAMGEUW/aB9VT0GFLggyWj5Mi5qD8xwrD5YdrUfAKn9/Sr5/FfnP2g5fER7igr683O6eemY
o+mnh0BtfMCNdrgsLKM9wlj+J+P9uXYKq9l6epR8IVf6rNTgHY0oTTN5AquCxv+ff9nIpUiJfPKP
LvRrLdYJa3eGZt3WgfoGdnOh27n2XUtDj06eOpylZr7m3nAflJhTzcQqVrP2Z+yJ/hb2r0Gv9Bup
IItCxm89mQbq0Xkfnaq1cK0rFhF9FUwJTXHwLYYb95aUmr+xCS7c54BjN1mpYrUDfrooR7vbz1UY
M8/9UzOgkeWJgvS98Gg4WIG7KeAT31upZizIwtR/9BAGQyIcf5FUAnxq0LCnN+F6jMryC13P5/PF
K456N1enbqAD+HC+CsesVLK4/EMbZ9oGbaq9HpC1Lv0Gw7Idc6O7Y+uhsPbiL07YZ3WPTsF9Clui
2K4KvrM/T5jVxSVPLrKOIcuvgMiF/GWas4xPrFM7JOm+ST2bMk5XPFluHCws4tT/frF+VgfwT+At
qzm8bjVL+6i5Y7hoQKYI4oNmNdoq6jEa/l4QaO8DX2EQsiUMPdhWEsTSvAD3sMlAxauWg7G0Gej6
O8S1ZbB0Nx0ZlFSXkMejdC8v0ic5wQJseghoMUFG2EAn6dcBl9cmoEe/+/sn+jyCYFSMNoBXkYVI
mHvhzy+1KNG8x8y7DxDLuMj9ul9XftnudQHCrc+T7BIn4lspAp2qCy3L2T01L4B6VF+c4lkV9scr
A/UWDQxiS0HN0tL4cIodPajJu+vjw2Bij2vaIXtWYAjFZKV+E2GprBqM8Idc0UugN25NrLAAX4+w
CdNaJG/9aS1UnOisQiAhZE6PcXq50cqxqV7mTnKEOD38QtpLm7FzXzRkAFQrCuA4Q0H8VpG6N/Oi
LX3aVNWgLjNphpvK6ilUwLK7jHaBQD0cus0suyrcf1QZBFfAA/mYdVgI1fFWVToYS7TIyGpUb+tp
YVVYz6Mu3foDITgMDJyHQjQ2qQopUj3pMbDsB42Mh75ylyERKKc4je1NEifjF9Oh/zrhyDQdnfEi
WhDr41Aga5g/59KIDqIE1eFLMoCtCSaDe2UR++PC9ft864d5OVWGYZRSxFvMomlZeo9fXHyfOjQ6
iiLaZ47JbcXqh4dJgNCsoNYRHdQ+am6NaLyrJr6kb1uQKVHQ35WDmS0ha8V7/IHtZByrvwKmfhLH
8C3w+Dcosurzy+/PG0B3iU5xI5EdtI3hd+U3N2hPaedRAG4Cd0HjI7sJYmYNaVl1S3cmhftfjAj/
45xYhrB1h2aFaaEf/HDZ96bKZHKIk4PoHRNkcedt52khJCfwcWQ78YLQtmMfCejuqnZksPWDNoZ7
NIeKyvUXZ+XTSH66Lpj1O3wdFlreD5MKy+TkY2riChEVovwcumXr58ObSRsldTkfu742ldtiyt4K
tKVET4qD3Ns0koQ05ohfvHHE56EQxW5qeoJEIE3nYvnzDHUt5t04StJDBIns6padTREKlHgQxuOD
p5PbWlbBK7pklJ4jszo6hXsrMPL9bHtEPUIiBpyqd0/kEMXOUg6+tpuPIu0KN3bJsMYQ+Rkme/IK
duAY1LW47xqyjRVVisWQJOlrx7BpabRBd8TGCWldNfJ1kSHHHOI4OM5rIWj7tUElZB0pToDWPV0G
7dRXn0z6Xt2GS50OzLZt+oiq99jeVRr+oHJsu+PgFPkXJ3K6av58mPJItyzoy7ZmqCgL//zeHCRP
Y1ma2WGufGSgWxejgmDCg7qPVpQr7e8Xjj7drh/+II9s7iSbPyZc46OCUQrFFWGBANwn69XzkMAM
fLcLA+Hlj8jpV0Y0ZG/liaaBQWJTmgY3VTJOQK7s0hUF0NS2Wal5OEVXp+2xj5Nk6fg9mAvVHu57
br84S+67AWPa3//ln6nJaL0EV5aGeE7nUvtwA9I1ryInLfNDIrsf8+WkThFExKw9R1CaF74twK3j
e0rwbj7mqeqstVxzT32ipFyRNblJuvPFYOM/BP6zJhVNrMp4g17Pn+cPfYNrMs+QB63DRCgkUWNJ
UawdQIDbrCrknnmQs8Hx4N1K0zeOiLHuaKOOzwkpF0u4g1+N1bVPg7+pHCimWgP3Io+I6fj/Yzib
sfJvLa12pHFsDU+9lCrt5hbk0bxVV6DrYJqIgx8zqsnHqfw0r+ly3dF9IJjDj8tTPIwZmKwen+JU
zB6b7KtT+jkvjUEilQPHQUyMhuzjdMak+oILPNX3Sh+9QDFCtaAlRzEY+0bkPl9WMH1jLGI5MQ6Q
EBL6VbHQKvUGDaV5CFWnv3Z1RaKT26xS2dpHIELyWCDTMSzjXloRlH8FGO92NNIN3PvhQGJ4etY6
Jz3Pa0qrJIewRUI67c9s+Lx/v3I/f0yuXIsHNZ9Wo775cVCsew6x0EEhD2PMFNlrH2d1omoq3bbs
Lf+dnW1HvNvjPFr3pJcs86gyd/HovCEOGHVSWUJxFA3/a+v2IQzGe37RJGGJJN0cG/NN1Hq7eXyt
N9cOvfqm6q2eqpf5DNzC48bG4qlTK0GKUxE5SHrL3z/jp+c/V51mOyoBeC4FjI9nMrVBccdaK/be
VKQI7LKnHk9SVmTLbCsqdTxzOX2VXWvbny523sU8mITuMNS3+IL/vNiBBJH56zTVMaqX1jiQENJo
vrIGAgSN63/2R7O0vPUADwQ6eVXRTsYX+Xvf7JDMQEtfSwpgjh3dWhD5nwfRpXsZ9C8xtPZ9a/j6
0SpKcbDSpyDLEPh1DcqSUDtFshK7RtPP9uxIGR2sO0OJjiCaGjxGO24sfazABXETzQuS36qJ8/S+
35AGkeK1gAUWWHcoWGjfgi80ausuolS38fluVwRRwoVFzrThezY2NbYozAhlv+vyKFp6clQuRok7
NIdyeBuaYjyHRkceEta8N6cZ/z2gtdDBmyilud+q+h2+s8sMNHaVXgdhGcebyHWHF1GEv0j/CK9E
hvRENIzwfwQ080FWw1oLymKZ1m19MTBpXeYD8ybSQw7Ear9WDK055kW28Zhqn1rZidO85vVWiBrH
J6chi8Kd04BpQ7MzrDytvbT4NZUFIn/7KutntwQumrf50VCi4CHrG7itTq2tsD37D17V0M7qagLV
HFSTnfusTnr7Jrb1TRoq/UJOs4Bg8l3MB+Y11wmMjaEFx6ALo1XnWya3XSsfS0Ux1ogp6001xXs7
1hhs4SeDfZ+OGonoQKjAyZg386GND3ogUyRuUytocqjFmuMxQUSr6mvQB1qp4BPRJTGiYfCqJ+RL
4f2N+KJYkCgdX8bS32ZdmBznXbrvREhoWSD8ccHMOldEEtFPO6eOb7fpNxP10soiLKs37CvZpQzm
tFSbPGSmd5OJVejmeOWs4T7uwdnPC72TIe8hpG19DKpFMyWMZOrmdKv2aYaUUnOL8agHqv6I/0db
+EbAplkbj3k7aO9HZwH/fFQ0YH9r6ULsRLhycZkVrsImRKysF+GCtkT3S5o3Q+07/9SyeMwrq3tR
SrhPOmX5K6p3Z1uVWkRJceihzgz1ehCK/RCOwC1IUnN+BPDZ51+vEtJ7GT/cw34AI5233rGcFohQ
4u3Q1wgAnEQBbzl6ABHcZBNz5a9k0/3wsdZ/c0T9voIC+ofrd9pNbPEvHLNouG1b8dA5/fDiKtLf
qropMOlOm+Mq7ctzpFbKa1lUOX1po7sr20YuVWm+gUvr9o3aBg9NWT9rEyJD6jh007LEgxLBiw4N
p6NuCiJDmMWiNmzu2tZaAnHnvTNFQs/xz/OCySWb6Mz4POdBpXPPN2uuZ384PIR7iic6Mc4Khsdp
kUHd7lZK4d13vS/WpkWItSiVTauWPyh+N6cwDe0a6BKr7bQgwb45lUNyKD0zum3SSqxztdS3VgTr
An37yp4SJQer348VNqVK6sPVD8ZnK0iAZIDUAh80EOUYD7eETxdvXZF7i1EV3r0ygD5FrdJfGkZ9
6xqI0Lop7ftm8P2dN3lv5kXY1foe8GG6LjwR3eC6iG+IWopvpJ+tEvwcp3n/JHNbKP2YnWPzkudy
8slV/hEWvPtt7J1uoad2+Ui7TVuFim/c2P2gb3sw7ss2KLJ1qzo4RLlbvtUaJJWmTp802wjJffOS
zby/JNK+8fS3IlfUjYiNblcOTfycG+37cQUY3UIvzfJSODFJnIpPeZhJ92tcoECpsXufgCg4PKb6
nZX5zWvqa0DH67Hccp9X9zZBX/OF2Vc9EsUu99beKP69WOcDlpN4x7/vm3+Xuqm3FqhISmIffG5V
6gz8A4J8LdNS3qEpiBC4pfZDGhEDUOE+f1ajqFpIUbZvIuhfCy0afsCtPYZCkslnM76YlQhamrg7
/oQGbgNhwixRiCMPhoZ87GUqb0gButcnk46fBNa5g0u1LpiJbBAamg/wOMgzMxG3zJuh4WcLty55
k6UMXejNhu5BzKvptEowXrbTiQWlOWQseWiNLxjttX2R+NpqtqrgzMZtmsmdsLJkqYlQv6ZKrV+r
isjmyGsKJDJszgd4ncdXW25+75nX6hS4LnDJdO2SNLAsEduddCsyD17B5WH7g3/tLFGt1NItnlpG
lQsij80fLd2AgNxDn+Qk6OV5V/5oZA9KsMnVpVsp+SYHYPqAB3djtFHMg8IXD0VFaIJXlNFpPqhn
iM5l0fm7eZPcGmOpG/bOSzJjyiFSaa+P3T3QV25pZajfXFPcOD3vKtLuVjxwCNGKeTQqVpy/RmmL
wqGZnjJGmWyA2DinMh3Dg9J7xS7Ss/CGMv+NNdkkT8Slfa9739kqOLuWQNhBa03Q3x7h0Dql8EI1
in1dhiADY7+/7hyzXdaZAytjWqPamdzSM+P5reVQ4seFkaTJU1xyzgkpIPDAC+WLbtDRYqJQ7iyc
Ey/wdC6DP7Z3RtMp14aO7vzbMMVrKJxJvimURD74idrdZGlt3TqA1s1WM55GHzxIgpNzMW9KzHr7
IbTK1bzZ9Ya5rmCxbx0tFE9q0NfLfDDUw3zUipLvMlGybaYQ09Nb8jn3R+tuzIQ89QWRXFRA+zeM
Uc9xTAIW2dPFqei1qbs9mscCdhPqEL+6gfWxqGrbPM8i6HnX//YnbgGjNlzzAh+uoI27dd70wxVV
R4cbh325X3VrupH9+9rvnwMvkJ0TPytwRdTf0zxSnpVK67fI7ZU1ikjluTBQv9dl2J+7NKbXP2KD
HzyDKDHftY4BRJOHRIWTGjaA4ZIq2PSaz9AidexX43tliv5VpIG981uEmaHVOTsigKqF6HOj21hh
cV/42rAFZ9GuKJNSN2/TDElNFj9j4wsXCnFCl3zy80B10S7zZjf0l4yH02HepTvhndNmyaqFL+pm
jX6SE5ZnXmD+OBdAG7eeG1gR0aRIavSoTx/42XpjBwmpFJ2bPlhGZJwqrf05HwQMnz5g2lUS8hh5
9JO2ywhxk2Rue4F4BYgWIyCpcmzO+4Q1tBdBBfbSGN/NypLnspvEcfNPKDE3hZ+hpUnr6jgvylIp
0k0/JajO2+CnyAGDKFYS0q4saKkfwz7TTgldyuu86GqvWLhp/NDUiEFLn7Q14I58lX310PcNGaah
ru36wPghDH5SwYbxs7G0ddWZ0dsgan1VW0ZwFiL1z+EQGaQ12+2ljPNfPfa8ZZ+GwSWkpHb1BjJs
o7Eb3lgBvE3576L0uXWN0LbhKEbkNP8GXlCM4mMqlybhY+gtWDhZ9e+aW5nJdlTTe6slUCCbJFJh
fYaJg37cEvFNPcnM4955KYKh2rfTFldveolIPcookq+txhdnFWHpISMNYAOSEVWsCaYmGbMlitIA
u19mnsaGOAJcOeHj5EG4BkF3cjHz3XiuvqXHYR16SlSHdlrMm/+1T9GanzZq7mPtudCskOVDWEZV
y3u+DZa/t9G1bLgUwgfdHH2MUYp3atTAZJxZrmbu/0CMw24k92Y9b2IER05IuYTgJv81mgwm0I5K
pBD+FW9CShYku+ZFCux0EReZt503UQOIbU+sj3tnaXDE8gUSwUlchvgSXZhmy8JdMEDEEqDkMLDj
BI9EKMQeP1Z3KrKxwFNZwJBX4jurnKyAnnPrR030YHScbA10D2QGLXzIcXdtRYSobz6ahv0GUnSy
xq9pnblLaQ+prXsToVleO6CN78ioxKOkFOMDz7McwVicPpe53i4qc3Rfu3bz96k3M+yPNT0bbQl6
JpoyKPGov/45C26csG96vSB8M9TQu4mkv69VfQA504NhNp4KitW/BN4CUP3xk61RoOqKWq69nKg5
6YaXMM31aSpWbrijoksIsOHyfmBac9FBrlWUwUvZRMu20okuSHjmQAg6lJaUEHz+j7HzWo5bybbt
r3Tsd/RJeODG6X6oQvmiEb30gpCF9y6Br78D0L59xaJC7N7RDFKkKFQBSORaa84xWw1+IrSSJuiq
0+RC2en+81mAK3Ota42+LWFIPZJgtEZ02T/bAcZM1kNtZWlu/yy3aj8QQD7AzxM9qdyyxTaaMeQN
VXarMGCGo26iAMoL4bxAF1pr0gjDlXKgnCcjwKLbjHK2vHGrxPeqrHwior5/JqQ+Pxia0ntqOvbP
MOxLb8hQiNMbflQ79TBiN3lYPihKxvMpDE5hKfWbMSYfUmLAvEcNQseYsNyVlRj2ulU+BvCtH5YP
qkoyr9aZV3Wg1A+8gNxz2evs1Lr/WjSZcoMH+VMQjPpnyrefn0x8Ejax/nnKwI5r1/pYZzRoSlAk
QfxQ0xIjfYJfAaOSJjrtpBXuU6IfuP6VYxTzUhO4fHv4ux31n7NahtBL8oMlSpfdpLjLNALbGmXI
rtxGDY9WPKVgC/rpphr7Hqxn3j/VCNtwqRG3XmcInhXbBbemDIE3Qgi7dwhEIzcFMY8NYnnoex+n
HwGXacNUDzb6IdANknhpu579ig58zfKyKlsCYgnbzXcM8yGxzF/27GpWmObzs6Mn0bWiptdtnyhH
JrLnMtUpOhK1C4GhmzUR0nZ+U4bduqcRfGtE6Xgb2TQmadU1d9SFzd25dZvjEBKTWkU+4U1FFN2X
Msq3jhG0Z0a1CjhRv9hVZigIFsZZBnvc2mZM8g80d+yrP995+tsbj64eI1DTnj3pb1rScZm0Qz7a
6WlwU5xY47htDUwXVBbjthgL4lAtwuaInvKvqyK3D0Ha30+DHE9Fkn+EHW+cdItnDU0XsCjkUT03
jfWU5zQ6BiwcB5TAYh4HVEcnMY37qe5admjOuNZIfmOIzvaKYB6PPnz/sHxwB/XI2JZZCk/4B+mH
m6Gl6RcSyntUKe0BpiPkKUf/0ZWT/dPh9j9f5f8Jvhe3P4cIzb//l6+/FqQyc6O2F1/+++p++/C/
89/4z0+8/vl/7zd3mz/+wO57cf05+95c/tCrX8o/+/dheZ/bz6++2OSkTowfuu/1eEdqUdouB8AL
mH/yv/3mP74vv+VhLL//66+vRZe3829joJr/9fe3Dt/+9ZdNE/R/fv31f39vPv5//bWN8vRz/u3y
L3z/3LT/+ktX/4ncCtErXkDb0iyXednwff6O6v7TFA6uETrj+OL4qb/+gcW4Dfn3xD8Fkz7Dglpi
I78TfKuhNci3TPefFDO27li2jRh4Hsr/vwN7deL+/4n8B0KA24Lo5IZ/c57W/TIkYoZnzVwUFLlc
3w4TitcPFBpe+D0MI9ygHYHxaTq3hjnJOVqTVFJzfG7VEpuzYawVUT3Git6BySzKbRX0wDa7BgW/
IemOKpb+jv5Ju+gzc2SzAIlJq07TV8XZ+frIOslwp5ZKiM0qPprtID/o4XCTKcQ3wdwn3tKEVB2T
x9E+dSZmG5VgEtBE9kHhRQjk+UddybZDJa/SMoj2Rer/sHvhX5GPQhKWpCQZiEzZia5xiDSqy62m
12dhB/GqAARx+8sF8ff7/uv7rF+0r+dXw9jPYuw5K3Von79+NSgWur5mmLZB939UG4NGju9sMlN5
FGY5Pes297/VhLcTcVokF1Y+IdB9qtwjeGrXvkpR+p8eGR7Nr1OmUCmWrX2jGkHxwXLrO3zg9ZML
3sNjfSluDXy5gjZIHzZflbi0HvEc8wyZPEeR1X7oh4x9dakdLAdRs9MFPI/DKdxwGQE+LyFTyGRM
3xkdXE7Wl3fBZS7CqAyFmbiEqkRlgMPDcuNN7Q/ZPqzH80BI+y5Xa/NUuGQoDyJzd1KvzNNgA6gP
LOWD7UQkVhVZ+d5m6kJq8PNgdJubj+VcZ1f1+pQ4UUGEThEnm9IY5e1yQZmBmd+6Wb2J4V6caMfI
q85cs7oahzgs3B2eq/f0p/rb6xyHsKWZUIq433lTXh8GETwSeClIW8MmxwPdjLqijS/XTYRMSfTs
4BUxHvQq3liS8bSaEVk15A+lPULOBbdLixXyrEqgcK9/y9MJTyvpeSdV6WFTp1Lu0nID8jNbI06G
6z6nRVl9+ym0lM+tLS2vTrvYKxl70nIt7J2I669OBMErmeI7WAY5mwgxPRq+NnvM7v98W1w65zgH
LIvG/LrR39osh69fvF6CMON65MWDT1yRjT7QQ88PAujnfc3RrTrIO0iJh63IUMT4NslRoBHu8eb3
x86FS4YmdVj5Q+dew+u21ppWgt7OmvPSbW8rt979+ZCdeWz+esVkZVYFRkaHzQC60NeHnBUV9fKk
hxsWdLENRjffKPiHt2zJrENR9N+tRM7RUMmTYZik4sHXY9uwuE911SHn1RbQSt1Y3AzSedbGybmx
pEZ+XTaLrSc0npqiPjRZ+qKhotu6o0t4F4JIBhFiWtkEl+/1eK7bIz9FnenkACCndDrlhr4jBM7G
oFoYSDSD6VYee+bot7FOfYPcas+ggKvZHtZJRoJdWnXxTtG/E2ZmnmDrmSdbAtJYeigpS/6q1dC7
ZYwmAGv67c6GtuYafblr1MLySCuildJga1TN5gPqoOx2MnSakLwZJxXbZwrJaVvMt1Yf0JkDEeeR
fGT8UPr65LLIMkl9oS0WrIbI36WQ3c+AkzYJVk4s+oZ5tvxiNYSOPNnWEO3g6/GSySHkTi0meTYU
Mp3/fGa1NwsC2miB2gvpPvK7N3eiESW6jZzF8BIsWWZVibWuB18mvIQnGA1Mmas6v8vyoTj4ZitX
HRXgptYKCvqufE5JKhBIAk+Ip5wbrJd7J0uj/YRraUtngvdRigfFeM8TtGjwXl2OHDQPSBJ6SWAx
nGV5+UUEkBsytFVEgZ6PSH5ZCwis2uOyfCIDOcO4aa7IECjZHhuWZyrWD6oGed3E2Zq+89bPdLzi
kZxfbvQOB+FSn4AmQeOMG7MTwhUop9nE/KpPaHtfFB0dVM9qWDZ1Uo0bYwDdX9AvK8zh5Q75qLMq
HWsOPvE1j8eGfhyIy9pxL8w+YWxhwknUa5J/neMy6nNi4x2xyeXIniXIZVvmABtzENC+oTVwmumt
gELeuD3NW13N823Sqnt/rB2egQ4tzUEpzrgdwW60x+ViJJUAKejU3rCbi3ZxMRU7qFsbq6+ju1bL
mse6MM5xIz91GmwPV6vkOiUb/UOBn1YrsbOKXmHqVAM7Dsqp+jGAYWCKFmpqeao789Ofr2v97R4P
lTzjepYtQGaOfrH3qDgLE9DHcJP6FtsMlRa9p2YV/Zf+i0i0VYzn5tqtILUw3Ow3aVxWXtp4BMa3
e5uMmFWu4L7MZMvyUxKfHLe9+DI/5MGW5DysYv3eBs17O7XzTKkOdS8RKbyqeY/iRNoHMxMe7czs
ARtpcjOlg+MlCbkmaOywzzXzlDJQxK7P2oc/v/JLF8xybtkmu2xx+f8b1UmROEBCrZhHZ2rTh/V5
9mHQCZEpNBUQwOg2VBtt7UvCZ8Uxx7L9YWzRsmqItZW+IVQqhOwnMtAsE8BvjteleWbIdVAXYG3Q
Ma6yFgAbg89NPSjlNtYdf606k+ONGlFai3i1CcYHJ9MISWq/jB10csgr8FpCo9k77ZEpr7IxDZFt
LTC1a2FZIS5I32BzFmt7a176Uh5puyIyNgxH9HfWvEtV08yQY7RL6AqgNR2A38XTrI/0CmxtIDbA
/rV1FyCPp6mjeqPDk4B5xsYK828MmbXTZBePjqK9LHugiktmHTmm4f35jC0ulF+XM44HQblpGFQj
kPTEvEb/spwVQoxaKVqxiTqA9gM/sYmghUzujRZEw1bamvAis0KJlublylbtcWXpMOR13V71ULNO
RS+/RJQWe8CacN2rildlROEhc9UjTrFyBQUP8FUUefCbAdt1hqf3prwrLNvfWeg16PHSxfrzy1oU
a5cvC/yKgVIeAgp6rdcvKyOIoRJtPm5QaR9lZ8lmJWBDVumTDEviHrTES8YyK9ayIbVPtzC5zbOJ
xNW2Qdtt/I6BKWgBid+TwKlujNQZKMZoP7WIgHJzIoiqIDlmRfKoMiBfYwEC6WzkxWNg6sOmNMW4
yqxxSPYk8aI5CnLljknyWhDhuw6zaDooonOJieu2pT8FV43dOWRYhwFySFNHXKFRnjgF456Y5MZe
6eqzUqk/lpUgrZrgnCv9HCYkkpU/WVBGq42tFu7NArC0Q/MIUjU7avBf1o5GiYXTA1ealASI2uU+
KM3h1EzEbebzhDiK9UduBk+15Dc1jQpeXP4xYruyCXwGv8Vo0xibCVMis7Kd0qKs89u62GoqnXVy
J8t3RMmXSsp5GQGXzBrKNhVd4iXQJ9QzWQDFCzZU6u4R5ww87akC9tIa+drOmErlc1IL6umXoAbn
rJG0t4XxOuHCJkRtTjGrFTW8GeL4dtpUNAUeCy3fJDiWtoLy9pQohBc3Wb/582X32wNHu28hHEYH
yhr4+rITakPCmkrmfFDathfQ4yR+3b1trTa+CQpd8XRl+Ka5RJWWBmrq1qtUerQxg3CmtMZuYtF+
bDTnLsXwBPL3RslCa9fNRRAr4H16xVgqeM+5+Jv9NZJPmwUJlsZb04Ei7SqOKpFszOb403/bv9Af
NkhFH9ONExQDyd0WYo+un+5LtV6FzSEYccOuGtsmUS59IBXwJTYi/64l91fiYtkzViHKbZrYVbrf
e4CiNzCugxvD3xeSFDfp3udOkT1MZPsNqd6eRc4woWZMAE2rgdgSxR10OD/cuU2wGR0T/WHQ1Luh
GM9hxn58xtEA6WtBs2GRqqv4nU3KpXkPwfmygVIhkiIGB5H6+kRWpWtm+uT4nh7lcl0Tj7ERs4+S
MmVvgk5Hovu0LA1hj5CMVe2laWJ3l0xQ4tLwakiHm4GK2nPqfNoag+zXlSayg0UCdhsrm6V/U3U9
51VtbrIw/85tb76jHP/tVhW2K+W2Do9Xty8KbqMQdogJRKOiRA7eViLaFVmWryFlUL5ECbSSeXNd
hI59z/DnZEYaKCVCMviTL1hhzJVLQ3jb1XJc951Tv3e3XPR4eRY6bJIIxgTOydzena/MX549dc4z
skmhUoRjzvpMXBpxb0ZJ19Uavpp1P+4rzBFLma6O0bmJq2vGEu1jVlK4d7XBoefBh3JkWm7WxB9U
YXnOxoC93+DsXB0NH9QLRv/lR3ZLKrVUoHjl/DRKU3FWYQvt6hL/9n/RZDDe3FQmjUa2EXjsXDJS
l9Lnl5fmNsXYjP4weRrDiTNZVKWHhqA9B1F3N+qkXoUEMLngIE+5jGE5+KF25Sr0Y2p0EmN7VboZ
aZs+GSetUth7NtLKLkSFs0euGD9MavINzQXyVslgpWub9jhw762MPkcRZlrRfSfsXWCqaIMCTffi
GkedpjBXcJQxvKI6YEylmR/zkQ4Gj1HI4hB9V3bekwoVjsYeIMhTm1s/KhyEj/bwzibIuDzxeNgs
lhsezzNiFozG6xMfCY20uryjNp+3C8Rfk3WBDMqqx+ROrYdiL5RAeHqp6aueaFmqaj4MwvgM1sLd
lWMxku/bM45EO8BKmhjbzM61LUmvGBMa99n3++Q0jaqGToYBmVSNm4Gg102elTo5KISnLHpSNC3l
tnfIbkGcxIJjgRkP4+aUxPJaUxp/NwrVZW/NBC8k4DIsmquhKDgmI06f4OeiaM6VqwgNPHs5BPJI
Lja8kw/UGe6to+Yt6aVR9N5dM1dxv25tqPJm0DyGECoLbu6LHVtA5T5CCtQ8TQCwtLQMQWYkP2sE
TexbV26yqnwO2T98UWTrotSJuehryCWpmbb3mS1uAqUZYd4NlCZpGn4q4uAKpvd0NCpD3n4MsnY8
c6W1XmG4yQMxu580tSohkxrvNAQv8RrUq+wS6cW51jxb5UJ4fRnkWUwGSC1Mr5/b2Y6NaMQt+wN/
+BIWeYHZjq5s06gtywJXZmGzwkLPRlpme6kfiYPiyCc1KquV1qnxvjXFmkk0aYUps8syX+kO/Oom
Hz+EpdO/s8N800nDNcU4GACVOic8vKEKE0s5ewRD1+PHSia8VYZ9Nzdjoh9hL0yKdl212R1JBMUB
HePJHU390LqJewZpdWrhFDDmV+rOs7L5niU4YEfXPDqzkO1L8lT3iYzfmampl51PwknYOGrYrMB8
a/al2bEADqsjQ6w3GsPI5cGeh/ABSW1eyi23SNZ2o1nf4FCv0sxq2OmjE8ZTD3QAweKxMcyPTmf3
q1xvlQ0muqc/b5/eNDDmA8SlzxSCh4FpaBdPXSXX6L7XYb1RRndci2rwD2FDDxYRtrpOu2BYIXR6
qEhbPcZ+ldxA8kMYtfKVh6qt1rY/lp+KMfo0QmDIZipvAtD1nbXrN02rWQkw10wgBZgwXDxUeWiT
VjZZplerQ0Ip/yRMaawtkKP3isQePek7N67U6yBhGo/bijS1vAnXZdHBGOqIgXF9KioXJjPXq3uO
B2r4HiXTg1oY659PPj+L3mmivt2Y0nCHSzEPvTjzlGmvbzWJjBakD679sia8jPbtNAs2Sm+0pnKP
mtj2+gQMqRp302OjKuI6nJQXtMzZlYzs767bAX+LE/scKsSAaWZNerRFZ7K1Cn0NADCDARccI2R8
TauNz+9cFm8fF6qBkYumChxv07ncJ5CgqBmNnpgIwi15q01qwaMK8TBaykPU50/WPDcgZaCgYwmX
3QumTuzdSryEcNlhebrjJziOtOXIxNUyuRUavFm1hdP45wN9O3SiuIf5QPfDnpezy6GTigVG9AXw
DXN5ng4tk58FjUqvbj/QbhGOsg+7NnnJlYTCypXPU0tOVhAih8WnkFsdMemAMT5Wobu3FbV5qGNf
vYr6liic+c8NLVTWjPlB+2XNNieVD1FKY54jaX1WQNlu+PAI6TQ7D7aeriOsitt6FJKycm7nE9F2
HyjaMWc3SkhLZN3k8IjeWdff9Dh4uM+d+nlZZ8TAeXt9sSHM50msJDZKHXAzo/s1A9a8sQd3WEeA
RzDL+8xcfFrRnPL8Hu5CsurH5uQo1vV/Mdn83fG4OFgYhPEfy/XFcwbYoakjGVU9V0igKlEoaMKG
Phaatp41+aa6N6A8rpeppIDhdZh8PSXb1mr3flRNxNwQg/nna+U364jG7pBnB+E1torb+/WbNIQE
Huhc2V6btPWqMIP2JpYp6ZFC92F9IAWLC5PUtHmvUdKFTdze3Fta2q0E69yqQRiMiCoZd6ECeioZ
c1BlSeNpUYVFaw6Ds7u9oYTTOydXn9e3i+0Hi/TsR8JXRv/24rjHbCChIIo57jhNPcuRrG0wcs/L
1kw0muo1tiDAq+2KW5OZZ7eSszE2SIo14j2e4gMBi4TdJceiIaWUZL+TQvgBO1MyvExruCrC4lBF
LK0B77w5hu1RA1WxWQqkyU6Y/lCseqJnUZVDq+5C1771OxNgUZuHDPXsuz+fqaVt/voV08kkOoKn
JmowKsPXZ2osiryr4U15y+x0mZgqE3jUcY70pVKklh3WTaHIh6Z1aDDSMHJD173umd8sDRvfSu/9
Wcpf94StWkaBfR5KDZqmbOPMxgFbBEcREmxKViWD6nlM7sT4VkK1Dq4N4wp/5kQkCuCLfr4wwiZg
kuBq/RpYeHCqnekQxi1pZGrqv7PbvAxPmPdoPDp0h1sH8xnD29cvPk9zp3Sg2XrL8J5mS79RHSIV
0P9Jl8l9lfH4DUKQ7S6+eT1Vv8BiIwFDDQSG1vIxtcauXWUdINdlU9rWg7NVnTDHeCPCI8nJ0cZU
/Y+hNsTHYoxBq1coyn52zk2Hy0Ak06dtAkMHhFX7BUaBts9UeY9AfLgytJ4WGfZrgryq0RuG8SN9
xVNBoLVXIBM60FdA+jg0N2DGhCcR/W/1CGpSkyo3S+Ot4OG1qlP/JVUrEtTLwJwxszOz3q7BLTjC
c6rSuBaj/JL1xo2guwtoy+n97RhWDFfIdxOrHBe6dKtoTWNInLW8dZ7Ckvw7VQeHD71/Cmp/s4gB
grpd59rQv9cxmwUql7clVeZcdALpnH30r8+TknUJnRFLeCNa6RklYMZhz2ClR586KMZ6eRvjVH+h
DprI9U28ZYSwTIqUKUSU6Ncbmw3tlWLCGVcr0gMppcabAbctpeUyCVTxUFtuWuzNWeIXd/iV+7w+
WqWV+swlNA9xf/lcMq4lZIFqE2Ni+rTcNZRHUR6Dl0icL3kucf3ZNuLWki77PJEhPDOcYLYNhJFV
evYgS36fT8RFMIXJtdpXKnzdlBKVvQnrTTBQ+EBIQlWdmuipB6a4UCNyf8XlVm0ZLLClDZtPCMLs
Q0fjZTv6RPQSFBmxzaIJnOR6g/WzbQ8lLL+DE0bN2cH84Vq051pFfixLHc4ybvxdqNfF2oKVg966
KnYjBuMqqWpm5+Nwbh3rdipsLjPCpFZWtNOq5ErX0/RaYXq7lZ2THCqoXAlqeiNF8U1IAeymFrbT
pMo98YHlrgzLgZZwKK6EmROATepBWXXpfgEMKLZvbzv+fFlIcgS2a4TTPPM75IGJcqM4xnXVUxw5
QdvuGsYGhlY+a7X6VM/PAJ0A5Z9vXM3a5P38tHL6GGgPYFHsUpDoAZfuMtXeuWAbD5bdf6xbJbtW
6sTdu3kzHPJ6+tL0Bpsr5gjV2pjDBOMEM+BQAiw1kx63CKE5ezMiFCxKbPp6AUY2whVXIvmUj7O3
J4H+U5ZpvddkNpKm0QGnbsZop1fDNm/8/ISOM98xa4cwPs+rWI+bVWdG0ZeunjAhiZtlsm0NYQWH
E/Nnp0AeDUn+rGm8MckE4SEjkpPH5svA5fCMLsjdNLh0EdNKdTyB5X5Api5uIna4RRNCPECxDukA
GIAjsTvbHQRetZZPTgvzVav6+sgY56iNnXGtTal5QIUarYCYfLdgQty1cZuckIzSYfHvDEbqxzJp
NnUjgLmG+S2pRdbKHHx9PWByPVkd4Z2q1B6HOXA1wv2BNkj7WaY3vv4sgsje4YBxz8tnbd/+GAw7
898pXpYK7/WjjHago6uzLs6YC9jXq4Qps9ShQsI6pEpzrczOKp2AyMPYmwpXOdLjgBtYI7fmtHxz
xDgqksH56Jr1fiRi6aNq3v3c3EJCFHszgxA+Ys1fooMDi+yUbsy8zByafVnOeQUAtB6Wazd4NIw2
XtW9ZYA2sJxNao+G1wkZ7dF5JlvXz6j2ZD/LWW1sgOaYht4sV4OhnOmwc4F9d7E0vkzZ+KSMgfmA
BKyEPivvGe84PwndueuvfXPUnoIMSbFN3Q3MZ1yxTVCedA30M5CobZr52jntasJ77Om93tZbgZ+F
3kqlNOQRjkjgsrdVCLLBFUEWUFDryK/pzjD27zqmOKmlOucy6aHjRwoOCEt5wWwc7Fxqsx0bp7WS
KC60CkXZkrOTv9OweFNc8yR34NTyPx5SSBkvuq2Bg58UsqztlfnoHJSQbW4O7A9Pf4RC3xhfdEfj
ag4jFvRu/Egus3VLK2ZVJ+ChXRGlZM/ERbwd3TDbopiuX+SAR2gZcf95x/WbQ6UgMtlqQRF1aQhc
7DGtIdCcTKYIGQaj3CzXVq+EP9plESqt/BAnJZwc6XtGH4+3ZPmsBwx6H61WbEXQiMM0Ddw8ToCA
ZyGwy74l1OG/ONTfbON13heQTdQV9DMvKX9A64luYSLlTQhWisHv9mMXn2PI+WvDiTvATCBW/RiM
YhQxQM2BIGnojg+QUOW5aznANMbM32jKXVMgWCYOZxfFRngg8vjs+g07xHoKP/75Df79UaN+ogk0
q6wvK7Reap1oy56jngScNMJZab1ZgKhlWwBFqqdDrKIOr5PhummC3WA15RnNyx1kB1iSo+RWbIf1
NJscKyJVoLxsiJjL13l3tdQeUZO27+xE32oZgQSZhi4gcAi6n5fTDGFjIFFq1cKA0Iwr6IDJesxi
dQvjpVtNOrlQ0SwugFCWMvV17H2bJe6mT8PkUJRZ9s5S+mZCRI9q1tIt554x5eIc+aXDH2hKFrA/
dNgB+WQbktYLSBt3W93RzzTdR1n17prrWNnoeuPsTaedfYD9ftl2KWiHzEBF3YSFequM/uiVac5m
t9Cek1xaJy2X3phMt2TFxHusAQWx942F2MN+D5PzZkq0vBDUyHORYyIK1F4/E1qdx2Vdpa63SG0S
wvm2bRx91ifxtIyMhJF7Q6/XN1qaa+QLZYwewuqR8QlNNgvIXqVApVAQurqIc/58oS6UidcPLGSa
3GH02UwbMc3FopVARYaD4xjkhLjO2YflfodM/36ZCVUO+zLDOsSjrNlcWBjkAQJ3a7yO+oGy+XPY
uP1u+YtOpzlcKJJnb0of254n68o0moRRNaC3aZgyrO2f9KB2zrN28kyCknPWoRJRaA/JNopaDdxe
Q+tzTo2iKfMCuwsOocoEJ4BY7fvxnU9Y1T6LTOccTDXXBXlVWJ2Ux3aaVj4xHFjkeCpM/lcIFM1J
s3Hf+an63dFjmmsjVb/W9QxBIic7p7M4/M9v5W/vH8Ytuk2wn4H89mJRDco2rsyusrwEwcWd1Oxd
L5JoFwAiWgsSscgYgzU3TnhbR2G7+1ITLxZm9aOLMOydg1lq5svzauuIOSE00Zm89FU17TgFlA+W
Z6jVj0ZW+rEfIILHqbpeAkfgo9M6UkiU1gcTX00aVZumc1+yCk+f6bMlYzCloh84Ra7toRDVVw00
ubWMkydlMiEwtrZ6KgobwWjNPgU7za7jVBKr2wx43+NzRKAL6dicPzPW3h29zhupy9fHwx+3ADsU
ExHD65vKJI+el238XTZrQ0c83Tx8ihXNBrpQeHSE9EOqxsMusvM7IWQICzP+8Odz/kaPxb3NTc1K
ZUI1ZSB+MWjDddRiWDW5GOcJS+D3O9DH1ons3GQ/6sWHpgIMFA4GxWwXYR5WHtx5T5gZbem5GcFa
XdN9S/LwwZFddFr6N6r0gdXO+5pSVqRzNiE4Bds4y5CXMhmkegd1sKU6ArPszDpXlI/VfEc2Km37
AIQMuSnF2qdvuE0DWh5ZZd03vBskZubRqkMkU0G/+DBYvrILwHBfIWJ0aZuz3GNJfGdGPjfuL07V
/B4xUdNxP6BG5SH++lQVSdoktZhv1hHIv+Uzh++GMTpUepCRZdVR3uGWLc6V7eQ/P+SFdS/qwqES
yWn4tPGRddkkyY2vgvnD8tkQxF/0yYfOkVTXsRz6+1405cnwp/6I0EHM4PPIKshBqyDZdV172zXl
s91G43H5o0Ulr/TWp14nYAfrgUCkI6G8oFe4XXpEIXbEnTFWyuxXpoG5SpSREclSOMDrWU5urZhY
O42x3i1fqpbvrwW8510rEAQFlgBwbiWbTmvhCyZImmKyXuF8Is8kSJGLKsVJHgrs8pJ8A1fHwuhG
FYxWFCEGorU9KCwCzodPVIoAFohuunbywHqYmG+plaMSITr3XPXa9lFhluNJUcfx5CBp/vtAHd85
BeQowU5rdoOkf+gCQlgrkakd8s7eafTA8OrN52LQCqh24TgcS4N+ed3rV34MBaYiKlsBLHStaGPs
NU3GvDbJ65WZKfptL0sItKrdPujFtHXTNHlAnDnuraElaoQM9H0p6xaSX+xxZZcfpkAprsx0fAmQ
uGDCduV2IN9zP6hA3VhQQJyY9rfQ0MdPvTo5fx9aYqjFhrAJ0keaoTkkBq4Ow0b1I4IKfLwq7pBn
fFHwO2wywuBcgb+bgQtLnFqzFrR6RaZV9Gya7X2lZOa9W5lPaNPJGh2jJ60jp0TDRb+eEVBegKXl
sac1NjTh3SgN9QpEtLiTjs94p286Ou33kUGuhTJN8i6zPdtoT72LHqytq+KqioPojNrW3hLKpT/b
GFGY9d3ZU0u9lQyED0dhvHXdAAVb5XspefJXBGlH6zjLqi1SudCjOWZthOrnW9uWwgPzFX4YC30b
yhEzDc1Rh2cZq0Bt5c1WysRFiW71iFaFV1tqdiP6IL8J+tJL08GNGDoaCOui/Lnt3BUgnNXSsSNb
ZNgtS86s0dkw5VdPy4dqUHbLzUHwhLZThRpuYiyWBERkV6H92LaGONs9crE6hC27dMYrY/gwM+YI
OMJvGVS0UaRunaKxAn+oD09OXn6cjYbCHdsPaQ6Pb+7BJum4pktJA7pS61NYpcVaRTWjrPzukVaY
XA8QAc5Nx97HCNmTGuogzwJ/FOvxhrxT56n04dwOFITbpS28/FZnuSECYD+bVu8j0i01Om9WToig
QSOnt0p3F7cy2aoqcnFFrgtJ3iz6NXXPwCZY2/ZQHnVMhrdhrdD6YHa4CezCoD632UiQ17YKQuz3
tPD2hJO99LPFx1U3oIuLD6FVWPtRqWL2oUay1SfNXmVqJE94Eu11kEFPAMOrr3JD2Yz0urYBqczX
SqFP22j+bIC56A12HK3TEPCHaRT2lUGS6K6fb/gFBxU0NEOcRDnDeGHjg49nQ638VeahvMqmq2XU
zITRulp62SXl8M/eliiRoPuuvYmC6EdmqZFHnGF0iDRBgyLI8+k6m1HoRVCPx4x91wZwtbMRE0WV
anquW0YgUED3hjHpfstyQEfhxWLhpZGXwc6ycvPo+oQ4yNmXnA5JtConxGdjdDPVqXFDlOcne2jK
YzOxVkNpX4so90mUhPYE2WEs4vQ6pJNwVfXnJcVIKQv2k841xlzGGiAf5BDkh6XNvbTbcnhFsKUm
CDRz05H5dXBsMtP/IIUpOLc5jxfpEL/ZDiaxFbvS7advvoPcREbSuFPCeDdGZbRpzKxhl1kaeE4Y
BErfqfYlnZytFfYPDHyobME2LR/SJk1WRpvU4AciqD5lMm7gCtF8wAi7U9EL7QLUdxR+oSUfCq3K
14iUkSIln9IwF98Rb383bL9foXzo6U/O2gDCyhw99EFwsHrI1C8AzuHq/9kGEix3u6nbDfqk36LR
LFfL/Vfavb1y5t3Vz6J94nl/qpw5iKyx7gdBv7XIov2yuABN1Fdki7u72qoo92U+sDAg6CiIfvAU
RQn2IPoHG9X/POLeDtEUHogJCaSNRjtPCSzQs+a5S0jicFdxU0dfyCQi573Jb7H0+bemTudYBO54
Qt3QbqyiQgqkKPaxGkbCudz1/2XrPJYbV4Is+kWIgC9gC0cvGlGuN4hWS4L3Hl8/h5rFm8VEvKfo
ZstQJFBVmXnvub8J25I9SkG1Riaen8iZlSok+Orlt+9dJfIILiNh5vyrBB71cvMrQGr71nSWeVDo
ZqX+AC7Q1yKQCLnCz/5tBK65ZG3XRHUnk+A8WsD43R4vSzgqZOigqUUmBLNV0u6/L1Gu6T9Z0ipu
pKX5aV1FsGimdPi9fhIzHJG8TO25NlU/se7zSu1ols1NixbjuSfiola83/tMmx7WCnuIdqjjtmkV
h8epyTLv9/t0UNUSTUKvpH62Q8coh8xd99Eh6aISgYJQCHgDYbbV7ThzIEBwhRJi5aptjBgzXI95
ThQtDkriiZL9LEbkzybXh5mGHAnqvdqTURZGCytyHiTt4NgcTXoAgFRtSJn3pbmbNLK19B3+sb45
1e0d9bNb054z0BzW5jmGHNLEX+tI4uJ4j+d/8edDu8h35GZoA6nxPPxnqOQfzW1kPt/mVSs/WKOQ
3DvwoZw6s3CyzTLng1b1Ennt4b38Ga1C90QTfbE5xmd5eZBOcvNuqmOFxj2pA0lVjlEOdZsCuAAh
Gn12TfqRWevfDFnORHZr3ZDrF3LUiNSFIl3Zx6E3Ezi9qkrQZJrlrwwyLsvcPbWzPOHs79MNh+Le
Ncqw3k1klWyKmj3cFGXqEyUi7S1cIIN4WvFdsc/v5p6xTWmn73qXP2HFzzbt0paQLZeN0UV4BhNy
K2YLFZ8+coxuiSF3xnCl94/eODfWM2fqS/4YlsFteivDRdvM+HukkGjclfNBmHG6W15nJT4aMYd8
6HxwGbzUxBlSlMcFsXpWy0iqM63zaWZOm35O5ddZLV7A8rz2+RiIX8h/QylsuqgApI2RgHRvYrZB
3vUI0+BUw7hIyJhazUOKMZag+gvns86h8A1WXFxz1rmkPfeujlOrpdEYF7Jfd6NyR0t8sjrxY5jj
cZLrHY/9yA0Ww7ZwlbTd1Wp7xSf9UsDK8JYkuUTGfLXVpXFMAzFY3Y/IKpavBkCSY9gQQdQWWYuI
m71kF08a+ri1Xo4aSaDJ2Mj3rNeAFEOuc6KqL87apE0OgeSWF/agt80EibbN1ifRm6HICZg1PKdV
eK9SAd2LCwVFOSOxLkVV0Muhx/pl7W10m25Njjss+3wbRxulSi+SVW1TIizaKjysxo9tTHd7Ftc2
+jSG8MDwMWAvPYeJelab3mNI4q8jVi1dRawjOY2uFi5tLhm3BWohxEOr2s1n3nY9JQyoyAzhwpdd
nankZdHULxQ7jMziUQHcbX9myfrJLOxULcNtAk0o1BTrcksLHfjhEA47ZjjKaUrk6tDNC0GvMM87
tIyGQ135bvQ2LLxqiXyjscyr1A/Q4BWci2OqtK4C+HMzqkqUAA5L3qRM9k0DQPRga34qa9gbz7Z5
1qufUqDOKT/NDLQsuI0ujiH55NQYqn6yyTMTQ+1zckThOm715nupM0derpTQhqQfWxusFOx4Sf0h
jm6yaVfmG60sD+sj5b3MAc1obPRWP23mTkcmw5ZHyFiKUSF3CrUWOyOBubw2pyFMpe2iWm8Yp8hP
Q6wT2/myy40eR/ujksrnAx6s1R3W6svGtmThodDG1+ilC1GzP0XIDsHmq8wHQyG7fY7Bi/T2Yki8
MGWB4FzO7enoNqC2wn6FLRXYUjG/FOi+D1FjKzRbiulDDRnUTtGC0ootXWrG/qLF3f3BvfjIRoE8
SxICm1pX7MtHthjW4SPWxswbGoOEKoCsAcUsmeYY0Qu7R8MlXg1R8jwIj6z1zYCjGIylOxokckQt
OOrJad8bICoEwxKLl5Ha0jvjbPqTzQrJxH0KgIxKz8vAr2ukjgIpI31Dvk1md6/aPuaWNEij6Tzg
0eosNiY1Lu8cPPtdKGrZg+nm4Sx244kXkR2i3MyJtIN6Cri2M8iMjUTK/WPtZRLi3LDTE0dEuWOA
U2/Xa09uhMusrdhLvHilab8mYQUex9J8Qo++FiIF5LxH+I9JtJ/mwAARVyVetJRbmhmkS1SOTnwg
o3G8/ByI+i9aqQGgJBbX0hPjBIFgeBz8Aku7K/WHPBV/4vQFcGJ+Sxo6YBhsRhk/vhBnK9G/RpMW
czNsP9NS8oyk/EvIcRCFRbop1la/JhDDutyUX2x56rxZMX3F/psVEBFAiJRF5D4GZxSijsFBwDHo
QUEvlQ9wRdZNI6ffzUDJvW7ryriXpKSeiHvJ+a1RwXfAjOKxcdL2mQvG9CwuZIFPaDGDGRX9ruyh
l1LXpfvIKglwTMojce01JZPeXvtw3crDysUWUSzGpgxa0XpRUNgrNctNJZzYxIysMueFxm4djYqr
w+BMy3h/HV0bdN7GbFtX5EXjrAvxEZJVXPO0+OzrTA1IY0mIsaqkq0akOzbH+ECeZXoUzfgoArEn
/mrLb+locS4o7+lgOqk40R5f9djNe9Zootw0+rZxVkHu1r2ea1Bijasj5qZr5AHNcSkL3EzZW2Ai
BND0EhhpmvYSZ+gJaI9CAhZOmsJdLCIyKm1IGSmXY5AQhVasbOsFYEo6engDS86/XLU+rqh0bt14
7WDbJS+2yK+gFpg2MwIMckXrtsQ4KQzl1OzAzAbaX6L/UdD++ryyD6GapRLTmLrl4zcXMQAzpowZ
tU0XJctrOY/tTgqj785UGXjPGakSfTQESCxPkcFyzQZ0a2NflbI3+WecfhTrmrC2R/NnnjIgXVJ3
ABRrTJzRQybQNt/3JCPWuy+A25TYcpvitRj+VVLn4tALuT2NON9TQTta1yAcyzgDMlctRXroDehy
ka06ZTc2QabJlR/3ZumIsE0Zug4+s3soVZXxSDNhTTjlssw7OiLCmK3OXRfxdwKCVJj0BNIG0WDr
TfJpDU8poD3todevuvPU0hLSHmm5VX4sU+1qgH1zijoKRkZDirR5PC1r1t7ihbbXm1Yjk8WDMXsJ
rbUrRwH4UHFzkBdO/RMGzqDQOiZPlDKlJkvuOM9fQMM+ZWuksOhnUiw5QlpdhsitI5Wo4XZs+NWf
UlSUjET0VnZrhup2ZDjUsJxXGye2cc9elwVeY8yyN7704rlJX9PyKy3etViHHwvazy/mabikUvza
rHDBF1xY+/WBzxqn9FQC1x76cH5qzFR9zmqACNzzcs/piz0/26NjPlmpOVBu1hycLVl9a+L+okvH
Ts0P5UqsiBX9aTv6mr0dvySk9lLek2M4Ca9KioOZMSqMSx0ANMnbXJzrtuvYIB7CQzkpAM15atGL
4JFDMy3kunl15GkI+uXFn6V9xgml8KfJq3krZ8+ciaYJTe0APdjjeTBDbBangVcQXZuHnIfDfdwJ
ZHOxEqhq5OUCa22JVsZWy9rXLLl9QdRXUbIN4ksy/9XclT9Wpd2pCqmM1beRHAi9QAxO0emycQKY
zpY9vskqxRNZ0LvgGYzfIgFk6ocls7j9rF3MYmdLO6E897C2NOVZzn8iiaM/qkuOLnQjHuqkQykF
rK6TyPyp3ijzU9q+T+FlJJpRZ+dS122kbiQSgfJgGV606h5B7W5eEc/lUrDMfjJ5IvIU9o1I3uZx
4TygdCXgv6j7p41Ylyq26vZbQOId2XmU82K9LzQVS+MvAwEcmLOxgdGq9btJAFd7jw4r6iPUI9AG
zA3bYPcaApSwPO5A0b7RmNAtN6kOdYVJ8nliyc0dk5fbVqTzasaeIFHctln8ZQ1e56zj6R6CoYiy
ewZ4MxjYIf1oGUAFlNZ7bcynMql1XxGAxao86vwcP85QbDLR835VVFylylKjsDh217RVlM1iWnQL
bd2r0kJ91fv1q5QzqmeDOdgaFbWTdcgDpeo77x+vX14QeI8QqY9ze8dZBwMuBPbzTKWyaRrXziUf
A+3i1EBQZssmAF2CrnWcuaFGxy4lt6A7uaqfSGLSoK97EC2tHsSTkRwLbJD7eTSMjTbH+nmdO1TY
cMWmYXhuQx3LMuOZk43VdTNKPIWYBccdprC6hTosIR0SmTvX1gGrWONKS33SBmUnqxyT8+hgojjq
MdGUgHyXAf1VNfqrUNmd3mczZ3RHU5q+j+Yr4xCsCYr8SnGAv1Mr3Gtdc8L8DQuwwzP26Qu7OdVO
W3hC2xXjKYTULi1lMFSDr5JwwZc73NvbTK+3VRoGRFYdOKzkLC9desVZPztxwyCpx6GOVOhSzds8
xR83H1PUqjcZFdrKmtBtxAAOl/5BinwQjwK197pRuV96A1O1/sK6bhGbMKLNZvaDn7o5tjI9PjBI
vqElXSAPOQV7Tfk+55ayBzeRArglFXEsA7Mx3DBtfN576LfZqbW7XamtYETwtUMe1GbLb7SyoknA
/hVtB3VkfFZscC55dVfup9E4JQKyvfpcheEmHvTNEkoeSWb7OI29gV378Tozj/CrTAUty/VHe4qg
m+PweE/s2sNq72IWpRcc4VwLfYFOpUCwQLSLhSG0fCkmoipvigp3nIagbOf+qCl+yTLfhwUFf7lR
28kLAfuaMy7Ygesz7QEeINRIVXdeuYmtY19RSk6DR0KuQ8CBM5dXera+mgCsdbQqpgrsvaVtNg1R
G+xUPiBEF3oKDesT/yXFn2R5rlSEFyDvlHL1pkGmI/FcwCMoOo6V2HEYNQ14useJ+OUIDIruWlMN
+Q3J9zAwpVBwmxaBGidHDg00DzHwKfQatmH3B+ifgxeGWB2Zu7TbWKXsGdMrZ3d2In1Tk+JZDETR
5tGeFOv2Wjw+dKV46yFXM50Arl6SGEyjdijhMydS79VWRJf0L60OuxxZeRIJjdO0jcJ0PUl2qlCl
LS6mgsydpnAvG9mhyzVXKhcnrRFEigJvG0U7v1GOMT9Pbcdsa3rcMo2HiItQ7Oxu2pZj75mG5Kmr
7Bf2V1cGK5OgdYxw/dHCnWzXoqybheWtHMTiULia0AJ41l4cfWjJPQOK1Ma6CwCA2BrU2WXBaLbj
FCognGPhhPSVLbJvm9qDU44z8RzHH115M+zEp3J3SzF7hXl/0JFSuaKHDBVFzaEwGE5XfLIoJeaF
60DszEiPA3B+vpFIlidLxrHUWogg8Zr5S9GeYp7k6bHVFxyfAyIi/kkTj0jcOPj9Mt1HnS75jZBs
ZzGLHkYgSRZqnbN28rd8WBWmDKPVPcFFMTYkCqfOgv+NHzcRd2HajAWEI48fmcbwNFXq0uuMQd1F
bbvD6tWeigzLzLTmEVUY28cstJMJsf2b6dRlEQsH2Hw5hMjSQ6eZC5RTVdNvl5L3dhjFc1JlT9z1
m7rZaAnwq3ZwCTJ5GjX5WLbx3qJ3NnTJsaJFOWMQYeJDx3nM7mH70DXPNkFUjUolJfqau03U567p
XsyJKYwK4HVu9OVpWIZ3QUjPfbTv+OhDp5Wf2zdjKM9S1h/aVSeqqj+E0tdkx4GmFRtMChumuQdp
CB05/qclVHuQU9bK8jW8maVsuxoiinJSICSYTzhqjw+YeqM9t6npl8PotZzL6FExwTkvzVeUxrht
blKEAhaxvDxdARhwdGdJnQk6Zy2fuQLC8UovhtpgV0h+MZG7ThyyS/9h+CtnG2pWjqNj59nDvBlW
0lqGaIueMzl3YfjaDEBBNIoZ3yY3zmng6AE1y/eNXr+TNdLtdHDpsKnQYqidwVnaWq7JUH0WgySj
C4qqszkq5bkQTXVOARP7IGYz7/exutIxUiKsd4253IG80vdd2CdPNTOyiPEpBNWhfeQidRd7WWsO
93p76Sqmsy0AMLa2/A03MnH2vV3fumYYtnibOAp8WY1l7cK6U3w75uskqJTbJm3/xAwMziPDhVe1
uuSzMF/4ocWhq/NLZXG3mWOXnG2xym5SdwfMePqJaxjd0/pUWmvt4eMuL0MFTSRfGi/S1fzFWgiB
lrKXiFbDgYgh8PvTHPlj0SdBpwqw5KsSGPg83ufKeonibRKbuyhWP8jB0U+h3lW0dTAfhVPebCr1
YBlx66lqJ93yoiK+CLq9Q4pav49tdL+Mcc1DaeU/k5Uth1oV8+H3T4hflM0gSxfzoiRwd1r2fr1R
c2cYm9nLoXg6KvyuQRA/nRl0TuGT5nDa5bQ+6bS/a0Z7h1LUAD9HVac0MuiWNSRMEuUdUNU1WfW3
TEuO4IlBoff4gJx9EyrD6Oipxlkty8tjLA/lkRYsBbmpBQuoel/plRiTpZm5Ud/1V1lIlx77whvI
qGE3SNuaudltkAhdDDOyNvV1zbgYC0gyg52AEkv/xuh4GGyO2sYs6ZFHBZ5lmIbdRjePcQ3GUepB
iTFnoe6d4eqDcsYS0HHwKulUrbwTtYWauvObeuq38lxf0sCgpxrH6IyIDX8Xw1Mu9fzG7X2iTj3N
mbHTomE9101ZHQn5hj2izCdk0IM7JW+1UlxN0kMcM8YK3GmUo40VM7XvyOXmfs6dZcCMWiucHgcT
GB2Ra3pCfB2vU7Znq6lA8TEQ0hMre1vz5oK3Yhk/pr7/jus1e4rTyPaaOlpO+QAEdqIbdcQaQr/L
1F9NtmOPNs0pUsTBnJa/Ce0hTo1VH2Bcy/am2nzheQ33kZSXjpXMNPyWjNFXGrSDqtH90MJ+jx4C
cGQcdElu+sBIf6Y0NH3Slw6VZFqcTlVY1JNClygJi/3vn/77oCWiZelIh8DkJJOEojnTShwN4tc5
CBlKWoJwdxMN8JCwr9wHqUtNEHqDmD9VOUPynumgvsdS4U4dKB9WPd9IZiu9RSqVu0TubWuvW6tl
YESH7hwr1D2dgqVpxisA9G0LP9d8zaGiowW/K6H8Sq9I9dtx1nifbeVpHNRNLoPYXIF7X8Sq9k+1
4PVnSnBZ2s8otlj4MNhuoyW8VTm0JmFYDFRymSjvx59MJcX6vNqh8ysYacDGE7JS556kT7lbgpXJ
JyDg3aJYL5M8d+4O2mSAkmODSMlHXqrX4NNU0wFt5g7LnyrfTSnwztdaMjg82UTb+IgBvY6Wkclm
n87AI/omWLkzgi5PhytxiBp7toh3bI3Re80sQLfm9g/r4RKclCaadiKPd6vd11eRvTPAcLVQuwul
tAOtbcwTvckVzioGCLU/muCP0caZlT/qdk79NvRBRqLGEZVRRHSJvQJ8s+qNaZcHpCjjHiXut5ii
CWB4jKy6kVhNeD2tSrIZ0GuxZ2XZq9J2+mEpxZOok+JaYBLhd6a4JiMifKODjLavfrVpKRweHl28
Fo41mQgsbiR7FPeiHSqH3qq9yZWWPmhnfuqpxTwpBz1uV+suEcE6GslhLiwtQL1c+dF6RrL8aPG9
TIryJ9oqakI8gSS7RcNbSvvR3I1Lvb4SPRhMhe2GiXIt5Hh4AgSsAhVgzhaXdvuaKPUNONRV1cG2
z323bnOEzW6jIcOZa4qQvJvoe+NgojFDKCBUYpVw8AyiUbHnPbykYZJ/sLRuhnCkC2lDzomrmKpi
2VqcJIKRqJeGXpyc109VIyryAyJCn225dTFtYNL6fZCfTvL2qJ17otLqNv+3jPFTzrBPbTX6RY8v
/v3QySgkunLkKKQjG+mP47+yLV7LnpuW7pDbhD6+4He96v6QqNn5RXovWPpDrXD0AWmBr3PQGgUC
y5VYqEErhV8PErlrIZZMeWzelsh6mXMYlMbU5AG7eI+LzK48FVkThnAnV0NHi2MGdz4NStlJsNR7
MDif4qKZUBNG30seel3EPl6HzyqnQUzwm3Zoos1oniemanwpZX2vxvs5jb6lpt1qeGrJHmYEklbu
mv+iBurNwOwf7rthYOpbSdhxzBITax6uLZonjeSoheZdrMgoD3Vt8vTajjxpoH1kCEZ89qke1ino
7NrCT/EPVdi5aBX5RePAUXfYP8OqvSacx1sDsUArb2oJu7NZx6Mj5gxt6vxPNx/1lEwXusGiZuWI
jOBf6mnCG1xKPnW/G4LEJxHFNfoWU8sjdzCrrgBsDNICuKYl+ry5jRqhFulxLhHbkb8MeDaspVe5
6phwFWPHUZHYzsxmEK/XNElS/ImeotPhqArlVUsJXEhXsr01EUwjI6O8eCowYNZlot7ZchjKDiFT
yaQ9mgbiljGtWGy68p05mcJsnHEf6i4M/fHqGaAceZ3FNsNOd67H4WOmCtdy7acoC/1qy6s/j9rg
tXDOLeE3SyEFrRTpr23TMoxmaiLxNq7M3ilxKlX2Fd6CSHkPF5kt6R8Ic8/U3ge72yJc9juNYKKF
vC/9IrI77gcvzk8y1huaGxHucMEgPO0EXXMG4hLwOtWI9wbDizZMvvuK90XOpVfodsWhl9PoKbuG
De3HZHooEfo/Q/GZzCtGYu5PM4wP6dlMMCZZSmiSxyOf7dzKX6Jy3KeThYO+JDciY/Kz11NRbexG
Oi6rbQZ48lc6jitm1k6lisAovStwNDqAaqI3AHg2S9Vq7JqW4rky0GO1dV3uJimVIG5nF1rWYvwu
u/WDFo9Lx5EvjIOF8aZOUye0KLs07gv5UjS30sSoU38u+LEkgu+ilPee7KCmpEv2aoa9Jyf/BC9G
nBmYMG+LYePs/a0ESY5BcvGni2jiJ3A6QpB6WCvxjgzAawZWcO43dgFH1dH73eI6pzcjcTCupeQx
bmSlgnhdlm7aSLvK6HyVVKLI8AauQ7J4enoIghvJzN8Uisre9Jv2ySbrvar+dpa2HS3TJUWLirB2
c32n5WXuJKMsLm0626diI3Q2HTuOsr8t1xQJqjfiyIsToi8EIJXdexlRJH+j0NqNpmW/gIIcdmum
cAzqhVdUsfRHsQan19FLxEYGjQMVQ6w7EtVIDCO1GGU3o6MTZQw6L2H2Zm2m8SY1Gyvah7bhlQYX
unlmcjAur20u7gSja15b9BolivyTseimhN85zeS1BtnGD6lp9AMNBzHD4DYpDWPlkwtWWr5WJtVV
4kwFEzp6vWMCyZJNs2jDoApr3VPtWXEZnfVkAeFerKJebAhzktzVbLqbFN7zsiuvKk3fk0T8od6k
aZAccGos3FAhJh75uZeTl1Erc1pkWEXHdew+9VX3pFZj2kCIUX2JUCE4MC/SHYEucE3hldMySuaP
cbG+Y8THpAo24VnNGGH9Pp7EuOImZtdBkz9LU3MaH4NQcNOg2+Tpo0czs0mbASHB46/c/HtUo8Nd
GU0NUtICyOPx+GKiIhlIYI6V2j4uWbRcinCE8WgxkghtQHBSpl2zeL4+6JFjYsNYgYB7NSZso4OU
jn8YcXQuqXj0gdun1s4YctSM9F+pk52W/Y3WvI5etGfyUqEfjwX+CpPkO6hJqH3AnxgaBA/YdzJI
YVibhPHeF5MTWvRuL6/W8iLS0F0tFmD+bxWqQC4fPEkRtxnRtq6uyx5vCVHJR0OcFAbF9Vi6yvRI
AHpDfODKFnFu9sRZn+Kgnnyj4mRYIShEnmUfWyZyEuNihRJk7GlNiJEyD2C57c3tHGgx8r3GIyBN
GF8Pk5E+MDfr6TTWCxYeGjAMySKaQlKc0IsjdulH00g0yP48OvCDRRoTQlSFcfSESo9GEqhfV0yr
m3wv5kLKnuRWj7YMuSRxngdNInurcY7LyG1W7g5poPtz6sUnQi2vWcjJCclP4pMOLUeMNmFPfWeV
JDGJ2b7TSa8GfS+L41aHSzfiBW2ZNgztM15ZnnnowA2hbf1TcZekzXtf/R1siSEVOVbTUelSdJjE
cZhnBErBohfuyi4TDrySjB1qDWGsajmJ+b9bYCFsR+F26sLamVcEqP1Go25H7coVl3oDi/xj3sg2
4RkM5qhIvU6D0TjdUbCQ78XzGOjAI0hXrhJU0b7/oLPLyLqi2bbjRnAzbHHanDya8A6Rnt5s3EBR
OYP+ZpjQvneS4DrNiq0doSuJnoV5j7LRmUgsUppnXkmHOERHqVvAErW74kSOCPgUrJpyCI5R/4Pe
/BFNjx2oBgrpV5b3GJwu2X7k2laGvVJprokAYWpAjss3XQseMI2RXzJLbSajHSG32JGzn7A3oaJM
cGbppGB8EPZXzK8uzbRcHvcTg7rpr6n/0aJ/eevPcLHml6FnzCo9WflOQ+HZ/R4TfgS1Nd+HaCnH
0pCkthcU845Z/23KvWHlAbFjpPUpjkQqm8qBurU+U7BBM3zKrP5qu9xDkuEQb+JJyjfkIDQzljfH
L6NkY0M1HXzteKDJHUHqw9nDwVHhdPGM7AQYtv0Zmu+WVbsAX2jIa3h+/VXrAjPnik8mlGTfrfKT
zYwwjIK0o4qTuOrL9H045GzSUHcrwNpU32PKkFOTXMFP4EkCAXMI4/BIYcCTW3LQiD3bui3mRDeT
AV6FQrcBS1DqDFQK1FdBVqbxtrQwQBql/VTKffeiKuhJBqymgUhC6yOsX5nSaojhb0ZYoMxuRooh
9Vtd7d3K2OWOy2C6E/Dkzc20Qwc/v6irqvkFXYaNAvblLZyVPyGX4SUZ9PZukew2GOknQMboQmLl
uG9nhouDOZxaXd+OayrtWIyf+tjObnKW6Yxru4PczNktbQr5atseouYGUg/MGyb9CDdjajP6BUJs
JkCLN8SEyQ3B4k6NInR9edn4jb7Gt3pV5SdJjjcKPMDb74eRE5jZM8OIsk4+mR1p0KpJzp+szPZd
aVe2Kjblbw7AnDHN8DOfMLNz73EKledhq9D42Rqzal1iS6156/rps4v4jNHE1U2UZFUpe6PUftae
8AsxtAnDMgO3AC7QkwxTy1OZnbSYul+aZMaDvoRfvZmep4ELlSl9vokm2Tz996GWQ2TGcQBgvvnf
h38f+e8T9IeHFNTY7P73D+ztqF1ojNMR1vTT9Piwzvk2mup1//tQ2g0JV87jH+Yyoa+rZu+/nzbg
5qOn/y+c2opBZiSfNGFMCyuR9T4vTblNJnU9/f5DszbyiRCRzyYOGxeWFBlwLUZslLzvVTbLG1MX
baAYsfReD8m9q7V/yRxlB8Wg12VbIU0nhSC4ojXTD8mcDK8SmXAN5jcPjF/9QT5bwW2mygmLdt81
+yUef3gKH0YjibfyPM7fRR1+R2NcQ09L9G1+lpZ1vShl96OLrv/ox3WD2AEYNVSuD5Xdf2rbmz7o
nxU5Rv68TA3BwRIv70KfXW2uhRbeJh1pLf20bp9KNCnAC9QkxdL2NCVlU5q0L7NQ0f92ZrcHtSI5
Y0zHeU1tiH8QkTZIAqd31Z48o6z2XYW6Ih1rBi/EO6MqF5tGWpnjDOpNJgfrbyrrfizHnBDnTjtl
hLMf1Ey5PPKmmTXbBq3Ufgu073vuhvEGwV9zO0iT26hL1yOKiPUYR3TUnW4eoy1OcnW6SQXsY9lC
B1CqhhM1ZrUnOZbOmWYn9X7ELbKBMrtVJM1thzpjPtxs8rKlvuIz01X4WHji7TxhpH94hQHaSNqT
KQiCgvyte7mhnfRhlLZKHeqbvu6s0+8HLFN0NFQAJBOS3d920O8HKUzozljrkV4pVqrQ6Fhz28zY
hj1xIuqjbYSnq7ecNSsLJwO8hP6fztLvFxs5XRAAWMfVzlmrf79XnvODRqHUDH74vCpekX2WqbRp
S8mkiaCLAGmYxaqRzMBMmTZkJ9F0xQVVMRdbNagce6WDXrXKVSg6UjbKW9GPlwqfhNcVveIz26kI
5kSzoFhfRFLmjjqGiqvH6W7px5/SZDDe9gLMSHLNUpEHMEJ7P5nBwVrSY7Nfy5/o8bffh6L+Zvcb
eobaTcWBfjfT+rtilHzspgLJY9HMW4wxiYd3rNzmSazd27wCG9unOFcefzUzNLatYMT7+9eE6/K8
2Mqhrg2MQzXhHzEd1WerDeLWYo+fWsCXEBtUg+a/lazFx6KQdmdUdrxXrP5gdF17TkmCceV6epJK
VIoL9WYvCpSHCSzYYhFvUbFKGFOcfKR5vQwdOrNZBOgzJepVWZy0Ue0ZLeqAI4nr9hd10m+xMlrE
i8ZswHaFWMKaxvcu1WkMEc7316wQGZflxIYUfaeW6WEZpuFU5dpJ6GBaOErhhmrNftxZo/rUPf72
+69Y8hBGjANXnj2V6Jyxlnr/5+t+//j7xVzYF72Zyt3vQ/99+P1ektCkPULm4P/90lGxCz/q6tr9
7wf/fmKrLuc6yuNN1UcbS+h/qgxlLrbdWPiT1NGZYRgFi4xEI148BvdTc35IvM7r/3B1HsuNK9Gy
/SJEwJspCXor3+oJQmoDb6uAAvD1b4H9bpwbd8KQ1GqJIoGq2ntnrhRkfbF2HR+f1R6hiENkantm
EMYpc5qnOAncu12dU292nurIKPZOQ1sAWov17PY+o/l2yva9dJ4rEMU/hwD8V8tKtuqshJNsPZdP
g6EW5MqfuQDWlLSBRMbF7U9UwG8qSXE0CjpKzizFqm1yIITBT2Fr07HvL+5IOt4cWy4jfRQaLPRo
cNviV2dzqHd0MnPN+dovBG5D0nhrDKFtg7zvCImha2GadmgsTQ2anArms43wKSaweyD71tKjX26W
L6oA2Z5Fm5arYG6GTYdV79hrS9zl1MahQ6tn6/eju3Jj6wdaSm2bJN4Zje4v4JHRDouIj3tOvpkR
vnR46/E64GRoRX2ICMs8+IaUpzTpmr3ZtZco77pbukS86nM3r+oO4v7U0eIfR+c22nVzqc1uHyEL
28UNqrA0FojVTVQ7Tf1DskRvvQDyrtfsZiann76FjtHKs+QA6y1quuGM08A+26LK18iqUJXYI5tN
Kq5xVwacJbJ7VnM39wPy/KaOQWM4ccdhxykvEYlXdR2liBYXRYKSWZgIyQnOQ9vKBqYh/UlG1hvQ
lalPXSckh9/O/2WN6EMcl+Y3Y+0jQqqgYNxhCA8NfBqcihnRaDVqqDrq78nVWpqSmtpEStT7qvCI
BKXIqIoWUWr80qKMWLFL/TUr6xWhb7WtRs7zyMRWFf6PpARa6sF9zMCS7FunNY6i4wea0XBOer24
OrgSWsmbBVmG47GV7lJjFgcBwZRkSCPsrQzCJjYSthl9OouKnTHTIuDTy6fuGNEGWD6SnuTA/9/n
WHX1UL2YZTaHiT47G90e3lSAHImTltiKGa2ONmRfrTTnNat0t7Ihv4cEIQcgWlIUJo12aSbskp1S
9s3s7U3gCdqHuPPGya2eCPDEoCIYHDVPQ5CMN4v2FORV7aRjDF9xaDMHkDF03VnnXyvRJ8iCsFpl
Sa4uRj5/j1IfdvXAuHB0O5yBHKJXBOwUSPmI+tSc/K5r3VfDMP9gG3+RRLfnvAnkxcRB2PtAd9so
788ljYsDyjSsstWraTu8MGTOrkWB7UD1OUVt3d/mwNrZotQhauo/2mW/9KzkCqNhBaLqZ9Swf40a
ugM12PWpoiYGGk+HIr0VdvKiD0GxV2nMbLbK9qPbrgw8/DeifzSPv6djMMDTpbC2HTwrrnqx443p
xvVzE5lQf3qsa6gU98UCJe1GRnAWi9U216N7bIOETTTwwtLH9NIKMSPh9qZz5rLjrxiJ7NNBaNdg
TveDgBDvRPI95TS6mgJUBy5b3Cqmmi6YfLETdCd/pIboCkIrnYGOkmrLDfJljXJVyU6cPltgU+tW
4z7Omirf5BHhCp1Bc9YdMT2N2FE6uuie9P66UalfkMfXTN+NvP/DDL1kUjTHqbapYpBmw6xJjAz2
71JlxZHpyTbJwdaTKnSqe4RcfmGk8FVEGppx3a4l1ZAf9bjgiJnukVohIqGXmvbnanKfo9byVzkH
xKVOrdGUJWtnwJczVhCYIBUb2xnlcd8aBNIPwHtRWgWbysjRG1GVxDRndIMIj2ABfLetQ908p1s8
GyTTVfEBgc+l8OBcFqDm0CgT35QK+Mtt0H8MSm2Au5G35r2UZFSMEcs6zseD/BqHSb+IyXrmxFt9
FGhoVnUp2uvj08r44dX+sGT3QCWQ1qYAAF2OgXxK0sm55C4irdl6HQiHfledS+clrbVdUJlHpmx0
43BmhimhXiZOybUI4k8ERHir/emHlQX0Xg3DC82Bd1xP1Nb03vxmdlZJV1wA3HJDmyOk5s7GWEIv
QyKSa5YYez0LJBWzfi5j0i0k/PRlhkuLPhXu2k9y9pGyvJdOLdbB6L9XigKbQau9UbQKyiRZS9pp
5I74B4daMDTlSBsRAFjutDgvE/c1j72SpoP6nuLqzekbcBHV15B1jNNpzq7QEK6LtBPItkno0fOY
ayeJflslVDh7mUYX/gtBWSL05kPv9FOYIOtG/x7RUYF76FXXMfX70zgET3Egtr321bIEnqvGMdcz
BORVBXNmqlwDI+x4c4Xl3ivL2/gZBqvMpgsyKBovozTMkIVhNASkB/1q4EKq6ZZ6gIHW5A4dsIvf
VGoUO9UlL4Y7f6eJgRg28LsQ3VKWmdOe+3kvUzEe0LE9G91vQKsFOSW0KYidwvtMfm6oltyQMTEB
r+B/rFtjJabeJ96N0QVA55ke30jINR2Lm9H5H5jk/SM7yngU2vymBTEyXEzHPZb62QkGvKxAGtsS
D6ZeoZ3uINSqOYfM/tMuJyvs6XXo9adbBd4pyaZXs6NpMNn0i9KW1IS66f/aZjXfLZL6SAZfGXmn
jnkpm63dMSOAKR3thz7nYOHN3DuBdTGn1HvSMhZULTrVZbtw+SLvnmetf2/a8S8kx+iQLp89vj5j
Bi6RS3RDe/aCrECazcJcSJqRMvv/D83ykYu7bcBTQqc4qxWLqg7N6IE0ypIYTeTy8Pja4yOXcJSD
aRQMosfyKDLdW0/KmNZlIF611Og3o1l8BU3hP1mUJ5DTipvUUFRYYjqAMutDf2iGU25AjqXwo62u
jD0MPsSeLvQw7mw9c695ohcns0Q8ymCFD8sIIJPD8BOp/OIKSQFLgAYb8K3SikgUE10HeuWl7m08
UCYvcsXye3Tj+LkaAdmUQ1+fOo9OmVAQ+hOhiUstDXF5fAQUkr1Vcin6lvyB8SD7YN3fQy/Ca53R
z0E2UIeqdbJ3g7vG5n6yGP7+KXn+HAKi7wHfjRxPs+9NpzIjTm6CNVeBuR+LQSC3Xb6O4Xj+9x16
oLqjnlFRLDsMKvv85hqr2UCIRUe2uP335Tpo74Xji+P/+bopaOa2GoSLx/+eRq+ANeUgj+nND3sR
bWbdB67HZcxJd+zxZRfD8i4CirMtIsNdGxqRVlR8+vHxEGgJLo1I1+nA8p7SKHg8Pr6ciwpLQJvT
U5yj5PrfAynZGb079qQyCCodjNMSxItwKT90s3p5fGPklLx1oiIctDOIWO9YdZcX3ocAfipbLXx8
6fGQOS3c9ByFGOYWe+W7Ptw5NtqEznk2ogAewRI2WrOrK1i+DlIQlKf2W5k12rl32Y8roEM/XJVH
68ma49NEn+qH/MalO16sgGFlPL1GkSbeOX2KraFF32Y+qBNCmHpdxcb04dveyBgocKG38+nsMi7A
GetdI4Aj7wq70FRNyJCVdZl8BKn/vguzHNoqZjxNf/dNAmxg+s+I6UkOMhqMWJaacAG1UMAINENf
U8v1oIEcr6ao2GVzbLzhQOVgzqHapkKIOVfd8ozzXYCm+1OgI1mPbonfaICSk7jx9vH1mT7PLgiI
8Mnxj30atdzkDGxevfpDx2119tPufz9ICSkhTRz0HBlBlo9/NSb9f76FsLIiLC2TYTzFEqUy//nx
Y7q6utkSi4NEHdlL26Plkft3K3KwZHu1CnPOl+eyGnc4kpGKR1Wym7xyelLLQ0T/DyV9vh1cZ0bF
Lp2nQOEb8Vzx5DrM83UjOJAF/hz4i7toHvpVLcd6U7QBvXLabaGTT4J30x5+xeIjbfvoKyvH26CK
W9/ClZnJ2ngyCxFtyg/hdvVpqiMd/KSBjNTXmycaIfSLHRQb2YjRgKwn7/p4oIjpdr6GY8nvJ97g
5eG/f61RNetzpkgg+p//8O+jPhnCJGIR++8fSAUbrkEReqQvPbMMJM+zLJ4dzVPnfvmMbkd3l4Wg
bc9nj+/KdHZtiSyKlsvwYefIloqhf3GisaZjg7nCNYiACnqoSZogNj7DwRiiTGwPSdBvHwKixwOt
L4EvdBzXWuPpB+baa+VtIc/JGxyjN7+ts4uTcnrysqFHYQEjYQ6cM391uRkNU+7cgvOr3y0yf7oQ
2jCQ3jKYxd61kXC3Hdy6DO0QkOQ2HDwmP3Pgc3mrzGGoXqmt6uZyJRXKpiLNGGEHw/usm4uGkVQt
L0xULs9mwa2LmNS7DNl91P5QWOo7VBrFOsjVdyGtnx39hq0GRg8AsQk6LajcU4DkxMm4BuREPUr4
U1Dl/lEJrJAt4iV/lBiCoSNcYqIii7jwj3bOXdbo1VPGwQwVJgd2BqpHtOtPUgMpUbsjd0g3LsOw
Hgu2zUaXmy3A5SXEz5ZcDqWim+FTP68gC6RHXL2fVgK2hYJ+55PpiZmNvmoj/zDlz/d2esvzAdsG
Jfqm9b06THhz174uQNvTlDvHwUesXH2fcJ5wl5KE/skXwYcxBAsrDoHEmlw0zsa0IuN5SBhX9G3+
OxXx8OozMsrcpMPMj2FOn6R5tvGGnSosUWbiT/t6+m697BDpQXfMhpfWsuqTa2IBk4bH8bnI130m
tr5eIpYS/m4QZKPUjU9rLcj0o5GVLx418YY3XO2p35ThvC9hF1TGQ6nWfl3/HRPBKH82GKK08kOn
1E39YFFi685aDiMZTg1pb5lV2UcoeWvyuvwTASE0NyqwEWq0i5MRozDoia1lA1qmD4hYjh77vhrb
oyccfzf1rJqxSuSu6uiSDeUzi0O7i2t2d83onbfaFoc+br+B0NSrogFrF3H6ZZ6kcVgz81/ScmcK
e2zwrkLYlmcvOYkJR1OlKMBYIRHWYUKbJhwNYo63UcZCAeKrWA1esIU4wXeNiFFLFvSa2cRO2aSy
1gVTQz/dTwUyLGlFp8l1hz25XR3HqPEH2o2cWbilbxtD4T/Mpz19r2YF/A9hdDvVIcdBau9wRAfl
ZTsIl86l1m3AFVhAMjoaE3rHLSx0xDq68G6Es0JH8Yxso4PS3ngc4Nbog5yrSPDH9FByNjjnurtt
QdavsLNvHcBYuGR5mjhd7OukmEahzVtJcuK2kaqOMydznaykTbPsaJlHN66qiMKWfb9BkdiueS7t
3lLFmRKvWA+Drm1h9m/HFKqX4GxClyi3YGIlgh3JMasKXWr0RJqwA7KhfZv7CSeVOdu8rChmJ0nr
07uUbqXfxZR/d4Wq171AH1IhV+Ve2+VjQYBmgeeMSmifELlwcV033tAcg6oWsGh4ObWZ4zHa0HCj
aY1D/FseqF3Vc66x0A9qGdwQGlnoB2Xhr7VOTlfBRDzzZo0FAWQx5dd+VhFC2USgdqQLfof5V607
U9a7PvGp3yfjpXGZLFNeRLQfsyUEGhF+DstvtC2wQLp2cdx8PAcDpUCqcB+jvLxrpJah8DXKVW+w
8iD1gR3ExBntxtNYi192G3zWciYq8K00EMc7OEBWLowIO3hNGtx/eR74l6ySH3UFHcZL0vISe/GX
Ss0ftsjrnYlx4jKzuBrUSM+eWrxKAsVa1ZHQIYsiONEtKQ+ZXpxbR4D50uMdO+NKcAb+JPrhJ26j
N0rY9GIvDzVnbZiJ/tpw6KVZJkiXmaZF10wOpigMTfBytmaZyAOJZ+XGyY+wYRjsVzH2DMVPhHe9
B3ENKVyPy5sNeUCXhPcFsQf7X1mhPXm/nVb/k2VBzGwvXTtB/qE5bX33FWyPJCFzaf4YfRRH0oSD
RAf/OYj3WDCbIydJKnufoB8P8fVetLTBRK3VqFvnO9PYXwaMIJpC+jmdwD1MOt6TZo7vyUTMRe8K
nnkv6EdEQjsk5ffonWVitNfYFfiLYQoF6nMwWiSmwMVjEg+DrspIAEWO3dUZ9ocPz5wksup4UZQh
pqpjgdMxQi4bWOY2mUtjT8TFT2ee3GMz7SujHqkWl3E+LV3bIcYhW0hCdfua+zkyeRShAlmY0k/z
gGimX/QlZAqvWzguvJ94FXSNngOUxKsOU2av53XYusz8YuZeq84WBAyq5tJBg6B0kdZaBtiCq6RT
WJZpPS/Mi7TgyB51DCqJfDvi6A+OjcVBWNd2I83Ua8Tw2+aOvzZ4qIzqPLaReZgcBCFVnGShpmzz
5A6/ktJqLq0uyN8RKg9tNrMQ+5K58hPvksCRP0qyy/akUCfI49sN0St26OvVR+R2SJ+n6bNXgo5M
gu91AMSDQ6pBtw/mzetzlAhF+hs907C1OXqzQeQNk/ip3OhUpzSpsnHBEyTEQMhdA+AR4WPyV5qm
RP/b1ThOcAUnGjy93BerdEr/lnHmb5t4/EllIA5Lz1sZC0fY7RlPFdpTjTVq10scT8MQDOsYqFMo
jPRJOvpPG4Mf4rHmtcAeflaq2qFT+ZXq4xe8jJ1WI/QFk2iGHX52FNaHYvLULhmGhqKbbgVhiPA1
6oMo6IkaqM83VWI4OzGTGKaZFbjcCl1fM/I3BWhWGTtqX5qWWHstdZ2PRvdeGifDy1JrgDPIjjjY
ujvvhmW2LVE2bcvYj26G5WFvFkDk5WRMeyHnd4CkdwNp8BDbcjOqnHVeygXhSvR4g6qDDjTjfpq6
oWwISRuyME0IJcLA9NRK8eIqpQ57KmyADYq8r8IAFebxfrMj7IBG5RukDbo+/GoL5P8xXWyKp9f1
IGL75BUCZp+xgXvnXR3N/+2Xs71qJDDFtlXaOtf996hFA5A2GpB8NM2KJsvzUEE8rpPPfFLDdcQN
TXtuXuMqMU6c7vwterTQJbOAJk/3qmMGgq0y4Vqc7kaZdVtPlXi3sUn640dQZW1Y5gbjJ9AhHuOf
VWfOXyqOp1UkPuYMWZyb51Aual63wfk54VDaEtXYrW1l4vXPTYA+ytrMSf88M6ZjwOb260ksA1ll
WSsnaP9mmIxWhtv8aWqWAV0iL+6+LIvJOXJ3sTVJF6Otx2WY2fKs1dmwstwGkVyaeAer2wrDImbH
Ta5MF7+RJM4byUnQyvvkHGX+wRxB2Xelj5VL4yD4eLBjr7gHsf6nMUl37Toatk3zTsTIH1gb2tqu
s3HrC3NnkmXD+kFHvDc1VKV1uo8clmWrTBlmZAN2Buc9VYI/hgMY6uJ6O8d/Ulf2l9HSOITqPEMn
5z1F0ror0Oqa5aCdCiYqUI9I6J5ZvIvftop2dWNwjEqqL3swvziFpJsMgzqjsUqdhprZTJ9+Omoe
bh0VBhDneGtrtjgFfXomB8dAHMeJaojVXivqq5rgneadM7zS4mRSHE9bz5nIyICI8a4XDrpj0f81
sz4PS/tSde1w0TTU9tQL5PRpePrm9IJpfQ5RUWVYFIiBRioSGkXpo0ZxfmVsD/THYPj4vHZWS9vH
GN39bDbQaLIKhpg8xAEoRqSgU6jHhI5qLfJPrcZ3WHW8IjElOS7bMBKYeILWeO6CxNwwkN+rNo7I
koC5YGXaJfLY3oGgMcdamO7pN8mNMwN5DomeQwMYqCY2KUGZwBK/8vz2hb0AjiKpzwzM6xcjssk9
z8i8zmvm+tzyNbUUGlVKUZ2Jqg9krgJrI2oDs6eIDGaHw56CkeFBST/WZN3pXA61Qk3mWneDj8Yc
5LbW5gLCl3VIeowVCH/gSSffUUokpSvbJZpJYVaTk3xWZkCU7jTsghL+L8rU/tIGJZpxoGEeGN3j
44Gx5k/XLJydyrhSF/oEy7f+ktdIw5OZxSoHE1drfos5laQVpuQ5rgP6+/lYmuvOgb2H2QPf7Ow4
UDYCYhy9xt85Fl693nuOh1h/eYDR/iVN5A6TWzuutuRkOjtXGejvJrredpL/dkmI2HmBOtQxE99i
UTXXyjaOEJmfp8IiBmaBN5og8MOhVdbWRlWeW+56IGIA1KibXsoK6880GJAjUHr3gcpCNxu1m1ew
Q+aNVbzH7a+RiISXGGo+bh3gdcAV4TJZnN2xDbirqrTcMNUD/ykuaIQMy680qHN30kPWZypxMwlh
LoZkZy+QcLdiSDM6SXnrCmCuQEdu7GAlbcUquZNT+BNa340IE+eoqM0X0dmDcOlJvQ4tzCs3N6r/
yC4Y2HzFSxsXFfeCEC+P73KSedyiL4pOFabfLtAoJ/McbvjYcO7SstsD+zb52vVBKXQt82gwj0C2
qXWXx4v+yNwITIGAD04X2fS1BmEpGO9VQrO66psPvycCK0jhuERN9MQaq5j1xJuqsFAwedqpy/MU
cgEDn7Zhpus27VWK2L3QfF4CaHCSLWljjxAPWjVrW4MR0TpRvW7Npl2DVkN90iMIX06gLu5Uh79u
zcpJebyE0nQknyvR2ietSW+xcuajoPLsGyKoNCvLLlSr9SHCKpHZRA2R5OUVm3bU9L1qPPPgGhFe
k1Q4p4IN7WzZztnuNMZRYNtXdRq9G3Uzn2fUSjvySj86wpSOKdlX2zi3IYg3cvzHqFQB8aPYC+nE
seueHx9FCe6Pzm3Kp1F6m9j0hle+/XERReR/45rjFPd46FkoqjpbtVCKbqbwn/OKjPSA7sNqHihm
yRzOuIATwVTSa8JIQyArNbEyOLM8GZiNGNS4+gtmEOxmRlKGTUnxWdKJP83SOHo6qtMZ1+lh7gKg
T9imfFZTLDvPbWDp7/Y8HUZckXKJkEo1nlrMhGDCirB6xHxDKpy2ukQFUproniXCXQTYyQTxd0nu
0bIeomO+ALa8ydiONtb6NohLjKzsKulY5rdYR0odZ7/+8TxN618GzSOIJs0DAynsJA86GiLylrGR
2HYWxrGvsb1z7PaH9BNH9k2zNGRr3IOX5bOxz2IE0cx2p2wCMIqcsR0750VM/msAd/oqOCfi4nRO
DeYhhsxN2Pe0SjDHjhSIE+onDXOHXUKJ0Ulqv6PiD7kSkG+Umk8vlf/uWFn63aRkXTfO1ohQypRa
5v17x5M0CSiE/E2ns08EWV5d4ybSv8e4YAlBqLeeVQJOwg7+NjW+YI7k0UkjVz6dDCakhUDk2Rrw
HqckHrYzxHA6MnUZAlLz9z5mkXdOPLRJR4vzSdVYFfrWbNppejXv0ka99kI/TnnF87ZQbo4KIHrG
7PZCMdDtU709SNF/NExc/4BSW0fBKp9JoI6SmHQXlfsXRFTTxtRHzsFkxD/9S5MbJL1Xv5oIUuVB
tybiVohjIsIKtlGhp1fOrByup/iZnQR6azRbbJhBcfj3/LW4eNft55bRCGdLBFpBnO4d+K9hIjHJ
ohHgXRSSc1mSFfuR8HI7RZeH3rrYwlboNpWaWEY6DUVdJ/duNUdPClhTiQfZmQPji3WDocBsTbvZ
d/700tLeaOoDAVpeL6jMBU1jrmHTfAnS2nvKCcZLivhgEnu1wkzWIu/Gzx4k9sZKC4RGzOyvzPXv
yw5+kDFoLHJyb5ZmYj6PNIfja/OnDWzc5VzG98fL7dWD2D9ud7zCDB2XVo7DTt4wH9pEJmNnpBEe
/f4SLx3q0cb33+bgJZr6JDSULwjzAIpkZagOV3S8CJ4Rmrf7t7dFCFjqNa7sO9V1Qq4msnNh2t4m
J4t5mzs4aRoGW9TWbrvX+Oc9smPAJbCs1n2DqjmfnV1Q4ItcGVr2G8szeSwB7QhK8Rk5becX9BJ6
Me9KVMWvJZDjw6Ts7gwiF1yXrocD5iY0+eVdX7i0ldE5p8cO8C8U+LFIY8OyjspvtmUUm9dH+F7Q
4WMbPdNZW63jhkYb7a1OaqGWiiGcsUXfAmH84bdDW+V10GnyAFyIxtgN56k2XgE70E3urOEpr+tj
rIwPl4bpk9YjCqkN9TWqhEA4OgvS+/gHSbaXs9WcVsFFyck5YcgN8AAjTzDp7GyBG3v3TiJiz7QS
TaXGYDJwtTcI602oXHvPJvOdI67+mCf62Fg3iDhDSAWGdVm9OxMBJxm9bzWTErmA8GfcrIzUOTrj
fibn3nJqTnJtWp/zbJ5++Zq26iczQ578HYNBu1U9Gr9+jL1zJEbU1f3CCYvEOfeIW7atGEUmPCg4
t9Cu0Di2Pr8oezNrn8FXP076NsU9sq8Ths2kM4RWL8anx9qJL4gpQ5aBFrQ0jDwz41iAC/dq2ZLN
NJNhlTqbR7DpmAKESipn++9aM3tc16Vt/yRl0MN0aEG7KSU+FMkMdHYmDGJaoPZjZf7sU5VtYF6Q
WVL2Rzx1HDJinFz6bNnHxEL/0ZBhsLI0OktZmv7mhbY+dNugPGudkwFRp6Hnc9BMp9/reoWZPrfB
2hMRl2BOrMzIfKoqInuF2dVPw77SSf/SGEtsPMqxFPjMypolPQbLqTAi6to+GqiUa6UhbVl26cYB
aiUE98Vo60OoLPAg3tCtETGMV9dvT2LYFaMpb2QcZOs2TX3Q1ZyUSvwyj1frsRTSENW/C9vMwmBZ
GSKjxILgOv2RfOU/tpeVm2bhUtBXGdC3zuav2ALWqsIHu5i3navODBLUvGNylb4JeWzAP/t42XJc
ZRvP2tvT2Nx8neq7j61NlQlj7z1Wqo4IuJaJ9bY18eb4C1N2aDw4yE5MfoAf7PWuIrqx/55kmoZk
2Xw+fqthOsHONgqa8HTk3hH99hezNTdFxF3bGEZ3IOyP4LPJ/xVL+9Xq/f7ZHbgN0ihhxovYmdP4
KG54UxdoRnc1h+lgNpW7s0cn/54EIse0yvGnqsbYxH3R3KcKwVGq9861H6JPDabm9wiXGC2DrnYG
F8NKdWO5BXgPXGa5eUZKJowBeEmzNl4ntSqe82ZJ5EGlVTmiexIDE0CjdJ99YwKquXSGCY8MG7+K
zz363is08m9ND/pDA6CMJvegf/cNZJPJS0glmsdzbgcOHTSO3tbApq04LIamt1hzEn+8P14aRpQo
sOb40i2T+FrX+32OkfUU5xyFstjW9qWZ1dgZOHAFlAInzakvSQs9dRTiVoG/BgLGkyWNZ7E1XDAz
hD1cx7WTWe2hNECedhkc+2IBNc+4e/FdQMssPH5EXqJwsYlPOsQmpIyhKnDHLst9a3hfgCK9F+mw
KJhVsswrQbC7wmBhgRZzbOvExSDR2qjwmoBxNuzeKahsICtIx4hGcDnruvPK99v0LEvceqZRvjuT
GL8eKwDDq+Y04vjd9C13xmQ3Q6gPCKClyfIvstEPC4w4ePzc4tqUycCRmrWrUB3ycYukd0BKrMkm
ij0S3cYBbYWLSAGDeoH7uKrKcyrTGcbGhJI1VvdmMfFVuNNCw2/4EYEGtUm11cbP8SMldTdesr+S
xdTNP71u6q9BWnnrKnfKPbh9DNJsq6sA6/Cz7bSXAEGANdbG1Ub/ta7w9Wx5isaevvVqatUm8Shr
H694l9g11n6874/ER7QY7naudE6ls3Iv9DYx7OloDn36M5um65pD3U2/6drE69oYut08/oYOjJZx
IG3AAfHT+VqwiTx0V0znW4xSFVb+WLBbROTcoe78QTypvhvHdMDTSeyWDqMLoQEXlHqeSRJ61jGd
bevBHO//Xq1qIP/2UQxYbY9VBkgAQqHB5jrIAceePBZfWOJ7Wv8jZwJoJ41d7WEoxKfctzkKLXuv
zkIbCo7um8d+jH+KH4KzUt/3yFm59agtHWTZ8ivRadImy3FcdyQmV6EhHG1cLJYjObsTl6YsnJe0
ddBdTQ7P3UBHvax5AL87/ZrKaLh0LZryABbAI5JgtimtZ+Iu9xFQkRWYHyYvFAu2Wd/okAVhF2Aq
1fiOjWWoBLz0QunSo3PceMmtlmpvS+0JzGvG9GuAT5IifsE1RFsVwG2jlfZLFjQDpqOOXKmk7NeP
gnNIspuf9OIcixaZHoKsw6NIrYWFeDVOX9R0e1zrlY9rV6kG7k823uiSeqdHiQqUGimYS0YaibA3
7jQjpEnckWDR0l7yNDbExSn2SDFkGmpvNIk5IcBLc6tVEsrRe7W4jZ7tIXUumAGeO93oD4NlnOnV
Nusewd1xhgCHflETp96J39u42jTOhMW76u2zbzqftTdyRSxHKIusL4zZxglaQ3cSBKEJHGexTTcS
xAiVj57AOx3GYyX8uwNMhTTQSV9j5+PdGrQz6MX0AtuPRgLif/RyDmYXEw9p2hn2FTH8gEo01w6E
t9hT75yTom3Dfx0ChmAeGLRrJo33dCqBIg6FuFbMdy9d5Mrj+MnFWLOlBdotmW3MFNb8bg5o11Fw
gNh1e8RmbSyxkd7jDsO+jyshLsxw8GEsoPCKTgqFKmryYnlnM41imb+YXIe7rJW/wTZjI8RSmwls
h9MV2r0wbd4W3w3W6eiIj8fSPkv5PhIjRYi8cRsR+q1LA1dpM9cH6TjWc9PDmXIjjj0zLZyjHmu/
/Fr/mFM9+XZ8Rr5VD6gHdc0r2oBWIr9xYWHf9LZ9o7Aaz3Y5tLuIcAeofrSJpgyIi6EP6mAKezUJ
XNhTCbHz3wFXq9NPjXv0o2r9eZXmwr3QAwUdOjWfrV6o69z1JBuKBPm89eYNQ3yRU5ncMSp6G7Og
N9bPXnxvT+X5sX0oH1LOv8U/d+doZy2jOV+K4vL4SPS4TAccmfsoGey71tUfvW6mPwQaUm9Ut9xG
vhngXOxqgPk8aY3f64dTPTp0/uDXK6r9Ld+xdTgwLlrb9IS/cE9vqN73cHZOY6IlJ6ofAh5QuQzG
YZy79JlaIHsndizIWv3dK919CvbN8l05r0y6qzFJUOspN8azcibkDWM8ol+Tr8I3ILWo9gVDCnME
vKbQLGL1/v/YO5Puxo1tS/8VL48LfmgDgbee74BgI1IkRYqSUqkJllr0fY9fXx+Yrrp2vlu+VfPy
IFemUylSIBAR55y9v00LBotz1W8jD+DM9T7RfWzszbAUZZwRppAAAu88cxHH/vu1lDLD6i3Mvl9f
Ce2SdslMlsS+vQTRpDsscUN0QGe9obmkLUONwXusMHDIfMhgZpYOB9pmw+HaQGCyC4SDm22Rkhe8
JxL4q9QYxfl6Ex3HsLiWPRQeUoPAZw+wHln/Lh3SpVUSK91aG6bu/sfCHAhXN3AWX28uBT5pgmK/
L3Hwo+81/K3WcHpA1JQ+YJ02OeD2VKOjM+kuRxL/kLWPzNYWfu9R2ybaS9CAPreG4kPMj2GMiGlD
MgHZn1DyLjAwyD+vvD0nLCBcHVt2UG4HC1deWlrfEt9TnkbJwSLg00R7EDt3NkdR+HG6/z5FTzox
PB9TwxKiNnF2L8eYspRM5Jvr4qj20vtGcO6TyIfkXARCOQMcO9d5Xz9HJWN2LGD+WsNq8RzKASGZ
oobgpHrqRkRk8x6OLvkQAcIarwXa/EsO4GREs7G9loGqTn5Rkhn9QQlGUE5O+STxgly3mSmCd22a
baUs4pwYgh9xH9JUCUguYL14zcpJQvRjY5KvrZqhEAXk6hp6kTSVtcuH+qL7V/+DquHxwnDXFeXt
P38pUhILVAZdtyhB71Cl6PQpgnhPcpm2iUXG4jwCnAUiupQeg8vrxliNin7kNF7dpIajuymzvE/i
uwCWjRW48ZrEVz+AnSgZq+/V3AwZLAfVJnL4yPDB9DtdneurGlVt7oRM9OlxUT6ZuWtPEaoIOtMk
uM0HOqNpdl0QKpAoiUjMOEOsJjVjbFVgTgjVIt5kJj2IPOfw781t1ai3ctpT7SmRQt90Dt9NoKJb
6KJoTrS38ju1anl7gx++ZBNkMqVDh0iTmfXGaO6jqjpU/TTdAesGzJvgGw9RSe2YZpoP7Dve0jGQ
HLeORV+FI8O19BFTc+PPWc9CHesbAc2EhghWkdwXw03dY/kokq65bScZLGc7J6baAfJ0Rl4Curi3
KldatxO0SbnX4sc22TnX+CKsnEB7IhuKUGFitoE863fKtC3yvvixwysZUthG1DhFde3zejPVAgJc
1PH8WWpXnbMuek8oUZcGTTgWBONb7BHyNV9adtZlZKjB8whsKjDGZ9azm8CqItePVeti+NNDAoZg
R/uuuqAh9XbXmy8VYK3KInmKdUuHro5WT1Mca1NFyKxQChMF/iHi5AYmBIbG4TC3Cn9MJPDMwnnM
/WBbV6a29DpOwmE8NUfCGc/SyOOt5nc2e7z0D6YEfwPo1rHApnVkV7oCkwXgDaNepFGdHkwPSQ/k
m0PY5/72+jFUCoJva9D2TNCYS0uD00FFfC6lshtqprdR+9RzrxFtRcgBjRbCA3woe4MDInBFY+H2
onK0TVu9UfGFBEGT3tcTc6owV8++yMSHKqpja4BKaWjALTl3ulRq+oljqL3Ncw65EXWuP8TKQ8GQ
fpENiCtgpx7iQp5Ko6PFGNICu/ZSYRwG2cmsh2A1Zt0HEKsZo9kQwxTgiEJG1SO3JpotTbpzn1O1
A/+LkZmp+qOXeNGaH5I0kvl7SNXtDW9Ve53xSA3yEad0kZHAT+A2KMxVgpA3o9P6+2s996OzUL7k
JLrdVyZZQbONXUn122vT1eAAPDc/7d6avT7ZF43NFhW64RzGnvyA6012PRVdV0fFJN6419FuXf9f
bJd0XBJxnkr72zB38s3EL7cyxi4JAnhNMfDEMFpyEQ37SBsOPEYFJfz6Rz2URM+kqjozEb/H8Ai/
tRSluCnHHdK9Wwy42UmQCHLS2OyvrzdJkLxE+ZZLL1P7k1CtEGkSgQaAzYkKbknhEdEY3hMLfBJ6
gKkwdfi06lmVq9ZLVYTNyh+7fIP6ol8QGvGMVB4308g+f32irdI6lAbZYcp01LRWfHheesZ83bLp
0wQuxG1hd8a3fMrusQDDuu3tjhkJOLAobtCxR1m5tcboLW7ydKvBkzk2Hhondo8tvlPQtirdD+IF
l77VfKl05O4lbkMSNA2NhBo6UdeP8PpaVkdkgUd1sQ9stdtff2cKXHU/Op4CPTd2mfouESP6LJ32
b5lpD7BVvEPO0Y51iZHD9SssJHhxAjdD+lT+IflviK5wiobNRDw8enSg5eHR58HdkACAYmpe0EQS
v07osK5xUhPxC2Udk92HRPjZRrc0Z3pQQ+pZfXN9yykDoJte7FQznNY/Hk9/5uBX8FeLtIvd6/KO
oqkgAtYvb5NrcDQSTHMf5p+VHcjvKh7idYFQXidSBrRQvO4jPdp16XBJ6+HJ5Eh5LWOyZJyOnYKy
vFr7bUkNqg7GPujyiTKG36c689L4WwKW+YAo6K030Jz+OKYUDrnquhP2p0zleRFN9hzrSNlFSN1I
yHiyuR5fMfU6HAnsbt0kF0MhnKKcMV7XJy6jHMYXT5t+rM4dA4Hb0RzfQ0zbJ2xM9ilNpnBbmxrc
43h4LdTkAGqFuYJGnAa3qkaHk18snOTHvB2oe52F3gn9cZLq6cdub0p9b8CS6Sh2j3VmVmfBneLq
kiiNa9PcTNCO92yUYSpvybvO6dzA9iD7WNxdw07/4334T/8TPk0y+nlW/+O/+PN7XsDlgI330x//
cbO6X/3X/C/+91f89ev/sfnMj6/pZ/23X3S4rB9+/oK/fFNe9o+3tXxtXv/yh1XWwKU8t5/VeP9Z
t0lzfQP8APNX/t/+5S+f1+/yMBafv//6nrec8vlufphnv/7xV9uP33/VdaJM/+PP3/+Pv5x/wt9/
fajCLPx4/fjlNfv45SF/e/Xz//avP1/r5vdfFaH+ZjqabdiGsDDuCkv8+kv/+eOvtN8YDmqGqqqm
lLrUiIfO8qoJfv9V034zLAcQoqVzlztILn/9pc7b61+pv6kmugFS5lVpmI7Qfv1f7/MvH+Q/P9hf
sjY9wbto6t9/df6S0GpZDBp5X5DcHSFV3RI/JRdrPiZKdgqwmxLIUIXYVYJjE0b4lKTpi5pfGcHm
jW5b9b9J+dbsf/HSAoi9LsAQSFud39r7K2uyz/vU/kcFxG1QTGPW3t9UgXIJbXvAt23dmEN5wV7x
kE1VuUAw9pSYpA4w1KgXnYBMSNuL7GGMwSmgv0Xanv70Uf5xif58SWxtjqX9Z8KwJVTD0GxpcqKR
uIr0a6ztn99ZCTuhdBIODS07ZaSMINKhSzrWmGCSBIYXVjo+hjnOy6wXlUKOU6u/Tn5x0YIYibap
NwsyuhAOxzb6PIKOhNF99bGD3ExEc3ALYzKULgsczQxUHT1v0TfV60BPq2WFJdzYAoG/p8d925jJ
OgCfyAATp7bTJHdh4BMs027r/J0uaAmyVJxsjk45AAqGCRicjPDYOhhg6fKzGZa9z2Bi2sY4hoib
OthOdTRy68bQvZ1XRm+ak1+GKuMLJSeP+nmgRWU7+tmLCwSDs6Rv5WgzP0mN3zo7B4Bmmo96Yit0
fPR9OY13bMYBpypIkHFroi7L3mHToinImkNZiDOqEM4mMltUWMwXtr+bDMYegcI+iiX/CVAkBD05
UAxWN/So9j2iLZQJNP/SPrsxLG/XWjN5V0tejFp7L7RpmXaSi2Ho5yAyz5013TBJ24Q+SFHbg3vu
aC3cx1vbz6F5FxYslAl4my9HF70e6kCIm05j3KLjg7AaJStfgAeJYk7AoHzRaHq4EqxZU99Qzftf
UMEpWt/KpPxI0/LOqzjsTRMpf17BDw7OT12gf9ZXgQ9XC+anPitWl+3c0yb8+BDjxlqAtaILBPKF
WAkOTcJ5sD2a93zyyRoeXIq/YGWF4a5pubWCmLwOHGxWZUA8LipXdLigK/KddbQ/R/8JNSFJsT7V
S60TxCXVEgKbUXiblqMNn5TyGEVywcyPPBCWQGpIIuRji3l87yGFVcwzhmK6yM1rHSRfTHovaZl3
y9Yn19JDmsy4iElmLYwtbPddW3eMl+jU6F2t72XvgWjvJbQWG55epHJ3W3a4tJo5cMgy+NzFohyt
5mI1+Y5mPbU9oxAA/zWnJlPndDA+1RXNyBzBqcWn31bJnTFECPDzjKPOnEdeKFQhGgVHRSc/Nkdr
k0p6pT06J1ysDKHywj8TOk2JNSuHrSKNbinFj5E+2a5g1MEnmrgI+sZdlWbESFaT6ycXq9c32Fd9
bLZ97Zp28pJ4n1ozvENj2I/9eF/4/MyQ6pj106jghEGzI2kvTgZ8yJKFs/bG71gIQOfWk7ZQhV8f
x/mXRpdHtD/pDaGaGOUWvulQtI9kBaghzcJJucsssbb15L2ZjjB5at4y8aGJQq7kpKFh7/hHejAH
Z5ksNgWq2whyacRNZ9FzYPFNfOMz1AQINyunS2ySOA5gJgkhnUfk6S20UKE5bj3WafXchHa9iBJ7
XdAL76AyNkwqFoqm5cu0xv8dCPvZb5G/JOVsgY9mOiEq7JXXFqeKCfhiKfMPkhsXTaqf84ierYD6
QvJXsteC76mIVNeItTnvhSUZrfgFeSw/ZFMvAYI8qYwBrV559lBLAZDjvUugVV3U3E5Td0hzkC7Q
RxBq5/mlh0QfGO3WYpNYFHqAGV+2DFzmmYF6ouw9x056sjKIgSrBwr4Wb2RquJnSPFQW/ARbO6uT
B/jV+CqN7AHxJyKpjgcdiewqIp4JvA2uwUw+GDE63qk01jYRvCxLD4plrfWeL5HzvRlk/ZEj5Fqv
jbPXRS91z9pJcxYrBU3aGSmHZa8LO06QWboSGStHmvgnwhfWMBBqhGQogcFg42LKnwtzeBoLcdQb
jKERM2SfvQJT1gedCxx4CNEiDII0ooGw2d+RIt7mYKww2/lvkanvkl4+NWQvLZVAPjbzSDEN6PDA
Lrynu3urKp8yZkMUDT9nqL5rhr1j1vEMEwVqvLi3oil0sZsA62iMuzSEh2DWq5DCvDdKDoucjb27
XAu/ZSk3aTinUoFbOY6pOA762SSvmcQErF0WsAu7qaDDoQgzsrswzsxlN1knW8ds7tiksKn2g8L0
i+WW11EpRLgXijh4sfXobUxg/dZzCcVn4rCslvIxbh49G2sM+twP6bET+kPwVoxoF2y5H23E7JAZ
CR0utDkyd5/FbJS2BHkApeLF93aWlr1cX1nkWbuuS4/HAblIFATQ9Qgbi+A/2yZ++r6KXjQLH3JL
qpaD5mUp9SeL1B19QOKq2QNiMFdU8xQ0Yz2eWuM4xP6a0LYd21WzSHlaVQ82k0X33dIf2FUCIrAK
cNZd+DjYbOnIdzYlfdJVV46OW3nJW1jP4BgxksbF9jSV6ct1ty+IIHNGEleU4KsLuFzd4D3oeOEn
3VyO5A9K03mUXTuT0LYcdR7igmdrskrEPROfcxNjzhgztClw3aroI+Lief0kF6wea5IDkXvp4VvZ
Zi8g+s9oSI9jxBFBNYIK4R8MoLi56crDyLirorwbwOc2UCjy/JQGsDb6fvjyUmTBbTt7uQflobOD
j9ihmsizZegAA0uYZWPbYbbbQYAYTf8LQEa9DCIkYg099Pkf9gEIRy0/1R2rZNdqO47Yl9A5Zybd
H2TcLAVS3WjFyNx2CgzAiw6xJ0O+1OyWdFVANiq6vKI9cFIOYQ35cB3mhORWX0dGflK0ZE82MQHC
WXQBlwyDIiCYxq70nRe2t9gUs9UY9477PQclsehyLlZZz/s7uwgALea0CqFGAZQnqcCj9YOPugm+
CtEe0q4ivE1bx4byrsv5wfZrtDBgFnNGlKm+igXOkPlo1Dek7bIKspaG4wPim0Pmd4dw4i4VI2uc
naUb4kxJFau4InadvHhtdjIs7el6BiizMxFIdqbd+aJ+NQHNd169qfLiqCvZfSFmjaGNf8AfQyrR
bjOMYCppbq9gyYzr0UGNYTQ7pi6zn3A/1dkl10rlhr6lC1QCH33MGhR1pO0EwfwbYNNRsXMa5SNC
vWm3k77iBSM3tMlU0lA8gH+MTxH0DRy89+heH6Vucil6JBHZSzrdRx4YvImp0QLnKXp+kDu4TPAj
ktZK6spSBvUDZA2QyaHc9mO1AOYzblgZduFMhoQnSh7XjhMoTUP9hmwjDHSgnRhONHBxUmD8BSBk
hisHMFEtYrju6KdFfctZEZIhIpmImxsSE2WB4ry2vnN0ahIChjq87OoxeWNieE50HX8Gh7HE8j5S
HCJogGVNFhJqqLWfIOnSCgiuCWvfgnEYMqM0ZX04OW3ToEPkaTTzbYo0b9mRSwt9uEfNQvBC0Zlv
tePwyQ4cldLKfhFG+fD3lcbPJZBQTdvSLcO2dWZDuON/qr50r7Y1hyY/wl8cuxMrcJOwdQuDZ62y
7vQJ5ghSp/nIqJXJiSk9bZ8KHbXV7M7ICiPs3PYDlMPu3xRnuvy5BLq+M2ofie5VMzXjr8UZoIiq
sfJW4Tb6VuX9t2ryP4SNxinLcIVXs6Bujq+KH9og+oriljQCz0cZ5r+OxD7pee6szZ4WaswyXmBW
Xsq2RlnPPh5yimjb6MUySxpe88GkzmFvOXNroy+ipaYN7t9f5n/5w5hYEzRHF5rOdPSvP4zS4grX
EkoXPfTXU89BoFAlbJU0WMKrXwqe+cmzLoLJkQY4LqMlhN16x9JxS6zCreqNMOjTfVyyVaL+4ShY
g2BX/UWZwh0IZf6M16s1ERUXTntqVWPrT9m+M/zi3/wkmvovPhaTXCQbFb9Drs1PP0nfjcSlI1t0
7cGAjOcQg6Gx0Xdip9B9tRXCYrWJt0siFRML5fvfX8j/VhdzU1CQG5pJ84GuxnzT/KkulmB/gP4E
ijsQnQIraleAYPz7l5jv+L+U3ryEbXBk0e25teHMTYM/vcTYFmPTm77C1M/a4PI+Yobd1R1r6t+/
jm781H6Ynz1ewlR129C5nFL76ZXwj7IYgpkmH4j9dRifNCzO40BEcHdAsL3LCJgyW/ZpW5+XdB03
RlKC1pVgcWNsHIjHuR+SBqNLkGaEhPvCtUvtibz2C0lBG54gjrNV8KEk5rnQuNHz3MJx27jzKwhO
vxgwQCeRtgIL3jXqHg2UHX8l9V2rWqegFUebph5pbdFdJmDM8AKLyKQNICrEOi11DRvSc2iHziKs
exg/LB2ZjQ95qMqtigUvQO8niM5d4IwLwHNoX8oF0Zc7n27m0l+o0ZOWHYomv8DVRzA0kC+s+Hnh
5l16x1SR4iHbG2p5Gbv4y/eDr2zMtmbi7TOzeY6hvMefDOgP10aNYU0IiLmU8F0fbKPgrjQSDnXj
IwQQLWyfA4z+hUN5O4z2WrJJlEF0a7blBc4mFSV8GMPYpAbsaqPwv0RiEQpMTngDmKjyhw5+Fd7F
vnypZXGyerlNnXSv9OJYmFxauFeXuqWonIsUa87DjYP4NEewSVOh26KhnqZzcsyn8kLQCENhWWFy
kN3KaEn4G3YlTpMejb0S5yv0kCA/O/kQp5yB2TAC2hbVXT08O63wXJK3pQ2AJH6Yn4FGsNcLMR6J
9rl1LA67XsoPmYXZhTBm0w4+ozLbTyUfEFAwML7aAvX4AtOos8ISdR7NZGWl/hfZEKsAjMbC8cpn
QiUOQaF8ZgNyuMYfH4GRMH9HrGhGtx12VssU2ybCoTiFH4FCxg8Gq4QBC9LYN49jfBeKrdGwL4Bl
6lwj/6KQfwXLbHrf0pYbrTRaAID4NCriMBYNYqEiO8UhJUAU7X2LaiSeHNUNUF+YDV0I5mUPcZc/
T5F2NrroLQs5CWolR4NgLqhCpPBTUO6Mkh0bas4pUaKvuPYeMimYaNP48n02EGujqxqpscJ+iDT+
WZDwZOkpKyqaq0NF6ZqCyXcdn45JVYYfpHP5Mntp1eYlTKunarZhgHXbYG0mV53qhUiV4+hHb/rQ
b+SgUf/k8Uelwu+PAzKHjEfGFgtsMNOP5eP/N8T/Tw1xbCN/WmDnhvtfGuI3bea/VuOfm+DXf/Gj
Ca7rv0l2K1ullSok3B7W4h89cE38pmmanP9jM0M6wN/80QI35W+WpCFN75veMBhp3sAfLXDT+s2G
r6CphuSAoqq2/H9pgdPSpQf/p12H92U6hiVos/M7zmPmTxsb+RxRZGbIFpMuHhBrGsUtTslnU+iH
tCjvst70tklAmrTEpIpDYVgNZb5OKDwUfCprLLj+MvLinZlCCMNWXiw7ZG04USQ2AK+CVthKVz0y
mNtAvgEWaIMdgYbhJmR+LSaBSd1kFXRrtUSUSTuGjhdGddAKq7xprGXJF2iEKWtmnC5r286WczXW
dwXJpg1EUCehn0DDh7iArmQtSEeehEkvOYcMCDZJ/GE0yTI6mtHCGEmqpCTVZOxth25VWmSDFLW5
y6DVUKuXq8AxX8Ja6W48A/pK14eMvDWOcI5nBcsMsosbKt0FnL1n0qvhwV51hvOoEscA/nKlxR4Z
C4zvhqHUWR0QzdtOuDPnKJGxIMM6jksCUDJYgyFijLC393EW9LcG8PyxfnMExi2BF3TRKIjpq9Gm
gEgBP7f9dzmdK6Xz9j2T3twEOm+Qv4HoNLUWyCq+J1N/A6aPaN7+AcwTLIGxfSVvHfWKGMFWEEub
Dp+wYfB4cTlIdHiFZKYgNnC+PC0/chty3M7HrUN20hJIykYFlMjSj+Onxi21LCz1+yTeEyPyVl4a
bOAuZbscONKk8GmPGSdFKRaVBkoIliGxuHCNi3oFPC6jA8DahfOU7kvdnoskXDOSIarFCohHwBGR
R429HaS9Dek6uWWO2zCmFaa10KenNCDDnXi6xRDYZwOgzKIfu28GvSlaWs7e5zDqThLnFZ4viJE5
IcuOJJg2toh8Gfu3rDK+TMvB/1cFj9hbnzXve0vQgqYk75FBEcST0aww2pCIzPnEoqOspFSOG90C
SitaUlQ7h26shnw4alQ4k714wub6yOToRH79A+ZCqH1DmTKOydGIGS8JCU0uZAIN3Wu10gWJI3A9
YASjulu1SbR32g6OWRC0GADG26HqEpSj38JMdtusc45DFXxKSYbTdNflIlx7HSxVz5CDq2vQxgOB
Kae2HgsyCGemHuDBdR2f9PYtGqqPoCYCBI01BEvmIKRQ0iHkREtCaXeIze+6ivJPS6tdoQJpUgYF
ay6iRt+CZsn4fjHEokK8rH1LmKCvsqEmcZf281qr7NQdmxkr2ro4w96kTE66JOCMzh8NIdpJqZ7R
zSUDy1I+2MinW9zSkztVakV3vXzKMF6sU+JYaPwBStFJD67KAQ9JF5JDM8B50nQw6nZgM4LoyGlo
iKCdUtwNxSQ/UdvdlI2XoGgvwQA7YHvRXveI5qGOj77juAQdvQH/uHhRIddCVaNNUlqdKxk19Jyb
XIC9SF7g1e9UB8uj8WRmGenVaHFZifVVXzMIyog2aIbsO0LjVTYRqeJIm8SaeOTGIIydSi14MoWp
rYose02U5Hs/53YEcEcWwWC/xkW6bKPgWzFm+SpndINO17zzLIi+QZvCalbKZZCBP7eYhROMzVWe
b+9ZZawD1SIKLynd2WFYk6VijIpyQxDfZFXINCOo+RJ9ZDerqXt8Rxm6atjG82qGYavEdJxNGeii
vhSIOfotIskXeE6k6hZjsdIYO1W6giGgxe5V9QQFxXFdLXtFPCpGcxtjpxs6DC+hR/ot4vklGqMb
qYbPI54gzFJkolqp3HjQxvk08zkaBZmZjWOgGTp8G8wmoe3Zq248NYx39nH3yJGqXZfKjKiRb1Ns
RRzVHQvsXPkRtnTVMvtEn/W7HShbyGzlXpYmFBikWWFN/zTooN9ZBg8uk0ofyFXw2NIKXaSOZ6/H
Jk5W51YnTtgitxYstEauTEfzqxseAK97i7aPaKIYDdBR/VwmCoc7GhpwOB2GluGjkUJ3gho98+cw
W2bKNyqaTcZD6vfLSerPHQIExC8uwz6bG/bdg6C0JhGpz+wbpYHkC9qjWoBnV4lTkZ8O+j80QR9M
Fg5hg2qltusjSjJsTITJWlYJtAJrvdKR9YpFKSWYzVX0BhFxyLBEk7eODaG2ssCmYvY/x0YJzVmi
Zu6epQDtoPg81SOHy1xnXSAiEeeDpT/HaOPBWE4rSGcksZF1v9FyiWWY9PCxE4iMYLOnhG0kg7iM
hUnZTpyUVg637JPP5pxcWrcfA4fzZS+/MyrtVlLDQ69DCAiitnKhsOwqg/sm9gbib7AmwTYMyVtI
nr1Au8ioBXky+7DrrOZ2JNF0zs1allVxr499ukCyCDRidjPG7hRzxVgOuGOH9AnBMDYKCU/WpikV
2O8jsYgu7M94dsPBy5lpv0A1MIlQsEQW4e9wtR329GTwOS7UJGUXFHmknN5gkipdcxgpD9v6AMWt
Q2safmiqXDWFqFZND1aUexhGE4IlYXnP/hSuxtTfhUV81vkooZx2+yzPHjvGvtjqiSsLxmqHDdDA
XWaDV0dsqs+g3ZJgKXYnUDk59ZBgjW3T8CZL2WVJ6SE+QQMRlTtA3XzALATheOjWmr00wosyGZ+O
HZ0KevccjQ5+VT2bkvGmio0K13hzXypcN5rBICXvoBFit+jABgXMLYCTA6AlAIu4RTcxDzRIytWo
0hSL60LDvvhSwdBb0E0uQSkHb6GB5NfnyDQNg7EMw27bMXQLyS4KgEIsKvCrS1pO5WLIqu8sBwCs
oZ8IdVu3pWCE0lQLvWrua79kRK1QqfhFymx069UhDw0QSrtMTbxRAsaSjslwnKxlUCHEFMxs2/oe
TVVHC1TzFqk2bIlHnGPnqPCKHGS1pZzwTbD+V3DI2gy5k2PuoDxGK0JyIH6G9ynCaDeqD2XGEYMg
YHw/YLs8Zv422KMMYIpri3haNIl3QbHJ98WXQYaHeWv0A3Rq0mtkrpOrWN1Zff3NUVJ6jBXuVNmf
gfMsiilach5Wl0VTgSGc7ke7WQdNQG+9td5zMn+gJS+gXDO/8OShlEzhnfQFhuAd4HJIKCX0Qp8U
oSZzomXVoWKyahZES9lkrOluI+KdNOmReHF+a3r3JtsySt+uAPgDddPXgU/nISV3qhyQgG9tPKTN
ND4zEAMFM+rK0pyvBO3tgVzrvT1LXOnNM6ofE1yEOiEVUQ7zdZurjuC0xBxdELzs1tTrpvZQilAe
Mi+/Mcagv5sAAbNSETTmP8k2xRonJg4cLcGjg3QdssFoMTCKhDbejR/MdLl/63sywjLGsrDJvc/Y
wExrsYY4qGQsZT1g5wOHVa3Ggia3Ehau2UHYGgZbXzpacfH6cFlErxkTz0VtTCSMcayJRHQk72NT
xfYymsOaRo7FwGYJaLUItQ765svRqxViQB63GeJUIANoxBtHME6tQT17e+Gj5xpXU0Jw0p090ySR
RMDQTJR6RrQeVP2mtiGjqkiiISgcWSSp0CvA0mVi0yawsof81UmMz5Hs4Ruk0g3ucnacFHqpZ62J
Bb7YmHlchA3eMsvlTRjTHII/BO6F4IdIKPumrsRNoObPRgxKwsggBxc897gR3h0MY5AWXuKiNtAd
VhygSSU2kCqzENYPRp5+T4rQgyKbrKl3YE3DoLYmJN2T0aPXEM8qYCYiKeKFWnT9KtPtd2gO7JnF
Mu+JUepq7dWMp0vQ5HM00fQRfVcTCDjBgNTXZm0sC3pIjcUYD09U4I4q1oPBu63rGehdp7vO823Y
GDRhyB1f1p71iX1mQGtXGdu6Z1uEAS0EZ/6E2TWYp++9kr+jmfyw6GSugqjocW4DDvT5MqJJkQMR
2wc/9ChBvq5zRCu5aiDOTYNkpYk3IenKMm5b2KYCDNxsLbdIS3ahPEbcx1kWzWa5bCY8O3nSskfq
2mL0Cbh0EuANxnLUQs0VCmAmzQ72uWP3N+00AAzC/s+HrmxCAGy3wXDrIUnd6HV/62NG5rJaw8Zk
ANTrDxFipVWk0dVBy5FjOrDBjcnp1RpzTtcl50VQQ26kkuPRy28GJ18r9E89/v20GDtE9Gd0WV/I
rS6KkpIM6+xGoafUAzyjVgortIqSu5pPYaHPv/QJMZPAfNeF7D88BW+LSL2Dp8YR5ksuHpD+rRcp
yRJPIaPdyfUQXq5SXI1uOXjcNc1+hDrUh4DLO+mMq1gPB8B58FDD6AwSEvMJa4GRz9b9xr5IjNZB
mT4y/9PW2kT2F1GCXPX9MDlEw/sNEyLMHeSJ70PSNHQg+5FpHSJgW7Wd3eVT+AIWz1l4buHZVEWk
pa0Bat6kyGYZu/NsIM3ZW51AePWRhrRhbZF+1JwlaAQScGNAFavtdUSJWIkeMQl2wyTOHyaJnFfE
3hty9LdBDiCgYvtxHrijC24o22g5CqruwaEf0Hp+fJPodNeb6NYqa6xDmEcIgYfRxZR3a8eC9ZIw
WTeY2nY5+s2S6lS/mWhTZ1NYksLBll9YoltHuk8QkJ7gNeoM0id16VbYYXHd74l6sNfkz6urekAl
UHSnxifBsSosrKRw9vs5VHlkjN7bHEQUmS5CS9WXdG/O2swZYQA3Lfp0k3VsPArxo+6YMYpuGWpi
BG8Ix/NfWkCugCh6igroPwHRFeSRd9+JxnjzvxlGb3BuD0LiFctn4gnZj0R/1iooFXblLAkh6LYD
OGVO+GRamSoTx2mAIsx00EV9QHpBbJFpQzCbm0XdGexlQuvxPkzYMwxaE+zVky7cKnrmhj+oof9k
Eh8uw/auHrubpIOLamwYlYL4K/GM7/rgniQXss8pyTMyDGcUUWVuuO4u69+9Md7R3y0NUvYoMeph
pbYQyBPnpkKpeMANDg8iAwA6Tt621pRTqXSA+rpzj9OhFhd9mA5lIA++1X6JdiVD/z6JI+Z2pvAX
Qgu3Ux+sq3wnVRo6Ii+2hYw7mHr1ofKdh5QUYQcUbW2wrxKf+qwO+ZsHWy3PY8j1Bk0ChVoojnQU
c4qDCEAaoJK2EQEHfUY5rKPRSFaqXrqqD7Vnam6dQX9pyhR9kIPU1hhuE9+Ghi6+HM625kRq5kCE
gEzPuAJ3SpHsur7bxmyHBmfCyWlOFWoHItQLW3kuW+OuTepPToFHy85ufVuehEfvqYrTJ4F3POwP
/5O9M9mSG8mS7BehDgAFFNCtzYObuZvT5w2Ok05inqGYvr4vvLK7I6OqMk/ve2ORJJMRpBkMeCpP
5IoS/RGmLifcCPSKcasrMufqiouDfGpCjLUiRBCa873rDc2KttNfDkXw48xgVzXnNAmPNQ9+iqdb
Mp8rx9TnPs8fa7M+uyHyNnPwZ156r5YT3crJemqYf0FFHyqHEya20WkFm8lcUaBLeAya1gDMJjxn
DAkpfFFr79mKis7SZ/GAZ3BwGI9sw7dWy/OvsbFbRYa5OAJy/Hcm1bBO4VDMm8utSylX0aawuvhf
jNTJeUFUHUpSFfmFW35D2n66c4ZHMdcoEBzAvbI7Kek9J6FFqoNgAN557jZlTAcsQZGQjbixpDa+
BpvnqazQDTpuebP8Yq9xF5bjXTSondELfLoaL0Nhb2ozZBdhU3+BbcgN7I+RN78kIE44UvMUnnYR
LjC77n57vX+cs+Lc09QJgRYoK5x8lf+ZTQQcz+6hYvJHdimChq6xotnJwg7p28EPRrVz1dGDZhus
ttKzOYkIXLV/kS2pMpsJahPIYJ9XClN6fMtS71c+NVerMAj597tAAvDrS+fdtIqjq9URJ2ku8+fR
0XAGU4ozQDKSGNxP0fxg+dZhcGKcq5GxSdrX0CV0Gplw7cAHIXcmB/zCtNFRK/XmR4+Ax7a97b16
Cpd8XPQbY6bU08RKtsblxC3I9H/YFcpkL26RcoNLbdfbxNcvowzvJiChPVjoiJE/JuRwgr82Ai5a
d37+MgcGXRdlQcaYQ2FS0CgS+OvIakoqF/kuTfCf8BOwprjZqfGCF8aFZTVVD36Oq7cthX3oEJRi
x/zDxoh7MXnEJlPeliarJbSGLy1DCGoCVBh/fNOchi2/5VSegb4zGyjfISgJgt0co9yiOmhLkXGY
mT85JwJWpoA65cbWWlQe+Itvspb7lmtN+i5cNrouZEmT9TxSDcFwsFIN8ap5eRSI+mpUFm8w5zkc
aa+ydg8jI8GmbIfHKte70kIuasup/0iDz1J24dpW3q0VdDj4NZnZnvNJmzGNIetkHQYc9EglSqK7
drFJ+s90xGUagPzgBrqORaZ3sUNBXNKwAmKoydditPEoUvBJs/AUuH+QUM4EcJB72+5XIxebK0zu
0GGarEpwkWrM9ZbnmLfRjR4hd7ndppwKMt/jxH9Jhz/l3CKrxyUiER+/rdix0XZJTryovqjx+EiQ
binzdLcaHOKsuMWznWrBBxbJZyLaB0lZt0rFU1W7i+sQjTtXU3PEBP5KD8xwMXnS1S6noTh079uy
Kc6c9ZyKfSvzShrFV7nEG7syXve6Gi6uT6csVFnyszmGULbLlLKV8zUf06sLQxEua4WyHAUbN8Q4
NHR9AynDTTe9ZU33Vu2qQ2uOXzGaXDjXya5peRI3bvdTDGioROoXjG31K2u12Me0X8PZOrUM2w9V
z5dXZ+aH3cQ/y7wP1v2ICGwnipSZu6thRJs+C9WGe4YhOdT56ERDFjRXw2F6Zi24SnCkALlovybT
eqJOCTeulKeSxlQyUz2g4rRLcZqSw4z5gsxU4WyyhGeI21K5lkneVLfRcpuBQFkVQbjuSmqU00Kw
gwvAxCXFNpDJhQntT0LhNsgzQqhhgZAXYGjbJPT7gTMFOimyAA6y8vmMONamCBT7OpfxqkpppDXj
hiozRJMhRf0fTWg5kS2yrRpnqLw+Q67on8s0cm4GF3g11wStwqvhBdhYWSSvvJQwNMLqupAIQwaq
zH4QPCPqqt8bHd7zuivo+8lBonWW3GWh/AzJl4E4nHZZVX3iXKBLjv/WPAngpLHzW0uMgUCR6XeD
/4q4hyuks+etW8VPRMSyQ4mtAXcuQGLbNkHZIjVA3N2IlitSZ3pL6cCvOomIkMtup2oOsm3gwXhP
cMj4408oq/zOMNXbQpvkXx2xVn1acjxH+pBg+ba1E977ebw3q8Te8fXi4qTIhE+j9cl9T0tPd+ty
GJm+aHQi+djLY2YHFgdxToW4zY9Iy9eIBQCCR5Ny8sQ7SH1itgmTTRHpL0vKS1rT+1MzaA66OEqe
vvSHVKe2Al1ssHDfgG3iGQcTB6QC3ygkvq2W/l0tojs/Me/TgMFvsa/TclLDCYfnZA3roeVLjfSz
5w2yLQi3mOfLlPgeB8KV0fEGjEYY7DrcT6IeSMQCFm5SFhTc4TnJGsGmj8w7VJVNM1ZLJcXJho8x
maG5zNrqUFm34N6Mff3A1kyvMj5A1lHVk1yYf1lFbwYD5B00/1+h9v3DoPZFnE1wWG5x3QKbNcEZ
pEwvsQYBlMcYPJo1ibDyBC/gFHR1vY57qTddZvWnWprpITVEeG/N8tFOaPDSjNorxCTr2HqQkJUz
rLlgVm1YIFlGHzGkRjqkpzvwvHRB+deQTs9G8dXvJnYpCAvN2pr8jatwxRITuYJXosS57OmUX0ZV
34c4HGBfQnYV1NAxQ1isx7Uu8MHGHI+b0LbWrmZz1MtNQIrNonUEoWo6jWilFarqKoovVpfXa4J7
2zK20gvIl0NqppJ2TXroBo7RcY3qTQLIJ9ev712jIdjgZA8tefEWLjm/jfrxzWwF6d4soPuytSNs
3NYjtX0zecSe7ym2oZsr+K72BXh3KUHcK7B7LrG+bZS6n7pV/SnHYMpf6DMEVLhGLRoPudkcehv7
ZmBObPlG/kgif1MGhXdiWuzIr3BCU/h2jY1i68ElEywKuIhX9Zjdk+CgboMG3c1IPoeT3HI0+J12
OArNxRges68wZcOJB99W5vQFPsFSr+cahXSc0y+fytAqXu7kDIEpzU/rhOcvkMRqParm0JBLpNKv
eueOYiAZhGorY9Xjh8Yw0lbseWlSIlgy7DrH05deQ2OmhmzMYmDPJ7Ls9cpJnbe0AY06Q0jG/gkz
M8cgPybNvSrZPoBT/EpFbOw7TmBNnvyu7YLcTnO06pQozkTJq1hChvNEiYkVGtckb6jemcJqP/jR
c+hVCIAEqXe6MrfT5DxOsut5HOeKY7i9C6LlcJZ4WHRL/yO1Wg53UBrX5QT8OPBwfJpBtWMliebb
XDQcX2q5SDDGnNhXeRGd4xkkIFLC2i06sFABfhCL9XfY41exLd5KMCYVWlfYV2+kF1hpLMEPwSGS
wCJVxk33q+hQTXJEToSb9jkOTDQZKyxXszPiKIX8vyFYU7AxXsyasoYzy4YibzPy051FKkMDUos4
CnDNrg1K9AC+cboJEebd5iYoM3P8+l0NWffSGPrJj0KO9EG+iyl04eKHByyKZVvNt/cQ6ODEVUeO
JQfpRYnDugi4G+iKlYS5IDgkk5fKjWwFDA9Qp0aebE3Oqimo3J3dRz8aAx9TackLHpTfVRwV65ps
4IoA5gk28Q8/bOWhtv0PmtThvLtUvFSgXmXd4AqbwBJMoffeMsAOfvnUZ8G9a3EqGvxnO2FJ6UzP
ytH3U5E+epFirNvl9tBveQu2RCYoqiG3haSKoSdT8zWoN6qSj6H3E85vzgKGE7IRx48pA2deI5+w
SuF+gRVWbeOGSS8ycnc7efPOKyHU+Z7+VbbeEcLNc+r7LwY4cABcObzIHqYBddnwKfu8JNGR7CBC
UhZWXGybNFWc/6pk/6dsmy8Kft+Rp1ewl3/YqPbkMdC0HDnXmxrJtSd6cQkF0mAFhLaDKrBOqGne
1rbFwY1TBjMBHOyau7nFCi3KHHTDJjb3AvxKEhS31AxfQN4cIrxXQ4MDOW0HCeaLgvY6RQgG85JN
6rfH52rTqwP9fBU5AWezvCZuXl+RVX9oezIPuWQGH0fD5uksaCqsxbztOzmwaME/VecVB0eZHmJP
3wFi9o9Q7YoSTWYgGZJI7xiBnV/bmSAFZvZ0N8RR/NTWkChYu5xE3qutWNhbOcrUvVWw7C2NivrF
cerObYR/zIw6GOZMmnJq/APUMfQuD+wvQd03kmkSSKHzZJZpfsh59K0bpzJ23RSra2jKNT8Fqlda
Vwl1JO+64VSwldx3enrKZse9coPYC9DcRx1iGnRVEOxitWzgfD3ScElfapJWO1GYDkIto7gnckIj
cTPv3ahbtoE0v3vmc7/y4bbt5TS+ehNzUusFzgY995Et0bwj0b5yYRoBHa1ATlCSqnKGixkAyKj7
cxaTYig98zGNOMcP3vDoxbQAFi7tf0bcbCGemCRBM7nTeg+K294j37OnGpBbJoUNDamw0pwdRi6n
WGP4rhrjM/EkW1oRvdsMR55WlAUJvj0AGjhPyo1fSfLXjSM2/ciEKvICK8LiDsuYf9cjRpet7bSv
TWBgCXeQ9+I0xFDSZOku9PWbShkCl92U1cXFw1TuUJCKHxouXd0KnswmlWGjZRZn+lvpghjjxRPK
GxbxJFl7GtQg4cANu9Me+JCM7fApDLtXBX9mnwxOugn8/lZSDoxYND6xlEGGYYHgFynUNux1IiOm
KbP4bqjN4uAXcjrb9eijalf7vg3zF0rvDEidJw1DhAB8vbeGghPu4GAjqIaeI/SMBKuIi6MPrOsB
BkVjZjO3G7NYmb6uD/6UHccm3zY8sY9+aO+8QHsb6rLWkQ8YA47sMSRKdAgUI2ujxWOVVbus9bq7
wXEW0B6tSTEGLuR0XEX0NNBrlrLZa0ZykklureqWkL7QlHYoSjDO3czTNNFWfgyltaerDoVgDO/8
cPhKBvZptG/uI+phUhuOXMF9gZ02qgtAR56Lw3gey+rJbFGjIPG7J3gYVBqGOKimDOWMVi9jiAxM
MlGyy0i8CmEcq+KFJq9nqLbPQjsMT9zUrVCox7CyeHjbAS1dskPR6vTalY5x0cwOWdJyMPEwzYZM
yYdUxldkbBIZUVGsAUFBMA7ZJVX03+zcOVjXGcMEPMQzMMHwkpseIWa2rHdJ7813YY9DyxGmweYx
nU99ydM/dsY7soYOXC6NLLUUIHqFGUGCyf1tZg5vuUZ/TJKO7ob+YVzGWaslTCXE9Dw0LCCCuvth
i9801qe8n5S+gsFPDi39QViApw1w1JfU8FgjN+iKtBy/p3m2sEIsvUuG8EV+95BAabrLas5kGN6p
qvAPiqvtYL0anv8CKDg5oPYafP1RqGlxPPbAETFCWUgYqD4Tu2cj8W3Yk9x3vZKavojcRFb32IwG
98GFMB+7ythnYUoYONkEQW9vJps2FZnfc4NI+L/xBzcC11ubNfJ07TLA9nh+87gbWElZZ68uNGpq
RlVLQK6v86AA4XvVPOFYUTNZ+BOCMpXJGfADrzbvgqH4pLh0KyZ5HNkyTHAqJ99rD6V/J5gIMV+1
n3O1+A0i8RlaPJnr3qAjwz+NOL2nZTJMjOTVcwHoeqhU7t0Y4g4WFVyFvs53ScgEqhbbie3C4ne9
6Cclg/uhyMK9metnhxNlhQ4uyvDBN8Z5aw18X632BpR0CwcNnNaAjYYSVxXvHQvQ9zTY9S5z++QU
8nCOAFWzD2yKHRPCc5tUq24mHie10Kh+vtpkbPHN0lB7tlOHXo/HzHtLuDPUNCyvkHMw4VHaMJsR
8awop6aFf52B98+OXeJAfcNy2oc74kVvKufhZTtsJVwAnZs08ZCxOrmP4IgEWNzW8Jf0RuLsHRp0
LihNYRoPG/rb3pn66T0JxB8zK/x96KX3EYDrVUGd2jEx6mnrorsgxRVWsgscmW5kZ+9x7Ey7ANYd
8U9kvbnCGkZ/6Ho0DeQvFwlvnhEwElCLKk30KUzvhmlyfwTpdG2m4cDRiyEmucd4E8JzM++FiQXH
Eu4ppa3h1EPJbIL2gTURw2Lluiylur2Rskp31bSZRuNnxgID6w9/AD3dTTR8M7f59caxij+dcOlO
CTFywZolg8AMOoWwAFVHz2KKbbkujiLDveJwe4jkqwW44yUy0UhTcv4INg7jhH2Sjbv3nIRBtMj8
TeRf2yaLLxmb3k1vzpexZ8ebt11wIA5uqGCNZ/wonIzIt1ZE9krP2DeO96o8rgJXWEDaEoMu1Yii
qC46pTELY9hcWFKqKt9z+3kwqWcjvMLRwceAkjFO5NKmVKOxKNJCRmU8Jas46SbeaXBadLgibfTF
Oa/KE78rLTmdWyLlZD4Zt4iJYi1BKZI+ecmXuVUnYKEpA/tUiqlJU7mU4uLDsh29+h2LfLNRrPuM
dulq7WscbDurte6NCBrOgHNQcNc71+glDB7VVY8Jhw5oeGl2GtPk088S7AoJB11RioAdW/JCh2t8
8LqRy4xbgJk75i7yIYwrvA5WjtxiOw1PdBk+MRdXNF2TC646jAA15D1HRufajr7MyovxEJb72H4B
dnqxooH8Rg1MCqDE49Sb9xl31B276ZNAllqnymi3nnkKtLQ33RKcmE2fqYq124ZL66tLWeRywv8s
g/StiYW7ZVjULBYYlWISXBtHMOgZyt4mMxYyxRZWNXa5nRUPcQVuZZ8FOPQHztX4Na4VSiGGBrTc
ihBJnKMQFCZp9px6uqKxFx5P/AwBPHyN/eLRpKOIv9Ra98O4VAiUe7CSFQLjwpw2QDqM3JqAQgXn
WbL1bEU0Mt0M72kDmyDKSHvw4WeckAAvT0yEa/g4+apMDYLXqt/mKlynwJnvApv7isAFx5nyzKhC
BranWVMNS6svFcFtsM4rLGnVNF06J+13io0FvTJkBDIEbiuU+3FQ23YysduwJkh1t7EDvmuVxZq6
BJ+8dUrY3Vka8DWeeVIMlXvNPZ1tCjEnhCoWcNyYXxmkK1irJhJ58mYtRuMWyxRY6cPcB/Tq0jrE
CvZe5dW4pguQnpEAV12ajFTUOOVnYRB/SoBW0AFebvPGZ9XE7W+QxqPj9T3WGfEjnXGM0S4dISj2
8kCnwNmKGrZ/3GkD2E4yjt6noK42YzB8wPGJ1xqmeQ+RAm2ednuzvjnh1QxZbRSjuvWS0TYbbNxq
JtbtZgGfUfG8M0KatYKXIsrrOy9GIRF9dp/q0gRLxnINxQRy3UPVETRNnQvbd4wBtutvZIMHd0qx
QyX0WbOaT/cTjTNtQSI4yQWVzuVTg8aOi4lUcMy1tMo0iMNuCp80NbbbyQoJvQrNFslq9qWyHhw9
snMgWHp2KHF/DGV1oxCB41ic7olqdKu+M+DNmZ3NdgFZIg6LD9djkIiVwvTjoR0QDbLCS98lx6ma
3lxLf7aI/avRj05IaJ9tPS3dk/ET/zzmZT2+F9EfVWNjyDLvHUb1vBKtz6Wq2oERVz/NuB7prS5p
o9x35lgxsdv7uZD4k3njcWcSPq+MdUg+aptSYIbgxdXHJ9RjuIP76+4LCZ8YDnQUFYdmXgxNjfHH
FoR1cwYeOKGKXq2VO1MywIl7gnOzhnPtWeNXJ1uu1oGTqPD/ML6+B36GgQ692xWc/iIyKCZt4606
TMJ4zBb6byqWQpVkwMUzsItqarYzGWukPPhRFNy/E4P+0F58GUsxVIjCZSZ8s5ZjvVU5xyavt2JU
uIcXmDiaSs6ZQB1Km7gA+CfwavRjT3HxFjkRnFUsPm6kn+n+wq5mQShBaok2wP/lLWMTaYzLnsPr
7mdv60VO8sQOXmGqDjkHzzQI4afnk++6TT7RUdfSrMapEC5dGPHegHqEwGyTxByL7Byk8iGG3bcN
w3ypkICwV3QKq63xLLN6p6XBjXCig2DAB4r6YWNrKdalssF6j9wJeYvALLMdtgl8afodWRNxCw/d
+o682h/frKj9VOabQcua7zBQj2X7ZeTdLvWGiRIa72MuP43K/YJtZvDXZKczmPNBDCHKb9Q85LL/
KInCdh4eZK8vH0k/8/lSu5ksDhGAtOsmK5It8mZXZs5B589dTwgSmoha0J6Kd5asFc7adtK/Quj/
eAz7eV87v7Mx5V3Gu81PrKLF3kzcnoVTPTBhuszzOcegtEzWy+3J1dWfWAbXQFbTwZ5H5oNUPzgx
qB7ogVgPwuplUXzageZmWqfTej4MEb7XoE9/tLMB3lWIj4B/46DE8+Db6W5MWHyoop1WhcVTkkDt
iqaMeEtJKG+ZdI8p5wj+qgw5/ug/BUlDf0B0CTnVDyWOfKsCckktM4274cp0jly5pL65U6wr2XxO
JTufeeyOwsKvz7qxP+RW+GEMpCHwALDoEj+DdPzo8QgkZWWu3VSck7r5Csq2XWneOtY/1jnJrGfM
Bt7er7LnyKAN2jXGEx6AeNcKtt9GIFldZtPJcefXzoKhQPXToWlM9+qP01FmBoe7MH70Xf2i8GVt
UkOhFfQxIeZW7xvoA1uwoumO9t6WX4zlWqvpvmM3JwwpcDEiUaejgQ+Cb3sdSfqlS6oEU1UfGrv2
VjQk4q93cC5WUT5uSr7QZYupEI+peQD2jF0W2orZJu+ebV0rtJqVk8ufDvBdzHXxb3gXq17ElAnm
DF/+UHOGmJ9iul8veETRGivn0nuHwTKe8pJVdWA+GtSWbIVOdmHCAFOFhGpajq0jIhsrwnPTVjVL
XjSh3tyHdkUtSr+beiznE6yevJsOQU41X/E0dv6vypbqJLlYSn6eGKBLIeW8HLfpzWgRlW3xMZBn
Am2qXuHOJzvyQDzM2Du5sXHlE8CSLuY903nNkmT69Jz+IR/HD4VUhIcHP6jrjpvWlXehgZ06yr1P
e+pPjuFBxxt9GpMMNR7iwfxZOSVT5KRCesHcvUPJ+10XfNjRd1X4/EoDJFIdNQ8ljXJHAHKb2bjM
KGFUdhlbauE57Q3zKaoSShINuPIpa6AdrKSH0vUev7Nl/z999z+m7xT5+/8ZR/cANE6Hn9k/xe+W
3/L7Hwy6/7B8XA+E9qXn+KazBOD/waAT1n/YnkXiDaKq7XjmX/J39n9YDooHvyJttfDp/k/+ToCg
E6ay+RXXsRWRvv+X/N1/oSAIEoDk+Gz7G0NnmUvo/S+Z76EsUClNaqFClcRHXX2NVE0O5ezct3bH
NpnaXkgTBvpee1V5Wd0CYiVHnaeoYNVTQe7lZMnyCHdp3EHRmDZ/eS//Gx7cN4Xhr5l0Fig+KUNu
uSQNbfvvLAQA+XGBj1aSFJIIg5qeTA58CBLnTtsOh9iMamblH3qe8itQZcmtCS2HG2V8q1hAnbw5
OsocGb22x3VjpQggNVtyW+mn1LcLRg2oYm5xnKHhnOc2v//ujpKq+axLmvCCBHRu3nAu7Sn52pll
zjKiYNMZ1vGnORGVKUQWvtRZcoPjw9E4otK2FNZnKAmTKEFZbz8IcW1o8aLt41HEQ/7v3iKurb8E
KF3JBWQ5wuISs0AEWNYSsPzLR1jLqYR0wZMq4cPmZpf65++XTHb+uWandnSxw65k23DccoLsFXQW
Hip7ICY/ET4pq9jH7JXsw9Aaz9FkGTyWs/CMcoxQEhu3ajTeWjeblpBOAOhA3896yJ5KRO+wMpx9
S1UQJ4oquCDRLf0eWIDppJrurLjDKh7tPY4CrwN/CgIawuO5NlAxhTNl1lEMc9hH7+O0ujG44T/y
1JD/htzg/XPE9PsdwnqihHQUgGThLjiCv75DE4aeMBJgVND7xlEf06xdJrJheEwyEVz7jopL7ZLu
RtpjNTtHrNzMTm4MXSwx+SE5K9FdQHxd2UalO5hLyZYHeHjJGnk/2U56kcjnlyi3P7JktPffP9XR
4ruhPTvalsAAb3TlpIs2WO2IDZq3cXnJXRds8MCedVbkpF2nT29qoicOiNCfKWuhb/XVrYH8P0A4
PFf0zfzni2tV//gh3dpbmE3O+RvF3cyQuSgtjw9D1xzSqCovqeeXFwM/+TpFet11tIgkJLU/3MzF
jZqnuIyg5BxGsxrvpjg6gvdrj/3yo++fIriPXKrj5BTRPYgPhtxtgdTRVRRLMwa6QTJxYAqda0WG
4I4J5t/dA2zukP98gcuFE8HWZGkI8jz5twscRD55LHvpj8ROyLLUzq5RREXWbE4rpUWzh6uPMcn0
k+dBdEvGos6e8tZkZDHbbeCO4a5ZyvUyeK10CPuP9Uxi0omnKwT45K4SVXpt04kL95r1ff1SEWtB
nZHlhfwBjpZwzvd14Q+XyqEI81/f4Py/cz0EaDrFg0E43PD5Ky7f7r9cmwBFUo4LIH44E/10FJCk
b4R34Ew08IR8pUwM1DjAf0RD8O5MBcYzep0NGfyK4qWV1Aii2/dPzb3HvIVYuf/+ue+XXHrDRvZl
uKGljsMmaNEAS/ChT5CFfTh3LwblLTtDxdvU0SCwe3d8/H7x6FaqjL6/Dvk4Peqyl6faBvP7/YtR
k02PwuNo0/EE2HPmlnD/HvJwNh8kC51Np8hlfv/w+8VrEm9XAso8w+syrsHQchqUQn5K5T6kE7ty
m60b6bd202TSRp3z43c6Ad6xddY309LlgyWqA8sQfKjSSLYjPo0Nl4ziPwKSfy7K54wK7G0bCvtY
WOjUtHBQP2nO+Rni5bBueFrtTE8/Srro7tGRwpdQ2ieC4uVNU/X0UkXltrIK93Fwqq9//RG7/81H
zE1a2ly+fL6eXH79Lx+xr2IZm8EMcJ6l87prvFuYO+lTSRPGam7fwsJz3wF4Gi1MIe7X3uk/X+Dw
sygKr0Df0ezQ3s59kcw7hO2IJE90c/3ev/t+sUF83gnwZYe8UY9x54cg0jL7o5+IEavEc+7gbBUn
IkZn0oYtoQlqoGQrrLdovq+0su+0xA9PvovSHgeFNPT0y3JseYOS8jMvXecrpdCkEQfWxAV+amD3
GAaIY1DjSHrSAChxSjPFCnMCCUjLWv2/X7xabv7122lZf+fUCOnZEA1c3zF9n+/M34gBo0FOtynt
cs35JZIO/NZ8wLyBpoCLxQ0gSBrk7FkLg2zB3feYLS8+pjpbmDfWQuGVw/JB828+/9+XeugoMQ/6
Xd0tsTqGmuc6HfasBQlk1CAo/XyYjgV+Fbpb3BPdD/2emydo7IgH/rQN3TJ58MGbPOZW5LESpjah
ockPXnZ1Vzq2c2twSq0LlxR1Jhw2kXxF6KwjyJqwPKnF1yQ9eWCEGlf1Apz+pk67NkQn7DnVpnb9
bd35BUj0KTz6c3Ojga0+Y18F6WgFnPClN+MtrdSmHPMXm0yKYbXyIRmi7l56+hTXFuDx5QVIDI2x
RvRBdJWsJSiSC+qycWln9BeEUgPXwAN+lfjWTPN+sjrzAit75VMOf1BGbT94y0vNNopAtkg5T80d
iayC7o8IqAG9SPpmmigBqjLyqwM24BiEiVx3iKGfnZXdu0RJcB1Aiyl7ZziD+8w2bVaUH0OMP6Ia
m8cRJMolUma9ngOn+Kiy7im3y+Gupbf19v1SztPejJH982YuMKPSIjBMwr0MCRU7sJN//eurTvyX
LzH1WR40ggUXZnu2+bcvsTdjsp00Z6uo2YxuXz1CS6kODaWpoPci7+JquzhnKhkxjpvIWDl1dXOY
HvupxXU/Zi1g2uJP49JrS7WY6g4U1b8GheLRDqYojVnWRbBhi+lWphTSp/jbdwQrUU6nYTh0rb2P
40ndfb/kdcQWMibDZ0Wyf66EIFEdz6//+q/M1b8MRn+dvj0GbyYv7l6uaysGzX++c9WqG7TvTKTB
lmf9VD59v2S0oyWRtB/hMlmXcPTfv9NaYRcR/ZB+frRi5k23T+MXlxAp8UY1EM4e4xcfdudp6DHV
fv+qDGR/zByPuBc+gpcxiAKqxtYuSdkduIrs2U8ipPp2q4M6fOyXUlZDQAUKu3I8ff+whQK2pkhZ
8ZA03T+jI5zLiHcLud1/aBbyIblgZ0sf7L4IOlIrpCCtfhyOWFNf2Mg91QkCjhXXXwmaMyMhJQ3p
9dhG8ZefDgs/HrZOqj4Cl10WoIPW7d4nod4gvfpr/bsz/D9Fb68wTAKGNdD10LI+RsEDTZTlOit5
YubzMEMmnj6x8yFis0SgOovOW0FFxiydvSpDQp+ZZgebsSEkBHbvH2Uwf6iuGIgoxldAg9suLx6S
pn9PGtZRXvrp1yw6aj9geddnQCzSJf4zcw8XubXrB//a+Hm3dwPjcy7qG+oA1IMCu6GRqwQGNmlH
AwMX1YY/LLfaafyAe8hDL0mcvDXGk5T1j37yHAoTFoZA0X10TY5LWg6vRsHZwdAZndYdqjTt4olv
0VJvsuhw8vE5cQDzD3IXt8Pe7ucfIEXY6j5HKmQlQuNpMFW3FHV5S4h6b6LPAkdgKS/Z2ZTwULEO
llAamhozuhXsG7t4rUVLRbQZz2uR2eyc3Ho60MiNaKxaaIw839csp2rRxPvaEjsLlQvni062BgZ7
lYQAdrWimb4Kf7HMMFiwf+E3O8YTKpIdR84OC2ZwDB8DBQbcyYzx6vYhPgQYMVurvOfMw90p35C/
958LG9OOMrfacVk/6sI9ZliURiPWe6shGNuA1VnbmtZPG8JG38d7lxo0JwgjkGbgazTW9IHVJefp
tZV5/V6PemUHHh1JFV4Mo0rP/M28LejxchXYAWERNjhO3bDKn8x7s7L+RIDmzr0dxrsoSgnxz8Vj
o82nxNjrHjs76ISDtKsNVkXey34+2pV7Qi7H+jHKB58VEruAxcFDrxU5JDQqemyudjq/zA2OuNZx
iUEuZh4eiN5Octc7uDZrshEl3OGwe+hJGWz7fm3ExYvqfBJAisKQQ1CKixTssrvO7KgabJonvBh/
sgaEr+tE9yOywQT09Tw4fJw1nualrmjhDhsP1vyjdouf2B72yWJ6mrmFtJhVglA5hwnhTbP4d2zr
Uo3qAehCuQVNuu8iNsrYRdeIuS+GaX4azsCzKIQcQuNiZB7+F3tn0tw4smXpv9JWe6TBMTlgVlUL
zqNIUWPEBiYpJMwz4Bh+fX1QZndnZvd71W/fG5oxJIUoEnC/fu8531G06pLHKASUjEbag0crLwRq
XtC2jYf2pfNKbsPS+zHVzhbrm7aYsH/RpVy25mxc+AjlD6E1iGLh2TALEQc1fCZdWvzIeOH9gNtE
K5S8zw4BIYQX+v0u/XOss0bFzTzaxc1IvDdM4mRA9pWHlnueIAcFagaNgVTq0qOTkSbOSh++8oL0
c33IxydGsbsmKIJl7bERml1DY7XX6RjWQcjEPfkF5Nc69HltraeMhKHeJ72tH6t7D/frymmI1LPi
d3rh+TaOh6M5Mqhh8r+eRsUpL8Cjn3r5TzMaq11cps9TiRnn4B9oixfrukf1W3Gn5QiR14KOxUJV
nrerAiRUyaerrfvUrDZqanETwCrZ2s4Nt2i9aW3SRcfRGXcTSj9U1jXMtUOZ+w/FfZbQFifZhVF9
5v/sQH52qT8ti94xNhR/z5QeeNBp8hLCjOZKSYAxSLtJsqG161sH361efVm7KBbHOz7wrzjldTVl
pDGcJWN6pC/aat097Hq0jna10LMaSXuuztIZWdONkg/B63Z2h5xayW1X2fXBSbdKjtWiIwcRixhA
BohPe7LEN5hP6eKHQBBynYC0qGqfGnDJu8Rg0hgYJHeZ5WcXnT1xi0bnKw7tYBNFubkOatrlooIo
LvzsXJfTtCEx6aUtsTRPBp7E0u/RRaITXMuaO1dowHZV1Jqbpvd/CTODuROlr2Cs1khWkUNHEzxM
82o3+ZOmVTcscTBDkrsahlFEAm9vPhL1GgHujR5ka+FZVRtQptNeGVOztZP0E6c46t6BiT5SteDi
S7LSusb69FOH1PEmJ2nTfejcftzhNnMXzJijWy5Llj673XbGcKygmcOPBqyFugFovTlxVW6I0eWN
M8VNcyn3CjKyhgG8fyXcS2U9Cqua3Ugao2gvvY9xs+yjeGVpSXIum6oDZiPytcwhVhQSZTqCUkMD
IR39Ilyl2ocpC2I/RdneqhhjdT4jsAHHrFfHSACHFZiMD4YKzNlVKrfloL/jnKgvLUJeNKlMNvvp
uVIYhjwlzXMdaWe7DxmE6/49drX+zsojsuri5LMMQ+bokEH6tG4AVxMtGkccwPRxeHI5cm0ys/gw
O4Q9bZw/mT2hDOZDTCgvhqLm2Qa2t+5duSpJXjt3hga6d/TXoZaTSuPlaCKQbDABhZRCIp9tdVCT
EBzESLUWGmXxsdHKV+YvHhWJ965XHXr2bATWgH6zL5oPFXUnRadjUdcuMdqDkkh7aWCVgAJQHPgb
BtPwp+IY5L9KvFXPBGRXLHU0tJPKxjOwtARJrNXvsJElq87qw709iLNu+7dpyB8TfdwKrjEfnOW6
Yli2SIAsFgPhUGMUv8fkWtSxJnfeiHItc5i62rl19BqgSl72lmYGgJSYiUoxoCtM3On3BzF2bE1s
fmUm05Mj6+kamgknUCyTVflAFxKfaqKyY55apCi3oJCdwf2SOts6Qe+OZbsbWQ8zUVLqG3JLukWu
IRBk02pWJZCv2lp0htNt/TcDkAAlJk0byA4tV6N6jdORWCSz3riZRC2M8LBr+5++heMXUww5s/MR
F7DROtJsEETMJYnNIg6tHRfpLNbxRLusB/e1KWkTZuahlqlzpElI/fArohGBAKqddirvGHBZQOEU
sv5DXSC99ap7oOgMQj08Xu288Tns9ZKgqxraN1p/iEhlLxdNPL3T7XNWFjroDXg1f1UlPtiTHM1q
kvg+rpKI/EI/eTFfrSnBUtGQnQqjb1s5Vr92NBQqjoYdxS/7axnb6F0AaTX49SDGY+gowh+YF+8q
Go81ftuNKrOzjuNhrIOfIV7IuPcvscQggezN7PmGsaeOAYZ/9PSQRLcWDXf3C5P9TmssusPFYz8l
j0k7DCvJ6NQbexREPQSczl2j6vgy2ilYIepeS8Tnq15IA2GNWiekSNCBP+UTTq/k240ZHAwvnnZi
aD/8wT2F1F0QnLrXQXfr/TgdWrRhrK5AWxuiJcNx2tupepqmVeml7iLG+FlaZrtJKySbtsJ5oHhJ
jEjW0+QxjdXWmh/Tv6pjcr3JwiBGaiI7HSl9M+G6xeJ77KTBLdlO+dr5wmC2Z4VaWNYxHuIIgAMP
QVbt+s5GuNiQr0j+26YihRlRikiInAOIbXZrOuApMwPs/I8GOoldkjOAm4YO++hsm0GNsPGE5xN6
AipWh50GCwdlQ1QjJBL8KPFV8QZLANyDkSp1zjcY2yuj4nGhArQkroIDmMTY9abqJSJ3rMftHkf+
NcsiJE6dOa7sBvWi5pmkIGfTJdGMF/zaRdPVO1uRXJzzubl9s3U15qOBTqugi9XBYZdaN8ByuDUA
PWSiY0WufvbuDE0pKeRN5p/LyrK65VAgI4TBKhKuds1nijnq4UdYmre0QBbTo99YWmXxxtmUBSeq
BtQhFLRGIJyDnuSbydQaIhQ5JqRj/csMi2QleHWL5Ng6qj/5MZHjQmLbTiJ/ZQyVcZ4cqoG8lguH
rYFT0Kwz0SuOb6ucF0kZXxBDy328sAReKZJVxCqZhvvYzqeDOTWXAQkzHJpoTXgvaQCjQ11oR8dq
nN4y0aNvDLpzZct14zXOwq3Ddu1Ax8JOxtkmnKaDo5fuVujWj5GkAOwCJy9z7hUQL1ozaNGKkiCi
DAXf0rNVe+qsdD+q5qlEmKah8dgkQUWaYy3YRBDVN4n+U2h9etDqzITuBTM3R50U6IiXMgNUWOZB
ZBt/yCK5xBVRcri0JMaREtXI9JbqerCuDQMC3nSKjCE6pjFbkVFyv7XhXQ0NaelMYOcGF6l9QFb7
GtGzGdW/AO4thszxNmQPBOtykC6KmXDJ0CV6zvQddf0lIfDoCpDjyWJRKQeyNOqcn3IlXTT/HgPG
ClPnDaOdHY/mDZlAj9ovtLaZk+AIgSuAfdPrbzb2cuXRak+akxDGmxGovbCx5YfgFwTqAdQ8+Uqy
vuxqAfcJHX4LQJgw4AHogy81biAbmGT4gwp8VbrWT5+hz9I27afEsIhWb+yVVlkXNby4I8f76RVd
fMxRPNYYMSJhnay5n4AxAe/pKUk0sS1856nLymtgG9OvFIJa7mhgnjTjGra8jDwMyMKu1WH0nd2o
n3WDdPXM0Ma9xAfEHzekGckIeFsbzBt71fpbJ/M44RDwwjb33JTWG3dYtOo8TrOpXo8kfWaEMEzh
WxoUlOb9coIrEM1KMRxXmxTPi50SCVRBOMiF0BZh0IKlCl+TMt2VuGWWWsf5u50dOUXPfWCm7RKe
4K84KF8D4CoL2XenDgb/LFhimxaCJHXrAWk6+Di937t++jgrsxAaH63EGReu0SSr0DbclR9ML2Nh
Pg7IvAw8yGzIB81J9hHzruUEzoz08IgPSPXsrvoPXM93THf9pYuvbDl12WdASYppwg78bNv26qOw
hnyPo2iPGWVDEkl7Z1zdTi8RPIpmw2BjYgxDjnXKyHQ/Z5J4LTJMDS4XGtaCngfQQPqj14qcZhdF
Ci94WHqILlAJO+66iyzQqRyxisBlmTBzopnImYkUmKNWyRNFzYOPcJKpmlo3vVRrEN1fwmBdZGBj
V2QU9v6DP92Fo0Z7YIyqY9mnxAjV1YqJaHxJ6v6X6icILkNygDgFfVSxp6DTxTxNeZZ2X2C5nqqh
UsfajTa4wr/CfAC0orGS+/qPhmRqdFMRPQ+WoqBFaVgL14RBgPKvtL12PUBD6MMj1ysdAS3VVga5
5z41fxqZb+aYI7PKGTQo8rEk95lnglNhFs2wAzrbzBOqraszWNrSgoO5dLpiyZ+waQs4WZk7GWRV
BTe9E/EKN8uTNFFoYn+AM1b5nG1DBYErAfsTUTGMJbIz1NzmQtMbdq0rdTAzLEtCsvWZa4G12Fgo
S+Zv5Nep5FZrBF51YtMb2Y/aOkiZyZkOMOH399dIJ6nNgoEwSufJ1kLt2I10qPUCcFREKq3TdcWG
BJCHzK8znuE+jvh/poL2t4PeSdeoX+seOAzn2vk6IRTeF86eeyhhqcf/Sz61p0HzCarEIGmpOZYM
3PCtTgMZUI1a90yZJbn3YTRcgxyYbYdrWeno//GmIzsE7FZH2ddALa2cV81JjyilAQKT55VUF+LO
XvskR22mBdcWterGrsUnFKVrPKEmT8buQW9CiJMhVE8/S3822oB5qufSoVXHZ538DMNL25fqW/bb
NVW/9TC/cis8J1YwrCfclQuVmqcBZe5KjyhGxQRFNgEbsURqusKj8s70pl4IdIQn2B8AyuyHDmnr
9VYqPT+UXXkro4YQ9zw5Akw6p+95uIQ153Gz2XuVjgXI1aZdOHUMWDQDtBk8FrV4xAqJfHCTQZvM
6GnwJH8jM2afdy0MFgN7cp+w+xXNoawaKGFZdpkSa9jkAuuYzWn2+1kyMEFupEYAuLM14KztyGhD
Kie8kmgj4zmHWQBPpT0aGXj2IoieS1S2nNzix0CazbJEYMLhBNqLHtbtOmSvLmbQTDtuHGV8DuAK
Dr0/bXtQ9Oj+qy05ZZCNZzAXRbI5zDa0BI8IiVwJVNDQoLR22gEJIh64vniLetpCvC4A0QOGjjTD
fIkaNbadNzNkAlyamFCNNFjC9TLug76hAqe3wUwMmEY+B3ZT2Qy98WQ59Usx0C0Q3hgATUGK+w1m
yvVPXPtsAhYQAWPCUCVUvgGABBis754IeKfBq5xLYtpbTxH5zcF8FwSbtrmvdX081gQSrNsQZy6W
nIWunB9b0ohesUe+O26Oj11Lr50cJJd7OC4z37jHcPiVkse9JCzo1W898NHZVbRVf/B6FJb4SuFf
Bc6pa5pfifiqJEgpVMFvmmk8uxKkoZuG+K1IjoEnA9E+H9eWzlGoxNlQd21230bhdvAif2dhUAoQ
m43u3m6Qrih8BclggKeY6p9oa8PViYBMevhWgY+dBMRM5LzzDSE8ofWUw65YDJ0MsfI78O0H2Ime
cDgJwd5bJHD7t6COrxaDEASDAIs1PO4DJSRytbLn7FXH9Ac6DRMhVuXIdR5A75wym+m773rPbKSs
UmHyLPs43WtmSSNQp8b2afFLTGzayCqWD3STaB7YdH+VtdaL4ZgJakE9sYARziWOAFLolM1b3Ov6
sZ8Pg3Frb51BrEhXJhiI8YLswvMwtelmslxrdqrYm7xGHTv0JioBuhOmyVG+R6DSi+ROi5EbJ5hH
5jiAYCej6qNIG1rEDQn21MSBeDAn8p2cWuzrFPZxlXpQCFJibYdkJ9i8FgUgQ1a06RPqR7dAl0KW
Itdi0lv1PhY2VCOtnAXsw1sUKpBRCh0lPWAHfkFqGLtubFknLQJ0v90HafCgW8O+H6Z4H4FDhMtT
Acbzh337YNZWdUbaS79siYVOIaOE6ICO8y4U4orfEYqkHnyStOLxYQBDn/FcFDkotj4ZYkBqyE4d
txfbRYrFI3Wbreex7+PAoK55Yy3jFzOYnxAtjpl7gYh3iP3oIaIiGVwuIJu0M04F3IBpjXSoFpC2
cq/YTTle3CzBka+io1G75r4a7B/a/JlPzEV39oTks6nf2Q7w76MjQt0IG6RxTzXJ8luGhV+tNn2W
9ABXHL3esBSUuA9iuIzNdUQvA3kl26UetVJuY5ng9NpyDwPhAjlxTnu0k2mrXiXmFNCI58nrjW04
7aeYg1ccnNHdPdO6psVBMIgR06Pra/k2SE7LkUesIZk1EIkZfxw82pftSCag8oIGUSm7sRsWCFAZ
MVQhLitonxtC5eXFIIXPEGDSUm1dMrB48EEblBNnGn/Ibqm4j4OeJKFoX0tKIRllZK/VQY6KCvdb
85k0Nu9dSiuLN3JLKuE9KROEQXitwcFZe8o08EyNDwvN7KovJhAgGEMwIfZgXHsXZ4my5FeG9rSe
040TF1JbDeK+cSiXGW2i+6kwSkOMJvoNJw813wsFPzh16hVYcOlZltGHm4zkzyU+/Zv5sKI1+MbI
a+LdQYPXmuKxdyvxKOJia1Ax454ZGC+5nNEDzSrQrujjVXYjJug8uLF9tHum9VwDVuit/WbQ4Frp
/p1N4XLn6tO0hlEL/LDELRKM3hEBCdH04J5kFRSnSEj4OG4fbpOeE5b2nPflVxCzA4nCbk9hrs9x
SP64BX5OK93yPm1STYyK6LI4GxZ1h65nEGV4Las0p09ZUrbTVCetU71rfXHE1JvvjTCiXZeI+i7P
MIEIeFsfMUZEXOh4cnJUxMxGN9BDxLm26QlEaU5OrKv3577qsptHHkBFVXgri23WVs2NQeFaTQUU
NDAGjKXjAtAr/w6kj1CaCEGyoy6RnfQXt3XqHYloKL7jty5r7SuS5vgWYdA5Tnb46jZadPt+iJVL
Eq3FoZ284n3ogLskubW8cT5A9mD5CmOrz0Q6sht6QHm+yaNw2PqiHO97tzSvHalPsfihUDUcwsIH
7zyV8T0WGWAXrd/t5i/CjbQOmtYwjVGKDIUqZmxaWtqVXle/trvEWYFWxFHdN81Geklz8+aHurG4
B8P+Tk/s+oZeHi9UgYW2xX8cJLp5iDLDffDlR1ByZmZIjqmS7ewkbM1a1aZVnRyx1nCaM3vwYRiQ
F65PhnrI0qfRLasbZ+r+IdRNsAHEreDv4ylu99k8GWXksslfBRaAdqmv0t7NH1Pbqh+tpPhKvFwH
6N3Ujy4QU3SMQDe+vxi0Fat2MD2OZnzTq9B76Q3R0pCusp0Hp+vR7pmnqkjf+C4lqA5iaYuvfcAo
b+UPeLOiPWcRPGFBkz9IowOLPGrWXYbVQccD4LwWgJ++DMzsC4SN2Tm0yfLUJ81ZOXEw3HkhcLSw
Ca8TZioG6PLNVJbzs2bCReCqu6sTyyW3jyHHoBz4nZx42HQsbpq3AbBrEOvqqTYjgTZA3seuJlai
aCv0U12/6uom387901NoV/GBDLDumFXGqYyzEoGs0X3VtfEoic2+udrRiOhfqKD/QbzWxmRKfLII
0oS13B+m2H0MA3gNmmajHeq4rYf6TsaMlbHoQYG1nHHbt2s6QPUT9IrqIeGkJMS5i0b1Ugi/QEl5
h4MiZTvI+gN4/GApKiM4ttRNDo67U4RyDIbQoxsDxCLZGD5mE+8cTd48UoDugAsRaBr24RqznHHW
UrUPcPeTmYEZOe+z9jmzBXiPCYuqDKK1chhLWQVuYr/0X2zKLfLnMYdG9lcZW8ES94N2S+L6cew1
42DWLvlE/FHr1izDE+0VohvhQvj6YCzdaDDOyG3Fqo6RxDEmH+lepAUSrHxb27GzKOy62vaVZt+P
TppfaEBvhqr1HgDr3/KklEdleQfwIunGpYmEzQSRh9EFp87EiZSN7a0evwcpBmMPt6hOJjCvQwV6
ow5tUnFjyN265R5xn+gQeJXawKABcGFaOUrl6Sfrr7+TidT2XRTPUaTONtC87CbGtsCLxQyzcF5J
tHL2dolEumwHizshukMk+hpTLtxh6ScTI4crNHHm3zZNdSW5qdkFdfjVN8K9+37IBwfbb4aHG4ng
2nc/MZqymRLEMlXyPaGNgDexZC7gMoodDOsUsRd5WlffJbjDR8MLANVG9rr2nJ3HhrdOmr7bug4X
aqmBQhY+KUlB0C85TSN/ca6Jlg979jpQl5wSyRb2VmOgZTu/pQ86DXG5gpUG+UyV4xEoPigBgD/0
3mcprw+iMuc+3keZ3AZlZX5kuYlfUi3wf+svqRjHOdsaEQRxjA92gfPIjN3j90MRoZPWgpdaZfm9
zALrlhuBtoJBESBk2eiMUQ6RAQ/WKBpS2aWxxA73yzKoI9xgdO5dFJUAq+fGzkSjtgHQkBvZapga
pI4K/zVpJnceBKlVVcLMmpI8vzo6ui5ptyFoGwb8HLbqN8Nrf3ngq/oSToe/tvqUiquAt2MJWHwj
uCE0LGQqhmMG7xYv/N7J64cs+8yDfDcmhIEbZJw8+b32C1bQRtdicrEGDhVukuwJHghPqZ0sA8OO
z7qGd0aZ9vPY5vapchv3DloUt+hYnqcwejJbJnx9Eoh7eE2M4iYBEMzEdJoPgdjmACfPuYozVryO
XnRn0gBBuosyorxHCjPdY220bsodjnWhGXtjPqAk0K/OubSCs0SZ6AJecwxl4y4M/FOZGzk9PKPH
bq33OJEcfeuZ43gPanmPWV2SnAq7uGjS9hTHNnVn2m/i+d8HM6/RQSysBjcnKYMEwIP7pjcPaAmL
FktU3BkYY/HjCg6VT0E599Zjqz+NuSVJPjEEoxkFLrKBVuCO/kTgvb7VQiN6W7YAgM7CH4HBBdg/
hS5hpqYaN2U3Jvu+AOn5/QAKg2ZDDlOIGLmrA91l77nxu+s/AduQIBUk43LWc2udVqZ/yyMfxG9C
owmE5EZlgffYOI33WFQ/DKZsF2tybxPc6U0OfWGj8BijeUbLOLq6fYjN4I7TPGfDqorum930zdw3
xT19Me0s9H7TdcI8aIVvMtKvnyem3NvQ5TM3pZutswgERFrl2cnV4SMi7yG+NHvMApEfYf42Kz/t
ECFaVnHxk6682F1cXgKR7YzmEYtXfWwSH/2sHrz0rT3ecZPeQ9ZKvrAEygoEYZ43A2dL21797zqn
6O09U/TvPcFzS+On3nWHnJH6yvEze+VQYB1AsCIw1rst/xvwAAc/fVe75ZPsdZC+mtetBjMjBMdI
CcKN0ftZeqlf2Yda1rd8ePQGipRaxuUG0+QBGJt95b5KVm1VERGld0BSUzmuC2tsNvxAcIzCBpBI
28pHR/lbRA2EC3BnPAcY5JzGOZiF85l64zYbwuImQjJTOcmBuxlkxhlFg73Y6eOqlk7GkC1VZ39Y
O8p98Bg25oVjP5ggfZd1EL2lYUoXMMjrUwXP8dzpF6sUwW6s9YdMwELtKZCW9WstI3tTyk48+oAb
AP9r9GCnCNh3DnEA18QiUpLOnU4ve5n4Hp5RWkeoKmroRBm9On8OMcV9sqGXz6RBoIjzsMzuC9ev
wI1OpXGBZkzKbRuaOysLSJiaGWgQOJIrsjdm/XV79/3M8CuxQHvpbhui1w8FTDjLVh3ysxmi3Yfd
rg8n8pc92Nz0V8tb5ZXlzVK/0IbmBD6b+TkFpyibyT4FRskDY6blJMoARUmgrgZCo6ubuO3RNe0r
tNGbLmtI+X7aP/bxoxHqxtP3k9x8KD3NuKSB8WhTH59LO8etEE/ej1HOcJxa0bKL0m1jV/59Y4/Z
/T9XQH6L7/+if3R15J422m26fcLU/5ZTaeUYpqNI59oYLeJ2op+DY+1VBo2ZvHJI4kI7zAnWKTkE
ttZDTh3erBT4qmpJXP1vXsu3wvQvL8Y2pWWY9Ctc28A2Ntsk/iQjr5JQNcpHzBQhwkHJ0+j3TuyA
+DejYQ1sHr70bMyIBClIOtCHFYZebugQJ6iXuSvck92G7Q1kdZXDGvPhMRsZ+pnQfM7iIKVBIuRy
rA1UjkVp0wUqfFqdtXmkOT6LRzZ4ACR205tM2jNnpeJKtCXky0qdvx+0gcFcPiDt+X6qx+9lhGgg
M6Q6+gEZ6qqBBaNc54hAKNzXYLpInbHM/Qjd7JA1P23F1gmwEdmj3kGZteL2lTyATRu72VXND2HD
fTaZpNRGDMCQ1cAS35iY7TEDpGinnfwpVa19dEMb5U6hENn6zvPQ1QKCN5Qod0p2E+UPsW9oaTnA
K1SRnC34f6wfJshKTZbzOFA/IicUi8KN3W2qivYlH9QMbkjzu7LHoC5UMcC784tbR7d65aaD3Hzf
BWZ0dWWrnatgeDX8IX5mPISXZEiDQ2u+DIh8bt8PrkVhiMvH2BTHIkzTuwKe5SnBaN7KOce9xV37
z6+f/0PALB0U4JaUjuEatmM4f7uWqzySha7mXs0gmWzWEZb6CHrwOzR57UfnwHhTSIJWnc73QD/q
D5nHQmsYdMxKLD98YPFGJiRB0POyz6FbQmgOoug6yjpfmqGi0WTV/kUzrfeiS8lcmRBxhD5ivFK8
esQLrvKWvbTJCGdJYZ4R+0abvGJaL4R5DfEw7P/5n2zNf9Jf7hjckYTLCnQjwuMu/tufrFdu35ZV
S8BbVyg6ukTRJ+BoTFUYa1/Y1iYfEFw2Bkd9Irn1k4QMqjd+dGmpEy6Rjgiv0Ov2QFT6ovSc5mWI
ijlTW09WAbXOjy6Yxy/qLusSxPljTouz4OeC0LkL6zel+z+nvGzvQGIyE60aJK3FcDEpYl9Cq4N5
UmUvbqIfiKfVjvhh/CO5aAgrNS0+0p944XSWPfzzt+TvVirJgjYn7lqSdwXL4N/cRkFpgGhVXMua
qZIFTa1PJ9O+wBwQKAG/kU8CpYKCL7vgLov+m0vw//bLaVAYuiO8OYjS+OsCxtKjxUXAxNk38l9D
U1PZR/tEhdAktO7ohIQ6S2vqdgXZhd9/9v83Lf9D07KOyUl6OOX+iXP5TUsjDZvYm9Y03V/8y//r
p383MUvvNwfPg81/KWhaSMEn+7uHma8IYiBMm6xyHYeu4DP9I0PUNH+Dg2HiSeWwioN5/tIfGaKm
8ZuNn8/h1whO0qbt/UseZr79z/e5ZggLazXuzr/5OhNAUHGaa/QNBF5UHSAkAmxSCsREzwnIQGzR
ElXDsUg6DSqRZETi0XeBeB03VC05g1fD06xDANM+7puf5Dg1d1kyakc7zx4dqDPo9fOtSzIBlY5k
VO9zoIb2BKAepv6hDvriypgQsq6Xhe1NQWvYl6StUQO7lTwkiGDB12tk0zHy/2z9iUm/0zxWefoT
Qjo48kKfY6OJ6Apd2s1hNt+UUQhDX4xAoCvGpjBVzr4rCOehBXnRR8cFvReOu14ZkKjT2ds2IXoG
ykc30W60/gPol/eg3D6/V7xDsJLCoP7UCtq64zRwyu8Ljjs4ZebYziav4V6qRAdfZFi0vVO96Z/1
2nKQ32UJ7r/APYZZ0r4PkQMwPe9I0szb/m6M7P4I/5tlNavG00TUxNo0CvsCS+iXH0/qxvoDpyKr
5BHoQX2uuuoD+Ie2wnXYXCpVN3cF4rKDpEW6CHILC/pQ2tlWls64d03f+5hyPYtxnHrTozQDGtmM
/auSvkGj3w1BHG7IBycMaqrJ30jCZu+OxJSp2OB8SF4rEyRd7hTYlasNfm1ntWO3sTpNIOpRgJNc
CcG49MiTjJNpSaU3F8l0whiyENw89BpFsvcY87Yueg/jLwI7f6MqMe7CrHpLAL8Uvh+tWqFxggzT
R8IXsk/6I58tDdxNRgW4xlhP/hs8/Is1EpE95N60SsOifDcMG8lc2n4S7/VBwC20QXeOQ1Nm/B6E
dYmFBW0mliNOrWTMojj1gvuobgoiYrRhKYkm2FHAFCsnyj9Jhib9KEVYOqZCX8iQZNN/ffU8Rx91
0RRf7b/Pi+5HATmLfaz9z3//y7Pd+rb++zf85fub//z+cvBZzDHGf3myzluklvfdZz3ePpsu/f3/
/uM7/1+/+Ecw8uNYfv7Hv338o9Vxdmj+43VxWTQkLN+ij7c/r4nzz/yBdHBZvhydJU8abKcSgcv/
XA41V/4Gm8GxBR5F4Uqci3+shkL8ZjAjFZ50fl/x+Jk/VkP7N9KX8VZiKmN4ykr2ryyGxt+87rbD
Os0KMy/JUrfF373uWjZ1OtjdZIOz1zsBd3FUJnB1OiezRjxqYFUsWTUWhL2GJ5YB+Cm18xgSynBS
BC5ABLX2hqyuhqaNOzPqXkZkO0tCVaAUZveD7Y6cK6ot4Qz6kZCPSzA52qv89ac3/Pp7ifY/8i67
FlHeNv/xb8aMnfhT5WZLYQs0154Fvg2vnTtbQP901pkCz4FzhjJNTIRkDGK41nPwG8mU33HCvuxd
mAHeBUyPXGW9Bc6ww2yj6AieCvyySw5AamNodbAdWvFK/8M8ONNxLNvs1tN6++cvV8hvyMKfXzAB
1gRm865zUfBpzoHZf37BTlGlyEhaY132+tomTmqpN2JcVVgddkNvXNEAss/QPAtb4vzaMrPWlRjQ
kDdsPbqyt3MURVoWwcHOvAMIA/pNg/BWDdiLJeLar8TQqmMK8QfsKBCzEJEcE6+j50WvWhwJqBQA
OsdAnbNwOsVFk+xMxz7qARP5zIXDowWL2MnyS9SxmUGFJz2LsIG4AyvaoSvGQtElW+iEi9xT71FS
f1V2+wF5IwBBF/yyGvu1c5jkhz37J0E7gBrC8eIy02Rt1i45nHMaVMW7VVjNq+aqJ/sVTLfzpk3a
LhIAyfHZYXwxWJgNlMyEJZG3apX4Bd/NxDFR99AmOVeW0NGdjc6iFRO9ESd5iirzuQgTfjNwm7jD
DAS69Tj6Xo2wmp0sdNFlUrmiK9wOzZxXZqGgCnu5hV2xLXI72VXV9Dgwj1xZOWo0V3EsJGuJltvA
FKcCsdakdGnhrCF4AwJQjNGG5mayNLvwpXUnkgTZ3LG6OW81+SZmQd++HJIPhu1y5+67Fng1L+fM
NSnQ0rcvIbY0ktOSm3kir3zbQZFbRIZ97DRihaQWXEzPv/oDc3wmdNVy4JBN1kOAgHry9kUJm9PV
ImQguNZI46EJNzF/lWOPJwPzqVd3p8ZPnhqZnZKJBG5DnZweMILZv0w9skd4REycMgvGNDOu/2Lv
TJbrVrbt+kU4ASBRNr3rmpuVSLGDEMUjlAkkkKi/3gO81/HufbZfhDsON9xRhCRKuwCQuXKtOcfc
KGxPaH8Ivx5apBRFUJHl4ZAvHNLu3UUCF5W2+AgOFHLmLCERqFZBB0M8RnP1M6doWbkqKK5kXRyM
vLwnVheu0fjiiGZWunbCemPJrqPzHhGJPADvgr0kTy4zXoYMKNOi9KQzZ75YIX0l5kGMPyd2VRdg
S0ka4V2TxqONvNmmiWr3cMLrn15r7nybADi3jPwNZ0sMgJJGby5pgc2YKjOv+pva6jU3qvpH+wdK
54sTiruosCRHtGQ6GWe7tOXsCWC8YrpXBKT1kCJxsixZnmaY9TNakr48dR3qWJASm2ngaFhVsGXc
diT8EzsfLNvG5XQUJefatPasWpdgWXkm6zRxwrlqJTT5bbF/LPWWpscDsZPwAidxIdbup+WE19ry
fqTaeo1E++HZN9I24cDKJZaF8rK4Tt7aF9NxQHdI233dufhyaMpelY1ovB3RJ49TuPO75kdUOr+U
Y75qVX6ZiIRXnXrUGV4vVjfbVnfd6de4LciRLSgYiuhYlCXxB6b2DrgmSWDh226S4XWoB0TuEASC
cHGWQzzGdn5BgdpjhRid8NGEm9CkHisXyc4OnZ4cMfSYAp9i99r7oIjbarpQ9gBQdaqzGcqClcp+
A1gEk1joJz0DurTK8rcfk7tSrfu6/NFIA3vWR42dk+mZIIhanyrf2sgS56hALwO8ndSHhUOEzOOJ
jsjexzbnxDyFYxlZxwqSuTmR3mgms7+OJBpZHtzEDn7H8iNRw76JCOvO7J+kesCDm4athb6KK1lC
VvHvnvTKtd0gdYC7PRYWY1FMdrnz0Q/qAbIfyQiqhT2ewaxFnhINqCbyrD34FOuj4fcrNE2jv68g
PZK46zmQ4odL2YE8YsUgOVJ9Nh5TVxs6wDj5n8OIC5DddD0ourc0UD5RCH/QmvldyezsgzinxWZD
4/FykrLcBkW0aV+9xL0bUXcTaal2VY0PKxX6Z236OI87Cdw7mSPGCN6vajLE4qOBwqZbkJXZfnZU
/GLr8smQQbidKwDx3xu5BQ0Hg/VIoGoAPilTKdbM2YHZ1o6nIq3kpjdsxHiMRg6JwP5RwdcHNWzE
u0oV56pqZ15x6J/9ik3En3R4YbCu0Y8klAD4EdUEZbmXdKcZw2+VUsDFEzI0jJRhtT04761hNc+c
v0YC9lhIGmP+IkKL1bTJk+d0ZPxoltTas+9UxHkNxqqqI7HzdBwfnc46yazIH3O7QHulxmNgFnLn
82kKqZKHEntcNeE4RckaHyz8KVyyFxVYkGFIW8wjxD7uJMCSJAdZK+tRBR0cXVb2lVH24gSQcLGN
CPGGIftS020/CWSG+8VLl0RG+4tcCdgKFFMvSVhCZk8Z5vVNuOAH1UAbv6XjtZB0YhI48eEutqse
2DA6AaSoKCIRt6jpwcWev+Me7q8FnrWD36bz2eoCpg85VmwLCstTnMesTspKPluHSZVDnw7Yuzmf
pKnbbcyQgakhnac0skFXyAYxSVPypBovc6hJMWRqRTu3WM+FGdxQEdNrjWsFpfpuuE17TweBIRP8
zMHysvoKDuuhhQlzRz+99iNpPSEp9DfjMBs4KL7moDIfiRaxn0z4WvjutqOBaBXqtH7gqIc0t0tm
DiJJckIs/YQROdkS1TNsaOI3j/5SKOL7TLa+fMSE45zLOVfcV0H1IGfZQP0k/KFxmh+mijfG5B8d
VTsbdFvtsRlIPpoYDOGTk+Dn9WNBjG8SNOemfi3VkB5lzeOtgfasMjK6tu3IUDDHBJ/aixtO5lt6
zS/G0HKjqRs3arA1CnmZIyaXc4XJ2qTXydRHI60OBnut+kubGKiFW2QcJlGpZRckG+zsz81UHpIZ
643ERSMLxlH+zav1xYtN1Cr5IemQe/TMgqBkYA0PrlaA2yubKTum6idUhd2Asj1EHrZzu2nPZ+pW
SoRHN6FpHWp/tUyo3DEjYFHDygJ9yaB/XE2YEdl//U9td5dMzdfYtj4DRTUZqq+S5E4wnLjR87o6
WSMq2sxtdyUGrxVHWlCWNhR+AqNaB+JAn6iEkANgKIkB8jvPkxr0WYqHw9ziv8jWXmsDEy5+4Bpn
xcueLYT9xC5SimCbW+eLaiIkUgKZ2OI9RPCLRMpSzqVBJ7/qe6CFtfgDEBRzJdEDaByLI/foS530
lI4BVvixf2nxMqMORco7otRiTisQpgYZTlIDCPFkJBJ1Gy5A0wgOcRs+tU76jDAXKuaYItowUEIM
4gSE6Wg4Jfl1pvkV9WhiBeQ2wEnVinDW62T5v8iaAM1qYzdj2G2da3o5UJ/n7GEs/5ZR99h0Ct2j
77/i6iQRC71xzCQdKO+ucxcXuJf9XuaXkJb8l9mm1iXPcj22zbZTFRPhSK7wOL2NSD4sPRzQF7+B
9SCkLHJP4Fh++U+1RZ9/Sr1wn7bRL6SPz6PZHuvmh62y32nBm8nD8YXT2YOuSDXVxzYliCJ3rq5m
sjawBeYx6PqUFKK1l7JAxIcwNwinH/Ml1rrHbqjeTJ2m26SCt2RG2SMt6t6sf8x+uO8K3m5ZW8RF
oVQgLhSnHQHn+M6W2HEPGUQFfsEp2j2HWkovxCP7PDMflUZ/ASP5B6536oOe0IehnZ4wYmLc5U2i
bKkbdwfrmnhQC7eVo09UeAR3WeCE54h3QjqZOClibFw//xNF2lljX7xANsRDd/QH1J72LH8R0W2u
SiDyaTmpIwugZXs7tHkOP8kfpH7yeyIg+6him55H8CKmcb6nJKHtpcHhpOmzGYNxfqVyZGvrLBLA
9cX06+Jx6GNzZzUw5HQUiTMAWsTFCFvfWtFjeWM0v3EqcZgH8p98RVZDGTJoMc3u0aogtuGImCLl
vDOn8Y7wY+ZNpzvxnhvzXsryLWVweh3Kvr0zEXurLn5eRW84mOMrzVKBH4rfRgPxejYHE1/ioeyJ
HWrLtgeQvgQ1+M54Y46ybpYRZVRG3SnESILTzQgfw5nEvw5xxN5UTsncGcV5wxngMUZAi4YiwRKj
oaMO9vS350X93gWLH6M5uxqDc5tYs4NpqJ+b/m/8mPoIUYjYyu4++LF+hjdVvoRPY5N/mZaf3yZA
669+UL/YRKHuVR68xbVXnRp75BeircqijA7DkCKKtynO56hyDu6Cq/7+sz4RDLlmfFKCLDbHyZAk
tfB9IgfAhlA3hz7CErQIhAqH7BS+eQg0D3E0y2tQBQ/+rB/RRP2GmmKvaonkrDTZImeES3PUcCSa
zZ9eHlgr2nrdDWHNjsyBahOQwbkFT8EBNS0vytOkFJOAcaznfsDJu5NG814NtXeFoIN/azDe6rzr
tlmvOGyI8NChyPfMC/gS0Pi9j9cMUBU6a6ojy7NZiGXunHM7Y3d2x9vkkKecoGcpI/1kcBsh5+cR
z1tfPFPxet6whEb4gnt0XUqnBxIDaDIrk5dMbSuZ4xuK5Y2u3nifkP2ABa+w905Qq7//Kf1ebPHd
H7tOYvaxp0ovkYEksB5Nu7yqJOx239Va6gAO4qL7kf2b5w4YhiKXB4lRv4vz8hpkJmMbFESTbdAl
zsdH1k6CruZc76bCsTDgzqB4M7qRL9De8njcQw2TV1QFFI+yYfJHfONXrUp/hbYXJqaT6HOOAgZV
HZ/LfOTLCDaGppUBzh42sEd3u+ttue9hAh9ByxD5FVsgLR14JNaiKqBj1I4VJ6ipeYDEFV+trpDQ
RwR0cWQ1RNWkqjx0UYVLzcA35BVDvOkz2jIQPxEZ2M2a6W64D+oErsYkP0vVfFW1e06QFr0v51Xp
Ezmpe4K1Wr7FkQj7C5xhwqGhellS8iowQoQzn6al7RNN9yIO7z3SuXPkRCPARa5s2+y/L/0wlSil
XTVtAojLpHcrEn/ycD/mFt6lNqGUZDi6T1kBZmciEqm181Wu+Oz/uI6CYkCOfn7OIAsg+ycT0tbU
PFTCcWcMa8j06S5u/Pv3HwceNgUGrI8IMogvE9xfQYhEz+qxU2ZIMDZp4Q7gKoBOWNBpRtQgbuZn
O0+Uf6Z+LNbljOE2Hg0YV3K82XMRXmRZ/9apQ0iD8dK4Ly4VOGaDkGNJYXpbEdfJP+45TWPt2FKd
u4LwLgjz84bisNiqLkCuoub2MCyht5QK9J7qMXkeGsTQ80RfSib9DxwZlAh18e7g938yC5dQTCfa
kBnanonB7ZiJ1P61rycYcDPJhwDrji5BAXd/ORqMsvxN99S6IIst94LS2Yz0Q+hRMLi0A5brdQQq
jp4H5e6mDsUPVSX+abBAzFCkr+PIPpV5HLxPRXPQaLFe6HgPazThKxRFsPklPnCrM8XN/340MdSu
JJF5K9lkzvF7SZCYic5NVK/jti2ePfmnjsLg8v2QW657aYTMLxmNMZfW9712wjeFE0kYqntOFM9/
4wITb0bp7qYh6dFHgO5KwR5i/29BQ2XY2AyjJBCZ9+8izCDz1CXSCwUwZ57UJ7bScrpnPwmNS7c8
O3JmLUtKlqVqDJ01uCvepwvCp7I4OhujcVaR0vRjcwY0TD0w+BgABoiGRJ5yzbCqpKRyXkbvGb5f
0AtxbDrQ/kkzC9pAvAlphp+FHk/5iEjOdpvwgSWchA90rOfKeM7JdN76piYtM+q2ve/owxAUnLbV
oyCM8GxG01fbOibpSFsOHsFaFXlwM51K7RHB+mtbx09tbcI0mr1nz3TkYVwW3gCPolGQshmp39/f
PffZm55s8Yj1fTmdRato9tK7jXVuxK0PQywgU3ykXSunWxyCNHKCamcuXyPRw+JgGqXJ2yP/rg7k
IQjr6oqncm9SRD8KPAOLyz5go90SWlru3WImvm3MX+zKQqOR4uHWSmXbtJbAxHS5Ruce72drhOyO
uGWN9uCSZG145wDNSaQ6+ER47b/XbSepzkGQcFwjDYkACpIcyGprUKiSVDXHfvRkIzYFXhOdhU1W
PZDy4zdFuB1qcvcc5lZEaETZJTRRj0Ac17RjWOFF7dY81TTJ6uIzkKN6IIZ2PxUE4qpxmM61ahOa
v0z7SrTFuENZJSiw1M+8d87uBJ6YHTC8FDM4JUHiqhu/10U7HDh7ZWfV98HGn8CNQUElS7iAJVEO
A3TElixXf8R/GhX6IYaJ0jZ2fMG7dWjpVz4SbkK+2nj/XtcL8p2WfDIAM8jcyiDt96kY2vX3Bf1+
Ygzq6mzIn0ziL/ZTnxV7YWavwqQ/GTdwPcykvFvsQ2BueMjcLrxAb8q3oaQgpe/qHHES4UrR3Ad9
9wjeDslBZh/csGQfjDwSRKCn0AKDdz9EJi7C3siOsowxoadIdAJi2bZQhogjSVJ9AdSA1dAk8Vdb
gpNvyqitDjJyPZbbCPge+7g3ThsjKw/0CPu1WPI6WOI/g4nsAavo6m0K4e3N9k/EmzYrp9XZ8/Ap
EMFvu9JPXiLxy2rdAMWwpY+D5/z0B6VPLRsp4Qhw5Ol3sbBzg6ejYP3q/Gbfx+qTfBPrGizl8ZI4
TFPyWCzrkT2TJ9By9v/HN2p0A3MB7IXb75LCyLphH08kreFODrgpXH36/iAB4WZ7Hs4Hy+v1z6Qd
6aeGNol9DjlMQ1FZpHimNF4YGpxrg8YbsefJc839z+1XqROwjvJo8E2u0NhVNxKW610G6IxOnXEc
cRedIbVYJHE1nkf8I8fDyLX/MP0er9/EW9hemOZkD7sU0OYhjwHZ0CLbFw25UwZrxZOhmmtOq7Fv
xHBp4uWEz/F+nTWmfeA24vqk+i3KNRrNY7SsWbFj3etq0ydBdEt8FhMaMg+p7fvYBOYnkdOmWoqX
0fF+clDvzvT8xcZUCU7CYWoeWRKgSdrdPRleYiXMH7TMPB50niC3GAAV6Wz6nQ9/z01FPF6tzHsJ
D8KIQ0LZFA5kUj7N6imZxILO66JDYaqPmBjl1OjHu53B+Os9GsxaLmCIZWOxqnpPnHByTT9F2JW3
WQeUOj7mW8Op5ak06c6EncrWkWOUO+J/jFMoqAwCm1Y6a90HkKJ15KpmjxYKp6I1FTsrDYvNXA/l
TTYoo2vr4rrlFyH11o7gV1pICTimlkDY72dT4Mva+0mxK3A1QSsSXHTcWB42o43TJD9wdaCZvhIg
rB5bQ70QZkT6cD6YR3NSPjk7Fi8yuFKuFRlG9NoXIkmVnEsnxYCku4fvwnPKQn1mgEIlMFPnecaH
bklIpqcMbYPbHOEpZIyleDScrDkaMf1VlBA/soCglDyO0N7n2cHAYPs7KxaAgW1f6PFHr5WSNxY4
+YRbpGBy4G9I+Yzeab7T0S9s5FiNdzP08FjSk5K09wGUjr+TITSOqRlyHLaq8IFVlXojBr+V1CBM
2Xch1OHDOWgcPytEhTPOyBZLjELhB2Xp1os3oIYtvPr8Kx4Yz2iLUJjvEsNCo/rq1rwYDYD7dw+1
NcojwDFCyIcy5HxsgQkjStfPZ/rGJtoGPyqfZDhcDNcFT9iND1bPORp76Nv30tzWRMuhZZcXAjeQ
nrs65kqSpeprfN2KKBGABOhJ0gendsb7OMphXyOqw53sY4IunCvzBHhUHMo32UQ8Rq2y0/c7U27s
/AgH/RwPwDtoap7TzOXkl2+x/MTr71IJw8UeUn98bXfOcq84H8zeLqOew/Ni0cACB7s9ZBgy+0rd
EZmcCk/I+5Az92oTTHy1U+zRRo/3NiVKRrtMXmRdu3sJdpGNVO1pK1/l3H7l3uyvvuutAVOIT6wF
tjm4VFXK0VWXZ056Ylcgj3Z6jeZ6iUEaonOXN3LnLhIPeKDYMe3JwNSAkQiFgzoEww8kl4BoSNDF
LayrHdAb96D9iqaJu42nfVFbzeW7eEdT5O7GYJv5Q7x3XeSEdiTPjU5wl876j6hmzLOO/5Q6TX1E
8jhtnNQlO5IYKbwT0dknbWdIu2Bn0RSE86dftUE7g+WDMehSoxlWlWyYUka0G7yYFDNKe4Z4Jh0U
1c0XEpy7Y5Ml4AyMAsU3+DrBeXkzSnDrnftBN8d9rZbZRJPTV7N7v8bAL1GYW3FxJBR53QUxLheZ
d1fHrB2im3kIdE7SFoSdo1UPj041PRoF6sLB5RiPtGQ11L6NTCWFUN33CW49zJucnr5L3ISUSuAZ
N6F6MHjL5Pt70aqGLDrja9TPwqvb/6+m+6/1ImBv//dykf9WflVN829aEX7+H1IR6y8/8NwAbQAn
YeI6FsnjP4Rz1l8OUjorJJbADF2Y4P8hnHPsvzz0JTSJfcdklVx49/+UivBXjh349DktMww8QS7I
twIHlcw/VRUIbFDk/Mfv/1VlwcD/32QW3OzI+lCSe8Gi0OMQ+J8EdE7Y5qZFxDHhR8PdsLoLH+dc
tDS5yeJ9D4OR+9Zm7UIDhW0UUyyZveGcryO8FIMdfC7cIIAr26pt4Ml0m66Pj8UAD4McIkz20EsN
8QP7yJ65z1aAxx3K7dj5v33IbaSR2dcxtIFmlvWhtfAmFNoGb+PmZ7sqnqQ58+jl5rHojkguVrVH
H5nk82RC5adZY0Pr6i2UUKZODzWY8bnHC2GNf49tec7nX34rCSHDUlpGam1K+kBtiWYL45EZvLTx
Oclh1eGBy3zmz2BMdqY70Pt3vtyMxbVDboVIWmfrimeSREEmOndk5Wc/jc72MF8Tn/klpqcLtDT8
ekczfu8Fm6eL7yZBL5E/xi6xnAXRQ21TnCbGSX5+tB35IBBCzOrnMkKkIfc1utmWDtxGD+1TMAzX
FDj+nEy4pZ1llHToOQauzHRkHgzMosouQzLtKuBNSdcwQTfhnQzlC4rbx65B0WGN8jzWwN7LALyM
uDJAW9c27tSoGT+bEUQJBOGaYOPOYxAw2lg6xmtshQd473cUdhwgTJZCHBf5sAk53skiPirIQAWE
H5iT1MP5BjEhJBBgklm/w+258unsZng8iYG69fSIs9j4yEpcKaNej92XFQzP0cTpGTfOujcq/p3/
VQ/RepYt6BEELp17xbDOgS675oU8aJ3utZ9srQAFtpcgFxnB5Iw7s9EHMXIjZs7FZpxguTMQtYke
iQPVA0gGfoNYthxVLf+UOKWzbh1JA1xsPQjAM+LNFo5CrrptUotXfBsHBF4ruos3C8cd0tEtttot
Osizh4DGZ2opggjFIinKPCQR0W+BBz0eRUPhdDsBXyfFF51QPnKcBTOQ7uwsB6iG8sE1d71ln7Ty
DonbboLQekljuWYQfMxa0BkoJ/NgeC07o2YwkVPH5A8T0EYz+GM0/Ru00b3kW1B4aLVdbucgfZjr
+Fc/5n8gqvzKC+/YkhxBFtUtC8CW6ewDIh8/227NkrxGP7mHXgBs0tjWPfdfMt/70vpAHriu5Hxv
guyRb3sbNC8gRzbWJA66SdZeY7+HQ3M1l+i10sJShapmFjdZmIci19AixjVlLPnzBq1mjEpMYn9L
aEq0HZgJhiQHI7qsYa3Z5jkDDIyE7pQ7dNWLh0RN3Cj05AcacJ4odgbnX881HhILr9SQowuJsX4M
hGdHdXe3hST0HDnDZiqo67L4FRIwLGSoC7nR3jxjPmR28SQgxbhGfMposjOI3+m0rTfklUVrbatL
2BeXuLeOZle8WmiZWmvYovnZ+yWI9rDaGf1MMo6o33RGQ9RnLryhBazXpn2PGyIEZoZygR9cmB+v
cKANxL0z2utmoHh+cjTm/jSMHZHwAWa0UaFgMJn/4W7X+c2dCRQKo4Ooi71k0rMKHHqozMZTXV5b
ogoJJ+CUrnCcML9+NWkX0ZXAZDozig1wuJGxmslzTj4lQJYS88Dg31sbuHUmSICjP0KgpwnYLAgO
Uxmevan7oYlwS7mMcg7v33va/x0F/f+DElDBVve/39NhQ5R/p/8q/1x+/p97uuX+hWLdEZ5JLg5O
GjbVf+7plvOX6cMuRCIP5TG0/2NPd/8yHddZtnRU2gg+LEqE/7Gn/2WawqRGMB0/+P4P/0/29P8k
ROR1carZthD4w+xABIs29V+FiLMyTEgRg0Tu/ivzi11sTZ+c8TmsoGNoYdaskNkQdwxUyvaL80jC
p9mFhMMU0Tu5AuVmntVtCrOPf/n+/heKzn+Xpf7zbYVs6Z5w7eVL+Pe3JQu0W+il5dHglBCK8iw8
eXZDtG5MWTb/9Wu5Jt/mv8hHl1ezaaxTOYWCYul/UmMqox3jhPzzw0JoO1aAO61WEFnSNmITmtlh
dF1I35PCEMtGW24J0DzmXYverEJB2KPbuMkh32KnzNdkUtxd0MBnDAPZhWVa8V+EryVqlQ1Jf9OG
AAowOnzDQmAXz4IeGywvxvGWWVk9PnZDql9TcqhXEw3UeKTzgOeQwc7IcuZGjvPo9MPNK071KOrj
4AsyiwRxxLH9G4lRfetHM/+ROuEDgxJaypCM3RiiRaCOI7P4W5m3PzHDHdrq5mh46UWMiU5D05zk
/IaUBF5F7w4o3Bf/fmzV58oi+T2bx1OZTMmCJVX3AVPctsMyv6sGBAAF+oEp1fm2nN2jE06ModUS
GRBzknID0qCmaevF6ldioL3wc1zxUXXoXaRlniW/nICRWh2pjzkBVdPNliShYVVG8UAHAFcYB+HJ
LS4OHQ8acP3O8ZqPylB6h610xDsYAhmV4lZYVnKBzp1cwvwnLtoMq57emT1aDlsAsMxgRylkQGOg
K/QEtHbIc3t2lB1vUg/IOl2Ok5OXB8SzP81yPgZxtW5TB2YnLbVi0u+BRdXCbTKtHbcBGscMSbmk
V3Yu6KCRbUyGeotXzt6xGlDyqtegAm5lWrCkAmmtC8Po9iJ0midTQUwXuJbMNtq0Xqd++B3V8Jxi
UdQQflbSID2eBvICEkNMpp9cunwQPMP17JJAazeIycLoXFf5T2QTWLLXrR+QXjykf7APrFTgfSVN
fYPRYBYmBoC3um6H3WQOH3gzQHQFsr/Cy92hQzUokhHuyPZpbskmmTuMDf1QUntBEhBEnzZjk9Gq
cHxGjMNWwZXLOoC2pTvwr+qi2/jZuA289C1RMKzIoABOknv7amrfs8rq+MbCLz7TtDJcMrhLGhXr
0cYZPOTiZfjzzTSQZQoNJ7NPaRiNGytMH70igaHqELqn1WPQGGhxx/nLy6oSoR5wHwB5B5CTeO06
st9XFdZNyySUlZIFj04RMTNiF454CJY1rY7Fpa6GT5l6r0Lal3F2X3tVbmkqJ2v9KumLcvfLD89J
3q2pvgV+vI0XxiB6TYtOaIZptmaTL8Ju5Wfprzou3jJr+KRbqED9vqC0k5uYQUOzYpVvz2Z56ZuI
YFmS8lbaIcjYmcknLQf3QSQBUws30Fun4Q2hJr2ApFLXrh5eLmZqOnd4JANojOeamIUU1MA6Mmt7
a7b2r1KEb4zWDKi/yIPCGqXttNT6Qf7hlc7r3MzENACoqfkWVkIHp7oontMYqqRwkMYMZfyuQML7
iIIn7kKRdw9mp9UmaYp+nVoItRnOXwoLaoHClt9q/20EUqaNjkiBJnIIWWD4lOMImJLAfJ+cL1O/
J0saFWNuY9f3UBNLDS+hisafYnSW4wDLUlq+gAt4wrEPKCd0m1sK98YsLX/X+X0Dt93ODnGf53Ba
8fiHTY+Bsgd5xu4IRtxismrJD1DaV6+ZjyrsFvZQeQPsw92aquRKyBuXm+vK4cme9+U4x/vS6pyd
Ufs304u6fRvayFGHuH4ll1HAcmu7FAetVVKKk9JIFw1ihAHIsKBvU9i9idpGyqc5U9E2JN0pUpzn
ysFU9wSJ4zGPB8xGbn2LbLheImN9tvo/oYjNc4BDF/k6nmmOf7BC0UTRuz0wJEL8BrIgJrcHMrTF
EdCKnI1XmTXzOAQG5Mn98TJSr1UsUAnkxBKg2nSQlQrAMoW+zFKJNfc+xEC0dBtLoEVMDdpkVhHv
gJqisWFNW3uyhkkyjZukhKpS1Nkf6RybgIw1V5TyLAIJt36KxKYCdc+M4wByKKKN/WRmmXktOAd7
kX4ORntVTlN/wTmCKpwFEL5wt7EY+hTFWSTSuc+t9xqz5B3BHKxD9DSQxkL/BnLU41COXitbDQIJ
S8VYYySoAJEwEH4N/jkjZxJaYH4wlP2jNOJgbxp0zbyeipq2PNsP3qS4v4Wg604d5jqRh3oDplCu
09J9tFMER32sEX3ij53f4c4oIuUzva1L8VTr6AHTO7Or0f5sA6S4ZQblCpf3swmmqwT5EqrqvaQH
wLYVki3db3xSAxhV4UC2fYLgLJgEJGMIDSAZWNZjILqdrdLibhK6W0NWWgWRUheLOfxKT/T1C0z1
5dzTmfbhL4kEy1seWeAcyLdBnzq+k6fx7laKI7lUJyKbdyVXvVqknz4Z16lW/B/DJ+ErF8dpiaip
Qc7687v2suxQImBpFRtG7CREXpYAl3oIJUHD7lT7byr+M9uJ3Lpj+EuqkrV+RlXeuwBT83M0W5ji
h7//63JJWP+pDUS5RAAhwwVX2AIjy1LR/mvNqOq6GMMO7yJdH7Yek4PXAipJM8YRRWk/um2lwXYt
adNoIVoneA/MhCA05KjYzR/aioMtc8fk2mUYopuQACDCCVcIqDgG1cHW8ayf2kvIDHP854g73Y5K
ys9g0niOwrM/0dB07JjdVmP9iBEwHHzLwfwgOKJVBoqOINskPsqqGYBOAz9qW03xjhtla8HLxc/p
P5dTfCB78mzxMKVwEiUT8YMQNmdOBlC+pmRJuvrLr94JrLS3Iy0QmM1mes69/jL5ZnbyrYQapDZe
4tBdEyGJJHZKinUYJm94IzbBkH5OxkJ5aBNFW3m4c0B+xtR8YHhJH7/Zg8z4u4Dht2LVZNPFoGIX
75AzsBH08tZJsmeZn6JdRDPT90fsYL8Cu7hiRnEu4NYoAROGUig1146mHYeqyIlOYZcbx7aGsVzE
9BbSIfhd567/AKlg0e8fRNxc22UnTqv0IZHArk1Elx0JlxAdx+NSh7mD2rtxuafVMO4mrI2rYEly
qRgIZEa6hqqEnEA6f7yheUoCAHlEzJ3jKkKdLGMY8poevZveq8w0Vj1iXe6Wa1xQkEFYYQbkXkUk
6x1zVXiExNAOtdOt6DwiHc1oPuCRiX4asv9YXiZXzrmnaSPN7uD5VNlS7RXIxlDg93RY7yD0fug6
/xjaep+3DFblA/kJyUrG1AAYX4OVxSdAPXR2O9ipo3lw2/RWq/hdzOal16S+Ny3vylwCl/KvOUEf
YXenwGr3RuO9lWl903FQrOqEHMSY9J4CPJXGSUIYPdb/u42fdFWZVB0Iph9bvweB0QFKl9PnMFEc
5tiGVhZB8wOZv6BdBwK+GHNiM8k+mPyiFCrObhG8onX59Ald31ml+Wn7MB5jnoioJ6eQx/tQZ62x
d40AXnUEprHuH/LwpDgKVJ2zLfPq9+KfPnrMR0EuzZ8Enn/FSVSux8TjauMukHODVStdTRYazNYl
n5D4xb8zlzFKnbCLuFOHBQCdnGP9zrl4Mc7+21A1L8ZMOJHZy3YzJuERzd5TOSNdRXHd7lp5dzyv
2fSxwCGr9aO7JKmUw9jva68/mnVWvALKogCw/RSWMcQ2XclhCyOCWBTiKOjVgdOObZf8hPROaQpL
CDrECtPYLdbefcIOvFb2AOFbRz+qgQAMEXrXKMxuI56mVariaF244bsJCG5OsJbYiZNscv4K1M7A
faufIZQ+Ubl3l2LE6NP4A9RtFzS7Mj4K5p0r1/67rNM/QtMApUeJRyErf+YdCa9t/t+5u5rtNJYj
/CqzS7KAMAMzA5t7joRkWZZQZCH7nmTj08AY5gIzeH6Q0SqvkXVWWWSXN/Cb5Eny1QxtTzUIJLpz
jX0X90ZAanqqq6rr92toJAbQAFNx2Wgs7J6f9WLvAYPEYcM/Ha+QS/4876DzYBEO/PkHjL8AOzFC
jNwC/lCKsAToc/ePETpKm5g1P4swZdhpvfkU45KdD8sFgpnoTa0FpD343gvUn84aAFe88JbTYeo/
XLifOu75bsNd2OVvQ4dlUI3gFshvDnBSkGHgdhv8bzYm6PC5zBofACmBOPazcz2PP2BkaOqjsue9
dVb22cPi85sPD2gEX3z4AEDD1ex6Pk2HcE7S85o9TlDJ+rh0f/sVEhef2jW4mqlXGyXtj50lrhAD
MNMKh2TzvUN+0e71EwKAEqY3fOQEEKB7LUy4eBTGV6Y8/Q6m0juNBhrH7c7QWy4Bv5ytBrPl3AFu
+lnyehzHqJnBCCT+BFHdZ+Dafor2MHFLYoKtQRncRDN/EyHCanb5gI3EJKFz3frcfmtPU3hn7fbb
3W9M9RRlw6oP85Xb1nMbB8o0gQcwmcA/WHy6idKamKC959EfzRDMFE/7fXJ2bK671391b3Cue/0G
NAK+Mdj9tYBF3xbzwffxYT+SlbDthJ43KW4jT8XShMWKiiH1XQRwjWmY5SPMoNeabh1YkTY6LXEF
OVJfhMszixElrb/3kBrsIN+D2XBqs2g1oQR4YoVFTzFh9/ttztBv0tn1CkExjn85wnA21Sa1mOA2
68iXAqEDVyDbLhB+ATtT5QHm6d2GCxtACCMY+aZx7+PiQRNmQYsFHt4RGWMkf3GFLMq7ZMurLOh4
9WYbSCh2q9VoOajMHJ0YEHqSFgtcr+54QB9ycat3uwCLYSzo1Ju4C90FVEuzgb44AK8dmxAQnIMW
B1qdut/s2DADTsuD1hPBihBQYQHBGcZ3UYpvoCmg1LsjMgVNXUtQsxt130cVxMel99hqRJuMBbj7
od7wAGSJ9p+OUyJoHJcl8NXC0UtPBK9Vd1GNBzAZ9ppUnXPAgZagNRDReBNhOZmKY1ODTmmayjaT
r4frC87EJlQdiE2ozzgwBU2YRCYDDkylb6MxpY3LpwFI0ijV7ojUwLZ1haAJY1rR/ObxvWK7NL+H
73KtRac+4G5cj2bh8L8gyZV3Rp207jZQp0OHFPk9a+t6RNvchqumZ+894Kah1dtGcObBvSGDXuEA
mrlgCVotG8KOf8rz9YjeH+ZZkwEOiQBeGy4NMosoynKxx2kAXXeAltRuuwBBQgX82IwdxaRaMoAD
DRKAZj2CoWwAhlLxfdsA0COYSlIDVOt95+hYAPRNTR7AomPQwUZ2GGwgKeB6ABBBvDY6JGEloAkF
ntZxHfpr+3y4MUTjpu+iMcT3cesBCQFXBMetO822j3E4tHxSG8jReX52B7kKLUVwcOrD3yH8UcR5
JVRkxRh67TqaZNtNIDwBXpy8gmMzBU5poA8XArdR92Ds2/DsG9LaVTjQqnvoXvfQOYRaDNJe65jz
mA6EjjYLnLqNPEgTMXAZ6MLaVVhgQ0YQFjUwfYkGpmM0hpSy01IDt133kAnxG40WekNKOa9wAJYA
XVtkDFtt4AXiF8emBhBgTRbAMaRkGJq2EQJ2gB+rOIaQEXKbmr5nux1vfQIfkxq0tIXAqyNvDWhq
WLzSM2Rq4LTqHWT0kSkCHiQ8g+NzjW1f1zV0HQSBADptQwdQdLapI7CiBy5EpA30SkQGEJFj1AOH
Wiu1TAHi4FbHxatjp1Eic6mXs8KCWqddR3Wk03bWxwVlCo7LL+rossC1cR5AB3yMsyAIAHgpYwGy
RSgMeR3cyujDL+hQ8vy4OIA5HE0paPkwd/AJ8S+ciwiWeDYERyKSxg3ICOKklgdOHBsLMEuhy4IG
kt/+tlxQDUeFi5wpipxQgzbQYEu7c0SnAVK5mq+Pa1vrSAPiHmbIOuwBsqNMC2rInMMxhF8M/xCZ
McyKHJsMAF1Pkwkwhjjr0CLju7CsG05BzQeL2h4UxYHf4LZxeD6fB8+Qlq9lxy6QZkdFwTEM0goa
9d4fyHLcJoF1mY1qaTYlvNkv7zF6WNIuK2709y8MubqoBVa+pAG/yp/st+nGj9fvXqxq/azqR+xN
2cLkN/LD12GQiGSIybOiMrh+qRsxR5XzJMrwVaZCZpNj922lG4Dc3yw549nX4if7tLIVckUv/76y
E7Ap8OUZqSe2Aq8b4S02OMu3IR4GItrzm2PYqvM8EWko5MYUBV6aC31yn9KKYu+UgY+Jsv+4rUil
u+blc0luFatCh5T1vpCuygDEpHorBVfjRSBpFJpONSz5AUkWif/LlomLGLOJdTIPVMY6TVxoo0f7
JE+zRMwUQUCGSpMR/RgtvdvWjGoWXUfCxazKj21W6XcyBcXSnmMK8gh3x98F4zD+EVT9JBkTuyOm
7NTRwjeh8lLP1MvTeBYuFdHZ2NsDyCbiMZzJ5ZESUb1Zd7F0SjDNJH9Nm2g8i+cDzgLXAGfPh7kA
nIBcIPGAijC6y32VBNFwYl3koeDSQGG8NnExm85ENLIuU/oPzouSIi3e3zAn+TcVeqa0XeQrZdVI
m8iHSMv6crL9HGB28F4kpcJob5rVlxO+FYkY52LFCe86Yp/JiNsgyTlRxAklrw9nw7skVxdbRDS6
dN8HQL7LgxkzPujr2bfi73cMlKfqz3cMdKE9I7YNVFnQ3d+LJAAoLPRdkiL9oShQl3Av+BwOY0mn
0EoTJrAvcNWMdYsgJgkssla98BPEM46qTwIgivxTQ6OiMAtGVj8TWcCMYZEx1GVPFwTguG1zsVBY
a+86MJ/ryXdFEg4GCGckL4pNoIJUu43M95NvUNL/jgpcuK8/nwJv9dWpPvrkThQHynfcCASUuttQ
XT3pInIk1Y/O4dhmMkPDniW/kR/uilkvgpjuYJacJDmnxtvdfC0LwLvI3uUAqGFUi5ZnXbL3eTIN
mFuBI2vfarcxbQcredu4VoaFwn+5CQWh9TbyvAnLifwA+ZOT2RjxONtcZOR1t/YkGsfcVTJwRJ/G
Wfqgus4m6AZRyM4GwJBpcwD3uefRKJSESBVpFEKXsd2JYB7KZk4mf3FAchcs8sEsHFrxRyubBFYX
4xzMYWkZcIMKotYfz+66f5JcIJ5Q0VGbJ4h6ABvBtnC/Y77f7AE4KgZStlwgLdfd5S88M+z56vEU
CcbIkuxnz9lrB5+xfLEIrPdBMgoYZQMx1tlvIa68zphwUy+o7kYC+3KRSTLEbs/AYgGmJjLMLMLH
RL4gCpipoxK09qqTMEs4Wep91SYLpNJ4wS2zb0AR76HhF0JN9rQNBAoXYsCVsG1g+y4misXfzOjm
L7Z4m4JgN0xo9pf/ZIE1+sPlMg4TpnU2XTGtKxFXQbRi0rslzf9yXlyHA9UBsDcLHQfQDdI4m7Bz
BPV+fS5gvQoXcMOsNm97SCmMRToULFeJKw1NkF7FWcbFgbqmdcWhJ2bigdlgoLcZIasQNaDFPRyk
QyULQtee6/MAWc9MRNxMot3OAOn4kawkkiqSFp1I6GGUfx6eUbkJ4XNLMgVVE4a9oKowgjrtdHlc
GssacF5SkUtyxao3C2AvNxN38Oh5Ng/NQfIph7N4XbfbqOEChMQAceSCx4JVdhzbwPnRp2yesK6D
OGJC59DEgu429uP5Rn2UOvS06eYjnllzTJx19zEPQRwTpbP+l3/G1n08//KvImN6m3z5dzQMeZ0b
UJP6PLnPI8Aas7MajZ8G6IroUTV2jons97vxhhZSU7CubCAInqIoZb0SKXMEHGoD1yWOVp1QKVkC
k1yfbv+ByrZKJQA9q/qU/7bhdmNEyADZcD4QA4LJKllKttnxTHCiaH7obyj4/irr98vSYRodOZGf
MU83UDXfgPE+2Q72T8no1eGHb5Hg5+bPNiCOp8FsHOZzJuYGAu3TOIX/WJwIr4PkMRjHS6XHhFqY
da0VFi+SPJWECh014Iqc5rMxylvsqNmfRN+fPDoLorlIptXlEmCGLhcuE7CB11hNONTnaRYrMQAN
NumutvsYoMtkW37OhF/9KtyoNxMYg+6iX4kkDrb1rpjoBXmViGjIDhrq39dd8kU4QAkYLbeSFGkH
DWhqE86DJEp5jaljIDa8CJK5iFZygcVyTfABPQicu9QVrsuEbhIDvolZCJsQxnXpvs4jmB7GhGJ6
RJfu5XDDRtgmoqtLXEnCV0uTf7qrfRMkioDZhPSjTVZEVk+sAlbUKJBFdClfi0zpdcRwgv6Cr3GV
bK56KMUUnO6C+7N4KaaKAJsoSV2HMO9ZEKVZwOt/QDYwwJD8czBHmSQZS1pkJmyChNDlSC+ejcAT
SaigSyP2+nQjoSbpDKgIEpUZX6yJqOcmQK0y2ejQLCY5dRmBTvUHpeHRxNF8i5o4d34wJqe/bbfo
q8+VfFQxwKTLhjukjBS3yjFRJyGNRs2dyQSg9PQ50S+sJvpgebbBRPDRX6DhTq6QNK4YE9TlcH8p
ZgORjBhhx4A57j8EI354OIT3oL3ehzB7LLVOEit4YeLIezdNwGLmXDom2hvelf2LV2E0HsU8ejRR
53oP52oIuesiZGY8MVLjwYgNJZsTLtAmgpt+kKjZMxNl6+5qgTDXendj3QR50dn5NzWbbcKUojc/
oH6VHs8925inNJAWKSeVemIYjNS40u54JtzGu3g4FTNWQsBYcBMQglKGDk+/XMUp7iCQdEg/OxjK
B/iG/Ogp0t8va1e2+upm7arrp3f8v/RYIpETPipWah9j9+dbunGaCetOmTg0kc4+n1l9MVuqYziE
TKB7GlygsyZAVYkd5ISAqUv4dRyNaK5TUio8XBO97DdgcDHNwijv7DJ/ZlfXLdpU5owR9v5MQ1Vg
z9cdwL9PMyv6Xcr29x9C506SfMB5K/fvKVO2X+Mw4x1iUqjI+56KZIAqhyRauDTyD50njPNwxrWD
7irR1Q5aLdSZa4eBOI06w07FBGLMSNO1f7pLvhFLgfaBdVpS0iM+E3KcLvWuWCFQ2ZbzNBFtdxXZ
M9FkcxbPw0gx9iaCYkl3e1fpzrn4Z9o5zEmp41cmYthyorOGE2WEIaac1+RN9Jm8FpivkKJWnidG
0nRzoWwjkM7kYw43HWt29ESCeeeNHiQTXcg9RBYptZtkcrUFU1wD9ukWWfcsJmeGOaGASpSPOpwx
/cy6CrMsLcz2TbAMualqGMiu4RHX+VDNTpiwr0hMhCMxKtZ+Hw+E0uJiosxIMzUlc7oQzDjdZhSB
OGNkI96HqAVhCBE5rWJuoDQNCOH5nphoz8Tta1mYTqz3Ieabtlp6x4RSvOvvfIIB+T2NI6H0Bjsm
XPEu3OWh4PpmoqmwL7jjBRg/A7JTzK6eA7IDuROlJm6islrOxsJNQoZ4FsxXcsVk4VwTpSSYCDLN
PMGGm4tMzCusafNkYxPo4nszA98vmgAYOnA4fohQAg4upRmrIkF4b9ouaJH2knQKQTNgZC/Eo8Dg
dRIuqpSBMi7/PPwgvUQlX1IpTn4TmafLNBEBS2oVVwvoMhdr/cTWaiKV/SZOlMZVI6nDq/wBniZb
bXOv5u6PVq8DtH/x6Rqg/MjHHC4Gf0HgJKkUYmCib/AtrrpKGFVCANSVgr7IR6F1kgg1bU0XamgT
XylNVI6JsHddeqA1W+fzEM624huZiBV+DdIMcXvEmrUcE478X4M5P+IcEz1gF1QFtV4H4XiSMU8R
YOomZkLQfD3Y5vYCcBXWyESwejLIrV6esnzRmroBy/zU+n1cKYLrc9od38VlO8Ccd/cq1ffzCFDO
/SmBIT+OMY8YwnFlVrOpb4BOUFYdiPA3TtiAZTtJoMQ8mt0rN/vPI9ib8Qy5mnQiX51ODxNl4B7Q
sdB6ysiaWPAkVzfNQCRziiH/IKyutWlgrV3MCcQjvmcmerT6SWhd46BghstEDRxwGByHzUQDFYpA
Y+uK/tU/uauy2DYxIHaJzndkKjiTbRNogqCsUjVgH96IBTcNAA6WTDnc/btaJePVo2rO7KaBDpSy
hn4VK6PxuAZOf9nldN8W2gZU+gox13SyyRIDen0tlKKNCUQQdCmIeENFTIA3IkUMFBdFlk2UpNEQ
OAqX3BUGXLy+XICwWKk6bSIpcxMs+Lyn7RtICBOyIpqdtzqrJnCbbtE2uyHIJvrqb4FBGi4WG6le
IziW6NMSC5gNKQ6FY2Gibno/EZtzfXQ/mW7weC9+Czc5jSswTJAOMSAt6ZQ+lokVo0xAbqEqHbi1
Sz7r8EPl3eMg2MIOE7XY92GQoc9CrrHghwlTd5kBrmmxVsQqddxhbaKmdJVHIp2EybYn+C0Tld/+
AtmF2WqbLWnalJ3VlvJeOBqh6e5cpCy9VeZ+n6aOEP/rrTK7QOb6k3Aaw0XfwiJcMoBr9Axku4rz
QVhXAI2Y/ffv/0inYkVNV6MxMzaAXcTNfQaSdvchAKRq18jPcPq4DrdJd4br2p1+AF9+mm/bcyQJ
cAehgWecxdNRbP3ZuhdTBHshb3Gia89cEzmbK5GHScgyWABFxu3pdCOPLptuRW0W1oaTUNTSNJf0
yHasn2Fgq9F5Pt5C2YCpvhaLbKI4HyVr9prqA9M/2/5vlesq1l2Vw1kgkl/+BwAA//8=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55</xdr:col>
      <xdr:colOff>215900</xdr:colOff>
      <xdr:row>5</xdr:row>
      <xdr:rowOff>165106</xdr:rowOff>
    </xdr:from>
    <xdr:to>
      <xdr:col>64</xdr:col>
      <xdr:colOff>419100</xdr:colOff>
      <xdr:row>39</xdr:row>
      <xdr:rowOff>101600</xdr:rowOff>
    </xdr:to>
    <xdr:graphicFrame macro="">
      <xdr:nvGraphicFramePr>
        <xdr:cNvPr id="3" name="Chart 2">
          <a:extLst>
            <a:ext uri="{FF2B5EF4-FFF2-40B4-BE49-F238E27FC236}">
              <a16:creationId xmlns:a16="http://schemas.microsoft.com/office/drawing/2014/main" id="{9AB29EFB-6FAD-2244-AA81-39C501319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95250</xdr:colOff>
      <xdr:row>191</xdr:row>
      <xdr:rowOff>57150</xdr:rowOff>
    </xdr:from>
    <xdr:to>
      <xdr:col>38</xdr:col>
      <xdr:colOff>152400</xdr:colOff>
      <xdr:row>205</xdr:row>
      <xdr:rowOff>76200</xdr:rowOff>
    </xdr:to>
    <xdr:graphicFrame macro="">
      <xdr:nvGraphicFramePr>
        <xdr:cNvPr id="2" name="Chart 1">
          <a:extLst>
            <a:ext uri="{FF2B5EF4-FFF2-40B4-BE49-F238E27FC236}">
              <a16:creationId xmlns:a16="http://schemas.microsoft.com/office/drawing/2014/main" id="{E1E46C1B-1A6B-EE47-8AC2-7F0E00EE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355600</xdr:colOff>
      <xdr:row>30</xdr:row>
      <xdr:rowOff>95250</xdr:rowOff>
    </xdr:from>
    <xdr:to>
      <xdr:col>29</xdr:col>
      <xdr:colOff>393700</xdr:colOff>
      <xdr:row>67</xdr:row>
      <xdr:rowOff>76200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06666F6-5572-D841-87CA-E7B1E1803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12600" y="6191250"/>
              <a:ext cx="12420600" cy="7499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393700</xdr:colOff>
      <xdr:row>12</xdr:row>
      <xdr:rowOff>101600</xdr:rowOff>
    </xdr:from>
    <xdr:to>
      <xdr:col>19</xdr:col>
      <xdr:colOff>292100</xdr:colOff>
      <xdr:row>29</xdr:row>
      <xdr:rowOff>139700</xdr:rowOff>
    </xdr:to>
    <xdr:graphicFrame macro="">
      <xdr:nvGraphicFramePr>
        <xdr:cNvPr id="11" name="Chart 10">
          <a:extLst>
            <a:ext uri="{FF2B5EF4-FFF2-40B4-BE49-F238E27FC236}">
              <a16:creationId xmlns:a16="http://schemas.microsoft.com/office/drawing/2014/main" id="{A37FCB1A-F872-3B47-A5FE-68FBDA61F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63"/>
  <sheetViews>
    <sheetView tabSelected="1" workbookViewId="0">
      <pane xSplit="3" ySplit="2" topLeftCell="T189" activePane="bottomRight" state="frozen"/>
      <selection pane="topRight" activeCell="D1" sqref="D1"/>
      <selection pane="bottomLeft" activeCell="A2" sqref="A2"/>
      <selection pane="bottomRight" activeCell="C221" sqref="C221:C224"/>
    </sheetView>
  </sheetViews>
  <sheetFormatPr baseColWidth="10" defaultRowHeight="16"/>
  <cols>
    <col min="3" max="3" width="14.1640625" customWidth="1"/>
    <col min="4" max="23" width="10.83203125" customWidth="1"/>
    <col min="24" max="25" width="8.5" customWidth="1"/>
    <col min="26" max="26" width="5.6640625" customWidth="1"/>
    <col min="27" max="34" width="5.5" customWidth="1"/>
    <col min="35" max="35" width="5.5" style="35" customWidth="1"/>
    <col min="36" max="50" width="5.5" customWidth="1"/>
    <col min="51" max="54" width="10.83203125" customWidth="1"/>
    <col min="55" max="55" width="34" customWidth="1"/>
    <col min="56" max="56" width="72.1640625" customWidth="1"/>
    <col min="57" max="57" width="45.33203125" customWidth="1"/>
    <col min="67" max="67" width="63.83203125" customWidth="1"/>
    <col min="68" max="68" width="31.83203125" style="5" customWidth="1"/>
    <col min="69" max="69" width="9" style="5" customWidth="1"/>
    <col min="70" max="75" width="9" style="11" customWidth="1"/>
    <col min="76" max="77" width="25" style="5" customWidth="1"/>
    <col min="78" max="78" width="10.83203125" style="11" customWidth="1"/>
    <col min="79" max="95" width="9.5" style="11" customWidth="1"/>
  </cols>
  <sheetData>
    <row r="1" spans="1:96" ht="31" customHeight="1">
      <c r="Q1" t="s">
        <v>1369</v>
      </c>
      <c r="R1" t="s">
        <v>1370</v>
      </c>
      <c r="S1" t="s">
        <v>1371</v>
      </c>
      <c r="T1" t="s">
        <v>1372</v>
      </c>
      <c r="U1" t="s">
        <v>1373</v>
      </c>
      <c r="V1" t="s">
        <v>1374</v>
      </c>
      <c r="W1" t="s">
        <v>1375</v>
      </c>
      <c r="Z1" s="20"/>
      <c r="AA1" s="20"/>
      <c r="AB1" s="20"/>
      <c r="AC1" s="21" t="s">
        <v>1330</v>
      </c>
      <c r="AD1" s="20"/>
      <c r="AE1" s="20"/>
      <c r="AF1" s="20"/>
      <c r="AG1" s="20"/>
      <c r="AH1" s="31"/>
      <c r="AI1" s="30"/>
      <c r="AJ1" s="22"/>
      <c r="AK1" s="23" t="s">
        <v>1331</v>
      </c>
      <c r="AL1" s="22"/>
      <c r="AM1" s="22"/>
      <c r="AN1" s="22"/>
      <c r="AO1" s="22"/>
      <c r="AP1" s="27"/>
      <c r="AQ1" s="25" t="s">
        <v>1332</v>
      </c>
      <c r="AR1" s="24"/>
      <c r="AS1" s="24"/>
      <c r="AT1" s="24"/>
      <c r="AU1" s="32"/>
      <c r="AV1" s="47"/>
    </row>
    <row r="2" spans="1:96" s="13" customFormat="1" ht="21">
      <c r="D2" s="13" t="s">
        <v>1</v>
      </c>
      <c r="E2" s="13" t="s">
        <v>2</v>
      </c>
      <c r="F2" s="13" t="s">
        <v>3</v>
      </c>
      <c r="G2" s="13" t="s">
        <v>1336</v>
      </c>
      <c r="H2" s="13" t="s">
        <v>1335</v>
      </c>
      <c r="I2" s="13" t="s">
        <v>1337</v>
      </c>
      <c r="J2" s="13" t="s">
        <v>1338</v>
      </c>
      <c r="K2" s="13" t="s">
        <v>1339</v>
      </c>
      <c r="L2" s="13" t="s">
        <v>4</v>
      </c>
      <c r="M2" s="13" t="s">
        <v>5</v>
      </c>
      <c r="O2" s="13" t="s">
        <v>6</v>
      </c>
      <c r="P2" s="13" t="s">
        <v>7</v>
      </c>
      <c r="Q2" s="13" t="s">
        <v>8</v>
      </c>
      <c r="R2" s="13" t="s">
        <v>9</v>
      </c>
      <c r="S2" s="13" t="s">
        <v>10</v>
      </c>
      <c r="T2" s="13" t="s">
        <v>11</v>
      </c>
      <c r="U2" s="13" t="s">
        <v>12</v>
      </c>
      <c r="V2" s="13" t="s">
        <v>13</v>
      </c>
      <c r="W2" s="13" t="s">
        <v>14</v>
      </c>
      <c r="X2" s="13" t="s">
        <v>1367</v>
      </c>
      <c r="Y2" s="13" t="s">
        <v>1368</v>
      </c>
      <c r="Z2" s="20" t="s">
        <v>15</v>
      </c>
      <c r="AA2" s="20" t="s">
        <v>19</v>
      </c>
      <c r="AB2" s="20" t="s">
        <v>21</v>
      </c>
      <c r="AC2" s="20" t="s">
        <v>22</v>
      </c>
      <c r="AD2" s="20" t="s">
        <v>23</v>
      </c>
      <c r="AE2" s="20" t="s">
        <v>24</v>
      </c>
      <c r="AF2" s="20" t="s">
        <v>25</v>
      </c>
      <c r="AG2" s="20" t="s">
        <v>26</v>
      </c>
      <c r="AH2" s="31" t="s">
        <v>27</v>
      </c>
      <c r="AI2" s="30" t="s">
        <v>38</v>
      </c>
      <c r="AJ2" s="22" t="s">
        <v>28</v>
      </c>
      <c r="AK2" s="22" t="s">
        <v>29</v>
      </c>
      <c r="AL2" s="22" t="s">
        <v>30</v>
      </c>
      <c r="AM2" s="22" t="s">
        <v>31</v>
      </c>
      <c r="AN2" s="22" t="s">
        <v>32</v>
      </c>
      <c r="AO2" s="22" t="s">
        <v>33</v>
      </c>
      <c r="AP2" s="27" t="s">
        <v>34</v>
      </c>
      <c r="AQ2" s="24" t="s">
        <v>16</v>
      </c>
      <c r="AR2" s="24" t="s">
        <v>17</v>
      </c>
      <c r="AS2" s="24" t="s">
        <v>18</v>
      </c>
      <c r="AT2" s="24" t="s">
        <v>35</v>
      </c>
      <c r="AU2" s="32" t="s">
        <v>36</v>
      </c>
      <c r="AV2" s="47"/>
      <c r="AW2" s="13" t="s">
        <v>37</v>
      </c>
      <c r="AX2" s="13" t="s">
        <v>20</v>
      </c>
      <c r="BC2" s="13" t="s">
        <v>39</v>
      </c>
      <c r="BD2" s="13" t="s">
        <v>40</v>
      </c>
      <c r="BE2" s="13" t="s">
        <v>41</v>
      </c>
      <c r="BF2" s="13" t="s">
        <v>42</v>
      </c>
      <c r="BG2" s="13" t="s">
        <v>1099</v>
      </c>
      <c r="BI2" s="13" t="s">
        <v>43</v>
      </c>
      <c r="BJ2" s="13" t="s">
        <v>44</v>
      </c>
      <c r="BK2" s="13" t="s">
        <v>45</v>
      </c>
      <c r="BL2" s="13" t="s">
        <v>46</v>
      </c>
      <c r="BM2" s="13" t="s">
        <v>47</v>
      </c>
      <c r="BN2" s="13" t="s">
        <v>48</v>
      </c>
      <c r="BO2" s="13" t="s">
        <v>49</v>
      </c>
      <c r="BP2" s="14" t="s">
        <v>1039</v>
      </c>
      <c r="BQ2" s="14"/>
      <c r="BR2" s="11" t="s">
        <v>1144</v>
      </c>
      <c r="BS2" s="11" t="s">
        <v>1151</v>
      </c>
      <c r="BT2" s="11" t="s">
        <v>1333</v>
      </c>
      <c r="BU2" s="11" t="s">
        <v>1150</v>
      </c>
      <c r="BV2" s="11" t="s">
        <v>1148</v>
      </c>
      <c r="BW2" s="11" t="s">
        <v>1163</v>
      </c>
      <c r="BX2" s="14"/>
      <c r="BY2" s="14"/>
      <c r="BZ2" s="15" t="s">
        <v>1311</v>
      </c>
      <c r="CA2" s="15" t="s">
        <v>1309</v>
      </c>
      <c r="CB2" s="15" t="s">
        <v>1310</v>
      </c>
      <c r="CC2" s="15" t="s">
        <v>1312</v>
      </c>
      <c r="CD2" s="15" t="s">
        <v>1315</v>
      </c>
      <c r="CE2" s="15" t="s">
        <v>1313</v>
      </c>
      <c r="CF2" s="15" t="s">
        <v>1314</v>
      </c>
      <c r="CG2" s="15" t="s">
        <v>1317</v>
      </c>
      <c r="CH2" s="15" t="s">
        <v>1154</v>
      </c>
      <c r="CI2" s="15" t="s">
        <v>1318</v>
      </c>
      <c r="CJ2" s="15" t="s">
        <v>1323</v>
      </c>
      <c r="CK2" s="15" t="s">
        <v>1319</v>
      </c>
      <c r="CL2" s="15" t="s">
        <v>1316</v>
      </c>
      <c r="CM2" s="15" t="s">
        <v>1124</v>
      </c>
      <c r="CN2" s="15" t="s">
        <v>1320</v>
      </c>
      <c r="CO2" s="15" t="s">
        <v>1321</v>
      </c>
      <c r="CP2" s="15" t="s">
        <v>1324</v>
      </c>
      <c r="CQ2" s="15" t="s">
        <v>1325</v>
      </c>
      <c r="CR2" s="13" t="s">
        <v>50</v>
      </c>
    </row>
    <row r="3" spans="1:96">
      <c r="A3" t="s">
        <v>279</v>
      </c>
      <c r="B3" t="s">
        <v>280</v>
      </c>
      <c r="C3" t="s">
        <v>281</v>
      </c>
      <c r="D3" t="s">
        <v>70</v>
      </c>
      <c r="E3" t="s">
        <v>144</v>
      </c>
      <c r="F3" t="s">
        <v>56</v>
      </c>
      <c r="G3">
        <f>IF(ISNUMBER(SEARCH(G$2,$F3)),1,0)</f>
        <v>0</v>
      </c>
      <c r="H3">
        <f t="shared" ref="H3:J18" si="0">IF(ISNUMBER(SEARCH(H$2,$F3)),1,0)</f>
        <v>0</v>
      </c>
      <c r="I3">
        <f t="shared" si="0"/>
        <v>0</v>
      </c>
      <c r="J3">
        <f t="shared" si="0"/>
        <v>1</v>
      </c>
      <c r="K3">
        <f>SUM(G3:J3)</f>
        <v>1</v>
      </c>
      <c r="L3" t="s">
        <v>72</v>
      </c>
      <c r="M3" t="s">
        <v>227</v>
      </c>
      <c r="N3" t="str">
        <f>M3</f>
        <v>Denmark</v>
      </c>
      <c r="O3" t="s">
        <v>59</v>
      </c>
      <c r="P3" t="s">
        <v>60</v>
      </c>
      <c r="Q3">
        <v>3</v>
      </c>
      <c r="R3">
        <v>2</v>
      </c>
      <c r="S3">
        <v>5</v>
      </c>
      <c r="T3">
        <v>2</v>
      </c>
      <c r="U3">
        <v>4</v>
      </c>
      <c r="V3">
        <v>5</v>
      </c>
      <c r="W3">
        <v>2</v>
      </c>
      <c r="X3">
        <f>(Q3+S3-T3-R3)/4/6</f>
        <v>0.16666666666666666</v>
      </c>
      <c r="Y3">
        <f>(T3+V3-U3-W3)/4/6</f>
        <v>4.1666666666666664E-2</v>
      </c>
      <c r="Z3">
        <v>5</v>
      </c>
      <c r="AA3">
        <v>5</v>
      </c>
      <c r="AB3">
        <v>4</v>
      </c>
      <c r="AC3">
        <v>5</v>
      </c>
      <c r="AD3">
        <v>5</v>
      </c>
      <c r="AE3">
        <v>5</v>
      </c>
      <c r="AF3">
        <v>1</v>
      </c>
      <c r="AG3">
        <v>1</v>
      </c>
      <c r="AH3">
        <v>5</v>
      </c>
      <c r="AI3" s="35">
        <v>4</v>
      </c>
      <c r="AJ3">
        <v>3</v>
      </c>
      <c r="AK3">
        <v>3</v>
      </c>
      <c r="AL3">
        <v>1</v>
      </c>
      <c r="AM3">
        <v>4</v>
      </c>
      <c r="AN3">
        <v>4</v>
      </c>
      <c r="AO3">
        <v>3</v>
      </c>
      <c r="AP3">
        <v>4</v>
      </c>
      <c r="AQ3">
        <v>3</v>
      </c>
      <c r="AR3">
        <v>3</v>
      </c>
      <c r="AS3">
        <v>3</v>
      </c>
      <c r="AT3">
        <v>2</v>
      </c>
      <c r="AU3">
        <v>2</v>
      </c>
      <c r="AV3">
        <f>AVERAGE(AQ3:AU3)</f>
        <v>2.6</v>
      </c>
      <c r="AW3">
        <v>6</v>
      </c>
      <c r="AX3">
        <v>5</v>
      </c>
      <c r="AY3">
        <f t="shared" ref="AY3:AY34" si="1">AVERAGE(AI3,AJ3,AK3,AL3,AM3,AN3,AO3,AP3)</f>
        <v>3.25</v>
      </c>
      <c r="AZ3">
        <f>IF(AY3&gt;3,1,0)</f>
        <v>1</v>
      </c>
      <c r="BA3">
        <f t="shared" ref="BA3:BA34" si="2">AVERAGE(BC5,Z3,AA3,AB3:AF3,AH3)</f>
        <v>4.375</v>
      </c>
      <c r="BB3">
        <f>IF(BA3&gt;3, 1, 0)</f>
        <v>1</v>
      </c>
      <c r="BC3" t="s">
        <v>282</v>
      </c>
      <c r="BD3" t="s">
        <v>283</v>
      </c>
      <c r="BE3" t="s">
        <v>284</v>
      </c>
      <c r="BF3">
        <v>1</v>
      </c>
      <c r="BH3">
        <f t="shared" ref="BH3:BH66" si="3">IF(BG3="",BF3,BG3)</f>
        <v>1</v>
      </c>
      <c r="BI3">
        <v>1</v>
      </c>
      <c r="BJ3">
        <v>3</v>
      </c>
      <c r="BK3">
        <f>IF(BJ3=1,0,1)</f>
        <v>1</v>
      </c>
      <c r="BL3" t="s">
        <v>285</v>
      </c>
      <c r="BM3" t="s">
        <v>286</v>
      </c>
      <c r="BN3">
        <v>6.0069444444444441E-3</v>
      </c>
      <c r="BO3" t="s">
        <v>287</v>
      </c>
      <c r="BP3" s="5" t="s">
        <v>736</v>
      </c>
      <c r="BQ3" s="5" t="s">
        <v>1144</v>
      </c>
      <c r="BR3" s="11" t="b">
        <f t="shared" ref="BR3:BW12" si="4">ISNUMBER(SEARCH(BR$2,$BQ3))</f>
        <v>1</v>
      </c>
      <c r="BS3" s="11" t="b">
        <f t="shared" si="4"/>
        <v>0</v>
      </c>
      <c r="BT3" s="11" t="b">
        <f t="shared" si="4"/>
        <v>0</v>
      </c>
      <c r="BU3" s="11" t="b">
        <f t="shared" si="4"/>
        <v>0</v>
      </c>
      <c r="BV3" s="11" t="b">
        <f t="shared" si="4"/>
        <v>0</v>
      </c>
      <c r="BW3" s="11" t="b">
        <f t="shared" si="4"/>
        <v>0</v>
      </c>
      <c r="BX3" s="5" t="s">
        <v>1040</v>
      </c>
      <c r="BZ3" s="11" t="b">
        <f>ISNUMBER(SEARCH($BZ$2,BX3))</f>
        <v>0</v>
      </c>
      <c r="CA3" s="11" t="b">
        <f>G3=ISNUMBER(SEARCH("NLU",BX3))</f>
        <v>0</v>
      </c>
      <c r="CB3" s="11" t="b">
        <f t="shared" ref="CB3:CO3" si="5">ISNUMBER(SEARCH(CB$2,$BX3))</f>
        <v>0</v>
      </c>
      <c r="CC3" s="11" t="b">
        <f t="shared" si="5"/>
        <v>0</v>
      </c>
      <c r="CD3" s="11" t="b">
        <f t="shared" si="5"/>
        <v>1</v>
      </c>
      <c r="CE3" s="11" t="b">
        <f t="shared" si="5"/>
        <v>0</v>
      </c>
      <c r="CF3" s="11" t="b">
        <f t="shared" si="5"/>
        <v>0</v>
      </c>
      <c r="CG3" s="11" t="b">
        <f t="shared" si="5"/>
        <v>0</v>
      </c>
      <c r="CH3" s="11" t="b">
        <f t="shared" si="5"/>
        <v>0</v>
      </c>
      <c r="CI3" s="11" t="b">
        <f t="shared" si="5"/>
        <v>0</v>
      </c>
      <c r="CJ3" s="11" t="b">
        <f t="shared" si="5"/>
        <v>0</v>
      </c>
      <c r="CK3" s="11" t="b">
        <f t="shared" si="5"/>
        <v>0</v>
      </c>
      <c r="CL3" s="11" t="b">
        <f t="shared" si="5"/>
        <v>0</v>
      </c>
      <c r="CM3" s="11" t="b">
        <f t="shared" si="5"/>
        <v>0</v>
      </c>
      <c r="CN3" s="11" t="b">
        <f t="shared" si="5"/>
        <v>0</v>
      </c>
      <c r="CO3" s="11" t="b">
        <f t="shared" si="5"/>
        <v>0</v>
      </c>
      <c r="CP3" s="11" t="b">
        <f>ISNUMBER(SEARCH($CP$2,$BY3))</f>
        <v>0</v>
      </c>
      <c r="CQ3" s="11" t="b">
        <f>ISNUMBER(SEARCH($CQ$2,$BY3))</f>
        <v>0</v>
      </c>
      <c r="CR3" t="s">
        <v>92</v>
      </c>
    </row>
    <row r="4" spans="1:96">
      <c r="A4" t="s">
        <v>288</v>
      </c>
      <c r="B4" t="s">
        <v>289</v>
      </c>
      <c r="C4" t="s">
        <v>281</v>
      </c>
      <c r="D4" t="s">
        <v>70</v>
      </c>
      <c r="E4" t="s">
        <v>95</v>
      </c>
      <c r="F4" t="s">
        <v>56</v>
      </c>
      <c r="G4">
        <f>IF(ISNUMBER(SEARCH(G$2,$F4)),1,0)</f>
        <v>0</v>
      </c>
      <c r="H4">
        <f t="shared" si="0"/>
        <v>0</v>
      </c>
      <c r="I4">
        <f t="shared" si="0"/>
        <v>0</v>
      </c>
      <c r="J4">
        <f t="shared" si="0"/>
        <v>1</v>
      </c>
      <c r="K4">
        <f t="shared" ref="K4:K67" si="6">SUM(G4:J4)</f>
        <v>1</v>
      </c>
      <c r="L4" t="s">
        <v>57</v>
      </c>
      <c r="M4" t="s">
        <v>109</v>
      </c>
      <c r="N4" t="str">
        <f t="shared" ref="N4:N67" si="7">M4</f>
        <v>UK</v>
      </c>
      <c r="O4" t="s">
        <v>74</v>
      </c>
      <c r="P4" t="s">
        <v>98</v>
      </c>
      <c r="Q4">
        <v>4</v>
      </c>
      <c r="R4">
        <v>4</v>
      </c>
      <c r="S4">
        <v>4</v>
      </c>
      <c r="T4">
        <v>3</v>
      </c>
      <c r="U4">
        <v>1</v>
      </c>
      <c r="V4">
        <v>4</v>
      </c>
      <c r="W4">
        <v>1</v>
      </c>
      <c r="X4">
        <f t="shared" ref="X4:X67" si="8">(Q4+S4-T4-R4)/4/6</f>
        <v>4.1666666666666664E-2</v>
      </c>
      <c r="Y4">
        <f t="shared" ref="Y4:Y67" si="9">(T4+V4-U4-W4)/4/6</f>
        <v>0.20833333333333334</v>
      </c>
      <c r="Z4">
        <v>0</v>
      </c>
      <c r="AA4">
        <v>5</v>
      </c>
      <c r="AB4">
        <v>6</v>
      </c>
      <c r="AC4">
        <v>6</v>
      </c>
      <c r="AD4">
        <v>6</v>
      </c>
      <c r="AE4">
        <v>6</v>
      </c>
      <c r="AF4">
        <v>0</v>
      </c>
      <c r="AG4">
        <v>6</v>
      </c>
      <c r="AH4">
        <v>0</v>
      </c>
      <c r="AI4" s="35">
        <v>1</v>
      </c>
      <c r="AJ4">
        <v>6</v>
      </c>
      <c r="AK4">
        <v>4</v>
      </c>
      <c r="AL4">
        <v>0</v>
      </c>
      <c r="AM4">
        <v>6</v>
      </c>
      <c r="AN4">
        <v>0</v>
      </c>
      <c r="AO4">
        <v>4</v>
      </c>
      <c r="AP4">
        <v>1</v>
      </c>
      <c r="AQ4">
        <v>1</v>
      </c>
      <c r="AR4">
        <v>1</v>
      </c>
      <c r="AS4">
        <v>2</v>
      </c>
      <c r="AT4">
        <v>0</v>
      </c>
      <c r="AU4">
        <v>1</v>
      </c>
      <c r="AV4">
        <f t="shared" ref="AV4:AV67" si="10">AVERAGE(AQ4:AU4)</f>
        <v>1</v>
      </c>
      <c r="AW4">
        <v>6</v>
      </c>
      <c r="AX4">
        <v>5</v>
      </c>
      <c r="AY4">
        <f t="shared" si="1"/>
        <v>2.75</v>
      </c>
      <c r="AZ4">
        <f t="shared" ref="AZ4:AZ67" si="11">IF(AY4&gt;3,1,0)</f>
        <v>0</v>
      </c>
      <c r="BA4">
        <f t="shared" si="2"/>
        <v>3.625</v>
      </c>
      <c r="BB4">
        <f t="shared" ref="BB4:BB67" si="12">IF(BA4&gt;3, 1, 0)</f>
        <v>1</v>
      </c>
      <c r="BC4" t="s">
        <v>282</v>
      </c>
      <c r="BD4" t="s">
        <v>290</v>
      </c>
      <c r="BE4" t="s">
        <v>291</v>
      </c>
      <c r="BF4">
        <v>1</v>
      </c>
      <c r="BH4">
        <f t="shared" si="3"/>
        <v>1</v>
      </c>
      <c r="BI4">
        <v>1</v>
      </c>
      <c r="BJ4">
        <v>4</v>
      </c>
      <c r="BK4">
        <f t="shared" ref="BK4:BK67" si="13">IF(BJ4=1,0,1)</f>
        <v>1</v>
      </c>
      <c r="BL4" t="s">
        <v>292</v>
      </c>
      <c r="BM4" t="s">
        <v>286</v>
      </c>
      <c r="BN4">
        <v>4.9305555555555552E-3</v>
      </c>
      <c r="BP4" s="5" t="s">
        <v>1041</v>
      </c>
      <c r="BR4" s="11" t="b">
        <f t="shared" si="4"/>
        <v>0</v>
      </c>
      <c r="BS4" s="11" t="b">
        <f t="shared" si="4"/>
        <v>0</v>
      </c>
      <c r="BT4" s="11" t="b">
        <f t="shared" si="4"/>
        <v>0</v>
      </c>
      <c r="BU4" s="11" t="b">
        <f t="shared" si="4"/>
        <v>0</v>
      </c>
      <c r="BV4" s="11" t="b">
        <f t="shared" si="4"/>
        <v>0</v>
      </c>
      <c r="BW4" s="11" t="b">
        <f t="shared" si="4"/>
        <v>0</v>
      </c>
      <c r="BZ4" s="11" t="b">
        <f t="shared" ref="BZ4:BZ67" si="14">ISNUMBER(SEARCH($BZ$2,BX4))</f>
        <v>0</v>
      </c>
      <c r="CA4" s="11" t="b">
        <f t="shared" ref="CA4:CA67" si="15">ISNUMBER(SEARCH("NLU",BX4))</f>
        <v>0</v>
      </c>
      <c r="CB4" s="11" t="b">
        <f t="shared" ref="CB4:CO19" si="16">ISNUMBER(SEARCH(CB$2,$BX4))</f>
        <v>0</v>
      </c>
      <c r="CC4" s="11" t="b">
        <f t="shared" si="16"/>
        <v>0</v>
      </c>
      <c r="CD4" s="11" t="b">
        <f t="shared" si="16"/>
        <v>0</v>
      </c>
      <c r="CE4" s="11" t="b">
        <f t="shared" si="16"/>
        <v>0</v>
      </c>
      <c r="CF4" s="11" t="b">
        <f t="shared" si="16"/>
        <v>0</v>
      </c>
      <c r="CG4" s="11" t="b">
        <f t="shared" si="16"/>
        <v>0</v>
      </c>
      <c r="CH4" s="11" t="b">
        <f t="shared" si="16"/>
        <v>0</v>
      </c>
      <c r="CI4" s="11" t="b">
        <f>ISNUMBER(SEARCH(CI$2,$BX4))</f>
        <v>0</v>
      </c>
      <c r="CJ4" s="11" t="b">
        <f t="shared" si="16"/>
        <v>0</v>
      </c>
      <c r="CK4" s="11" t="b">
        <f t="shared" si="16"/>
        <v>0</v>
      </c>
      <c r="CL4" s="11" t="b">
        <f t="shared" si="16"/>
        <v>0</v>
      </c>
      <c r="CM4" s="11" t="b">
        <f t="shared" si="16"/>
        <v>0</v>
      </c>
      <c r="CN4" s="11" t="b">
        <f t="shared" si="16"/>
        <v>0</v>
      </c>
      <c r="CO4" s="11" t="b">
        <f t="shared" ref="CO4:CO18" si="17">ISNUMBER(SEARCH(CO$2,$BX4))</f>
        <v>0</v>
      </c>
      <c r="CP4" s="11" t="b">
        <f t="shared" ref="CP4:CP35" si="18">ISNUMBER(SEARCH($CP$2,BY4))</f>
        <v>0</v>
      </c>
      <c r="CQ4" s="11" t="b">
        <f t="shared" ref="CQ4:CQ67" si="19">ISNUMBER(SEARCH($CQ$2,$BY4))</f>
        <v>0</v>
      </c>
    </row>
    <row r="5" spans="1:96">
      <c r="A5" t="s">
        <v>293</v>
      </c>
      <c r="B5" t="s">
        <v>294</v>
      </c>
      <c r="C5" t="s">
        <v>281</v>
      </c>
      <c r="D5" t="s">
        <v>70</v>
      </c>
      <c r="E5" t="s">
        <v>55</v>
      </c>
      <c r="F5" t="s">
        <v>83</v>
      </c>
      <c r="G5">
        <f>IF(ISNUMBER(SEARCH(G$2,$F5)),1,0)</f>
        <v>0</v>
      </c>
      <c r="H5">
        <f t="shared" si="0"/>
        <v>0</v>
      </c>
      <c r="I5">
        <f t="shared" si="0"/>
        <v>1</v>
      </c>
      <c r="J5">
        <f t="shared" si="0"/>
        <v>0</v>
      </c>
      <c r="K5">
        <f t="shared" si="6"/>
        <v>1</v>
      </c>
      <c r="L5" t="s">
        <v>124</v>
      </c>
      <c r="M5" t="s">
        <v>295</v>
      </c>
      <c r="N5" t="str">
        <f t="shared" si="7"/>
        <v>Do not wish to answer</v>
      </c>
      <c r="O5" t="s">
        <v>74</v>
      </c>
      <c r="P5" t="s">
        <v>296</v>
      </c>
      <c r="Q5">
        <v>3</v>
      </c>
      <c r="R5">
        <v>4</v>
      </c>
      <c r="S5">
        <v>1</v>
      </c>
      <c r="T5">
        <v>1</v>
      </c>
      <c r="U5">
        <v>3</v>
      </c>
      <c r="V5">
        <v>4</v>
      </c>
      <c r="W5">
        <v>0</v>
      </c>
      <c r="X5">
        <f t="shared" si="8"/>
        <v>-4.1666666666666664E-2</v>
      </c>
      <c r="Y5">
        <f t="shared" si="9"/>
        <v>8.3333333333333329E-2</v>
      </c>
      <c r="Z5">
        <v>0</v>
      </c>
      <c r="AA5">
        <v>1</v>
      </c>
      <c r="AB5">
        <v>0</v>
      </c>
      <c r="AC5">
        <v>0</v>
      </c>
      <c r="AD5">
        <v>0</v>
      </c>
      <c r="AE5">
        <v>4</v>
      </c>
      <c r="AF5">
        <v>0</v>
      </c>
      <c r="AG5">
        <v>6</v>
      </c>
      <c r="AH5">
        <v>0</v>
      </c>
      <c r="AI5" s="35">
        <v>2</v>
      </c>
      <c r="AJ5">
        <v>0</v>
      </c>
      <c r="AK5">
        <v>0</v>
      </c>
      <c r="AL5">
        <v>0</v>
      </c>
      <c r="AM5">
        <v>5</v>
      </c>
      <c r="AN5">
        <v>1</v>
      </c>
      <c r="AO5">
        <v>0</v>
      </c>
      <c r="AP5">
        <v>0</v>
      </c>
      <c r="AQ5">
        <v>2</v>
      </c>
      <c r="AR5">
        <v>1</v>
      </c>
      <c r="AS5">
        <v>1</v>
      </c>
      <c r="AT5">
        <v>1</v>
      </c>
      <c r="AU5">
        <v>1</v>
      </c>
      <c r="AV5">
        <f t="shared" si="10"/>
        <v>1.2</v>
      </c>
      <c r="AW5">
        <v>6</v>
      </c>
      <c r="AX5">
        <v>4</v>
      </c>
      <c r="AY5">
        <f t="shared" si="1"/>
        <v>1</v>
      </c>
      <c r="AZ5">
        <f t="shared" si="11"/>
        <v>0</v>
      </c>
      <c r="BA5">
        <f t="shared" si="2"/>
        <v>0.625</v>
      </c>
      <c r="BB5">
        <f t="shared" si="12"/>
        <v>0</v>
      </c>
      <c r="BC5" t="s">
        <v>297</v>
      </c>
      <c r="BD5" t="s">
        <v>298</v>
      </c>
      <c r="BE5" t="s">
        <v>299</v>
      </c>
      <c r="BF5">
        <v>1</v>
      </c>
      <c r="BH5">
        <f t="shared" si="3"/>
        <v>1</v>
      </c>
      <c r="BI5">
        <v>1</v>
      </c>
      <c r="BJ5">
        <v>5</v>
      </c>
      <c r="BK5">
        <f t="shared" si="13"/>
        <v>1</v>
      </c>
      <c r="BL5" t="s">
        <v>300</v>
      </c>
      <c r="BM5" t="s">
        <v>301</v>
      </c>
      <c r="BN5">
        <v>4.8958333333333328E-3</v>
      </c>
      <c r="BO5" t="s">
        <v>302</v>
      </c>
      <c r="BP5" s="5" t="s">
        <v>1042</v>
      </c>
      <c r="BR5" s="11" t="b">
        <f t="shared" si="4"/>
        <v>0</v>
      </c>
      <c r="BS5" s="11" t="b">
        <f t="shared" si="4"/>
        <v>0</v>
      </c>
      <c r="BT5" s="11" t="b">
        <f t="shared" si="4"/>
        <v>0</v>
      </c>
      <c r="BU5" s="11" t="b">
        <f t="shared" si="4"/>
        <v>0</v>
      </c>
      <c r="BV5" s="11" t="b">
        <f t="shared" si="4"/>
        <v>0</v>
      </c>
      <c r="BW5" s="11" t="b">
        <f t="shared" si="4"/>
        <v>0</v>
      </c>
      <c r="BX5" s="5" t="s">
        <v>1076</v>
      </c>
      <c r="BY5" s="5" t="s">
        <v>1077</v>
      </c>
      <c r="BZ5" s="11" t="b">
        <f t="shared" si="14"/>
        <v>0</v>
      </c>
      <c r="CA5" s="11" t="b">
        <f t="shared" si="15"/>
        <v>1</v>
      </c>
      <c r="CB5" s="11" t="b">
        <f t="shared" si="16"/>
        <v>1</v>
      </c>
      <c r="CC5" s="11" t="b">
        <f t="shared" si="16"/>
        <v>0</v>
      </c>
      <c r="CD5" s="11" t="b">
        <f t="shared" si="16"/>
        <v>0</v>
      </c>
      <c r="CE5" s="11" t="b">
        <f t="shared" si="16"/>
        <v>1</v>
      </c>
      <c r="CF5" s="11" t="b">
        <f t="shared" si="16"/>
        <v>0</v>
      </c>
      <c r="CG5" s="11" t="b">
        <f t="shared" si="16"/>
        <v>0</v>
      </c>
      <c r="CH5" s="11" t="b">
        <f t="shared" si="16"/>
        <v>0</v>
      </c>
      <c r="CI5" s="11" t="b">
        <f t="shared" si="16"/>
        <v>0</v>
      </c>
      <c r="CJ5" s="11" t="b">
        <f t="shared" si="16"/>
        <v>0</v>
      </c>
      <c r="CK5" s="11" t="b">
        <f t="shared" si="16"/>
        <v>0</v>
      </c>
      <c r="CL5" s="11" t="b">
        <f t="shared" si="16"/>
        <v>0</v>
      </c>
      <c r="CM5" s="11" t="b">
        <f t="shared" si="16"/>
        <v>0</v>
      </c>
      <c r="CN5" s="11" t="b">
        <f t="shared" si="16"/>
        <v>0</v>
      </c>
      <c r="CO5" s="11" t="b">
        <f t="shared" si="17"/>
        <v>0</v>
      </c>
      <c r="CP5" s="11" t="b">
        <f t="shared" si="18"/>
        <v>0</v>
      </c>
      <c r="CQ5" s="11" t="b">
        <f t="shared" si="19"/>
        <v>0</v>
      </c>
    </row>
    <row r="6" spans="1:96">
      <c r="A6" t="s">
        <v>303</v>
      </c>
      <c r="B6" t="s">
        <v>304</v>
      </c>
      <c r="C6" t="s">
        <v>281</v>
      </c>
      <c r="D6" t="s">
        <v>70</v>
      </c>
      <c r="E6" t="s">
        <v>144</v>
      </c>
      <c r="F6" t="s">
        <v>83</v>
      </c>
      <c r="G6">
        <f t="shared" ref="G6:J37" si="20">IF(ISNUMBER(SEARCH(G$2,$F6)),1,0)</f>
        <v>0</v>
      </c>
      <c r="H6">
        <f t="shared" si="0"/>
        <v>0</v>
      </c>
      <c r="I6">
        <f t="shared" si="0"/>
        <v>1</v>
      </c>
      <c r="J6">
        <f t="shared" si="0"/>
        <v>0</v>
      </c>
      <c r="K6">
        <f t="shared" si="6"/>
        <v>1</v>
      </c>
      <c r="L6" t="s">
        <v>96</v>
      </c>
      <c r="M6" t="s">
        <v>305</v>
      </c>
      <c r="N6" t="str">
        <f t="shared" si="7"/>
        <v>I'm Irish. I live in Ireland.</v>
      </c>
      <c r="O6" t="s">
        <v>74</v>
      </c>
      <c r="P6" t="s">
        <v>60</v>
      </c>
      <c r="Q6">
        <v>2</v>
      </c>
      <c r="R6">
        <v>2</v>
      </c>
      <c r="S6">
        <v>5</v>
      </c>
      <c r="T6">
        <v>3</v>
      </c>
      <c r="U6">
        <v>5</v>
      </c>
      <c r="V6">
        <v>5</v>
      </c>
      <c r="W6">
        <v>4</v>
      </c>
      <c r="X6">
        <f t="shared" si="8"/>
        <v>8.3333333333333329E-2</v>
      </c>
      <c r="Y6">
        <f t="shared" si="9"/>
        <v>-4.1666666666666664E-2</v>
      </c>
      <c r="Z6">
        <v>3</v>
      </c>
      <c r="AA6">
        <v>4</v>
      </c>
      <c r="AB6">
        <v>5</v>
      </c>
      <c r="AC6">
        <v>5</v>
      </c>
      <c r="AD6">
        <v>5</v>
      </c>
      <c r="AE6">
        <v>6</v>
      </c>
      <c r="AF6">
        <v>4</v>
      </c>
      <c r="AG6">
        <v>1</v>
      </c>
      <c r="AH6">
        <v>5</v>
      </c>
      <c r="AI6" s="35">
        <v>2</v>
      </c>
      <c r="AJ6">
        <v>3</v>
      </c>
      <c r="AK6">
        <v>4</v>
      </c>
      <c r="AL6">
        <v>2</v>
      </c>
      <c r="AM6">
        <v>6</v>
      </c>
      <c r="AN6">
        <v>0</v>
      </c>
      <c r="AO6">
        <v>4</v>
      </c>
      <c r="AP6">
        <v>5</v>
      </c>
      <c r="AQ6">
        <v>1</v>
      </c>
      <c r="AR6">
        <v>0</v>
      </c>
      <c r="AS6">
        <v>1</v>
      </c>
      <c r="AT6">
        <v>0</v>
      </c>
      <c r="AU6">
        <v>0</v>
      </c>
      <c r="AV6">
        <f t="shared" si="10"/>
        <v>0.4</v>
      </c>
      <c r="AW6">
        <v>6</v>
      </c>
      <c r="AX6">
        <v>6</v>
      </c>
      <c r="AY6">
        <f t="shared" si="1"/>
        <v>3.25</v>
      </c>
      <c r="AZ6">
        <f t="shared" si="11"/>
        <v>1</v>
      </c>
      <c r="BA6">
        <f t="shared" si="2"/>
        <v>4.625</v>
      </c>
      <c r="BB6">
        <f t="shared" si="12"/>
        <v>1</v>
      </c>
      <c r="BC6" t="s">
        <v>297</v>
      </c>
      <c r="BD6" t="s">
        <v>245</v>
      </c>
      <c r="BE6" t="s">
        <v>306</v>
      </c>
      <c r="BF6">
        <v>0</v>
      </c>
      <c r="BG6" t="s">
        <v>1100</v>
      </c>
      <c r="BH6" t="str">
        <f t="shared" si="3"/>
        <v>no dialog file</v>
      </c>
      <c r="BI6">
        <v>1</v>
      </c>
      <c r="BJ6">
        <v>2</v>
      </c>
      <c r="BK6">
        <f t="shared" si="13"/>
        <v>1</v>
      </c>
      <c r="BL6" t="s">
        <v>307</v>
      </c>
      <c r="BM6" t="s">
        <v>308</v>
      </c>
      <c r="BN6">
        <v>1.4363425925925925E-2</v>
      </c>
      <c r="BO6" t="s">
        <v>309</v>
      </c>
      <c r="BP6" s="5" t="s">
        <v>1051</v>
      </c>
      <c r="BQ6" s="5" t="s">
        <v>1150</v>
      </c>
      <c r="BR6" s="11" t="b">
        <f t="shared" si="4"/>
        <v>0</v>
      </c>
      <c r="BS6" s="11" t="b">
        <f t="shared" si="4"/>
        <v>0</v>
      </c>
      <c r="BT6" s="11" t="b">
        <f t="shared" si="4"/>
        <v>0</v>
      </c>
      <c r="BU6" s="11" t="b">
        <f t="shared" si="4"/>
        <v>1</v>
      </c>
      <c r="BV6" s="11" t="b">
        <f t="shared" si="4"/>
        <v>0</v>
      </c>
      <c r="BW6" s="11" t="b">
        <f t="shared" si="4"/>
        <v>0</v>
      </c>
      <c r="BX6" s="5" t="s">
        <v>1043</v>
      </c>
      <c r="BZ6" s="11" t="b">
        <f t="shared" si="14"/>
        <v>0</v>
      </c>
      <c r="CA6" s="11" t="b">
        <f t="shared" si="15"/>
        <v>0</v>
      </c>
      <c r="CB6" s="11" t="b">
        <f t="shared" si="16"/>
        <v>0</v>
      </c>
      <c r="CC6" s="11" t="b">
        <f t="shared" si="16"/>
        <v>0</v>
      </c>
      <c r="CD6" s="11" t="b">
        <f t="shared" si="16"/>
        <v>0</v>
      </c>
      <c r="CE6" s="11" t="b">
        <f t="shared" si="16"/>
        <v>0</v>
      </c>
      <c r="CF6" s="11" t="b">
        <f t="shared" si="16"/>
        <v>0</v>
      </c>
      <c r="CG6" s="11" t="b">
        <f t="shared" si="16"/>
        <v>0</v>
      </c>
      <c r="CH6" s="11" t="b">
        <f t="shared" si="16"/>
        <v>0</v>
      </c>
      <c r="CI6" s="11" t="b">
        <f t="shared" si="16"/>
        <v>0</v>
      </c>
      <c r="CJ6" s="11" t="b">
        <f t="shared" si="16"/>
        <v>0</v>
      </c>
      <c r="CK6" s="11" t="b">
        <f t="shared" si="16"/>
        <v>0</v>
      </c>
      <c r="CL6" s="11" t="b">
        <f t="shared" si="16"/>
        <v>0</v>
      </c>
      <c r="CM6" s="11" t="b">
        <f t="shared" si="16"/>
        <v>0</v>
      </c>
      <c r="CN6" s="11" t="b">
        <f t="shared" si="16"/>
        <v>0</v>
      </c>
      <c r="CO6" s="11" t="b">
        <f t="shared" si="17"/>
        <v>0</v>
      </c>
      <c r="CP6" s="11" t="b">
        <f t="shared" si="18"/>
        <v>0</v>
      </c>
      <c r="CQ6" s="11" t="b">
        <f t="shared" si="19"/>
        <v>0</v>
      </c>
      <c r="CR6" t="s">
        <v>310</v>
      </c>
    </row>
    <row r="7" spans="1:96">
      <c r="A7" t="s">
        <v>311</v>
      </c>
      <c r="B7" t="s">
        <v>312</v>
      </c>
      <c r="C7" t="s">
        <v>281</v>
      </c>
      <c r="D7" t="s">
        <v>54</v>
      </c>
      <c r="E7" t="s">
        <v>82</v>
      </c>
      <c r="F7" t="s">
        <v>116</v>
      </c>
      <c r="G7">
        <f t="shared" si="20"/>
        <v>0</v>
      </c>
      <c r="H7">
        <f t="shared" si="0"/>
        <v>1</v>
      </c>
      <c r="I7">
        <f t="shared" si="0"/>
        <v>0</v>
      </c>
      <c r="J7">
        <f t="shared" si="0"/>
        <v>0</v>
      </c>
      <c r="K7">
        <f t="shared" si="6"/>
        <v>1</v>
      </c>
      <c r="L7" t="s">
        <v>96</v>
      </c>
      <c r="M7" t="s">
        <v>58</v>
      </c>
      <c r="N7" t="str">
        <f t="shared" si="7"/>
        <v>Portugal</v>
      </c>
      <c r="O7" t="s">
        <v>74</v>
      </c>
      <c r="P7" t="s">
        <v>60</v>
      </c>
      <c r="Q7">
        <v>3</v>
      </c>
      <c r="R7">
        <v>3</v>
      </c>
      <c r="S7">
        <v>3</v>
      </c>
      <c r="T7">
        <v>3</v>
      </c>
      <c r="U7">
        <v>2</v>
      </c>
      <c r="V7">
        <v>5</v>
      </c>
      <c r="W7">
        <v>3</v>
      </c>
      <c r="X7">
        <f t="shared" si="8"/>
        <v>0</v>
      </c>
      <c r="Y7">
        <f t="shared" si="9"/>
        <v>0.125</v>
      </c>
      <c r="Z7">
        <v>2</v>
      </c>
      <c r="AA7">
        <v>2</v>
      </c>
      <c r="AB7">
        <v>2</v>
      </c>
      <c r="AC7">
        <v>3</v>
      </c>
      <c r="AD7">
        <v>4</v>
      </c>
      <c r="AE7">
        <v>5</v>
      </c>
      <c r="AF7">
        <v>3</v>
      </c>
      <c r="AG7">
        <v>3</v>
      </c>
      <c r="AH7">
        <v>3</v>
      </c>
      <c r="AI7" s="35">
        <v>2</v>
      </c>
      <c r="AJ7">
        <v>2</v>
      </c>
      <c r="AK7">
        <v>2</v>
      </c>
      <c r="AL7">
        <v>2</v>
      </c>
      <c r="AM7">
        <v>6</v>
      </c>
      <c r="AN7">
        <v>3</v>
      </c>
      <c r="AO7">
        <v>4</v>
      </c>
      <c r="AP7">
        <v>3</v>
      </c>
      <c r="AQ7">
        <v>3</v>
      </c>
      <c r="AR7">
        <v>3</v>
      </c>
      <c r="AS7">
        <v>3</v>
      </c>
      <c r="AT7">
        <v>3</v>
      </c>
      <c r="AU7">
        <v>3</v>
      </c>
      <c r="AV7">
        <f t="shared" si="10"/>
        <v>3</v>
      </c>
      <c r="AW7">
        <v>6</v>
      </c>
      <c r="AX7">
        <v>4</v>
      </c>
      <c r="AY7">
        <f t="shared" si="1"/>
        <v>3</v>
      </c>
      <c r="AZ7">
        <f t="shared" si="11"/>
        <v>0</v>
      </c>
      <c r="BA7">
        <f t="shared" si="2"/>
        <v>3</v>
      </c>
      <c r="BB7">
        <f t="shared" si="12"/>
        <v>0</v>
      </c>
      <c r="BC7" t="s">
        <v>297</v>
      </c>
      <c r="BD7" t="s">
        <v>313</v>
      </c>
      <c r="BE7" t="s">
        <v>314</v>
      </c>
      <c r="BF7">
        <v>3</v>
      </c>
      <c r="BH7">
        <f t="shared" si="3"/>
        <v>3</v>
      </c>
      <c r="BI7">
        <v>1</v>
      </c>
      <c r="BJ7">
        <v>5</v>
      </c>
      <c r="BK7">
        <f t="shared" si="13"/>
        <v>1</v>
      </c>
      <c r="BL7" t="s">
        <v>315</v>
      </c>
      <c r="BM7" t="s">
        <v>316</v>
      </c>
      <c r="BN7">
        <v>7.0717592592592594E-3</v>
      </c>
      <c r="BO7" t="s">
        <v>317</v>
      </c>
      <c r="BP7" s="5" t="s">
        <v>1044</v>
      </c>
      <c r="BR7" s="11" t="b">
        <f t="shared" si="4"/>
        <v>0</v>
      </c>
      <c r="BS7" s="11" t="b">
        <f t="shared" si="4"/>
        <v>0</v>
      </c>
      <c r="BT7" s="11" t="b">
        <f t="shared" si="4"/>
        <v>0</v>
      </c>
      <c r="BU7" s="11" t="b">
        <f t="shared" si="4"/>
        <v>0</v>
      </c>
      <c r="BV7" s="11" t="b">
        <f t="shared" si="4"/>
        <v>0</v>
      </c>
      <c r="BW7" s="11" t="b">
        <f t="shared" si="4"/>
        <v>0</v>
      </c>
      <c r="BX7" s="5" t="s">
        <v>1045</v>
      </c>
      <c r="BY7" s="5" t="s">
        <v>1046</v>
      </c>
      <c r="BZ7" s="11" t="b">
        <f t="shared" si="14"/>
        <v>0</v>
      </c>
      <c r="CA7" s="11" t="b">
        <f t="shared" si="15"/>
        <v>0</v>
      </c>
      <c r="CB7" s="11" t="b">
        <f t="shared" si="16"/>
        <v>0</v>
      </c>
      <c r="CC7" s="11" t="b">
        <f t="shared" si="16"/>
        <v>1</v>
      </c>
      <c r="CD7" s="11" t="b">
        <f t="shared" si="16"/>
        <v>0</v>
      </c>
      <c r="CE7" s="11" t="b">
        <f t="shared" si="16"/>
        <v>0</v>
      </c>
      <c r="CF7" s="11" t="b">
        <f t="shared" si="16"/>
        <v>0</v>
      </c>
      <c r="CG7" s="11" t="b">
        <f t="shared" si="16"/>
        <v>0</v>
      </c>
      <c r="CH7" s="11" t="b">
        <f t="shared" si="16"/>
        <v>0</v>
      </c>
      <c r="CI7" s="11" t="b">
        <f t="shared" si="16"/>
        <v>0</v>
      </c>
      <c r="CJ7" s="11" t="b">
        <f t="shared" si="16"/>
        <v>0</v>
      </c>
      <c r="CK7" s="11" t="b">
        <f t="shared" si="16"/>
        <v>0</v>
      </c>
      <c r="CL7" s="11" t="b">
        <f t="shared" si="16"/>
        <v>1</v>
      </c>
      <c r="CM7" s="11" t="b">
        <f t="shared" si="16"/>
        <v>0</v>
      </c>
      <c r="CN7" s="11" t="b">
        <f t="shared" si="16"/>
        <v>0</v>
      </c>
      <c r="CO7" s="11" t="b">
        <f t="shared" si="17"/>
        <v>0</v>
      </c>
      <c r="CP7" s="11" t="b">
        <f t="shared" si="18"/>
        <v>0</v>
      </c>
      <c r="CQ7" s="11" t="b">
        <f t="shared" si="19"/>
        <v>0</v>
      </c>
    </row>
    <row r="8" spans="1:96">
      <c r="A8" t="s">
        <v>318</v>
      </c>
      <c r="B8" t="s">
        <v>319</v>
      </c>
      <c r="C8" t="s">
        <v>281</v>
      </c>
      <c r="D8" t="s">
        <v>54</v>
      </c>
      <c r="E8" t="s">
        <v>82</v>
      </c>
      <c r="F8" t="s">
        <v>83</v>
      </c>
      <c r="G8">
        <f t="shared" si="20"/>
        <v>0</v>
      </c>
      <c r="H8">
        <f t="shared" si="0"/>
        <v>0</v>
      </c>
      <c r="I8">
        <f t="shared" si="0"/>
        <v>1</v>
      </c>
      <c r="J8">
        <f t="shared" si="0"/>
        <v>0</v>
      </c>
      <c r="K8">
        <f t="shared" si="6"/>
        <v>1</v>
      </c>
      <c r="L8" t="s">
        <v>57</v>
      </c>
      <c r="M8" t="s">
        <v>109</v>
      </c>
      <c r="N8" t="str">
        <f t="shared" si="7"/>
        <v>UK</v>
      </c>
      <c r="O8" t="s">
        <v>74</v>
      </c>
      <c r="P8" t="s">
        <v>98</v>
      </c>
      <c r="Q8">
        <v>2</v>
      </c>
      <c r="R8">
        <v>3</v>
      </c>
      <c r="S8">
        <v>2</v>
      </c>
      <c r="T8">
        <v>0</v>
      </c>
      <c r="U8">
        <v>5</v>
      </c>
      <c r="V8">
        <v>5</v>
      </c>
      <c r="W8">
        <v>4</v>
      </c>
      <c r="X8">
        <f t="shared" si="8"/>
        <v>4.1666666666666664E-2</v>
      </c>
      <c r="Y8">
        <f t="shared" si="9"/>
        <v>-0.16666666666666666</v>
      </c>
      <c r="Z8">
        <v>0</v>
      </c>
      <c r="AA8">
        <v>6</v>
      </c>
      <c r="AB8">
        <v>0</v>
      </c>
      <c r="AC8">
        <v>6</v>
      </c>
      <c r="AD8">
        <v>3</v>
      </c>
      <c r="AE8">
        <v>6</v>
      </c>
      <c r="AF8">
        <v>0</v>
      </c>
      <c r="AG8">
        <v>0</v>
      </c>
      <c r="AH8">
        <v>6</v>
      </c>
      <c r="AI8" s="35">
        <v>0</v>
      </c>
      <c r="AJ8">
        <v>0</v>
      </c>
      <c r="AK8">
        <v>0</v>
      </c>
      <c r="AL8">
        <v>0</v>
      </c>
      <c r="AM8">
        <v>6</v>
      </c>
      <c r="AN8">
        <v>0</v>
      </c>
      <c r="AO8">
        <v>6</v>
      </c>
      <c r="AP8">
        <v>3</v>
      </c>
      <c r="AQ8">
        <v>1</v>
      </c>
      <c r="AR8">
        <v>0</v>
      </c>
      <c r="AS8">
        <v>0</v>
      </c>
      <c r="AT8">
        <v>0</v>
      </c>
      <c r="AU8">
        <v>0</v>
      </c>
      <c r="AV8">
        <f t="shared" si="10"/>
        <v>0.2</v>
      </c>
      <c r="AW8">
        <v>6</v>
      </c>
      <c r="AX8">
        <v>6</v>
      </c>
      <c r="AY8">
        <f t="shared" si="1"/>
        <v>1.875</v>
      </c>
      <c r="AZ8">
        <f t="shared" si="11"/>
        <v>0</v>
      </c>
      <c r="BA8">
        <f t="shared" si="2"/>
        <v>3.375</v>
      </c>
      <c r="BB8">
        <f t="shared" si="12"/>
        <v>1</v>
      </c>
      <c r="BC8" t="s">
        <v>86</v>
      </c>
      <c r="BD8" t="s">
        <v>320</v>
      </c>
      <c r="BE8" t="s">
        <v>321</v>
      </c>
      <c r="BF8">
        <v>1</v>
      </c>
      <c r="BH8">
        <f t="shared" si="3"/>
        <v>1</v>
      </c>
      <c r="BI8">
        <v>1</v>
      </c>
      <c r="BJ8">
        <v>5</v>
      </c>
      <c r="BK8">
        <f t="shared" si="13"/>
        <v>1</v>
      </c>
      <c r="BL8" t="s">
        <v>106</v>
      </c>
      <c r="BM8" t="s">
        <v>90</v>
      </c>
      <c r="BN8">
        <v>3.7384259259259263E-3</v>
      </c>
      <c r="BO8" t="s">
        <v>322</v>
      </c>
      <c r="BP8" s="5" t="s">
        <v>1042</v>
      </c>
      <c r="BR8" s="11" t="b">
        <f t="shared" si="4"/>
        <v>0</v>
      </c>
      <c r="BS8" s="11" t="b">
        <f t="shared" si="4"/>
        <v>0</v>
      </c>
      <c r="BT8" s="11" t="b">
        <f t="shared" si="4"/>
        <v>0</v>
      </c>
      <c r="BU8" s="11" t="b">
        <f t="shared" si="4"/>
        <v>0</v>
      </c>
      <c r="BV8" s="11" t="b">
        <f t="shared" si="4"/>
        <v>0</v>
      </c>
      <c r="BW8" s="11" t="b">
        <f t="shared" si="4"/>
        <v>0</v>
      </c>
      <c r="BX8" s="5" t="s">
        <v>1047</v>
      </c>
      <c r="BY8" s="5" t="s">
        <v>1048</v>
      </c>
      <c r="BZ8" s="11" t="b">
        <f t="shared" si="14"/>
        <v>0</v>
      </c>
      <c r="CA8" s="11" t="b">
        <f t="shared" si="15"/>
        <v>0</v>
      </c>
      <c r="CB8" s="11" t="b">
        <f t="shared" si="16"/>
        <v>1</v>
      </c>
      <c r="CC8" s="11" t="b">
        <f t="shared" si="16"/>
        <v>0</v>
      </c>
      <c r="CD8" s="11" t="b">
        <f t="shared" si="16"/>
        <v>0</v>
      </c>
      <c r="CE8" s="11" t="b">
        <f t="shared" si="16"/>
        <v>0</v>
      </c>
      <c r="CF8" s="11" t="b">
        <f t="shared" si="16"/>
        <v>0</v>
      </c>
      <c r="CG8" s="11" t="b">
        <f t="shared" si="16"/>
        <v>0</v>
      </c>
      <c r="CH8" s="11" t="b">
        <f t="shared" si="16"/>
        <v>0</v>
      </c>
      <c r="CI8" s="11" t="b">
        <f t="shared" si="16"/>
        <v>0</v>
      </c>
      <c r="CJ8" s="11" t="b">
        <f t="shared" si="16"/>
        <v>0</v>
      </c>
      <c r="CK8" s="11" t="b">
        <f t="shared" si="16"/>
        <v>0</v>
      </c>
      <c r="CL8" s="11" t="b">
        <f t="shared" si="16"/>
        <v>0</v>
      </c>
      <c r="CM8" s="11" t="b">
        <f t="shared" si="16"/>
        <v>0</v>
      </c>
      <c r="CN8" s="11" t="b">
        <f t="shared" si="16"/>
        <v>0</v>
      </c>
      <c r="CO8" s="11" t="b">
        <f t="shared" si="17"/>
        <v>0</v>
      </c>
      <c r="CP8" s="11" t="b">
        <f t="shared" si="18"/>
        <v>0</v>
      </c>
      <c r="CQ8" s="11" t="b">
        <f t="shared" si="19"/>
        <v>0</v>
      </c>
    </row>
    <row r="9" spans="1:96">
      <c r="A9" t="s">
        <v>323</v>
      </c>
      <c r="B9" t="s">
        <v>324</v>
      </c>
      <c r="C9" t="s">
        <v>281</v>
      </c>
      <c r="D9" t="s">
        <v>70</v>
      </c>
      <c r="E9" t="s">
        <v>144</v>
      </c>
      <c r="F9" t="s">
        <v>56</v>
      </c>
      <c r="G9">
        <f t="shared" si="20"/>
        <v>0</v>
      </c>
      <c r="H9">
        <f t="shared" si="0"/>
        <v>0</v>
      </c>
      <c r="I9">
        <f t="shared" si="0"/>
        <v>0</v>
      </c>
      <c r="J9">
        <f t="shared" si="0"/>
        <v>1</v>
      </c>
      <c r="K9">
        <f t="shared" si="6"/>
        <v>1</v>
      </c>
      <c r="L9" t="s">
        <v>72</v>
      </c>
      <c r="M9" t="s">
        <v>325</v>
      </c>
      <c r="N9" t="str">
        <f t="shared" si="7"/>
        <v>Germany</v>
      </c>
      <c r="O9" t="s">
        <v>59</v>
      </c>
      <c r="P9" t="s">
        <v>60</v>
      </c>
      <c r="Q9">
        <v>1</v>
      </c>
      <c r="R9">
        <v>2</v>
      </c>
      <c r="S9">
        <v>2</v>
      </c>
      <c r="T9">
        <v>3</v>
      </c>
      <c r="U9">
        <v>4</v>
      </c>
      <c r="V9">
        <v>4</v>
      </c>
      <c r="W9">
        <v>4</v>
      </c>
      <c r="X9">
        <f t="shared" si="8"/>
        <v>-8.3333333333333329E-2</v>
      </c>
      <c r="Y9">
        <f t="shared" si="9"/>
        <v>-4.1666666666666664E-2</v>
      </c>
      <c r="Z9">
        <v>4</v>
      </c>
      <c r="AA9">
        <v>4</v>
      </c>
      <c r="AB9">
        <v>3</v>
      </c>
      <c r="AC9">
        <v>5</v>
      </c>
      <c r="AD9">
        <v>4</v>
      </c>
      <c r="AE9">
        <v>6</v>
      </c>
      <c r="AF9">
        <v>3</v>
      </c>
      <c r="AG9">
        <v>3</v>
      </c>
      <c r="AH9">
        <v>3</v>
      </c>
      <c r="AI9" s="35">
        <v>5</v>
      </c>
      <c r="AJ9">
        <v>5</v>
      </c>
      <c r="AK9">
        <v>3</v>
      </c>
      <c r="AL9">
        <v>3</v>
      </c>
      <c r="AM9">
        <v>5</v>
      </c>
      <c r="AN9">
        <v>5</v>
      </c>
      <c r="AO9">
        <v>3</v>
      </c>
      <c r="AP9">
        <v>3</v>
      </c>
      <c r="AQ9">
        <v>4</v>
      </c>
      <c r="AR9">
        <v>4</v>
      </c>
      <c r="AS9">
        <v>4</v>
      </c>
      <c r="AT9">
        <v>4</v>
      </c>
      <c r="AU9">
        <v>4</v>
      </c>
      <c r="AV9">
        <f t="shared" si="10"/>
        <v>4</v>
      </c>
      <c r="AW9">
        <v>6</v>
      </c>
      <c r="AX9">
        <v>4</v>
      </c>
      <c r="AY9">
        <f t="shared" si="1"/>
        <v>4</v>
      </c>
      <c r="AZ9">
        <f t="shared" si="11"/>
        <v>1</v>
      </c>
      <c r="BA9">
        <f t="shared" si="2"/>
        <v>4</v>
      </c>
      <c r="BB9">
        <f t="shared" si="12"/>
        <v>1</v>
      </c>
      <c r="BC9" t="s">
        <v>282</v>
      </c>
      <c r="BD9" t="s">
        <v>326</v>
      </c>
      <c r="BE9" t="s">
        <v>327</v>
      </c>
      <c r="BF9">
        <v>1</v>
      </c>
      <c r="BH9">
        <f t="shared" si="3"/>
        <v>1</v>
      </c>
      <c r="BI9">
        <v>1</v>
      </c>
      <c r="BJ9">
        <v>3</v>
      </c>
      <c r="BK9">
        <f t="shared" si="13"/>
        <v>1</v>
      </c>
      <c r="BL9" t="s">
        <v>285</v>
      </c>
      <c r="BM9" t="s">
        <v>286</v>
      </c>
      <c r="BN9" s="1">
        <v>6.4699074074074069E-3</v>
      </c>
      <c r="BO9" t="s">
        <v>328</v>
      </c>
      <c r="BP9" s="5" t="s">
        <v>1051</v>
      </c>
      <c r="BQ9" s="5" t="s">
        <v>1145</v>
      </c>
      <c r="BR9" s="11" t="b">
        <f t="shared" si="4"/>
        <v>0</v>
      </c>
      <c r="BS9" s="11" t="b">
        <f t="shared" si="4"/>
        <v>0</v>
      </c>
      <c r="BT9" s="11" t="b">
        <f t="shared" si="4"/>
        <v>0</v>
      </c>
      <c r="BU9" s="11" t="b">
        <f t="shared" si="4"/>
        <v>0</v>
      </c>
      <c r="BV9" s="11" t="b">
        <f t="shared" si="4"/>
        <v>0</v>
      </c>
      <c r="BW9" s="11" t="b">
        <f t="shared" si="4"/>
        <v>0</v>
      </c>
      <c r="BX9" s="5" t="s">
        <v>1049</v>
      </c>
      <c r="BZ9" s="11" t="b">
        <f t="shared" si="14"/>
        <v>0</v>
      </c>
      <c r="CA9" s="11" t="b">
        <f t="shared" si="15"/>
        <v>1</v>
      </c>
      <c r="CB9" s="11" t="b">
        <f t="shared" si="16"/>
        <v>0</v>
      </c>
      <c r="CC9" s="11" t="b">
        <f t="shared" si="16"/>
        <v>0</v>
      </c>
      <c r="CD9" s="11" t="b">
        <f t="shared" si="16"/>
        <v>0</v>
      </c>
      <c r="CE9" s="11" t="b">
        <f t="shared" si="16"/>
        <v>0</v>
      </c>
      <c r="CF9" s="11" t="b">
        <f t="shared" si="16"/>
        <v>0</v>
      </c>
      <c r="CG9" s="11" t="b">
        <f t="shared" si="16"/>
        <v>0</v>
      </c>
      <c r="CH9" s="11" t="b">
        <f t="shared" si="16"/>
        <v>0</v>
      </c>
      <c r="CI9" s="11" t="b">
        <f t="shared" si="16"/>
        <v>0</v>
      </c>
      <c r="CJ9" s="11" t="b">
        <f t="shared" si="16"/>
        <v>0</v>
      </c>
      <c r="CK9" s="11" t="b">
        <f t="shared" si="16"/>
        <v>0</v>
      </c>
      <c r="CL9" s="11" t="b">
        <f t="shared" si="16"/>
        <v>0</v>
      </c>
      <c r="CM9" s="11" t="b">
        <f t="shared" si="16"/>
        <v>0</v>
      </c>
      <c r="CN9" s="11" t="b">
        <f t="shared" si="16"/>
        <v>0</v>
      </c>
      <c r="CO9" s="11" t="b">
        <f t="shared" si="17"/>
        <v>0</v>
      </c>
      <c r="CP9" s="11" t="b">
        <f t="shared" si="18"/>
        <v>0</v>
      </c>
      <c r="CQ9" s="11" t="b">
        <f t="shared" si="19"/>
        <v>0</v>
      </c>
    </row>
    <row r="10" spans="1:96">
      <c r="A10" t="s">
        <v>329</v>
      </c>
      <c r="B10" t="s">
        <v>330</v>
      </c>
      <c r="C10" t="s">
        <v>281</v>
      </c>
      <c r="D10" t="s">
        <v>54</v>
      </c>
      <c r="E10" t="s">
        <v>82</v>
      </c>
      <c r="F10" t="s">
        <v>116</v>
      </c>
      <c r="G10">
        <f t="shared" si="20"/>
        <v>0</v>
      </c>
      <c r="H10">
        <f t="shared" si="0"/>
        <v>1</v>
      </c>
      <c r="I10">
        <f t="shared" si="0"/>
        <v>0</v>
      </c>
      <c r="J10">
        <f t="shared" si="0"/>
        <v>0</v>
      </c>
      <c r="K10">
        <f t="shared" si="6"/>
        <v>1</v>
      </c>
      <c r="L10" t="s">
        <v>72</v>
      </c>
      <c r="M10" t="s">
        <v>58</v>
      </c>
      <c r="N10" t="str">
        <f t="shared" si="7"/>
        <v>Portugal</v>
      </c>
      <c r="O10" t="s">
        <v>74</v>
      </c>
      <c r="P10" t="s">
        <v>60</v>
      </c>
      <c r="Q10">
        <v>2</v>
      </c>
      <c r="R10">
        <v>2</v>
      </c>
      <c r="S10">
        <v>5</v>
      </c>
      <c r="T10">
        <v>1</v>
      </c>
      <c r="U10">
        <v>6</v>
      </c>
      <c r="V10">
        <v>5</v>
      </c>
      <c r="W10">
        <v>5</v>
      </c>
      <c r="X10">
        <f t="shared" si="8"/>
        <v>0.16666666666666666</v>
      </c>
      <c r="Y10">
        <f t="shared" si="9"/>
        <v>-0.20833333333333334</v>
      </c>
      <c r="Z10">
        <v>2</v>
      </c>
      <c r="AA10">
        <v>5</v>
      </c>
      <c r="AB10">
        <v>2</v>
      </c>
      <c r="AC10">
        <v>4</v>
      </c>
      <c r="AD10">
        <v>5</v>
      </c>
      <c r="AE10">
        <v>5</v>
      </c>
      <c r="AF10">
        <v>1</v>
      </c>
      <c r="AG10">
        <v>4</v>
      </c>
      <c r="AH10">
        <v>2</v>
      </c>
      <c r="AI10" s="35">
        <v>4</v>
      </c>
      <c r="AJ10">
        <v>5</v>
      </c>
      <c r="AK10">
        <v>2</v>
      </c>
      <c r="AL10">
        <v>3</v>
      </c>
      <c r="AM10">
        <v>2</v>
      </c>
      <c r="AN10">
        <v>3</v>
      </c>
      <c r="AO10">
        <v>4</v>
      </c>
      <c r="AP10">
        <v>5</v>
      </c>
      <c r="AQ10">
        <v>1</v>
      </c>
      <c r="AR10">
        <v>2</v>
      </c>
      <c r="AS10">
        <v>1</v>
      </c>
      <c r="AT10">
        <v>1</v>
      </c>
      <c r="AU10">
        <v>1</v>
      </c>
      <c r="AV10">
        <f t="shared" si="10"/>
        <v>1.2</v>
      </c>
      <c r="AW10">
        <v>6</v>
      </c>
      <c r="AX10">
        <v>6</v>
      </c>
      <c r="AY10">
        <f t="shared" si="1"/>
        <v>3.5</v>
      </c>
      <c r="AZ10">
        <f t="shared" si="11"/>
        <v>1</v>
      </c>
      <c r="BA10">
        <f t="shared" si="2"/>
        <v>3.25</v>
      </c>
      <c r="BB10">
        <f t="shared" si="12"/>
        <v>1</v>
      </c>
      <c r="BC10" t="s">
        <v>86</v>
      </c>
      <c r="BD10" t="s">
        <v>331</v>
      </c>
      <c r="BE10" t="s">
        <v>332</v>
      </c>
      <c r="BF10">
        <v>0</v>
      </c>
      <c r="BG10">
        <v>1</v>
      </c>
      <c r="BH10">
        <f t="shared" si="3"/>
        <v>1</v>
      </c>
      <c r="BI10">
        <v>1</v>
      </c>
      <c r="BJ10">
        <v>1</v>
      </c>
      <c r="BK10">
        <f t="shared" si="13"/>
        <v>0</v>
      </c>
      <c r="BL10" t="s">
        <v>106</v>
      </c>
      <c r="BM10" t="s">
        <v>90</v>
      </c>
      <c r="BN10" s="1">
        <v>4.0046296296296297E-3</v>
      </c>
      <c r="BP10" s="5" t="s">
        <v>1041</v>
      </c>
      <c r="BR10" s="11" t="b">
        <f t="shared" si="4"/>
        <v>0</v>
      </c>
      <c r="BS10" s="11" t="b">
        <f t="shared" si="4"/>
        <v>0</v>
      </c>
      <c r="BT10" s="11" t="b">
        <f t="shared" si="4"/>
        <v>0</v>
      </c>
      <c r="BU10" s="11" t="b">
        <f t="shared" si="4"/>
        <v>0</v>
      </c>
      <c r="BV10" s="11" t="b">
        <f t="shared" si="4"/>
        <v>0</v>
      </c>
      <c r="BW10" s="11" t="b">
        <f t="shared" si="4"/>
        <v>0</v>
      </c>
      <c r="BZ10" s="11" t="b">
        <f t="shared" si="14"/>
        <v>0</v>
      </c>
      <c r="CA10" s="11" t="b">
        <f t="shared" si="15"/>
        <v>0</v>
      </c>
      <c r="CB10" s="11" t="b">
        <f t="shared" si="16"/>
        <v>0</v>
      </c>
      <c r="CC10" s="11" t="b">
        <f t="shared" si="16"/>
        <v>0</v>
      </c>
      <c r="CD10" s="11" t="b">
        <f t="shared" si="16"/>
        <v>0</v>
      </c>
      <c r="CE10" s="11" t="b">
        <f t="shared" si="16"/>
        <v>0</v>
      </c>
      <c r="CF10" s="11" t="b">
        <f t="shared" si="16"/>
        <v>0</v>
      </c>
      <c r="CG10" s="11" t="b">
        <f t="shared" si="16"/>
        <v>0</v>
      </c>
      <c r="CH10" s="11" t="b">
        <f t="shared" si="16"/>
        <v>0</v>
      </c>
      <c r="CI10" s="11" t="b">
        <f t="shared" si="16"/>
        <v>0</v>
      </c>
      <c r="CJ10" s="11" t="b">
        <f t="shared" si="16"/>
        <v>0</v>
      </c>
      <c r="CK10" s="11" t="b">
        <f t="shared" si="16"/>
        <v>0</v>
      </c>
      <c r="CL10" s="11" t="b">
        <f t="shared" si="16"/>
        <v>0</v>
      </c>
      <c r="CM10" s="11" t="b">
        <f t="shared" si="16"/>
        <v>0</v>
      </c>
      <c r="CN10" s="11" t="b">
        <f t="shared" si="16"/>
        <v>0</v>
      </c>
      <c r="CO10" s="11" t="b">
        <f t="shared" si="17"/>
        <v>0</v>
      </c>
      <c r="CP10" s="11" t="b">
        <f t="shared" si="18"/>
        <v>0</v>
      </c>
      <c r="CQ10" s="11" t="b">
        <f t="shared" si="19"/>
        <v>0</v>
      </c>
    </row>
    <row r="11" spans="1:96">
      <c r="A11" t="s">
        <v>333</v>
      </c>
      <c r="B11" t="s">
        <v>334</v>
      </c>
      <c r="C11" t="s">
        <v>281</v>
      </c>
      <c r="D11" t="s">
        <v>70</v>
      </c>
      <c r="E11" t="s">
        <v>144</v>
      </c>
      <c r="F11" t="s">
        <v>83</v>
      </c>
      <c r="G11">
        <f t="shared" si="20"/>
        <v>0</v>
      </c>
      <c r="H11">
        <f t="shared" si="0"/>
        <v>0</v>
      </c>
      <c r="I11">
        <f t="shared" si="0"/>
        <v>1</v>
      </c>
      <c r="J11">
        <f t="shared" si="0"/>
        <v>0</v>
      </c>
      <c r="K11">
        <f t="shared" si="6"/>
        <v>1</v>
      </c>
      <c r="L11" t="s">
        <v>72</v>
      </c>
      <c r="M11" t="s">
        <v>73</v>
      </c>
      <c r="N11" t="str">
        <f t="shared" si="7"/>
        <v>USA</v>
      </c>
      <c r="O11" t="s">
        <v>74</v>
      </c>
      <c r="P11" t="s">
        <v>60</v>
      </c>
      <c r="Q11">
        <v>3</v>
      </c>
      <c r="R11">
        <v>3</v>
      </c>
      <c r="S11">
        <v>2</v>
      </c>
      <c r="T11">
        <v>4</v>
      </c>
      <c r="U11">
        <v>5</v>
      </c>
      <c r="V11">
        <v>4</v>
      </c>
      <c r="W11">
        <v>5</v>
      </c>
      <c r="X11">
        <f t="shared" si="8"/>
        <v>-8.3333333333333329E-2</v>
      </c>
      <c r="Y11">
        <f t="shared" si="9"/>
        <v>-8.3333333333333329E-2</v>
      </c>
      <c r="Z11">
        <v>5</v>
      </c>
      <c r="AA11">
        <v>5</v>
      </c>
      <c r="AB11">
        <v>5</v>
      </c>
      <c r="AC11">
        <v>6</v>
      </c>
      <c r="AD11">
        <v>5</v>
      </c>
      <c r="AE11">
        <v>6</v>
      </c>
      <c r="AF11">
        <v>4</v>
      </c>
      <c r="AG11">
        <v>2</v>
      </c>
      <c r="AH11">
        <v>4</v>
      </c>
      <c r="AI11" s="35">
        <v>5</v>
      </c>
      <c r="AJ11">
        <v>2</v>
      </c>
      <c r="AK11">
        <v>6</v>
      </c>
      <c r="AL11">
        <v>6</v>
      </c>
      <c r="AM11">
        <v>6</v>
      </c>
      <c r="AN11">
        <v>6</v>
      </c>
      <c r="AO11">
        <v>6</v>
      </c>
      <c r="AP11">
        <v>5</v>
      </c>
      <c r="AQ11">
        <v>6</v>
      </c>
      <c r="AR11">
        <v>6</v>
      </c>
      <c r="AS11">
        <v>6</v>
      </c>
      <c r="AT11">
        <v>6</v>
      </c>
      <c r="AU11">
        <v>6</v>
      </c>
      <c r="AV11">
        <f t="shared" si="10"/>
        <v>6</v>
      </c>
      <c r="AW11">
        <v>6</v>
      </c>
      <c r="AX11">
        <v>5</v>
      </c>
      <c r="AY11">
        <f t="shared" si="1"/>
        <v>5.25</v>
      </c>
      <c r="AZ11">
        <f t="shared" si="11"/>
        <v>1</v>
      </c>
      <c r="BA11">
        <f t="shared" si="2"/>
        <v>5</v>
      </c>
      <c r="BB11">
        <f t="shared" si="12"/>
        <v>1</v>
      </c>
      <c r="BC11" t="s">
        <v>297</v>
      </c>
      <c r="BD11" t="s">
        <v>335</v>
      </c>
      <c r="BE11" t="s">
        <v>336</v>
      </c>
      <c r="BF11">
        <v>1</v>
      </c>
      <c r="BH11">
        <f t="shared" si="3"/>
        <v>1</v>
      </c>
      <c r="BI11">
        <v>1</v>
      </c>
      <c r="BJ11">
        <v>1</v>
      </c>
      <c r="BK11">
        <f t="shared" si="13"/>
        <v>0</v>
      </c>
      <c r="BL11" t="s">
        <v>300</v>
      </c>
      <c r="BM11" t="s">
        <v>301</v>
      </c>
      <c r="BN11" s="1">
        <v>4.1203703703703706E-3</v>
      </c>
      <c r="BO11" t="s">
        <v>337</v>
      </c>
      <c r="BP11" s="5" t="s">
        <v>1051</v>
      </c>
      <c r="BQ11" s="5" t="s">
        <v>1146</v>
      </c>
      <c r="BR11" s="11" t="b">
        <f t="shared" si="4"/>
        <v>0</v>
      </c>
      <c r="BS11" s="11" t="b">
        <f t="shared" si="4"/>
        <v>0</v>
      </c>
      <c r="BT11" s="11" t="b">
        <f t="shared" si="4"/>
        <v>0</v>
      </c>
      <c r="BU11" s="11" t="b">
        <f t="shared" si="4"/>
        <v>0</v>
      </c>
      <c r="BV11" s="11" t="b">
        <f t="shared" si="4"/>
        <v>0</v>
      </c>
      <c r="BW11" s="11" t="b">
        <f t="shared" si="4"/>
        <v>0</v>
      </c>
      <c r="BX11" s="5" t="s">
        <v>1052</v>
      </c>
      <c r="BY11" s="5" t="s">
        <v>1053</v>
      </c>
      <c r="BZ11" s="11" t="b">
        <f t="shared" si="14"/>
        <v>0</v>
      </c>
      <c r="CA11" s="11" t="b">
        <f t="shared" si="15"/>
        <v>0</v>
      </c>
      <c r="CB11" s="11" t="b">
        <f t="shared" si="16"/>
        <v>0</v>
      </c>
      <c r="CC11" s="11" t="b">
        <f t="shared" si="16"/>
        <v>0</v>
      </c>
      <c r="CD11" s="11" t="b">
        <f t="shared" si="16"/>
        <v>0</v>
      </c>
      <c r="CE11" s="11" t="b">
        <f t="shared" si="16"/>
        <v>0</v>
      </c>
      <c r="CF11" s="11" t="b">
        <f t="shared" si="16"/>
        <v>0</v>
      </c>
      <c r="CG11" s="11" t="b">
        <f t="shared" si="16"/>
        <v>0</v>
      </c>
      <c r="CH11" s="11" t="b">
        <f t="shared" si="16"/>
        <v>0</v>
      </c>
      <c r="CI11" s="11" t="b">
        <f t="shared" si="16"/>
        <v>0</v>
      </c>
      <c r="CJ11" s="11" t="b">
        <f t="shared" si="16"/>
        <v>0</v>
      </c>
      <c r="CK11" s="11" t="b">
        <f t="shared" si="16"/>
        <v>0</v>
      </c>
      <c r="CL11" s="11" t="b">
        <f t="shared" si="16"/>
        <v>1</v>
      </c>
      <c r="CM11" s="11" t="b">
        <f t="shared" si="16"/>
        <v>0</v>
      </c>
      <c r="CN11" s="11" t="b">
        <f t="shared" si="16"/>
        <v>0</v>
      </c>
      <c r="CO11" s="11" t="b">
        <f t="shared" si="17"/>
        <v>0</v>
      </c>
      <c r="CP11" s="11" t="b">
        <f t="shared" si="18"/>
        <v>0</v>
      </c>
      <c r="CQ11" s="11" t="b">
        <f t="shared" si="19"/>
        <v>0</v>
      </c>
      <c r="CR11" t="s">
        <v>338</v>
      </c>
    </row>
    <row r="12" spans="1:96">
      <c r="A12" t="s">
        <v>339</v>
      </c>
      <c r="B12" t="s">
        <v>340</v>
      </c>
      <c r="C12" t="s">
        <v>281</v>
      </c>
      <c r="D12" t="s">
        <v>54</v>
      </c>
      <c r="E12" t="s">
        <v>144</v>
      </c>
      <c r="F12" t="s">
        <v>116</v>
      </c>
      <c r="G12">
        <f t="shared" si="20"/>
        <v>0</v>
      </c>
      <c r="H12">
        <f t="shared" si="0"/>
        <v>1</v>
      </c>
      <c r="I12">
        <f t="shared" si="0"/>
        <v>0</v>
      </c>
      <c r="J12">
        <f t="shared" si="0"/>
        <v>0</v>
      </c>
      <c r="K12">
        <f t="shared" si="6"/>
        <v>1</v>
      </c>
      <c r="L12" t="s">
        <v>96</v>
      </c>
      <c r="M12" t="s">
        <v>125</v>
      </c>
      <c r="N12" t="str">
        <f t="shared" si="7"/>
        <v>United Kingdom</v>
      </c>
      <c r="O12" t="s">
        <v>74</v>
      </c>
      <c r="P12" t="s">
        <v>98</v>
      </c>
      <c r="Q12">
        <v>4</v>
      </c>
      <c r="R12">
        <v>1</v>
      </c>
      <c r="S12">
        <v>5</v>
      </c>
      <c r="T12">
        <v>1</v>
      </c>
      <c r="U12">
        <v>3</v>
      </c>
      <c r="V12">
        <v>4</v>
      </c>
      <c r="W12">
        <v>5</v>
      </c>
      <c r="X12">
        <f t="shared" si="8"/>
        <v>0.29166666666666669</v>
      </c>
      <c r="Y12">
        <f t="shared" si="9"/>
        <v>-0.125</v>
      </c>
      <c r="Z12">
        <v>4</v>
      </c>
      <c r="AA12">
        <v>5</v>
      </c>
      <c r="AB12">
        <v>4</v>
      </c>
      <c r="AC12">
        <v>3</v>
      </c>
      <c r="AD12">
        <v>2</v>
      </c>
      <c r="AE12">
        <v>5</v>
      </c>
      <c r="AF12">
        <v>2</v>
      </c>
      <c r="AG12">
        <v>4</v>
      </c>
      <c r="AH12">
        <v>2</v>
      </c>
      <c r="AI12" s="35">
        <v>5</v>
      </c>
      <c r="AJ12">
        <v>5</v>
      </c>
      <c r="AK12">
        <v>1</v>
      </c>
      <c r="AL12">
        <v>5</v>
      </c>
      <c r="AM12">
        <v>6</v>
      </c>
      <c r="AN12">
        <v>5</v>
      </c>
      <c r="AO12">
        <v>5</v>
      </c>
      <c r="AP12">
        <v>1</v>
      </c>
      <c r="AQ12">
        <v>4</v>
      </c>
      <c r="AR12">
        <v>3</v>
      </c>
      <c r="AS12">
        <v>4</v>
      </c>
      <c r="AT12">
        <v>1</v>
      </c>
      <c r="AU12">
        <v>1</v>
      </c>
      <c r="AV12">
        <f t="shared" si="10"/>
        <v>2.6</v>
      </c>
      <c r="AW12">
        <v>6</v>
      </c>
      <c r="AX12">
        <v>5</v>
      </c>
      <c r="AY12">
        <f t="shared" si="1"/>
        <v>4.125</v>
      </c>
      <c r="AZ12">
        <f t="shared" si="11"/>
        <v>1</v>
      </c>
      <c r="BA12">
        <f t="shared" si="2"/>
        <v>3.375</v>
      </c>
      <c r="BB12">
        <f t="shared" si="12"/>
        <v>1</v>
      </c>
      <c r="BC12" t="s">
        <v>341</v>
      </c>
      <c r="BD12" t="s">
        <v>342</v>
      </c>
      <c r="BE12" t="s">
        <v>343</v>
      </c>
      <c r="BF12">
        <v>1</v>
      </c>
      <c r="BH12">
        <f t="shared" si="3"/>
        <v>1</v>
      </c>
      <c r="BI12">
        <v>1</v>
      </c>
      <c r="BJ12">
        <v>3</v>
      </c>
      <c r="BK12">
        <f t="shared" si="13"/>
        <v>1</v>
      </c>
      <c r="BL12" t="s">
        <v>344</v>
      </c>
      <c r="BM12" t="s">
        <v>308</v>
      </c>
      <c r="BN12" s="1">
        <v>7.5000000000000006E-3</v>
      </c>
      <c r="BP12" s="5" t="s">
        <v>1041</v>
      </c>
      <c r="BR12" s="11" t="b">
        <f t="shared" si="4"/>
        <v>0</v>
      </c>
      <c r="BS12" s="11" t="b">
        <f t="shared" si="4"/>
        <v>0</v>
      </c>
      <c r="BT12" s="11" t="b">
        <f t="shared" si="4"/>
        <v>0</v>
      </c>
      <c r="BU12" s="11" t="b">
        <f t="shared" si="4"/>
        <v>0</v>
      </c>
      <c r="BV12" s="11" t="b">
        <f t="shared" si="4"/>
        <v>0</v>
      </c>
      <c r="BW12" s="11" t="b">
        <f t="shared" si="4"/>
        <v>0</v>
      </c>
      <c r="BZ12" s="11" t="b">
        <f t="shared" si="14"/>
        <v>0</v>
      </c>
      <c r="CA12" s="11" t="b">
        <f t="shared" si="15"/>
        <v>0</v>
      </c>
      <c r="CB12" s="11" t="b">
        <f t="shared" si="16"/>
        <v>0</v>
      </c>
      <c r="CC12" s="11" t="b">
        <f t="shared" si="16"/>
        <v>0</v>
      </c>
      <c r="CD12" s="11" t="b">
        <f t="shared" si="16"/>
        <v>0</v>
      </c>
      <c r="CE12" s="11" t="b">
        <f t="shared" si="16"/>
        <v>0</v>
      </c>
      <c r="CF12" s="11" t="b">
        <f t="shared" si="16"/>
        <v>0</v>
      </c>
      <c r="CG12" s="11" t="b">
        <f t="shared" si="16"/>
        <v>0</v>
      </c>
      <c r="CH12" s="11" t="b">
        <f t="shared" si="16"/>
        <v>0</v>
      </c>
      <c r="CI12" s="11" t="b">
        <f t="shared" si="16"/>
        <v>0</v>
      </c>
      <c r="CJ12" s="11" t="b">
        <f t="shared" si="16"/>
        <v>0</v>
      </c>
      <c r="CK12" s="11" t="b">
        <f t="shared" si="16"/>
        <v>0</v>
      </c>
      <c r="CL12" s="11" t="b">
        <f t="shared" si="16"/>
        <v>0</v>
      </c>
      <c r="CM12" s="11" t="b">
        <f t="shared" si="16"/>
        <v>0</v>
      </c>
      <c r="CN12" s="11" t="b">
        <f t="shared" si="16"/>
        <v>0</v>
      </c>
      <c r="CO12" s="11" t="b">
        <f t="shared" si="17"/>
        <v>0</v>
      </c>
      <c r="CP12" s="11" t="b">
        <f t="shared" si="18"/>
        <v>0</v>
      </c>
      <c r="CQ12" s="11" t="b">
        <f t="shared" si="19"/>
        <v>0</v>
      </c>
    </row>
    <row r="13" spans="1:96">
      <c r="A13" t="s">
        <v>345</v>
      </c>
      <c r="B13" t="s">
        <v>346</v>
      </c>
      <c r="C13" t="s">
        <v>281</v>
      </c>
      <c r="D13" t="s">
        <v>54</v>
      </c>
      <c r="E13" t="s">
        <v>144</v>
      </c>
      <c r="F13" t="s">
        <v>116</v>
      </c>
      <c r="G13">
        <f t="shared" si="20"/>
        <v>0</v>
      </c>
      <c r="H13">
        <f t="shared" si="0"/>
        <v>1</v>
      </c>
      <c r="I13">
        <f t="shared" si="0"/>
        <v>0</v>
      </c>
      <c r="J13">
        <f t="shared" si="0"/>
        <v>0</v>
      </c>
      <c r="K13">
        <f t="shared" si="6"/>
        <v>1</v>
      </c>
      <c r="L13" t="s">
        <v>347</v>
      </c>
      <c r="M13" t="s">
        <v>58</v>
      </c>
      <c r="N13" t="str">
        <f t="shared" si="7"/>
        <v>Portugal</v>
      </c>
      <c r="O13" t="s">
        <v>59</v>
      </c>
      <c r="P13" t="s">
        <v>60</v>
      </c>
      <c r="Q13">
        <v>1</v>
      </c>
      <c r="R13">
        <v>6</v>
      </c>
      <c r="S13">
        <v>4</v>
      </c>
      <c r="T13">
        <v>1</v>
      </c>
      <c r="U13">
        <v>4</v>
      </c>
      <c r="V13">
        <v>5</v>
      </c>
      <c r="W13">
        <v>4</v>
      </c>
      <c r="X13">
        <f t="shared" si="8"/>
        <v>-8.3333333333333329E-2</v>
      </c>
      <c r="Y13">
        <f t="shared" si="9"/>
        <v>-8.3333333333333329E-2</v>
      </c>
      <c r="Z13">
        <v>6</v>
      </c>
      <c r="AA13">
        <v>6</v>
      </c>
      <c r="AB13">
        <v>6</v>
      </c>
      <c r="AC13">
        <v>6</v>
      </c>
      <c r="AD13">
        <v>6</v>
      </c>
      <c r="AE13">
        <v>6</v>
      </c>
      <c r="AF13">
        <v>5</v>
      </c>
      <c r="AG13">
        <v>0</v>
      </c>
      <c r="AH13">
        <v>6</v>
      </c>
      <c r="AI13" s="35">
        <v>6</v>
      </c>
      <c r="AJ13">
        <v>6</v>
      </c>
      <c r="AK13">
        <v>6</v>
      </c>
      <c r="AL13">
        <v>6</v>
      </c>
      <c r="AM13">
        <v>6</v>
      </c>
      <c r="AN13">
        <v>6</v>
      </c>
      <c r="AO13">
        <v>6</v>
      </c>
      <c r="AP13">
        <v>6</v>
      </c>
      <c r="AQ13">
        <v>4</v>
      </c>
      <c r="AR13">
        <v>4</v>
      </c>
      <c r="AS13">
        <v>4</v>
      </c>
      <c r="AT13">
        <v>4</v>
      </c>
      <c r="AU13">
        <v>4</v>
      </c>
      <c r="AV13">
        <f t="shared" si="10"/>
        <v>4</v>
      </c>
      <c r="AW13">
        <v>6</v>
      </c>
      <c r="AX13">
        <v>0</v>
      </c>
      <c r="AY13">
        <f t="shared" si="1"/>
        <v>6</v>
      </c>
      <c r="AZ13">
        <f t="shared" si="11"/>
        <v>1</v>
      </c>
      <c r="BA13">
        <f t="shared" si="2"/>
        <v>5.875</v>
      </c>
      <c r="BB13">
        <f t="shared" si="12"/>
        <v>1</v>
      </c>
      <c r="BC13" t="s">
        <v>282</v>
      </c>
      <c r="BD13" t="s">
        <v>335</v>
      </c>
      <c r="BE13" t="s">
        <v>348</v>
      </c>
      <c r="BF13">
        <v>1</v>
      </c>
      <c r="BH13">
        <f t="shared" si="3"/>
        <v>1</v>
      </c>
      <c r="BI13">
        <v>1</v>
      </c>
      <c r="BJ13">
        <v>1</v>
      </c>
      <c r="BK13">
        <f t="shared" si="13"/>
        <v>0</v>
      </c>
      <c r="BL13" t="s">
        <v>292</v>
      </c>
      <c r="BM13" t="s">
        <v>286</v>
      </c>
      <c r="BN13" s="1">
        <v>5.3587962962962964E-3</v>
      </c>
      <c r="BO13" t="s">
        <v>349</v>
      </c>
      <c r="BP13" s="5" t="s">
        <v>736</v>
      </c>
      <c r="BQ13" s="5" t="s">
        <v>1147</v>
      </c>
      <c r="BR13" s="11" t="b">
        <f t="shared" ref="BR13:BW19" si="21">ISNUMBER(SEARCH(BR$2,$BQ13))</f>
        <v>0</v>
      </c>
      <c r="BS13" s="11" t="b">
        <f t="shared" si="21"/>
        <v>0</v>
      </c>
      <c r="BT13" s="11" t="b">
        <f t="shared" si="21"/>
        <v>0</v>
      </c>
      <c r="BU13" s="11" t="b">
        <f t="shared" si="21"/>
        <v>0</v>
      </c>
      <c r="BV13" s="11" t="b">
        <f t="shared" si="21"/>
        <v>1</v>
      </c>
      <c r="BW13" s="11" t="b">
        <f t="shared" si="21"/>
        <v>0</v>
      </c>
      <c r="BZ13" s="11" t="b">
        <f t="shared" si="14"/>
        <v>0</v>
      </c>
      <c r="CA13" s="11" t="b">
        <f t="shared" si="15"/>
        <v>0</v>
      </c>
      <c r="CB13" s="11" t="b">
        <f t="shared" si="16"/>
        <v>0</v>
      </c>
      <c r="CC13" s="11" t="b">
        <f t="shared" si="16"/>
        <v>0</v>
      </c>
      <c r="CD13" s="11" t="b">
        <f t="shared" si="16"/>
        <v>0</v>
      </c>
      <c r="CE13" s="11" t="b">
        <f t="shared" si="16"/>
        <v>0</v>
      </c>
      <c r="CF13" s="11" t="b">
        <f t="shared" si="16"/>
        <v>0</v>
      </c>
      <c r="CG13" s="11" t="b">
        <f t="shared" si="16"/>
        <v>0</v>
      </c>
      <c r="CH13" s="11" t="b">
        <f t="shared" si="16"/>
        <v>0</v>
      </c>
      <c r="CI13" s="11" t="b">
        <f t="shared" si="16"/>
        <v>0</v>
      </c>
      <c r="CJ13" s="11" t="b">
        <f t="shared" si="16"/>
        <v>0</v>
      </c>
      <c r="CK13" s="11" t="b">
        <f t="shared" si="16"/>
        <v>0</v>
      </c>
      <c r="CL13" s="11" t="b">
        <f t="shared" si="16"/>
        <v>0</v>
      </c>
      <c r="CM13" s="11" t="b">
        <f t="shared" si="16"/>
        <v>0</v>
      </c>
      <c r="CN13" s="11" t="b">
        <f t="shared" si="16"/>
        <v>0</v>
      </c>
      <c r="CO13" s="11" t="b">
        <f t="shared" si="17"/>
        <v>0</v>
      </c>
      <c r="CP13" s="11" t="b">
        <f t="shared" si="18"/>
        <v>0</v>
      </c>
      <c r="CQ13" s="11" t="b">
        <f t="shared" si="19"/>
        <v>0</v>
      </c>
    </row>
    <row r="14" spans="1:96">
      <c r="A14" t="s">
        <v>350</v>
      </c>
      <c r="B14" t="s">
        <v>351</v>
      </c>
      <c r="C14" t="s">
        <v>281</v>
      </c>
      <c r="D14" t="s">
        <v>54</v>
      </c>
      <c r="E14" t="s">
        <v>82</v>
      </c>
      <c r="F14" t="s">
        <v>83</v>
      </c>
      <c r="G14">
        <f t="shared" si="20"/>
        <v>0</v>
      </c>
      <c r="H14">
        <f t="shared" si="0"/>
        <v>0</v>
      </c>
      <c r="I14">
        <f t="shared" si="0"/>
        <v>1</v>
      </c>
      <c r="J14">
        <f t="shared" si="0"/>
        <v>0</v>
      </c>
      <c r="K14">
        <f t="shared" si="6"/>
        <v>1</v>
      </c>
      <c r="L14" t="s">
        <v>124</v>
      </c>
      <c r="M14" t="s">
        <v>254</v>
      </c>
      <c r="N14" t="str">
        <f t="shared" si="7"/>
        <v>Poland</v>
      </c>
      <c r="O14" t="s">
        <v>59</v>
      </c>
      <c r="P14" t="s">
        <v>60</v>
      </c>
      <c r="Q14">
        <v>0</v>
      </c>
      <c r="R14">
        <v>3</v>
      </c>
      <c r="S14">
        <v>1</v>
      </c>
      <c r="T14">
        <v>2</v>
      </c>
      <c r="U14">
        <v>1</v>
      </c>
      <c r="V14">
        <v>3</v>
      </c>
      <c r="W14">
        <v>0</v>
      </c>
      <c r="X14">
        <f t="shared" si="8"/>
        <v>-0.16666666666666666</v>
      </c>
      <c r="Y14">
        <f t="shared" si="9"/>
        <v>0.16666666666666666</v>
      </c>
      <c r="Z14">
        <v>2</v>
      </c>
      <c r="AA14">
        <v>4</v>
      </c>
      <c r="AB14">
        <v>4</v>
      </c>
      <c r="AC14">
        <v>4</v>
      </c>
      <c r="AD14">
        <v>4</v>
      </c>
      <c r="AE14">
        <v>4</v>
      </c>
      <c r="AF14">
        <v>3</v>
      </c>
      <c r="AG14">
        <v>3</v>
      </c>
      <c r="AH14">
        <v>3</v>
      </c>
      <c r="AI14" s="35">
        <v>2</v>
      </c>
      <c r="AJ14">
        <v>2</v>
      </c>
      <c r="AK14">
        <v>2</v>
      </c>
      <c r="AL14">
        <v>2</v>
      </c>
      <c r="AM14">
        <v>2</v>
      </c>
      <c r="AN14">
        <v>2</v>
      </c>
      <c r="AO14">
        <v>3</v>
      </c>
      <c r="AP14">
        <v>2</v>
      </c>
      <c r="AQ14">
        <v>3</v>
      </c>
      <c r="AR14">
        <v>2</v>
      </c>
      <c r="AS14">
        <v>3</v>
      </c>
      <c r="AT14">
        <v>3</v>
      </c>
      <c r="AU14">
        <v>1</v>
      </c>
      <c r="AV14">
        <f t="shared" si="10"/>
        <v>2.4</v>
      </c>
      <c r="AW14">
        <v>6</v>
      </c>
      <c r="AX14">
        <v>2</v>
      </c>
      <c r="AY14">
        <f t="shared" si="1"/>
        <v>2.125</v>
      </c>
      <c r="AZ14">
        <f t="shared" si="11"/>
        <v>0</v>
      </c>
      <c r="BA14">
        <f t="shared" si="2"/>
        <v>3.5</v>
      </c>
      <c r="BB14">
        <f t="shared" si="12"/>
        <v>1</v>
      </c>
      <c r="BC14" t="s">
        <v>86</v>
      </c>
      <c r="BD14" t="s">
        <v>352</v>
      </c>
      <c r="BE14" t="s">
        <v>353</v>
      </c>
      <c r="BF14">
        <v>1</v>
      </c>
      <c r="BH14">
        <f t="shared" si="3"/>
        <v>1</v>
      </c>
      <c r="BI14">
        <v>1</v>
      </c>
      <c r="BJ14">
        <v>1</v>
      </c>
      <c r="BK14">
        <f t="shared" si="13"/>
        <v>0</v>
      </c>
      <c r="BL14" t="s">
        <v>156</v>
      </c>
      <c r="BM14" t="s">
        <v>157</v>
      </c>
      <c r="BN14" s="1">
        <v>7.2106481481481475E-3</v>
      </c>
      <c r="BP14" s="5" t="s">
        <v>1041</v>
      </c>
      <c r="BR14" s="11" t="b">
        <f t="shared" si="21"/>
        <v>0</v>
      </c>
      <c r="BS14" s="11" t="b">
        <f t="shared" si="21"/>
        <v>0</v>
      </c>
      <c r="BT14" s="11" t="b">
        <f t="shared" si="21"/>
        <v>0</v>
      </c>
      <c r="BU14" s="11" t="b">
        <f t="shared" si="21"/>
        <v>0</v>
      </c>
      <c r="BV14" s="11" t="b">
        <f t="shared" si="21"/>
        <v>0</v>
      </c>
      <c r="BW14" s="11" t="b">
        <f t="shared" si="21"/>
        <v>0</v>
      </c>
      <c r="BZ14" s="11" t="b">
        <f t="shared" si="14"/>
        <v>0</v>
      </c>
      <c r="CA14" s="11" t="b">
        <f t="shared" si="15"/>
        <v>0</v>
      </c>
      <c r="CB14" s="11" t="b">
        <f t="shared" si="16"/>
        <v>0</v>
      </c>
      <c r="CC14" s="11" t="b">
        <f t="shared" si="16"/>
        <v>0</v>
      </c>
      <c r="CD14" s="11" t="b">
        <f t="shared" si="16"/>
        <v>0</v>
      </c>
      <c r="CE14" s="11" t="b">
        <f t="shared" si="16"/>
        <v>0</v>
      </c>
      <c r="CF14" s="11" t="b">
        <f t="shared" si="16"/>
        <v>0</v>
      </c>
      <c r="CG14" s="11" t="b">
        <f t="shared" si="16"/>
        <v>0</v>
      </c>
      <c r="CH14" s="11" t="b">
        <f t="shared" si="16"/>
        <v>0</v>
      </c>
      <c r="CI14" s="11" t="b">
        <f t="shared" si="16"/>
        <v>0</v>
      </c>
      <c r="CJ14" s="11" t="b">
        <f t="shared" si="16"/>
        <v>0</v>
      </c>
      <c r="CK14" s="11" t="b">
        <f t="shared" si="16"/>
        <v>0</v>
      </c>
      <c r="CL14" s="11" t="b">
        <f t="shared" si="16"/>
        <v>0</v>
      </c>
      <c r="CM14" s="11" t="b">
        <f t="shared" si="16"/>
        <v>0</v>
      </c>
      <c r="CN14" s="11" t="b">
        <f t="shared" si="16"/>
        <v>0</v>
      </c>
      <c r="CO14" s="11" t="b">
        <f t="shared" si="17"/>
        <v>0</v>
      </c>
      <c r="CP14" s="11" t="b">
        <f t="shared" si="18"/>
        <v>0</v>
      </c>
      <c r="CQ14" s="11" t="b">
        <f t="shared" si="19"/>
        <v>0</v>
      </c>
    </row>
    <row r="15" spans="1:96">
      <c r="A15" t="s">
        <v>354</v>
      </c>
      <c r="B15" t="s">
        <v>355</v>
      </c>
      <c r="C15" t="s">
        <v>281</v>
      </c>
      <c r="D15" t="s">
        <v>54</v>
      </c>
      <c r="E15" t="s">
        <v>144</v>
      </c>
      <c r="F15" t="s">
        <v>356</v>
      </c>
      <c r="G15">
        <f t="shared" si="20"/>
        <v>1</v>
      </c>
      <c r="H15">
        <f t="shared" si="0"/>
        <v>1</v>
      </c>
      <c r="I15">
        <f t="shared" si="0"/>
        <v>1</v>
      </c>
      <c r="J15">
        <f t="shared" si="0"/>
        <v>0</v>
      </c>
      <c r="K15">
        <f t="shared" si="6"/>
        <v>3</v>
      </c>
      <c r="L15" t="s">
        <v>72</v>
      </c>
      <c r="M15" t="s">
        <v>109</v>
      </c>
      <c r="N15" t="str">
        <f t="shared" si="7"/>
        <v>UK</v>
      </c>
      <c r="O15" t="s">
        <v>59</v>
      </c>
      <c r="P15" t="s">
        <v>98</v>
      </c>
      <c r="Q15">
        <v>5</v>
      </c>
      <c r="R15">
        <v>3</v>
      </c>
      <c r="S15">
        <v>4</v>
      </c>
      <c r="T15">
        <v>2</v>
      </c>
      <c r="U15">
        <v>3</v>
      </c>
      <c r="V15">
        <v>4</v>
      </c>
      <c r="W15">
        <v>3</v>
      </c>
      <c r="X15">
        <f t="shared" si="8"/>
        <v>0.16666666666666666</v>
      </c>
      <c r="Y15">
        <f t="shared" si="9"/>
        <v>0</v>
      </c>
      <c r="Z15">
        <v>5</v>
      </c>
      <c r="AA15">
        <v>4</v>
      </c>
      <c r="AB15">
        <v>3</v>
      </c>
      <c r="AC15">
        <v>5</v>
      </c>
      <c r="AD15">
        <v>4</v>
      </c>
      <c r="AE15">
        <v>6</v>
      </c>
      <c r="AF15">
        <v>5</v>
      </c>
      <c r="AG15">
        <v>1</v>
      </c>
      <c r="AH15">
        <v>5</v>
      </c>
      <c r="AI15" s="35">
        <v>5</v>
      </c>
      <c r="AJ15">
        <v>5</v>
      </c>
      <c r="AK15">
        <v>5</v>
      </c>
      <c r="AL15">
        <v>5</v>
      </c>
      <c r="AM15">
        <v>4</v>
      </c>
      <c r="AN15">
        <v>5</v>
      </c>
      <c r="AO15">
        <v>5</v>
      </c>
      <c r="AP15">
        <v>6</v>
      </c>
      <c r="AQ15">
        <v>5</v>
      </c>
      <c r="AR15">
        <v>5</v>
      </c>
      <c r="AS15">
        <v>6</v>
      </c>
      <c r="AT15">
        <v>6</v>
      </c>
      <c r="AU15">
        <v>6</v>
      </c>
      <c r="AV15">
        <f t="shared" si="10"/>
        <v>5.6</v>
      </c>
      <c r="AW15">
        <v>6</v>
      </c>
      <c r="AX15">
        <v>5</v>
      </c>
      <c r="AY15">
        <f t="shared" si="1"/>
        <v>5</v>
      </c>
      <c r="AZ15">
        <f t="shared" si="11"/>
        <v>1</v>
      </c>
      <c r="BA15">
        <f t="shared" si="2"/>
        <v>4.625</v>
      </c>
      <c r="BB15">
        <f t="shared" si="12"/>
        <v>1</v>
      </c>
      <c r="BC15" t="s">
        <v>357</v>
      </c>
      <c r="BD15" t="s">
        <v>358</v>
      </c>
      <c r="BE15" t="s">
        <v>359</v>
      </c>
      <c r="BF15">
        <v>4</v>
      </c>
      <c r="BH15">
        <f t="shared" si="3"/>
        <v>4</v>
      </c>
      <c r="BI15">
        <v>1</v>
      </c>
      <c r="BJ15">
        <v>4</v>
      </c>
      <c r="BK15">
        <f t="shared" si="13"/>
        <v>1</v>
      </c>
      <c r="BL15" t="s">
        <v>360</v>
      </c>
      <c r="BM15" t="s">
        <v>361</v>
      </c>
      <c r="BN15" s="1">
        <v>4.3749999999999995E-3</v>
      </c>
      <c r="BO15" t="s">
        <v>362</v>
      </c>
      <c r="BP15" s="5" t="s">
        <v>1042</v>
      </c>
      <c r="BR15" s="11" t="b">
        <f t="shared" si="21"/>
        <v>0</v>
      </c>
      <c r="BS15" s="11" t="b">
        <f t="shared" si="21"/>
        <v>0</v>
      </c>
      <c r="BT15" s="11" t="b">
        <f t="shared" si="21"/>
        <v>0</v>
      </c>
      <c r="BU15" s="11" t="b">
        <f t="shared" si="21"/>
        <v>0</v>
      </c>
      <c r="BV15" s="11" t="b">
        <f t="shared" si="21"/>
        <v>0</v>
      </c>
      <c r="BW15" s="11" t="b">
        <f t="shared" si="21"/>
        <v>0</v>
      </c>
      <c r="BX15" s="5" t="s">
        <v>1054</v>
      </c>
      <c r="BZ15" s="11" t="b">
        <f t="shared" si="14"/>
        <v>0</v>
      </c>
      <c r="CA15" s="11" t="b">
        <f t="shared" si="15"/>
        <v>1</v>
      </c>
      <c r="CB15" s="11" t="b">
        <f t="shared" si="16"/>
        <v>0</v>
      </c>
      <c r="CC15" s="11" t="b">
        <f t="shared" si="16"/>
        <v>0</v>
      </c>
      <c r="CD15" s="11" t="b">
        <f t="shared" si="16"/>
        <v>0</v>
      </c>
      <c r="CE15" s="11" t="b">
        <f t="shared" si="16"/>
        <v>0</v>
      </c>
      <c r="CF15" s="11" t="b">
        <f t="shared" si="16"/>
        <v>0</v>
      </c>
      <c r="CG15" s="11" t="b">
        <f t="shared" si="16"/>
        <v>0</v>
      </c>
      <c r="CH15" s="11" t="b">
        <f t="shared" si="16"/>
        <v>0</v>
      </c>
      <c r="CI15" s="11" t="b">
        <f t="shared" si="16"/>
        <v>0</v>
      </c>
      <c r="CJ15" s="11" t="b">
        <f t="shared" si="16"/>
        <v>0</v>
      </c>
      <c r="CK15" s="11" t="b">
        <f t="shared" si="16"/>
        <v>0</v>
      </c>
      <c r="CL15" s="11" t="b">
        <f t="shared" si="16"/>
        <v>0</v>
      </c>
      <c r="CM15" s="11" t="b">
        <f t="shared" si="16"/>
        <v>0</v>
      </c>
      <c r="CN15" s="11" t="b">
        <f t="shared" si="16"/>
        <v>0</v>
      </c>
      <c r="CO15" s="11" t="b">
        <f t="shared" si="17"/>
        <v>0</v>
      </c>
      <c r="CP15" s="11" t="b">
        <f t="shared" si="18"/>
        <v>0</v>
      </c>
      <c r="CQ15" s="11" t="b">
        <f t="shared" si="19"/>
        <v>0</v>
      </c>
      <c r="CR15" t="s">
        <v>363</v>
      </c>
    </row>
    <row r="16" spans="1:96">
      <c r="A16" t="s">
        <v>364</v>
      </c>
      <c r="B16" t="s">
        <v>365</v>
      </c>
      <c r="C16" t="s">
        <v>281</v>
      </c>
      <c r="D16" t="s">
        <v>54</v>
      </c>
      <c r="E16" t="s">
        <v>366</v>
      </c>
      <c r="F16" t="s">
        <v>83</v>
      </c>
      <c r="G16">
        <f t="shared" si="20"/>
        <v>0</v>
      </c>
      <c r="H16">
        <f t="shared" si="0"/>
        <v>0</v>
      </c>
      <c r="I16">
        <f t="shared" si="0"/>
        <v>1</v>
      </c>
      <c r="J16">
        <f t="shared" si="0"/>
        <v>0</v>
      </c>
      <c r="K16">
        <f t="shared" si="6"/>
        <v>1</v>
      </c>
      <c r="L16" t="s">
        <v>72</v>
      </c>
      <c r="M16" t="s">
        <v>84</v>
      </c>
      <c r="N16" t="str">
        <f t="shared" si="7"/>
        <v>United States</v>
      </c>
      <c r="O16" t="s">
        <v>74</v>
      </c>
      <c r="P16" t="s">
        <v>60</v>
      </c>
      <c r="Q16">
        <v>1</v>
      </c>
      <c r="R16">
        <v>1</v>
      </c>
      <c r="S16">
        <v>1</v>
      </c>
      <c r="T16">
        <v>1</v>
      </c>
      <c r="U16">
        <v>1</v>
      </c>
      <c r="V16">
        <v>5</v>
      </c>
      <c r="W16">
        <v>3</v>
      </c>
      <c r="X16">
        <f t="shared" si="8"/>
        <v>0</v>
      </c>
      <c r="Y16">
        <f t="shared" si="9"/>
        <v>8.3333333333333329E-2</v>
      </c>
      <c r="Z16">
        <v>6</v>
      </c>
      <c r="AA16">
        <v>5</v>
      </c>
      <c r="AB16">
        <v>6</v>
      </c>
      <c r="AC16">
        <v>6</v>
      </c>
      <c r="AD16">
        <v>5</v>
      </c>
      <c r="AE16">
        <v>5</v>
      </c>
      <c r="AF16">
        <v>5</v>
      </c>
      <c r="AG16">
        <v>0</v>
      </c>
      <c r="AH16">
        <v>6</v>
      </c>
      <c r="AI16" s="35">
        <v>5</v>
      </c>
      <c r="AJ16">
        <v>5</v>
      </c>
      <c r="AK16">
        <v>5</v>
      </c>
      <c r="AL16">
        <v>5</v>
      </c>
      <c r="AM16">
        <v>6</v>
      </c>
      <c r="AN16">
        <v>5</v>
      </c>
      <c r="AO16">
        <v>5</v>
      </c>
      <c r="AP16">
        <v>5</v>
      </c>
      <c r="AQ16">
        <v>4</v>
      </c>
      <c r="AR16">
        <v>4</v>
      </c>
      <c r="AS16">
        <v>4</v>
      </c>
      <c r="AT16">
        <v>4</v>
      </c>
      <c r="AU16">
        <v>5</v>
      </c>
      <c r="AV16">
        <f t="shared" si="10"/>
        <v>4.2</v>
      </c>
      <c r="AW16">
        <v>6</v>
      </c>
      <c r="AX16">
        <v>3</v>
      </c>
      <c r="AY16">
        <f t="shared" si="1"/>
        <v>5.125</v>
      </c>
      <c r="AZ16">
        <f t="shared" si="11"/>
        <v>1</v>
      </c>
      <c r="BA16">
        <f t="shared" si="2"/>
        <v>5.5</v>
      </c>
      <c r="BB16">
        <f t="shared" si="12"/>
        <v>1</v>
      </c>
      <c r="BC16" t="s">
        <v>282</v>
      </c>
      <c r="BD16" t="s">
        <v>367</v>
      </c>
      <c r="BE16" t="s">
        <v>368</v>
      </c>
      <c r="BF16">
        <v>2</v>
      </c>
      <c r="BH16">
        <f t="shared" si="3"/>
        <v>2</v>
      </c>
      <c r="BI16">
        <v>1</v>
      </c>
      <c r="BJ16">
        <v>4</v>
      </c>
      <c r="BK16">
        <f t="shared" si="13"/>
        <v>1</v>
      </c>
      <c r="BL16" t="s">
        <v>369</v>
      </c>
      <c r="BM16" t="s">
        <v>370</v>
      </c>
      <c r="BN16" s="1">
        <v>4.6180555555555558E-3</v>
      </c>
      <c r="BP16" s="5" t="s">
        <v>1041</v>
      </c>
      <c r="BR16" s="11" t="b">
        <f t="shared" si="21"/>
        <v>0</v>
      </c>
      <c r="BS16" s="11" t="b">
        <f t="shared" si="21"/>
        <v>0</v>
      </c>
      <c r="BT16" s="11" t="b">
        <f t="shared" si="21"/>
        <v>0</v>
      </c>
      <c r="BU16" s="11" t="b">
        <f t="shared" si="21"/>
        <v>0</v>
      </c>
      <c r="BV16" s="11" t="b">
        <f t="shared" si="21"/>
        <v>0</v>
      </c>
      <c r="BW16" s="11" t="b">
        <f t="shared" si="21"/>
        <v>0</v>
      </c>
      <c r="BZ16" s="11" t="b">
        <f t="shared" si="14"/>
        <v>0</v>
      </c>
      <c r="CA16" s="11" t="b">
        <f t="shared" si="15"/>
        <v>0</v>
      </c>
      <c r="CB16" s="11" t="b">
        <f t="shared" si="16"/>
        <v>0</v>
      </c>
      <c r="CC16" s="11" t="b">
        <f t="shared" si="16"/>
        <v>0</v>
      </c>
      <c r="CD16" s="11" t="b">
        <f t="shared" si="16"/>
        <v>0</v>
      </c>
      <c r="CE16" s="11" t="b">
        <f t="shared" si="16"/>
        <v>0</v>
      </c>
      <c r="CF16" s="11" t="b">
        <f t="shared" si="16"/>
        <v>0</v>
      </c>
      <c r="CG16" s="11" t="b">
        <f t="shared" si="16"/>
        <v>0</v>
      </c>
      <c r="CH16" s="11" t="b">
        <f t="shared" si="16"/>
        <v>0</v>
      </c>
      <c r="CI16" s="11" t="b">
        <f t="shared" si="16"/>
        <v>0</v>
      </c>
      <c r="CJ16" s="11" t="b">
        <f t="shared" si="16"/>
        <v>0</v>
      </c>
      <c r="CK16" s="11" t="b">
        <f t="shared" si="16"/>
        <v>0</v>
      </c>
      <c r="CL16" s="11" t="b">
        <f t="shared" si="16"/>
        <v>0</v>
      </c>
      <c r="CM16" s="11" t="b">
        <f t="shared" si="16"/>
        <v>0</v>
      </c>
      <c r="CN16" s="11" t="b">
        <f t="shared" si="16"/>
        <v>0</v>
      </c>
      <c r="CO16" s="11" t="b">
        <f t="shared" si="17"/>
        <v>0</v>
      </c>
      <c r="CP16" s="11" t="b">
        <f t="shared" si="18"/>
        <v>0</v>
      </c>
      <c r="CQ16" s="11" t="b">
        <f t="shared" si="19"/>
        <v>0</v>
      </c>
    </row>
    <row r="17" spans="1:96">
      <c r="A17" t="s">
        <v>371</v>
      </c>
      <c r="B17" t="s">
        <v>372</v>
      </c>
      <c r="C17" t="s">
        <v>281</v>
      </c>
      <c r="D17" t="s">
        <v>70</v>
      </c>
      <c r="E17" t="s">
        <v>71</v>
      </c>
      <c r="F17" t="s">
        <v>132</v>
      </c>
      <c r="G17">
        <f t="shared" si="20"/>
        <v>1</v>
      </c>
      <c r="H17">
        <f t="shared" si="0"/>
        <v>0</v>
      </c>
      <c r="I17">
        <f t="shared" si="0"/>
        <v>0</v>
      </c>
      <c r="J17">
        <f t="shared" si="0"/>
        <v>0</v>
      </c>
      <c r="K17">
        <f t="shared" si="6"/>
        <v>1</v>
      </c>
      <c r="L17" t="s">
        <v>96</v>
      </c>
      <c r="M17" t="s">
        <v>125</v>
      </c>
      <c r="N17" t="str">
        <f t="shared" si="7"/>
        <v>United Kingdom</v>
      </c>
      <c r="O17" t="s">
        <v>74</v>
      </c>
      <c r="P17" t="s">
        <v>98</v>
      </c>
      <c r="Q17">
        <v>3</v>
      </c>
      <c r="R17">
        <v>4</v>
      </c>
      <c r="S17">
        <v>5</v>
      </c>
      <c r="T17">
        <v>3</v>
      </c>
      <c r="U17">
        <v>5</v>
      </c>
      <c r="V17">
        <v>4</v>
      </c>
      <c r="W17">
        <v>1</v>
      </c>
      <c r="X17">
        <f t="shared" si="8"/>
        <v>4.1666666666666664E-2</v>
      </c>
      <c r="Y17">
        <f t="shared" si="9"/>
        <v>4.1666666666666664E-2</v>
      </c>
      <c r="Z17">
        <v>4</v>
      </c>
      <c r="AA17">
        <v>4</v>
      </c>
      <c r="AB17">
        <v>4</v>
      </c>
      <c r="AC17">
        <v>4</v>
      </c>
      <c r="AD17">
        <v>3</v>
      </c>
      <c r="AE17">
        <v>5</v>
      </c>
      <c r="AF17">
        <v>3</v>
      </c>
      <c r="AG17">
        <v>2</v>
      </c>
      <c r="AH17">
        <v>4</v>
      </c>
      <c r="AI17" s="35">
        <v>4</v>
      </c>
      <c r="AJ17">
        <v>4</v>
      </c>
      <c r="AK17">
        <v>1</v>
      </c>
      <c r="AL17">
        <v>3</v>
      </c>
      <c r="AM17">
        <v>5</v>
      </c>
      <c r="AN17">
        <v>3</v>
      </c>
      <c r="AO17">
        <v>4</v>
      </c>
      <c r="AP17">
        <v>3</v>
      </c>
      <c r="AQ17">
        <v>1</v>
      </c>
      <c r="AR17">
        <v>2</v>
      </c>
      <c r="AS17">
        <v>2</v>
      </c>
      <c r="AT17">
        <v>2</v>
      </c>
      <c r="AU17">
        <v>2</v>
      </c>
      <c r="AV17">
        <f t="shared" si="10"/>
        <v>1.8</v>
      </c>
      <c r="AW17">
        <v>6</v>
      </c>
      <c r="AX17">
        <v>4</v>
      </c>
      <c r="AY17">
        <f t="shared" si="1"/>
        <v>3.375</v>
      </c>
      <c r="AZ17">
        <f t="shared" si="11"/>
        <v>1</v>
      </c>
      <c r="BA17">
        <f t="shared" si="2"/>
        <v>3.875</v>
      </c>
      <c r="BB17">
        <f t="shared" si="12"/>
        <v>1</v>
      </c>
      <c r="BC17" t="s">
        <v>282</v>
      </c>
      <c r="BD17" t="s">
        <v>87</v>
      </c>
      <c r="BE17" t="s">
        <v>284</v>
      </c>
      <c r="BF17">
        <v>1</v>
      </c>
      <c r="BH17">
        <f t="shared" si="3"/>
        <v>1</v>
      </c>
      <c r="BI17">
        <v>1</v>
      </c>
      <c r="BJ17">
        <v>1</v>
      </c>
      <c r="BK17">
        <f t="shared" si="13"/>
        <v>0</v>
      </c>
      <c r="BL17" t="s">
        <v>292</v>
      </c>
      <c r="BM17" t="s">
        <v>286</v>
      </c>
      <c r="BN17" s="1">
        <v>4.5717592592592589E-3</v>
      </c>
      <c r="BP17" s="5" t="s">
        <v>1041</v>
      </c>
      <c r="BR17" s="11" t="b">
        <f t="shared" si="21"/>
        <v>0</v>
      </c>
      <c r="BS17" s="11" t="b">
        <f t="shared" si="21"/>
        <v>0</v>
      </c>
      <c r="BT17" s="11" t="b">
        <f t="shared" si="21"/>
        <v>0</v>
      </c>
      <c r="BU17" s="11" t="b">
        <f t="shared" si="21"/>
        <v>0</v>
      </c>
      <c r="BV17" s="11" t="b">
        <f t="shared" si="21"/>
        <v>0</v>
      </c>
      <c r="BW17" s="11" t="b">
        <f t="shared" si="21"/>
        <v>0</v>
      </c>
      <c r="BZ17" s="11" t="b">
        <f t="shared" si="14"/>
        <v>0</v>
      </c>
      <c r="CA17" s="11" t="b">
        <f t="shared" si="15"/>
        <v>0</v>
      </c>
      <c r="CB17" s="11" t="b">
        <f t="shared" si="16"/>
        <v>0</v>
      </c>
      <c r="CC17" s="11" t="b">
        <f t="shared" si="16"/>
        <v>0</v>
      </c>
      <c r="CD17" s="11" t="b">
        <f t="shared" si="16"/>
        <v>0</v>
      </c>
      <c r="CE17" s="11" t="b">
        <f t="shared" si="16"/>
        <v>0</v>
      </c>
      <c r="CF17" s="11" t="b">
        <f t="shared" si="16"/>
        <v>0</v>
      </c>
      <c r="CG17" s="11" t="b">
        <f t="shared" si="16"/>
        <v>0</v>
      </c>
      <c r="CH17" s="11" t="b">
        <f t="shared" si="16"/>
        <v>0</v>
      </c>
      <c r="CI17" s="11" t="b">
        <f t="shared" si="16"/>
        <v>0</v>
      </c>
      <c r="CJ17" s="11" t="b">
        <f t="shared" si="16"/>
        <v>0</v>
      </c>
      <c r="CK17" s="11" t="b">
        <f t="shared" si="16"/>
        <v>0</v>
      </c>
      <c r="CL17" s="11" t="b">
        <f t="shared" si="16"/>
        <v>0</v>
      </c>
      <c r="CM17" s="11" t="b">
        <f t="shared" si="16"/>
        <v>0</v>
      </c>
      <c r="CN17" s="11" t="b">
        <f t="shared" si="16"/>
        <v>0</v>
      </c>
      <c r="CO17" s="11" t="b">
        <f t="shared" si="17"/>
        <v>0</v>
      </c>
      <c r="CP17" s="11" t="b">
        <f t="shared" si="18"/>
        <v>0</v>
      </c>
      <c r="CQ17" s="11" t="b">
        <f t="shared" si="19"/>
        <v>0</v>
      </c>
    </row>
    <row r="18" spans="1:96">
      <c r="A18" t="s">
        <v>373</v>
      </c>
      <c r="B18" t="s">
        <v>374</v>
      </c>
      <c r="C18" t="s">
        <v>281</v>
      </c>
      <c r="D18" t="s">
        <v>70</v>
      </c>
      <c r="E18" t="s">
        <v>82</v>
      </c>
      <c r="F18" t="s">
        <v>56</v>
      </c>
      <c r="G18">
        <f t="shared" si="20"/>
        <v>0</v>
      </c>
      <c r="H18">
        <f t="shared" si="0"/>
        <v>0</v>
      </c>
      <c r="I18">
        <f t="shared" si="0"/>
        <v>0</v>
      </c>
      <c r="J18">
        <f t="shared" si="0"/>
        <v>1</v>
      </c>
      <c r="K18">
        <f t="shared" si="6"/>
        <v>1</v>
      </c>
      <c r="L18" t="s">
        <v>124</v>
      </c>
      <c r="M18" t="s">
        <v>97</v>
      </c>
      <c r="N18" t="str">
        <f t="shared" si="7"/>
        <v>uk</v>
      </c>
      <c r="O18" t="s">
        <v>59</v>
      </c>
      <c r="P18" t="s">
        <v>98</v>
      </c>
      <c r="Q18">
        <v>1</v>
      </c>
      <c r="R18">
        <v>4</v>
      </c>
      <c r="S18">
        <v>1</v>
      </c>
      <c r="T18">
        <v>4</v>
      </c>
      <c r="U18">
        <v>3</v>
      </c>
      <c r="V18">
        <v>3</v>
      </c>
      <c r="W18">
        <v>3</v>
      </c>
      <c r="X18">
        <f t="shared" si="8"/>
        <v>-0.25</v>
      </c>
      <c r="Y18">
        <f t="shared" si="9"/>
        <v>4.1666666666666664E-2</v>
      </c>
      <c r="Z18">
        <v>0</v>
      </c>
      <c r="AA18">
        <v>4</v>
      </c>
      <c r="AB18">
        <v>0</v>
      </c>
      <c r="AC18">
        <v>4</v>
      </c>
      <c r="AD18">
        <v>4</v>
      </c>
      <c r="AE18">
        <v>5</v>
      </c>
      <c r="AF18">
        <v>2</v>
      </c>
      <c r="AG18">
        <v>4</v>
      </c>
      <c r="AH18">
        <v>2</v>
      </c>
      <c r="AI18" s="35">
        <v>0</v>
      </c>
      <c r="AJ18">
        <v>3</v>
      </c>
      <c r="AK18">
        <v>0</v>
      </c>
      <c r="AL18">
        <v>0</v>
      </c>
      <c r="AM18">
        <v>6</v>
      </c>
      <c r="AN18">
        <v>0</v>
      </c>
      <c r="AO18">
        <v>2</v>
      </c>
      <c r="AP18">
        <v>0</v>
      </c>
      <c r="AQ18">
        <v>0</v>
      </c>
      <c r="AR18">
        <v>0</v>
      </c>
      <c r="AS18">
        <v>0</v>
      </c>
      <c r="AT18">
        <v>0</v>
      </c>
      <c r="AU18">
        <v>0</v>
      </c>
      <c r="AV18">
        <f t="shared" si="10"/>
        <v>0</v>
      </c>
      <c r="AW18">
        <v>6</v>
      </c>
      <c r="AX18">
        <v>6</v>
      </c>
      <c r="AY18">
        <f t="shared" si="1"/>
        <v>1.375</v>
      </c>
      <c r="AZ18">
        <f t="shared" si="11"/>
        <v>0</v>
      </c>
      <c r="BA18">
        <f t="shared" si="2"/>
        <v>2.625</v>
      </c>
      <c r="BB18">
        <f t="shared" si="12"/>
        <v>0</v>
      </c>
      <c r="BC18" t="s">
        <v>375</v>
      </c>
      <c r="BD18" t="s">
        <v>376</v>
      </c>
      <c r="BE18" t="s">
        <v>377</v>
      </c>
      <c r="BF18">
        <v>0</v>
      </c>
      <c r="BG18">
        <v>0</v>
      </c>
      <c r="BH18">
        <f t="shared" si="3"/>
        <v>0</v>
      </c>
      <c r="BI18">
        <v>1</v>
      </c>
      <c r="BJ18">
        <v>2</v>
      </c>
      <c r="BK18">
        <f t="shared" si="13"/>
        <v>1</v>
      </c>
      <c r="BL18" t="s">
        <v>378</v>
      </c>
      <c r="BM18" t="s">
        <v>379</v>
      </c>
      <c r="BN18" s="1">
        <v>2.8124999999999995E-3</v>
      </c>
      <c r="BO18" t="s">
        <v>92</v>
      </c>
      <c r="BP18" s="5" t="s">
        <v>1041</v>
      </c>
      <c r="BR18" s="11" t="b">
        <f t="shared" si="21"/>
        <v>0</v>
      </c>
      <c r="BS18" s="11" t="b">
        <f t="shared" si="21"/>
        <v>0</v>
      </c>
      <c r="BT18" s="11" t="b">
        <f t="shared" si="21"/>
        <v>0</v>
      </c>
      <c r="BU18" s="11" t="b">
        <f t="shared" si="21"/>
        <v>0</v>
      </c>
      <c r="BV18" s="11" t="b">
        <f t="shared" si="21"/>
        <v>0</v>
      </c>
      <c r="BW18" s="11" t="b">
        <f t="shared" si="21"/>
        <v>0</v>
      </c>
      <c r="BZ18" s="11" t="b">
        <f t="shared" si="14"/>
        <v>0</v>
      </c>
      <c r="CA18" s="11" t="b">
        <f t="shared" si="15"/>
        <v>0</v>
      </c>
      <c r="CB18" s="11" t="b">
        <f t="shared" si="16"/>
        <v>0</v>
      </c>
      <c r="CC18" s="11" t="b">
        <f t="shared" si="16"/>
        <v>0</v>
      </c>
      <c r="CD18" s="11" t="b">
        <f t="shared" si="16"/>
        <v>0</v>
      </c>
      <c r="CE18" s="11" t="b">
        <f t="shared" si="16"/>
        <v>0</v>
      </c>
      <c r="CF18" s="11" t="b">
        <f t="shared" si="16"/>
        <v>0</v>
      </c>
      <c r="CG18" s="11" t="b">
        <f t="shared" si="16"/>
        <v>0</v>
      </c>
      <c r="CH18" s="11" t="b">
        <f t="shared" si="16"/>
        <v>0</v>
      </c>
      <c r="CI18" s="11" t="b">
        <f t="shared" si="16"/>
        <v>0</v>
      </c>
      <c r="CJ18" s="11" t="b">
        <f t="shared" si="16"/>
        <v>0</v>
      </c>
      <c r="CK18" s="11" t="b">
        <f t="shared" si="16"/>
        <v>0</v>
      </c>
      <c r="CL18" s="11" t="b">
        <f t="shared" si="16"/>
        <v>0</v>
      </c>
      <c r="CM18" s="11" t="b">
        <f t="shared" si="16"/>
        <v>0</v>
      </c>
      <c r="CN18" s="11" t="b">
        <f t="shared" si="16"/>
        <v>0</v>
      </c>
      <c r="CO18" s="11" t="b">
        <f t="shared" si="17"/>
        <v>0</v>
      </c>
      <c r="CP18" s="11" t="b">
        <f t="shared" si="18"/>
        <v>0</v>
      </c>
      <c r="CQ18" s="11" t="b">
        <f t="shared" si="19"/>
        <v>0</v>
      </c>
      <c r="CR18" t="s">
        <v>380</v>
      </c>
    </row>
    <row r="19" spans="1:96">
      <c r="A19" t="s">
        <v>381</v>
      </c>
      <c r="B19" t="s">
        <v>382</v>
      </c>
      <c r="C19" t="s">
        <v>281</v>
      </c>
      <c r="D19" t="s">
        <v>54</v>
      </c>
      <c r="E19" t="s">
        <v>55</v>
      </c>
      <c r="F19" t="s">
        <v>56</v>
      </c>
      <c r="G19">
        <f t="shared" si="20"/>
        <v>0</v>
      </c>
      <c r="H19">
        <f t="shared" si="20"/>
        <v>0</v>
      </c>
      <c r="I19">
        <f t="shared" si="20"/>
        <v>0</v>
      </c>
      <c r="J19">
        <f t="shared" si="20"/>
        <v>1</v>
      </c>
      <c r="K19">
        <f t="shared" si="6"/>
        <v>1</v>
      </c>
      <c r="L19" t="s">
        <v>96</v>
      </c>
      <c r="M19" t="s">
        <v>383</v>
      </c>
      <c r="N19" t="str">
        <f t="shared" si="7"/>
        <v>Belgium</v>
      </c>
      <c r="O19" t="s">
        <v>74</v>
      </c>
      <c r="P19" t="s">
        <v>60</v>
      </c>
      <c r="Q19">
        <v>4</v>
      </c>
      <c r="R19">
        <v>2</v>
      </c>
      <c r="S19">
        <v>3</v>
      </c>
      <c r="T19">
        <v>3</v>
      </c>
      <c r="U19">
        <v>4</v>
      </c>
      <c r="V19">
        <v>5</v>
      </c>
      <c r="W19">
        <v>3</v>
      </c>
      <c r="X19">
        <f t="shared" si="8"/>
        <v>8.3333333333333329E-2</v>
      </c>
      <c r="Y19">
        <f t="shared" si="9"/>
        <v>4.1666666666666664E-2</v>
      </c>
      <c r="Z19">
        <v>1</v>
      </c>
      <c r="AA19">
        <v>5</v>
      </c>
      <c r="AB19">
        <v>0</v>
      </c>
      <c r="AC19">
        <v>2</v>
      </c>
      <c r="AD19">
        <v>0</v>
      </c>
      <c r="AE19">
        <v>5</v>
      </c>
      <c r="AF19">
        <v>3</v>
      </c>
      <c r="AG19">
        <v>6</v>
      </c>
      <c r="AH19">
        <v>0</v>
      </c>
      <c r="AI19" s="35">
        <v>4</v>
      </c>
      <c r="AJ19">
        <v>3</v>
      </c>
      <c r="AK19">
        <v>0</v>
      </c>
      <c r="AL19">
        <v>0</v>
      </c>
      <c r="AM19">
        <v>5</v>
      </c>
      <c r="AN19">
        <v>4</v>
      </c>
      <c r="AO19">
        <v>4</v>
      </c>
      <c r="AP19">
        <v>4</v>
      </c>
      <c r="AQ19">
        <v>3</v>
      </c>
      <c r="AR19">
        <v>3</v>
      </c>
      <c r="AS19">
        <v>4</v>
      </c>
      <c r="AT19">
        <v>1</v>
      </c>
      <c r="AU19">
        <v>2</v>
      </c>
      <c r="AV19">
        <f t="shared" si="10"/>
        <v>2.6</v>
      </c>
      <c r="AW19">
        <v>6</v>
      </c>
      <c r="AX19">
        <v>6</v>
      </c>
      <c r="AY19">
        <f t="shared" si="1"/>
        <v>3</v>
      </c>
      <c r="AZ19">
        <f t="shared" si="11"/>
        <v>0</v>
      </c>
      <c r="BA19">
        <f t="shared" si="2"/>
        <v>2</v>
      </c>
      <c r="BB19">
        <f t="shared" si="12"/>
        <v>0</v>
      </c>
      <c r="BC19" t="s">
        <v>341</v>
      </c>
      <c r="BD19" t="s">
        <v>384</v>
      </c>
      <c r="BE19" t="s">
        <v>385</v>
      </c>
      <c r="BF19">
        <v>2</v>
      </c>
      <c r="BH19">
        <f t="shared" si="3"/>
        <v>2</v>
      </c>
      <c r="BI19">
        <v>5</v>
      </c>
      <c r="BJ19">
        <v>5</v>
      </c>
      <c r="BK19">
        <f t="shared" si="13"/>
        <v>1</v>
      </c>
      <c r="BL19" t="s">
        <v>386</v>
      </c>
      <c r="BM19" t="s">
        <v>387</v>
      </c>
      <c r="BN19" s="1">
        <v>4.7685185185185183E-3</v>
      </c>
      <c r="BO19" t="s">
        <v>388</v>
      </c>
      <c r="BP19" s="5" t="s">
        <v>1042</v>
      </c>
      <c r="BR19" s="11" t="b">
        <f t="shared" si="21"/>
        <v>0</v>
      </c>
      <c r="BS19" s="11" t="b">
        <f t="shared" si="21"/>
        <v>0</v>
      </c>
      <c r="BT19" s="11" t="b">
        <f t="shared" si="21"/>
        <v>0</v>
      </c>
      <c r="BU19" s="11" t="b">
        <f t="shared" si="21"/>
        <v>0</v>
      </c>
      <c r="BV19" s="11" t="b">
        <f t="shared" si="21"/>
        <v>0</v>
      </c>
      <c r="BW19" s="11" t="b">
        <f t="shared" si="21"/>
        <v>0</v>
      </c>
      <c r="BX19" s="5" t="s">
        <v>1054</v>
      </c>
      <c r="BZ19" s="11" t="b">
        <f t="shared" si="14"/>
        <v>0</v>
      </c>
      <c r="CA19" s="11" t="b">
        <f t="shared" si="15"/>
        <v>1</v>
      </c>
      <c r="CB19" s="11" t="b">
        <f t="shared" si="16"/>
        <v>0</v>
      </c>
      <c r="CC19" s="11" t="b">
        <f t="shared" si="16"/>
        <v>0</v>
      </c>
      <c r="CD19" s="11" t="b">
        <f t="shared" si="16"/>
        <v>0</v>
      </c>
      <c r="CE19" s="11" t="b">
        <f t="shared" si="16"/>
        <v>0</v>
      </c>
      <c r="CF19" s="11" t="b">
        <f t="shared" si="16"/>
        <v>0</v>
      </c>
      <c r="CG19" s="11" t="b">
        <f t="shared" si="16"/>
        <v>0</v>
      </c>
      <c r="CH19" s="11" t="b">
        <f t="shared" si="16"/>
        <v>0</v>
      </c>
      <c r="CI19" s="11" t="b">
        <f t="shared" si="16"/>
        <v>0</v>
      </c>
      <c r="CJ19" s="11" t="b">
        <f t="shared" si="16"/>
        <v>0</v>
      </c>
      <c r="CK19" s="11" t="b">
        <f t="shared" si="16"/>
        <v>0</v>
      </c>
      <c r="CL19" s="11" t="b">
        <f t="shared" si="16"/>
        <v>0</v>
      </c>
      <c r="CM19" s="11" t="b">
        <f t="shared" si="16"/>
        <v>0</v>
      </c>
      <c r="CN19" s="11" t="b">
        <f t="shared" si="16"/>
        <v>0</v>
      </c>
      <c r="CO19" s="11" t="b">
        <f t="shared" si="16"/>
        <v>0</v>
      </c>
      <c r="CP19" s="11" t="b">
        <f t="shared" si="18"/>
        <v>0</v>
      </c>
      <c r="CQ19" s="11" t="b">
        <f t="shared" si="19"/>
        <v>0</v>
      </c>
    </row>
    <row r="20" spans="1:96">
      <c r="A20" t="s">
        <v>389</v>
      </c>
      <c r="B20" t="s">
        <v>390</v>
      </c>
      <c r="C20" t="s">
        <v>281</v>
      </c>
      <c r="D20" t="s">
        <v>70</v>
      </c>
      <c r="E20" t="s">
        <v>55</v>
      </c>
      <c r="F20" t="s">
        <v>56</v>
      </c>
      <c r="G20">
        <f t="shared" si="20"/>
        <v>0</v>
      </c>
      <c r="H20">
        <f t="shared" si="20"/>
        <v>0</v>
      </c>
      <c r="I20">
        <f t="shared" si="20"/>
        <v>0</v>
      </c>
      <c r="J20">
        <f t="shared" si="20"/>
        <v>1</v>
      </c>
      <c r="K20">
        <f t="shared" si="6"/>
        <v>1</v>
      </c>
      <c r="L20" t="s">
        <v>72</v>
      </c>
      <c r="M20" t="s">
        <v>391</v>
      </c>
      <c r="N20" t="str">
        <f t="shared" si="7"/>
        <v>Canada</v>
      </c>
      <c r="O20" t="s">
        <v>59</v>
      </c>
      <c r="P20" t="s">
        <v>60</v>
      </c>
      <c r="Q20">
        <v>4</v>
      </c>
      <c r="R20">
        <v>1</v>
      </c>
      <c r="S20">
        <v>3</v>
      </c>
      <c r="T20">
        <v>2</v>
      </c>
      <c r="U20">
        <v>3</v>
      </c>
      <c r="V20">
        <v>2</v>
      </c>
      <c r="W20">
        <v>4</v>
      </c>
      <c r="X20">
        <f t="shared" si="8"/>
        <v>0.16666666666666666</v>
      </c>
      <c r="Y20">
        <f t="shared" si="9"/>
        <v>-0.125</v>
      </c>
      <c r="Z20">
        <v>5</v>
      </c>
      <c r="AA20">
        <v>4</v>
      </c>
      <c r="AB20">
        <v>4</v>
      </c>
      <c r="AC20">
        <v>6</v>
      </c>
      <c r="AD20">
        <v>5</v>
      </c>
      <c r="AE20">
        <v>6</v>
      </c>
      <c r="AF20">
        <v>5</v>
      </c>
      <c r="AG20">
        <v>2</v>
      </c>
      <c r="AH20">
        <v>4</v>
      </c>
      <c r="AI20" s="35">
        <v>5</v>
      </c>
      <c r="AJ20">
        <v>5</v>
      </c>
      <c r="AK20">
        <v>6</v>
      </c>
      <c r="AL20">
        <v>5</v>
      </c>
      <c r="AM20">
        <v>6</v>
      </c>
      <c r="AN20">
        <v>6</v>
      </c>
      <c r="AO20">
        <v>6</v>
      </c>
      <c r="AP20">
        <v>0</v>
      </c>
      <c r="AQ20">
        <v>6</v>
      </c>
      <c r="AR20">
        <v>6</v>
      </c>
      <c r="AS20">
        <v>6</v>
      </c>
      <c r="AT20">
        <v>6</v>
      </c>
      <c r="AU20">
        <v>6</v>
      </c>
      <c r="AV20">
        <f t="shared" si="10"/>
        <v>6</v>
      </c>
      <c r="AW20">
        <v>6</v>
      </c>
      <c r="AX20">
        <v>6</v>
      </c>
      <c r="AY20">
        <f t="shared" si="1"/>
        <v>4.875</v>
      </c>
      <c r="AZ20">
        <f t="shared" si="11"/>
        <v>1</v>
      </c>
      <c r="BA20">
        <f t="shared" si="2"/>
        <v>4.875</v>
      </c>
      <c r="BB20">
        <f t="shared" si="12"/>
        <v>1</v>
      </c>
      <c r="BC20" t="s">
        <v>86</v>
      </c>
      <c r="BD20" t="s">
        <v>392</v>
      </c>
      <c r="BE20" t="s">
        <v>393</v>
      </c>
      <c r="BF20">
        <v>3</v>
      </c>
      <c r="BH20">
        <f t="shared" si="3"/>
        <v>3</v>
      </c>
      <c r="BI20">
        <v>1</v>
      </c>
      <c r="BJ20">
        <v>5</v>
      </c>
      <c r="BK20">
        <f t="shared" si="13"/>
        <v>1</v>
      </c>
      <c r="BL20" t="s">
        <v>106</v>
      </c>
      <c r="BM20" t="s">
        <v>90</v>
      </c>
      <c r="BN20" s="1">
        <v>8.0787037037037043E-3</v>
      </c>
      <c r="BO20" t="s">
        <v>394</v>
      </c>
      <c r="BP20" s="5" t="s">
        <v>736</v>
      </c>
      <c r="BQ20" s="5" t="s">
        <v>1148</v>
      </c>
      <c r="BR20" s="11" t="b">
        <f t="shared" ref="BR20:BU39" si="22">ISNUMBER(SEARCH(BR$2,$BQ20))</f>
        <v>0</v>
      </c>
      <c r="BS20" s="11" t="b">
        <f t="shared" si="22"/>
        <v>0</v>
      </c>
      <c r="BT20" s="11" t="b">
        <f t="shared" si="22"/>
        <v>0</v>
      </c>
      <c r="BU20" s="11" t="b">
        <f t="shared" si="22"/>
        <v>0</v>
      </c>
      <c r="BV20" s="11" t="b">
        <f t="shared" ref="BV20:BW83" si="23">ISNUMBER(SEARCH(BV$2,$BQ20))</f>
        <v>1</v>
      </c>
      <c r="BW20" s="11" t="b">
        <f t="shared" si="23"/>
        <v>0</v>
      </c>
      <c r="BZ20" s="11" t="b">
        <f t="shared" si="14"/>
        <v>0</v>
      </c>
      <c r="CA20" s="11" t="b">
        <f t="shared" si="15"/>
        <v>0</v>
      </c>
      <c r="CB20" s="11" t="b">
        <f t="shared" ref="CB20:CN38" si="24">ISNUMBER(SEARCH(CB$2,$BX20))</f>
        <v>0</v>
      </c>
      <c r="CC20" s="11" t="b">
        <f t="shared" si="24"/>
        <v>0</v>
      </c>
      <c r="CD20" s="11" t="b">
        <f t="shared" si="24"/>
        <v>0</v>
      </c>
      <c r="CE20" s="11" t="b">
        <f t="shared" si="24"/>
        <v>0</v>
      </c>
      <c r="CF20" s="11" t="b">
        <f t="shared" si="24"/>
        <v>0</v>
      </c>
      <c r="CG20" s="11" t="b">
        <f t="shared" si="24"/>
        <v>0</v>
      </c>
      <c r="CH20" s="11" t="b">
        <f t="shared" si="24"/>
        <v>0</v>
      </c>
      <c r="CI20" s="11" t="b">
        <f t="shared" si="24"/>
        <v>0</v>
      </c>
      <c r="CJ20" s="11" t="b">
        <f t="shared" si="24"/>
        <v>0</v>
      </c>
      <c r="CK20" s="11" t="b">
        <f t="shared" si="24"/>
        <v>0</v>
      </c>
      <c r="CL20" s="11" t="b">
        <f t="shared" si="24"/>
        <v>0</v>
      </c>
      <c r="CM20" s="11" t="b">
        <f t="shared" si="24"/>
        <v>0</v>
      </c>
      <c r="CN20" s="11" t="b">
        <f t="shared" si="24"/>
        <v>0</v>
      </c>
      <c r="CO20" s="11" t="b">
        <f t="shared" ref="CO20:CO83" si="25">ISNUMBER(SEARCH(CO$2,$BX20))</f>
        <v>0</v>
      </c>
      <c r="CP20" s="11" t="b">
        <f t="shared" si="18"/>
        <v>0</v>
      </c>
      <c r="CQ20" s="11" t="b">
        <f t="shared" si="19"/>
        <v>0</v>
      </c>
    </row>
    <row r="21" spans="1:96">
      <c r="A21" t="s">
        <v>395</v>
      </c>
      <c r="B21" t="s">
        <v>396</v>
      </c>
      <c r="C21" t="s">
        <v>281</v>
      </c>
      <c r="D21" t="s">
        <v>81</v>
      </c>
      <c r="E21" t="s">
        <v>71</v>
      </c>
      <c r="F21" t="s">
        <v>132</v>
      </c>
      <c r="G21">
        <f t="shared" si="20"/>
        <v>1</v>
      </c>
      <c r="H21">
        <f t="shared" si="20"/>
        <v>0</v>
      </c>
      <c r="I21">
        <f t="shared" si="20"/>
        <v>0</v>
      </c>
      <c r="J21">
        <f t="shared" si="20"/>
        <v>0</v>
      </c>
      <c r="K21">
        <f t="shared" si="6"/>
        <v>1</v>
      </c>
      <c r="L21" t="s">
        <v>124</v>
      </c>
      <c r="M21" t="s">
        <v>109</v>
      </c>
      <c r="N21" t="str">
        <f t="shared" si="7"/>
        <v>UK</v>
      </c>
      <c r="O21" t="s">
        <v>74</v>
      </c>
      <c r="P21" t="s">
        <v>98</v>
      </c>
      <c r="Q21">
        <v>1</v>
      </c>
      <c r="R21">
        <v>1</v>
      </c>
      <c r="S21">
        <v>1</v>
      </c>
      <c r="T21">
        <v>0</v>
      </c>
      <c r="U21">
        <v>2</v>
      </c>
      <c r="V21">
        <v>2</v>
      </c>
      <c r="W21">
        <v>2</v>
      </c>
      <c r="X21">
        <f t="shared" si="8"/>
        <v>4.1666666666666664E-2</v>
      </c>
      <c r="Y21">
        <f t="shared" si="9"/>
        <v>-8.3333333333333329E-2</v>
      </c>
      <c r="Z21">
        <v>2</v>
      </c>
      <c r="AA21">
        <v>5</v>
      </c>
      <c r="AB21">
        <v>5</v>
      </c>
      <c r="AC21">
        <v>5</v>
      </c>
      <c r="AD21">
        <v>3</v>
      </c>
      <c r="AE21">
        <v>5</v>
      </c>
      <c r="AF21">
        <v>3</v>
      </c>
      <c r="AG21">
        <v>2</v>
      </c>
      <c r="AH21">
        <v>4</v>
      </c>
      <c r="AI21" s="35">
        <v>5</v>
      </c>
      <c r="AJ21">
        <v>5</v>
      </c>
      <c r="AK21">
        <v>3</v>
      </c>
      <c r="AL21">
        <v>2</v>
      </c>
      <c r="AM21">
        <v>6</v>
      </c>
      <c r="AN21">
        <v>5</v>
      </c>
      <c r="AO21">
        <v>4</v>
      </c>
      <c r="AP21">
        <v>5</v>
      </c>
      <c r="AQ21">
        <v>4</v>
      </c>
      <c r="AR21">
        <v>5</v>
      </c>
      <c r="AS21">
        <v>4</v>
      </c>
      <c r="AT21">
        <v>4</v>
      </c>
      <c r="AU21">
        <v>4</v>
      </c>
      <c r="AV21">
        <f t="shared" si="10"/>
        <v>4.2</v>
      </c>
      <c r="AW21">
        <v>6</v>
      </c>
      <c r="AX21">
        <v>5</v>
      </c>
      <c r="AY21">
        <f t="shared" si="1"/>
        <v>4.375</v>
      </c>
      <c r="AZ21">
        <f t="shared" si="11"/>
        <v>1</v>
      </c>
      <c r="BA21">
        <f t="shared" si="2"/>
        <v>4</v>
      </c>
      <c r="BB21">
        <f t="shared" si="12"/>
        <v>1</v>
      </c>
      <c r="BC21" t="s">
        <v>297</v>
      </c>
      <c r="BD21" t="s">
        <v>228</v>
      </c>
      <c r="BE21" t="s">
        <v>397</v>
      </c>
      <c r="BF21">
        <v>0</v>
      </c>
      <c r="BG21">
        <v>1</v>
      </c>
      <c r="BH21">
        <f t="shared" si="3"/>
        <v>1</v>
      </c>
      <c r="BI21">
        <v>3</v>
      </c>
      <c r="BJ21">
        <v>5</v>
      </c>
      <c r="BK21">
        <f t="shared" si="13"/>
        <v>1</v>
      </c>
      <c r="BL21" t="s">
        <v>398</v>
      </c>
      <c r="BM21" t="s">
        <v>399</v>
      </c>
      <c r="BN21" s="1">
        <v>1.0104166666666668E-2</v>
      </c>
      <c r="BO21" t="s">
        <v>400</v>
      </c>
      <c r="BP21" s="5" t="s">
        <v>1042</v>
      </c>
      <c r="BR21" s="11" t="b">
        <f t="shared" si="22"/>
        <v>0</v>
      </c>
      <c r="BS21" s="11" t="b">
        <f t="shared" si="22"/>
        <v>0</v>
      </c>
      <c r="BT21" s="11" t="b">
        <f t="shared" si="22"/>
        <v>0</v>
      </c>
      <c r="BU21" s="11" t="b">
        <f t="shared" si="22"/>
        <v>0</v>
      </c>
      <c r="BV21" s="11" t="b">
        <f t="shared" si="23"/>
        <v>0</v>
      </c>
      <c r="BW21" s="11" t="b">
        <f t="shared" si="23"/>
        <v>0</v>
      </c>
      <c r="BX21" s="5" t="s">
        <v>1055</v>
      </c>
      <c r="BZ21" s="11" t="b">
        <f t="shared" si="14"/>
        <v>0</v>
      </c>
      <c r="CA21" s="11" t="b">
        <f t="shared" si="15"/>
        <v>0</v>
      </c>
      <c r="CB21" s="11" t="b">
        <f t="shared" si="24"/>
        <v>0</v>
      </c>
      <c r="CC21" s="11" t="b">
        <f t="shared" si="24"/>
        <v>0</v>
      </c>
      <c r="CD21" s="11" t="b">
        <f t="shared" si="24"/>
        <v>0</v>
      </c>
      <c r="CE21" s="11" t="b">
        <f t="shared" si="24"/>
        <v>0</v>
      </c>
      <c r="CF21" s="11" t="b">
        <f t="shared" si="24"/>
        <v>0</v>
      </c>
      <c r="CG21" s="11" t="b">
        <f t="shared" si="24"/>
        <v>1</v>
      </c>
      <c r="CH21" s="11" t="b">
        <f t="shared" si="24"/>
        <v>0</v>
      </c>
      <c r="CI21" s="11" t="b">
        <f t="shared" si="24"/>
        <v>0</v>
      </c>
      <c r="CJ21" s="11" t="b">
        <f t="shared" si="24"/>
        <v>1</v>
      </c>
      <c r="CK21" s="11" t="b">
        <f t="shared" si="24"/>
        <v>0</v>
      </c>
      <c r="CL21" s="11" t="b">
        <f t="shared" si="24"/>
        <v>0</v>
      </c>
      <c r="CM21" s="11" t="b">
        <f t="shared" si="24"/>
        <v>0</v>
      </c>
      <c r="CN21" s="11" t="b">
        <f t="shared" si="24"/>
        <v>0</v>
      </c>
      <c r="CO21" s="11" t="b">
        <f t="shared" si="25"/>
        <v>0</v>
      </c>
      <c r="CP21" s="11" t="b">
        <f t="shared" si="18"/>
        <v>0</v>
      </c>
      <c r="CQ21" s="11" t="b">
        <f t="shared" si="19"/>
        <v>0</v>
      </c>
      <c r="CR21" t="s">
        <v>401</v>
      </c>
    </row>
    <row r="22" spans="1:96">
      <c r="A22" t="s">
        <v>402</v>
      </c>
      <c r="B22" t="s">
        <v>403</v>
      </c>
      <c r="C22" t="s">
        <v>281</v>
      </c>
      <c r="D22" t="s">
        <v>54</v>
      </c>
      <c r="E22" t="s">
        <v>144</v>
      </c>
      <c r="F22" t="s">
        <v>222</v>
      </c>
      <c r="G22">
        <f t="shared" si="20"/>
        <v>0</v>
      </c>
      <c r="H22">
        <f t="shared" si="20"/>
        <v>1</v>
      </c>
      <c r="I22">
        <f t="shared" si="20"/>
        <v>1</v>
      </c>
      <c r="J22">
        <f t="shared" si="20"/>
        <v>0</v>
      </c>
      <c r="K22">
        <f t="shared" si="6"/>
        <v>2</v>
      </c>
      <c r="L22" t="s">
        <v>72</v>
      </c>
      <c r="M22" t="s">
        <v>254</v>
      </c>
      <c r="N22" t="str">
        <f t="shared" si="7"/>
        <v>Poland</v>
      </c>
      <c r="O22" t="s">
        <v>59</v>
      </c>
      <c r="P22" t="s">
        <v>103</v>
      </c>
      <c r="Q22">
        <v>1</v>
      </c>
      <c r="R22">
        <v>2</v>
      </c>
      <c r="S22">
        <v>1</v>
      </c>
      <c r="T22">
        <v>4</v>
      </c>
      <c r="U22">
        <v>3</v>
      </c>
      <c r="V22">
        <v>4</v>
      </c>
      <c r="W22">
        <v>2</v>
      </c>
      <c r="X22">
        <f t="shared" si="8"/>
        <v>-0.16666666666666666</v>
      </c>
      <c r="Y22">
        <f t="shared" si="9"/>
        <v>0.125</v>
      </c>
      <c r="Z22">
        <v>4</v>
      </c>
      <c r="AA22">
        <v>3</v>
      </c>
      <c r="AB22">
        <v>5</v>
      </c>
      <c r="AC22">
        <v>3</v>
      </c>
      <c r="AD22">
        <v>5</v>
      </c>
      <c r="AE22">
        <v>5</v>
      </c>
      <c r="AF22">
        <v>4</v>
      </c>
      <c r="AG22">
        <v>3</v>
      </c>
      <c r="AH22">
        <v>3</v>
      </c>
      <c r="AI22" s="35">
        <v>4</v>
      </c>
      <c r="AJ22">
        <v>3</v>
      </c>
      <c r="AK22">
        <v>2</v>
      </c>
      <c r="AL22">
        <v>5</v>
      </c>
      <c r="AM22">
        <v>5</v>
      </c>
      <c r="AN22">
        <v>5</v>
      </c>
      <c r="AO22">
        <v>3</v>
      </c>
      <c r="AP22">
        <v>4</v>
      </c>
      <c r="AQ22">
        <v>4</v>
      </c>
      <c r="AR22">
        <v>4</v>
      </c>
      <c r="AS22">
        <v>3</v>
      </c>
      <c r="AT22">
        <v>4</v>
      </c>
      <c r="AU22">
        <v>3</v>
      </c>
      <c r="AV22">
        <f t="shared" si="10"/>
        <v>3.6</v>
      </c>
      <c r="AW22">
        <v>6</v>
      </c>
      <c r="AX22">
        <v>2</v>
      </c>
      <c r="AY22">
        <f t="shared" si="1"/>
        <v>3.875</v>
      </c>
      <c r="AZ22">
        <f t="shared" si="11"/>
        <v>1</v>
      </c>
      <c r="BA22">
        <f t="shared" si="2"/>
        <v>4</v>
      </c>
      <c r="BB22">
        <f t="shared" si="12"/>
        <v>1</v>
      </c>
      <c r="BC22" t="s">
        <v>145</v>
      </c>
      <c r="BD22" t="s">
        <v>192</v>
      </c>
      <c r="BE22" t="s">
        <v>404</v>
      </c>
      <c r="BF22">
        <v>1</v>
      </c>
      <c r="BH22">
        <f t="shared" si="3"/>
        <v>1</v>
      </c>
      <c r="BI22">
        <v>1</v>
      </c>
      <c r="BJ22">
        <v>1</v>
      </c>
      <c r="BK22">
        <f t="shared" si="13"/>
        <v>0</v>
      </c>
      <c r="BL22" t="s">
        <v>405</v>
      </c>
      <c r="BM22" t="s">
        <v>149</v>
      </c>
      <c r="BN22" s="1">
        <v>2.9976851851851848E-3</v>
      </c>
      <c r="BP22" s="5" t="s">
        <v>1041</v>
      </c>
      <c r="BR22" s="11" t="b">
        <f t="shared" si="22"/>
        <v>0</v>
      </c>
      <c r="BS22" s="11" t="b">
        <f t="shared" si="22"/>
        <v>0</v>
      </c>
      <c r="BT22" s="11" t="b">
        <f t="shared" si="22"/>
        <v>0</v>
      </c>
      <c r="BU22" s="11" t="b">
        <f t="shared" si="22"/>
        <v>0</v>
      </c>
      <c r="BV22" s="11" t="b">
        <f t="shared" si="23"/>
        <v>0</v>
      </c>
      <c r="BW22" s="11" t="b">
        <f t="shared" si="23"/>
        <v>0</v>
      </c>
      <c r="BZ22" s="11" t="b">
        <f t="shared" si="14"/>
        <v>0</v>
      </c>
      <c r="CA22" s="11" t="b">
        <f t="shared" si="15"/>
        <v>0</v>
      </c>
      <c r="CB22" s="11" t="b">
        <f t="shared" si="24"/>
        <v>0</v>
      </c>
      <c r="CC22" s="11" t="b">
        <f t="shared" si="24"/>
        <v>0</v>
      </c>
      <c r="CD22" s="11" t="b">
        <f t="shared" si="24"/>
        <v>0</v>
      </c>
      <c r="CE22" s="11" t="b">
        <f t="shared" si="24"/>
        <v>0</v>
      </c>
      <c r="CF22" s="11" t="b">
        <f t="shared" si="24"/>
        <v>0</v>
      </c>
      <c r="CG22" s="11" t="b">
        <f t="shared" si="24"/>
        <v>0</v>
      </c>
      <c r="CH22" s="11" t="b">
        <f t="shared" si="24"/>
        <v>0</v>
      </c>
      <c r="CI22" s="11" t="b">
        <f t="shared" si="24"/>
        <v>0</v>
      </c>
      <c r="CJ22" s="11" t="b">
        <f t="shared" si="24"/>
        <v>0</v>
      </c>
      <c r="CK22" s="11" t="b">
        <f t="shared" si="24"/>
        <v>0</v>
      </c>
      <c r="CL22" s="11" t="b">
        <f t="shared" si="24"/>
        <v>0</v>
      </c>
      <c r="CM22" s="11" t="b">
        <f t="shared" si="24"/>
        <v>0</v>
      </c>
      <c r="CN22" s="11" t="b">
        <f t="shared" si="24"/>
        <v>0</v>
      </c>
      <c r="CO22" s="11" t="b">
        <f t="shared" si="25"/>
        <v>0</v>
      </c>
      <c r="CP22" s="11" t="b">
        <f t="shared" si="18"/>
        <v>0</v>
      </c>
      <c r="CQ22" s="11" t="b">
        <f t="shared" si="19"/>
        <v>0</v>
      </c>
    </row>
    <row r="23" spans="1:96">
      <c r="A23" t="s">
        <v>406</v>
      </c>
      <c r="B23" t="s">
        <v>407</v>
      </c>
      <c r="C23" t="s">
        <v>281</v>
      </c>
      <c r="D23" t="s">
        <v>54</v>
      </c>
      <c r="E23" t="s">
        <v>144</v>
      </c>
      <c r="F23" t="s">
        <v>83</v>
      </c>
      <c r="G23">
        <f t="shared" si="20"/>
        <v>0</v>
      </c>
      <c r="H23">
        <f t="shared" si="20"/>
        <v>0</v>
      </c>
      <c r="I23">
        <f t="shared" si="20"/>
        <v>1</v>
      </c>
      <c r="J23">
        <f t="shared" si="20"/>
        <v>0</v>
      </c>
      <c r="K23">
        <f t="shared" si="6"/>
        <v>1</v>
      </c>
      <c r="L23" t="s">
        <v>124</v>
      </c>
      <c r="M23" t="s">
        <v>58</v>
      </c>
      <c r="N23" t="str">
        <f t="shared" si="7"/>
        <v>Portugal</v>
      </c>
      <c r="O23" t="s">
        <v>59</v>
      </c>
      <c r="P23" t="s">
        <v>60</v>
      </c>
      <c r="Q23">
        <v>2</v>
      </c>
      <c r="R23">
        <v>2</v>
      </c>
      <c r="S23">
        <v>2</v>
      </c>
      <c r="T23">
        <v>4</v>
      </c>
      <c r="U23">
        <v>3</v>
      </c>
      <c r="V23">
        <v>4</v>
      </c>
      <c r="W23">
        <v>2</v>
      </c>
      <c r="X23">
        <f t="shared" si="8"/>
        <v>-8.3333333333333329E-2</v>
      </c>
      <c r="Y23">
        <f t="shared" si="9"/>
        <v>0.125</v>
      </c>
      <c r="Z23">
        <v>5</v>
      </c>
      <c r="AA23">
        <v>6</v>
      </c>
      <c r="AB23">
        <v>6</v>
      </c>
      <c r="AC23">
        <v>6</v>
      </c>
      <c r="AD23">
        <v>6</v>
      </c>
      <c r="AE23">
        <v>6</v>
      </c>
      <c r="AF23">
        <v>5</v>
      </c>
      <c r="AG23">
        <v>1</v>
      </c>
      <c r="AH23">
        <v>5</v>
      </c>
      <c r="AI23" s="35">
        <v>5</v>
      </c>
      <c r="AJ23">
        <v>6</v>
      </c>
      <c r="AK23">
        <v>6</v>
      </c>
      <c r="AL23">
        <v>6</v>
      </c>
      <c r="AM23">
        <v>6</v>
      </c>
      <c r="AN23">
        <v>6</v>
      </c>
      <c r="AO23">
        <v>6</v>
      </c>
      <c r="AP23">
        <v>5</v>
      </c>
      <c r="AQ23">
        <v>4</v>
      </c>
      <c r="AR23">
        <v>4</v>
      </c>
      <c r="AS23">
        <v>6</v>
      </c>
      <c r="AT23">
        <v>5</v>
      </c>
      <c r="AU23">
        <v>4</v>
      </c>
      <c r="AV23">
        <f t="shared" si="10"/>
        <v>4.5999999999999996</v>
      </c>
      <c r="AW23">
        <v>6</v>
      </c>
      <c r="AX23">
        <v>6</v>
      </c>
      <c r="AY23">
        <f t="shared" si="1"/>
        <v>5.75</v>
      </c>
      <c r="AZ23">
        <f t="shared" si="11"/>
        <v>1</v>
      </c>
      <c r="BA23">
        <f t="shared" si="2"/>
        <v>5.625</v>
      </c>
      <c r="BB23">
        <f t="shared" si="12"/>
        <v>1</v>
      </c>
      <c r="BC23" t="s">
        <v>282</v>
      </c>
      <c r="BD23" t="s">
        <v>408</v>
      </c>
      <c r="BE23" t="s">
        <v>409</v>
      </c>
      <c r="BF23">
        <v>3</v>
      </c>
      <c r="BH23">
        <f t="shared" si="3"/>
        <v>3</v>
      </c>
      <c r="BI23">
        <v>1</v>
      </c>
      <c r="BJ23">
        <v>4</v>
      </c>
      <c r="BK23">
        <f t="shared" si="13"/>
        <v>1</v>
      </c>
      <c r="BL23" t="s">
        <v>292</v>
      </c>
      <c r="BM23" t="s">
        <v>286</v>
      </c>
      <c r="BN23" s="1">
        <v>6.9907407407407409E-3</v>
      </c>
      <c r="BP23" s="5" t="s">
        <v>1041</v>
      </c>
      <c r="BR23" s="11" t="b">
        <f t="shared" si="22"/>
        <v>0</v>
      </c>
      <c r="BS23" s="11" t="b">
        <f t="shared" si="22"/>
        <v>0</v>
      </c>
      <c r="BT23" s="11" t="b">
        <f t="shared" si="22"/>
        <v>0</v>
      </c>
      <c r="BU23" s="11" t="b">
        <f t="shared" si="22"/>
        <v>0</v>
      </c>
      <c r="BV23" s="11" t="b">
        <f t="shared" si="23"/>
        <v>0</v>
      </c>
      <c r="BW23" s="11" t="b">
        <f t="shared" si="23"/>
        <v>0</v>
      </c>
      <c r="BZ23" s="11" t="b">
        <f t="shared" si="14"/>
        <v>0</v>
      </c>
      <c r="CA23" s="11" t="b">
        <f t="shared" si="15"/>
        <v>0</v>
      </c>
      <c r="CB23" s="11" t="b">
        <f t="shared" si="24"/>
        <v>0</v>
      </c>
      <c r="CC23" s="11" t="b">
        <f t="shared" si="24"/>
        <v>0</v>
      </c>
      <c r="CD23" s="11" t="b">
        <f t="shared" si="24"/>
        <v>0</v>
      </c>
      <c r="CE23" s="11" t="b">
        <f t="shared" si="24"/>
        <v>0</v>
      </c>
      <c r="CF23" s="11" t="b">
        <f t="shared" si="24"/>
        <v>0</v>
      </c>
      <c r="CG23" s="11" t="b">
        <f t="shared" si="24"/>
        <v>0</v>
      </c>
      <c r="CH23" s="11" t="b">
        <f t="shared" si="24"/>
        <v>0</v>
      </c>
      <c r="CI23" s="11" t="b">
        <f t="shared" si="24"/>
        <v>0</v>
      </c>
      <c r="CJ23" s="11" t="b">
        <f t="shared" si="24"/>
        <v>0</v>
      </c>
      <c r="CK23" s="11" t="b">
        <f t="shared" si="24"/>
        <v>0</v>
      </c>
      <c r="CL23" s="11" t="b">
        <f t="shared" si="24"/>
        <v>0</v>
      </c>
      <c r="CM23" s="11" t="b">
        <f t="shared" si="24"/>
        <v>0</v>
      </c>
      <c r="CN23" s="11" t="b">
        <f t="shared" si="24"/>
        <v>0</v>
      </c>
      <c r="CO23" s="11" t="b">
        <f t="shared" si="25"/>
        <v>0</v>
      </c>
      <c r="CP23" s="11" t="b">
        <f t="shared" si="18"/>
        <v>0</v>
      </c>
      <c r="CQ23" s="11" t="b">
        <f t="shared" si="19"/>
        <v>0</v>
      </c>
    </row>
    <row r="24" spans="1:96">
      <c r="A24" t="s">
        <v>410</v>
      </c>
      <c r="B24" t="s">
        <v>411</v>
      </c>
      <c r="C24" t="s">
        <v>281</v>
      </c>
      <c r="D24" t="s">
        <v>81</v>
      </c>
      <c r="E24" t="s">
        <v>55</v>
      </c>
      <c r="F24" t="s">
        <v>83</v>
      </c>
      <c r="G24">
        <f t="shared" si="20"/>
        <v>0</v>
      </c>
      <c r="H24">
        <f t="shared" si="20"/>
        <v>0</v>
      </c>
      <c r="I24">
        <f t="shared" si="20"/>
        <v>1</v>
      </c>
      <c r="J24">
        <f t="shared" si="20"/>
        <v>0</v>
      </c>
      <c r="K24">
        <f t="shared" si="6"/>
        <v>1</v>
      </c>
      <c r="L24" t="s">
        <v>72</v>
      </c>
      <c r="M24" t="s">
        <v>73</v>
      </c>
      <c r="N24" t="str">
        <f t="shared" si="7"/>
        <v>USA</v>
      </c>
      <c r="O24" t="s">
        <v>74</v>
      </c>
      <c r="P24" t="s">
        <v>60</v>
      </c>
      <c r="Q24">
        <v>5</v>
      </c>
      <c r="R24">
        <v>4</v>
      </c>
      <c r="S24">
        <v>3</v>
      </c>
      <c r="T24">
        <v>3</v>
      </c>
      <c r="U24">
        <v>4</v>
      </c>
      <c r="V24">
        <v>4</v>
      </c>
      <c r="W24">
        <v>4</v>
      </c>
      <c r="X24">
        <f t="shared" si="8"/>
        <v>4.1666666666666664E-2</v>
      </c>
      <c r="Y24">
        <f t="shared" si="9"/>
        <v>-4.1666666666666664E-2</v>
      </c>
      <c r="Z24">
        <v>2</v>
      </c>
      <c r="AA24">
        <v>6</v>
      </c>
      <c r="AB24">
        <v>3</v>
      </c>
      <c r="AC24">
        <v>4</v>
      </c>
      <c r="AD24">
        <v>5</v>
      </c>
      <c r="AE24">
        <v>6</v>
      </c>
      <c r="AF24">
        <v>3</v>
      </c>
      <c r="AG24">
        <v>2</v>
      </c>
      <c r="AH24">
        <v>4</v>
      </c>
      <c r="AI24" s="35">
        <v>6</v>
      </c>
      <c r="AJ24">
        <v>1</v>
      </c>
      <c r="AK24">
        <v>5</v>
      </c>
      <c r="AL24">
        <v>5</v>
      </c>
      <c r="AM24">
        <v>6</v>
      </c>
      <c r="AN24">
        <v>6</v>
      </c>
      <c r="AO24">
        <v>6</v>
      </c>
      <c r="AP24">
        <v>5</v>
      </c>
      <c r="AQ24">
        <v>3</v>
      </c>
      <c r="AR24">
        <v>6</v>
      </c>
      <c r="AS24">
        <v>6</v>
      </c>
      <c r="AT24">
        <v>5</v>
      </c>
      <c r="AU24">
        <v>5</v>
      </c>
      <c r="AV24">
        <f t="shared" si="10"/>
        <v>5</v>
      </c>
      <c r="AW24">
        <v>6</v>
      </c>
      <c r="AX24">
        <v>5</v>
      </c>
      <c r="AY24">
        <f t="shared" si="1"/>
        <v>5</v>
      </c>
      <c r="AZ24">
        <f t="shared" si="11"/>
        <v>1</v>
      </c>
      <c r="BA24">
        <f t="shared" si="2"/>
        <v>4.125</v>
      </c>
      <c r="BB24">
        <f t="shared" si="12"/>
        <v>1</v>
      </c>
      <c r="BC24" t="s">
        <v>297</v>
      </c>
      <c r="BD24" t="s">
        <v>110</v>
      </c>
      <c r="BE24" t="s">
        <v>412</v>
      </c>
      <c r="BF24">
        <v>1</v>
      </c>
      <c r="BH24">
        <f t="shared" si="3"/>
        <v>1</v>
      </c>
      <c r="BI24">
        <v>1</v>
      </c>
      <c r="BJ24">
        <v>1</v>
      </c>
      <c r="BK24">
        <f t="shared" si="13"/>
        <v>0</v>
      </c>
      <c r="BL24" t="s">
        <v>300</v>
      </c>
      <c r="BM24" t="s">
        <v>301</v>
      </c>
      <c r="BN24" s="1">
        <v>4.6527777777777774E-3</v>
      </c>
      <c r="BO24" t="s">
        <v>413</v>
      </c>
      <c r="BP24" s="5" t="s">
        <v>736</v>
      </c>
      <c r="BQ24" s="5" t="s">
        <v>1144</v>
      </c>
      <c r="BR24" s="11" t="b">
        <f t="shared" si="22"/>
        <v>1</v>
      </c>
      <c r="BS24" s="11" t="b">
        <f t="shared" si="22"/>
        <v>0</v>
      </c>
      <c r="BT24" s="11" t="b">
        <f t="shared" si="22"/>
        <v>0</v>
      </c>
      <c r="BU24" s="11" t="b">
        <f t="shared" si="22"/>
        <v>0</v>
      </c>
      <c r="BV24" s="11" t="b">
        <f t="shared" si="23"/>
        <v>0</v>
      </c>
      <c r="BW24" s="11" t="b">
        <f t="shared" si="23"/>
        <v>0</v>
      </c>
      <c r="BZ24" s="11" t="b">
        <f t="shared" si="14"/>
        <v>0</v>
      </c>
      <c r="CA24" s="11" t="b">
        <f t="shared" si="15"/>
        <v>0</v>
      </c>
      <c r="CB24" s="11" t="b">
        <f t="shared" si="24"/>
        <v>0</v>
      </c>
      <c r="CC24" s="11" t="b">
        <f t="shared" si="24"/>
        <v>0</v>
      </c>
      <c r="CD24" s="11" t="b">
        <f t="shared" si="24"/>
        <v>0</v>
      </c>
      <c r="CE24" s="11" t="b">
        <f t="shared" si="24"/>
        <v>0</v>
      </c>
      <c r="CF24" s="11" t="b">
        <f t="shared" si="24"/>
        <v>0</v>
      </c>
      <c r="CG24" s="11" t="b">
        <f t="shared" si="24"/>
        <v>0</v>
      </c>
      <c r="CH24" s="11" t="b">
        <f t="shared" si="24"/>
        <v>0</v>
      </c>
      <c r="CI24" s="11" t="b">
        <f t="shared" si="24"/>
        <v>0</v>
      </c>
      <c r="CJ24" s="11" t="b">
        <f t="shared" si="24"/>
        <v>0</v>
      </c>
      <c r="CK24" s="11" t="b">
        <f t="shared" si="24"/>
        <v>0</v>
      </c>
      <c r="CL24" s="11" t="b">
        <f t="shared" si="24"/>
        <v>0</v>
      </c>
      <c r="CM24" s="11" t="b">
        <f t="shared" si="24"/>
        <v>0</v>
      </c>
      <c r="CN24" s="11" t="b">
        <f t="shared" si="24"/>
        <v>0</v>
      </c>
      <c r="CO24" s="11" t="b">
        <f t="shared" si="25"/>
        <v>0</v>
      </c>
      <c r="CP24" s="11" t="b">
        <f t="shared" si="18"/>
        <v>0</v>
      </c>
      <c r="CQ24" s="11" t="b">
        <f t="shared" si="19"/>
        <v>0</v>
      </c>
    </row>
    <row r="25" spans="1:96">
      <c r="A25" t="s">
        <v>414</v>
      </c>
      <c r="B25" t="s">
        <v>415</v>
      </c>
      <c r="C25" t="s">
        <v>281</v>
      </c>
      <c r="D25" t="s">
        <v>54</v>
      </c>
      <c r="E25" t="s">
        <v>144</v>
      </c>
      <c r="F25" t="s">
        <v>56</v>
      </c>
      <c r="G25">
        <f t="shared" si="20"/>
        <v>0</v>
      </c>
      <c r="H25">
        <f t="shared" si="20"/>
        <v>0</v>
      </c>
      <c r="I25">
        <f t="shared" si="20"/>
        <v>0</v>
      </c>
      <c r="J25">
        <f t="shared" si="20"/>
        <v>1</v>
      </c>
      <c r="K25">
        <f t="shared" si="6"/>
        <v>1</v>
      </c>
      <c r="L25" t="s">
        <v>72</v>
      </c>
      <c r="M25" t="s">
        <v>109</v>
      </c>
      <c r="N25" t="str">
        <f t="shared" si="7"/>
        <v>UK</v>
      </c>
      <c r="O25" t="s">
        <v>74</v>
      </c>
      <c r="P25" t="s">
        <v>98</v>
      </c>
      <c r="Q25">
        <v>0</v>
      </c>
      <c r="R25">
        <v>5</v>
      </c>
      <c r="S25">
        <v>0</v>
      </c>
      <c r="T25">
        <v>5</v>
      </c>
      <c r="U25">
        <v>0</v>
      </c>
      <c r="V25">
        <v>5</v>
      </c>
      <c r="W25">
        <v>0</v>
      </c>
      <c r="X25">
        <f t="shared" si="8"/>
        <v>-0.41666666666666669</v>
      </c>
      <c r="Y25">
        <f t="shared" si="9"/>
        <v>0.41666666666666669</v>
      </c>
      <c r="Z25">
        <v>0</v>
      </c>
      <c r="AA25">
        <v>6</v>
      </c>
      <c r="AB25">
        <v>6</v>
      </c>
      <c r="AC25">
        <v>6</v>
      </c>
      <c r="AD25">
        <v>6</v>
      </c>
      <c r="AE25">
        <v>6</v>
      </c>
      <c r="AF25">
        <v>4</v>
      </c>
      <c r="AG25">
        <v>4</v>
      </c>
      <c r="AH25">
        <v>2</v>
      </c>
      <c r="AI25" s="35">
        <v>0</v>
      </c>
      <c r="AJ25">
        <v>6</v>
      </c>
      <c r="AK25">
        <v>6</v>
      </c>
      <c r="AL25">
        <v>2</v>
      </c>
      <c r="AM25">
        <v>6</v>
      </c>
      <c r="AN25">
        <v>0</v>
      </c>
      <c r="AO25">
        <v>6</v>
      </c>
      <c r="AP25">
        <v>0</v>
      </c>
      <c r="AQ25">
        <v>0</v>
      </c>
      <c r="AR25">
        <v>0</v>
      </c>
      <c r="AS25">
        <v>0</v>
      </c>
      <c r="AT25">
        <v>0</v>
      </c>
      <c r="AU25">
        <v>0</v>
      </c>
      <c r="AV25">
        <f t="shared" si="10"/>
        <v>0</v>
      </c>
      <c r="AW25">
        <v>6</v>
      </c>
      <c r="AX25">
        <v>6</v>
      </c>
      <c r="AY25">
        <f t="shared" si="1"/>
        <v>3.25</v>
      </c>
      <c r="AZ25">
        <f t="shared" si="11"/>
        <v>1</v>
      </c>
      <c r="BA25">
        <f t="shared" si="2"/>
        <v>4.5</v>
      </c>
      <c r="BB25">
        <f t="shared" si="12"/>
        <v>1</v>
      </c>
      <c r="BC25" t="s">
        <v>86</v>
      </c>
      <c r="BD25" t="s">
        <v>416</v>
      </c>
      <c r="BE25" t="s">
        <v>417</v>
      </c>
      <c r="BF25">
        <v>1</v>
      </c>
      <c r="BH25">
        <f t="shared" si="3"/>
        <v>1</v>
      </c>
      <c r="BI25">
        <v>1</v>
      </c>
      <c r="BJ25">
        <v>4</v>
      </c>
      <c r="BK25">
        <f t="shared" si="13"/>
        <v>1</v>
      </c>
      <c r="BL25" t="s">
        <v>156</v>
      </c>
      <c r="BM25" t="s">
        <v>157</v>
      </c>
      <c r="BN25" s="1">
        <v>2.3611111111111111E-3</v>
      </c>
      <c r="BP25" s="5" t="s">
        <v>1041</v>
      </c>
      <c r="BR25" s="11" t="b">
        <f t="shared" si="22"/>
        <v>0</v>
      </c>
      <c r="BS25" s="11" t="b">
        <f t="shared" si="22"/>
        <v>0</v>
      </c>
      <c r="BT25" s="11" t="b">
        <f t="shared" si="22"/>
        <v>0</v>
      </c>
      <c r="BU25" s="11" t="b">
        <f t="shared" si="22"/>
        <v>0</v>
      </c>
      <c r="BV25" s="11" t="b">
        <f t="shared" si="23"/>
        <v>0</v>
      </c>
      <c r="BW25" s="11" t="b">
        <f t="shared" si="23"/>
        <v>0</v>
      </c>
      <c r="BZ25" s="11" t="b">
        <f t="shared" si="14"/>
        <v>0</v>
      </c>
      <c r="CA25" s="11" t="b">
        <f t="shared" si="15"/>
        <v>0</v>
      </c>
      <c r="CB25" s="11" t="b">
        <f t="shared" si="24"/>
        <v>0</v>
      </c>
      <c r="CC25" s="11" t="b">
        <f t="shared" si="24"/>
        <v>0</v>
      </c>
      <c r="CD25" s="11" t="b">
        <f t="shared" si="24"/>
        <v>0</v>
      </c>
      <c r="CE25" s="11" t="b">
        <f t="shared" si="24"/>
        <v>0</v>
      </c>
      <c r="CF25" s="11" t="b">
        <f t="shared" si="24"/>
        <v>0</v>
      </c>
      <c r="CG25" s="11" t="b">
        <f t="shared" si="24"/>
        <v>0</v>
      </c>
      <c r="CH25" s="11" t="b">
        <f t="shared" si="24"/>
        <v>0</v>
      </c>
      <c r="CI25" s="11" t="b">
        <f t="shared" si="24"/>
        <v>0</v>
      </c>
      <c r="CJ25" s="11" t="b">
        <f t="shared" si="24"/>
        <v>0</v>
      </c>
      <c r="CK25" s="11" t="b">
        <f t="shared" si="24"/>
        <v>0</v>
      </c>
      <c r="CL25" s="11" t="b">
        <f t="shared" si="24"/>
        <v>0</v>
      </c>
      <c r="CM25" s="11" t="b">
        <f t="shared" si="24"/>
        <v>0</v>
      </c>
      <c r="CN25" s="11" t="b">
        <f t="shared" si="24"/>
        <v>0</v>
      </c>
      <c r="CO25" s="11" t="b">
        <f t="shared" si="25"/>
        <v>0</v>
      </c>
      <c r="CP25" s="11" t="b">
        <f t="shared" si="18"/>
        <v>0</v>
      </c>
      <c r="CQ25" s="11" t="b">
        <f t="shared" si="19"/>
        <v>0</v>
      </c>
    </row>
    <row r="26" spans="1:96">
      <c r="A26" t="s">
        <v>418</v>
      </c>
      <c r="B26" t="s">
        <v>419</v>
      </c>
      <c r="C26" t="s">
        <v>281</v>
      </c>
      <c r="D26" t="s">
        <v>70</v>
      </c>
      <c r="E26" t="s">
        <v>71</v>
      </c>
      <c r="F26" t="s">
        <v>56</v>
      </c>
      <c r="G26">
        <f t="shared" si="20"/>
        <v>0</v>
      </c>
      <c r="H26">
        <f t="shared" si="20"/>
        <v>0</v>
      </c>
      <c r="I26">
        <f t="shared" si="20"/>
        <v>0</v>
      </c>
      <c r="J26">
        <f t="shared" si="20"/>
        <v>1</v>
      </c>
      <c r="K26">
        <f t="shared" si="6"/>
        <v>1</v>
      </c>
      <c r="L26" t="s">
        <v>72</v>
      </c>
      <c r="M26" t="s">
        <v>420</v>
      </c>
      <c r="N26" t="str">
        <f t="shared" si="7"/>
        <v>london</v>
      </c>
      <c r="O26" t="s">
        <v>59</v>
      </c>
      <c r="P26" t="s">
        <v>98</v>
      </c>
      <c r="Q26">
        <v>5</v>
      </c>
      <c r="R26">
        <v>3</v>
      </c>
      <c r="S26">
        <v>4</v>
      </c>
      <c r="T26">
        <v>3</v>
      </c>
      <c r="U26">
        <v>3</v>
      </c>
      <c r="V26">
        <v>2</v>
      </c>
      <c r="W26">
        <v>5</v>
      </c>
      <c r="X26">
        <f t="shared" si="8"/>
        <v>0.125</v>
      </c>
      <c r="Y26">
        <f t="shared" si="9"/>
        <v>-0.125</v>
      </c>
      <c r="Z26">
        <v>5</v>
      </c>
      <c r="AA26">
        <v>4</v>
      </c>
      <c r="AB26">
        <v>3</v>
      </c>
      <c r="AC26">
        <v>6</v>
      </c>
      <c r="AD26">
        <v>6</v>
      </c>
      <c r="AE26">
        <v>5</v>
      </c>
      <c r="AF26">
        <v>6</v>
      </c>
      <c r="AG26">
        <v>2</v>
      </c>
      <c r="AH26">
        <v>4</v>
      </c>
      <c r="AI26" s="35">
        <v>5</v>
      </c>
      <c r="AJ26">
        <v>5</v>
      </c>
      <c r="AK26">
        <v>5</v>
      </c>
      <c r="AL26">
        <v>6</v>
      </c>
      <c r="AM26">
        <v>4</v>
      </c>
      <c r="AN26">
        <v>4</v>
      </c>
      <c r="AO26">
        <v>5</v>
      </c>
      <c r="AP26">
        <v>5</v>
      </c>
      <c r="AQ26">
        <v>5</v>
      </c>
      <c r="AR26">
        <v>5</v>
      </c>
      <c r="AS26">
        <v>5</v>
      </c>
      <c r="AT26">
        <v>3</v>
      </c>
      <c r="AU26">
        <v>5</v>
      </c>
      <c r="AV26">
        <f t="shared" si="10"/>
        <v>4.5999999999999996</v>
      </c>
      <c r="AW26">
        <v>6</v>
      </c>
      <c r="AX26">
        <v>1</v>
      </c>
      <c r="AY26">
        <f t="shared" si="1"/>
        <v>4.875</v>
      </c>
      <c r="AZ26">
        <f t="shared" si="11"/>
        <v>1</v>
      </c>
      <c r="BA26">
        <f t="shared" si="2"/>
        <v>4.875</v>
      </c>
      <c r="BB26">
        <f t="shared" si="12"/>
        <v>1</v>
      </c>
      <c r="BC26" t="s">
        <v>145</v>
      </c>
      <c r="BD26" t="s">
        <v>421</v>
      </c>
      <c r="BE26" t="s">
        <v>422</v>
      </c>
      <c r="BF26">
        <v>1</v>
      </c>
      <c r="BH26">
        <f t="shared" si="3"/>
        <v>1</v>
      </c>
      <c r="BI26">
        <v>1</v>
      </c>
      <c r="BJ26">
        <v>3</v>
      </c>
      <c r="BK26">
        <f t="shared" si="13"/>
        <v>1</v>
      </c>
      <c r="BL26" t="s">
        <v>148</v>
      </c>
      <c r="BM26" t="s">
        <v>149</v>
      </c>
      <c r="BN26" s="1">
        <v>5.1273148148148146E-3</v>
      </c>
      <c r="BO26" t="s">
        <v>423</v>
      </c>
      <c r="BP26" s="5" t="s">
        <v>736</v>
      </c>
      <c r="BQ26" s="5" t="s">
        <v>1149</v>
      </c>
      <c r="BR26" s="11" t="b">
        <f t="shared" si="22"/>
        <v>0</v>
      </c>
      <c r="BS26" s="11" t="b">
        <f t="shared" si="22"/>
        <v>0</v>
      </c>
      <c r="BT26" s="11" t="b">
        <f t="shared" si="22"/>
        <v>0</v>
      </c>
      <c r="BU26" s="11" t="b">
        <f t="shared" si="22"/>
        <v>0</v>
      </c>
      <c r="BV26" s="11" t="b">
        <f t="shared" si="23"/>
        <v>0</v>
      </c>
      <c r="BW26" s="11" t="b">
        <f t="shared" si="23"/>
        <v>0</v>
      </c>
      <c r="BZ26" s="11" t="b">
        <f t="shared" si="14"/>
        <v>0</v>
      </c>
      <c r="CA26" s="11" t="b">
        <f t="shared" si="15"/>
        <v>0</v>
      </c>
      <c r="CB26" s="11" t="b">
        <f t="shared" si="24"/>
        <v>0</v>
      </c>
      <c r="CC26" s="11" t="b">
        <f t="shared" si="24"/>
        <v>0</v>
      </c>
      <c r="CD26" s="11" t="b">
        <f t="shared" si="24"/>
        <v>0</v>
      </c>
      <c r="CE26" s="11" t="b">
        <f t="shared" si="24"/>
        <v>0</v>
      </c>
      <c r="CF26" s="11" t="b">
        <f t="shared" si="24"/>
        <v>0</v>
      </c>
      <c r="CG26" s="11" t="b">
        <f t="shared" si="24"/>
        <v>0</v>
      </c>
      <c r="CH26" s="11" t="b">
        <f t="shared" si="24"/>
        <v>0</v>
      </c>
      <c r="CI26" s="11" t="b">
        <f t="shared" si="24"/>
        <v>0</v>
      </c>
      <c r="CJ26" s="11" t="b">
        <f t="shared" si="24"/>
        <v>0</v>
      </c>
      <c r="CK26" s="11" t="b">
        <f t="shared" si="24"/>
        <v>0</v>
      </c>
      <c r="CL26" s="11" t="b">
        <f t="shared" si="24"/>
        <v>0</v>
      </c>
      <c r="CM26" s="11" t="b">
        <f t="shared" si="24"/>
        <v>0</v>
      </c>
      <c r="CN26" s="11" t="b">
        <f t="shared" si="24"/>
        <v>0</v>
      </c>
      <c r="CO26" s="11" t="b">
        <f t="shared" si="25"/>
        <v>0</v>
      </c>
      <c r="CP26" s="11" t="b">
        <f t="shared" si="18"/>
        <v>0</v>
      </c>
      <c r="CQ26" s="11" t="b">
        <f t="shared" si="19"/>
        <v>0</v>
      </c>
      <c r="CR26" t="s">
        <v>424</v>
      </c>
    </row>
    <row r="27" spans="1:96">
      <c r="A27" t="s">
        <v>425</v>
      </c>
      <c r="B27" t="s">
        <v>426</v>
      </c>
      <c r="C27" t="s">
        <v>281</v>
      </c>
      <c r="D27" t="s">
        <v>54</v>
      </c>
      <c r="E27" t="s">
        <v>144</v>
      </c>
      <c r="F27" t="s">
        <v>116</v>
      </c>
      <c r="G27">
        <f t="shared" si="20"/>
        <v>0</v>
      </c>
      <c r="H27">
        <f t="shared" si="20"/>
        <v>1</v>
      </c>
      <c r="I27">
        <f t="shared" si="20"/>
        <v>0</v>
      </c>
      <c r="J27">
        <f t="shared" si="20"/>
        <v>0</v>
      </c>
      <c r="K27">
        <f t="shared" si="6"/>
        <v>1</v>
      </c>
      <c r="L27" t="s">
        <v>96</v>
      </c>
      <c r="M27" t="s">
        <v>125</v>
      </c>
      <c r="N27" t="str">
        <f t="shared" si="7"/>
        <v>United Kingdom</v>
      </c>
      <c r="O27" t="s">
        <v>74</v>
      </c>
      <c r="P27" t="s">
        <v>98</v>
      </c>
      <c r="Q27">
        <v>5</v>
      </c>
      <c r="R27">
        <v>3</v>
      </c>
      <c r="S27">
        <v>4</v>
      </c>
      <c r="T27">
        <v>3</v>
      </c>
      <c r="U27">
        <v>5</v>
      </c>
      <c r="V27">
        <v>5</v>
      </c>
      <c r="W27">
        <v>3</v>
      </c>
      <c r="X27">
        <f t="shared" si="8"/>
        <v>0.125</v>
      </c>
      <c r="Y27">
        <f t="shared" si="9"/>
        <v>0</v>
      </c>
      <c r="Z27">
        <v>5</v>
      </c>
      <c r="AA27">
        <v>5</v>
      </c>
      <c r="AB27">
        <v>5</v>
      </c>
      <c r="AC27">
        <v>6</v>
      </c>
      <c r="AD27">
        <v>5</v>
      </c>
      <c r="AE27">
        <v>6</v>
      </c>
      <c r="AF27">
        <v>5</v>
      </c>
      <c r="AG27">
        <v>1</v>
      </c>
      <c r="AH27">
        <v>5</v>
      </c>
      <c r="AI27" s="35">
        <v>4</v>
      </c>
      <c r="AJ27">
        <v>2</v>
      </c>
      <c r="AK27">
        <v>3</v>
      </c>
      <c r="AL27">
        <v>4</v>
      </c>
      <c r="AM27">
        <v>6</v>
      </c>
      <c r="AN27">
        <v>5</v>
      </c>
      <c r="AO27">
        <v>5</v>
      </c>
      <c r="AP27">
        <v>3</v>
      </c>
      <c r="AQ27">
        <v>3</v>
      </c>
      <c r="AR27">
        <v>2</v>
      </c>
      <c r="AS27">
        <v>4</v>
      </c>
      <c r="AT27">
        <v>3</v>
      </c>
      <c r="AU27">
        <v>4</v>
      </c>
      <c r="AV27">
        <f t="shared" si="10"/>
        <v>3.2</v>
      </c>
      <c r="AW27">
        <v>6</v>
      </c>
      <c r="AX27">
        <v>6</v>
      </c>
      <c r="AY27">
        <f t="shared" si="1"/>
        <v>4</v>
      </c>
      <c r="AZ27">
        <f t="shared" si="11"/>
        <v>1</v>
      </c>
      <c r="BA27">
        <f t="shared" si="2"/>
        <v>5.25</v>
      </c>
      <c r="BB27">
        <f t="shared" si="12"/>
        <v>1</v>
      </c>
      <c r="BC27" t="s">
        <v>297</v>
      </c>
      <c r="BD27" t="s">
        <v>104</v>
      </c>
      <c r="BE27" t="s">
        <v>427</v>
      </c>
      <c r="BF27">
        <v>1</v>
      </c>
      <c r="BH27">
        <f t="shared" si="3"/>
        <v>1</v>
      </c>
      <c r="BI27">
        <v>1</v>
      </c>
      <c r="BJ27">
        <v>3</v>
      </c>
      <c r="BK27">
        <f t="shared" si="13"/>
        <v>1</v>
      </c>
      <c r="BL27" t="s">
        <v>300</v>
      </c>
      <c r="BM27" t="s">
        <v>301</v>
      </c>
      <c r="BN27" s="1">
        <v>6.5046296296296302E-3</v>
      </c>
      <c r="BO27" t="s">
        <v>428</v>
      </c>
      <c r="BP27" s="5" t="s">
        <v>736</v>
      </c>
      <c r="BQ27" s="5" t="s">
        <v>1150</v>
      </c>
      <c r="BR27" s="11" t="b">
        <f t="shared" si="22"/>
        <v>0</v>
      </c>
      <c r="BS27" s="11" t="b">
        <f t="shared" si="22"/>
        <v>0</v>
      </c>
      <c r="BT27" s="11" t="b">
        <f t="shared" si="22"/>
        <v>0</v>
      </c>
      <c r="BU27" s="11" t="b">
        <f t="shared" si="22"/>
        <v>1</v>
      </c>
      <c r="BV27" s="11" t="b">
        <f t="shared" si="23"/>
        <v>0</v>
      </c>
      <c r="BW27" s="11" t="b">
        <f t="shared" si="23"/>
        <v>0</v>
      </c>
      <c r="BX27" s="5" t="s">
        <v>1057</v>
      </c>
      <c r="BZ27" s="11" t="b">
        <f t="shared" si="14"/>
        <v>1</v>
      </c>
      <c r="CA27" s="11" t="b">
        <f t="shared" si="15"/>
        <v>1</v>
      </c>
      <c r="CB27" s="11" t="b">
        <f t="shared" si="24"/>
        <v>0</v>
      </c>
      <c r="CC27" s="11" t="b">
        <f t="shared" si="24"/>
        <v>0</v>
      </c>
      <c r="CD27" s="11" t="b">
        <f t="shared" si="24"/>
        <v>0</v>
      </c>
      <c r="CE27" s="11" t="b">
        <f t="shared" si="24"/>
        <v>0</v>
      </c>
      <c r="CF27" s="11" t="b">
        <f t="shared" si="24"/>
        <v>0</v>
      </c>
      <c r="CG27" s="11" t="b">
        <f t="shared" si="24"/>
        <v>0</v>
      </c>
      <c r="CH27" s="11" t="b">
        <f t="shared" si="24"/>
        <v>0</v>
      </c>
      <c r="CI27" s="11" t="b">
        <f t="shared" si="24"/>
        <v>0</v>
      </c>
      <c r="CJ27" s="11" t="b">
        <f t="shared" si="24"/>
        <v>0</v>
      </c>
      <c r="CK27" s="11" t="b">
        <f t="shared" si="24"/>
        <v>0</v>
      </c>
      <c r="CL27" s="11" t="b">
        <f t="shared" si="24"/>
        <v>0</v>
      </c>
      <c r="CM27" s="11" t="b">
        <f t="shared" si="24"/>
        <v>0</v>
      </c>
      <c r="CN27" s="11" t="b">
        <f t="shared" si="24"/>
        <v>0</v>
      </c>
      <c r="CO27" s="11" t="b">
        <f t="shared" si="25"/>
        <v>0</v>
      </c>
      <c r="CP27" s="11" t="b">
        <f t="shared" si="18"/>
        <v>0</v>
      </c>
      <c r="CQ27" s="11" t="b">
        <f t="shared" si="19"/>
        <v>0</v>
      </c>
      <c r="CR27" t="s">
        <v>429</v>
      </c>
    </row>
    <row r="28" spans="1:96">
      <c r="A28" t="s">
        <v>430</v>
      </c>
      <c r="B28" t="s">
        <v>431</v>
      </c>
      <c r="C28" t="s">
        <v>281</v>
      </c>
      <c r="D28" t="s">
        <v>70</v>
      </c>
      <c r="E28" t="s">
        <v>55</v>
      </c>
      <c r="F28" t="s">
        <v>56</v>
      </c>
      <c r="G28">
        <f t="shared" si="20"/>
        <v>0</v>
      </c>
      <c r="H28">
        <f t="shared" si="20"/>
        <v>0</v>
      </c>
      <c r="I28">
        <f t="shared" si="20"/>
        <v>0</v>
      </c>
      <c r="J28">
        <f t="shared" si="20"/>
        <v>1</v>
      </c>
      <c r="K28">
        <f t="shared" si="6"/>
        <v>1</v>
      </c>
      <c r="L28" t="s">
        <v>72</v>
      </c>
      <c r="M28" t="s">
        <v>432</v>
      </c>
      <c r="N28" t="str">
        <f t="shared" si="7"/>
        <v>Uruguay</v>
      </c>
      <c r="O28" t="s">
        <v>59</v>
      </c>
      <c r="P28" t="s">
        <v>60</v>
      </c>
      <c r="Q28">
        <v>1</v>
      </c>
      <c r="R28">
        <v>2</v>
      </c>
      <c r="S28">
        <v>1</v>
      </c>
      <c r="T28">
        <v>2</v>
      </c>
      <c r="U28">
        <v>3</v>
      </c>
      <c r="V28">
        <v>4</v>
      </c>
      <c r="W28">
        <v>1</v>
      </c>
      <c r="X28">
        <f t="shared" si="8"/>
        <v>-8.3333333333333329E-2</v>
      </c>
      <c r="Y28">
        <f t="shared" si="9"/>
        <v>8.3333333333333329E-2</v>
      </c>
      <c r="Z28">
        <v>2</v>
      </c>
      <c r="AA28">
        <v>0</v>
      </c>
      <c r="AB28">
        <v>1</v>
      </c>
      <c r="AC28">
        <v>4</v>
      </c>
      <c r="AD28">
        <v>5</v>
      </c>
      <c r="AE28">
        <v>5</v>
      </c>
      <c r="AF28">
        <v>1</v>
      </c>
      <c r="AG28">
        <v>5</v>
      </c>
      <c r="AH28">
        <v>1</v>
      </c>
      <c r="AI28" s="35">
        <v>3</v>
      </c>
      <c r="AJ28">
        <v>1</v>
      </c>
      <c r="AK28">
        <v>1</v>
      </c>
      <c r="AL28">
        <v>1</v>
      </c>
      <c r="AM28">
        <v>5</v>
      </c>
      <c r="AN28">
        <v>2</v>
      </c>
      <c r="AO28">
        <v>0</v>
      </c>
      <c r="AP28">
        <v>2</v>
      </c>
      <c r="AQ28">
        <v>1</v>
      </c>
      <c r="AR28">
        <v>1</v>
      </c>
      <c r="AS28">
        <v>2</v>
      </c>
      <c r="AT28">
        <v>1</v>
      </c>
      <c r="AU28">
        <v>1</v>
      </c>
      <c r="AV28">
        <f t="shared" si="10"/>
        <v>1.2</v>
      </c>
      <c r="AW28">
        <v>6</v>
      </c>
      <c r="AX28">
        <v>5</v>
      </c>
      <c r="AY28">
        <f t="shared" si="1"/>
        <v>1.875</v>
      </c>
      <c r="AZ28">
        <f t="shared" si="11"/>
        <v>0</v>
      </c>
      <c r="BA28">
        <f t="shared" si="2"/>
        <v>2.375</v>
      </c>
      <c r="BB28">
        <f t="shared" si="12"/>
        <v>0</v>
      </c>
      <c r="BC28" t="s">
        <v>86</v>
      </c>
      <c r="BD28" t="s">
        <v>433</v>
      </c>
      <c r="BE28" t="s">
        <v>434</v>
      </c>
      <c r="BF28">
        <v>0</v>
      </c>
      <c r="BG28">
        <v>0</v>
      </c>
      <c r="BH28">
        <f t="shared" si="3"/>
        <v>0</v>
      </c>
      <c r="BI28">
        <v>1</v>
      </c>
      <c r="BJ28">
        <v>1</v>
      </c>
      <c r="BK28">
        <f t="shared" si="13"/>
        <v>0</v>
      </c>
      <c r="BL28" t="s">
        <v>174</v>
      </c>
      <c r="BM28" t="s">
        <v>157</v>
      </c>
      <c r="BN28" s="1">
        <v>4.2592592592592595E-3</v>
      </c>
      <c r="BO28" t="s">
        <v>435</v>
      </c>
      <c r="BP28" s="5" t="s">
        <v>1042</v>
      </c>
      <c r="BR28" s="11" t="b">
        <f t="shared" si="22"/>
        <v>0</v>
      </c>
      <c r="BS28" s="11" t="b">
        <f t="shared" si="22"/>
        <v>0</v>
      </c>
      <c r="BT28" s="11" t="b">
        <f t="shared" si="22"/>
        <v>0</v>
      </c>
      <c r="BU28" s="11" t="b">
        <f t="shared" si="22"/>
        <v>0</v>
      </c>
      <c r="BV28" s="11" t="b">
        <f t="shared" si="23"/>
        <v>0</v>
      </c>
      <c r="BW28" s="11" t="b">
        <f t="shared" si="23"/>
        <v>0</v>
      </c>
      <c r="BX28" s="5" t="s">
        <v>1050</v>
      </c>
      <c r="BY28" s="5" t="s">
        <v>1058</v>
      </c>
      <c r="BZ28" s="11" t="b">
        <f t="shared" si="14"/>
        <v>0</v>
      </c>
      <c r="CA28" s="11" t="b">
        <f t="shared" si="15"/>
        <v>1</v>
      </c>
      <c r="CB28" s="11" t="b">
        <f t="shared" si="24"/>
        <v>0</v>
      </c>
      <c r="CC28" s="11" t="b">
        <f t="shared" si="24"/>
        <v>0</v>
      </c>
      <c r="CD28" s="11" t="b">
        <f t="shared" si="24"/>
        <v>0</v>
      </c>
      <c r="CE28" s="11" t="b">
        <f t="shared" si="24"/>
        <v>1</v>
      </c>
      <c r="CF28" s="11" t="b">
        <f t="shared" si="24"/>
        <v>0</v>
      </c>
      <c r="CG28" s="11" t="b">
        <f t="shared" si="24"/>
        <v>0</v>
      </c>
      <c r="CH28" s="11" t="b">
        <f t="shared" si="24"/>
        <v>0</v>
      </c>
      <c r="CI28" s="11" t="b">
        <f t="shared" si="24"/>
        <v>0</v>
      </c>
      <c r="CJ28" s="11" t="b">
        <f t="shared" si="24"/>
        <v>0</v>
      </c>
      <c r="CK28" s="11" t="b">
        <f t="shared" si="24"/>
        <v>0</v>
      </c>
      <c r="CL28" s="11" t="b">
        <f t="shared" si="24"/>
        <v>0</v>
      </c>
      <c r="CM28" s="11" t="b">
        <f t="shared" si="24"/>
        <v>0</v>
      </c>
      <c r="CN28" s="11" t="b">
        <f t="shared" si="24"/>
        <v>0</v>
      </c>
      <c r="CO28" s="11" t="b">
        <f t="shared" si="25"/>
        <v>0</v>
      </c>
      <c r="CP28" s="11" t="b">
        <f t="shared" si="18"/>
        <v>0</v>
      </c>
      <c r="CQ28" s="11" t="b">
        <f t="shared" si="19"/>
        <v>0</v>
      </c>
    </row>
    <row r="29" spans="1:96">
      <c r="A29" t="s">
        <v>436</v>
      </c>
      <c r="B29" t="s">
        <v>437</v>
      </c>
      <c r="C29" t="s">
        <v>281</v>
      </c>
      <c r="D29" t="s">
        <v>70</v>
      </c>
      <c r="E29" t="s">
        <v>144</v>
      </c>
      <c r="F29" t="s">
        <v>56</v>
      </c>
      <c r="G29">
        <f t="shared" si="20"/>
        <v>0</v>
      </c>
      <c r="H29">
        <f t="shared" si="20"/>
        <v>0</v>
      </c>
      <c r="I29">
        <f t="shared" si="20"/>
        <v>0</v>
      </c>
      <c r="J29">
        <f t="shared" si="20"/>
        <v>1</v>
      </c>
      <c r="K29">
        <f t="shared" si="6"/>
        <v>1</v>
      </c>
      <c r="L29" t="s">
        <v>96</v>
      </c>
      <c r="M29" t="s">
        <v>244</v>
      </c>
      <c r="N29" t="str">
        <f t="shared" si="7"/>
        <v>Uk</v>
      </c>
      <c r="O29" t="s">
        <v>74</v>
      </c>
      <c r="P29" t="s">
        <v>98</v>
      </c>
      <c r="Q29">
        <v>2</v>
      </c>
      <c r="R29">
        <v>4</v>
      </c>
      <c r="S29">
        <v>4</v>
      </c>
      <c r="T29">
        <v>2</v>
      </c>
      <c r="U29">
        <v>6</v>
      </c>
      <c r="V29">
        <v>4</v>
      </c>
      <c r="W29">
        <v>4</v>
      </c>
      <c r="X29">
        <f t="shared" si="8"/>
        <v>0</v>
      </c>
      <c r="Y29">
        <f t="shared" si="9"/>
        <v>-0.16666666666666666</v>
      </c>
      <c r="Z29">
        <v>4</v>
      </c>
      <c r="AA29">
        <v>6</v>
      </c>
      <c r="AB29">
        <v>3</v>
      </c>
      <c r="AC29">
        <v>5</v>
      </c>
      <c r="AD29">
        <v>4</v>
      </c>
      <c r="AE29">
        <v>6</v>
      </c>
      <c r="AF29">
        <v>5</v>
      </c>
      <c r="AG29">
        <v>4</v>
      </c>
      <c r="AH29">
        <v>2</v>
      </c>
      <c r="AI29" s="35">
        <v>2</v>
      </c>
      <c r="AJ29">
        <v>6</v>
      </c>
      <c r="AK29">
        <v>4</v>
      </c>
      <c r="AL29">
        <v>3</v>
      </c>
      <c r="AM29">
        <v>6</v>
      </c>
      <c r="AN29">
        <v>3</v>
      </c>
      <c r="AO29">
        <v>2</v>
      </c>
      <c r="AP29">
        <v>3</v>
      </c>
      <c r="AQ29">
        <v>0</v>
      </c>
      <c r="AR29">
        <v>0</v>
      </c>
      <c r="AS29">
        <v>0</v>
      </c>
      <c r="AT29">
        <v>0</v>
      </c>
      <c r="AU29">
        <v>0</v>
      </c>
      <c r="AV29">
        <f t="shared" si="10"/>
        <v>0</v>
      </c>
      <c r="AW29">
        <v>6</v>
      </c>
      <c r="AX29">
        <v>6</v>
      </c>
      <c r="AY29">
        <f t="shared" si="1"/>
        <v>3.625</v>
      </c>
      <c r="AZ29">
        <f t="shared" si="11"/>
        <v>1</v>
      </c>
      <c r="BA29">
        <f t="shared" si="2"/>
        <v>4.375</v>
      </c>
      <c r="BB29">
        <f t="shared" si="12"/>
        <v>1</v>
      </c>
      <c r="BC29" t="s">
        <v>86</v>
      </c>
      <c r="BD29" t="s">
        <v>438</v>
      </c>
      <c r="BE29" t="s">
        <v>439</v>
      </c>
      <c r="BF29">
        <v>1</v>
      </c>
      <c r="BH29">
        <f t="shared" si="3"/>
        <v>1</v>
      </c>
      <c r="BI29">
        <v>1</v>
      </c>
      <c r="BJ29">
        <v>4</v>
      </c>
      <c r="BK29">
        <f t="shared" si="13"/>
        <v>1</v>
      </c>
      <c r="BL29" t="s">
        <v>106</v>
      </c>
      <c r="BM29" t="s">
        <v>90</v>
      </c>
      <c r="BN29" s="1">
        <v>4.3749999999999995E-3</v>
      </c>
      <c r="BO29" t="s">
        <v>440</v>
      </c>
      <c r="BP29" s="5" t="s">
        <v>1042</v>
      </c>
      <c r="BR29" s="11" t="b">
        <f t="shared" si="22"/>
        <v>0</v>
      </c>
      <c r="BS29" s="11" t="b">
        <f t="shared" si="22"/>
        <v>0</v>
      </c>
      <c r="BT29" s="11" t="b">
        <f t="shared" si="22"/>
        <v>0</v>
      </c>
      <c r="BU29" s="11" t="b">
        <f t="shared" si="22"/>
        <v>0</v>
      </c>
      <c r="BV29" s="11" t="b">
        <f t="shared" si="23"/>
        <v>0</v>
      </c>
      <c r="BW29" s="11" t="b">
        <f t="shared" si="23"/>
        <v>0</v>
      </c>
      <c r="BX29" s="5" t="s">
        <v>1047</v>
      </c>
      <c r="BY29" s="5" t="s">
        <v>1059</v>
      </c>
      <c r="BZ29" s="11" t="b">
        <f t="shared" si="14"/>
        <v>0</v>
      </c>
      <c r="CA29" s="11" t="b">
        <f t="shared" si="15"/>
        <v>0</v>
      </c>
      <c r="CB29" s="11" t="b">
        <f t="shared" si="24"/>
        <v>1</v>
      </c>
      <c r="CC29" s="11" t="b">
        <f t="shared" si="24"/>
        <v>0</v>
      </c>
      <c r="CD29" s="11" t="b">
        <f t="shared" si="24"/>
        <v>0</v>
      </c>
      <c r="CE29" s="11" t="b">
        <f t="shared" si="24"/>
        <v>0</v>
      </c>
      <c r="CF29" s="11" t="b">
        <f t="shared" si="24"/>
        <v>0</v>
      </c>
      <c r="CG29" s="11" t="b">
        <f t="shared" si="24"/>
        <v>0</v>
      </c>
      <c r="CH29" s="11" t="b">
        <f t="shared" si="24"/>
        <v>0</v>
      </c>
      <c r="CI29" s="11" t="b">
        <f t="shared" si="24"/>
        <v>0</v>
      </c>
      <c r="CJ29" s="11" t="b">
        <f t="shared" si="24"/>
        <v>0</v>
      </c>
      <c r="CK29" s="11" t="b">
        <f t="shared" si="24"/>
        <v>0</v>
      </c>
      <c r="CL29" s="11" t="b">
        <f t="shared" si="24"/>
        <v>0</v>
      </c>
      <c r="CM29" s="11" t="b">
        <f t="shared" si="24"/>
        <v>0</v>
      </c>
      <c r="CN29" s="11" t="b">
        <f t="shared" si="24"/>
        <v>0</v>
      </c>
      <c r="CO29" s="11" t="b">
        <f t="shared" si="25"/>
        <v>0</v>
      </c>
      <c r="CP29" s="11" t="b">
        <f t="shared" si="18"/>
        <v>0</v>
      </c>
      <c r="CQ29" s="11" t="b">
        <f t="shared" si="19"/>
        <v>0</v>
      </c>
    </row>
    <row r="30" spans="1:96">
      <c r="A30" t="s">
        <v>441</v>
      </c>
      <c r="B30" t="s">
        <v>442</v>
      </c>
      <c r="C30" t="s">
        <v>281</v>
      </c>
      <c r="D30" t="s">
        <v>54</v>
      </c>
      <c r="E30" t="s">
        <v>71</v>
      </c>
      <c r="F30" t="s">
        <v>116</v>
      </c>
      <c r="G30">
        <f t="shared" si="20"/>
        <v>0</v>
      </c>
      <c r="H30">
        <f t="shared" si="20"/>
        <v>1</v>
      </c>
      <c r="I30">
        <f t="shared" si="20"/>
        <v>0</v>
      </c>
      <c r="J30">
        <f t="shared" si="20"/>
        <v>0</v>
      </c>
      <c r="K30">
        <f t="shared" si="6"/>
        <v>1</v>
      </c>
      <c r="L30" t="s">
        <v>96</v>
      </c>
      <c r="M30" t="s">
        <v>443</v>
      </c>
      <c r="N30" t="str">
        <f t="shared" si="7"/>
        <v xml:space="preserve">Portugal </v>
      </c>
      <c r="O30" t="s">
        <v>74</v>
      </c>
      <c r="P30" t="s">
        <v>444</v>
      </c>
      <c r="Q30">
        <v>3</v>
      </c>
      <c r="R30">
        <v>2</v>
      </c>
      <c r="S30">
        <v>2</v>
      </c>
      <c r="T30">
        <v>1</v>
      </c>
      <c r="U30">
        <v>6</v>
      </c>
      <c r="V30">
        <v>5</v>
      </c>
      <c r="W30">
        <v>6</v>
      </c>
      <c r="X30">
        <f t="shared" si="8"/>
        <v>8.3333333333333329E-2</v>
      </c>
      <c r="Y30">
        <f t="shared" si="9"/>
        <v>-0.25</v>
      </c>
      <c r="Z30">
        <v>4</v>
      </c>
      <c r="AA30">
        <v>6</v>
      </c>
      <c r="AB30">
        <v>6</v>
      </c>
      <c r="AC30">
        <v>6</v>
      </c>
      <c r="AD30">
        <v>5</v>
      </c>
      <c r="AE30">
        <v>6</v>
      </c>
      <c r="AF30">
        <v>5</v>
      </c>
      <c r="AG30">
        <v>1</v>
      </c>
      <c r="AH30">
        <v>5</v>
      </c>
      <c r="AI30" s="35">
        <v>5</v>
      </c>
      <c r="AJ30">
        <v>6</v>
      </c>
      <c r="AK30">
        <v>5</v>
      </c>
      <c r="AL30">
        <v>5</v>
      </c>
      <c r="AM30">
        <v>6</v>
      </c>
      <c r="AN30">
        <v>6</v>
      </c>
      <c r="AO30">
        <v>3</v>
      </c>
      <c r="AP30">
        <v>1</v>
      </c>
      <c r="AQ30">
        <v>4</v>
      </c>
      <c r="AR30">
        <v>4</v>
      </c>
      <c r="AS30">
        <v>3</v>
      </c>
      <c r="AT30">
        <v>4</v>
      </c>
      <c r="AU30">
        <v>6</v>
      </c>
      <c r="AV30">
        <f t="shared" si="10"/>
        <v>4.2</v>
      </c>
      <c r="AW30">
        <v>6</v>
      </c>
      <c r="AX30">
        <v>6</v>
      </c>
      <c r="AY30">
        <f t="shared" si="1"/>
        <v>4.625</v>
      </c>
      <c r="AZ30">
        <f t="shared" si="11"/>
        <v>1</v>
      </c>
      <c r="BA30">
        <f t="shared" si="2"/>
        <v>5.375</v>
      </c>
      <c r="BB30">
        <f t="shared" si="12"/>
        <v>1</v>
      </c>
      <c r="BC30" t="s">
        <v>375</v>
      </c>
      <c r="BD30" t="s">
        <v>445</v>
      </c>
      <c r="BE30" t="s">
        <v>446</v>
      </c>
      <c r="BF30">
        <v>2</v>
      </c>
      <c r="BH30">
        <f t="shared" si="3"/>
        <v>2</v>
      </c>
      <c r="BI30">
        <v>1</v>
      </c>
      <c r="BJ30">
        <v>4</v>
      </c>
      <c r="BK30">
        <f t="shared" si="13"/>
        <v>1</v>
      </c>
      <c r="BL30" t="s">
        <v>378</v>
      </c>
      <c r="BM30" t="s">
        <v>379</v>
      </c>
      <c r="BN30" s="1">
        <v>1.042824074074074E-2</v>
      </c>
      <c r="BO30" t="s">
        <v>447</v>
      </c>
      <c r="BP30" s="5" t="s">
        <v>1051</v>
      </c>
      <c r="BR30" s="11" t="b">
        <f t="shared" si="22"/>
        <v>0</v>
      </c>
      <c r="BS30" s="11" t="b">
        <f t="shared" si="22"/>
        <v>0</v>
      </c>
      <c r="BT30" s="11" t="b">
        <f t="shared" si="22"/>
        <v>0</v>
      </c>
      <c r="BU30" s="11" t="b">
        <f t="shared" si="22"/>
        <v>0</v>
      </c>
      <c r="BV30" s="11" t="b">
        <f t="shared" si="23"/>
        <v>0</v>
      </c>
      <c r="BW30" s="11" t="b">
        <f t="shared" si="23"/>
        <v>0</v>
      </c>
      <c r="BX30" s="5" t="s">
        <v>1054</v>
      </c>
      <c r="BY30" s="5" t="s">
        <v>1060</v>
      </c>
      <c r="BZ30" s="11" t="b">
        <f t="shared" si="14"/>
        <v>0</v>
      </c>
      <c r="CA30" s="11" t="b">
        <f t="shared" si="15"/>
        <v>1</v>
      </c>
      <c r="CB30" s="11" t="b">
        <f t="shared" si="24"/>
        <v>0</v>
      </c>
      <c r="CC30" s="11" t="b">
        <f t="shared" si="24"/>
        <v>0</v>
      </c>
      <c r="CD30" s="11" t="b">
        <f t="shared" si="24"/>
        <v>0</v>
      </c>
      <c r="CE30" s="11" t="b">
        <f t="shared" si="24"/>
        <v>0</v>
      </c>
      <c r="CF30" s="11" t="b">
        <f t="shared" si="24"/>
        <v>0</v>
      </c>
      <c r="CG30" s="11" t="b">
        <f t="shared" si="24"/>
        <v>0</v>
      </c>
      <c r="CH30" s="11" t="b">
        <f t="shared" si="24"/>
        <v>0</v>
      </c>
      <c r="CI30" s="11" t="b">
        <f t="shared" si="24"/>
        <v>0</v>
      </c>
      <c r="CJ30" s="11" t="b">
        <f t="shared" si="24"/>
        <v>0</v>
      </c>
      <c r="CK30" s="11" t="b">
        <f t="shared" si="24"/>
        <v>0</v>
      </c>
      <c r="CL30" s="11" t="b">
        <f t="shared" si="24"/>
        <v>0</v>
      </c>
      <c r="CM30" s="11" t="b">
        <f t="shared" si="24"/>
        <v>0</v>
      </c>
      <c r="CN30" s="11" t="b">
        <f t="shared" si="24"/>
        <v>0</v>
      </c>
      <c r="CO30" s="11" t="b">
        <f t="shared" si="25"/>
        <v>0</v>
      </c>
      <c r="CP30" s="11" t="b">
        <f t="shared" si="18"/>
        <v>0</v>
      </c>
      <c r="CQ30" s="11" t="b">
        <f t="shared" si="19"/>
        <v>0</v>
      </c>
    </row>
    <row r="31" spans="1:96">
      <c r="A31" t="s">
        <v>448</v>
      </c>
      <c r="B31" t="s">
        <v>449</v>
      </c>
      <c r="C31" t="s">
        <v>281</v>
      </c>
      <c r="D31" t="s">
        <v>54</v>
      </c>
      <c r="E31" t="s">
        <v>55</v>
      </c>
      <c r="F31" t="s">
        <v>116</v>
      </c>
      <c r="G31">
        <f t="shared" si="20"/>
        <v>0</v>
      </c>
      <c r="H31">
        <f t="shared" si="20"/>
        <v>1</v>
      </c>
      <c r="I31">
        <f t="shared" si="20"/>
        <v>0</v>
      </c>
      <c r="J31">
        <f t="shared" si="20"/>
        <v>0</v>
      </c>
      <c r="K31">
        <f t="shared" si="6"/>
        <v>1</v>
      </c>
      <c r="L31" t="s">
        <v>72</v>
      </c>
      <c r="M31" t="s">
        <v>450</v>
      </c>
      <c r="N31" t="str">
        <f t="shared" si="7"/>
        <v>london</v>
      </c>
      <c r="O31" t="s">
        <v>59</v>
      </c>
      <c r="P31" t="s">
        <v>98</v>
      </c>
      <c r="Q31">
        <v>4</v>
      </c>
      <c r="R31">
        <v>3</v>
      </c>
      <c r="S31">
        <v>4</v>
      </c>
      <c r="T31">
        <v>2</v>
      </c>
      <c r="U31">
        <v>5</v>
      </c>
      <c r="V31">
        <v>2</v>
      </c>
      <c r="W31">
        <v>3</v>
      </c>
      <c r="X31">
        <f t="shared" si="8"/>
        <v>0.125</v>
      </c>
      <c r="Y31">
        <f t="shared" si="9"/>
        <v>-0.16666666666666666</v>
      </c>
      <c r="Z31">
        <v>4</v>
      </c>
      <c r="AA31">
        <v>5</v>
      </c>
      <c r="AB31">
        <v>4</v>
      </c>
      <c r="AC31">
        <v>5</v>
      </c>
      <c r="AD31">
        <v>5</v>
      </c>
      <c r="AE31">
        <v>6</v>
      </c>
      <c r="AF31">
        <v>3</v>
      </c>
      <c r="AG31">
        <v>3</v>
      </c>
      <c r="AH31">
        <v>3</v>
      </c>
      <c r="AI31" s="35">
        <v>2</v>
      </c>
      <c r="AJ31">
        <v>5</v>
      </c>
      <c r="AK31">
        <v>3</v>
      </c>
      <c r="AL31">
        <v>3</v>
      </c>
      <c r="AM31">
        <v>6</v>
      </c>
      <c r="AN31">
        <v>5</v>
      </c>
      <c r="AO31">
        <v>3</v>
      </c>
      <c r="AP31">
        <v>3</v>
      </c>
      <c r="AQ31">
        <v>3</v>
      </c>
      <c r="AR31">
        <v>4</v>
      </c>
      <c r="AS31">
        <v>4</v>
      </c>
      <c r="AT31">
        <v>4</v>
      </c>
      <c r="AU31">
        <v>4</v>
      </c>
      <c r="AV31">
        <f t="shared" si="10"/>
        <v>3.8</v>
      </c>
      <c r="AW31">
        <v>6</v>
      </c>
      <c r="AX31">
        <v>5</v>
      </c>
      <c r="AY31">
        <f t="shared" si="1"/>
        <v>3.75</v>
      </c>
      <c r="AZ31">
        <f t="shared" si="11"/>
        <v>1</v>
      </c>
      <c r="BA31">
        <f t="shared" si="2"/>
        <v>4.375</v>
      </c>
      <c r="BB31">
        <f t="shared" si="12"/>
        <v>1</v>
      </c>
      <c r="BC31" t="s">
        <v>145</v>
      </c>
      <c r="BD31" t="s">
        <v>451</v>
      </c>
      <c r="BE31" t="s">
        <v>452</v>
      </c>
      <c r="BF31">
        <v>2</v>
      </c>
      <c r="BH31">
        <f t="shared" si="3"/>
        <v>2</v>
      </c>
      <c r="BI31">
        <v>1</v>
      </c>
      <c r="BJ31">
        <v>2</v>
      </c>
      <c r="BK31">
        <f t="shared" si="13"/>
        <v>1</v>
      </c>
      <c r="BL31" t="s">
        <v>453</v>
      </c>
      <c r="BM31" t="s">
        <v>149</v>
      </c>
      <c r="BN31" s="1">
        <v>4.1782407407407402E-3</v>
      </c>
      <c r="BP31" s="5" t="s">
        <v>1041</v>
      </c>
      <c r="BR31" s="11" t="b">
        <f t="shared" si="22"/>
        <v>0</v>
      </c>
      <c r="BS31" s="11" t="b">
        <f t="shared" si="22"/>
        <v>0</v>
      </c>
      <c r="BT31" s="11" t="b">
        <f t="shared" si="22"/>
        <v>0</v>
      </c>
      <c r="BU31" s="11" t="b">
        <f t="shared" si="22"/>
        <v>0</v>
      </c>
      <c r="BV31" s="11" t="b">
        <f t="shared" si="23"/>
        <v>0</v>
      </c>
      <c r="BW31" s="11" t="b">
        <f t="shared" si="23"/>
        <v>0</v>
      </c>
      <c r="BZ31" s="11" t="b">
        <f t="shared" si="14"/>
        <v>0</v>
      </c>
      <c r="CA31" s="11" t="b">
        <f t="shared" si="15"/>
        <v>0</v>
      </c>
      <c r="CB31" s="11" t="b">
        <f t="shared" si="24"/>
        <v>0</v>
      </c>
      <c r="CC31" s="11" t="b">
        <f t="shared" si="24"/>
        <v>0</v>
      </c>
      <c r="CD31" s="11" t="b">
        <f t="shared" si="24"/>
        <v>0</v>
      </c>
      <c r="CE31" s="11" t="b">
        <f t="shared" si="24"/>
        <v>0</v>
      </c>
      <c r="CF31" s="11" t="b">
        <f t="shared" si="24"/>
        <v>0</v>
      </c>
      <c r="CG31" s="11" t="b">
        <f t="shared" si="24"/>
        <v>0</v>
      </c>
      <c r="CH31" s="11" t="b">
        <f t="shared" si="24"/>
        <v>0</v>
      </c>
      <c r="CI31" s="11" t="b">
        <f t="shared" si="24"/>
        <v>0</v>
      </c>
      <c r="CJ31" s="11" t="b">
        <f t="shared" si="24"/>
        <v>0</v>
      </c>
      <c r="CK31" s="11" t="b">
        <f t="shared" si="24"/>
        <v>0</v>
      </c>
      <c r="CL31" s="11" t="b">
        <f t="shared" si="24"/>
        <v>0</v>
      </c>
      <c r="CM31" s="11" t="b">
        <f t="shared" si="24"/>
        <v>0</v>
      </c>
      <c r="CN31" s="11" t="b">
        <f t="shared" si="24"/>
        <v>0</v>
      </c>
      <c r="CO31" s="11" t="b">
        <f t="shared" si="25"/>
        <v>0</v>
      </c>
      <c r="CP31" s="11" t="b">
        <f t="shared" si="18"/>
        <v>0</v>
      </c>
      <c r="CQ31" s="11" t="b">
        <f t="shared" si="19"/>
        <v>0</v>
      </c>
    </row>
    <row r="32" spans="1:96">
      <c r="A32" t="s">
        <v>454</v>
      </c>
      <c r="B32" t="s">
        <v>455</v>
      </c>
      <c r="C32" t="s">
        <v>281</v>
      </c>
      <c r="D32" t="s">
        <v>70</v>
      </c>
      <c r="E32" t="s">
        <v>71</v>
      </c>
      <c r="F32" t="s">
        <v>56</v>
      </c>
      <c r="G32">
        <f t="shared" si="20"/>
        <v>0</v>
      </c>
      <c r="H32">
        <f t="shared" si="20"/>
        <v>0</v>
      </c>
      <c r="I32">
        <f t="shared" si="20"/>
        <v>0</v>
      </c>
      <c r="J32">
        <f t="shared" si="20"/>
        <v>1</v>
      </c>
      <c r="K32">
        <f t="shared" si="6"/>
        <v>1</v>
      </c>
      <c r="L32" t="s">
        <v>96</v>
      </c>
      <c r="M32" t="s">
        <v>254</v>
      </c>
      <c r="N32" t="str">
        <f t="shared" si="7"/>
        <v>Poland</v>
      </c>
      <c r="O32" t="s">
        <v>59</v>
      </c>
      <c r="P32" t="s">
        <v>60</v>
      </c>
      <c r="Q32">
        <v>5</v>
      </c>
      <c r="R32">
        <v>0</v>
      </c>
      <c r="S32">
        <v>5</v>
      </c>
      <c r="T32">
        <v>0</v>
      </c>
      <c r="U32">
        <v>6</v>
      </c>
      <c r="V32">
        <v>3</v>
      </c>
      <c r="W32">
        <v>6</v>
      </c>
      <c r="X32">
        <f t="shared" si="8"/>
        <v>0.41666666666666669</v>
      </c>
      <c r="Y32">
        <f t="shared" si="9"/>
        <v>-0.375</v>
      </c>
      <c r="Z32">
        <v>5</v>
      </c>
      <c r="AA32">
        <v>6</v>
      </c>
      <c r="AB32">
        <v>6</v>
      </c>
      <c r="AC32">
        <v>6</v>
      </c>
      <c r="AD32">
        <v>6</v>
      </c>
      <c r="AE32">
        <v>6</v>
      </c>
      <c r="AF32">
        <v>6</v>
      </c>
      <c r="AG32">
        <v>0</v>
      </c>
      <c r="AH32">
        <v>6</v>
      </c>
      <c r="AI32" s="35">
        <v>5</v>
      </c>
      <c r="AJ32">
        <v>6</v>
      </c>
      <c r="AK32">
        <v>6</v>
      </c>
      <c r="AL32">
        <v>6</v>
      </c>
      <c r="AM32">
        <v>6</v>
      </c>
      <c r="AN32">
        <v>6</v>
      </c>
      <c r="AO32">
        <v>6</v>
      </c>
      <c r="AP32">
        <v>5</v>
      </c>
      <c r="AQ32">
        <v>5</v>
      </c>
      <c r="AR32">
        <v>6</v>
      </c>
      <c r="AS32">
        <v>6</v>
      </c>
      <c r="AT32">
        <v>6</v>
      </c>
      <c r="AU32">
        <v>6</v>
      </c>
      <c r="AV32">
        <f t="shared" si="10"/>
        <v>5.8</v>
      </c>
      <c r="AW32">
        <v>6</v>
      </c>
      <c r="AX32">
        <v>6</v>
      </c>
      <c r="AY32">
        <f t="shared" si="1"/>
        <v>5.75</v>
      </c>
      <c r="AZ32">
        <f t="shared" si="11"/>
        <v>1</v>
      </c>
      <c r="BA32">
        <f t="shared" si="2"/>
        <v>5.875</v>
      </c>
      <c r="BB32">
        <f t="shared" si="12"/>
        <v>1</v>
      </c>
      <c r="BC32" t="s">
        <v>86</v>
      </c>
      <c r="BD32" t="s">
        <v>456</v>
      </c>
      <c r="BE32" t="s">
        <v>457</v>
      </c>
      <c r="BF32">
        <v>3</v>
      </c>
      <c r="BH32">
        <f t="shared" si="3"/>
        <v>3</v>
      </c>
      <c r="BI32">
        <v>4</v>
      </c>
      <c r="BJ32">
        <v>4</v>
      </c>
      <c r="BK32">
        <f t="shared" si="13"/>
        <v>1</v>
      </c>
      <c r="BL32" t="s">
        <v>458</v>
      </c>
      <c r="BM32" t="s">
        <v>459</v>
      </c>
      <c r="BN32" s="1">
        <v>8.2754629629629619E-3</v>
      </c>
      <c r="BP32" s="5" t="s">
        <v>1041</v>
      </c>
      <c r="BR32" s="11" t="b">
        <f t="shared" si="22"/>
        <v>0</v>
      </c>
      <c r="BS32" s="11" t="b">
        <f t="shared" si="22"/>
        <v>0</v>
      </c>
      <c r="BT32" s="11" t="b">
        <f t="shared" si="22"/>
        <v>0</v>
      </c>
      <c r="BU32" s="11" t="b">
        <f t="shared" si="22"/>
        <v>0</v>
      </c>
      <c r="BV32" s="11" t="b">
        <f t="shared" si="23"/>
        <v>0</v>
      </c>
      <c r="BW32" s="11" t="b">
        <f t="shared" si="23"/>
        <v>0</v>
      </c>
      <c r="BZ32" s="11" t="b">
        <f t="shared" si="14"/>
        <v>0</v>
      </c>
      <c r="CA32" s="11" t="b">
        <f t="shared" si="15"/>
        <v>0</v>
      </c>
      <c r="CB32" s="11" t="b">
        <f t="shared" si="24"/>
        <v>0</v>
      </c>
      <c r="CC32" s="11" t="b">
        <f t="shared" si="24"/>
        <v>0</v>
      </c>
      <c r="CD32" s="11" t="b">
        <f t="shared" si="24"/>
        <v>0</v>
      </c>
      <c r="CE32" s="11" t="b">
        <f t="shared" si="24"/>
        <v>0</v>
      </c>
      <c r="CF32" s="11" t="b">
        <f t="shared" si="24"/>
        <v>0</v>
      </c>
      <c r="CG32" s="11" t="b">
        <f t="shared" si="24"/>
        <v>0</v>
      </c>
      <c r="CH32" s="11" t="b">
        <f t="shared" si="24"/>
        <v>0</v>
      </c>
      <c r="CI32" s="11" t="b">
        <f t="shared" si="24"/>
        <v>0</v>
      </c>
      <c r="CJ32" s="11" t="b">
        <f t="shared" si="24"/>
        <v>0</v>
      </c>
      <c r="CK32" s="11" t="b">
        <f t="shared" si="24"/>
        <v>0</v>
      </c>
      <c r="CL32" s="11" t="b">
        <f t="shared" si="24"/>
        <v>0</v>
      </c>
      <c r="CM32" s="11" t="b">
        <f t="shared" si="24"/>
        <v>0</v>
      </c>
      <c r="CN32" s="11" t="b">
        <f t="shared" si="24"/>
        <v>0</v>
      </c>
      <c r="CO32" s="11" t="b">
        <f t="shared" si="25"/>
        <v>0</v>
      </c>
      <c r="CP32" s="11" t="b">
        <f t="shared" si="18"/>
        <v>0</v>
      </c>
      <c r="CQ32" s="11" t="b">
        <f t="shared" si="19"/>
        <v>0</v>
      </c>
    </row>
    <row r="33" spans="1:96">
      <c r="A33" t="s">
        <v>460</v>
      </c>
      <c r="B33" t="s">
        <v>461</v>
      </c>
      <c r="C33" t="s">
        <v>281</v>
      </c>
      <c r="D33" t="s">
        <v>54</v>
      </c>
      <c r="E33" t="s">
        <v>144</v>
      </c>
      <c r="F33" t="s">
        <v>116</v>
      </c>
      <c r="G33">
        <f t="shared" si="20"/>
        <v>0</v>
      </c>
      <c r="H33">
        <f t="shared" si="20"/>
        <v>1</v>
      </c>
      <c r="I33">
        <f t="shared" si="20"/>
        <v>0</v>
      </c>
      <c r="J33">
        <f t="shared" si="20"/>
        <v>0</v>
      </c>
      <c r="K33">
        <f t="shared" si="6"/>
        <v>1</v>
      </c>
      <c r="L33" t="s">
        <v>72</v>
      </c>
      <c r="M33" t="s">
        <v>125</v>
      </c>
      <c r="N33" t="str">
        <f t="shared" si="7"/>
        <v>United Kingdom</v>
      </c>
      <c r="O33" t="s">
        <v>59</v>
      </c>
      <c r="P33" t="s">
        <v>98</v>
      </c>
      <c r="Q33">
        <v>1</v>
      </c>
      <c r="R33">
        <v>3</v>
      </c>
      <c r="S33">
        <v>3</v>
      </c>
      <c r="T33">
        <v>3</v>
      </c>
      <c r="U33">
        <v>4</v>
      </c>
      <c r="V33">
        <v>5</v>
      </c>
      <c r="W33">
        <v>3</v>
      </c>
      <c r="X33">
        <f t="shared" si="8"/>
        <v>-8.3333333333333329E-2</v>
      </c>
      <c r="Y33">
        <f t="shared" si="9"/>
        <v>4.1666666666666664E-2</v>
      </c>
      <c r="Z33">
        <v>1</v>
      </c>
      <c r="AA33">
        <v>5</v>
      </c>
      <c r="AB33">
        <v>1</v>
      </c>
      <c r="AC33">
        <v>5</v>
      </c>
      <c r="AD33">
        <v>4</v>
      </c>
      <c r="AE33">
        <v>5</v>
      </c>
      <c r="AF33">
        <v>2</v>
      </c>
      <c r="AG33">
        <v>3</v>
      </c>
      <c r="AH33">
        <v>3</v>
      </c>
      <c r="AI33" s="35">
        <v>5</v>
      </c>
      <c r="AJ33">
        <v>4</v>
      </c>
      <c r="AK33">
        <v>5</v>
      </c>
      <c r="AL33">
        <v>5</v>
      </c>
      <c r="AM33">
        <v>6</v>
      </c>
      <c r="AN33">
        <v>6</v>
      </c>
      <c r="AO33">
        <v>6</v>
      </c>
      <c r="AP33">
        <v>2</v>
      </c>
      <c r="AQ33">
        <v>5</v>
      </c>
      <c r="AR33">
        <v>4</v>
      </c>
      <c r="AS33">
        <v>5</v>
      </c>
      <c r="AT33">
        <v>5</v>
      </c>
      <c r="AU33">
        <v>5</v>
      </c>
      <c r="AV33">
        <f t="shared" si="10"/>
        <v>4.8</v>
      </c>
      <c r="AW33">
        <v>6</v>
      </c>
      <c r="AX33">
        <v>5</v>
      </c>
      <c r="AY33">
        <f t="shared" si="1"/>
        <v>4.875</v>
      </c>
      <c r="AZ33">
        <f t="shared" si="11"/>
        <v>1</v>
      </c>
      <c r="BA33">
        <f t="shared" si="2"/>
        <v>3.25</v>
      </c>
      <c r="BB33">
        <f t="shared" si="12"/>
        <v>1</v>
      </c>
      <c r="BC33" t="s">
        <v>145</v>
      </c>
      <c r="BD33" t="s">
        <v>166</v>
      </c>
      <c r="BE33" t="s">
        <v>462</v>
      </c>
      <c r="BF33">
        <v>1</v>
      </c>
      <c r="BH33">
        <f t="shared" si="3"/>
        <v>1</v>
      </c>
      <c r="BI33">
        <v>1</v>
      </c>
      <c r="BJ33">
        <v>2</v>
      </c>
      <c r="BK33">
        <f t="shared" si="13"/>
        <v>1</v>
      </c>
      <c r="BL33" t="s">
        <v>463</v>
      </c>
      <c r="BM33" t="s">
        <v>149</v>
      </c>
      <c r="BN33" s="1">
        <v>2.5347222222222221E-3</v>
      </c>
      <c r="BO33" t="s">
        <v>464</v>
      </c>
      <c r="BP33" s="5" t="s">
        <v>1042</v>
      </c>
      <c r="BR33" s="11" t="b">
        <f t="shared" si="22"/>
        <v>0</v>
      </c>
      <c r="BS33" s="11" t="b">
        <f t="shared" si="22"/>
        <v>0</v>
      </c>
      <c r="BT33" s="11" t="b">
        <f t="shared" si="22"/>
        <v>0</v>
      </c>
      <c r="BU33" s="11" t="b">
        <f t="shared" si="22"/>
        <v>0</v>
      </c>
      <c r="BV33" s="11" t="b">
        <f t="shared" si="23"/>
        <v>0</v>
      </c>
      <c r="BW33" s="11" t="b">
        <f t="shared" si="23"/>
        <v>0</v>
      </c>
      <c r="BX33" s="5" t="s">
        <v>1054</v>
      </c>
      <c r="BZ33" s="11" t="b">
        <f t="shared" si="14"/>
        <v>0</v>
      </c>
      <c r="CA33" s="11" t="b">
        <f t="shared" si="15"/>
        <v>1</v>
      </c>
      <c r="CB33" s="11" t="b">
        <f t="shared" si="24"/>
        <v>0</v>
      </c>
      <c r="CC33" s="11" t="b">
        <f t="shared" si="24"/>
        <v>0</v>
      </c>
      <c r="CD33" s="11" t="b">
        <f t="shared" si="24"/>
        <v>0</v>
      </c>
      <c r="CE33" s="11" t="b">
        <f t="shared" si="24"/>
        <v>0</v>
      </c>
      <c r="CF33" s="11" t="b">
        <f t="shared" si="24"/>
        <v>0</v>
      </c>
      <c r="CG33" s="11" t="b">
        <f t="shared" si="24"/>
        <v>0</v>
      </c>
      <c r="CH33" s="11" t="b">
        <f t="shared" si="24"/>
        <v>0</v>
      </c>
      <c r="CI33" s="11" t="b">
        <f t="shared" si="24"/>
        <v>0</v>
      </c>
      <c r="CJ33" s="11" t="b">
        <f t="shared" si="24"/>
        <v>0</v>
      </c>
      <c r="CK33" s="11" t="b">
        <f t="shared" si="24"/>
        <v>0</v>
      </c>
      <c r="CL33" s="11" t="b">
        <f t="shared" si="24"/>
        <v>0</v>
      </c>
      <c r="CM33" s="11" t="b">
        <f t="shared" si="24"/>
        <v>0</v>
      </c>
      <c r="CN33" s="11" t="b">
        <f t="shared" si="24"/>
        <v>0</v>
      </c>
      <c r="CO33" s="11" t="b">
        <f t="shared" si="25"/>
        <v>0</v>
      </c>
      <c r="CP33" s="11" t="b">
        <f t="shared" si="18"/>
        <v>0</v>
      </c>
      <c r="CQ33" s="11" t="b">
        <f t="shared" si="19"/>
        <v>0</v>
      </c>
      <c r="CR33" t="s">
        <v>465</v>
      </c>
    </row>
    <row r="34" spans="1:96">
      <c r="A34" t="s">
        <v>466</v>
      </c>
      <c r="B34" t="s">
        <v>467</v>
      </c>
      <c r="C34" t="s">
        <v>281</v>
      </c>
      <c r="D34" t="s">
        <v>70</v>
      </c>
      <c r="E34" t="s">
        <v>144</v>
      </c>
      <c r="F34" t="s">
        <v>56</v>
      </c>
      <c r="G34">
        <f t="shared" si="20"/>
        <v>0</v>
      </c>
      <c r="H34">
        <f t="shared" si="20"/>
        <v>0</v>
      </c>
      <c r="I34">
        <f t="shared" si="20"/>
        <v>0</v>
      </c>
      <c r="J34">
        <f t="shared" si="20"/>
        <v>1</v>
      </c>
      <c r="K34">
        <f t="shared" si="6"/>
        <v>1</v>
      </c>
      <c r="L34" t="s">
        <v>96</v>
      </c>
      <c r="M34" t="s">
        <v>244</v>
      </c>
      <c r="N34" t="str">
        <f t="shared" si="7"/>
        <v>Uk</v>
      </c>
      <c r="O34" t="s">
        <v>59</v>
      </c>
      <c r="P34" t="s">
        <v>98</v>
      </c>
      <c r="Q34">
        <v>3</v>
      </c>
      <c r="R34">
        <v>4</v>
      </c>
      <c r="S34">
        <v>4</v>
      </c>
      <c r="T34">
        <v>4</v>
      </c>
      <c r="U34">
        <v>5</v>
      </c>
      <c r="V34">
        <v>5</v>
      </c>
      <c r="W34">
        <v>3</v>
      </c>
      <c r="X34">
        <f t="shared" si="8"/>
        <v>-4.1666666666666664E-2</v>
      </c>
      <c r="Y34">
        <f t="shared" si="9"/>
        <v>4.1666666666666664E-2</v>
      </c>
      <c r="Z34">
        <v>4</v>
      </c>
      <c r="AA34">
        <v>6</v>
      </c>
      <c r="AB34">
        <v>1</v>
      </c>
      <c r="AC34">
        <v>5</v>
      </c>
      <c r="AD34">
        <v>5</v>
      </c>
      <c r="AE34">
        <v>6</v>
      </c>
      <c r="AF34">
        <v>4</v>
      </c>
      <c r="AG34">
        <v>0</v>
      </c>
      <c r="AH34">
        <v>6</v>
      </c>
      <c r="AI34" s="35">
        <v>1</v>
      </c>
      <c r="AJ34">
        <v>2</v>
      </c>
      <c r="AK34">
        <v>3</v>
      </c>
      <c r="AL34">
        <v>3</v>
      </c>
      <c r="AM34">
        <v>6</v>
      </c>
      <c r="AN34">
        <v>3</v>
      </c>
      <c r="AO34">
        <v>5</v>
      </c>
      <c r="AP34">
        <v>2</v>
      </c>
      <c r="AQ34">
        <v>1</v>
      </c>
      <c r="AR34">
        <v>1</v>
      </c>
      <c r="AS34">
        <v>1</v>
      </c>
      <c r="AT34">
        <v>1</v>
      </c>
      <c r="AU34">
        <v>1</v>
      </c>
      <c r="AV34">
        <f t="shared" si="10"/>
        <v>1</v>
      </c>
      <c r="AW34">
        <v>6</v>
      </c>
      <c r="AX34">
        <v>5</v>
      </c>
      <c r="AY34">
        <f t="shared" si="1"/>
        <v>3.125</v>
      </c>
      <c r="AZ34">
        <f t="shared" si="11"/>
        <v>1</v>
      </c>
      <c r="BA34">
        <f t="shared" si="2"/>
        <v>4.625</v>
      </c>
      <c r="BB34">
        <f t="shared" si="12"/>
        <v>1</v>
      </c>
      <c r="BC34" t="s">
        <v>86</v>
      </c>
      <c r="BD34" t="s">
        <v>270</v>
      </c>
      <c r="BE34" t="s">
        <v>468</v>
      </c>
      <c r="BF34">
        <v>2</v>
      </c>
      <c r="BH34">
        <f t="shared" si="3"/>
        <v>2</v>
      </c>
      <c r="BI34">
        <v>1</v>
      </c>
      <c r="BJ34">
        <v>2</v>
      </c>
      <c r="BK34">
        <f t="shared" si="13"/>
        <v>1</v>
      </c>
      <c r="BL34" t="s">
        <v>469</v>
      </c>
      <c r="BM34" t="s">
        <v>90</v>
      </c>
      <c r="BN34" s="1">
        <v>5.8449074074074072E-3</v>
      </c>
      <c r="BO34" t="s">
        <v>470</v>
      </c>
      <c r="BP34" s="5" t="s">
        <v>1042</v>
      </c>
      <c r="BR34" s="11" t="b">
        <f t="shared" si="22"/>
        <v>0</v>
      </c>
      <c r="BS34" s="11" t="b">
        <f t="shared" si="22"/>
        <v>0</v>
      </c>
      <c r="BT34" s="11" t="b">
        <f t="shared" si="22"/>
        <v>0</v>
      </c>
      <c r="BU34" s="11" t="b">
        <f t="shared" si="22"/>
        <v>0</v>
      </c>
      <c r="BV34" s="11" t="b">
        <f t="shared" si="23"/>
        <v>0</v>
      </c>
      <c r="BW34" s="11" t="b">
        <f t="shared" si="23"/>
        <v>0</v>
      </c>
      <c r="BX34" s="5" t="s">
        <v>1061</v>
      </c>
      <c r="BY34" s="5" t="s">
        <v>1062</v>
      </c>
      <c r="BZ34" s="11" t="b">
        <f t="shared" si="14"/>
        <v>0</v>
      </c>
      <c r="CA34" s="11" t="b">
        <f t="shared" si="15"/>
        <v>1</v>
      </c>
      <c r="CB34" s="11" t="b">
        <f t="shared" si="24"/>
        <v>1</v>
      </c>
      <c r="CC34" s="11" t="b">
        <f t="shared" si="24"/>
        <v>0</v>
      </c>
      <c r="CD34" s="11" t="b">
        <f t="shared" si="24"/>
        <v>0</v>
      </c>
      <c r="CE34" s="11" t="b">
        <f t="shared" si="24"/>
        <v>0</v>
      </c>
      <c r="CF34" s="11" t="b">
        <f t="shared" si="24"/>
        <v>0</v>
      </c>
      <c r="CG34" s="11" t="b">
        <f t="shared" si="24"/>
        <v>0</v>
      </c>
      <c r="CH34" s="11" t="b">
        <f t="shared" si="24"/>
        <v>0</v>
      </c>
      <c r="CI34" s="11" t="b">
        <f t="shared" si="24"/>
        <v>0</v>
      </c>
      <c r="CJ34" s="11" t="b">
        <f t="shared" si="24"/>
        <v>0</v>
      </c>
      <c r="CK34" s="11" t="b">
        <f t="shared" si="24"/>
        <v>0</v>
      </c>
      <c r="CL34" s="11" t="b">
        <f t="shared" si="24"/>
        <v>0</v>
      </c>
      <c r="CM34" s="11" t="b">
        <f t="shared" si="24"/>
        <v>0</v>
      </c>
      <c r="CN34" s="11" t="b">
        <f t="shared" si="24"/>
        <v>0</v>
      </c>
      <c r="CO34" s="11" t="b">
        <f t="shared" si="25"/>
        <v>0</v>
      </c>
      <c r="CP34" s="11" t="b">
        <f t="shared" si="18"/>
        <v>0</v>
      </c>
      <c r="CQ34" s="11" t="b">
        <f t="shared" si="19"/>
        <v>1</v>
      </c>
    </row>
    <row r="35" spans="1:96">
      <c r="A35" t="s">
        <v>471</v>
      </c>
      <c r="B35" t="s">
        <v>472</v>
      </c>
      <c r="C35" t="s">
        <v>281</v>
      </c>
      <c r="D35" t="s">
        <v>54</v>
      </c>
      <c r="E35" t="s">
        <v>71</v>
      </c>
      <c r="F35" t="s">
        <v>83</v>
      </c>
      <c r="G35">
        <f t="shared" si="20"/>
        <v>0</v>
      </c>
      <c r="H35">
        <f t="shared" si="20"/>
        <v>0</v>
      </c>
      <c r="I35">
        <f t="shared" si="20"/>
        <v>1</v>
      </c>
      <c r="J35">
        <f t="shared" si="20"/>
        <v>0</v>
      </c>
      <c r="K35">
        <f t="shared" si="6"/>
        <v>1</v>
      </c>
      <c r="L35" t="s">
        <v>96</v>
      </c>
      <c r="M35" t="s">
        <v>84</v>
      </c>
      <c r="N35" t="str">
        <f t="shared" si="7"/>
        <v>United States</v>
      </c>
      <c r="O35" t="s">
        <v>59</v>
      </c>
      <c r="P35" t="s">
        <v>60</v>
      </c>
      <c r="Q35">
        <v>1</v>
      </c>
      <c r="R35">
        <v>1</v>
      </c>
      <c r="S35">
        <v>1</v>
      </c>
      <c r="T35">
        <v>1</v>
      </c>
      <c r="U35">
        <v>3</v>
      </c>
      <c r="V35">
        <v>2</v>
      </c>
      <c r="W35">
        <v>2</v>
      </c>
      <c r="X35">
        <f t="shared" si="8"/>
        <v>0</v>
      </c>
      <c r="Y35">
        <f t="shared" si="9"/>
        <v>-8.3333333333333329E-2</v>
      </c>
      <c r="Z35">
        <v>3</v>
      </c>
      <c r="AA35">
        <v>2</v>
      </c>
      <c r="AB35">
        <v>3</v>
      </c>
      <c r="AC35">
        <v>3</v>
      </c>
      <c r="AD35">
        <v>3</v>
      </c>
      <c r="AE35">
        <v>3</v>
      </c>
      <c r="AF35">
        <v>4</v>
      </c>
      <c r="AG35">
        <v>3</v>
      </c>
      <c r="AH35">
        <v>3</v>
      </c>
      <c r="AI35" s="35">
        <v>5</v>
      </c>
      <c r="AJ35">
        <v>4</v>
      </c>
      <c r="AK35">
        <v>5</v>
      </c>
      <c r="AL35">
        <v>4</v>
      </c>
      <c r="AM35">
        <v>4</v>
      </c>
      <c r="AN35">
        <v>4</v>
      </c>
      <c r="AO35">
        <v>4</v>
      </c>
      <c r="AP35">
        <v>3</v>
      </c>
      <c r="AQ35">
        <v>4</v>
      </c>
      <c r="AR35">
        <v>4</v>
      </c>
      <c r="AS35">
        <v>4</v>
      </c>
      <c r="AT35">
        <v>4</v>
      </c>
      <c r="AU35">
        <v>3</v>
      </c>
      <c r="AV35">
        <f t="shared" si="10"/>
        <v>3.8</v>
      </c>
      <c r="AW35">
        <v>6</v>
      </c>
      <c r="AX35">
        <v>3</v>
      </c>
      <c r="AY35">
        <f t="shared" ref="AY35:AY66" si="26">AVERAGE(AI35,AJ35,AK35,AL35,AM35,AN35,AO35,AP35)</f>
        <v>4.125</v>
      </c>
      <c r="AZ35">
        <f t="shared" si="11"/>
        <v>1</v>
      </c>
      <c r="BA35">
        <f t="shared" ref="BA35:BA66" si="27">AVERAGE(BC37,Z35,AA35,AB35:AF35,AH35)</f>
        <v>3</v>
      </c>
      <c r="BB35">
        <f t="shared" si="12"/>
        <v>0</v>
      </c>
      <c r="BC35" t="s">
        <v>86</v>
      </c>
      <c r="BD35" t="s">
        <v>473</v>
      </c>
      <c r="BE35" t="s">
        <v>474</v>
      </c>
      <c r="BF35">
        <v>1</v>
      </c>
      <c r="BH35">
        <f t="shared" si="3"/>
        <v>1</v>
      </c>
      <c r="BI35">
        <v>2</v>
      </c>
      <c r="BJ35">
        <v>4</v>
      </c>
      <c r="BK35">
        <f t="shared" si="13"/>
        <v>1</v>
      </c>
      <c r="BL35" t="s">
        <v>475</v>
      </c>
      <c r="BM35" t="s">
        <v>476</v>
      </c>
      <c r="BN35" s="1">
        <v>4.6527777777777774E-3</v>
      </c>
      <c r="BO35" t="s">
        <v>477</v>
      </c>
      <c r="BP35" s="5" t="s">
        <v>736</v>
      </c>
      <c r="BQ35" s="5" t="s">
        <v>1151</v>
      </c>
      <c r="BR35" s="11" t="b">
        <f t="shared" si="22"/>
        <v>0</v>
      </c>
      <c r="BS35" s="11" t="b">
        <f t="shared" si="22"/>
        <v>1</v>
      </c>
      <c r="BT35" s="11" t="b">
        <f t="shared" si="22"/>
        <v>0</v>
      </c>
      <c r="BU35" s="11" t="b">
        <f t="shared" si="22"/>
        <v>0</v>
      </c>
      <c r="BV35" s="11" t="b">
        <f t="shared" si="23"/>
        <v>0</v>
      </c>
      <c r="BW35" s="11" t="b">
        <f t="shared" si="23"/>
        <v>0</v>
      </c>
      <c r="BZ35" s="11" t="b">
        <f t="shared" si="14"/>
        <v>0</v>
      </c>
      <c r="CA35" s="11" t="b">
        <f t="shared" si="15"/>
        <v>0</v>
      </c>
      <c r="CB35" s="11" t="b">
        <f t="shared" si="24"/>
        <v>0</v>
      </c>
      <c r="CC35" s="11" t="b">
        <f t="shared" si="24"/>
        <v>0</v>
      </c>
      <c r="CD35" s="11" t="b">
        <f t="shared" si="24"/>
        <v>0</v>
      </c>
      <c r="CE35" s="11" t="b">
        <f t="shared" si="24"/>
        <v>0</v>
      </c>
      <c r="CF35" s="11" t="b">
        <f t="shared" si="24"/>
        <v>0</v>
      </c>
      <c r="CG35" s="11" t="b">
        <f t="shared" si="24"/>
        <v>0</v>
      </c>
      <c r="CH35" s="11" t="b">
        <f t="shared" si="24"/>
        <v>0</v>
      </c>
      <c r="CI35" s="11" t="b">
        <f t="shared" si="24"/>
        <v>0</v>
      </c>
      <c r="CJ35" s="11" t="b">
        <f t="shared" si="24"/>
        <v>0</v>
      </c>
      <c r="CK35" s="11" t="b">
        <f t="shared" si="24"/>
        <v>0</v>
      </c>
      <c r="CL35" s="11" t="b">
        <f t="shared" si="24"/>
        <v>0</v>
      </c>
      <c r="CM35" s="11" t="b">
        <f t="shared" si="24"/>
        <v>0</v>
      </c>
      <c r="CN35" s="11" t="b">
        <f t="shared" si="24"/>
        <v>0</v>
      </c>
      <c r="CO35" s="11" t="b">
        <f t="shared" si="25"/>
        <v>0</v>
      </c>
      <c r="CP35" s="11" t="b">
        <f t="shared" si="18"/>
        <v>0</v>
      </c>
      <c r="CQ35" s="11" t="b">
        <f t="shared" si="19"/>
        <v>0</v>
      </c>
      <c r="CR35" t="s">
        <v>429</v>
      </c>
    </row>
    <row r="36" spans="1:96">
      <c r="A36" t="s">
        <v>478</v>
      </c>
      <c r="B36" t="s">
        <v>479</v>
      </c>
      <c r="C36" t="s">
        <v>281</v>
      </c>
      <c r="D36" t="s">
        <v>70</v>
      </c>
      <c r="E36" t="s">
        <v>71</v>
      </c>
      <c r="F36" t="s">
        <v>56</v>
      </c>
      <c r="G36">
        <f t="shared" si="20"/>
        <v>0</v>
      </c>
      <c r="H36">
        <f t="shared" si="20"/>
        <v>0</v>
      </c>
      <c r="I36">
        <f t="shared" si="20"/>
        <v>0</v>
      </c>
      <c r="J36">
        <f t="shared" si="20"/>
        <v>1</v>
      </c>
      <c r="K36">
        <f t="shared" si="6"/>
        <v>1</v>
      </c>
      <c r="L36" t="s">
        <v>96</v>
      </c>
      <c r="M36" t="s">
        <v>480</v>
      </c>
      <c r="N36" t="str">
        <f t="shared" si="7"/>
        <v>M√©xico</v>
      </c>
      <c r="O36" t="s">
        <v>59</v>
      </c>
      <c r="P36" t="s">
        <v>60</v>
      </c>
      <c r="Q36">
        <v>3</v>
      </c>
      <c r="R36">
        <v>3</v>
      </c>
      <c r="S36">
        <v>3</v>
      </c>
      <c r="T36">
        <v>4</v>
      </c>
      <c r="U36">
        <v>4</v>
      </c>
      <c r="V36">
        <v>3</v>
      </c>
      <c r="W36">
        <v>3</v>
      </c>
      <c r="X36">
        <f t="shared" si="8"/>
        <v>-4.1666666666666664E-2</v>
      </c>
      <c r="Y36">
        <f t="shared" si="9"/>
        <v>0</v>
      </c>
      <c r="Z36">
        <v>4</v>
      </c>
      <c r="AA36">
        <v>5</v>
      </c>
      <c r="AB36">
        <v>6</v>
      </c>
      <c r="AC36">
        <v>6</v>
      </c>
      <c r="AD36">
        <v>6</v>
      </c>
      <c r="AE36">
        <v>6</v>
      </c>
      <c r="AF36">
        <v>6</v>
      </c>
      <c r="AG36">
        <v>2</v>
      </c>
      <c r="AH36">
        <v>4</v>
      </c>
      <c r="AI36" s="35">
        <v>5</v>
      </c>
      <c r="AJ36">
        <v>6</v>
      </c>
      <c r="AK36">
        <v>5</v>
      </c>
      <c r="AL36">
        <v>4</v>
      </c>
      <c r="AM36">
        <v>6</v>
      </c>
      <c r="AN36">
        <v>4</v>
      </c>
      <c r="AO36">
        <v>5</v>
      </c>
      <c r="AP36">
        <v>6</v>
      </c>
      <c r="AQ36">
        <v>5</v>
      </c>
      <c r="AR36">
        <v>5</v>
      </c>
      <c r="AS36">
        <v>5</v>
      </c>
      <c r="AT36">
        <v>5</v>
      </c>
      <c r="AU36">
        <v>5</v>
      </c>
      <c r="AV36">
        <f t="shared" si="10"/>
        <v>5</v>
      </c>
      <c r="AW36">
        <v>6</v>
      </c>
      <c r="AX36">
        <v>6</v>
      </c>
      <c r="AY36">
        <f t="shared" si="26"/>
        <v>5.125</v>
      </c>
      <c r="AZ36">
        <f t="shared" si="11"/>
        <v>1</v>
      </c>
      <c r="BA36">
        <f t="shared" si="27"/>
        <v>5.375</v>
      </c>
      <c r="BB36">
        <f t="shared" si="12"/>
        <v>1</v>
      </c>
      <c r="BC36" t="s">
        <v>86</v>
      </c>
      <c r="BD36" t="s">
        <v>481</v>
      </c>
      <c r="BE36" t="s">
        <v>482</v>
      </c>
      <c r="BF36">
        <v>1</v>
      </c>
      <c r="BH36">
        <f t="shared" si="3"/>
        <v>1</v>
      </c>
      <c r="BI36">
        <v>1</v>
      </c>
      <c r="BJ36">
        <v>2</v>
      </c>
      <c r="BK36">
        <f t="shared" si="13"/>
        <v>1</v>
      </c>
      <c r="BL36" t="s">
        <v>106</v>
      </c>
      <c r="BM36" t="s">
        <v>90</v>
      </c>
      <c r="BN36" s="1">
        <v>7.905092592592592E-3</v>
      </c>
      <c r="BO36" t="s">
        <v>483</v>
      </c>
      <c r="BP36" s="5" t="s">
        <v>1044</v>
      </c>
      <c r="BR36" s="11" t="b">
        <f t="shared" si="22"/>
        <v>0</v>
      </c>
      <c r="BS36" s="11" t="b">
        <f t="shared" si="22"/>
        <v>0</v>
      </c>
      <c r="BT36" s="11" t="b">
        <f t="shared" si="22"/>
        <v>0</v>
      </c>
      <c r="BU36" s="11" t="b">
        <f t="shared" si="22"/>
        <v>0</v>
      </c>
      <c r="BV36" s="11" t="b">
        <f t="shared" si="23"/>
        <v>0</v>
      </c>
      <c r="BW36" s="11" t="b">
        <f t="shared" si="23"/>
        <v>0</v>
      </c>
      <c r="BZ36" s="11" t="b">
        <f t="shared" si="14"/>
        <v>0</v>
      </c>
      <c r="CA36" s="11" t="b">
        <f t="shared" si="15"/>
        <v>0</v>
      </c>
      <c r="CB36" s="11" t="b">
        <f t="shared" si="24"/>
        <v>0</v>
      </c>
      <c r="CC36" s="11" t="b">
        <f t="shared" si="24"/>
        <v>0</v>
      </c>
      <c r="CD36" s="11" t="b">
        <f t="shared" si="24"/>
        <v>0</v>
      </c>
      <c r="CE36" s="11" t="b">
        <f t="shared" si="24"/>
        <v>0</v>
      </c>
      <c r="CF36" s="11" t="b">
        <f t="shared" si="24"/>
        <v>0</v>
      </c>
      <c r="CG36" s="11" t="b">
        <f t="shared" si="24"/>
        <v>0</v>
      </c>
      <c r="CH36" s="11" t="b">
        <f t="shared" si="24"/>
        <v>0</v>
      </c>
      <c r="CI36" s="11" t="b">
        <f t="shared" si="24"/>
        <v>0</v>
      </c>
      <c r="CJ36" s="11" t="b">
        <f t="shared" si="24"/>
        <v>0</v>
      </c>
      <c r="CK36" s="11" t="b">
        <f t="shared" si="24"/>
        <v>0</v>
      </c>
      <c r="CL36" s="11" t="b">
        <f t="shared" si="24"/>
        <v>0</v>
      </c>
      <c r="CM36" s="11" t="b">
        <f t="shared" si="24"/>
        <v>0</v>
      </c>
      <c r="CN36" s="11" t="b">
        <f t="shared" si="24"/>
        <v>0</v>
      </c>
      <c r="CO36" s="11" t="b">
        <f t="shared" si="25"/>
        <v>0</v>
      </c>
      <c r="CP36" s="11" t="b">
        <f t="shared" ref="CP36:CP68" si="28">ISNUMBER(SEARCH($CP$2,BY36))</f>
        <v>0</v>
      </c>
      <c r="CQ36" s="11" t="b">
        <f t="shared" si="19"/>
        <v>0</v>
      </c>
      <c r="CR36" t="s">
        <v>484</v>
      </c>
    </row>
    <row r="37" spans="1:96">
      <c r="A37" t="s">
        <v>485</v>
      </c>
      <c r="B37" t="s">
        <v>486</v>
      </c>
      <c r="C37" t="s">
        <v>281</v>
      </c>
      <c r="D37" t="s">
        <v>70</v>
      </c>
      <c r="E37" t="s">
        <v>144</v>
      </c>
      <c r="F37" t="s">
        <v>56</v>
      </c>
      <c r="G37">
        <f t="shared" si="20"/>
        <v>0</v>
      </c>
      <c r="H37">
        <f t="shared" si="20"/>
        <v>0</v>
      </c>
      <c r="I37">
        <f t="shared" si="20"/>
        <v>0</v>
      </c>
      <c r="J37">
        <f t="shared" si="20"/>
        <v>1</v>
      </c>
      <c r="K37">
        <f t="shared" si="6"/>
        <v>1</v>
      </c>
      <c r="L37" t="s">
        <v>96</v>
      </c>
      <c r="M37" t="s">
        <v>58</v>
      </c>
      <c r="N37" t="str">
        <f t="shared" si="7"/>
        <v>Portugal</v>
      </c>
      <c r="O37" t="s">
        <v>59</v>
      </c>
      <c r="P37" t="s">
        <v>60</v>
      </c>
      <c r="Q37">
        <v>4</v>
      </c>
      <c r="R37">
        <v>5</v>
      </c>
      <c r="S37">
        <v>4</v>
      </c>
      <c r="T37">
        <v>3</v>
      </c>
      <c r="U37">
        <v>4</v>
      </c>
      <c r="V37">
        <v>4</v>
      </c>
      <c r="W37">
        <v>5</v>
      </c>
      <c r="X37">
        <f t="shared" si="8"/>
        <v>0</v>
      </c>
      <c r="Y37">
        <f t="shared" si="9"/>
        <v>-8.3333333333333329E-2</v>
      </c>
      <c r="Z37">
        <v>5</v>
      </c>
      <c r="AA37">
        <v>6</v>
      </c>
      <c r="AB37">
        <v>4</v>
      </c>
      <c r="AC37">
        <v>5</v>
      </c>
      <c r="AD37">
        <v>6</v>
      </c>
      <c r="AE37">
        <v>6</v>
      </c>
      <c r="AF37">
        <v>5</v>
      </c>
      <c r="AG37">
        <v>0</v>
      </c>
      <c r="AH37">
        <v>6</v>
      </c>
      <c r="AI37" s="35">
        <v>6</v>
      </c>
      <c r="AJ37">
        <v>6</v>
      </c>
      <c r="AK37">
        <v>5</v>
      </c>
      <c r="AL37">
        <v>4</v>
      </c>
      <c r="AM37">
        <v>6</v>
      </c>
      <c r="AN37">
        <v>6</v>
      </c>
      <c r="AO37">
        <v>5</v>
      </c>
      <c r="AP37">
        <v>4</v>
      </c>
      <c r="AQ37">
        <v>5</v>
      </c>
      <c r="AR37">
        <v>5</v>
      </c>
      <c r="AS37">
        <v>5</v>
      </c>
      <c r="AT37">
        <v>5</v>
      </c>
      <c r="AU37">
        <v>5</v>
      </c>
      <c r="AV37">
        <f t="shared" si="10"/>
        <v>5</v>
      </c>
      <c r="AW37">
        <v>6</v>
      </c>
      <c r="AX37">
        <v>6</v>
      </c>
      <c r="AY37">
        <f t="shared" si="26"/>
        <v>5.25</v>
      </c>
      <c r="AZ37">
        <f t="shared" si="11"/>
        <v>1</v>
      </c>
      <c r="BA37">
        <f t="shared" si="27"/>
        <v>5.375</v>
      </c>
      <c r="BB37">
        <f t="shared" si="12"/>
        <v>1</v>
      </c>
      <c r="BC37" t="s">
        <v>61</v>
      </c>
      <c r="BD37" t="s">
        <v>473</v>
      </c>
      <c r="BE37" t="s">
        <v>487</v>
      </c>
      <c r="BF37">
        <v>1</v>
      </c>
      <c r="BH37">
        <f t="shared" si="3"/>
        <v>1</v>
      </c>
      <c r="BI37">
        <v>1</v>
      </c>
      <c r="BJ37">
        <v>1</v>
      </c>
      <c r="BK37">
        <f t="shared" si="13"/>
        <v>0</v>
      </c>
      <c r="BL37" t="s">
        <v>64</v>
      </c>
      <c r="BM37" t="s">
        <v>65</v>
      </c>
      <c r="BN37" s="1">
        <v>2.4421296296296296E-3</v>
      </c>
      <c r="BO37" t="s">
        <v>488</v>
      </c>
      <c r="BP37" s="5" t="s">
        <v>1041</v>
      </c>
      <c r="BR37" s="11" t="b">
        <f t="shared" si="22"/>
        <v>0</v>
      </c>
      <c r="BS37" s="11" t="b">
        <f t="shared" si="22"/>
        <v>0</v>
      </c>
      <c r="BT37" s="11" t="b">
        <f t="shared" si="22"/>
        <v>0</v>
      </c>
      <c r="BU37" s="11" t="b">
        <f t="shared" si="22"/>
        <v>0</v>
      </c>
      <c r="BV37" s="11" t="b">
        <f t="shared" si="23"/>
        <v>0</v>
      </c>
      <c r="BW37" s="11" t="b">
        <f t="shared" si="23"/>
        <v>0</v>
      </c>
      <c r="BZ37" s="11" t="b">
        <f t="shared" si="14"/>
        <v>0</v>
      </c>
      <c r="CA37" s="11" t="b">
        <f t="shared" si="15"/>
        <v>0</v>
      </c>
      <c r="CB37" s="11" t="b">
        <f t="shared" si="24"/>
        <v>0</v>
      </c>
      <c r="CC37" s="11" t="b">
        <f t="shared" si="24"/>
        <v>0</v>
      </c>
      <c r="CD37" s="11" t="b">
        <f t="shared" si="24"/>
        <v>0</v>
      </c>
      <c r="CE37" s="11" t="b">
        <f t="shared" si="24"/>
        <v>0</v>
      </c>
      <c r="CF37" s="11" t="b">
        <f t="shared" si="24"/>
        <v>0</v>
      </c>
      <c r="CG37" s="11" t="b">
        <f t="shared" si="24"/>
        <v>0</v>
      </c>
      <c r="CH37" s="11" t="b">
        <f t="shared" si="24"/>
        <v>0</v>
      </c>
      <c r="CI37" s="11" t="b">
        <f t="shared" si="24"/>
        <v>0</v>
      </c>
      <c r="CJ37" s="11" t="b">
        <f t="shared" si="24"/>
        <v>0</v>
      </c>
      <c r="CK37" s="11" t="b">
        <f t="shared" si="24"/>
        <v>0</v>
      </c>
      <c r="CL37" s="11" t="b">
        <f t="shared" si="24"/>
        <v>0</v>
      </c>
      <c r="CM37" s="11" t="b">
        <f t="shared" si="24"/>
        <v>0</v>
      </c>
      <c r="CN37" s="11" t="b">
        <f t="shared" si="24"/>
        <v>0</v>
      </c>
      <c r="CO37" s="11" t="b">
        <f t="shared" si="25"/>
        <v>0</v>
      </c>
      <c r="CP37" s="11" t="b">
        <f t="shared" si="28"/>
        <v>0</v>
      </c>
      <c r="CQ37" s="11" t="b">
        <f t="shared" si="19"/>
        <v>0</v>
      </c>
      <c r="CR37" t="s">
        <v>489</v>
      </c>
    </row>
    <row r="38" spans="1:96">
      <c r="A38" t="s">
        <v>490</v>
      </c>
      <c r="B38" t="s">
        <v>491</v>
      </c>
      <c r="C38" t="s">
        <v>281</v>
      </c>
      <c r="D38" t="s">
        <v>54</v>
      </c>
      <c r="E38" t="s">
        <v>144</v>
      </c>
      <c r="F38" t="s">
        <v>83</v>
      </c>
      <c r="G38">
        <f t="shared" ref="G38:J69" si="29">IF(ISNUMBER(SEARCH(G$2,$F38)),1,0)</f>
        <v>0</v>
      </c>
      <c r="H38">
        <f t="shared" si="29"/>
        <v>0</v>
      </c>
      <c r="I38">
        <f t="shared" si="29"/>
        <v>1</v>
      </c>
      <c r="J38">
        <f t="shared" si="29"/>
        <v>0</v>
      </c>
      <c r="K38">
        <f t="shared" si="6"/>
        <v>1</v>
      </c>
      <c r="L38" t="s">
        <v>96</v>
      </c>
      <c r="M38" t="s">
        <v>492</v>
      </c>
      <c r="N38" t="str">
        <f t="shared" si="7"/>
        <v>Estonia</v>
      </c>
      <c r="O38" t="s">
        <v>493</v>
      </c>
      <c r="P38" t="s">
        <v>60</v>
      </c>
      <c r="Q38">
        <v>3</v>
      </c>
      <c r="R38">
        <v>4</v>
      </c>
      <c r="S38">
        <v>4</v>
      </c>
      <c r="T38">
        <v>2</v>
      </c>
      <c r="U38">
        <v>4</v>
      </c>
      <c r="V38">
        <v>5</v>
      </c>
      <c r="W38">
        <v>3</v>
      </c>
      <c r="X38">
        <f t="shared" si="8"/>
        <v>4.1666666666666664E-2</v>
      </c>
      <c r="Y38">
        <f t="shared" si="9"/>
        <v>0</v>
      </c>
      <c r="Z38">
        <v>6</v>
      </c>
      <c r="AA38">
        <v>6</v>
      </c>
      <c r="AB38">
        <v>6</v>
      </c>
      <c r="AC38">
        <v>6</v>
      </c>
      <c r="AD38">
        <v>4</v>
      </c>
      <c r="AE38">
        <v>6</v>
      </c>
      <c r="AF38">
        <v>4</v>
      </c>
      <c r="AG38">
        <v>1</v>
      </c>
      <c r="AH38">
        <v>5</v>
      </c>
      <c r="AI38" s="35">
        <v>6</v>
      </c>
      <c r="AJ38">
        <v>4</v>
      </c>
      <c r="AK38">
        <v>6</v>
      </c>
      <c r="AL38">
        <v>6</v>
      </c>
      <c r="AM38">
        <v>5</v>
      </c>
      <c r="AN38">
        <v>6</v>
      </c>
      <c r="AO38">
        <v>4</v>
      </c>
      <c r="AP38">
        <v>5</v>
      </c>
      <c r="AQ38">
        <v>4</v>
      </c>
      <c r="AR38">
        <v>6</v>
      </c>
      <c r="AS38">
        <v>6</v>
      </c>
      <c r="AT38">
        <v>5</v>
      </c>
      <c r="AU38">
        <v>6</v>
      </c>
      <c r="AV38">
        <f t="shared" si="10"/>
        <v>5.4</v>
      </c>
      <c r="AW38">
        <v>6</v>
      </c>
      <c r="AX38">
        <v>6</v>
      </c>
      <c r="AY38">
        <f t="shared" si="26"/>
        <v>5.25</v>
      </c>
      <c r="AZ38">
        <f t="shared" si="11"/>
        <v>1</v>
      </c>
      <c r="BA38">
        <f t="shared" si="27"/>
        <v>5.375</v>
      </c>
      <c r="BB38">
        <f t="shared" si="12"/>
        <v>1</v>
      </c>
      <c r="BC38" t="s">
        <v>86</v>
      </c>
      <c r="BD38" t="s">
        <v>267</v>
      </c>
      <c r="BE38" t="s">
        <v>494</v>
      </c>
      <c r="BF38">
        <v>3</v>
      </c>
      <c r="BH38">
        <f t="shared" si="3"/>
        <v>3</v>
      </c>
      <c r="BI38">
        <v>1</v>
      </c>
      <c r="BJ38">
        <v>3</v>
      </c>
      <c r="BK38">
        <f t="shared" si="13"/>
        <v>1</v>
      </c>
      <c r="BL38" t="s">
        <v>168</v>
      </c>
      <c r="BM38" t="s">
        <v>90</v>
      </c>
      <c r="BN38" s="1">
        <v>2.8819444444444444E-3</v>
      </c>
      <c r="BO38" t="s">
        <v>495</v>
      </c>
      <c r="BP38" s="5" t="s">
        <v>1044</v>
      </c>
      <c r="BR38" s="11" t="b">
        <f t="shared" si="22"/>
        <v>0</v>
      </c>
      <c r="BS38" s="11" t="b">
        <f t="shared" si="22"/>
        <v>0</v>
      </c>
      <c r="BT38" s="11" t="b">
        <f t="shared" si="22"/>
        <v>0</v>
      </c>
      <c r="BU38" s="11" t="b">
        <f t="shared" si="22"/>
        <v>0</v>
      </c>
      <c r="BV38" s="11" t="b">
        <f t="shared" si="23"/>
        <v>0</v>
      </c>
      <c r="BW38" s="11" t="b">
        <f t="shared" si="23"/>
        <v>0</v>
      </c>
      <c r="BX38" s="5" t="s">
        <v>1063</v>
      </c>
      <c r="BZ38" s="11" t="b">
        <f t="shared" si="14"/>
        <v>0</v>
      </c>
      <c r="CA38" s="11" t="b">
        <f t="shared" si="15"/>
        <v>0</v>
      </c>
      <c r="CB38" s="11" t="b">
        <f t="shared" si="24"/>
        <v>0</v>
      </c>
      <c r="CC38" s="11" t="b">
        <f t="shared" si="24"/>
        <v>0</v>
      </c>
      <c r="CD38" s="11" t="b">
        <f t="shared" si="24"/>
        <v>0</v>
      </c>
      <c r="CE38" s="11" t="b">
        <f t="shared" ref="CB38:CN56" si="30">ISNUMBER(SEARCH(CE$2,$BX38))</f>
        <v>0</v>
      </c>
      <c r="CF38" s="11" t="b">
        <f t="shared" si="30"/>
        <v>0</v>
      </c>
      <c r="CG38" s="11" t="b">
        <f t="shared" si="30"/>
        <v>0</v>
      </c>
      <c r="CH38" s="11" t="b">
        <f t="shared" si="30"/>
        <v>0</v>
      </c>
      <c r="CI38" s="11" t="b">
        <f t="shared" si="30"/>
        <v>0</v>
      </c>
      <c r="CJ38" s="11" t="b">
        <f t="shared" si="30"/>
        <v>0</v>
      </c>
      <c r="CK38" s="11" t="b">
        <f t="shared" si="30"/>
        <v>0</v>
      </c>
      <c r="CL38" s="11" t="b">
        <f t="shared" si="30"/>
        <v>0</v>
      </c>
      <c r="CM38" s="11" t="b">
        <f t="shared" si="30"/>
        <v>0</v>
      </c>
      <c r="CN38" s="11" t="b">
        <f t="shared" si="30"/>
        <v>1</v>
      </c>
      <c r="CO38" s="11" t="b">
        <f t="shared" si="25"/>
        <v>0</v>
      </c>
      <c r="CP38" s="11" t="b">
        <f t="shared" si="28"/>
        <v>0</v>
      </c>
      <c r="CQ38" s="11" t="b">
        <f t="shared" si="19"/>
        <v>0</v>
      </c>
    </row>
    <row r="39" spans="1:96">
      <c r="A39" t="s">
        <v>496</v>
      </c>
      <c r="B39" t="s">
        <v>497</v>
      </c>
      <c r="C39" t="s">
        <v>281</v>
      </c>
      <c r="D39" t="s">
        <v>54</v>
      </c>
      <c r="E39" t="s">
        <v>82</v>
      </c>
      <c r="F39" t="s">
        <v>56</v>
      </c>
      <c r="G39">
        <f t="shared" si="29"/>
        <v>0</v>
      </c>
      <c r="H39">
        <f t="shared" si="29"/>
        <v>0</v>
      </c>
      <c r="I39">
        <f t="shared" si="29"/>
        <v>0</v>
      </c>
      <c r="J39">
        <f t="shared" si="29"/>
        <v>1</v>
      </c>
      <c r="K39">
        <f t="shared" si="6"/>
        <v>1</v>
      </c>
      <c r="L39" t="s">
        <v>72</v>
      </c>
      <c r="M39" t="s">
        <v>133</v>
      </c>
      <c r="N39" t="str">
        <f t="shared" si="7"/>
        <v>Hungary</v>
      </c>
      <c r="O39" t="s">
        <v>59</v>
      </c>
      <c r="P39" t="s">
        <v>60</v>
      </c>
      <c r="Q39">
        <v>4</v>
      </c>
      <c r="R39">
        <v>5</v>
      </c>
      <c r="S39">
        <v>5</v>
      </c>
      <c r="T39">
        <v>3</v>
      </c>
      <c r="U39">
        <v>3</v>
      </c>
      <c r="V39">
        <v>4</v>
      </c>
      <c r="W39">
        <v>5</v>
      </c>
      <c r="X39">
        <f t="shared" si="8"/>
        <v>4.1666666666666664E-2</v>
      </c>
      <c r="Y39">
        <f t="shared" si="9"/>
        <v>-4.1666666666666664E-2</v>
      </c>
      <c r="Z39">
        <v>6</v>
      </c>
      <c r="AA39">
        <v>6</v>
      </c>
      <c r="AB39">
        <v>6</v>
      </c>
      <c r="AC39">
        <v>6</v>
      </c>
      <c r="AD39">
        <v>6</v>
      </c>
      <c r="AE39">
        <v>6</v>
      </c>
      <c r="AF39">
        <v>6</v>
      </c>
      <c r="AG39">
        <v>0</v>
      </c>
      <c r="AH39">
        <v>6</v>
      </c>
      <c r="AI39" s="35">
        <v>5</v>
      </c>
      <c r="AJ39">
        <v>6</v>
      </c>
      <c r="AK39">
        <v>6</v>
      </c>
      <c r="AL39">
        <v>6</v>
      </c>
      <c r="AM39">
        <v>6</v>
      </c>
      <c r="AN39">
        <v>6</v>
      </c>
      <c r="AO39">
        <v>6</v>
      </c>
      <c r="AP39">
        <v>6</v>
      </c>
      <c r="AQ39">
        <v>6</v>
      </c>
      <c r="AR39">
        <v>6</v>
      </c>
      <c r="AS39">
        <v>6</v>
      </c>
      <c r="AT39">
        <v>6</v>
      </c>
      <c r="AU39">
        <v>6</v>
      </c>
      <c r="AV39">
        <f t="shared" si="10"/>
        <v>6</v>
      </c>
      <c r="AW39">
        <v>6</v>
      </c>
      <c r="AX39">
        <v>6</v>
      </c>
      <c r="AY39">
        <f t="shared" si="26"/>
        <v>5.875</v>
      </c>
      <c r="AZ39">
        <f t="shared" si="11"/>
        <v>1</v>
      </c>
      <c r="BA39">
        <f t="shared" si="27"/>
        <v>6</v>
      </c>
      <c r="BB39">
        <f t="shared" si="12"/>
        <v>1</v>
      </c>
      <c r="BC39" t="s">
        <v>61</v>
      </c>
      <c r="BD39" t="s">
        <v>110</v>
      </c>
      <c r="BE39" t="s">
        <v>111</v>
      </c>
      <c r="BF39">
        <v>2</v>
      </c>
      <c r="BH39">
        <f t="shared" si="3"/>
        <v>2</v>
      </c>
      <c r="BI39">
        <v>2</v>
      </c>
      <c r="BJ39">
        <v>4</v>
      </c>
      <c r="BK39">
        <f t="shared" si="13"/>
        <v>1</v>
      </c>
      <c r="BL39" t="s">
        <v>498</v>
      </c>
      <c r="BM39" t="s">
        <v>236</v>
      </c>
      <c r="BP39" s="5" t="s">
        <v>1041</v>
      </c>
      <c r="BR39" s="11" t="b">
        <f t="shared" si="22"/>
        <v>0</v>
      </c>
      <c r="BS39" s="11" t="b">
        <f t="shared" si="22"/>
        <v>0</v>
      </c>
      <c r="BT39" s="11" t="b">
        <f t="shared" si="22"/>
        <v>0</v>
      </c>
      <c r="BU39" s="11" t="b">
        <f t="shared" si="22"/>
        <v>0</v>
      </c>
      <c r="BV39" s="11" t="b">
        <f t="shared" si="23"/>
        <v>0</v>
      </c>
      <c r="BW39" s="11" t="b">
        <f t="shared" si="23"/>
        <v>0</v>
      </c>
      <c r="BZ39" s="11" t="b">
        <f t="shared" si="14"/>
        <v>0</v>
      </c>
      <c r="CA39" s="11" t="b">
        <f t="shared" si="15"/>
        <v>0</v>
      </c>
      <c r="CB39" s="11" t="b">
        <f t="shared" si="30"/>
        <v>0</v>
      </c>
      <c r="CC39" s="11" t="b">
        <f t="shared" si="30"/>
        <v>0</v>
      </c>
      <c r="CD39" s="11" t="b">
        <f t="shared" si="30"/>
        <v>0</v>
      </c>
      <c r="CE39" s="11" t="b">
        <f t="shared" si="30"/>
        <v>0</v>
      </c>
      <c r="CF39" s="11" t="b">
        <f t="shared" si="30"/>
        <v>0</v>
      </c>
      <c r="CG39" s="11" t="b">
        <f t="shared" si="30"/>
        <v>0</v>
      </c>
      <c r="CH39" s="11" t="b">
        <f t="shared" si="30"/>
        <v>0</v>
      </c>
      <c r="CI39" s="11" t="b">
        <f t="shared" si="30"/>
        <v>0</v>
      </c>
      <c r="CJ39" s="11" t="b">
        <f t="shared" si="30"/>
        <v>0</v>
      </c>
      <c r="CK39" s="11" t="b">
        <f t="shared" si="30"/>
        <v>0</v>
      </c>
      <c r="CL39" s="11" t="b">
        <f t="shared" si="30"/>
        <v>0</v>
      </c>
      <c r="CM39" s="11" t="b">
        <f t="shared" si="30"/>
        <v>0</v>
      </c>
      <c r="CN39" s="11" t="b">
        <f t="shared" si="30"/>
        <v>0</v>
      </c>
      <c r="CO39" s="11" t="b">
        <f t="shared" si="25"/>
        <v>0</v>
      </c>
      <c r="CP39" s="11" t="b">
        <f t="shared" si="28"/>
        <v>0</v>
      </c>
      <c r="CQ39" s="11" t="b">
        <f t="shared" si="19"/>
        <v>0</v>
      </c>
    </row>
    <row r="40" spans="1:96">
      <c r="A40" t="s">
        <v>499</v>
      </c>
      <c r="B40" t="s">
        <v>500</v>
      </c>
      <c r="C40" t="s">
        <v>281</v>
      </c>
      <c r="D40" t="s">
        <v>54</v>
      </c>
      <c r="E40" t="s">
        <v>55</v>
      </c>
      <c r="F40" t="s">
        <v>56</v>
      </c>
      <c r="G40">
        <f t="shared" si="29"/>
        <v>0</v>
      </c>
      <c r="H40">
        <f t="shared" si="29"/>
        <v>0</v>
      </c>
      <c r="I40">
        <f t="shared" si="29"/>
        <v>0</v>
      </c>
      <c r="J40">
        <f t="shared" si="29"/>
        <v>1</v>
      </c>
      <c r="K40">
        <f t="shared" si="6"/>
        <v>1</v>
      </c>
      <c r="L40" t="s">
        <v>96</v>
      </c>
      <c r="M40" t="s">
        <v>58</v>
      </c>
      <c r="N40" t="str">
        <f t="shared" si="7"/>
        <v>Portugal</v>
      </c>
      <c r="O40" t="s">
        <v>74</v>
      </c>
      <c r="P40" t="s">
        <v>60</v>
      </c>
      <c r="Q40">
        <v>0</v>
      </c>
      <c r="R40">
        <v>4</v>
      </c>
      <c r="S40">
        <v>4</v>
      </c>
      <c r="T40">
        <v>3</v>
      </c>
      <c r="U40">
        <v>0</v>
      </c>
      <c r="V40">
        <v>5</v>
      </c>
      <c r="W40">
        <v>3</v>
      </c>
      <c r="X40">
        <f t="shared" si="8"/>
        <v>-0.125</v>
      </c>
      <c r="Y40">
        <f t="shared" si="9"/>
        <v>0.20833333333333334</v>
      </c>
      <c r="Z40">
        <v>5</v>
      </c>
      <c r="AA40">
        <v>6</v>
      </c>
      <c r="AB40">
        <v>6</v>
      </c>
      <c r="AC40">
        <v>6</v>
      </c>
      <c r="AD40">
        <v>5</v>
      </c>
      <c r="AE40">
        <v>6</v>
      </c>
      <c r="AF40">
        <v>5</v>
      </c>
      <c r="AG40">
        <v>0</v>
      </c>
      <c r="AH40">
        <v>6</v>
      </c>
      <c r="AI40" s="35">
        <v>4</v>
      </c>
      <c r="AJ40">
        <v>6</v>
      </c>
      <c r="AK40">
        <v>5</v>
      </c>
      <c r="AL40">
        <v>4</v>
      </c>
      <c r="AM40">
        <v>5</v>
      </c>
      <c r="AN40">
        <v>4</v>
      </c>
      <c r="AO40">
        <v>5</v>
      </c>
      <c r="AP40">
        <v>4</v>
      </c>
      <c r="AQ40">
        <v>3</v>
      </c>
      <c r="AR40">
        <v>3</v>
      </c>
      <c r="AS40">
        <v>4</v>
      </c>
      <c r="AT40">
        <v>3</v>
      </c>
      <c r="AU40">
        <v>3</v>
      </c>
      <c r="AV40">
        <f t="shared" si="10"/>
        <v>3.2</v>
      </c>
      <c r="AW40">
        <v>6</v>
      </c>
      <c r="AX40">
        <v>6</v>
      </c>
      <c r="AY40">
        <f t="shared" si="26"/>
        <v>4.625</v>
      </c>
      <c r="AZ40">
        <f t="shared" si="11"/>
        <v>1</v>
      </c>
      <c r="BA40">
        <f t="shared" si="27"/>
        <v>5.625</v>
      </c>
      <c r="BB40">
        <f t="shared" si="12"/>
        <v>1</v>
      </c>
      <c r="BC40" t="s">
        <v>501</v>
      </c>
      <c r="BD40" t="s">
        <v>502</v>
      </c>
      <c r="BE40" t="s">
        <v>503</v>
      </c>
      <c r="BF40">
        <v>1</v>
      </c>
      <c r="BH40">
        <f t="shared" si="3"/>
        <v>1</v>
      </c>
      <c r="BI40">
        <v>3</v>
      </c>
      <c r="BJ40">
        <v>1</v>
      </c>
      <c r="BK40">
        <f t="shared" si="13"/>
        <v>0</v>
      </c>
      <c r="BL40" t="s">
        <v>504</v>
      </c>
      <c r="BM40" t="s">
        <v>505</v>
      </c>
      <c r="BN40" s="1">
        <v>5.7291666666666671E-3</v>
      </c>
      <c r="BO40" t="s">
        <v>506</v>
      </c>
      <c r="BP40" s="5" t="s">
        <v>736</v>
      </c>
      <c r="BQ40" s="5" t="s">
        <v>1152</v>
      </c>
      <c r="BR40" s="11" t="b">
        <f t="shared" ref="BR40:BU59" si="31">ISNUMBER(SEARCH(BR$2,$BQ40))</f>
        <v>0</v>
      </c>
      <c r="BS40" s="11" t="b">
        <f t="shared" si="31"/>
        <v>0</v>
      </c>
      <c r="BT40" s="11" t="b">
        <f t="shared" si="31"/>
        <v>0</v>
      </c>
      <c r="BU40" s="11" t="b">
        <f t="shared" si="31"/>
        <v>0</v>
      </c>
      <c r="BV40" s="11" t="b">
        <f t="shared" si="23"/>
        <v>0</v>
      </c>
      <c r="BW40" s="11" t="b">
        <f t="shared" si="23"/>
        <v>0</v>
      </c>
      <c r="BZ40" s="11" t="b">
        <f t="shared" si="14"/>
        <v>0</v>
      </c>
      <c r="CA40" s="11" t="b">
        <f t="shared" si="15"/>
        <v>0</v>
      </c>
      <c r="CB40" s="11" t="b">
        <f t="shared" si="30"/>
        <v>0</v>
      </c>
      <c r="CC40" s="11" t="b">
        <f t="shared" si="30"/>
        <v>0</v>
      </c>
      <c r="CD40" s="11" t="b">
        <f t="shared" si="30"/>
        <v>0</v>
      </c>
      <c r="CE40" s="11" t="b">
        <f t="shared" si="30"/>
        <v>0</v>
      </c>
      <c r="CF40" s="11" t="b">
        <f t="shared" si="30"/>
        <v>0</v>
      </c>
      <c r="CG40" s="11" t="b">
        <f t="shared" si="30"/>
        <v>0</v>
      </c>
      <c r="CH40" s="11" t="b">
        <f t="shared" si="30"/>
        <v>0</v>
      </c>
      <c r="CI40" s="11" t="b">
        <f t="shared" si="30"/>
        <v>0</v>
      </c>
      <c r="CJ40" s="11" t="b">
        <f t="shared" si="30"/>
        <v>0</v>
      </c>
      <c r="CK40" s="11" t="b">
        <f t="shared" si="30"/>
        <v>0</v>
      </c>
      <c r="CL40" s="11" t="b">
        <f t="shared" si="30"/>
        <v>0</v>
      </c>
      <c r="CM40" s="11" t="b">
        <f t="shared" si="30"/>
        <v>0</v>
      </c>
      <c r="CN40" s="11" t="b">
        <f t="shared" si="30"/>
        <v>0</v>
      </c>
      <c r="CO40" s="11" t="b">
        <f t="shared" si="25"/>
        <v>0</v>
      </c>
      <c r="CP40" s="11" t="b">
        <f t="shared" si="28"/>
        <v>0</v>
      </c>
      <c r="CQ40" s="11" t="b">
        <f t="shared" si="19"/>
        <v>0</v>
      </c>
      <c r="CR40" t="s">
        <v>507</v>
      </c>
    </row>
    <row r="41" spans="1:96">
      <c r="A41" t="s">
        <v>508</v>
      </c>
      <c r="B41" t="s">
        <v>509</v>
      </c>
      <c r="C41" t="s">
        <v>281</v>
      </c>
      <c r="D41" t="s">
        <v>81</v>
      </c>
      <c r="E41" t="s">
        <v>82</v>
      </c>
      <c r="F41" t="s">
        <v>83</v>
      </c>
      <c r="G41">
        <f t="shared" si="29"/>
        <v>0</v>
      </c>
      <c r="H41">
        <f t="shared" si="29"/>
        <v>0</v>
      </c>
      <c r="I41">
        <f t="shared" si="29"/>
        <v>1</v>
      </c>
      <c r="J41">
        <f t="shared" si="29"/>
        <v>0</v>
      </c>
      <c r="K41">
        <f t="shared" si="6"/>
        <v>1</v>
      </c>
      <c r="L41" t="s">
        <v>96</v>
      </c>
      <c r="M41" t="s">
        <v>510</v>
      </c>
      <c r="N41" t="str">
        <f t="shared" si="7"/>
        <v>England</v>
      </c>
      <c r="O41" t="s">
        <v>74</v>
      </c>
      <c r="P41" t="s">
        <v>60</v>
      </c>
      <c r="Q41">
        <v>3</v>
      </c>
      <c r="R41">
        <v>3</v>
      </c>
      <c r="S41">
        <v>4</v>
      </c>
      <c r="T41">
        <v>1</v>
      </c>
      <c r="U41">
        <v>5</v>
      </c>
      <c r="V41">
        <v>4</v>
      </c>
      <c r="W41">
        <v>6</v>
      </c>
      <c r="X41">
        <f t="shared" si="8"/>
        <v>0.125</v>
      </c>
      <c r="Y41">
        <f t="shared" si="9"/>
        <v>-0.25</v>
      </c>
      <c r="Z41">
        <v>5</v>
      </c>
      <c r="AA41">
        <v>5</v>
      </c>
      <c r="AB41">
        <v>3</v>
      </c>
      <c r="AC41">
        <v>3</v>
      </c>
      <c r="AD41">
        <v>4</v>
      </c>
      <c r="AE41">
        <v>5</v>
      </c>
      <c r="AF41">
        <v>4</v>
      </c>
      <c r="AG41">
        <v>0</v>
      </c>
      <c r="AH41">
        <v>6</v>
      </c>
      <c r="AI41" s="35">
        <v>2</v>
      </c>
      <c r="AJ41">
        <v>1</v>
      </c>
      <c r="AK41">
        <v>4</v>
      </c>
      <c r="AL41">
        <v>3</v>
      </c>
      <c r="AM41">
        <v>4</v>
      </c>
      <c r="AN41">
        <v>4</v>
      </c>
      <c r="AO41">
        <v>4</v>
      </c>
      <c r="AP41">
        <v>4</v>
      </c>
      <c r="AQ41">
        <v>5</v>
      </c>
      <c r="AR41">
        <v>4</v>
      </c>
      <c r="AS41">
        <v>5</v>
      </c>
      <c r="AT41">
        <v>4</v>
      </c>
      <c r="AU41">
        <v>4</v>
      </c>
      <c r="AV41">
        <f t="shared" si="10"/>
        <v>4.4000000000000004</v>
      </c>
      <c r="AW41">
        <v>6</v>
      </c>
      <c r="AX41">
        <v>4</v>
      </c>
      <c r="AY41">
        <f t="shared" si="26"/>
        <v>3.25</v>
      </c>
      <c r="AZ41">
        <f t="shared" si="11"/>
        <v>1</v>
      </c>
      <c r="BA41">
        <f t="shared" si="27"/>
        <v>4.375</v>
      </c>
      <c r="BB41">
        <f t="shared" si="12"/>
        <v>1</v>
      </c>
      <c r="BC41" t="s">
        <v>282</v>
      </c>
      <c r="BD41" t="s">
        <v>511</v>
      </c>
      <c r="BE41" t="s">
        <v>512</v>
      </c>
      <c r="BF41">
        <v>1</v>
      </c>
      <c r="BH41">
        <f t="shared" si="3"/>
        <v>1</v>
      </c>
      <c r="BI41">
        <v>1</v>
      </c>
      <c r="BJ41">
        <v>2</v>
      </c>
      <c r="BK41">
        <f t="shared" si="13"/>
        <v>1</v>
      </c>
      <c r="BL41" t="s">
        <v>285</v>
      </c>
      <c r="BM41" t="s">
        <v>286</v>
      </c>
      <c r="BN41" s="1">
        <v>5.0115740740740737E-3</v>
      </c>
      <c r="BO41" t="s">
        <v>513</v>
      </c>
      <c r="BP41" s="5" t="s">
        <v>736</v>
      </c>
      <c r="BQ41" s="5" t="s">
        <v>1159</v>
      </c>
      <c r="BR41" s="11" t="b">
        <f t="shared" si="31"/>
        <v>0</v>
      </c>
      <c r="BS41" s="11" t="b">
        <f t="shared" si="31"/>
        <v>0</v>
      </c>
      <c r="BT41" s="11" t="b">
        <f t="shared" si="31"/>
        <v>1</v>
      </c>
      <c r="BU41" s="11" t="b">
        <f t="shared" si="31"/>
        <v>0</v>
      </c>
      <c r="BV41" s="11" t="b">
        <f t="shared" si="23"/>
        <v>0</v>
      </c>
      <c r="BW41" s="11" t="b">
        <f t="shared" si="23"/>
        <v>0</v>
      </c>
      <c r="BZ41" s="11" t="b">
        <f t="shared" si="14"/>
        <v>0</v>
      </c>
      <c r="CA41" s="11" t="b">
        <f t="shared" si="15"/>
        <v>0</v>
      </c>
      <c r="CB41" s="11" t="b">
        <f t="shared" si="30"/>
        <v>0</v>
      </c>
      <c r="CC41" s="11" t="b">
        <f t="shared" si="30"/>
        <v>0</v>
      </c>
      <c r="CD41" s="11" t="b">
        <f t="shared" si="30"/>
        <v>0</v>
      </c>
      <c r="CE41" s="11" t="b">
        <f t="shared" si="30"/>
        <v>0</v>
      </c>
      <c r="CF41" s="11" t="b">
        <f t="shared" si="30"/>
        <v>0</v>
      </c>
      <c r="CG41" s="11" t="b">
        <f t="shared" si="30"/>
        <v>0</v>
      </c>
      <c r="CH41" s="11" t="b">
        <f t="shared" si="30"/>
        <v>0</v>
      </c>
      <c r="CI41" s="11" t="b">
        <f t="shared" si="30"/>
        <v>0</v>
      </c>
      <c r="CJ41" s="11" t="b">
        <f t="shared" si="30"/>
        <v>0</v>
      </c>
      <c r="CK41" s="11" t="b">
        <f t="shared" si="30"/>
        <v>0</v>
      </c>
      <c r="CL41" s="11" t="b">
        <f t="shared" si="30"/>
        <v>0</v>
      </c>
      <c r="CM41" s="11" t="b">
        <f t="shared" si="30"/>
        <v>0</v>
      </c>
      <c r="CN41" s="11" t="b">
        <f t="shared" si="30"/>
        <v>0</v>
      </c>
      <c r="CO41" s="11" t="b">
        <f t="shared" si="25"/>
        <v>0</v>
      </c>
      <c r="CP41" s="11" t="b">
        <f t="shared" si="28"/>
        <v>0</v>
      </c>
      <c r="CQ41" s="11" t="b">
        <f t="shared" si="19"/>
        <v>0</v>
      </c>
      <c r="CR41" t="s">
        <v>514</v>
      </c>
    </row>
    <row r="42" spans="1:96">
      <c r="A42" t="s">
        <v>515</v>
      </c>
      <c r="B42" t="s">
        <v>516</v>
      </c>
      <c r="C42" t="s">
        <v>281</v>
      </c>
      <c r="D42" t="s">
        <v>70</v>
      </c>
      <c r="E42" t="s">
        <v>71</v>
      </c>
      <c r="F42" t="s">
        <v>56</v>
      </c>
      <c r="G42">
        <f t="shared" si="29"/>
        <v>0</v>
      </c>
      <c r="H42">
        <f t="shared" si="29"/>
        <v>0</v>
      </c>
      <c r="I42">
        <f t="shared" si="29"/>
        <v>0</v>
      </c>
      <c r="J42">
        <f t="shared" si="29"/>
        <v>1</v>
      </c>
      <c r="K42">
        <f t="shared" si="6"/>
        <v>1</v>
      </c>
      <c r="L42" t="s">
        <v>124</v>
      </c>
      <c r="M42" t="s">
        <v>125</v>
      </c>
      <c r="N42" t="str">
        <f t="shared" si="7"/>
        <v>United Kingdom</v>
      </c>
      <c r="O42" t="s">
        <v>59</v>
      </c>
      <c r="P42" t="s">
        <v>98</v>
      </c>
      <c r="Q42">
        <v>4</v>
      </c>
      <c r="R42">
        <v>4</v>
      </c>
      <c r="S42">
        <v>5</v>
      </c>
      <c r="T42">
        <v>4</v>
      </c>
      <c r="U42">
        <v>5</v>
      </c>
      <c r="V42">
        <v>5</v>
      </c>
      <c r="W42">
        <v>5</v>
      </c>
      <c r="X42">
        <f t="shared" si="8"/>
        <v>4.1666666666666664E-2</v>
      </c>
      <c r="Y42">
        <f t="shared" si="9"/>
        <v>-4.1666666666666664E-2</v>
      </c>
      <c r="Z42">
        <v>6</v>
      </c>
      <c r="AA42">
        <v>6</v>
      </c>
      <c r="AB42">
        <v>5</v>
      </c>
      <c r="AC42">
        <v>6</v>
      </c>
      <c r="AD42">
        <v>5</v>
      </c>
      <c r="AE42">
        <v>6</v>
      </c>
      <c r="AF42">
        <v>5</v>
      </c>
      <c r="AG42">
        <v>1</v>
      </c>
      <c r="AH42">
        <v>5</v>
      </c>
      <c r="AI42" s="35">
        <v>5</v>
      </c>
      <c r="AJ42">
        <v>6</v>
      </c>
      <c r="AK42">
        <v>5</v>
      </c>
      <c r="AL42">
        <v>5</v>
      </c>
      <c r="AM42">
        <v>6</v>
      </c>
      <c r="AN42">
        <v>5</v>
      </c>
      <c r="AO42">
        <v>5</v>
      </c>
      <c r="AP42">
        <v>5</v>
      </c>
      <c r="AQ42">
        <v>5</v>
      </c>
      <c r="AR42">
        <v>5</v>
      </c>
      <c r="AS42">
        <v>5</v>
      </c>
      <c r="AT42">
        <v>5</v>
      </c>
      <c r="AU42">
        <v>5</v>
      </c>
      <c r="AV42">
        <f t="shared" si="10"/>
        <v>5</v>
      </c>
      <c r="AW42">
        <v>6</v>
      </c>
      <c r="AX42">
        <v>5</v>
      </c>
      <c r="AY42">
        <f t="shared" si="26"/>
        <v>5.25</v>
      </c>
      <c r="AZ42">
        <f t="shared" si="11"/>
        <v>1</v>
      </c>
      <c r="BA42">
        <f t="shared" si="27"/>
        <v>5.5</v>
      </c>
      <c r="BB42">
        <f t="shared" si="12"/>
        <v>1</v>
      </c>
      <c r="BC42" t="s">
        <v>61</v>
      </c>
      <c r="BD42" t="s">
        <v>110</v>
      </c>
      <c r="BE42" t="s">
        <v>111</v>
      </c>
      <c r="BF42">
        <v>1</v>
      </c>
      <c r="BH42">
        <f t="shared" si="3"/>
        <v>1</v>
      </c>
      <c r="BI42">
        <v>1</v>
      </c>
      <c r="BJ42">
        <v>2</v>
      </c>
      <c r="BK42">
        <f t="shared" si="13"/>
        <v>1</v>
      </c>
      <c r="BL42" t="s">
        <v>64</v>
      </c>
      <c r="BM42" t="s">
        <v>65</v>
      </c>
      <c r="BN42" s="1">
        <v>4.3749999999999995E-3</v>
      </c>
      <c r="BO42" t="s">
        <v>517</v>
      </c>
      <c r="BP42" s="5" t="s">
        <v>736</v>
      </c>
      <c r="BQ42" s="5" t="s">
        <v>1153</v>
      </c>
      <c r="BR42" s="11" t="b">
        <f t="shared" si="31"/>
        <v>0</v>
      </c>
      <c r="BS42" s="11" t="b">
        <f t="shared" si="31"/>
        <v>0</v>
      </c>
      <c r="BT42" s="11" t="b">
        <f t="shared" si="31"/>
        <v>0</v>
      </c>
      <c r="BU42" s="11" t="b">
        <f t="shared" si="31"/>
        <v>0</v>
      </c>
      <c r="BV42" s="11" t="b">
        <f t="shared" si="23"/>
        <v>0</v>
      </c>
      <c r="BW42" s="11" t="b">
        <f t="shared" si="23"/>
        <v>0</v>
      </c>
      <c r="BX42" s="5" t="s">
        <v>1056</v>
      </c>
      <c r="BZ42" s="11" t="b">
        <f t="shared" si="14"/>
        <v>1</v>
      </c>
      <c r="CA42" s="11" t="b">
        <f t="shared" si="15"/>
        <v>1</v>
      </c>
      <c r="CB42" s="11" t="b">
        <f t="shared" si="30"/>
        <v>0</v>
      </c>
      <c r="CC42" s="11" t="b">
        <f t="shared" si="30"/>
        <v>0</v>
      </c>
      <c r="CD42" s="11" t="b">
        <f t="shared" si="30"/>
        <v>0</v>
      </c>
      <c r="CE42" s="11" t="b">
        <f t="shared" si="30"/>
        <v>0</v>
      </c>
      <c r="CF42" s="11" t="b">
        <f t="shared" si="30"/>
        <v>0</v>
      </c>
      <c r="CG42" s="11" t="b">
        <f t="shared" si="30"/>
        <v>0</v>
      </c>
      <c r="CH42" s="11" t="b">
        <f t="shared" si="30"/>
        <v>0</v>
      </c>
      <c r="CI42" s="11" t="b">
        <f t="shared" si="30"/>
        <v>0</v>
      </c>
      <c r="CJ42" s="11" t="b">
        <f t="shared" si="30"/>
        <v>0</v>
      </c>
      <c r="CK42" s="11" t="b">
        <f t="shared" si="30"/>
        <v>0</v>
      </c>
      <c r="CL42" s="11" t="b">
        <f t="shared" si="30"/>
        <v>0</v>
      </c>
      <c r="CM42" s="11" t="b">
        <f t="shared" si="30"/>
        <v>0</v>
      </c>
      <c r="CN42" s="11" t="b">
        <f t="shared" si="30"/>
        <v>0</v>
      </c>
      <c r="CO42" s="11" t="b">
        <f t="shared" si="25"/>
        <v>0</v>
      </c>
      <c r="CP42" s="11" t="b">
        <f t="shared" si="28"/>
        <v>0</v>
      </c>
      <c r="CQ42" s="11" t="b">
        <f t="shared" si="19"/>
        <v>0</v>
      </c>
      <c r="CR42" t="s">
        <v>518</v>
      </c>
    </row>
    <row r="43" spans="1:96">
      <c r="A43" t="s">
        <v>519</v>
      </c>
      <c r="B43" t="s">
        <v>520</v>
      </c>
      <c r="C43" t="s">
        <v>281</v>
      </c>
      <c r="D43" t="s">
        <v>70</v>
      </c>
      <c r="E43" t="s">
        <v>71</v>
      </c>
      <c r="F43" t="s">
        <v>56</v>
      </c>
      <c r="G43">
        <f t="shared" si="29"/>
        <v>0</v>
      </c>
      <c r="H43">
        <f t="shared" si="29"/>
        <v>0</v>
      </c>
      <c r="I43">
        <f t="shared" si="29"/>
        <v>0</v>
      </c>
      <c r="J43">
        <f t="shared" si="29"/>
        <v>1</v>
      </c>
      <c r="K43">
        <f t="shared" si="6"/>
        <v>1</v>
      </c>
      <c r="L43" t="s">
        <v>96</v>
      </c>
      <c r="M43" t="s">
        <v>521</v>
      </c>
      <c r="N43" t="str">
        <f t="shared" si="7"/>
        <v>Winshester</v>
      </c>
      <c r="O43" t="s">
        <v>59</v>
      </c>
      <c r="P43" t="s">
        <v>98</v>
      </c>
      <c r="Q43">
        <v>5</v>
      </c>
      <c r="R43">
        <v>3</v>
      </c>
      <c r="S43">
        <v>4</v>
      </c>
      <c r="T43">
        <v>4</v>
      </c>
      <c r="U43">
        <v>3</v>
      </c>
      <c r="V43">
        <v>5</v>
      </c>
      <c r="W43">
        <v>0</v>
      </c>
      <c r="X43">
        <f t="shared" si="8"/>
        <v>8.3333333333333329E-2</v>
      </c>
      <c r="Y43">
        <f t="shared" si="9"/>
        <v>0.25</v>
      </c>
      <c r="Z43">
        <v>5</v>
      </c>
      <c r="AA43">
        <v>2</v>
      </c>
      <c r="AB43">
        <v>5</v>
      </c>
      <c r="AC43">
        <v>5</v>
      </c>
      <c r="AD43">
        <v>5</v>
      </c>
      <c r="AE43">
        <v>6</v>
      </c>
      <c r="AF43">
        <v>5</v>
      </c>
      <c r="AG43">
        <v>1</v>
      </c>
      <c r="AH43">
        <v>5</v>
      </c>
      <c r="AI43" s="35">
        <v>3</v>
      </c>
      <c r="AJ43">
        <v>1</v>
      </c>
      <c r="AK43">
        <v>3</v>
      </c>
      <c r="AL43">
        <v>3</v>
      </c>
      <c r="AM43">
        <v>4</v>
      </c>
      <c r="AN43">
        <v>3</v>
      </c>
      <c r="AO43">
        <v>4</v>
      </c>
      <c r="AP43">
        <v>5</v>
      </c>
      <c r="AQ43">
        <v>3</v>
      </c>
      <c r="AR43">
        <v>4</v>
      </c>
      <c r="AS43">
        <v>4</v>
      </c>
      <c r="AT43">
        <v>4</v>
      </c>
      <c r="AU43">
        <v>4</v>
      </c>
      <c r="AV43">
        <f t="shared" si="10"/>
        <v>3.8</v>
      </c>
      <c r="AW43">
        <v>6</v>
      </c>
      <c r="AX43">
        <v>6</v>
      </c>
      <c r="AY43">
        <f t="shared" si="26"/>
        <v>3.25</v>
      </c>
      <c r="AZ43">
        <f t="shared" si="11"/>
        <v>1</v>
      </c>
      <c r="BA43">
        <f t="shared" si="27"/>
        <v>4.75</v>
      </c>
      <c r="BB43">
        <f t="shared" si="12"/>
        <v>1</v>
      </c>
      <c r="BC43" t="s">
        <v>86</v>
      </c>
      <c r="BD43" t="s">
        <v>522</v>
      </c>
      <c r="BE43" t="s">
        <v>523</v>
      </c>
      <c r="BF43">
        <v>1</v>
      </c>
      <c r="BH43">
        <f t="shared" si="3"/>
        <v>1</v>
      </c>
      <c r="BI43">
        <v>1</v>
      </c>
      <c r="BJ43">
        <v>2</v>
      </c>
      <c r="BK43">
        <f t="shared" si="13"/>
        <v>1</v>
      </c>
      <c r="BL43" t="s">
        <v>524</v>
      </c>
      <c r="BM43" t="s">
        <v>157</v>
      </c>
      <c r="BN43" s="1">
        <v>3.5532407407407405E-3</v>
      </c>
      <c r="BP43" s="5" t="s">
        <v>1041</v>
      </c>
      <c r="BR43" s="11" t="b">
        <f t="shared" si="31"/>
        <v>0</v>
      </c>
      <c r="BS43" s="11" t="b">
        <f t="shared" si="31"/>
        <v>0</v>
      </c>
      <c r="BT43" s="11" t="b">
        <f t="shared" si="31"/>
        <v>0</v>
      </c>
      <c r="BU43" s="11" t="b">
        <f t="shared" si="31"/>
        <v>0</v>
      </c>
      <c r="BV43" s="11" t="b">
        <f t="shared" si="23"/>
        <v>0</v>
      </c>
      <c r="BW43" s="11" t="b">
        <f t="shared" si="23"/>
        <v>0</v>
      </c>
      <c r="BZ43" s="11" t="b">
        <f t="shared" si="14"/>
        <v>0</v>
      </c>
      <c r="CA43" s="11" t="b">
        <f t="shared" si="15"/>
        <v>0</v>
      </c>
      <c r="CB43" s="11" t="b">
        <f t="shared" si="30"/>
        <v>0</v>
      </c>
      <c r="CC43" s="11" t="b">
        <f t="shared" si="30"/>
        <v>0</v>
      </c>
      <c r="CD43" s="11" t="b">
        <f t="shared" si="30"/>
        <v>0</v>
      </c>
      <c r="CE43" s="11" t="b">
        <f t="shared" si="30"/>
        <v>0</v>
      </c>
      <c r="CF43" s="11" t="b">
        <f t="shared" si="30"/>
        <v>0</v>
      </c>
      <c r="CG43" s="11" t="b">
        <f t="shared" si="30"/>
        <v>0</v>
      </c>
      <c r="CH43" s="11" t="b">
        <f t="shared" si="30"/>
        <v>0</v>
      </c>
      <c r="CI43" s="11" t="b">
        <f t="shared" si="30"/>
        <v>0</v>
      </c>
      <c r="CJ43" s="11" t="b">
        <f t="shared" si="30"/>
        <v>0</v>
      </c>
      <c r="CK43" s="11" t="b">
        <f t="shared" si="30"/>
        <v>0</v>
      </c>
      <c r="CL43" s="11" t="b">
        <f t="shared" si="30"/>
        <v>0</v>
      </c>
      <c r="CM43" s="11" t="b">
        <f t="shared" si="30"/>
        <v>0</v>
      </c>
      <c r="CN43" s="11" t="b">
        <f t="shared" si="30"/>
        <v>0</v>
      </c>
      <c r="CO43" s="11" t="b">
        <f t="shared" si="25"/>
        <v>0</v>
      </c>
      <c r="CP43" s="11" t="b">
        <f t="shared" si="28"/>
        <v>0</v>
      </c>
      <c r="CQ43" s="11" t="b">
        <f t="shared" si="19"/>
        <v>0</v>
      </c>
    </row>
    <row r="44" spans="1:96">
      <c r="A44" t="s">
        <v>525</v>
      </c>
      <c r="B44" t="s">
        <v>526</v>
      </c>
      <c r="C44" t="s">
        <v>281</v>
      </c>
      <c r="D44" t="s">
        <v>54</v>
      </c>
      <c r="E44" t="s">
        <v>71</v>
      </c>
      <c r="F44" t="s">
        <v>116</v>
      </c>
      <c r="G44">
        <f t="shared" si="29"/>
        <v>0</v>
      </c>
      <c r="H44">
        <f t="shared" si="29"/>
        <v>1</v>
      </c>
      <c r="I44">
        <f t="shared" si="29"/>
        <v>0</v>
      </c>
      <c r="J44">
        <f t="shared" si="29"/>
        <v>0</v>
      </c>
      <c r="K44">
        <f t="shared" si="6"/>
        <v>1</v>
      </c>
      <c r="L44" t="s">
        <v>72</v>
      </c>
      <c r="M44" t="s">
        <v>58</v>
      </c>
      <c r="N44" t="str">
        <f t="shared" si="7"/>
        <v>Portugal</v>
      </c>
      <c r="O44" t="s">
        <v>59</v>
      </c>
      <c r="P44" t="s">
        <v>60</v>
      </c>
      <c r="Q44">
        <v>3</v>
      </c>
      <c r="R44">
        <v>3</v>
      </c>
      <c r="S44">
        <v>5</v>
      </c>
      <c r="T44">
        <v>4</v>
      </c>
      <c r="U44">
        <v>5</v>
      </c>
      <c r="V44">
        <v>5</v>
      </c>
      <c r="W44">
        <v>4</v>
      </c>
      <c r="X44">
        <f t="shared" si="8"/>
        <v>4.1666666666666664E-2</v>
      </c>
      <c r="Y44">
        <f t="shared" si="9"/>
        <v>0</v>
      </c>
      <c r="Z44">
        <v>5</v>
      </c>
      <c r="AA44">
        <v>6</v>
      </c>
      <c r="AB44">
        <v>6</v>
      </c>
      <c r="AC44">
        <v>6</v>
      </c>
      <c r="AD44">
        <v>6</v>
      </c>
      <c r="AE44">
        <v>6</v>
      </c>
      <c r="AF44">
        <v>5</v>
      </c>
      <c r="AG44">
        <v>0</v>
      </c>
      <c r="AH44">
        <v>6</v>
      </c>
      <c r="AI44" s="35">
        <v>5</v>
      </c>
      <c r="AJ44">
        <v>5</v>
      </c>
      <c r="AK44">
        <v>4</v>
      </c>
      <c r="AL44">
        <v>6</v>
      </c>
      <c r="AM44">
        <v>6</v>
      </c>
      <c r="AN44">
        <v>5</v>
      </c>
      <c r="AO44">
        <v>5</v>
      </c>
      <c r="AP44">
        <v>4</v>
      </c>
      <c r="AQ44">
        <v>5</v>
      </c>
      <c r="AR44">
        <v>5</v>
      </c>
      <c r="AS44">
        <v>6</v>
      </c>
      <c r="AT44">
        <v>5</v>
      </c>
      <c r="AU44">
        <v>5</v>
      </c>
      <c r="AV44">
        <f t="shared" si="10"/>
        <v>5.2</v>
      </c>
      <c r="AW44">
        <v>6</v>
      </c>
      <c r="AX44">
        <v>2</v>
      </c>
      <c r="AY44">
        <f t="shared" si="26"/>
        <v>5</v>
      </c>
      <c r="AZ44">
        <f t="shared" si="11"/>
        <v>1</v>
      </c>
      <c r="BA44">
        <f t="shared" si="27"/>
        <v>5.75</v>
      </c>
      <c r="BB44">
        <f t="shared" si="12"/>
        <v>1</v>
      </c>
      <c r="BC44" t="s">
        <v>282</v>
      </c>
      <c r="BD44" t="s">
        <v>267</v>
      </c>
      <c r="BE44" t="s">
        <v>527</v>
      </c>
      <c r="BF44">
        <v>1</v>
      </c>
      <c r="BH44">
        <f t="shared" si="3"/>
        <v>1</v>
      </c>
      <c r="BI44">
        <v>1</v>
      </c>
      <c r="BJ44">
        <v>5</v>
      </c>
      <c r="BK44">
        <f t="shared" si="13"/>
        <v>1</v>
      </c>
      <c r="BL44" t="s">
        <v>292</v>
      </c>
      <c r="BM44" t="s">
        <v>286</v>
      </c>
      <c r="BN44" s="1">
        <v>8.2407407407407412E-3</v>
      </c>
      <c r="BO44" t="s">
        <v>528</v>
      </c>
      <c r="BP44" s="5" t="s">
        <v>1042</v>
      </c>
      <c r="BR44" s="11" t="b">
        <f t="shared" si="31"/>
        <v>0</v>
      </c>
      <c r="BS44" s="11" t="b">
        <f t="shared" si="31"/>
        <v>0</v>
      </c>
      <c r="BT44" s="11" t="b">
        <f t="shared" si="31"/>
        <v>0</v>
      </c>
      <c r="BU44" s="11" t="b">
        <f t="shared" si="31"/>
        <v>0</v>
      </c>
      <c r="BV44" s="11" t="b">
        <f t="shared" si="23"/>
        <v>0</v>
      </c>
      <c r="BW44" s="11" t="b">
        <f t="shared" si="23"/>
        <v>0</v>
      </c>
      <c r="BX44" s="5" t="s">
        <v>1064</v>
      </c>
      <c r="BY44" s="5" t="s">
        <v>1062</v>
      </c>
      <c r="BZ44" s="11" t="b">
        <f t="shared" si="14"/>
        <v>0</v>
      </c>
      <c r="CA44" s="11" t="b">
        <f t="shared" si="15"/>
        <v>1</v>
      </c>
      <c r="CB44" s="11" t="b">
        <f t="shared" si="30"/>
        <v>1</v>
      </c>
      <c r="CC44" s="11" t="b">
        <f t="shared" si="30"/>
        <v>0</v>
      </c>
      <c r="CD44" s="11" t="b">
        <f t="shared" si="30"/>
        <v>0</v>
      </c>
      <c r="CE44" s="11" t="b">
        <f t="shared" si="30"/>
        <v>0</v>
      </c>
      <c r="CF44" s="11" t="b">
        <f t="shared" si="30"/>
        <v>0</v>
      </c>
      <c r="CG44" s="11" t="b">
        <f t="shared" si="30"/>
        <v>0</v>
      </c>
      <c r="CH44" s="11" t="b">
        <f t="shared" si="30"/>
        <v>0</v>
      </c>
      <c r="CI44" s="11" t="b">
        <f t="shared" si="30"/>
        <v>0</v>
      </c>
      <c r="CJ44" s="11" t="b">
        <f t="shared" si="30"/>
        <v>0</v>
      </c>
      <c r="CK44" s="11" t="b">
        <f t="shared" si="30"/>
        <v>0</v>
      </c>
      <c r="CL44" s="11" t="b">
        <f t="shared" si="30"/>
        <v>0</v>
      </c>
      <c r="CM44" s="11" t="b">
        <f t="shared" si="30"/>
        <v>0</v>
      </c>
      <c r="CN44" s="11" t="b">
        <f t="shared" si="30"/>
        <v>0</v>
      </c>
      <c r="CO44" s="11" t="b">
        <f t="shared" si="25"/>
        <v>0</v>
      </c>
      <c r="CP44" s="11" t="b">
        <f t="shared" si="28"/>
        <v>0</v>
      </c>
      <c r="CQ44" s="11" t="b">
        <f t="shared" si="19"/>
        <v>1</v>
      </c>
    </row>
    <row r="45" spans="1:96">
      <c r="A45" t="s">
        <v>529</v>
      </c>
      <c r="B45" t="s">
        <v>530</v>
      </c>
      <c r="C45" t="s">
        <v>281</v>
      </c>
      <c r="D45" t="s">
        <v>54</v>
      </c>
      <c r="E45" t="s">
        <v>71</v>
      </c>
      <c r="F45" t="s">
        <v>116</v>
      </c>
      <c r="G45">
        <f t="shared" si="29"/>
        <v>0</v>
      </c>
      <c r="H45">
        <f t="shared" si="29"/>
        <v>1</v>
      </c>
      <c r="I45">
        <f t="shared" si="29"/>
        <v>0</v>
      </c>
      <c r="J45">
        <f t="shared" si="29"/>
        <v>0</v>
      </c>
      <c r="K45">
        <f t="shared" si="6"/>
        <v>1</v>
      </c>
      <c r="L45" t="s">
        <v>72</v>
      </c>
      <c r="M45" t="s">
        <v>58</v>
      </c>
      <c r="N45" t="str">
        <f t="shared" si="7"/>
        <v>Portugal</v>
      </c>
      <c r="O45" t="s">
        <v>59</v>
      </c>
      <c r="P45" t="s">
        <v>60</v>
      </c>
      <c r="Q45">
        <v>0</v>
      </c>
      <c r="R45">
        <v>4</v>
      </c>
      <c r="S45">
        <v>3</v>
      </c>
      <c r="T45">
        <v>3</v>
      </c>
      <c r="U45">
        <v>0</v>
      </c>
      <c r="V45">
        <v>4</v>
      </c>
      <c r="W45">
        <v>5</v>
      </c>
      <c r="X45">
        <f t="shared" si="8"/>
        <v>-0.16666666666666666</v>
      </c>
      <c r="Y45">
        <f t="shared" si="9"/>
        <v>8.3333333333333329E-2</v>
      </c>
      <c r="Z45">
        <v>0</v>
      </c>
      <c r="AA45">
        <v>2</v>
      </c>
      <c r="AB45">
        <v>1</v>
      </c>
      <c r="AC45">
        <v>2</v>
      </c>
      <c r="AD45">
        <v>3</v>
      </c>
      <c r="AE45">
        <v>2</v>
      </c>
      <c r="AF45">
        <v>1</v>
      </c>
      <c r="AG45">
        <v>5</v>
      </c>
      <c r="AH45">
        <v>1</v>
      </c>
      <c r="AI45" s="35">
        <v>2</v>
      </c>
      <c r="AJ45">
        <v>4</v>
      </c>
      <c r="AK45">
        <v>3</v>
      </c>
      <c r="AL45">
        <v>1</v>
      </c>
      <c r="AM45">
        <v>4</v>
      </c>
      <c r="AN45">
        <v>3</v>
      </c>
      <c r="AO45">
        <v>5</v>
      </c>
      <c r="AP45">
        <v>4</v>
      </c>
      <c r="AQ45">
        <v>1</v>
      </c>
      <c r="AR45">
        <v>2</v>
      </c>
      <c r="AS45">
        <v>2</v>
      </c>
      <c r="AT45">
        <v>2</v>
      </c>
      <c r="AU45">
        <v>2</v>
      </c>
      <c r="AV45">
        <f t="shared" si="10"/>
        <v>1.8</v>
      </c>
      <c r="AW45">
        <v>6</v>
      </c>
      <c r="AX45">
        <v>2</v>
      </c>
      <c r="AY45">
        <f t="shared" si="26"/>
        <v>3.25</v>
      </c>
      <c r="AZ45">
        <f t="shared" si="11"/>
        <v>1</v>
      </c>
      <c r="BA45">
        <f t="shared" si="27"/>
        <v>1.5</v>
      </c>
      <c r="BB45">
        <f t="shared" si="12"/>
        <v>0</v>
      </c>
      <c r="BC45" t="s">
        <v>297</v>
      </c>
      <c r="BD45" t="s">
        <v>216</v>
      </c>
      <c r="BE45" t="s">
        <v>531</v>
      </c>
      <c r="BF45">
        <v>0</v>
      </c>
      <c r="BG45" t="s">
        <v>1100</v>
      </c>
      <c r="BH45" t="str">
        <f t="shared" si="3"/>
        <v>no dialog file</v>
      </c>
      <c r="BI45">
        <v>3</v>
      </c>
      <c r="BJ45">
        <v>5</v>
      </c>
      <c r="BK45">
        <f t="shared" si="13"/>
        <v>1</v>
      </c>
      <c r="BL45" t="s">
        <v>532</v>
      </c>
      <c r="BM45" t="s">
        <v>399</v>
      </c>
      <c r="BN45" s="1">
        <v>5.8449074074074072E-3</v>
      </c>
      <c r="BO45" t="s">
        <v>533</v>
      </c>
      <c r="BP45" s="5" t="s">
        <v>1042</v>
      </c>
      <c r="BR45" s="11" t="b">
        <f t="shared" si="31"/>
        <v>0</v>
      </c>
      <c r="BS45" s="11" t="b">
        <f t="shared" si="31"/>
        <v>0</v>
      </c>
      <c r="BT45" s="11" t="b">
        <f t="shared" si="31"/>
        <v>0</v>
      </c>
      <c r="BU45" s="11" t="b">
        <f t="shared" si="31"/>
        <v>0</v>
      </c>
      <c r="BV45" s="11" t="b">
        <f t="shared" si="23"/>
        <v>0</v>
      </c>
      <c r="BW45" s="11" t="b">
        <f t="shared" si="23"/>
        <v>0</v>
      </c>
      <c r="BZ45" s="11" t="b">
        <f t="shared" si="14"/>
        <v>0</v>
      </c>
      <c r="CA45" s="11" t="b">
        <f t="shared" si="15"/>
        <v>0</v>
      </c>
      <c r="CB45" s="11" t="b">
        <f t="shared" si="30"/>
        <v>0</v>
      </c>
      <c r="CC45" s="11" t="b">
        <f t="shared" si="30"/>
        <v>0</v>
      </c>
      <c r="CD45" s="11" t="b">
        <f t="shared" si="30"/>
        <v>0</v>
      </c>
      <c r="CE45" s="11" t="b">
        <f t="shared" si="30"/>
        <v>0</v>
      </c>
      <c r="CF45" s="11" t="b">
        <f t="shared" si="30"/>
        <v>0</v>
      </c>
      <c r="CG45" s="11" t="b">
        <f t="shared" si="30"/>
        <v>0</v>
      </c>
      <c r="CH45" s="11" t="b">
        <f t="shared" si="30"/>
        <v>0</v>
      </c>
      <c r="CI45" s="11" t="b">
        <f t="shared" si="30"/>
        <v>0</v>
      </c>
      <c r="CJ45" s="11" t="b">
        <f t="shared" si="30"/>
        <v>0</v>
      </c>
      <c r="CK45" s="11" t="b">
        <f t="shared" si="30"/>
        <v>0</v>
      </c>
      <c r="CL45" s="11" t="b">
        <f t="shared" si="30"/>
        <v>0</v>
      </c>
      <c r="CM45" s="11" t="b">
        <f t="shared" si="30"/>
        <v>0</v>
      </c>
      <c r="CN45" s="11" t="b">
        <f t="shared" si="30"/>
        <v>0</v>
      </c>
      <c r="CO45" s="11" t="b">
        <f t="shared" si="25"/>
        <v>0</v>
      </c>
      <c r="CP45" s="11" t="b">
        <f t="shared" si="28"/>
        <v>0</v>
      </c>
      <c r="CQ45" s="11" t="b">
        <f t="shared" si="19"/>
        <v>0</v>
      </c>
    </row>
    <row r="46" spans="1:96">
      <c r="A46" t="s">
        <v>534</v>
      </c>
      <c r="B46" t="s">
        <v>535</v>
      </c>
      <c r="C46" t="s">
        <v>281</v>
      </c>
      <c r="D46" t="s">
        <v>54</v>
      </c>
      <c r="E46" t="s">
        <v>82</v>
      </c>
      <c r="F46" t="s">
        <v>56</v>
      </c>
      <c r="G46">
        <f t="shared" si="29"/>
        <v>0</v>
      </c>
      <c r="H46">
        <f t="shared" si="29"/>
        <v>0</v>
      </c>
      <c r="I46">
        <f t="shared" si="29"/>
        <v>0</v>
      </c>
      <c r="J46">
        <f t="shared" si="29"/>
        <v>1</v>
      </c>
      <c r="K46">
        <f t="shared" si="6"/>
        <v>1</v>
      </c>
      <c r="L46" t="s">
        <v>96</v>
      </c>
      <c r="M46" t="s">
        <v>58</v>
      </c>
      <c r="N46" t="str">
        <f t="shared" si="7"/>
        <v>Portugal</v>
      </c>
      <c r="O46" t="s">
        <v>59</v>
      </c>
      <c r="P46" t="s">
        <v>60</v>
      </c>
      <c r="Q46">
        <v>3</v>
      </c>
      <c r="R46">
        <v>2</v>
      </c>
      <c r="S46">
        <v>5</v>
      </c>
      <c r="T46">
        <v>2</v>
      </c>
      <c r="U46">
        <v>3</v>
      </c>
      <c r="V46">
        <v>5</v>
      </c>
      <c r="W46">
        <v>5</v>
      </c>
      <c r="X46">
        <f t="shared" si="8"/>
        <v>0.16666666666666666</v>
      </c>
      <c r="Y46">
        <f t="shared" si="9"/>
        <v>-4.1666666666666664E-2</v>
      </c>
      <c r="Z46">
        <v>6</v>
      </c>
      <c r="AA46">
        <v>6</v>
      </c>
      <c r="AB46">
        <v>6</v>
      </c>
      <c r="AC46">
        <v>6</v>
      </c>
      <c r="AD46">
        <v>6</v>
      </c>
      <c r="AE46">
        <v>6</v>
      </c>
      <c r="AF46">
        <v>3</v>
      </c>
      <c r="AG46">
        <v>0</v>
      </c>
      <c r="AH46">
        <v>6</v>
      </c>
      <c r="AI46" s="35">
        <v>6</v>
      </c>
      <c r="AJ46">
        <v>6</v>
      </c>
      <c r="AK46">
        <v>6</v>
      </c>
      <c r="AL46">
        <v>5</v>
      </c>
      <c r="AM46">
        <v>6</v>
      </c>
      <c r="AN46">
        <v>6</v>
      </c>
      <c r="AO46">
        <v>6</v>
      </c>
      <c r="AP46">
        <v>3</v>
      </c>
      <c r="AQ46">
        <v>6</v>
      </c>
      <c r="AR46">
        <v>6</v>
      </c>
      <c r="AS46">
        <v>6</v>
      </c>
      <c r="AT46">
        <v>6</v>
      </c>
      <c r="AU46">
        <v>6</v>
      </c>
      <c r="AV46">
        <f t="shared" si="10"/>
        <v>6</v>
      </c>
      <c r="AW46">
        <v>6</v>
      </c>
      <c r="AX46">
        <v>3</v>
      </c>
      <c r="AY46">
        <f t="shared" si="26"/>
        <v>5.5</v>
      </c>
      <c r="AZ46">
        <f t="shared" si="11"/>
        <v>1</v>
      </c>
      <c r="BA46">
        <f t="shared" si="27"/>
        <v>5.625</v>
      </c>
      <c r="BB46">
        <f t="shared" si="12"/>
        <v>1</v>
      </c>
      <c r="BC46" t="s">
        <v>61</v>
      </c>
      <c r="BD46" t="s">
        <v>536</v>
      </c>
      <c r="BE46" t="s">
        <v>537</v>
      </c>
      <c r="BF46">
        <v>1</v>
      </c>
      <c r="BH46">
        <f t="shared" si="3"/>
        <v>1</v>
      </c>
      <c r="BI46">
        <v>1</v>
      </c>
      <c r="BJ46">
        <v>3</v>
      </c>
      <c r="BK46">
        <f t="shared" si="13"/>
        <v>1</v>
      </c>
      <c r="BL46" t="s">
        <v>538</v>
      </c>
      <c r="BM46" t="s">
        <v>65</v>
      </c>
      <c r="BN46" s="1">
        <v>4.5254629629629629E-3</v>
      </c>
      <c r="BO46" t="s">
        <v>539</v>
      </c>
      <c r="BP46" s="5" t="s">
        <v>736</v>
      </c>
      <c r="BQ46" s="5" t="s">
        <v>1148</v>
      </c>
      <c r="BR46" s="11" t="b">
        <f t="shared" si="31"/>
        <v>0</v>
      </c>
      <c r="BS46" s="11" t="b">
        <f t="shared" si="31"/>
        <v>0</v>
      </c>
      <c r="BT46" s="11" t="b">
        <f t="shared" si="31"/>
        <v>0</v>
      </c>
      <c r="BU46" s="11" t="b">
        <f t="shared" si="31"/>
        <v>0</v>
      </c>
      <c r="BV46" s="11" t="b">
        <f t="shared" si="23"/>
        <v>1</v>
      </c>
      <c r="BW46" s="11" t="b">
        <f t="shared" si="23"/>
        <v>0</v>
      </c>
      <c r="BZ46" s="11" t="b">
        <f t="shared" si="14"/>
        <v>0</v>
      </c>
      <c r="CA46" s="11" t="b">
        <f t="shared" si="15"/>
        <v>0</v>
      </c>
      <c r="CB46" s="11" t="b">
        <f t="shared" si="30"/>
        <v>0</v>
      </c>
      <c r="CC46" s="11" t="b">
        <f t="shared" si="30"/>
        <v>0</v>
      </c>
      <c r="CD46" s="11" t="b">
        <f t="shared" si="30"/>
        <v>0</v>
      </c>
      <c r="CE46" s="11" t="b">
        <f t="shared" si="30"/>
        <v>0</v>
      </c>
      <c r="CF46" s="11" t="b">
        <f t="shared" si="30"/>
        <v>0</v>
      </c>
      <c r="CG46" s="11" t="b">
        <f t="shared" si="30"/>
        <v>0</v>
      </c>
      <c r="CH46" s="11" t="b">
        <f t="shared" si="30"/>
        <v>0</v>
      </c>
      <c r="CI46" s="11" t="b">
        <f t="shared" si="30"/>
        <v>0</v>
      </c>
      <c r="CJ46" s="11" t="b">
        <f t="shared" si="30"/>
        <v>0</v>
      </c>
      <c r="CK46" s="11" t="b">
        <f t="shared" si="30"/>
        <v>0</v>
      </c>
      <c r="CL46" s="11" t="b">
        <f t="shared" si="30"/>
        <v>0</v>
      </c>
      <c r="CM46" s="11" t="b">
        <f t="shared" si="30"/>
        <v>0</v>
      </c>
      <c r="CN46" s="11" t="b">
        <f t="shared" si="30"/>
        <v>0</v>
      </c>
      <c r="CO46" s="11" t="b">
        <f t="shared" si="25"/>
        <v>0</v>
      </c>
      <c r="CP46" s="11" t="b">
        <f t="shared" si="28"/>
        <v>0</v>
      </c>
      <c r="CQ46" s="11" t="b">
        <f t="shared" si="19"/>
        <v>0</v>
      </c>
      <c r="CR46" t="s">
        <v>540</v>
      </c>
    </row>
    <row r="47" spans="1:96">
      <c r="A47" t="s">
        <v>541</v>
      </c>
      <c r="B47" t="s">
        <v>542</v>
      </c>
      <c r="C47" t="s">
        <v>281</v>
      </c>
      <c r="D47" t="s">
        <v>70</v>
      </c>
      <c r="E47" t="s">
        <v>55</v>
      </c>
      <c r="F47" t="s">
        <v>543</v>
      </c>
      <c r="G47">
        <f t="shared" si="29"/>
        <v>1</v>
      </c>
      <c r="H47">
        <f t="shared" si="29"/>
        <v>1</v>
      </c>
      <c r="I47">
        <f t="shared" si="29"/>
        <v>0</v>
      </c>
      <c r="J47">
        <f t="shared" si="29"/>
        <v>0</v>
      </c>
      <c r="K47">
        <f t="shared" si="6"/>
        <v>2</v>
      </c>
      <c r="L47" t="s">
        <v>96</v>
      </c>
      <c r="M47" t="s">
        <v>544</v>
      </c>
      <c r="N47" t="str">
        <f t="shared" si="7"/>
        <v xml:space="preserve">The Netherlands </v>
      </c>
      <c r="O47" t="s">
        <v>74</v>
      </c>
      <c r="P47" t="s">
        <v>60</v>
      </c>
      <c r="Q47">
        <v>4</v>
      </c>
      <c r="R47">
        <v>3</v>
      </c>
      <c r="S47">
        <v>4</v>
      </c>
      <c r="T47">
        <v>2</v>
      </c>
      <c r="U47">
        <v>3</v>
      </c>
      <c r="V47">
        <v>4</v>
      </c>
      <c r="W47">
        <v>3</v>
      </c>
      <c r="X47">
        <f t="shared" si="8"/>
        <v>0.125</v>
      </c>
      <c r="Y47">
        <f t="shared" si="9"/>
        <v>0</v>
      </c>
      <c r="Z47">
        <v>5</v>
      </c>
      <c r="AA47">
        <v>5</v>
      </c>
      <c r="AB47">
        <v>4</v>
      </c>
      <c r="AC47">
        <v>3</v>
      </c>
      <c r="AD47">
        <v>5</v>
      </c>
      <c r="AE47">
        <v>6</v>
      </c>
      <c r="AF47">
        <v>3</v>
      </c>
      <c r="AG47">
        <v>3</v>
      </c>
      <c r="AH47">
        <v>3</v>
      </c>
      <c r="AI47" s="35">
        <v>6</v>
      </c>
      <c r="AJ47">
        <v>3</v>
      </c>
      <c r="AK47">
        <v>4</v>
      </c>
      <c r="AL47">
        <v>5</v>
      </c>
      <c r="AM47">
        <v>6</v>
      </c>
      <c r="AN47">
        <v>6</v>
      </c>
      <c r="AO47">
        <v>5</v>
      </c>
      <c r="AP47">
        <v>5</v>
      </c>
      <c r="AQ47">
        <v>4</v>
      </c>
      <c r="AR47">
        <v>3</v>
      </c>
      <c r="AS47">
        <v>4</v>
      </c>
      <c r="AT47">
        <v>4</v>
      </c>
      <c r="AU47">
        <v>5</v>
      </c>
      <c r="AV47">
        <f t="shared" si="10"/>
        <v>4</v>
      </c>
      <c r="AW47">
        <v>6</v>
      </c>
      <c r="AX47">
        <v>6</v>
      </c>
      <c r="AY47">
        <f t="shared" si="26"/>
        <v>5</v>
      </c>
      <c r="AZ47">
        <f t="shared" si="11"/>
        <v>1</v>
      </c>
      <c r="BA47">
        <f t="shared" si="27"/>
        <v>4.25</v>
      </c>
      <c r="BB47">
        <f t="shared" si="12"/>
        <v>1</v>
      </c>
      <c r="BC47" t="s">
        <v>297</v>
      </c>
      <c r="BD47" t="s">
        <v>104</v>
      </c>
      <c r="BE47" t="s">
        <v>427</v>
      </c>
      <c r="BF47">
        <v>2</v>
      </c>
      <c r="BH47">
        <f t="shared" si="3"/>
        <v>2</v>
      </c>
      <c r="BI47">
        <v>1</v>
      </c>
      <c r="BJ47">
        <v>3</v>
      </c>
      <c r="BK47">
        <f t="shared" si="13"/>
        <v>1</v>
      </c>
      <c r="BL47" t="s">
        <v>545</v>
      </c>
      <c r="BM47" t="s">
        <v>301</v>
      </c>
      <c r="BN47" s="1">
        <v>5.8101851851851856E-3</v>
      </c>
      <c r="BO47" t="s">
        <v>546</v>
      </c>
      <c r="BP47" s="5" t="s">
        <v>736</v>
      </c>
      <c r="BR47" s="11" t="b">
        <f t="shared" si="31"/>
        <v>0</v>
      </c>
      <c r="BS47" s="11" t="b">
        <f t="shared" si="31"/>
        <v>0</v>
      </c>
      <c r="BT47" s="11" t="b">
        <f t="shared" si="31"/>
        <v>0</v>
      </c>
      <c r="BU47" s="11" t="b">
        <f t="shared" si="31"/>
        <v>0</v>
      </c>
      <c r="BV47" s="11" t="b">
        <f t="shared" si="23"/>
        <v>0</v>
      </c>
      <c r="BW47" s="11" t="b">
        <f t="shared" si="23"/>
        <v>0</v>
      </c>
      <c r="BZ47" s="11" t="b">
        <f t="shared" si="14"/>
        <v>0</v>
      </c>
      <c r="CA47" s="11" t="b">
        <f t="shared" si="15"/>
        <v>0</v>
      </c>
      <c r="CB47" s="11" t="b">
        <f t="shared" si="30"/>
        <v>0</v>
      </c>
      <c r="CC47" s="11" t="b">
        <f t="shared" si="30"/>
        <v>0</v>
      </c>
      <c r="CD47" s="11" t="b">
        <f t="shared" si="30"/>
        <v>0</v>
      </c>
      <c r="CE47" s="11" t="b">
        <f t="shared" si="30"/>
        <v>0</v>
      </c>
      <c r="CF47" s="11" t="b">
        <f t="shared" si="30"/>
        <v>0</v>
      </c>
      <c r="CG47" s="11" t="b">
        <f t="shared" si="30"/>
        <v>0</v>
      </c>
      <c r="CH47" s="11" t="b">
        <f t="shared" si="30"/>
        <v>0</v>
      </c>
      <c r="CI47" s="11" t="b">
        <f t="shared" si="30"/>
        <v>0</v>
      </c>
      <c r="CJ47" s="11" t="b">
        <f t="shared" si="30"/>
        <v>0</v>
      </c>
      <c r="CK47" s="11" t="b">
        <f t="shared" si="30"/>
        <v>0</v>
      </c>
      <c r="CL47" s="11" t="b">
        <f t="shared" si="30"/>
        <v>0</v>
      </c>
      <c r="CM47" s="11" t="b">
        <f t="shared" si="30"/>
        <v>0</v>
      </c>
      <c r="CN47" s="11" t="b">
        <f t="shared" si="30"/>
        <v>0</v>
      </c>
      <c r="CO47" s="11" t="b">
        <f t="shared" si="25"/>
        <v>0</v>
      </c>
      <c r="CP47" s="11" t="b">
        <f t="shared" si="28"/>
        <v>0</v>
      </c>
      <c r="CQ47" s="11" t="b">
        <f t="shared" si="19"/>
        <v>0</v>
      </c>
    </row>
    <row r="48" spans="1:96">
      <c r="A48" t="s">
        <v>547</v>
      </c>
      <c r="B48" t="s">
        <v>548</v>
      </c>
      <c r="C48" t="s">
        <v>281</v>
      </c>
      <c r="D48" t="s">
        <v>81</v>
      </c>
      <c r="E48" t="s">
        <v>144</v>
      </c>
      <c r="F48" t="s">
        <v>83</v>
      </c>
      <c r="G48">
        <f t="shared" si="29"/>
        <v>0</v>
      </c>
      <c r="H48">
        <f t="shared" si="29"/>
        <v>0</v>
      </c>
      <c r="I48">
        <f t="shared" si="29"/>
        <v>1</v>
      </c>
      <c r="J48">
        <f t="shared" si="29"/>
        <v>0</v>
      </c>
      <c r="K48">
        <f t="shared" si="6"/>
        <v>1</v>
      </c>
      <c r="L48" t="s">
        <v>96</v>
      </c>
      <c r="M48" t="s">
        <v>109</v>
      </c>
      <c r="N48" t="str">
        <f t="shared" si="7"/>
        <v>UK</v>
      </c>
      <c r="O48" t="s">
        <v>74</v>
      </c>
      <c r="P48" t="s">
        <v>98</v>
      </c>
      <c r="Q48">
        <v>4</v>
      </c>
      <c r="R48">
        <v>3</v>
      </c>
      <c r="S48">
        <v>5</v>
      </c>
      <c r="T48">
        <v>2</v>
      </c>
      <c r="U48">
        <v>5</v>
      </c>
      <c r="V48">
        <v>4</v>
      </c>
      <c r="W48">
        <v>4</v>
      </c>
      <c r="X48">
        <f t="shared" si="8"/>
        <v>0.16666666666666666</v>
      </c>
      <c r="Y48">
        <f t="shared" si="9"/>
        <v>-0.125</v>
      </c>
      <c r="Z48">
        <v>5</v>
      </c>
      <c r="AA48">
        <v>5</v>
      </c>
      <c r="AB48">
        <v>4</v>
      </c>
      <c r="AC48">
        <v>6</v>
      </c>
      <c r="AD48">
        <v>5</v>
      </c>
      <c r="AE48">
        <v>6</v>
      </c>
      <c r="AF48">
        <v>4</v>
      </c>
      <c r="AG48">
        <v>0</v>
      </c>
      <c r="AH48">
        <v>6</v>
      </c>
      <c r="AI48" s="35">
        <v>5</v>
      </c>
      <c r="AJ48">
        <v>4</v>
      </c>
      <c r="AK48">
        <v>4</v>
      </c>
      <c r="AL48">
        <v>4</v>
      </c>
      <c r="AM48">
        <v>6</v>
      </c>
      <c r="AN48">
        <v>6</v>
      </c>
      <c r="AO48">
        <v>6</v>
      </c>
      <c r="AP48">
        <v>5</v>
      </c>
      <c r="AQ48">
        <v>3</v>
      </c>
      <c r="AR48">
        <v>4</v>
      </c>
      <c r="AS48">
        <v>4</v>
      </c>
      <c r="AT48">
        <v>3</v>
      </c>
      <c r="AU48">
        <v>4</v>
      </c>
      <c r="AV48">
        <f t="shared" si="10"/>
        <v>3.6</v>
      </c>
      <c r="AW48">
        <v>6</v>
      </c>
      <c r="AX48">
        <v>6</v>
      </c>
      <c r="AY48">
        <f t="shared" si="26"/>
        <v>5</v>
      </c>
      <c r="AZ48">
        <f t="shared" si="11"/>
        <v>1</v>
      </c>
      <c r="BA48">
        <f t="shared" si="27"/>
        <v>5.125</v>
      </c>
      <c r="BB48">
        <f t="shared" si="12"/>
        <v>1</v>
      </c>
      <c r="BC48" t="s">
        <v>86</v>
      </c>
      <c r="BD48" t="s">
        <v>392</v>
      </c>
      <c r="BE48" t="s">
        <v>393</v>
      </c>
      <c r="BF48">
        <v>3</v>
      </c>
      <c r="BH48">
        <f t="shared" si="3"/>
        <v>3</v>
      </c>
      <c r="BI48">
        <v>1</v>
      </c>
      <c r="BJ48">
        <v>3</v>
      </c>
      <c r="BK48">
        <f t="shared" si="13"/>
        <v>1</v>
      </c>
      <c r="BL48" t="s">
        <v>106</v>
      </c>
      <c r="BM48" t="s">
        <v>90</v>
      </c>
      <c r="BN48" s="1">
        <v>2.6620370370370374E-3</v>
      </c>
      <c r="BO48" t="s">
        <v>549</v>
      </c>
      <c r="BP48" s="5" t="s">
        <v>736</v>
      </c>
      <c r="BQ48" s="5" t="s">
        <v>1144</v>
      </c>
      <c r="BR48" s="11" t="b">
        <f t="shared" si="31"/>
        <v>1</v>
      </c>
      <c r="BS48" s="11" t="b">
        <f t="shared" si="31"/>
        <v>0</v>
      </c>
      <c r="BT48" s="11" t="b">
        <f t="shared" si="31"/>
        <v>0</v>
      </c>
      <c r="BU48" s="11" t="b">
        <f t="shared" si="31"/>
        <v>0</v>
      </c>
      <c r="BV48" s="11" t="b">
        <f t="shared" si="23"/>
        <v>0</v>
      </c>
      <c r="BW48" s="11" t="b">
        <f t="shared" si="23"/>
        <v>0</v>
      </c>
      <c r="BZ48" s="11" t="b">
        <f t="shared" si="14"/>
        <v>0</v>
      </c>
      <c r="CA48" s="11" t="b">
        <f t="shared" si="15"/>
        <v>0</v>
      </c>
      <c r="CB48" s="11" t="b">
        <f t="shared" si="30"/>
        <v>0</v>
      </c>
      <c r="CC48" s="11" t="b">
        <f t="shared" si="30"/>
        <v>0</v>
      </c>
      <c r="CD48" s="11" t="b">
        <f t="shared" si="30"/>
        <v>0</v>
      </c>
      <c r="CE48" s="11" t="b">
        <f t="shared" si="30"/>
        <v>0</v>
      </c>
      <c r="CF48" s="11" t="b">
        <f t="shared" si="30"/>
        <v>0</v>
      </c>
      <c r="CG48" s="11" t="b">
        <f t="shared" si="30"/>
        <v>0</v>
      </c>
      <c r="CH48" s="11" t="b">
        <f t="shared" si="30"/>
        <v>0</v>
      </c>
      <c r="CI48" s="11" t="b">
        <f t="shared" si="30"/>
        <v>0</v>
      </c>
      <c r="CJ48" s="11" t="b">
        <f t="shared" si="30"/>
        <v>0</v>
      </c>
      <c r="CK48" s="11" t="b">
        <f t="shared" si="30"/>
        <v>0</v>
      </c>
      <c r="CL48" s="11" t="b">
        <f t="shared" si="30"/>
        <v>0</v>
      </c>
      <c r="CM48" s="11" t="b">
        <f t="shared" si="30"/>
        <v>0</v>
      </c>
      <c r="CN48" s="11" t="b">
        <f t="shared" si="30"/>
        <v>0</v>
      </c>
      <c r="CO48" s="11" t="b">
        <f t="shared" si="25"/>
        <v>0</v>
      </c>
      <c r="CP48" s="11" t="b">
        <f t="shared" si="28"/>
        <v>0</v>
      </c>
      <c r="CQ48" s="11" t="b">
        <f t="shared" si="19"/>
        <v>0</v>
      </c>
      <c r="CR48" t="s">
        <v>169</v>
      </c>
    </row>
    <row r="49" spans="1:96">
      <c r="A49" t="s">
        <v>550</v>
      </c>
      <c r="B49" t="s">
        <v>551</v>
      </c>
      <c r="C49" t="s">
        <v>281</v>
      </c>
      <c r="D49" t="s">
        <v>70</v>
      </c>
      <c r="E49" t="s">
        <v>71</v>
      </c>
      <c r="F49" t="s">
        <v>116</v>
      </c>
      <c r="G49">
        <f t="shared" si="29"/>
        <v>0</v>
      </c>
      <c r="H49">
        <f t="shared" si="29"/>
        <v>1</v>
      </c>
      <c r="I49">
        <f t="shared" si="29"/>
        <v>0</v>
      </c>
      <c r="J49">
        <f t="shared" si="29"/>
        <v>0</v>
      </c>
      <c r="K49">
        <f t="shared" si="6"/>
        <v>1</v>
      </c>
      <c r="L49" t="s">
        <v>96</v>
      </c>
      <c r="M49" t="s">
        <v>84</v>
      </c>
      <c r="N49" t="str">
        <f t="shared" si="7"/>
        <v>United States</v>
      </c>
      <c r="O49" t="s">
        <v>74</v>
      </c>
      <c r="P49" t="s">
        <v>60</v>
      </c>
      <c r="Q49">
        <v>3</v>
      </c>
      <c r="R49">
        <v>1</v>
      </c>
      <c r="S49">
        <v>3</v>
      </c>
      <c r="T49">
        <v>2</v>
      </c>
      <c r="U49">
        <v>4</v>
      </c>
      <c r="V49">
        <v>4</v>
      </c>
      <c r="W49">
        <v>3</v>
      </c>
      <c r="X49">
        <f t="shared" si="8"/>
        <v>0.125</v>
      </c>
      <c r="Y49">
        <f t="shared" si="9"/>
        <v>-4.1666666666666664E-2</v>
      </c>
      <c r="Z49">
        <v>2</v>
      </c>
      <c r="AA49">
        <v>3</v>
      </c>
      <c r="AB49">
        <v>2</v>
      </c>
      <c r="AC49">
        <v>5</v>
      </c>
      <c r="AD49">
        <v>5</v>
      </c>
      <c r="AE49">
        <v>5</v>
      </c>
      <c r="AF49">
        <v>3</v>
      </c>
      <c r="AG49">
        <v>4</v>
      </c>
      <c r="AH49">
        <v>2</v>
      </c>
      <c r="AI49" s="35">
        <v>6</v>
      </c>
      <c r="AJ49">
        <v>4</v>
      </c>
      <c r="AK49">
        <v>3</v>
      </c>
      <c r="AL49">
        <v>4</v>
      </c>
      <c r="AM49">
        <v>5</v>
      </c>
      <c r="AN49">
        <v>5</v>
      </c>
      <c r="AO49">
        <v>5</v>
      </c>
      <c r="AP49">
        <v>6</v>
      </c>
      <c r="AQ49">
        <v>5</v>
      </c>
      <c r="AR49">
        <v>4</v>
      </c>
      <c r="AS49">
        <v>4</v>
      </c>
      <c r="AT49">
        <v>4</v>
      </c>
      <c r="AU49">
        <v>4</v>
      </c>
      <c r="AV49">
        <f t="shared" si="10"/>
        <v>4.2</v>
      </c>
      <c r="AW49">
        <v>6</v>
      </c>
      <c r="AX49">
        <v>6</v>
      </c>
      <c r="AY49">
        <f t="shared" si="26"/>
        <v>4.75</v>
      </c>
      <c r="AZ49">
        <f t="shared" si="11"/>
        <v>1</v>
      </c>
      <c r="BA49">
        <f t="shared" si="27"/>
        <v>3.375</v>
      </c>
      <c r="BB49">
        <f t="shared" si="12"/>
        <v>1</v>
      </c>
      <c r="BC49" t="s">
        <v>297</v>
      </c>
      <c r="BD49" t="s">
        <v>552</v>
      </c>
      <c r="BE49" t="s">
        <v>412</v>
      </c>
      <c r="BF49">
        <v>1</v>
      </c>
      <c r="BH49">
        <f t="shared" si="3"/>
        <v>1</v>
      </c>
      <c r="BI49">
        <v>1</v>
      </c>
      <c r="BJ49">
        <v>1</v>
      </c>
      <c r="BK49">
        <f t="shared" si="13"/>
        <v>0</v>
      </c>
      <c r="BL49" t="s">
        <v>553</v>
      </c>
      <c r="BM49" t="s">
        <v>301</v>
      </c>
      <c r="BN49" s="1">
        <v>4.1319444444444442E-3</v>
      </c>
      <c r="BP49" s="5" t="s">
        <v>1041</v>
      </c>
      <c r="BR49" s="11" t="b">
        <f t="shared" si="31"/>
        <v>0</v>
      </c>
      <c r="BS49" s="11" t="b">
        <f t="shared" si="31"/>
        <v>0</v>
      </c>
      <c r="BT49" s="11" t="b">
        <f t="shared" si="31"/>
        <v>0</v>
      </c>
      <c r="BU49" s="11" t="b">
        <f t="shared" si="31"/>
        <v>0</v>
      </c>
      <c r="BV49" s="11" t="b">
        <f t="shared" si="23"/>
        <v>0</v>
      </c>
      <c r="BW49" s="11" t="b">
        <f t="shared" si="23"/>
        <v>0</v>
      </c>
      <c r="BZ49" s="11" t="b">
        <f t="shared" si="14"/>
        <v>0</v>
      </c>
      <c r="CA49" s="11" t="b">
        <f t="shared" si="15"/>
        <v>0</v>
      </c>
      <c r="CB49" s="11" t="b">
        <f t="shared" si="30"/>
        <v>0</v>
      </c>
      <c r="CC49" s="11" t="b">
        <f t="shared" si="30"/>
        <v>0</v>
      </c>
      <c r="CD49" s="11" t="b">
        <f t="shared" si="30"/>
        <v>0</v>
      </c>
      <c r="CE49" s="11" t="b">
        <f t="shared" si="30"/>
        <v>0</v>
      </c>
      <c r="CF49" s="11" t="b">
        <f t="shared" si="30"/>
        <v>0</v>
      </c>
      <c r="CG49" s="11" t="b">
        <f t="shared" si="30"/>
        <v>0</v>
      </c>
      <c r="CH49" s="11" t="b">
        <f t="shared" si="30"/>
        <v>0</v>
      </c>
      <c r="CI49" s="11" t="b">
        <f t="shared" si="30"/>
        <v>0</v>
      </c>
      <c r="CJ49" s="11" t="b">
        <f t="shared" si="30"/>
        <v>0</v>
      </c>
      <c r="CK49" s="11" t="b">
        <f t="shared" si="30"/>
        <v>0</v>
      </c>
      <c r="CL49" s="11" t="b">
        <f t="shared" si="30"/>
        <v>0</v>
      </c>
      <c r="CM49" s="11" t="b">
        <f t="shared" si="30"/>
        <v>0</v>
      </c>
      <c r="CN49" s="11" t="b">
        <f t="shared" si="30"/>
        <v>0</v>
      </c>
      <c r="CO49" s="11" t="b">
        <f t="shared" si="25"/>
        <v>0</v>
      </c>
      <c r="CP49" s="11" t="b">
        <f t="shared" si="28"/>
        <v>0</v>
      </c>
      <c r="CQ49" s="11" t="b">
        <f t="shared" si="19"/>
        <v>0</v>
      </c>
    </row>
    <row r="50" spans="1:96">
      <c r="A50" t="s">
        <v>554</v>
      </c>
      <c r="B50" t="s">
        <v>555</v>
      </c>
      <c r="C50" t="s">
        <v>281</v>
      </c>
      <c r="D50" t="s">
        <v>70</v>
      </c>
      <c r="E50" t="s">
        <v>71</v>
      </c>
      <c r="F50" t="s">
        <v>56</v>
      </c>
      <c r="G50">
        <f t="shared" si="29"/>
        <v>0</v>
      </c>
      <c r="H50">
        <f t="shared" si="29"/>
        <v>0</v>
      </c>
      <c r="I50">
        <f t="shared" si="29"/>
        <v>0</v>
      </c>
      <c r="J50">
        <f t="shared" si="29"/>
        <v>1</v>
      </c>
      <c r="K50">
        <f t="shared" si="6"/>
        <v>1</v>
      </c>
      <c r="L50" t="s">
        <v>96</v>
      </c>
      <c r="M50" t="s">
        <v>125</v>
      </c>
      <c r="N50" t="str">
        <f t="shared" si="7"/>
        <v>United Kingdom</v>
      </c>
      <c r="O50" t="s">
        <v>59</v>
      </c>
      <c r="P50" t="s">
        <v>98</v>
      </c>
      <c r="Q50">
        <v>4</v>
      </c>
      <c r="R50">
        <v>4</v>
      </c>
      <c r="S50">
        <v>4</v>
      </c>
      <c r="T50">
        <v>3</v>
      </c>
      <c r="U50">
        <v>5</v>
      </c>
      <c r="V50">
        <v>5</v>
      </c>
      <c r="W50">
        <v>6</v>
      </c>
      <c r="X50">
        <f t="shared" si="8"/>
        <v>4.1666666666666664E-2</v>
      </c>
      <c r="Y50">
        <f t="shared" si="9"/>
        <v>-0.125</v>
      </c>
      <c r="Z50">
        <v>2</v>
      </c>
      <c r="AA50">
        <v>1</v>
      </c>
      <c r="AB50">
        <v>1</v>
      </c>
      <c r="AC50">
        <v>4</v>
      </c>
      <c r="AD50">
        <v>4</v>
      </c>
      <c r="AE50">
        <v>4</v>
      </c>
      <c r="AF50">
        <v>0</v>
      </c>
      <c r="AG50">
        <v>6</v>
      </c>
      <c r="AH50">
        <v>0</v>
      </c>
      <c r="AI50" s="35">
        <v>4</v>
      </c>
      <c r="AJ50">
        <v>4</v>
      </c>
      <c r="AK50">
        <v>4</v>
      </c>
      <c r="AL50">
        <v>4</v>
      </c>
      <c r="AM50">
        <v>4</v>
      </c>
      <c r="AN50">
        <v>4</v>
      </c>
      <c r="AO50">
        <v>4</v>
      </c>
      <c r="AP50">
        <v>4</v>
      </c>
      <c r="AQ50">
        <v>3</v>
      </c>
      <c r="AR50">
        <v>4</v>
      </c>
      <c r="AS50">
        <v>4</v>
      </c>
      <c r="AT50">
        <v>3</v>
      </c>
      <c r="AU50">
        <v>3</v>
      </c>
      <c r="AV50">
        <f t="shared" si="10"/>
        <v>3.4</v>
      </c>
      <c r="AW50">
        <v>6</v>
      </c>
      <c r="AX50">
        <v>4</v>
      </c>
      <c r="AY50">
        <f t="shared" si="26"/>
        <v>4</v>
      </c>
      <c r="AZ50">
        <f t="shared" si="11"/>
        <v>1</v>
      </c>
      <c r="BA50">
        <f t="shared" si="27"/>
        <v>2</v>
      </c>
      <c r="BB50">
        <f t="shared" si="12"/>
        <v>0</v>
      </c>
      <c r="BC50" t="s">
        <v>86</v>
      </c>
      <c r="BD50" t="s">
        <v>556</v>
      </c>
      <c r="BE50" t="s">
        <v>557</v>
      </c>
      <c r="BF50">
        <v>0</v>
      </c>
      <c r="BG50">
        <v>1</v>
      </c>
      <c r="BH50">
        <f t="shared" si="3"/>
        <v>1</v>
      </c>
      <c r="BI50">
        <v>1</v>
      </c>
      <c r="BJ50">
        <v>2</v>
      </c>
      <c r="BK50">
        <f t="shared" si="13"/>
        <v>1</v>
      </c>
      <c r="BL50" t="s">
        <v>106</v>
      </c>
      <c r="BM50" t="s">
        <v>90</v>
      </c>
      <c r="BN50" s="1">
        <v>7.0254629629629634E-3</v>
      </c>
      <c r="BO50" t="s">
        <v>558</v>
      </c>
      <c r="BP50" s="5" t="s">
        <v>1042</v>
      </c>
      <c r="BR50" s="11" t="b">
        <f t="shared" si="31"/>
        <v>0</v>
      </c>
      <c r="BS50" s="11" t="b">
        <f t="shared" si="31"/>
        <v>0</v>
      </c>
      <c r="BT50" s="11" t="b">
        <f t="shared" si="31"/>
        <v>0</v>
      </c>
      <c r="BU50" s="11" t="b">
        <f t="shared" si="31"/>
        <v>0</v>
      </c>
      <c r="BV50" s="11" t="b">
        <f t="shared" si="23"/>
        <v>0</v>
      </c>
      <c r="BW50" s="11" t="b">
        <f t="shared" si="23"/>
        <v>0</v>
      </c>
      <c r="BX50" s="5" t="s">
        <v>1065</v>
      </c>
      <c r="BZ50" s="11" t="b">
        <f t="shared" si="14"/>
        <v>0</v>
      </c>
      <c r="CA50" s="11" t="b">
        <f t="shared" si="15"/>
        <v>0</v>
      </c>
      <c r="CB50" s="11" t="b">
        <f t="shared" si="30"/>
        <v>0</v>
      </c>
      <c r="CC50" s="11" t="b">
        <f t="shared" si="30"/>
        <v>0</v>
      </c>
      <c r="CD50" s="11" t="b">
        <f t="shared" si="30"/>
        <v>0</v>
      </c>
      <c r="CE50" s="11" t="b">
        <f t="shared" si="30"/>
        <v>0</v>
      </c>
      <c r="CF50" s="11" t="b">
        <f t="shared" si="30"/>
        <v>0</v>
      </c>
      <c r="CG50" s="11" t="b">
        <f t="shared" si="30"/>
        <v>0</v>
      </c>
      <c r="CH50" s="11" t="b">
        <f t="shared" si="30"/>
        <v>0</v>
      </c>
      <c r="CI50" s="11" t="b">
        <f t="shared" si="30"/>
        <v>0</v>
      </c>
      <c r="CJ50" s="11" t="b">
        <f t="shared" si="30"/>
        <v>0</v>
      </c>
      <c r="CK50" s="11" t="b">
        <f t="shared" si="30"/>
        <v>0</v>
      </c>
      <c r="CL50" s="11" t="b">
        <f t="shared" si="30"/>
        <v>0</v>
      </c>
      <c r="CM50" s="11" t="b">
        <f t="shared" si="30"/>
        <v>0</v>
      </c>
      <c r="CN50" s="11" t="b">
        <f t="shared" si="30"/>
        <v>0</v>
      </c>
      <c r="CO50" s="11" t="b">
        <f t="shared" si="25"/>
        <v>1</v>
      </c>
      <c r="CP50" s="11" t="b">
        <f t="shared" si="28"/>
        <v>0</v>
      </c>
      <c r="CQ50" s="11" t="b">
        <f t="shared" si="19"/>
        <v>0</v>
      </c>
      <c r="CR50" t="s">
        <v>559</v>
      </c>
    </row>
    <row r="51" spans="1:96">
      <c r="A51" t="s">
        <v>560</v>
      </c>
      <c r="B51" t="s">
        <v>561</v>
      </c>
      <c r="C51" t="s">
        <v>562</v>
      </c>
      <c r="D51" t="s">
        <v>54</v>
      </c>
      <c r="E51" t="s">
        <v>144</v>
      </c>
      <c r="F51" t="s">
        <v>116</v>
      </c>
      <c r="G51">
        <f t="shared" si="29"/>
        <v>0</v>
      </c>
      <c r="H51">
        <f t="shared" si="29"/>
        <v>1</v>
      </c>
      <c r="I51">
        <f t="shared" si="29"/>
        <v>0</v>
      </c>
      <c r="J51">
        <f t="shared" si="29"/>
        <v>0</v>
      </c>
      <c r="K51">
        <f t="shared" si="6"/>
        <v>1</v>
      </c>
      <c r="L51" t="s">
        <v>72</v>
      </c>
      <c r="M51" t="s">
        <v>204</v>
      </c>
      <c r="N51" t="str">
        <f t="shared" si="7"/>
        <v>Spain</v>
      </c>
      <c r="O51" t="s">
        <v>74</v>
      </c>
      <c r="P51" t="s">
        <v>60</v>
      </c>
      <c r="Q51">
        <v>3</v>
      </c>
      <c r="R51">
        <v>1</v>
      </c>
      <c r="S51">
        <v>2</v>
      </c>
      <c r="T51">
        <v>1</v>
      </c>
      <c r="U51">
        <v>3</v>
      </c>
      <c r="V51">
        <v>4</v>
      </c>
      <c r="W51">
        <v>3</v>
      </c>
      <c r="X51">
        <f t="shared" si="8"/>
        <v>0.125</v>
      </c>
      <c r="Y51">
        <f t="shared" si="9"/>
        <v>-4.1666666666666664E-2</v>
      </c>
      <c r="Z51">
        <v>5</v>
      </c>
      <c r="AA51">
        <v>5</v>
      </c>
      <c r="AB51">
        <v>5</v>
      </c>
      <c r="AC51">
        <v>6</v>
      </c>
      <c r="AD51">
        <v>5</v>
      </c>
      <c r="AE51">
        <v>5</v>
      </c>
      <c r="AF51">
        <v>5</v>
      </c>
      <c r="AG51">
        <v>2</v>
      </c>
      <c r="AH51">
        <v>4</v>
      </c>
      <c r="AI51" s="35">
        <v>5</v>
      </c>
      <c r="AJ51">
        <v>5</v>
      </c>
      <c r="AK51">
        <v>5</v>
      </c>
      <c r="AL51">
        <v>4</v>
      </c>
      <c r="AM51">
        <v>6</v>
      </c>
      <c r="AN51">
        <v>5</v>
      </c>
      <c r="AO51">
        <v>5</v>
      </c>
      <c r="AP51">
        <v>4</v>
      </c>
      <c r="AQ51">
        <v>5</v>
      </c>
      <c r="AR51">
        <v>5</v>
      </c>
      <c r="AS51">
        <v>5</v>
      </c>
      <c r="AT51">
        <v>5</v>
      </c>
      <c r="AU51">
        <v>5</v>
      </c>
      <c r="AV51">
        <f t="shared" si="10"/>
        <v>5</v>
      </c>
      <c r="AW51">
        <v>6</v>
      </c>
      <c r="AX51">
        <v>3</v>
      </c>
      <c r="AY51">
        <f t="shared" si="26"/>
        <v>4.875</v>
      </c>
      <c r="AZ51">
        <f t="shared" si="11"/>
        <v>1</v>
      </c>
      <c r="BA51">
        <f t="shared" si="27"/>
        <v>5</v>
      </c>
      <c r="BB51">
        <f t="shared" si="12"/>
        <v>1</v>
      </c>
      <c r="BC51" t="s">
        <v>61</v>
      </c>
      <c r="BD51" t="s">
        <v>552</v>
      </c>
      <c r="BE51" t="s">
        <v>563</v>
      </c>
      <c r="BF51">
        <v>2</v>
      </c>
      <c r="BH51">
        <f t="shared" si="3"/>
        <v>2</v>
      </c>
      <c r="BI51">
        <v>2</v>
      </c>
      <c r="BJ51">
        <v>4</v>
      </c>
      <c r="BK51">
        <f t="shared" si="13"/>
        <v>1</v>
      </c>
      <c r="BL51" t="s">
        <v>564</v>
      </c>
      <c r="BM51" t="s">
        <v>236</v>
      </c>
      <c r="BN51" s="1">
        <v>4.6759259259259263E-3</v>
      </c>
      <c r="BO51" t="s">
        <v>565</v>
      </c>
      <c r="BP51" s="5" t="s">
        <v>736</v>
      </c>
      <c r="BQ51" s="5" t="s">
        <v>1144</v>
      </c>
      <c r="BR51" s="11" t="b">
        <f t="shared" si="31"/>
        <v>1</v>
      </c>
      <c r="BS51" s="11" t="b">
        <f t="shared" si="31"/>
        <v>0</v>
      </c>
      <c r="BT51" s="11" t="b">
        <f t="shared" si="31"/>
        <v>0</v>
      </c>
      <c r="BU51" s="11" t="b">
        <f t="shared" si="31"/>
        <v>0</v>
      </c>
      <c r="BV51" s="11" t="b">
        <f t="shared" si="23"/>
        <v>0</v>
      </c>
      <c r="BW51" s="11" t="b">
        <f t="shared" si="23"/>
        <v>0</v>
      </c>
      <c r="BZ51" s="11" t="b">
        <f t="shared" si="14"/>
        <v>0</v>
      </c>
      <c r="CA51" s="11" t="b">
        <f t="shared" si="15"/>
        <v>0</v>
      </c>
      <c r="CB51" s="11" t="b">
        <f t="shared" si="30"/>
        <v>0</v>
      </c>
      <c r="CC51" s="11" t="b">
        <f t="shared" si="30"/>
        <v>0</v>
      </c>
      <c r="CD51" s="11" t="b">
        <f t="shared" si="30"/>
        <v>0</v>
      </c>
      <c r="CE51" s="11" t="b">
        <f t="shared" si="30"/>
        <v>0</v>
      </c>
      <c r="CF51" s="11" t="b">
        <f t="shared" si="30"/>
        <v>0</v>
      </c>
      <c r="CG51" s="11" t="b">
        <f t="shared" si="30"/>
        <v>0</v>
      </c>
      <c r="CH51" s="11" t="b">
        <f t="shared" si="30"/>
        <v>0</v>
      </c>
      <c r="CI51" s="11" t="b">
        <f t="shared" si="30"/>
        <v>0</v>
      </c>
      <c r="CJ51" s="11" t="b">
        <f t="shared" si="30"/>
        <v>0</v>
      </c>
      <c r="CK51" s="11" t="b">
        <f t="shared" si="30"/>
        <v>0</v>
      </c>
      <c r="CL51" s="11" t="b">
        <f t="shared" si="30"/>
        <v>0</v>
      </c>
      <c r="CM51" s="11" t="b">
        <f t="shared" si="30"/>
        <v>0</v>
      </c>
      <c r="CN51" s="11" t="b">
        <f t="shared" si="30"/>
        <v>0</v>
      </c>
      <c r="CO51" s="11" t="b">
        <f t="shared" si="25"/>
        <v>0</v>
      </c>
      <c r="CP51" s="11" t="b">
        <f t="shared" si="28"/>
        <v>0</v>
      </c>
      <c r="CQ51" s="11" t="b">
        <f t="shared" si="19"/>
        <v>0</v>
      </c>
    </row>
    <row r="52" spans="1:96">
      <c r="A52" t="s">
        <v>566</v>
      </c>
      <c r="B52" t="s">
        <v>567</v>
      </c>
      <c r="C52" t="s">
        <v>562</v>
      </c>
      <c r="D52" t="s">
        <v>70</v>
      </c>
      <c r="E52" t="s">
        <v>71</v>
      </c>
      <c r="F52" t="s">
        <v>56</v>
      </c>
      <c r="G52">
        <f t="shared" si="29"/>
        <v>0</v>
      </c>
      <c r="H52">
        <f t="shared" si="29"/>
        <v>0</v>
      </c>
      <c r="I52">
        <f t="shared" si="29"/>
        <v>0</v>
      </c>
      <c r="J52">
        <f t="shared" si="29"/>
        <v>1</v>
      </c>
      <c r="K52">
        <f t="shared" si="6"/>
        <v>1</v>
      </c>
      <c r="L52" t="s">
        <v>96</v>
      </c>
      <c r="M52" t="s">
        <v>97</v>
      </c>
      <c r="N52" t="str">
        <f t="shared" si="7"/>
        <v>uk</v>
      </c>
      <c r="O52" t="s">
        <v>74</v>
      </c>
      <c r="P52" t="s">
        <v>98</v>
      </c>
      <c r="Q52">
        <v>3</v>
      </c>
      <c r="R52">
        <v>4</v>
      </c>
      <c r="S52">
        <v>3</v>
      </c>
      <c r="T52">
        <v>4</v>
      </c>
      <c r="U52">
        <v>6</v>
      </c>
      <c r="V52">
        <v>2</v>
      </c>
      <c r="W52">
        <v>2</v>
      </c>
      <c r="X52">
        <f t="shared" si="8"/>
        <v>-8.3333333333333329E-2</v>
      </c>
      <c r="Y52">
        <f t="shared" si="9"/>
        <v>-8.3333333333333329E-2</v>
      </c>
      <c r="Z52">
        <v>6</v>
      </c>
      <c r="AA52">
        <v>6</v>
      </c>
      <c r="AB52">
        <v>6</v>
      </c>
      <c r="AC52">
        <v>6</v>
      </c>
      <c r="AD52">
        <v>6</v>
      </c>
      <c r="AE52">
        <v>6</v>
      </c>
      <c r="AF52">
        <v>6</v>
      </c>
      <c r="AG52">
        <v>0</v>
      </c>
      <c r="AH52">
        <v>6</v>
      </c>
      <c r="AI52" s="35">
        <v>3</v>
      </c>
      <c r="AJ52">
        <v>5</v>
      </c>
      <c r="AK52">
        <v>4</v>
      </c>
      <c r="AL52">
        <v>3</v>
      </c>
      <c r="AM52">
        <v>6</v>
      </c>
      <c r="AN52">
        <v>6</v>
      </c>
      <c r="AO52">
        <v>6</v>
      </c>
      <c r="AP52">
        <v>4</v>
      </c>
      <c r="AQ52">
        <v>6</v>
      </c>
      <c r="AR52">
        <v>5</v>
      </c>
      <c r="AS52">
        <v>6</v>
      </c>
      <c r="AT52">
        <v>2</v>
      </c>
      <c r="AU52">
        <v>5</v>
      </c>
      <c r="AV52">
        <f t="shared" si="10"/>
        <v>4.8</v>
      </c>
      <c r="AW52">
        <v>6</v>
      </c>
      <c r="AX52">
        <v>6</v>
      </c>
      <c r="AY52">
        <f t="shared" si="26"/>
        <v>4.625</v>
      </c>
      <c r="AZ52">
        <f t="shared" si="11"/>
        <v>1</v>
      </c>
      <c r="BA52">
        <f t="shared" si="27"/>
        <v>6</v>
      </c>
      <c r="BB52">
        <f t="shared" si="12"/>
        <v>1</v>
      </c>
      <c r="BC52" t="s">
        <v>297</v>
      </c>
      <c r="BD52" t="s">
        <v>335</v>
      </c>
      <c r="BE52" t="s">
        <v>336</v>
      </c>
      <c r="BF52">
        <v>1</v>
      </c>
      <c r="BH52">
        <f t="shared" si="3"/>
        <v>1</v>
      </c>
      <c r="BI52">
        <v>1</v>
      </c>
      <c r="BJ52">
        <v>4</v>
      </c>
      <c r="BK52">
        <f t="shared" si="13"/>
        <v>1</v>
      </c>
      <c r="BL52" t="s">
        <v>545</v>
      </c>
      <c r="BM52" t="s">
        <v>301</v>
      </c>
      <c r="BN52" s="1">
        <v>1.2812499999999999E-2</v>
      </c>
      <c r="BO52" t="s">
        <v>568</v>
      </c>
      <c r="BP52" s="5" t="s">
        <v>736</v>
      </c>
      <c r="BQ52" s="5" t="s">
        <v>1146</v>
      </c>
      <c r="BR52" s="11" t="b">
        <f t="shared" si="31"/>
        <v>0</v>
      </c>
      <c r="BS52" s="11" t="b">
        <f t="shared" si="31"/>
        <v>0</v>
      </c>
      <c r="BT52" s="11" t="b">
        <f t="shared" si="31"/>
        <v>0</v>
      </c>
      <c r="BU52" s="11" t="b">
        <f t="shared" si="31"/>
        <v>0</v>
      </c>
      <c r="BV52" s="11" t="b">
        <f t="shared" si="23"/>
        <v>0</v>
      </c>
      <c r="BW52" s="11" t="b">
        <f t="shared" si="23"/>
        <v>0</v>
      </c>
      <c r="BZ52" s="11" t="b">
        <f t="shared" si="14"/>
        <v>0</v>
      </c>
      <c r="CA52" s="11" t="b">
        <f t="shared" si="15"/>
        <v>0</v>
      </c>
      <c r="CB52" s="11" t="b">
        <f t="shared" si="30"/>
        <v>0</v>
      </c>
      <c r="CC52" s="11" t="b">
        <f t="shared" si="30"/>
        <v>0</v>
      </c>
      <c r="CD52" s="11" t="b">
        <f t="shared" si="30"/>
        <v>0</v>
      </c>
      <c r="CE52" s="11" t="b">
        <f t="shared" si="30"/>
        <v>0</v>
      </c>
      <c r="CF52" s="11" t="b">
        <f t="shared" si="30"/>
        <v>0</v>
      </c>
      <c r="CG52" s="11" t="b">
        <f t="shared" si="30"/>
        <v>0</v>
      </c>
      <c r="CH52" s="11" t="b">
        <f t="shared" si="30"/>
        <v>0</v>
      </c>
      <c r="CI52" s="11" t="b">
        <f t="shared" si="30"/>
        <v>0</v>
      </c>
      <c r="CJ52" s="11" t="b">
        <f t="shared" si="30"/>
        <v>0</v>
      </c>
      <c r="CK52" s="11" t="b">
        <f t="shared" si="30"/>
        <v>0</v>
      </c>
      <c r="CL52" s="11" t="b">
        <f t="shared" si="30"/>
        <v>0</v>
      </c>
      <c r="CM52" s="11" t="b">
        <f t="shared" si="30"/>
        <v>0</v>
      </c>
      <c r="CN52" s="11" t="b">
        <f t="shared" si="30"/>
        <v>0</v>
      </c>
      <c r="CO52" s="11" t="b">
        <f t="shared" si="25"/>
        <v>0</v>
      </c>
      <c r="CP52" s="11" t="b">
        <f t="shared" si="28"/>
        <v>0</v>
      </c>
      <c r="CQ52" s="11" t="b">
        <f t="shared" si="19"/>
        <v>0</v>
      </c>
      <c r="CR52" t="s">
        <v>568</v>
      </c>
    </row>
    <row r="53" spans="1:96">
      <c r="A53" t="s">
        <v>569</v>
      </c>
      <c r="B53" t="s">
        <v>570</v>
      </c>
      <c r="C53" t="s">
        <v>562</v>
      </c>
      <c r="D53" t="s">
        <v>54</v>
      </c>
      <c r="E53" t="s">
        <v>71</v>
      </c>
      <c r="F53" t="s">
        <v>116</v>
      </c>
      <c r="G53">
        <f t="shared" si="29"/>
        <v>0</v>
      </c>
      <c r="H53">
        <f t="shared" si="29"/>
        <v>1</v>
      </c>
      <c r="I53">
        <f t="shared" si="29"/>
        <v>0</v>
      </c>
      <c r="J53">
        <f t="shared" si="29"/>
        <v>0</v>
      </c>
      <c r="K53">
        <f t="shared" si="6"/>
        <v>1</v>
      </c>
      <c r="L53" t="s">
        <v>96</v>
      </c>
      <c r="M53" t="s">
        <v>58</v>
      </c>
      <c r="N53" t="str">
        <f t="shared" si="7"/>
        <v>Portugal</v>
      </c>
      <c r="O53" t="s">
        <v>74</v>
      </c>
      <c r="P53" t="s">
        <v>60</v>
      </c>
      <c r="Q53">
        <v>5</v>
      </c>
      <c r="R53">
        <v>4</v>
      </c>
      <c r="S53">
        <v>5</v>
      </c>
      <c r="T53">
        <v>3</v>
      </c>
      <c r="U53">
        <v>5</v>
      </c>
      <c r="V53">
        <v>5</v>
      </c>
      <c r="W53">
        <v>5</v>
      </c>
      <c r="X53">
        <f t="shared" si="8"/>
        <v>0.125</v>
      </c>
      <c r="Y53">
        <f t="shared" si="9"/>
        <v>-8.3333333333333329E-2</v>
      </c>
      <c r="Z53">
        <v>5</v>
      </c>
      <c r="AA53">
        <v>6</v>
      </c>
      <c r="AB53">
        <v>5</v>
      </c>
      <c r="AC53">
        <v>6</v>
      </c>
      <c r="AD53">
        <v>5</v>
      </c>
      <c r="AE53">
        <v>5</v>
      </c>
      <c r="AF53">
        <v>4</v>
      </c>
      <c r="AG53">
        <v>0</v>
      </c>
      <c r="AH53">
        <v>6</v>
      </c>
      <c r="AI53" s="35">
        <v>6</v>
      </c>
      <c r="AJ53">
        <v>4</v>
      </c>
      <c r="AK53">
        <v>5</v>
      </c>
      <c r="AL53">
        <v>5</v>
      </c>
      <c r="AM53">
        <v>6</v>
      </c>
      <c r="AN53">
        <v>5</v>
      </c>
      <c r="AO53">
        <v>6</v>
      </c>
      <c r="AP53">
        <v>4</v>
      </c>
      <c r="AQ53">
        <v>5</v>
      </c>
      <c r="AR53">
        <v>6</v>
      </c>
      <c r="AS53">
        <v>5</v>
      </c>
      <c r="AT53">
        <v>5</v>
      </c>
      <c r="AU53">
        <v>5</v>
      </c>
      <c r="AV53">
        <f t="shared" si="10"/>
        <v>5.2</v>
      </c>
      <c r="AW53">
        <v>6</v>
      </c>
      <c r="AX53">
        <v>3</v>
      </c>
      <c r="AY53">
        <f t="shared" si="26"/>
        <v>5.125</v>
      </c>
      <c r="AZ53">
        <f t="shared" si="11"/>
        <v>1</v>
      </c>
      <c r="BA53">
        <f t="shared" si="27"/>
        <v>5.25</v>
      </c>
      <c r="BB53">
        <f t="shared" si="12"/>
        <v>1</v>
      </c>
      <c r="BC53" t="s">
        <v>282</v>
      </c>
      <c r="BD53" t="s">
        <v>198</v>
      </c>
      <c r="BE53" t="s">
        <v>571</v>
      </c>
      <c r="BF53">
        <v>2</v>
      </c>
      <c r="BH53">
        <f t="shared" si="3"/>
        <v>2</v>
      </c>
      <c r="BI53">
        <v>1</v>
      </c>
      <c r="BJ53">
        <v>2</v>
      </c>
      <c r="BK53">
        <f t="shared" si="13"/>
        <v>1</v>
      </c>
      <c r="BL53" t="s">
        <v>369</v>
      </c>
      <c r="BM53" t="s">
        <v>370</v>
      </c>
      <c r="BN53" s="1">
        <v>4.0856481481481481E-3</v>
      </c>
      <c r="BP53" s="5" t="s">
        <v>1041</v>
      </c>
      <c r="BR53" s="11" t="b">
        <f t="shared" si="31"/>
        <v>0</v>
      </c>
      <c r="BS53" s="11" t="b">
        <f t="shared" si="31"/>
        <v>0</v>
      </c>
      <c r="BT53" s="11" t="b">
        <f t="shared" si="31"/>
        <v>0</v>
      </c>
      <c r="BU53" s="11" t="b">
        <f t="shared" si="31"/>
        <v>0</v>
      </c>
      <c r="BV53" s="11" t="b">
        <f t="shared" si="23"/>
        <v>0</v>
      </c>
      <c r="BW53" s="11" t="b">
        <f t="shared" si="23"/>
        <v>0</v>
      </c>
      <c r="BZ53" s="11" t="b">
        <f t="shared" si="14"/>
        <v>0</v>
      </c>
      <c r="CA53" s="11" t="b">
        <f t="shared" si="15"/>
        <v>0</v>
      </c>
      <c r="CB53" s="11" t="b">
        <f t="shared" si="30"/>
        <v>0</v>
      </c>
      <c r="CC53" s="11" t="b">
        <f t="shared" si="30"/>
        <v>0</v>
      </c>
      <c r="CD53" s="11" t="b">
        <f t="shared" si="30"/>
        <v>0</v>
      </c>
      <c r="CE53" s="11" t="b">
        <f t="shared" si="30"/>
        <v>0</v>
      </c>
      <c r="CF53" s="11" t="b">
        <f t="shared" si="30"/>
        <v>0</v>
      </c>
      <c r="CG53" s="11" t="b">
        <f t="shared" si="30"/>
        <v>0</v>
      </c>
      <c r="CH53" s="11" t="b">
        <f t="shared" si="30"/>
        <v>0</v>
      </c>
      <c r="CI53" s="11" t="b">
        <f t="shared" si="30"/>
        <v>0</v>
      </c>
      <c r="CJ53" s="11" t="b">
        <f t="shared" si="30"/>
        <v>0</v>
      </c>
      <c r="CK53" s="11" t="b">
        <f t="shared" si="30"/>
        <v>0</v>
      </c>
      <c r="CL53" s="11" t="b">
        <f t="shared" si="30"/>
        <v>0</v>
      </c>
      <c r="CM53" s="11" t="b">
        <f t="shared" si="30"/>
        <v>0</v>
      </c>
      <c r="CN53" s="11" t="b">
        <f t="shared" si="30"/>
        <v>0</v>
      </c>
      <c r="CO53" s="11" t="b">
        <f t="shared" si="25"/>
        <v>0</v>
      </c>
      <c r="CP53" s="11" t="b">
        <f t="shared" si="28"/>
        <v>0</v>
      </c>
      <c r="CQ53" s="11" t="b">
        <f t="shared" si="19"/>
        <v>0</v>
      </c>
    </row>
    <row r="54" spans="1:96">
      <c r="A54" t="s">
        <v>572</v>
      </c>
      <c r="B54" t="s">
        <v>573</v>
      </c>
      <c r="C54" t="s">
        <v>562</v>
      </c>
      <c r="D54" t="s">
        <v>70</v>
      </c>
      <c r="E54" t="s">
        <v>55</v>
      </c>
      <c r="F54" t="s">
        <v>56</v>
      </c>
      <c r="G54">
        <f t="shared" si="29"/>
        <v>0</v>
      </c>
      <c r="H54">
        <f t="shared" si="29"/>
        <v>0</v>
      </c>
      <c r="I54">
        <f t="shared" si="29"/>
        <v>0</v>
      </c>
      <c r="J54">
        <f t="shared" si="29"/>
        <v>1</v>
      </c>
      <c r="K54">
        <f t="shared" si="6"/>
        <v>1</v>
      </c>
      <c r="L54" t="s">
        <v>72</v>
      </c>
      <c r="M54" t="s">
        <v>58</v>
      </c>
      <c r="N54" t="str">
        <f t="shared" si="7"/>
        <v>Portugal</v>
      </c>
      <c r="O54" t="s">
        <v>59</v>
      </c>
      <c r="P54" t="s">
        <v>60</v>
      </c>
      <c r="Q54">
        <v>2</v>
      </c>
      <c r="R54">
        <v>2</v>
      </c>
      <c r="S54">
        <v>3</v>
      </c>
      <c r="T54">
        <v>3</v>
      </c>
      <c r="U54">
        <v>4</v>
      </c>
      <c r="V54">
        <v>5</v>
      </c>
      <c r="W54">
        <v>5</v>
      </c>
      <c r="X54">
        <f t="shared" si="8"/>
        <v>0</v>
      </c>
      <c r="Y54">
        <f t="shared" si="9"/>
        <v>-4.1666666666666664E-2</v>
      </c>
      <c r="Z54">
        <v>3</v>
      </c>
      <c r="AA54">
        <v>5</v>
      </c>
      <c r="AB54">
        <v>0</v>
      </c>
      <c r="AC54">
        <v>3</v>
      </c>
      <c r="AD54">
        <v>0</v>
      </c>
      <c r="AE54">
        <v>3</v>
      </c>
      <c r="AF54">
        <v>0</v>
      </c>
      <c r="AG54">
        <v>0</v>
      </c>
      <c r="AH54">
        <v>6</v>
      </c>
      <c r="AI54" s="35">
        <v>4</v>
      </c>
      <c r="AJ54">
        <v>3</v>
      </c>
      <c r="AK54">
        <v>5</v>
      </c>
      <c r="AL54">
        <v>3</v>
      </c>
      <c r="AM54">
        <v>6</v>
      </c>
      <c r="AN54">
        <v>4</v>
      </c>
      <c r="AO54">
        <v>3</v>
      </c>
      <c r="AP54">
        <v>3</v>
      </c>
      <c r="AQ54">
        <v>4</v>
      </c>
      <c r="AR54">
        <v>4</v>
      </c>
      <c r="AS54">
        <v>4</v>
      </c>
      <c r="AT54">
        <v>4</v>
      </c>
      <c r="AU54">
        <v>3</v>
      </c>
      <c r="AV54">
        <f t="shared" si="10"/>
        <v>3.8</v>
      </c>
      <c r="AW54">
        <v>6</v>
      </c>
      <c r="AX54">
        <v>0</v>
      </c>
      <c r="AY54">
        <f t="shared" si="26"/>
        <v>3.875</v>
      </c>
      <c r="AZ54">
        <f t="shared" si="11"/>
        <v>1</v>
      </c>
      <c r="BA54">
        <f t="shared" si="27"/>
        <v>2.5</v>
      </c>
      <c r="BB54">
        <f t="shared" si="12"/>
        <v>0</v>
      </c>
      <c r="BC54" t="s">
        <v>297</v>
      </c>
      <c r="BD54" t="s">
        <v>139</v>
      </c>
      <c r="BE54" t="s">
        <v>412</v>
      </c>
      <c r="BF54">
        <v>1</v>
      </c>
      <c r="BH54">
        <f t="shared" si="3"/>
        <v>1</v>
      </c>
      <c r="BI54">
        <v>1</v>
      </c>
      <c r="BJ54">
        <v>1</v>
      </c>
      <c r="BK54">
        <f t="shared" si="13"/>
        <v>0</v>
      </c>
      <c r="BL54" t="s">
        <v>574</v>
      </c>
      <c r="BM54" t="s">
        <v>301</v>
      </c>
      <c r="BN54" s="1">
        <v>2.1874999999999998E-3</v>
      </c>
      <c r="BO54" t="s">
        <v>575</v>
      </c>
      <c r="BP54" s="5" t="s">
        <v>736</v>
      </c>
      <c r="BQ54" s="5" t="s">
        <v>1154</v>
      </c>
      <c r="BR54" s="11" t="b">
        <f t="shared" si="31"/>
        <v>0</v>
      </c>
      <c r="BS54" s="11" t="b">
        <f t="shared" si="31"/>
        <v>0</v>
      </c>
      <c r="BT54" s="11" t="b">
        <f t="shared" si="31"/>
        <v>0</v>
      </c>
      <c r="BU54" s="11" t="b">
        <f t="shared" si="31"/>
        <v>0</v>
      </c>
      <c r="BV54" s="11" t="b">
        <f t="shared" si="23"/>
        <v>0</v>
      </c>
      <c r="BW54" s="11" t="b">
        <f t="shared" si="23"/>
        <v>0</v>
      </c>
      <c r="BX54" s="5" t="s">
        <v>1066</v>
      </c>
      <c r="BZ54" s="11" t="b">
        <f t="shared" si="14"/>
        <v>1</v>
      </c>
      <c r="CA54" s="11" t="b">
        <f t="shared" si="15"/>
        <v>0</v>
      </c>
      <c r="CB54" s="11" t="b">
        <f t="shared" si="30"/>
        <v>0</v>
      </c>
      <c r="CC54" s="11" t="b">
        <f t="shared" si="30"/>
        <v>0</v>
      </c>
      <c r="CD54" s="11" t="b">
        <f t="shared" si="30"/>
        <v>0</v>
      </c>
      <c r="CE54" s="11" t="b">
        <f t="shared" si="30"/>
        <v>0</v>
      </c>
      <c r="CF54" s="11" t="b">
        <f t="shared" si="30"/>
        <v>0</v>
      </c>
      <c r="CG54" s="11" t="b">
        <f t="shared" si="30"/>
        <v>0</v>
      </c>
      <c r="CH54" s="11" t="b">
        <f t="shared" si="30"/>
        <v>1</v>
      </c>
      <c r="CI54" s="11" t="b">
        <f t="shared" si="30"/>
        <v>0</v>
      </c>
      <c r="CJ54" s="11" t="b">
        <f t="shared" si="30"/>
        <v>0</v>
      </c>
      <c r="CK54" s="11" t="b">
        <f t="shared" si="30"/>
        <v>0</v>
      </c>
      <c r="CL54" s="11" t="b">
        <f t="shared" si="30"/>
        <v>0</v>
      </c>
      <c r="CM54" s="11" t="b">
        <f t="shared" si="30"/>
        <v>0</v>
      </c>
      <c r="CN54" s="11" t="b">
        <f t="shared" si="30"/>
        <v>0</v>
      </c>
      <c r="CO54" s="11" t="b">
        <f t="shared" si="25"/>
        <v>0</v>
      </c>
      <c r="CP54" s="11" t="b">
        <f t="shared" si="28"/>
        <v>0</v>
      </c>
      <c r="CQ54" s="11" t="b">
        <f t="shared" si="19"/>
        <v>0</v>
      </c>
      <c r="CR54" t="s">
        <v>151</v>
      </c>
    </row>
    <row r="55" spans="1:96">
      <c r="A55" t="s">
        <v>576</v>
      </c>
      <c r="B55" t="s">
        <v>577</v>
      </c>
      <c r="C55" t="s">
        <v>562</v>
      </c>
      <c r="D55" t="s">
        <v>54</v>
      </c>
      <c r="E55" t="s">
        <v>144</v>
      </c>
      <c r="F55" t="s">
        <v>56</v>
      </c>
      <c r="G55">
        <f t="shared" si="29"/>
        <v>0</v>
      </c>
      <c r="H55">
        <f t="shared" si="29"/>
        <v>0</v>
      </c>
      <c r="I55">
        <f t="shared" si="29"/>
        <v>0</v>
      </c>
      <c r="J55">
        <f t="shared" si="29"/>
        <v>1</v>
      </c>
      <c r="K55">
        <f t="shared" si="6"/>
        <v>1</v>
      </c>
      <c r="L55" t="s">
        <v>124</v>
      </c>
      <c r="M55" t="s">
        <v>510</v>
      </c>
      <c r="N55" t="str">
        <f t="shared" si="7"/>
        <v>England</v>
      </c>
      <c r="O55" t="s">
        <v>59</v>
      </c>
      <c r="P55" t="s">
        <v>98</v>
      </c>
      <c r="Q55">
        <v>4</v>
      </c>
      <c r="R55">
        <v>3</v>
      </c>
      <c r="S55">
        <v>4</v>
      </c>
      <c r="T55">
        <v>4</v>
      </c>
      <c r="U55">
        <v>5</v>
      </c>
      <c r="V55">
        <v>3</v>
      </c>
      <c r="W55">
        <v>4</v>
      </c>
      <c r="X55">
        <f t="shared" si="8"/>
        <v>4.1666666666666664E-2</v>
      </c>
      <c r="Y55">
        <f t="shared" si="9"/>
        <v>-8.3333333333333329E-2</v>
      </c>
      <c r="Z55">
        <v>4</v>
      </c>
      <c r="AA55">
        <v>4</v>
      </c>
      <c r="AB55">
        <v>4</v>
      </c>
      <c r="AC55">
        <v>4</v>
      </c>
      <c r="AD55">
        <v>4</v>
      </c>
      <c r="AE55">
        <v>4</v>
      </c>
      <c r="AF55">
        <v>4</v>
      </c>
      <c r="AG55">
        <v>4</v>
      </c>
      <c r="AH55">
        <v>2</v>
      </c>
      <c r="AI55" s="35">
        <v>4</v>
      </c>
      <c r="AJ55">
        <v>3</v>
      </c>
      <c r="AK55">
        <v>4</v>
      </c>
      <c r="AL55">
        <v>4</v>
      </c>
      <c r="AM55">
        <v>5</v>
      </c>
      <c r="AN55">
        <v>5</v>
      </c>
      <c r="AO55">
        <v>5</v>
      </c>
      <c r="AP55">
        <v>4</v>
      </c>
      <c r="AQ55">
        <v>4</v>
      </c>
      <c r="AR55">
        <v>5</v>
      </c>
      <c r="AS55">
        <v>5</v>
      </c>
      <c r="AT55">
        <v>5</v>
      </c>
      <c r="AU55">
        <v>5</v>
      </c>
      <c r="AV55">
        <f t="shared" si="10"/>
        <v>4.8</v>
      </c>
      <c r="AW55">
        <v>6</v>
      </c>
      <c r="AX55">
        <v>2</v>
      </c>
      <c r="AY55">
        <f t="shared" si="26"/>
        <v>4.25</v>
      </c>
      <c r="AZ55">
        <f t="shared" si="11"/>
        <v>1</v>
      </c>
      <c r="BA55">
        <f t="shared" si="27"/>
        <v>3.75</v>
      </c>
      <c r="BB55">
        <f t="shared" si="12"/>
        <v>1</v>
      </c>
      <c r="BC55" t="s">
        <v>282</v>
      </c>
      <c r="BD55" t="s">
        <v>228</v>
      </c>
      <c r="BE55" t="s">
        <v>571</v>
      </c>
      <c r="BF55">
        <v>1</v>
      </c>
      <c r="BH55">
        <f t="shared" si="3"/>
        <v>1</v>
      </c>
      <c r="BI55">
        <v>1</v>
      </c>
      <c r="BJ55">
        <v>1</v>
      </c>
      <c r="BK55">
        <f t="shared" si="13"/>
        <v>0</v>
      </c>
      <c r="BL55" t="s">
        <v>292</v>
      </c>
      <c r="BM55" t="s">
        <v>286</v>
      </c>
      <c r="BN55" s="1">
        <v>2.3611111111111111E-3</v>
      </c>
      <c r="BP55" s="5" t="s">
        <v>1041</v>
      </c>
      <c r="BR55" s="11" t="b">
        <f t="shared" si="31"/>
        <v>0</v>
      </c>
      <c r="BS55" s="11" t="b">
        <f t="shared" si="31"/>
        <v>0</v>
      </c>
      <c r="BT55" s="11" t="b">
        <f t="shared" si="31"/>
        <v>0</v>
      </c>
      <c r="BU55" s="11" t="b">
        <f t="shared" si="31"/>
        <v>0</v>
      </c>
      <c r="BV55" s="11" t="b">
        <f t="shared" si="23"/>
        <v>0</v>
      </c>
      <c r="BW55" s="11" t="b">
        <f t="shared" si="23"/>
        <v>0</v>
      </c>
      <c r="BZ55" s="11" t="b">
        <f t="shared" si="14"/>
        <v>0</v>
      </c>
      <c r="CA55" s="11" t="b">
        <f t="shared" si="15"/>
        <v>0</v>
      </c>
      <c r="CB55" s="11" t="b">
        <f t="shared" si="30"/>
        <v>0</v>
      </c>
      <c r="CC55" s="11" t="b">
        <f t="shared" si="30"/>
        <v>0</v>
      </c>
      <c r="CD55" s="11" t="b">
        <f t="shared" si="30"/>
        <v>0</v>
      </c>
      <c r="CE55" s="11" t="b">
        <f t="shared" si="30"/>
        <v>0</v>
      </c>
      <c r="CF55" s="11" t="b">
        <f t="shared" si="30"/>
        <v>0</v>
      </c>
      <c r="CG55" s="11" t="b">
        <f t="shared" si="30"/>
        <v>0</v>
      </c>
      <c r="CH55" s="11" t="b">
        <f t="shared" si="30"/>
        <v>0</v>
      </c>
      <c r="CI55" s="11" t="b">
        <f t="shared" si="30"/>
        <v>0</v>
      </c>
      <c r="CJ55" s="11" t="b">
        <f t="shared" si="30"/>
        <v>0</v>
      </c>
      <c r="CK55" s="11" t="b">
        <f t="shared" si="30"/>
        <v>0</v>
      </c>
      <c r="CL55" s="11" t="b">
        <f t="shared" si="30"/>
        <v>0</v>
      </c>
      <c r="CM55" s="11" t="b">
        <f t="shared" si="30"/>
        <v>0</v>
      </c>
      <c r="CN55" s="11" t="b">
        <f t="shared" si="30"/>
        <v>0</v>
      </c>
      <c r="CO55" s="11" t="b">
        <f t="shared" si="25"/>
        <v>0</v>
      </c>
      <c r="CP55" s="11" t="b">
        <f t="shared" si="28"/>
        <v>0</v>
      </c>
      <c r="CQ55" s="11" t="b">
        <f t="shared" si="19"/>
        <v>0</v>
      </c>
    </row>
    <row r="56" spans="1:96">
      <c r="A56" t="s">
        <v>578</v>
      </c>
      <c r="B56" t="s">
        <v>579</v>
      </c>
      <c r="C56" t="s">
        <v>562</v>
      </c>
      <c r="D56" t="s">
        <v>81</v>
      </c>
      <c r="E56" t="s">
        <v>55</v>
      </c>
      <c r="F56" t="s">
        <v>56</v>
      </c>
      <c r="G56">
        <f t="shared" si="29"/>
        <v>0</v>
      </c>
      <c r="H56">
        <f t="shared" si="29"/>
        <v>0</v>
      </c>
      <c r="I56">
        <f t="shared" si="29"/>
        <v>0</v>
      </c>
      <c r="J56">
        <f t="shared" si="29"/>
        <v>1</v>
      </c>
      <c r="K56">
        <f t="shared" si="6"/>
        <v>1</v>
      </c>
      <c r="L56" t="s">
        <v>72</v>
      </c>
      <c r="M56" t="s">
        <v>84</v>
      </c>
      <c r="N56" t="str">
        <f t="shared" si="7"/>
        <v>United States</v>
      </c>
      <c r="O56" t="s">
        <v>74</v>
      </c>
      <c r="P56" t="s">
        <v>60</v>
      </c>
      <c r="Q56">
        <v>5</v>
      </c>
      <c r="R56">
        <v>4</v>
      </c>
      <c r="S56">
        <v>5</v>
      </c>
      <c r="T56">
        <v>1</v>
      </c>
      <c r="U56">
        <v>3</v>
      </c>
      <c r="V56">
        <v>2</v>
      </c>
      <c r="W56">
        <v>4</v>
      </c>
      <c r="X56">
        <f t="shared" si="8"/>
        <v>0.20833333333333334</v>
      </c>
      <c r="Y56">
        <f t="shared" si="9"/>
        <v>-0.16666666666666666</v>
      </c>
      <c r="Z56">
        <v>5</v>
      </c>
      <c r="AA56">
        <v>3</v>
      </c>
      <c r="AB56">
        <v>5</v>
      </c>
      <c r="AC56">
        <v>4</v>
      </c>
      <c r="AD56">
        <v>2</v>
      </c>
      <c r="AE56">
        <v>5</v>
      </c>
      <c r="AF56">
        <v>4</v>
      </c>
      <c r="AG56">
        <v>5</v>
      </c>
      <c r="AH56">
        <v>1</v>
      </c>
      <c r="AI56" s="35">
        <v>5</v>
      </c>
      <c r="AJ56">
        <v>3</v>
      </c>
      <c r="AK56">
        <v>4</v>
      </c>
      <c r="AL56">
        <v>6</v>
      </c>
      <c r="AM56">
        <v>4</v>
      </c>
      <c r="AN56">
        <v>5</v>
      </c>
      <c r="AO56">
        <v>3</v>
      </c>
      <c r="AP56">
        <v>5</v>
      </c>
      <c r="AQ56">
        <v>3</v>
      </c>
      <c r="AR56">
        <v>3</v>
      </c>
      <c r="AS56">
        <v>4</v>
      </c>
      <c r="AT56">
        <v>3</v>
      </c>
      <c r="AU56">
        <v>4</v>
      </c>
      <c r="AV56">
        <f t="shared" si="10"/>
        <v>3.4</v>
      </c>
      <c r="AW56">
        <v>6</v>
      </c>
      <c r="AX56">
        <v>4</v>
      </c>
      <c r="AY56">
        <f t="shared" si="26"/>
        <v>4.375</v>
      </c>
      <c r="AZ56">
        <f t="shared" si="11"/>
        <v>1</v>
      </c>
      <c r="BA56">
        <f t="shared" si="27"/>
        <v>3.625</v>
      </c>
      <c r="BB56">
        <f t="shared" si="12"/>
        <v>1</v>
      </c>
      <c r="BC56" t="s">
        <v>61</v>
      </c>
      <c r="BD56" t="s">
        <v>580</v>
      </c>
      <c r="BE56" t="s">
        <v>581</v>
      </c>
      <c r="BF56">
        <v>0</v>
      </c>
      <c r="BG56">
        <v>1</v>
      </c>
      <c r="BH56">
        <f t="shared" si="3"/>
        <v>1</v>
      </c>
      <c r="BI56">
        <v>1</v>
      </c>
      <c r="BJ56">
        <v>1</v>
      </c>
      <c r="BK56">
        <f t="shared" si="13"/>
        <v>0</v>
      </c>
      <c r="BL56" t="s">
        <v>64</v>
      </c>
      <c r="BM56" t="s">
        <v>65</v>
      </c>
      <c r="BN56" s="1">
        <v>2.7662037037037034E-3</v>
      </c>
      <c r="BO56" t="s">
        <v>582</v>
      </c>
      <c r="BP56" s="5" t="s">
        <v>1042</v>
      </c>
      <c r="BR56" s="11" t="b">
        <f t="shared" si="31"/>
        <v>0</v>
      </c>
      <c r="BS56" s="11" t="b">
        <f t="shared" si="31"/>
        <v>0</v>
      </c>
      <c r="BT56" s="11" t="b">
        <f t="shared" si="31"/>
        <v>0</v>
      </c>
      <c r="BU56" s="11" t="b">
        <f t="shared" si="31"/>
        <v>0</v>
      </c>
      <c r="BV56" s="11" t="b">
        <f t="shared" si="23"/>
        <v>0</v>
      </c>
      <c r="BW56" s="11" t="b">
        <f t="shared" si="23"/>
        <v>0</v>
      </c>
      <c r="BX56" s="5" t="s">
        <v>1067</v>
      </c>
      <c r="BZ56" s="11" t="b">
        <f t="shared" si="14"/>
        <v>0</v>
      </c>
      <c r="CA56" s="11" t="b">
        <f t="shared" si="15"/>
        <v>0</v>
      </c>
      <c r="CB56" s="11" t="b">
        <f t="shared" si="30"/>
        <v>0</v>
      </c>
      <c r="CC56" s="11" t="b">
        <f t="shared" si="30"/>
        <v>0</v>
      </c>
      <c r="CD56" s="11" t="b">
        <f t="shared" si="30"/>
        <v>0</v>
      </c>
      <c r="CE56" s="11" t="b">
        <f t="shared" si="30"/>
        <v>0</v>
      </c>
      <c r="CF56" s="11" t="b">
        <f t="shared" si="30"/>
        <v>0</v>
      </c>
      <c r="CG56" s="11" t="b">
        <f t="shared" si="30"/>
        <v>0</v>
      </c>
      <c r="CH56" s="11" t="b">
        <f t="shared" ref="CB56:CN74" si="32">ISNUMBER(SEARCH(CH$2,$BX56))</f>
        <v>0</v>
      </c>
      <c r="CI56" s="11" t="b">
        <f t="shared" si="32"/>
        <v>1</v>
      </c>
      <c r="CJ56" s="11" t="b">
        <f t="shared" si="32"/>
        <v>0</v>
      </c>
      <c r="CK56" s="11" t="b">
        <f t="shared" si="32"/>
        <v>0</v>
      </c>
      <c r="CL56" s="11" t="b">
        <f t="shared" si="32"/>
        <v>0</v>
      </c>
      <c r="CM56" s="11" t="b">
        <f t="shared" si="32"/>
        <v>0</v>
      </c>
      <c r="CN56" s="11" t="b">
        <f t="shared" si="32"/>
        <v>0</v>
      </c>
      <c r="CO56" s="11" t="b">
        <f t="shared" si="25"/>
        <v>0</v>
      </c>
      <c r="CP56" s="11" t="b">
        <f t="shared" si="28"/>
        <v>0</v>
      </c>
      <c r="CQ56" s="11" t="b">
        <f t="shared" si="19"/>
        <v>0</v>
      </c>
    </row>
    <row r="57" spans="1:96">
      <c r="A57" t="s">
        <v>583</v>
      </c>
      <c r="B57" t="s">
        <v>584</v>
      </c>
      <c r="C57" t="s">
        <v>562</v>
      </c>
      <c r="D57" t="s">
        <v>70</v>
      </c>
      <c r="E57" t="s">
        <v>71</v>
      </c>
      <c r="F57" t="s">
        <v>56</v>
      </c>
      <c r="G57">
        <f t="shared" si="29"/>
        <v>0</v>
      </c>
      <c r="H57">
        <f t="shared" si="29"/>
        <v>0</v>
      </c>
      <c r="I57">
        <f t="shared" si="29"/>
        <v>0</v>
      </c>
      <c r="J57">
        <f t="shared" si="29"/>
        <v>1</v>
      </c>
      <c r="K57">
        <f t="shared" si="6"/>
        <v>1</v>
      </c>
      <c r="L57" t="s">
        <v>72</v>
      </c>
      <c r="M57" t="s">
        <v>125</v>
      </c>
      <c r="N57" t="str">
        <f t="shared" si="7"/>
        <v>United Kingdom</v>
      </c>
      <c r="O57" t="s">
        <v>74</v>
      </c>
      <c r="P57" t="s">
        <v>98</v>
      </c>
      <c r="Q57">
        <v>0</v>
      </c>
      <c r="R57">
        <v>4</v>
      </c>
      <c r="S57">
        <v>4</v>
      </c>
      <c r="T57">
        <v>1</v>
      </c>
      <c r="U57">
        <v>6</v>
      </c>
      <c r="V57">
        <v>5</v>
      </c>
      <c r="W57">
        <v>6</v>
      </c>
      <c r="X57">
        <f t="shared" si="8"/>
        <v>-4.1666666666666664E-2</v>
      </c>
      <c r="Y57">
        <f t="shared" si="9"/>
        <v>-0.25</v>
      </c>
      <c r="Z57">
        <v>2</v>
      </c>
      <c r="AA57">
        <v>5</v>
      </c>
      <c r="AB57">
        <v>2</v>
      </c>
      <c r="AC57">
        <v>6</v>
      </c>
      <c r="AD57">
        <v>2</v>
      </c>
      <c r="AE57">
        <v>5</v>
      </c>
      <c r="AF57">
        <v>2</v>
      </c>
      <c r="AG57">
        <v>5</v>
      </c>
      <c r="AH57">
        <v>1</v>
      </c>
      <c r="AI57" s="35">
        <v>2</v>
      </c>
      <c r="AJ57">
        <v>5</v>
      </c>
      <c r="AK57">
        <v>3</v>
      </c>
      <c r="AL57">
        <v>2</v>
      </c>
      <c r="AM57">
        <v>5</v>
      </c>
      <c r="AN57">
        <v>1</v>
      </c>
      <c r="AO57">
        <v>4</v>
      </c>
      <c r="AP57">
        <v>0</v>
      </c>
      <c r="AQ57">
        <v>1</v>
      </c>
      <c r="AR57">
        <v>1</v>
      </c>
      <c r="AS57">
        <v>2</v>
      </c>
      <c r="AT57">
        <v>2</v>
      </c>
      <c r="AU57">
        <v>1</v>
      </c>
      <c r="AV57">
        <f t="shared" si="10"/>
        <v>1.4</v>
      </c>
      <c r="AW57">
        <v>6</v>
      </c>
      <c r="AX57">
        <v>0</v>
      </c>
      <c r="AY57">
        <f t="shared" si="26"/>
        <v>2.75</v>
      </c>
      <c r="AZ57">
        <f t="shared" si="11"/>
        <v>0</v>
      </c>
      <c r="BA57">
        <f t="shared" si="27"/>
        <v>3.125</v>
      </c>
      <c r="BB57">
        <f t="shared" si="12"/>
        <v>1</v>
      </c>
      <c r="BC57" t="s">
        <v>86</v>
      </c>
      <c r="BD57" t="s">
        <v>585</v>
      </c>
      <c r="BE57" t="s">
        <v>586</v>
      </c>
      <c r="BF57">
        <v>1</v>
      </c>
      <c r="BH57">
        <f t="shared" si="3"/>
        <v>1</v>
      </c>
      <c r="BI57">
        <v>2</v>
      </c>
      <c r="BJ57">
        <v>4</v>
      </c>
      <c r="BK57">
        <f t="shared" si="13"/>
        <v>1</v>
      </c>
      <c r="BL57" t="s">
        <v>587</v>
      </c>
      <c r="BM57" t="s">
        <v>476</v>
      </c>
      <c r="BN57" s="1">
        <v>3.2638888888888891E-3</v>
      </c>
      <c r="BP57" s="5" t="s">
        <v>1041</v>
      </c>
      <c r="BR57" s="11" t="b">
        <f t="shared" si="31"/>
        <v>0</v>
      </c>
      <c r="BS57" s="11" t="b">
        <f t="shared" si="31"/>
        <v>0</v>
      </c>
      <c r="BT57" s="11" t="b">
        <f t="shared" si="31"/>
        <v>0</v>
      </c>
      <c r="BU57" s="11" t="b">
        <f t="shared" si="31"/>
        <v>0</v>
      </c>
      <c r="BV57" s="11" t="b">
        <f t="shared" si="23"/>
        <v>0</v>
      </c>
      <c r="BW57" s="11" t="b">
        <f t="shared" si="23"/>
        <v>0</v>
      </c>
      <c r="BZ57" s="11" t="b">
        <f t="shared" si="14"/>
        <v>0</v>
      </c>
      <c r="CA57" s="11" t="b">
        <f t="shared" si="15"/>
        <v>0</v>
      </c>
      <c r="CB57" s="11" t="b">
        <f t="shared" si="32"/>
        <v>0</v>
      </c>
      <c r="CC57" s="11" t="b">
        <f t="shared" si="32"/>
        <v>0</v>
      </c>
      <c r="CD57" s="11" t="b">
        <f t="shared" si="32"/>
        <v>0</v>
      </c>
      <c r="CE57" s="11" t="b">
        <f t="shared" si="32"/>
        <v>0</v>
      </c>
      <c r="CF57" s="11" t="b">
        <f t="shared" si="32"/>
        <v>0</v>
      </c>
      <c r="CG57" s="11" t="b">
        <f t="shared" si="32"/>
        <v>0</v>
      </c>
      <c r="CH57" s="11" t="b">
        <f t="shared" si="32"/>
        <v>0</v>
      </c>
      <c r="CI57" s="11" t="b">
        <f t="shared" si="32"/>
        <v>0</v>
      </c>
      <c r="CJ57" s="11" t="b">
        <f t="shared" si="32"/>
        <v>0</v>
      </c>
      <c r="CK57" s="11" t="b">
        <f t="shared" si="32"/>
        <v>0</v>
      </c>
      <c r="CL57" s="11" t="b">
        <f t="shared" si="32"/>
        <v>0</v>
      </c>
      <c r="CM57" s="11" t="b">
        <f t="shared" si="32"/>
        <v>0</v>
      </c>
      <c r="CN57" s="11" t="b">
        <f t="shared" si="32"/>
        <v>0</v>
      </c>
      <c r="CO57" s="11" t="b">
        <f t="shared" si="25"/>
        <v>0</v>
      </c>
      <c r="CP57" s="11" t="b">
        <f t="shared" si="28"/>
        <v>0</v>
      </c>
      <c r="CQ57" s="11" t="b">
        <f t="shared" si="19"/>
        <v>0</v>
      </c>
    </row>
    <row r="58" spans="1:96">
      <c r="A58" t="s">
        <v>588</v>
      </c>
      <c r="B58" t="s">
        <v>589</v>
      </c>
      <c r="C58" t="s">
        <v>562</v>
      </c>
      <c r="D58" t="s">
        <v>54</v>
      </c>
      <c r="E58" t="s">
        <v>71</v>
      </c>
      <c r="F58" t="s">
        <v>222</v>
      </c>
      <c r="G58">
        <f t="shared" si="29"/>
        <v>0</v>
      </c>
      <c r="H58">
        <f t="shared" si="29"/>
        <v>1</v>
      </c>
      <c r="I58">
        <f t="shared" si="29"/>
        <v>1</v>
      </c>
      <c r="J58">
        <f t="shared" si="29"/>
        <v>0</v>
      </c>
      <c r="K58">
        <f t="shared" si="6"/>
        <v>2</v>
      </c>
      <c r="L58" t="s">
        <v>72</v>
      </c>
      <c r="M58" t="s">
        <v>254</v>
      </c>
      <c r="N58" t="str">
        <f t="shared" si="7"/>
        <v>Poland</v>
      </c>
      <c r="O58" t="s">
        <v>59</v>
      </c>
      <c r="P58" t="s">
        <v>60</v>
      </c>
      <c r="Q58">
        <v>1</v>
      </c>
      <c r="R58">
        <v>4</v>
      </c>
      <c r="S58">
        <v>2</v>
      </c>
      <c r="T58">
        <v>3</v>
      </c>
      <c r="U58">
        <v>6</v>
      </c>
      <c r="V58">
        <v>4</v>
      </c>
      <c r="W58">
        <v>4</v>
      </c>
      <c r="X58">
        <f t="shared" si="8"/>
        <v>-0.16666666666666666</v>
      </c>
      <c r="Y58">
        <f t="shared" si="9"/>
        <v>-0.125</v>
      </c>
      <c r="Z58">
        <v>5</v>
      </c>
      <c r="AA58">
        <v>4</v>
      </c>
      <c r="AB58">
        <v>4</v>
      </c>
      <c r="AC58">
        <v>5</v>
      </c>
      <c r="AD58">
        <v>5</v>
      </c>
      <c r="AE58">
        <v>5</v>
      </c>
      <c r="AF58">
        <v>4</v>
      </c>
      <c r="AG58">
        <v>1</v>
      </c>
      <c r="AH58">
        <v>5</v>
      </c>
      <c r="AI58" s="35">
        <v>4</v>
      </c>
      <c r="AJ58">
        <v>3</v>
      </c>
      <c r="AK58">
        <v>5</v>
      </c>
      <c r="AL58">
        <v>4</v>
      </c>
      <c r="AM58">
        <v>6</v>
      </c>
      <c r="AN58">
        <v>4</v>
      </c>
      <c r="AO58">
        <v>4</v>
      </c>
      <c r="AP58">
        <v>5</v>
      </c>
      <c r="AQ58">
        <v>5</v>
      </c>
      <c r="AR58">
        <v>5</v>
      </c>
      <c r="AS58">
        <v>5</v>
      </c>
      <c r="AT58">
        <v>5</v>
      </c>
      <c r="AU58">
        <v>5</v>
      </c>
      <c r="AV58">
        <f t="shared" si="10"/>
        <v>5</v>
      </c>
      <c r="AW58">
        <v>6</v>
      </c>
      <c r="AX58">
        <v>2</v>
      </c>
      <c r="AY58">
        <f t="shared" si="26"/>
        <v>4.375</v>
      </c>
      <c r="AZ58">
        <f t="shared" si="11"/>
        <v>1</v>
      </c>
      <c r="BA58">
        <f t="shared" si="27"/>
        <v>4.625</v>
      </c>
      <c r="BB58">
        <f t="shared" si="12"/>
        <v>1</v>
      </c>
      <c r="BC58" t="s">
        <v>86</v>
      </c>
      <c r="BD58" t="s">
        <v>590</v>
      </c>
      <c r="BE58" t="s">
        <v>591</v>
      </c>
      <c r="BF58">
        <v>1</v>
      </c>
      <c r="BH58">
        <f t="shared" si="3"/>
        <v>1</v>
      </c>
      <c r="BI58">
        <v>1</v>
      </c>
      <c r="BJ58">
        <v>5</v>
      </c>
      <c r="BK58">
        <f t="shared" si="13"/>
        <v>1</v>
      </c>
      <c r="BL58" t="s">
        <v>168</v>
      </c>
      <c r="BM58" t="s">
        <v>90</v>
      </c>
      <c r="BN58" s="1">
        <v>8.9583333333333338E-3</v>
      </c>
      <c r="BO58" t="s">
        <v>592</v>
      </c>
      <c r="BP58" s="5" t="s">
        <v>1042</v>
      </c>
      <c r="BR58" s="11" t="b">
        <f t="shared" si="31"/>
        <v>0</v>
      </c>
      <c r="BS58" s="11" t="b">
        <f t="shared" si="31"/>
        <v>0</v>
      </c>
      <c r="BT58" s="11" t="b">
        <f t="shared" si="31"/>
        <v>0</v>
      </c>
      <c r="BU58" s="11" t="b">
        <f t="shared" si="31"/>
        <v>0</v>
      </c>
      <c r="BV58" s="11" t="b">
        <f t="shared" si="23"/>
        <v>0</v>
      </c>
      <c r="BW58" s="11" t="b">
        <f t="shared" si="23"/>
        <v>0</v>
      </c>
      <c r="BX58" s="5" t="s">
        <v>1068</v>
      </c>
      <c r="BY58" s="5" t="s">
        <v>1069</v>
      </c>
      <c r="BZ58" s="11" t="b">
        <f t="shared" si="14"/>
        <v>0</v>
      </c>
      <c r="CA58" s="11" t="b">
        <f t="shared" si="15"/>
        <v>0</v>
      </c>
      <c r="CB58" s="11" t="b">
        <f t="shared" si="32"/>
        <v>0</v>
      </c>
      <c r="CC58" s="11" t="b">
        <f t="shared" si="32"/>
        <v>0</v>
      </c>
      <c r="CD58" s="11" t="b">
        <f t="shared" si="32"/>
        <v>0</v>
      </c>
      <c r="CE58" s="11" t="b">
        <f t="shared" si="32"/>
        <v>0</v>
      </c>
      <c r="CF58" s="11" t="b">
        <f t="shared" si="32"/>
        <v>1</v>
      </c>
      <c r="CG58" s="11" t="b">
        <f t="shared" si="32"/>
        <v>0</v>
      </c>
      <c r="CH58" s="11" t="b">
        <f t="shared" si="32"/>
        <v>0</v>
      </c>
      <c r="CI58" s="11" t="b">
        <f t="shared" si="32"/>
        <v>0</v>
      </c>
      <c r="CJ58" s="11" t="b">
        <f t="shared" si="32"/>
        <v>0</v>
      </c>
      <c r="CK58" s="11" t="b">
        <f t="shared" si="32"/>
        <v>0</v>
      </c>
      <c r="CL58" s="11" t="b">
        <f t="shared" si="32"/>
        <v>0</v>
      </c>
      <c r="CM58" s="11" t="b">
        <f t="shared" si="32"/>
        <v>0</v>
      </c>
      <c r="CN58" s="11" t="b">
        <f t="shared" si="32"/>
        <v>0</v>
      </c>
      <c r="CO58" s="11" t="b">
        <f t="shared" si="25"/>
        <v>0</v>
      </c>
      <c r="CP58" s="11" t="b">
        <f t="shared" si="28"/>
        <v>0</v>
      </c>
      <c r="CQ58" s="11" t="b">
        <f t="shared" si="19"/>
        <v>0</v>
      </c>
    </row>
    <row r="59" spans="1:96">
      <c r="A59" t="s">
        <v>593</v>
      </c>
      <c r="B59" t="s">
        <v>594</v>
      </c>
      <c r="C59" t="s">
        <v>562</v>
      </c>
      <c r="D59" t="s">
        <v>54</v>
      </c>
      <c r="E59" t="s">
        <v>82</v>
      </c>
      <c r="F59" t="s">
        <v>116</v>
      </c>
      <c r="G59">
        <f t="shared" si="29"/>
        <v>0</v>
      </c>
      <c r="H59">
        <f t="shared" si="29"/>
        <v>1</v>
      </c>
      <c r="I59">
        <f t="shared" si="29"/>
        <v>0</v>
      </c>
      <c r="J59">
        <f t="shared" si="29"/>
        <v>0</v>
      </c>
      <c r="K59">
        <f t="shared" si="6"/>
        <v>1</v>
      </c>
      <c r="L59" t="s">
        <v>72</v>
      </c>
      <c r="M59" t="s">
        <v>58</v>
      </c>
      <c r="N59" t="str">
        <f t="shared" si="7"/>
        <v>Portugal</v>
      </c>
      <c r="O59" t="s">
        <v>59</v>
      </c>
      <c r="P59" t="s">
        <v>60</v>
      </c>
      <c r="Q59">
        <v>1</v>
      </c>
      <c r="R59">
        <v>5</v>
      </c>
      <c r="S59">
        <v>3</v>
      </c>
      <c r="T59">
        <v>4</v>
      </c>
      <c r="U59">
        <v>6</v>
      </c>
      <c r="V59">
        <v>6</v>
      </c>
      <c r="W59">
        <v>5</v>
      </c>
      <c r="X59">
        <f t="shared" si="8"/>
        <v>-0.20833333333333334</v>
      </c>
      <c r="Y59">
        <f t="shared" si="9"/>
        <v>-4.1666666666666664E-2</v>
      </c>
      <c r="Z59">
        <v>2</v>
      </c>
      <c r="AA59">
        <v>1</v>
      </c>
      <c r="AB59">
        <v>2</v>
      </c>
      <c r="AC59">
        <v>2</v>
      </c>
      <c r="AD59">
        <v>2</v>
      </c>
      <c r="AE59">
        <v>5</v>
      </c>
      <c r="AF59">
        <v>4</v>
      </c>
      <c r="AG59">
        <v>2</v>
      </c>
      <c r="AH59">
        <v>4</v>
      </c>
      <c r="AI59" s="35">
        <v>4</v>
      </c>
      <c r="AJ59">
        <v>1</v>
      </c>
      <c r="AK59">
        <v>1</v>
      </c>
      <c r="AL59">
        <v>1</v>
      </c>
      <c r="AM59">
        <v>5</v>
      </c>
      <c r="AN59">
        <v>4</v>
      </c>
      <c r="AO59">
        <v>4</v>
      </c>
      <c r="AP59">
        <v>4</v>
      </c>
      <c r="AQ59">
        <v>3</v>
      </c>
      <c r="AR59">
        <v>2</v>
      </c>
      <c r="AS59">
        <v>3</v>
      </c>
      <c r="AT59">
        <v>5</v>
      </c>
      <c r="AU59">
        <v>3</v>
      </c>
      <c r="AV59">
        <f t="shared" si="10"/>
        <v>3.2</v>
      </c>
      <c r="AW59">
        <v>6</v>
      </c>
      <c r="AX59">
        <v>2</v>
      </c>
      <c r="AY59">
        <f t="shared" si="26"/>
        <v>3</v>
      </c>
      <c r="AZ59">
        <f t="shared" si="11"/>
        <v>0</v>
      </c>
      <c r="BA59">
        <f t="shared" si="27"/>
        <v>2.75</v>
      </c>
      <c r="BB59">
        <f t="shared" si="12"/>
        <v>0</v>
      </c>
      <c r="BC59" t="s">
        <v>282</v>
      </c>
      <c r="BD59" t="s">
        <v>595</v>
      </c>
      <c r="BE59" t="s">
        <v>596</v>
      </c>
      <c r="BF59">
        <v>2</v>
      </c>
      <c r="BH59">
        <f t="shared" si="3"/>
        <v>2</v>
      </c>
      <c r="BI59">
        <v>1</v>
      </c>
      <c r="BJ59">
        <v>4</v>
      </c>
      <c r="BK59">
        <f t="shared" si="13"/>
        <v>1</v>
      </c>
      <c r="BL59" t="s">
        <v>292</v>
      </c>
      <c r="BM59" t="s">
        <v>286</v>
      </c>
      <c r="BN59" s="1">
        <v>3.1828703703703702E-3</v>
      </c>
      <c r="BP59" s="5" t="s">
        <v>1041</v>
      </c>
      <c r="BR59" s="11" t="b">
        <f t="shared" si="31"/>
        <v>0</v>
      </c>
      <c r="BS59" s="11" t="b">
        <f t="shared" si="31"/>
        <v>0</v>
      </c>
      <c r="BT59" s="11" t="b">
        <f t="shared" si="31"/>
        <v>0</v>
      </c>
      <c r="BU59" s="11" t="b">
        <f t="shared" si="31"/>
        <v>0</v>
      </c>
      <c r="BV59" s="11" t="b">
        <f t="shared" si="23"/>
        <v>0</v>
      </c>
      <c r="BW59" s="11" t="b">
        <f t="shared" si="23"/>
        <v>0</v>
      </c>
      <c r="BZ59" s="11" t="b">
        <f t="shared" si="14"/>
        <v>0</v>
      </c>
      <c r="CA59" s="11" t="b">
        <f t="shared" si="15"/>
        <v>0</v>
      </c>
      <c r="CB59" s="11" t="b">
        <f t="shared" si="32"/>
        <v>0</v>
      </c>
      <c r="CC59" s="11" t="b">
        <f t="shared" si="32"/>
        <v>0</v>
      </c>
      <c r="CD59" s="11" t="b">
        <f t="shared" si="32"/>
        <v>0</v>
      </c>
      <c r="CE59" s="11" t="b">
        <f t="shared" si="32"/>
        <v>0</v>
      </c>
      <c r="CF59" s="11" t="b">
        <f t="shared" si="32"/>
        <v>0</v>
      </c>
      <c r="CG59" s="11" t="b">
        <f t="shared" si="32"/>
        <v>0</v>
      </c>
      <c r="CH59" s="11" t="b">
        <f t="shared" si="32"/>
        <v>0</v>
      </c>
      <c r="CI59" s="11" t="b">
        <f t="shared" si="32"/>
        <v>0</v>
      </c>
      <c r="CJ59" s="11" t="b">
        <f t="shared" si="32"/>
        <v>0</v>
      </c>
      <c r="CK59" s="11" t="b">
        <f t="shared" si="32"/>
        <v>0</v>
      </c>
      <c r="CL59" s="11" t="b">
        <f t="shared" si="32"/>
        <v>0</v>
      </c>
      <c r="CM59" s="11" t="b">
        <f t="shared" si="32"/>
        <v>0</v>
      </c>
      <c r="CN59" s="11" t="b">
        <f t="shared" si="32"/>
        <v>0</v>
      </c>
      <c r="CO59" s="11" t="b">
        <f t="shared" si="25"/>
        <v>0</v>
      </c>
      <c r="CP59" s="11" t="b">
        <f t="shared" si="28"/>
        <v>0</v>
      </c>
      <c r="CQ59" s="11" t="b">
        <f t="shared" si="19"/>
        <v>0</v>
      </c>
    </row>
    <row r="60" spans="1:96">
      <c r="A60" t="s">
        <v>597</v>
      </c>
      <c r="B60" t="s">
        <v>598</v>
      </c>
      <c r="C60" t="s">
        <v>562</v>
      </c>
      <c r="D60" t="s">
        <v>70</v>
      </c>
      <c r="E60" t="s">
        <v>144</v>
      </c>
      <c r="F60" t="s">
        <v>83</v>
      </c>
      <c r="G60">
        <f t="shared" si="29"/>
        <v>0</v>
      </c>
      <c r="H60">
        <f t="shared" si="29"/>
        <v>0</v>
      </c>
      <c r="I60">
        <f t="shared" si="29"/>
        <v>1</v>
      </c>
      <c r="J60">
        <f t="shared" si="29"/>
        <v>0</v>
      </c>
      <c r="K60">
        <f t="shared" si="6"/>
        <v>1</v>
      </c>
      <c r="L60" t="s">
        <v>96</v>
      </c>
      <c r="M60" t="s">
        <v>599</v>
      </c>
      <c r="N60" t="str">
        <f t="shared" si="7"/>
        <v>i was born here??</v>
      </c>
      <c r="O60" t="s">
        <v>59</v>
      </c>
      <c r="P60" t="s">
        <v>98</v>
      </c>
      <c r="Q60">
        <v>5</v>
      </c>
      <c r="R60">
        <v>3</v>
      </c>
      <c r="S60">
        <v>5</v>
      </c>
      <c r="T60">
        <v>3</v>
      </c>
      <c r="U60">
        <v>5</v>
      </c>
      <c r="V60">
        <v>4</v>
      </c>
      <c r="W60">
        <v>2</v>
      </c>
      <c r="X60">
        <f t="shared" si="8"/>
        <v>0.16666666666666666</v>
      </c>
      <c r="Y60">
        <f t="shared" si="9"/>
        <v>0</v>
      </c>
      <c r="Z60">
        <v>1</v>
      </c>
      <c r="AA60">
        <v>2</v>
      </c>
      <c r="AB60">
        <v>1</v>
      </c>
      <c r="AC60">
        <v>1</v>
      </c>
      <c r="AD60">
        <v>3</v>
      </c>
      <c r="AE60">
        <v>4</v>
      </c>
      <c r="AF60">
        <v>2</v>
      </c>
      <c r="AG60">
        <v>4</v>
      </c>
      <c r="AH60">
        <v>2</v>
      </c>
      <c r="AI60" s="35">
        <v>1</v>
      </c>
      <c r="AJ60">
        <v>1</v>
      </c>
      <c r="AK60">
        <v>2</v>
      </c>
      <c r="AL60">
        <v>0</v>
      </c>
      <c r="AM60">
        <v>5</v>
      </c>
      <c r="AN60">
        <v>3</v>
      </c>
      <c r="AO60">
        <v>5</v>
      </c>
      <c r="AP60">
        <v>3</v>
      </c>
      <c r="AQ60">
        <v>3</v>
      </c>
      <c r="AR60">
        <v>3</v>
      </c>
      <c r="AS60">
        <v>3</v>
      </c>
      <c r="AT60">
        <v>2</v>
      </c>
      <c r="AU60">
        <v>2</v>
      </c>
      <c r="AV60">
        <f t="shared" si="10"/>
        <v>2.6</v>
      </c>
      <c r="AW60">
        <v>6</v>
      </c>
      <c r="AX60">
        <v>2</v>
      </c>
      <c r="AY60">
        <f t="shared" si="26"/>
        <v>2.5</v>
      </c>
      <c r="AZ60">
        <f t="shared" si="11"/>
        <v>0</v>
      </c>
      <c r="BA60">
        <f t="shared" si="27"/>
        <v>2</v>
      </c>
      <c r="BB60">
        <f t="shared" si="12"/>
        <v>0</v>
      </c>
      <c r="BC60" t="s">
        <v>282</v>
      </c>
      <c r="BD60" t="s">
        <v>358</v>
      </c>
      <c r="BE60" t="s">
        <v>527</v>
      </c>
      <c r="BF60">
        <v>2</v>
      </c>
      <c r="BH60">
        <f t="shared" si="3"/>
        <v>2</v>
      </c>
      <c r="BI60">
        <v>2</v>
      </c>
      <c r="BJ60">
        <v>5</v>
      </c>
      <c r="BK60">
        <f t="shared" si="13"/>
        <v>1</v>
      </c>
      <c r="BL60" t="s">
        <v>600</v>
      </c>
      <c r="BM60" t="s">
        <v>601</v>
      </c>
      <c r="BN60" s="1">
        <v>4.6874999999999998E-3</v>
      </c>
      <c r="BO60" t="s">
        <v>602</v>
      </c>
      <c r="BP60" s="5" t="s">
        <v>1042</v>
      </c>
      <c r="BR60" s="11" t="b">
        <f t="shared" ref="BR60:BU79" si="33">ISNUMBER(SEARCH(BR$2,$BQ60))</f>
        <v>0</v>
      </c>
      <c r="BS60" s="11" t="b">
        <f t="shared" si="33"/>
        <v>0</v>
      </c>
      <c r="BT60" s="11" t="b">
        <f t="shared" si="33"/>
        <v>0</v>
      </c>
      <c r="BU60" s="11" t="b">
        <f t="shared" si="33"/>
        <v>0</v>
      </c>
      <c r="BV60" s="11" t="b">
        <f t="shared" si="23"/>
        <v>0</v>
      </c>
      <c r="BW60" s="11" t="b">
        <f t="shared" si="23"/>
        <v>0</v>
      </c>
      <c r="BX60" s="5" t="s">
        <v>1061</v>
      </c>
      <c r="BY60" s="5" t="s">
        <v>1070</v>
      </c>
      <c r="BZ60" s="11" t="b">
        <f t="shared" si="14"/>
        <v>0</v>
      </c>
      <c r="CA60" s="11" t="b">
        <f t="shared" si="15"/>
        <v>1</v>
      </c>
      <c r="CB60" s="11" t="b">
        <f t="shared" si="32"/>
        <v>1</v>
      </c>
      <c r="CC60" s="11" t="b">
        <f t="shared" si="32"/>
        <v>0</v>
      </c>
      <c r="CD60" s="11" t="b">
        <f t="shared" si="32"/>
        <v>0</v>
      </c>
      <c r="CE60" s="11" t="b">
        <f t="shared" si="32"/>
        <v>0</v>
      </c>
      <c r="CF60" s="11" t="b">
        <f t="shared" si="32"/>
        <v>0</v>
      </c>
      <c r="CG60" s="11" t="b">
        <f t="shared" si="32"/>
        <v>0</v>
      </c>
      <c r="CH60" s="11" t="b">
        <f t="shared" si="32"/>
        <v>0</v>
      </c>
      <c r="CI60" s="11" t="b">
        <f t="shared" si="32"/>
        <v>0</v>
      </c>
      <c r="CJ60" s="11" t="b">
        <f t="shared" si="32"/>
        <v>0</v>
      </c>
      <c r="CK60" s="11" t="b">
        <f t="shared" si="32"/>
        <v>0</v>
      </c>
      <c r="CL60" s="11" t="b">
        <f t="shared" si="32"/>
        <v>0</v>
      </c>
      <c r="CM60" s="11" t="b">
        <f t="shared" si="32"/>
        <v>0</v>
      </c>
      <c r="CN60" s="11" t="b">
        <f t="shared" si="32"/>
        <v>0</v>
      </c>
      <c r="CO60" s="11" t="b">
        <f t="shared" si="25"/>
        <v>0</v>
      </c>
      <c r="CP60" s="11" t="b">
        <f t="shared" si="28"/>
        <v>0</v>
      </c>
      <c r="CQ60" s="11" t="b">
        <f t="shared" si="19"/>
        <v>0</v>
      </c>
    </row>
    <row r="61" spans="1:96">
      <c r="A61" t="s">
        <v>603</v>
      </c>
      <c r="B61" t="s">
        <v>604</v>
      </c>
      <c r="C61" t="s">
        <v>562</v>
      </c>
      <c r="D61" t="s">
        <v>70</v>
      </c>
      <c r="E61" t="s">
        <v>55</v>
      </c>
      <c r="F61" t="s">
        <v>56</v>
      </c>
      <c r="G61">
        <f t="shared" si="29"/>
        <v>0</v>
      </c>
      <c r="H61">
        <f t="shared" si="29"/>
        <v>0</v>
      </c>
      <c r="I61">
        <f t="shared" si="29"/>
        <v>0</v>
      </c>
      <c r="J61">
        <f t="shared" si="29"/>
        <v>1</v>
      </c>
      <c r="K61">
        <f t="shared" si="6"/>
        <v>1</v>
      </c>
      <c r="L61" t="s">
        <v>72</v>
      </c>
      <c r="M61" t="s">
        <v>254</v>
      </c>
      <c r="N61" t="str">
        <f t="shared" si="7"/>
        <v>Poland</v>
      </c>
      <c r="O61" t="s">
        <v>59</v>
      </c>
      <c r="P61" t="s">
        <v>444</v>
      </c>
      <c r="Q61">
        <v>3</v>
      </c>
      <c r="R61">
        <v>2</v>
      </c>
      <c r="S61">
        <v>3</v>
      </c>
      <c r="T61">
        <v>4</v>
      </c>
      <c r="U61">
        <v>4</v>
      </c>
      <c r="V61">
        <v>5</v>
      </c>
      <c r="W61">
        <v>3</v>
      </c>
      <c r="X61">
        <f t="shared" si="8"/>
        <v>0</v>
      </c>
      <c r="Y61">
        <f t="shared" si="9"/>
        <v>8.3333333333333329E-2</v>
      </c>
      <c r="Z61">
        <v>5</v>
      </c>
      <c r="AA61">
        <v>4</v>
      </c>
      <c r="AB61">
        <v>5</v>
      </c>
      <c r="AC61">
        <v>4</v>
      </c>
      <c r="AD61">
        <v>5</v>
      </c>
      <c r="AE61">
        <v>6</v>
      </c>
      <c r="AF61">
        <v>4</v>
      </c>
      <c r="AG61">
        <v>1</v>
      </c>
      <c r="AH61">
        <v>5</v>
      </c>
      <c r="AI61" s="35">
        <v>5</v>
      </c>
      <c r="AJ61">
        <v>5</v>
      </c>
      <c r="AK61">
        <v>6</v>
      </c>
      <c r="AL61">
        <v>6</v>
      </c>
      <c r="AM61">
        <v>6</v>
      </c>
      <c r="AN61">
        <v>6</v>
      </c>
      <c r="AO61">
        <v>4</v>
      </c>
      <c r="AP61">
        <v>3</v>
      </c>
      <c r="AQ61">
        <v>6</v>
      </c>
      <c r="AR61">
        <v>6</v>
      </c>
      <c r="AS61">
        <v>6</v>
      </c>
      <c r="AT61">
        <v>6</v>
      </c>
      <c r="AU61">
        <v>6</v>
      </c>
      <c r="AV61">
        <f t="shared" si="10"/>
        <v>6</v>
      </c>
      <c r="AW61">
        <v>6</v>
      </c>
      <c r="AX61">
        <v>2</v>
      </c>
      <c r="AY61">
        <f t="shared" si="26"/>
        <v>5.125</v>
      </c>
      <c r="AZ61">
        <f t="shared" si="11"/>
        <v>1</v>
      </c>
      <c r="BA61">
        <f t="shared" si="27"/>
        <v>4.75</v>
      </c>
      <c r="BB61">
        <f t="shared" si="12"/>
        <v>1</v>
      </c>
      <c r="BC61" t="s">
        <v>282</v>
      </c>
      <c r="BD61" t="s">
        <v>367</v>
      </c>
      <c r="BE61" t="s">
        <v>368</v>
      </c>
      <c r="BF61">
        <v>0</v>
      </c>
      <c r="BG61">
        <v>2</v>
      </c>
      <c r="BH61">
        <f t="shared" si="3"/>
        <v>2</v>
      </c>
      <c r="BI61">
        <v>1</v>
      </c>
      <c r="BJ61">
        <v>2</v>
      </c>
      <c r="BK61">
        <f t="shared" si="13"/>
        <v>1</v>
      </c>
      <c r="BL61" t="s">
        <v>292</v>
      </c>
      <c r="BM61" t="s">
        <v>286</v>
      </c>
      <c r="BN61" s="1">
        <v>9.3055555555555548E-3</v>
      </c>
      <c r="BO61" t="s">
        <v>605</v>
      </c>
      <c r="BP61" s="5" t="s">
        <v>1051</v>
      </c>
      <c r="BR61" s="11" t="b">
        <f t="shared" si="33"/>
        <v>0</v>
      </c>
      <c r="BS61" s="11" t="b">
        <f t="shared" si="33"/>
        <v>0</v>
      </c>
      <c r="BT61" s="11" t="b">
        <f t="shared" si="33"/>
        <v>0</v>
      </c>
      <c r="BU61" s="11" t="b">
        <f t="shared" si="33"/>
        <v>0</v>
      </c>
      <c r="BV61" s="11" t="b">
        <f t="shared" si="23"/>
        <v>0</v>
      </c>
      <c r="BW61" s="11" t="b">
        <f t="shared" si="23"/>
        <v>0</v>
      </c>
      <c r="BX61" s="5" t="s">
        <v>1071</v>
      </c>
      <c r="BZ61" s="11" t="b">
        <f t="shared" si="14"/>
        <v>0</v>
      </c>
      <c r="CA61" s="11" t="b">
        <f t="shared" si="15"/>
        <v>0</v>
      </c>
      <c r="CB61" s="11" t="b">
        <f t="shared" si="32"/>
        <v>0</v>
      </c>
      <c r="CC61" s="11" t="b">
        <f t="shared" si="32"/>
        <v>0</v>
      </c>
      <c r="CD61" s="11" t="b">
        <f t="shared" si="32"/>
        <v>0</v>
      </c>
      <c r="CE61" s="11" t="b">
        <f t="shared" si="32"/>
        <v>0</v>
      </c>
      <c r="CF61" s="11" t="b">
        <f t="shared" si="32"/>
        <v>0</v>
      </c>
      <c r="CG61" s="11" t="b">
        <f t="shared" si="32"/>
        <v>0</v>
      </c>
      <c r="CH61" s="11" t="b">
        <f t="shared" si="32"/>
        <v>1</v>
      </c>
      <c r="CI61" s="11" t="b">
        <f t="shared" si="32"/>
        <v>0</v>
      </c>
      <c r="CJ61" s="11" t="b">
        <f t="shared" si="32"/>
        <v>0</v>
      </c>
      <c r="CK61" s="11" t="b">
        <f t="shared" si="32"/>
        <v>0</v>
      </c>
      <c r="CL61" s="11" t="b">
        <f t="shared" si="32"/>
        <v>0</v>
      </c>
      <c r="CM61" s="11" t="b">
        <f t="shared" si="32"/>
        <v>0</v>
      </c>
      <c r="CN61" s="11" t="b">
        <f t="shared" si="32"/>
        <v>0</v>
      </c>
      <c r="CO61" s="11" t="b">
        <f t="shared" si="25"/>
        <v>0</v>
      </c>
      <c r="CP61" s="11" t="b">
        <f t="shared" si="28"/>
        <v>0</v>
      </c>
      <c r="CQ61" s="11" t="b">
        <f t="shared" si="19"/>
        <v>0</v>
      </c>
      <c r="CR61" t="s">
        <v>92</v>
      </c>
    </row>
    <row r="62" spans="1:96">
      <c r="A62" t="s">
        <v>606</v>
      </c>
      <c r="B62" t="s">
        <v>607</v>
      </c>
      <c r="C62" t="s">
        <v>562</v>
      </c>
      <c r="D62" t="s">
        <v>54</v>
      </c>
      <c r="E62" t="s">
        <v>71</v>
      </c>
      <c r="F62" t="s">
        <v>116</v>
      </c>
      <c r="G62">
        <f t="shared" si="29"/>
        <v>0</v>
      </c>
      <c r="H62">
        <f t="shared" si="29"/>
        <v>1</v>
      </c>
      <c r="I62">
        <f t="shared" si="29"/>
        <v>0</v>
      </c>
      <c r="J62">
        <f t="shared" si="29"/>
        <v>0</v>
      </c>
      <c r="K62">
        <f t="shared" si="6"/>
        <v>1</v>
      </c>
      <c r="L62" t="s">
        <v>72</v>
      </c>
      <c r="M62" t="s">
        <v>608</v>
      </c>
      <c r="N62" t="str">
        <f t="shared" si="7"/>
        <v>greece</v>
      </c>
      <c r="O62" t="s">
        <v>74</v>
      </c>
      <c r="P62" t="s">
        <v>60</v>
      </c>
      <c r="Q62">
        <v>3</v>
      </c>
      <c r="R62">
        <v>4</v>
      </c>
      <c r="S62">
        <v>3</v>
      </c>
      <c r="T62">
        <v>3</v>
      </c>
      <c r="U62">
        <v>5</v>
      </c>
      <c r="V62">
        <v>4</v>
      </c>
      <c r="W62">
        <v>5</v>
      </c>
      <c r="X62">
        <f t="shared" si="8"/>
        <v>-4.1666666666666664E-2</v>
      </c>
      <c r="Y62">
        <f t="shared" si="9"/>
        <v>-0.125</v>
      </c>
      <c r="Z62">
        <v>6</v>
      </c>
      <c r="AA62">
        <v>6</v>
      </c>
      <c r="AB62">
        <v>6</v>
      </c>
      <c r="AC62">
        <v>6</v>
      </c>
      <c r="AD62">
        <v>6</v>
      </c>
      <c r="AE62">
        <v>6</v>
      </c>
      <c r="AF62">
        <v>5</v>
      </c>
      <c r="AG62">
        <v>1</v>
      </c>
      <c r="AH62">
        <v>5</v>
      </c>
      <c r="AI62" s="35">
        <v>6</v>
      </c>
      <c r="AJ62">
        <v>6</v>
      </c>
      <c r="AK62">
        <v>6</v>
      </c>
      <c r="AL62">
        <v>6</v>
      </c>
      <c r="AM62">
        <v>6</v>
      </c>
      <c r="AN62">
        <v>6</v>
      </c>
      <c r="AO62">
        <v>6</v>
      </c>
      <c r="AP62">
        <v>6</v>
      </c>
      <c r="AQ62">
        <v>6</v>
      </c>
      <c r="AR62">
        <v>6</v>
      </c>
      <c r="AS62">
        <v>6</v>
      </c>
      <c r="AT62">
        <v>6</v>
      </c>
      <c r="AU62">
        <v>6</v>
      </c>
      <c r="AV62">
        <f t="shared" si="10"/>
        <v>6</v>
      </c>
      <c r="AW62">
        <v>6</v>
      </c>
      <c r="AX62">
        <v>4</v>
      </c>
      <c r="AY62">
        <f t="shared" si="26"/>
        <v>6</v>
      </c>
      <c r="AZ62">
        <f t="shared" si="11"/>
        <v>1</v>
      </c>
      <c r="BA62">
        <f t="shared" si="27"/>
        <v>5.75</v>
      </c>
      <c r="BB62">
        <f t="shared" si="12"/>
        <v>1</v>
      </c>
      <c r="BC62" t="s">
        <v>282</v>
      </c>
      <c r="BD62" t="s">
        <v>609</v>
      </c>
      <c r="BE62" t="s">
        <v>610</v>
      </c>
      <c r="BF62">
        <v>0</v>
      </c>
      <c r="BG62">
        <v>2</v>
      </c>
      <c r="BH62">
        <f t="shared" si="3"/>
        <v>2</v>
      </c>
      <c r="BI62">
        <v>1</v>
      </c>
      <c r="BJ62">
        <v>2</v>
      </c>
      <c r="BK62">
        <f t="shared" si="13"/>
        <v>1</v>
      </c>
      <c r="BL62" t="s">
        <v>292</v>
      </c>
      <c r="BM62" t="s">
        <v>286</v>
      </c>
      <c r="BN62" t="s">
        <v>611</v>
      </c>
      <c r="BO62" t="s">
        <v>612</v>
      </c>
      <c r="BP62" s="5" t="s">
        <v>736</v>
      </c>
      <c r="BQ62" s="5" t="s">
        <v>1151</v>
      </c>
      <c r="BR62" s="11" t="b">
        <f t="shared" si="33"/>
        <v>0</v>
      </c>
      <c r="BS62" s="11" t="b">
        <f t="shared" si="33"/>
        <v>1</v>
      </c>
      <c r="BT62" s="11" t="b">
        <f t="shared" si="33"/>
        <v>0</v>
      </c>
      <c r="BU62" s="11" t="b">
        <f t="shared" si="33"/>
        <v>0</v>
      </c>
      <c r="BV62" s="11" t="b">
        <f t="shared" si="23"/>
        <v>0</v>
      </c>
      <c r="BW62" s="11" t="b">
        <f t="shared" si="23"/>
        <v>0</v>
      </c>
      <c r="BZ62" s="11" t="b">
        <f t="shared" si="14"/>
        <v>0</v>
      </c>
      <c r="CA62" s="11" t="b">
        <f t="shared" si="15"/>
        <v>0</v>
      </c>
      <c r="CB62" s="11" t="b">
        <f t="shared" si="32"/>
        <v>0</v>
      </c>
      <c r="CC62" s="11" t="b">
        <f t="shared" si="32"/>
        <v>0</v>
      </c>
      <c r="CD62" s="11" t="b">
        <f t="shared" si="32"/>
        <v>0</v>
      </c>
      <c r="CE62" s="11" t="b">
        <f t="shared" si="32"/>
        <v>0</v>
      </c>
      <c r="CF62" s="11" t="b">
        <f t="shared" si="32"/>
        <v>0</v>
      </c>
      <c r="CG62" s="11" t="b">
        <f t="shared" si="32"/>
        <v>0</v>
      </c>
      <c r="CH62" s="11" t="b">
        <f t="shared" si="32"/>
        <v>0</v>
      </c>
      <c r="CI62" s="11" t="b">
        <f t="shared" si="32"/>
        <v>0</v>
      </c>
      <c r="CJ62" s="11" t="b">
        <f t="shared" si="32"/>
        <v>0</v>
      </c>
      <c r="CK62" s="11" t="b">
        <f t="shared" si="32"/>
        <v>0</v>
      </c>
      <c r="CL62" s="11" t="b">
        <f t="shared" si="32"/>
        <v>0</v>
      </c>
      <c r="CM62" s="11" t="b">
        <f t="shared" si="32"/>
        <v>0</v>
      </c>
      <c r="CN62" s="11" t="b">
        <f t="shared" si="32"/>
        <v>0</v>
      </c>
      <c r="CO62" s="11" t="b">
        <f t="shared" si="25"/>
        <v>0</v>
      </c>
      <c r="CP62" s="11" t="b">
        <f t="shared" si="28"/>
        <v>0</v>
      </c>
      <c r="CQ62" s="11" t="b">
        <f t="shared" si="19"/>
        <v>0</v>
      </c>
    </row>
    <row r="63" spans="1:96">
      <c r="A63" t="s">
        <v>613</v>
      </c>
      <c r="B63" t="s">
        <v>614</v>
      </c>
      <c r="C63" t="s">
        <v>562</v>
      </c>
      <c r="D63" t="s">
        <v>54</v>
      </c>
      <c r="E63" t="s">
        <v>144</v>
      </c>
      <c r="F63" t="s">
        <v>116</v>
      </c>
      <c r="G63">
        <f t="shared" si="29"/>
        <v>0</v>
      </c>
      <c r="H63">
        <f t="shared" si="29"/>
        <v>1</v>
      </c>
      <c r="I63">
        <f t="shared" si="29"/>
        <v>0</v>
      </c>
      <c r="J63">
        <f t="shared" si="29"/>
        <v>0</v>
      </c>
      <c r="K63">
        <f t="shared" si="6"/>
        <v>1</v>
      </c>
      <c r="L63" t="s">
        <v>57</v>
      </c>
      <c r="M63" t="s">
        <v>254</v>
      </c>
      <c r="N63" t="str">
        <f t="shared" si="7"/>
        <v>Poland</v>
      </c>
      <c r="O63" t="s">
        <v>59</v>
      </c>
      <c r="P63" t="s">
        <v>60</v>
      </c>
      <c r="Q63">
        <v>3</v>
      </c>
      <c r="R63">
        <v>1</v>
      </c>
      <c r="S63">
        <v>3</v>
      </c>
      <c r="T63">
        <v>2</v>
      </c>
      <c r="U63">
        <v>1</v>
      </c>
      <c r="V63">
        <v>3</v>
      </c>
      <c r="W63">
        <v>1</v>
      </c>
      <c r="X63">
        <f t="shared" si="8"/>
        <v>0.125</v>
      </c>
      <c r="Y63">
        <f t="shared" si="9"/>
        <v>0.125</v>
      </c>
      <c r="Z63">
        <v>6</v>
      </c>
      <c r="AA63">
        <v>6</v>
      </c>
      <c r="AB63">
        <v>4</v>
      </c>
      <c r="AC63">
        <v>4</v>
      </c>
      <c r="AD63">
        <v>6</v>
      </c>
      <c r="AE63">
        <v>6</v>
      </c>
      <c r="AF63">
        <v>5</v>
      </c>
      <c r="AG63">
        <v>2</v>
      </c>
      <c r="AH63">
        <v>4</v>
      </c>
      <c r="AI63" s="35">
        <v>5</v>
      </c>
      <c r="AJ63">
        <v>3</v>
      </c>
      <c r="AK63">
        <v>4</v>
      </c>
      <c r="AL63">
        <v>4</v>
      </c>
      <c r="AM63">
        <v>4</v>
      </c>
      <c r="AN63">
        <v>4</v>
      </c>
      <c r="AO63">
        <v>4</v>
      </c>
      <c r="AP63">
        <v>4</v>
      </c>
      <c r="AQ63">
        <v>4</v>
      </c>
      <c r="AR63">
        <v>2</v>
      </c>
      <c r="AS63">
        <v>3</v>
      </c>
      <c r="AT63">
        <v>4</v>
      </c>
      <c r="AU63">
        <v>4</v>
      </c>
      <c r="AV63">
        <f t="shared" si="10"/>
        <v>3.4</v>
      </c>
      <c r="AW63">
        <v>6</v>
      </c>
      <c r="AX63">
        <v>2</v>
      </c>
      <c r="AY63">
        <f t="shared" si="26"/>
        <v>4</v>
      </c>
      <c r="AZ63">
        <f t="shared" si="11"/>
        <v>1</v>
      </c>
      <c r="BA63">
        <f t="shared" si="27"/>
        <v>5.125</v>
      </c>
      <c r="BB63">
        <f t="shared" si="12"/>
        <v>1</v>
      </c>
      <c r="BC63" t="s">
        <v>145</v>
      </c>
      <c r="BD63" t="s">
        <v>615</v>
      </c>
      <c r="BE63" t="s">
        <v>616</v>
      </c>
      <c r="BF63">
        <v>1</v>
      </c>
      <c r="BH63">
        <f t="shared" si="3"/>
        <v>1</v>
      </c>
      <c r="BI63">
        <v>1</v>
      </c>
      <c r="BJ63">
        <v>1</v>
      </c>
      <c r="BK63">
        <f t="shared" si="13"/>
        <v>0</v>
      </c>
      <c r="BL63" t="s">
        <v>453</v>
      </c>
      <c r="BM63" t="s">
        <v>149</v>
      </c>
      <c r="BN63" s="1">
        <v>1.9444444444444442E-3</v>
      </c>
      <c r="BP63" s="5" t="s">
        <v>1041</v>
      </c>
      <c r="BR63" s="11" t="b">
        <f t="shared" si="33"/>
        <v>0</v>
      </c>
      <c r="BS63" s="11" t="b">
        <f t="shared" si="33"/>
        <v>0</v>
      </c>
      <c r="BT63" s="11" t="b">
        <f t="shared" si="33"/>
        <v>0</v>
      </c>
      <c r="BU63" s="11" t="b">
        <f t="shared" si="33"/>
        <v>0</v>
      </c>
      <c r="BV63" s="11" t="b">
        <f t="shared" si="23"/>
        <v>0</v>
      </c>
      <c r="BW63" s="11" t="b">
        <f t="shared" si="23"/>
        <v>0</v>
      </c>
      <c r="BZ63" s="11" t="b">
        <f t="shared" si="14"/>
        <v>0</v>
      </c>
      <c r="CA63" s="11" t="b">
        <f t="shared" si="15"/>
        <v>0</v>
      </c>
      <c r="CB63" s="11" t="b">
        <f t="shared" si="32"/>
        <v>0</v>
      </c>
      <c r="CC63" s="11" t="b">
        <f t="shared" si="32"/>
        <v>0</v>
      </c>
      <c r="CD63" s="11" t="b">
        <f t="shared" si="32"/>
        <v>0</v>
      </c>
      <c r="CE63" s="11" t="b">
        <f t="shared" si="32"/>
        <v>0</v>
      </c>
      <c r="CF63" s="11" t="b">
        <f t="shared" si="32"/>
        <v>0</v>
      </c>
      <c r="CG63" s="11" t="b">
        <f t="shared" si="32"/>
        <v>0</v>
      </c>
      <c r="CH63" s="11" t="b">
        <f t="shared" si="32"/>
        <v>0</v>
      </c>
      <c r="CI63" s="11" t="b">
        <f t="shared" si="32"/>
        <v>0</v>
      </c>
      <c r="CJ63" s="11" t="b">
        <f t="shared" si="32"/>
        <v>0</v>
      </c>
      <c r="CK63" s="11" t="b">
        <f t="shared" si="32"/>
        <v>0</v>
      </c>
      <c r="CL63" s="11" t="b">
        <f t="shared" si="32"/>
        <v>0</v>
      </c>
      <c r="CM63" s="11" t="b">
        <f t="shared" si="32"/>
        <v>0</v>
      </c>
      <c r="CN63" s="11" t="b">
        <f t="shared" si="32"/>
        <v>0</v>
      </c>
      <c r="CO63" s="11" t="b">
        <f t="shared" si="25"/>
        <v>0</v>
      </c>
      <c r="CP63" s="11" t="b">
        <f t="shared" si="28"/>
        <v>0</v>
      </c>
      <c r="CQ63" s="11" t="b">
        <f t="shared" si="19"/>
        <v>0</v>
      </c>
    </row>
    <row r="64" spans="1:96">
      <c r="A64" t="s">
        <v>617</v>
      </c>
      <c r="B64" t="s">
        <v>618</v>
      </c>
      <c r="C64" t="s">
        <v>562</v>
      </c>
      <c r="D64" t="s">
        <v>54</v>
      </c>
      <c r="E64" t="s">
        <v>82</v>
      </c>
      <c r="F64" t="s">
        <v>116</v>
      </c>
      <c r="G64">
        <f t="shared" si="29"/>
        <v>0</v>
      </c>
      <c r="H64">
        <f t="shared" si="29"/>
        <v>1</v>
      </c>
      <c r="I64">
        <f t="shared" si="29"/>
        <v>0</v>
      </c>
      <c r="J64">
        <f t="shared" si="29"/>
        <v>0</v>
      </c>
      <c r="K64">
        <f t="shared" si="6"/>
        <v>1</v>
      </c>
      <c r="L64" t="s">
        <v>57</v>
      </c>
      <c r="M64" t="s">
        <v>58</v>
      </c>
      <c r="N64" t="str">
        <f t="shared" si="7"/>
        <v>Portugal</v>
      </c>
      <c r="O64" t="s">
        <v>59</v>
      </c>
      <c r="P64" t="s">
        <v>60</v>
      </c>
      <c r="Q64">
        <v>0</v>
      </c>
      <c r="R64">
        <v>3</v>
      </c>
      <c r="S64">
        <v>0</v>
      </c>
      <c r="T64">
        <v>2</v>
      </c>
      <c r="U64">
        <v>0</v>
      </c>
      <c r="V64">
        <v>3</v>
      </c>
      <c r="W64">
        <v>2</v>
      </c>
      <c r="X64">
        <f t="shared" si="8"/>
        <v>-0.20833333333333334</v>
      </c>
      <c r="Y64">
        <f t="shared" si="9"/>
        <v>0.125</v>
      </c>
      <c r="Z64">
        <v>2</v>
      </c>
      <c r="AA64">
        <v>5</v>
      </c>
      <c r="AB64">
        <v>6</v>
      </c>
      <c r="AC64">
        <v>6</v>
      </c>
      <c r="AD64">
        <v>5</v>
      </c>
      <c r="AE64">
        <v>6</v>
      </c>
      <c r="AF64">
        <v>2</v>
      </c>
      <c r="AG64">
        <v>4</v>
      </c>
      <c r="AH64">
        <v>2</v>
      </c>
      <c r="AI64" s="35">
        <v>0</v>
      </c>
      <c r="AJ64">
        <v>5</v>
      </c>
      <c r="AK64">
        <v>2</v>
      </c>
      <c r="AL64">
        <v>1</v>
      </c>
      <c r="AM64">
        <v>6</v>
      </c>
      <c r="AN64">
        <v>1</v>
      </c>
      <c r="AO64">
        <v>5</v>
      </c>
      <c r="AP64">
        <v>4</v>
      </c>
      <c r="AQ64">
        <v>0</v>
      </c>
      <c r="AR64">
        <v>0</v>
      </c>
      <c r="AS64">
        <v>0</v>
      </c>
      <c r="AT64">
        <v>0</v>
      </c>
      <c r="AU64">
        <v>1</v>
      </c>
      <c r="AV64">
        <f t="shared" si="10"/>
        <v>0.2</v>
      </c>
      <c r="AW64">
        <v>6</v>
      </c>
      <c r="AX64">
        <v>0</v>
      </c>
      <c r="AY64">
        <f t="shared" si="26"/>
        <v>3</v>
      </c>
      <c r="AZ64">
        <f t="shared" si="11"/>
        <v>0</v>
      </c>
      <c r="BA64">
        <f t="shared" si="27"/>
        <v>4.25</v>
      </c>
      <c r="BB64">
        <f t="shared" si="12"/>
        <v>1</v>
      </c>
      <c r="BC64" t="s">
        <v>297</v>
      </c>
      <c r="BD64" t="s">
        <v>619</v>
      </c>
      <c r="BE64" t="s">
        <v>620</v>
      </c>
      <c r="BF64">
        <v>0</v>
      </c>
      <c r="BG64">
        <v>0</v>
      </c>
      <c r="BH64">
        <f t="shared" si="3"/>
        <v>0</v>
      </c>
      <c r="BI64">
        <v>2</v>
      </c>
      <c r="BJ64">
        <v>5</v>
      </c>
      <c r="BK64">
        <f t="shared" si="13"/>
        <v>1</v>
      </c>
      <c r="BL64" t="s">
        <v>621</v>
      </c>
      <c r="BM64" t="s">
        <v>622</v>
      </c>
      <c r="BN64" s="1">
        <v>5.3356481481481484E-3</v>
      </c>
      <c r="BO64" t="s">
        <v>623</v>
      </c>
      <c r="BP64" s="5" t="s">
        <v>736</v>
      </c>
      <c r="BQ64" s="5" t="s">
        <v>1154</v>
      </c>
      <c r="BR64" s="11" t="b">
        <f t="shared" si="33"/>
        <v>0</v>
      </c>
      <c r="BS64" s="11" t="b">
        <f t="shared" si="33"/>
        <v>0</v>
      </c>
      <c r="BT64" s="11" t="b">
        <f t="shared" si="33"/>
        <v>0</v>
      </c>
      <c r="BU64" s="11" t="b">
        <f t="shared" si="33"/>
        <v>0</v>
      </c>
      <c r="BV64" s="11" t="b">
        <f t="shared" si="23"/>
        <v>0</v>
      </c>
      <c r="BW64" s="11" t="b">
        <f t="shared" si="23"/>
        <v>0</v>
      </c>
      <c r="BX64" s="5" t="s">
        <v>1066</v>
      </c>
      <c r="BZ64" s="11" t="b">
        <f t="shared" si="14"/>
        <v>1</v>
      </c>
      <c r="CA64" s="11" t="b">
        <f t="shared" si="15"/>
        <v>0</v>
      </c>
      <c r="CB64" s="11" t="b">
        <f t="shared" si="32"/>
        <v>0</v>
      </c>
      <c r="CC64" s="11" t="b">
        <f t="shared" si="32"/>
        <v>0</v>
      </c>
      <c r="CD64" s="11" t="b">
        <f t="shared" si="32"/>
        <v>0</v>
      </c>
      <c r="CE64" s="11" t="b">
        <f t="shared" si="32"/>
        <v>0</v>
      </c>
      <c r="CF64" s="11" t="b">
        <f t="shared" si="32"/>
        <v>0</v>
      </c>
      <c r="CG64" s="11" t="b">
        <f t="shared" si="32"/>
        <v>0</v>
      </c>
      <c r="CH64" s="11" t="b">
        <f t="shared" si="32"/>
        <v>1</v>
      </c>
      <c r="CI64" s="11" t="b">
        <f t="shared" si="32"/>
        <v>0</v>
      </c>
      <c r="CJ64" s="11" t="b">
        <f t="shared" si="32"/>
        <v>0</v>
      </c>
      <c r="CK64" s="11" t="b">
        <f t="shared" si="32"/>
        <v>0</v>
      </c>
      <c r="CL64" s="11" t="b">
        <f t="shared" si="32"/>
        <v>0</v>
      </c>
      <c r="CM64" s="11" t="b">
        <f t="shared" si="32"/>
        <v>0</v>
      </c>
      <c r="CN64" s="11" t="b">
        <f t="shared" si="32"/>
        <v>0</v>
      </c>
      <c r="CO64" s="11" t="b">
        <f t="shared" si="25"/>
        <v>0</v>
      </c>
      <c r="CP64" s="11" t="b">
        <f t="shared" si="28"/>
        <v>0</v>
      </c>
      <c r="CQ64" s="11" t="b">
        <f t="shared" si="19"/>
        <v>0</v>
      </c>
      <c r="CR64" t="s">
        <v>624</v>
      </c>
    </row>
    <row r="65" spans="1:96">
      <c r="A65" t="s">
        <v>625</v>
      </c>
      <c r="B65" t="s">
        <v>626</v>
      </c>
      <c r="C65" t="s">
        <v>562</v>
      </c>
      <c r="D65" t="s">
        <v>70</v>
      </c>
      <c r="E65" t="s">
        <v>71</v>
      </c>
      <c r="F65" t="s">
        <v>56</v>
      </c>
      <c r="G65">
        <f t="shared" si="29"/>
        <v>0</v>
      </c>
      <c r="H65">
        <f t="shared" si="29"/>
        <v>0</v>
      </c>
      <c r="I65">
        <f t="shared" si="29"/>
        <v>0</v>
      </c>
      <c r="J65">
        <f t="shared" si="29"/>
        <v>1</v>
      </c>
      <c r="K65">
        <f t="shared" si="6"/>
        <v>1</v>
      </c>
      <c r="L65" t="s">
        <v>96</v>
      </c>
      <c r="M65" t="s">
        <v>58</v>
      </c>
      <c r="N65" t="str">
        <f t="shared" si="7"/>
        <v>Portugal</v>
      </c>
      <c r="O65" t="s">
        <v>59</v>
      </c>
      <c r="P65" t="s">
        <v>60</v>
      </c>
      <c r="Q65">
        <v>1</v>
      </c>
      <c r="R65">
        <v>5</v>
      </c>
      <c r="S65">
        <v>4</v>
      </c>
      <c r="T65">
        <v>3</v>
      </c>
      <c r="U65">
        <v>5</v>
      </c>
      <c r="V65">
        <v>5</v>
      </c>
      <c r="W65">
        <v>2</v>
      </c>
      <c r="X65">
        <f t="shared" si="8"/>
        <v>-0.125</v>
      </c>
      <c r="Y65">
        <f t="shared" si="9"/>
        <v>4.1666666666666664E-2</v>
      </c>
      <c r="Z65">
        <v>4</v>
      </c>
      <c r="AA65">
        <v>5</v>
      </c>
      <c r="AB65">
        <v>4</v>
      </c>
      <c r="AC65">
        <v>6</v>
      </c>
      <c r="AD65">
        <v>1</v>
      </c>
      <c r="AE65">
        <v>3</v>
      </c>
      <c r="AF65">
        <v>1</v>
      </c>
      <c r="AG65">
        <v>6</v>
      </c>
      <c r="AH65">
        <v>0</v>
      </c>
      <c r="AI65" s="35">
        <v>5</v>
      </c>
      <c r="AJ65">
        <v>6</v>
      </c>
      <c r="AK65">
        <v>4</v>
      </c>
      <c r="AL65">
        <v>4</v>
      </c>
      <c r="AM65">
        <v>5</v>
      </c>
      <c r="AN65">
        <v>6</v>
      </c>
      <c r="AO65">
        <v>0</v>
      </c>
      <c r="AP65">
        <v>0</v>
      </c>
      <c r="AQ65">
        <v>6</v>
      </c>
      <c r="AR65">
        <v>6</v>
      </c>
      <c r="AS65">
        <v>6</v>
      </c>
      <c r="AT65">
        <v>6</v>
      </c>
      <c r="AU65">
        <v>6</v>
      </c>
      <c r="AV65">
        <f t="shared" si="10"/>
        <v>6</v>
      </c>
      <c r="AW65">
        <v>6</v>
      </c>
      <c r="AX65">
        <v>0</v>
      </c>
      <c r="AY65">
        <f t="shared" si="26"/>
        <v>3.75</v>
      </c>
      <c r="AZ65">
        <f t="shared" si="11"/>
        <v>1</v>
      </c>
      <c r="BA65">
        <f t="shared" si="27"/>
        <v>3</v>
      </c>
      <c r="BB65">
        <f t="shared" si="12"/>
        <v>0</v>
      </c>
      <c r="BC65" t="s">
        <v>61</v>
      </c>
      <c r="BD65" t="s">
        <v>627</v>
      </c>
      <c r="BE65" t="s">
        <v>628</v>
      </c>
      <c r="BF65">
        <v>2</v>
      </c>
      <c r="BH65">
        <f t="shared" si="3"/>
        <v>2</v>
      </c>
      <c r="BI65">
        <v>2</v>
      </c>
      <c r="BJ65">
        <v>5</v>
      </c>
      <c r="BK65">
        <f t="shared" si="13"/>
        <v>1</v>
      </c>
      <c r="BL65" t="s">
        <v>629</v>
      </c>
      <c r="BM65" t="s">
        <v>630</v>
      </c>
      <c r="BN65" s="1">
        <v>1.1087962962962964E-2</v>
      </c>
      <c r="BO65" t="s">
        <v>631</v>
      </c>
      <c r="BP65" s="5" t="s">
        <v>1042</v>
      </c>
      <c r="BR65" s="11" t="b">
        <f t="shared" si="33"/>
        <v>0</v>
      </c>
      <c r="BS65" s="11" t="b">
        <f t="shared" si="33"/>
        <v>0</v>
      </c>
      <c r="BT65" s="11" t="b">
        <f t="shared" si="33"/>
        <v>0</v>
      </c>
      <c r="BU65" s="11" t="b">
        <f t="shared" si="33"/>
        <v>0</v>
      </c>
      <c r="BV65" s="11" t="b">
        <f t="shared" si="23"/>
        <v>0</v>
      </c>
      <c r="BW65" s="11" t="b">
        <f t="shared" si="23"/>
        <v>0</v>
      </c>
      <c r="BX65" s="5" t="s">
        <v>1047</v>
      </c>
      <c r="BY65" s="5" t="s">
        <v>1072</v>
      </c>
      <c r="BZ65" s="11" t="b">
        <f t="shared" si="14"/>
        <v>0</v>
      </c>
      <c r="CA65" s="11" t="b">
        <f t="shared" si="15"/>
        <v>0</v>
      </c>
      <c r="CB65" s="11" t="b">
        <f t="shared" si="32"/>
        <v>1</v>
      </c>
      <c r="CC65" s="11" t="b">
        <f t="shared" si="32"/>
        <v>0</v>
      </c>
      <c r="CD65" s="11" t="b">
        <f t="shared" si="32"/>
        <v>0</v>
      </c>
      <c r="CE65" s="11" t="b">
        <f t="shared" si="32"/>
        <v>0</v>
      </c>
      <c r="CF65" s="11" t="b">
        <f t="shared" si="32"/>
        <v>0</v>
      </c>
      <c r="CG65" s="11" t="b">
        <f t="shared" si="32"/>
        <v>0</v>
      </c>
      <c r="CH65" s="11" t="b">
        <f t="shared" si="32"/>
        <v>0</v>
      </c>
      <c r="CI65" s="11" t="b">
        <f t="shared" si="32"/>
        <v>0</v>
      </c>
      <c r="CJ65" s="11" t="b">
        <f t="shared" si="32"/>
        <v>0</v>
      </c>
      <c r="CK65" s="11" t="b">
        <f t="shared" si="32"/>
        <v>0</v>
      </c>
      <c r="CL65" s="11" t="b">
        <f t="shared" si="32"/>
        <v>0</v>
      </c>
      <c r="CM65" s="11" t="b">
        <f t="shared" si="32"/>
        <v>0</v>
      </c>
      <c r="CN65" s="11" t="b">
        <f t="shared" si="32"/>
        <v>0</v>
      </c>
      <c r="CO65" s="11" t="b">
        <f t="shared" si="25"/>
        <v>0</v>
      </c>
      <c r="CP65" s="11" t="b">
        <f t="shared" si="28"/>
        <v>0</v>
      </c>
      <c r="CQ65" s="11" t="b">
        <f t="shared" si="19"/>
        <v>0</v>
      </c>
    </row>
    <row r="66" spans="1:96">
      <c r="A66" t="s">
        <v>632</v>
      </c>
      <c r="B66" t="s">
        <v>633</v>
      </c>
      <c r="C66" t="s">
        <v>562</v>
      </c>
      <c r="D66" t="s">
        <v>70</v>
      </c>
      <c r="E66" t="s">
        <v>71</v>
      </c>
      <c r="F66" t="s">
        <v>56</v>
      </c>
      <c r="G66">
        <f t="shared" si="29"/>
        <v>0</v>
      </c>
      <c r="H66">
        <f t="shared" si="29"/>
        <v>0</v>
      </c>
      <c r="I66">
        <f t="shared" si="29"/>
        <v>0</v>
      </c>
      <c r="J66">
        <f t="shared" si="29"/>
        <v>1</v>
      </c>
      <c r="K66">
        <f t="shared" si="6"/>
        <v>1</v>
      </c>
      <c r="L66" t="s">
        <v>72</v>
      </c>
      <c r="M66" t="s">
        <v>109</v>
      </c>
      <c r="N66" t="str">
        <f t="shared" si="7"/>
        <v>UK</v>
      </c>
      <c r="O66" t="s">
        <v>59</v>
      </c>
      <c r="P66" t="s">
        <v>98</v>
      </c>
      <c r="Q66">
        <v>2</v>
      </c>
      <c r="R66">
        <v>3</v>
      </c>
      <c r="S66">
        <v>2</v>
      </c>
      <c r="T66">
        <v>3</v>
      </c>
      <c r="U66">
        <v>1</v>
      </c>
      <c r="V66">
        <v>3</v>
      </c>
      <c r="W66">
        <v>5</v>
      </c>
      <c r="X66">
        <f t="shared" si="8"/>
        <v>-8.3333333333333329E-2</v>
      </c>
      <c r="Y66">
        <f t="shared" si="9"/>
        <v>0</v>
      </c>
      <c r="Z66">
        <v>4</v>
      </c>
      <c r="AA66">
        <v>4</v>
      </c>
      <c r="AB66">
        <v>3</v>
      </c>
      <c r="AC66">
        <v>4</v>
      </c>
      <c r="AD66">
        <v>4</v>
      </c>
      <c r="AE66">
        <v>4</v>
      </c>
      <c r="AF66">
        <v>4</v>
      </c>
      <c r="AG66">
        <v>2</v>
      </c>
      <c r="AH66">
        <v>4</v>
      </c>
      <c r="AI66" s="35">
        <v>4</v>
      </c>
      <c r="AJ66">
        <v>1</v>
      </c>
      <c r="AK66">
        <v>5</v>
      </c>
      <c r="AL66">
        <v>5</v>
      </c>
      <c r="AM66">
        <v>5</v>
      </c>
      <c r="AN66">
        <v>4</v>
      </c>
      <c r="AO66">
        <v>3</v>
      </c>
      <c r="AP66">
        <v>4</v>
      </c>
      <c r="AQ66">
        <v>2</v>
      </c>
      <c r="AR66">
        <v>4</v>
      </c>
      <c r="AS66">
        <v>4</v>
      </c>
      <c r="AT66">
        <v>4</v>
      </c>
      <c r="AU66">
        <v>5</v>
      </c>
      <c r="AV66">
        <f t="shared" si="10"/>
        <v>3.8</v>
      </c>
      <c r="AW66">
        <v>6</v>
      </c>
      <c r="AX66">
        <v>1</v>
      </c>
      <c r="AY66">
        <f t="shared" si="26"/>
        <v>3.875</v>
      </c>
      <c r="AZ66">
        <f t="shared" si="11"/>
        <v>1</v>
      </c>
      <c r="BA66">
        <f t="shared" si="27"/>
        <v>3.875</v>
      </c>
      <c r="BB66">
        <f t="shared" si="12"/>
        <v>1</v>
      </c>
      <c r="BC66" t="s">
        <v>86</v>
      </c>
      <c r="BD66" t="s">
        <v>634</v>
      </c>
      <c r="BE66" t="s">
        <v>635</v>
      </c>
      <c r="BF66">
        <v>0</v>
      </c>
      <c r="BG66">
        <v>1</v>
      </c>
      <c r="BH66">
        <f t="shared" si="3"/>
        <v>1</v>
      </c>
      <c r="BI66">
        <v>1</v>
      </c>
      <c r="BJ66">
        <v>1</v>
      </c>
      <c r="BK66">
        <f t="shared" si="13"/>
        <v>0</v>
      </c>
      <c r="BL66" t="s">
        <v>106</v>
      </c>
      <c r="BM66" t="s">
        <v>90</v>
      </c>
      <c r="BN66" s="1">
        <v>5.115740740740741E-3</v>
      </c>
      <c r="BO66" t="s">
        <v>636</v>
      </c>
      <c r="BP66" s="5" t="s">
        <v>736</v>
      </c>
      <c r="BQ66" s="5" t="s">
        <v>1155</v>
      </c>
      <c r="BR66" s="11" t="b">
        <f t="shared" si="33"/>
        <v>0</v>
      </c>
      <c r="BS66" s="11" t="b">
        <f t="shared" si="33"/>
        <v>0</v>
      </c>
      <c r="BT66" s="11" t="b">
        <f t="shared" si="33"/>
        <v>0</v>
      </c>
      <c r="BU66" s="11" t="b">
        <f t="shared" si="33"/>
        <v>0</v>
      </c>
      <c r="BV66" s="11" t="b">
        <f t="shared" si="23"/>
        <v>0</v>
      </c>
      <c r="BW66" s="11" t="b">
        <f t="shared" si="23"/>
        <v>0</v>
      </c>
      <c r="BZ66" s="11" t="b">
        <f t="shared" si="14"/>
        <v>0</v>
      </c>
      <c r="CA66" s="11" t="b">
        <f t="shared" si="15"/>
        <v>0</v>
      </c>
      <c r="CB66" s="11" t="b">
        <f t="shared" si="32"/>
        <v>0</v>
      </c>
      <c r="CC66" s="11" t="b">
        <f t="shared" si="32"/>
        <v>0</v>
      </c>
      <c r="CD66" s="11" t="b">
        <f t="shared" si="32"/>
        <v>0</v>
      </c>
      <c r="CE66" s="11" t="b">
        <f t="shared" si="32"/>
        <v>0</v>
      </c>
      <c r="CF66" s="11" t="b">
        <f t="shared" si="32"/>
        <v>0</v>
      </c>
      <c r="CG66" s="11" t="b">
        <f t="shared" si="32"/>
        <v>0</v>
      </c>
      <c r="CH66" s="11" t="b">
        <f t="shared" si="32"/>
        <v>0</v>
      </c>
      <c r="CI66" s="11" t="b">
        <f t="shared" si="32"/>
        <v>0</v>
      </c>
      <c r="CJ66" s="11" t="b">
        <f t="shared" si="32"/>
        <v>0</v>
      </c>
      <c r="CK66" s="11" t="b">
        <f t="shared" si="32"/>
        <v>0</v>
      </c>
      <c r="CL66" s="11" t="b">
        <f t="shared" si="32"/>
        <v>0</v>
      </c>
      <c r="CM66" s="11" t="b">
        <f t="shared" si="32"/>
        <v>0</v>
      </c>
      <c r="CN66" s="11" t="b">
        <f t="shared" si="32"/>
        <v>0</v>
      </c>
      <c r="CO66" s="11" t="b">
        <f t="shared" si="25"/>
        <v>0</v>
      </c>
      <c r="CP66" s="11" t="b">
        <f t="shared" si="28"/>
        <v>0</v>
      </c>
      <c r="CQ66" s="11" t="b">
        <f t="shared" si="19"/>
        <v>0</v>
      </c>
      <c r="CR66" t="s">
        <v>637</v>
      </c>
    </row>
    <row r="67" spans="1:96">
      <c r="A67" t="s">
        <v>638</v>
      </c>
      <c r="B67" t="s">
        <v>639</v>
      </c>
      <c r="C67" t="s">
        <v>562</v>
      </c>
      <c r="D67" t="s">
        <v>54</v>
      </c>
      <c r="E67" t="s">
        <v>71</v>
      </c>
      <c r="F67" t="s">
        <v>56</v>
      </c>
      <c r="G67">
        <f t="shared" si="29"/>
        <v>0</v>
      </c>
      <c r="H67">
        <f t="shared" si="29"/>
        <v>0</v>
      </c>
      <c r="I67">
        <f t="shared" si="29"/>
        <v>0</v>
      </c>
      <c r="J67">
        <f t="shared" si="29"/>
        <v>1</v>
      </c>
      <c r="K67">
        <f t="shared" si="6"/>
        <v>1</v>
      </c>
      <c r="L67" t="s">
        <v>96</v>
      </c>
      <c r="M67" t="s">
        <v>640</v>
      </c>
      <c r="N67" t="str">
        <f t="shared" si="7"/>
        <v>Latvia</v>
      </c>
      <c r="O67" t="s">
        <v>74</v>
      </c>
      <c r="P67" t="s">
        <v>60</v>
      </c>
      <c r="Q67">
        <v>1</v>
      </c>
      <c r="R67">
        <v>2</v>
      </c>
      <c r="S67">
        <v>4</v>
      </c>
      <c r="T67">
        <v>2</v>
      </c>
      <c r="U67">
        <v>4</v>
      </c>
      <c r="V67">
        <v>4</v>
      </c>
      <c r="W67">
        <v>3</v>
      </c>
      <c r="X67">
        <f t="shared" si="8"/>
        <v>4.1666666666666664E-2</v>
      </c>
      <c r="Y67">
        <f t="shared" si="9"/>
        <v>-4.1666666666666664E-2</v>
      </c>
      <c r="Z67">
        <v>0</v>
      </c>
      <c r="AA67">
        <v>1</v>
      </c>
      <c r="AB67">
        <v>2</v>
      </c>
      <c r="AC67">
        <v>4</v>
      </c>
      <c r="AD67">
        <v>4</v>
      </c>
      <c r="AE67">
        <v>5</v>
      </c>
      <c r="AF67">
        <v>2</v>
      </c>
      <c r="AG67">
        <v>5</v>
      </c>
      <c r="AH67">
        <v>1</v>
      </c>
      <c r="AI67" s="35">
        <v>0</v>
      </c>
      <c r="AJ67">
        <v>0</v>
      </c>
      <c r="AK67">
        <v>0</v>
      </c>
      <c r="AL67">
        <v>0</v>
      </c>
      <c r="AM67">
        <v>4</v>
      </c>
      <c r="AN67">
        <v>0</v>
      </c>
      <c r="AO67">
        <v>2</v>
      </c>
      <c r="AP67">
        <v>0</v>
      </c>
      <c r="AQ67">
        <v>0</v>
      </c>
      <c r="AR67">
        <v>0</v>
      </c>
      <c r="AS67">
        <v>0</v>
      </c>
      <c r="AT67">
        <v>0</v>
      </c>
      <c r="AU67">
        <v>0</v>
      </c>
      <c r="AV67">
        <f t="shared" si="10"/>
        <v>0</v>
      </c>
      <c r="AW67">
        <v>6</v>
      </c>
      <c r="AX67">
        <v>1</v>
      </c>
      <c r="AY67">
        <f t="shared" ref="AY67:AY98" si="34">AVERAGE(AI67,AJ67,AK67,AL67,AM67,AN67,AO67,AP67)</f>
        <v>0.75</v>
      </c>
      <c r="AZ67">
        <f t="shared" si="11"/>
        <v>0</v>
      </c>
      <c r="BA67">
        <f t="shared" ref="BA67:BA98" si="35">AVERAGE(BC69,Z67,AA67,AB67:AF67,AH67)</f>
        <v>2.375</v>
      </c>
      <c r="BB67">
        <f t="shared" si="12"/>
        <v>0</v>
      </c>
      <c r="BC67" t="s">
        <v>341</v>
      </c>
      <c r="BD67" t="s">
        <v>110</v>
      </c>
      <c r="BE67" t="s">
        <v>641</v>
      </c>
      <c r="BF67">
        <v>0</v>
      </c>
      <c r="BG67">
        <v>1</v>
      </c>
      <c r="BH67">
        <f t="shared" ref="BH67:BH113" si="36">IF(BG67="",BF67,BG67)</f>
        <v>1</v>
      </c>
      <c r="BI67">
        <v>1</v>
      </c>
      <c r="BJ67">
        <v>5</v>
      </c>
      <c r="BK67">
        <f t="shared" si="13"/>
        <v>1</v>
      </c>
      <c r="BL67" t="s">
        <v>307</v>
      </c>
      <c r="BM67" t="s">
        <v>308</v>
      </c>
      <c r="BN67" s="1">
        <v>5.4629629629629637E-3</v>
      </c>
      <c r="BO67" t="s">
        <v>642</v>
      </c>
      <c r="BP67" s="5" t="s">
        <v>1042</v>
      </c>
      <c r="BR67" s="11" t="b">
        <f t="shared" si="33"/>
        <v>0</v>
      </c>
      <c r="BS67" s="11" t="b">
        <f t="shared" si="33"/>
        <v>0</v>
      </c>
      <c r="BT67" s="11" t="b">
        <f t="shared" si="33"/>
        <v>0</v>
      </c>
      <c r="BU67" s="11" t="b">
        <f t="shared" si="33"/>
        <v>0</v>
      </c>
      <c r="BV67" s="11" t="b">
        <f t="shared" si="23"/>
        <v>0</v>
      </c>
      <c r="BW67" s="11" t="b">
        <f t="shared" si="23"/>
        <v>0</v>
      </c>
      <c r="BX67" s="5" t="s">
        <v>1047</v>
      </c>
      <c r="BY67" s="5" t="s">
        <v>1073</v>
      </c>
      <c r="BZ67" s="11" t="b">
        <f t="shared" si="14"/>
        <v>0</v>
      </c>
      <c r="CA67" s="11" t="b">
        <f t="shared" si="15"/>
        <v>0</v>
      </c>
      <c r="CB67" s="11" t="b">
        <f t="shared" si="32"/>
        <v>1</v>
      </c>
      <c r="CC67" s="11" t="b">
        <f t="shared" si="32"/>
        <v>0</v>
      </c>
      <c r="CD67" s="11" t="b">
        <f t="shared" si="32"/>
        <v>0</v>
      </c>
      <c r="CE67" s="11" t="b">
        <f t="shared" si="32"/>
        <v>0</v>
      </c>
      <c r="CF67" s="11" t="b">
        <f t="shared" si="32"/>
        <v>0</v>
      </c>
      <c r="CG67" s="11" t="b">
        <f t="shared" si="32"/>
        <v>0</v>
      </c>
      <c r="CH67" s="11" t="b">
        <f t="shared" si="32"/>
        <v>0</v>
      </c>
      <c r="CI67" s="11" t="b">
        <f t="shared" si="32"/>
        <v>0</v>
      </c>
      <c r="CJ67" s="11" t="b">
        <f t="shared" si="32"/>
        <v>0</v>
      </c>
      <c r="CK67" s="11" t="b">
        <f t="shared" si="32"/>
        <v>0</v>
      </c>
      <c r="CL67" s="11" t="b">
        <f t="shared" si="32"/>
        <v>0</v>
      </c>
      <c r="CM67" s="11" t="b">
        <f t="shared" si="32"/>
        <v>0</v>
      </c>
      <c r="CN67" s="11" t="b">
        <f t="shared" si="32"/>
        <v>0</v>
      </c>
      <c r="CO67" s="11" t="b">
        <f t="shared" si="25"/>
        <v>0</v>
      </c>
      <c r="CP67" s="11" t="b">
        <f t="shared" si="28"/>
        <v>1</v>
      </c>
      <c r="CQ67" s="11" t="b">
        <f t="shared" si="19"/>
        <v>0</v>
      </c>
    </row>
    <row r="68" spans="1:96">
      <c r="A68" t="s">
        <v>643</v>
      </c>
      <c r="B68" t="s">
        <v>644</v>
      </c>
      <c r="C68" t="s">
        <v>562</v>
      </c>
      <c r="D68" t="s">
        <v>54</v>
      </c>
      <c r="E68" t="s">
        <v>55</v>
      </c>
      <c r="F68" t="s">
        <v>56</v>
      </c>
      <c r="G68">
        <f t="shared" si="29"/>
        <v>0</v>
      </c>
      <c r="H68">
        <f t="shared" si="29"/>
        <v>0</v>
      </c>
      <c r="I68">
        <f t="shared" si="29"/>
        <v>0</v>
      </c>
      <c r="J68">
        <f t="shared" si="29"/>
        <v>1</v>
      </c>
      <c r="K68">
        <f t="shared" ref="K68:K131" si="37">SUM(G68:J68)</f>
        <v>1</v>
      </c>
      <c r="L68" t="s">
        <v>96</v>
      </c>
      <c r="M68" t="s">
        <v>383</v>
      </c>
      <c r="N68" t="str">
        <f t="shared" ref="N68:N131" si="38">M68</f>
        <v>Belgium</v>
      </c>
      <c r="O68" t="s">
        <v>74</v>
      </c>
      <c r="P68" t="s">
        <v>60</v>
      </c>
      <c r="Q68">
        <v>5</v>
      </c>
      <c r="R68">
        <v>1</v>
      </c>
      <c r="S68">
        <v>5</v>
      </c>
      <c r="T68">
        <v>1</v>
      </c>
      <c r="U68">
        <v>4</v>
      </c>
      <c r="V68">
        <v>4</v>
      </c>
      <c r="W68">
        <v>5</v>
      </c>
      <c r="X68">
        <f t="shared" ref="X68:X131" si="39">(Q68+S68-T68-R68)/4/6</f>
        <v>0.33333333333333331</v>
      </c>
      <c r="Y68">
        <f t="shared" ref="Y68:Y131" si="40">(T68+V68-U68-W68)/4/6</f>
        <v>-0.16666666666666666</v>
      </c>
      <c r="Z68">
        <v>5</v>
      </c>
      <c r="AA68">
        <v>5</v>
      </c>
      <c r="AB68">
        <v>5</v>
      </c>
      <c r="AC68">
        <v>6</v>
      </c>
      <c r="AD68">
        <v>5</v>
      </c>
      <c r="AE68">
        <v>6</v>
      </c>
      <c r="AF68">
        <v>5</v>
      </c>
      <c r="AG68">
        <v>1</v>
      </c>
      <c r="AH68">
        <v>5</v>
      </c>
      <c r="AI68" s="35">
        <v>4</v>
      </c>
      <c r="AJ68">
        <v>5</v>
      </c>
      <c r="AK68">
        <v>5</v>
      </c>
      <c r="AL68">
        <v>3</v>
      </c>
      <c r="AM68">
        <v>5</v>
      </c>
      <c r="AN68">
        <v>5</v>
      </c>
      <c r="AO68">
        <v>4</v>
      </c>
      <c r="AP68">
        <v>3</v>
      </c>
      <c r="AQ68">
        <v>4</v>
      </c>
      <c r="AR68">
        <v>4</v>
      </c>
      <c r="AS68">
        <v>4</v>
      </c>
      <c r="AT68">
        <v>4</v>
      </c>
      <c r="AU68">
        <v>4</v>
      </c>
      <c r="AV68">
        <f t="shared" ref="AV68:AV131" si="41">AVERAGE(AQ68:AU68)</f>
        <v>4</v>
      </c>
      <c r="AW68">
        <v>6</v>
      </c>
      <c r="AX68">
        <v>1</v>
      </c>
      <c r="AY68">
        <f t="shared" si="34"/>
        <v>4.25</v>
      </c>
      <c r="AZ68">
        <f t="shared" ref="AZ68:AZ131" si="42">IF(AY68&gt;3,1,0)</f>
        <v>1</v>
      </c>
      <c r="BA68">
        <f t="shared" si="35"/>
        <v>5.25</v>
      </c>
      <c r="BB68">
        <f t="shared" ref="BB68:BB131" si="43">IF(BA68&gt;3, 1, 0)</f>
        <v>1</v>
      </c>
      <c r="BC68" t="s">
        <v>282</v>
      </c>
      <c r="BD68" t="s">
        <v>645</v>
      </c>
      <c r="BE68" t="s">
        <v>646</v>
      </c>
      <c r="BF68">
        <v>2</v>
      </c>
      <c r="BH68">
        <f t="shared" si="36"/>
        <v>2</v>
      </c>
      <c r="BI68">
        <v>2</v>
      </c>
      <c r="BJ68">
        <v>3</v>
      </c>
      <c r="BK68">
        <f t="shared" ref="BK68:BK131" si="44">IF(BJ68=1,0,1)</f>
        <v>1</v>
      </c>
      <c r="BL68" t="s">
        <v>647</v>
      </c>
      <c r="BM68" t="s">
        <v>601</v>
      </c>
      <c r="BN68" s="1">
        <v>5.0462962962962961E-3</v>
      </c>
      <c r="BO68" t="s">
        <v>648</v>
      </c>
      <c r="BP68" s="5" t="s">
        <v>1041</v>
      </c>
      <c r="BR68" s="11" t="b">
        <f t="shared" si="33"/>
        <v>0</v>
      </c>
      <c r="BS68" s="11" t="b">
        <f t="shared" si="33"/>
        <v>0</v>
      </c>
      <c r="BT68" s="11" t="b">
        <f t="shared" si="33"/>
        <v>0</v>
      </c>
      <c r="BU68" s="11" t="b">
        <f t="shared" si="33"/>
        <v>0</v>
      </c>
      <c r="BV68" s="11" t="b">
        <f t="shared" si="23"/>
        <v>0</v>
      </c>
      <c r="BW68" s="11" t="b">
        <f t="shared" si="23"/>
        <v>0</v>
      </c>
      <c r="BZ68" s="11" t="b">
        <f t="shared" ref="BZ68:BZ131" si="45">ISNUMBER(SEARCH($BZ$2,BX68))</f>
        <v>0</v>
      </c>
      <c r="CA68" s="11" t="b">
        <f t="shared" ref="CA68:CA131" si="46">ISNUMBER(SEARCH("NLU",BX68))</f>
        <v>0</v>
      </c>
      <c r="CB68" s="11" t="b">
        <f t="shared" si="32"/>
        <v>0</v>
      </c>
      <c r="CC68" s="11" t="b">
        <f t="shared" si="32"/>
        <v>0</v>
      </c>
      <c r="CD68" s="11" t="b">
        <f t="shared" si="32"/>
        <v>0</v>
      </c>
      <c r="CE68" s="11" t="b">
        <f t="shared" si="32"/>
        <v>0</v>
      </c>
      <c r="CF68" s="11" t="b">
        <f t="shared" si="32"/>
        <v>0</v>
      </c>
      <c r="CG68" s="11" t="b">
        <f t="shared" si="32"/>
        <v>0</v>
      </c>
      <c r="CH68" s="11" t="b">
        <f t="shared" si="32"/>
        <v>0</v>
      </c>
      <c r="CI68" s="11" t="b">
        <f t="shared" si="32"/>
        <v>0</v>
      </c>
      <c r="CJ68" s="11" t="b">
        <f t="shared" si="32"/>
        <v>0</v>
      </c>
      <c r="CK68" s="11" t="b">
        <f t="shared" si="32"/>
        <v>0</v>
      </c>
      <c r="CL68" s="11" t="b">
        <f t="shared" si="32"/>
        <v>0</v>
      </c>
      <c r="CM68" s="11" t="b">
        <f t="shared" si="32"/>
        <v>0</v>
      </c>
      <c r="CN68" s="11" t="b">
        <f t="shared" si="32"/>
        <v>0</v>
      </c>
      <c r="CO68" s="11" t="b">
        <f t="shared" si="25"/>
        <v>0</v>
      </c>
      <c r="CP68" s="11" t="b">
        <f t="shared" si="28"/>
        <v>0</v>
      </c>
      <c r="CQ68" s="11" t="b">
        <f t="shared" ref="CQ68:CQ131" si="47">ISNUMBER(SEARCH($CQ$2,$BY68))</f>
        <v>0</v>
      </c>
    </row>
    <row r="69" spans="1:96">
      <c r="A69" t="s">
        <v>649</v>
      </c>
      <c r="B69" t="s">
        <v>650</v>
      </c>
      <c r="C69" t="s">
        <v>562</v>
      </c>
      <c r="D69" t="s">
        <v>81</v>
      </c>
      <c r="E69" t="s">
        <v>95</v>
      </c>
      <c r="F69" t="s">
        <v>56</v>
      </c>
      <c r="G69">
        <f t="shared" si="29"/>
        <v>0</v>
      </c>
      <c r="H69">
        <f t="shared" si="29"/>
        <v>0</v>
      </c>
      <c r="I69">
        <f t="shared" si="29"/>
        <v>0</v>
      </c>
      <c r="J69">
        <f t="shared" si="29"/>
        <v>1</v>
      </c>
      <c r="K69">
        <f t="shared" si="37"/>
        <v>1</v>
      </c>
      <c r="L69" t="s">
        <v>72</v>
      </c>
      <c r="M69" t="s">
        <v>651</v>
      </c>
      <c r="N69" t="str">
        <f t="shared" si="38"/>
        <v>Patras, Greece.</v>
      </c>
      <c r="O69" t="s">
        <v>59</v>
      </c>
      <c r="P69" t="s">
        <v>60</v>
      </c>
      <c r="Q69">
        <v>3</v>
      </c>
      <c r="R69">
        <v>2</v>
      </c>
      <c r="S69">
        <v>3</v>
      </c>
      <c r="T69">
        <v>2</v>
      </c>
      <c r="U69">
        <v>5</v>
      </c>
      <c r="V69">
        <v>4</v>
      </c>
      <c r="W69">
        <v>5</v>
      </c>
      <c r="X69">
        <f t="shared" si="39"/>
        <v>8.3333333333333329E-2</v>
      </c>
      <c r="Y69">
        <f t="shared" si="40"/>
        <v>-0.16666666666666666</v>
      </c>
      <c r="Z69">
        <v>6</v>
      </c>
      <c r="AA69">
        <v>6</v>
      </c>
      <c r="AB69">
        <v>6</v>
      </c>
      <c r="AC69">
        <v>6</v>
      </c>
      <c r="AD69">
        <v>6</v>
      </c>
      <c r="AE69">
        <v>6</v>
      </c>
      <c r="AF69">
        <v>4</v>
      </c>
      <c r="AG69">
        <v>0</v>
      </c>
      <c r="AH69">
        <v>6</v>
      </c>
      <c r="AI69" s="35">
        <v>6</v>
      </c>
      <c r="AJ69">
        <v>4</v>
      </c>
      <c r="AK69">
        <v>6</v>
      </c>
      <c r="AL69">
        <v>6</v>
      </c>
      <c r="AM69">
        <v>6</v>
      </c>
      <c r="AN69">
        <v>6</v>
      </c>
      <c r="AO69">
        <v>5</v>
      </c>
      <c r="AP69">
        <v>4</v>
      </c>
      <c r="AQ69">
        <v>6</v>
      </c>
      <c r="AR69">
        <v>6</v>
      </c>
      <c r="AS69">
        <v>6</v>
      </c>
      <c r="AT69">
        <v>6</v>
      </c>
      <c r="AU69">
        <v>6</v>
      </c>
      <c r="AV69">
        <f t="shared" si="41"/>
        <v>6</v>
      </c>
      <c r="AW69">
        <v>6</v>
      </c>
      <c r="AX69">
        <v>3</v>
      </c>
      <c r="AY69">
        <f t="shared" si="34"/>
        <v>5.375</v>
      </c>
      <c r="AZ69">
        <f t="shared" si="42"/>
        <v>1</v>
      </c>
      <c r="BA69">
        <f t="shared" si="35"/>
        <v>5.75</v>
      </c>
      <c r="BB69">
        <f t="shared" si="43"/>
        <v>1</v>
      </c>
      <c r="BC69" t="s">
        <v>61</v>
      </c>
      <c r="BD69" t="s">
        <v>652</v>
      </c>
      <c r="BE69" t="s">
        <v>653</v>
      </c>
      <c r="BF69">
        <v>2</v>
      </c>
      <c r="BH69">
        <f t="shared" si="36"/>
        <v>2</v>
      </c>
      <c r="BI69">
        <v>1</v>
      </c>
      <c r="BJ69">
        <v>2</v>
      </c>
      <c r="BK69">
        <f t="shared" si="44"/>
        <v>1</v>
      </c>
      <c r="BL69" t="s">
        <v>181</v>
      </c>
      <c r="BM69" t="s">
        <v>65</v>
      </c>
      <c r="BN69" s="1">
        <v>8.6921296296296312E-3</v>
      </c>
      <c r="BO69" t="s">
        <v>654</v>
      </c>
      <c r="BP69" s="5" t="s">
        <v>736</v>
      </c>
      <c r="BQ69" s="5" t="s">
        <v>1151</v>
      </c>
      <c r="BR69" s="11" t="b">
        <f t="shared" si="33"/>
        <v>0</v>
      </c>
      <c r="BS69" s="11" t="b">
        <f t="shared" si="33"/>
        <v>1</v>
      </c>
      <c r="BT69" s="11" t="b">
        <f t="shared" si="33"/>
        <v>0</v>
      </c>
      <c r="BU69" s="11" t="b">
        <f t="shared" si="33"/>
        <v>0</v>
      </c>
      <c r="BV69" s="11" t="b">
        <f t="shared" si="23"/>
        <v>0</v>
      </c>
      <c r="BW69" s="11" t="b">
        <f t="shared" si="23"/>
        <v>0</v>
      </c>
      <c r="BZ69" s="11" t="b">
        <f t="shared" si="45"/>
        <v>0</v>
      </c>
      <c r="CA69" s="11" t="b">
        <f t="shared" si="46"/>
        <v>0</v>
      </c>
      <c r="CB69" s="11" t="b">
        <f t="shared" si="32"/>
        <v>0</v>
      </c>
      <c r="CC69" s="11" t="b">
        <f t="shared" si="32"/>
        <v>0</v>
      </c>
      <c r="CD69" s="11" t="b">
        <f t="shared" si="32"/>
        <v>0</v>
      </c>
      <c r="CE69" s="11" t="b">
        <f t="shared" si="32"/>
        <v>0</v>
      </c>
      <c r="CF69" s="11" t="b">
        <f t="shared" si="32"/>
        <v>0</v>
      </c>
      <c r="CG69" s="11" t="b">
        <f t="shared" si="32"/>
        <v>0</v>
      </c>
      <c r="CH69" s="11" t="b">
        <f t="shared" si="32"/>
        <v>0</v>
      </c>
      <c r="CI69" s="11" t="b">
        <f t="shared" si="32"/>
        <v>0</v>
      </c>
      <c r="CJ69" s="11" t="b">
        <f t="shared" si="32"/>
        <v>0</v>
      </c>
      <c r="CK69" s="11" t="b">
        <f t="shared" si="32"/>
        <v>0</v>
      </c>
      <c r="CL69" s="11" t="b">
        <f t="shared" si="32"/>
        <v>0</v>
      </c>
      <c r="CM69" s="11" t="b">
        <f t="shared" si="32"/>
        <v>0</v>
      </c>
      <c r="CN69" s="11" t="b">
        <f t="shared" si="32"/>
        <v>0</v>
      </c>
      <c r="CO69" s="11" t="b">
        <f t="shared" si="25"/>
        <v>0</v>
      </c>
      <c r="CP69" s="11" t="b">
        <f t="shared" ref="CP69:CP132" si="48">ISNUMBER(SEARCH($CP$2,BY69))</f>
        <v>0</v>
      </c>
      <c r="CQ69" s="11" t="b">
        <f t="shared" si="47"/>
        <v>0</v>
      </c>
      <c r="CR69" t="s">
        <v>655</v>
      </c>
    </row>
    <row r="70" spans="1:96">
      <c r="A70" t="s">
        <v>656</v>
      </c>
      <c r="B70" t="s">
        <v>657</v>
      </c>
      <c r="C70" t="s">
        <v>562</v>
      </c>
      <c r="D70" t="s">
        <v>54</v>
      </c>
      <c r="E70" t="s">
        <v>71</v>
      </c>
      <c r="F70" t="s">
        <v>83</v>
      </c>
      <c r="G70">
        <f t="shared" ref="G70:J101" si="49">IF(ISNUMBER(SEARCH(G$2,$F70)),1,0)</f>
        <v>0</v>
      </c>
      <c r="H70">
        <f t="shared" si="49"/>
        <v>0</v>
      </c>
      <c r="I70">
        <f t="shared" si="49"/>
        <v>1</v>
      </c>
      <c r="J70">
        <f t="shared" si="49"/>
        <v>0</v>
      </c>
      <c r="K70">
        <f t="shared" si="37"/>
        <v>1</v>
      </c>
      <c r="L70" t="s">
        <v>96</v>
      </c>
      <c r="M70" t="s">
        <v>658</v>
      </c>
      <c r="N70" t="str">
        <f t="shared" si="38"/>
        <v>Bulgaria</v>
      </c>
      <c r="O70" t="s">
        <v>74</v>
      </c>
      <c r="P70" t="s">
        <v>444</v>
      </c>
      <c r="Q70">
        <v>3</v>
      </c>
      <c r="R70">
        <v>3</v>
      </c>
      <c r="S70">
        <v>4</v>
      </c>
      <c r="T70">
        <v>3</v>
      </c>
      <c r="U70">
        <v>4</v>
      </c>
      <c r="V70">
        <v>4</v>
      </c>
      <c r="W70">
        <v>1</v>
      </c>
      <c r="X70">
        <f t="shared" si="39"/>
        <v>4.1666666666666664E-2</v>
      </c>
      <c r="Y70">
        <f t="shared" si="40"/>
        <v>8.3333333333333329E-2</v>
      </c>
      <c r="Z70">
        <v>2</v>
      </c>
      <c r="AA70">
        <v>5</v>
      </c>
      <c r="AB70">
        <v>3</v>
      </c>
      <c r="AC70">
        <v>1</v>
      </c>
      <c r="AD70">
        <v>4</v>
      </c>
      <c r="AE70">
        <v>5</v>
      </c>
      <c r="AF70">
        <v>3</v>
      </c>
      <c r="AG70">
        <v>2</v>
      </c>
      <c r="AH70">
        <v>4</v>
      </c>
      <c r="AI70" s="35">
        <v>2</v>
      </c>
      <c r="AJ70">
        <v>5</v>
      </c>
      <c r="AK70">
        <v>4</v>
      </c>
      <c r="AL70">
        <v>4</v>
      </c>
      <c r="AM70">
        <v>6</v>
      </c>
      <c r="AN70">
        <v>5</v>
      </c>
      <c r="AO70">
        <v>4</v>
      </c>
      <c r="AP70">
        <v>1</v>
      </c>
      <c r="AQ70">
        <v>5</v>
      </c>
      <c r="AR70">
        <v>6</v>
      </c>
      <c r="AS70">
        <v>6</v>
      </c>
      <c r="AT70">
        <v>6</v>
      </c>
      <c r="AU70">
        <v>6</v>
      </c>
      <c r="AV70">
        <f t="shared" si="41"/>
        <v>5.8</v>
      </c>
      <c r="AW70">
        <v>6</v>
      </c>
      <c r="AX70">
        <v>4</v>
      </c>
      <c r="AY70">
        <f t="shared" si="34"/>
        <v>3.875</v>
      </c>
      <c r="AZ70">
        <f t="shared" si="42"/>
        <v>1</v>
      </c>
      <c r="BA70">
        <f t="shared" si="35"/>
        <v>3.375</v>
      </c>
      <c r="BB70">
        <f t="shared" si="43"/>
        <v>1</v>
      </c>
      <c r="BC70" t="s">
        <v>86</v>
      </c>
      <c r="BD70" t="s">
        <v>659</v>
      </c>
      <c r="BE70" t="s">
        <v>660</v>
      </c>
      <c r="BF70">
        <v>2</v>
      </c>
      <c r="BH70">
        <f t="shared" si="36"/>
        <v>2</v>
      </c>
      <c r="BI70">
        <v>1</v>
      </c>
      <c r="BJ70">
        <v>3</v>
      </c>
      <c r="BK70">
        <f t="shared" si="44"/>
        <v>1</v>
      </c>
      <c r="BL70" t="s">
        <v>661</v>
      </c>
      <c r="BM70" t="s">
        <v>157</v>
      </c>
      <c r="BN70" s="1">
        <v>4.2476851851851851E-3</v>
      </c>
      <c r="BO70" t="s">
        <v>662</v>
      </c>
      <c r="BP70" s="5" t="s">
        <v>1042</v>
      </c>
      <c r="BR70" s="11" t="b">
        <f t="shared" si="33"/>
        <v>0</v>
      </c>
      <c r="BS70" s="11" t="b">
        <f t="shared" si="33"/>
        <v>0</v>
      </c>
      <c r="BT70" s="11" t="b">
        <f t="shared" si="33"/>
        <v>0</v>
      </c>
      <c r="BU70" s="11" t="b">
        <f t="shared" si="33"/>
        <v>0</v>
      </c>
      <c r="BV70" s="11" t="b">
        <f t="shared" si="23"/>
        <v>0</v>
      </c>
      <c r="BW70" s="11" t="b">
        <f t="shared" si="23"/>
        <v>0</v>
      </c>
      <c r="BX70" s="5" t="s">
        <v>1074</v>
      </c>
      <c r="BY70" s="5" t="s">
        <v>1075</v>
      </c>
      <c r="BZ70" s="11" t="b">
        <f t="shared" si="45"/>
        <v>0</v>
      </c>
      <c r="CA70" s="11" t="b">
        <f t="shared" si="46"/>
        <v>1</v>
      </c>
      <c r="CB70" s="11" t="b">
        <f t="shared" si="32"/>
        <v>1</v>
      </c>
      <c r="CC70" s="11" t="b">
        <f t="shared" si="32"/>
        <v>0</v>
      </c>
      <c r="CD70" s="11" t="b">
        <f t="shared" si="32"/>
        <v>0</v>
      </c>
      <c r="CE70" s="11" t="b">
        <f t="shared" si="32"/>
        <v>0</v>
      </c>
      <c r="CF70" s="11" t="b">
        <f t="shared" si="32"/>
        <v>0</v>
      </c>
      <c r="CG70" s="11" t="b">
        <f t="shared" si="32"/>
        <v>0</v>
      </c>
      <c r="CH70" s="11" t="b">
        <f t="shared" si="32"/>
        <v>0</v>
      </c>
      <c r="CI70" s="11" t="b">
        <f t="shared" si="32"/>
        <v>0</v>
      </c>
      <c r="CJ70" s="11" t="b">
        <f t="shared" si="32"/>
        <v>0</v>
      </c>
      <c r="CK70" s="11" t="b">
        <f t="shared" si="32"/>
        <v>0</v>
      </c>
      <c r="CL70" s="11" t="b">
        <f t="shared" si="32"/>
        <v>0</v>
      </c>
      <c r="CM70" s="11" t="b">
        <f t="shared" si="32"/>
        <v>0</v>
      </c>
      <c r="CN70" s="11" t="b">
        <f t="shared" si="32"/>
        <v>0</v>
      </c>
      <c r="CO70" s="11" t="b">
        <f t="shared" si="25"/>
        <v>0</v>
      </c>
      <c r="CP70" s="11" t="b">
        <f t="shared" si="48"/>
        <v>0</v>
      </c>
      <c r="CQ70" s="11" t="b">
        <f t="shared" si="47"/>
        <v>0</v>
      </c>
      <c r="CR70" t="s">
        <v>663</v>
      </c>
    </row>
    <row r="71" spans="1:96">
      <c r="A71" t="s">
        <v>664</v>
      </c>
      <c r="B71" t="s">
        <v>665</v>
      </c>
      <c r="C71" t="s">
        <v>562</v>
      </c>
      <c r="D71" t="s">
        <v>54</v>
      </c>
      <c r="E71" t="s">
        <v>82</v>
      </c>
      <c r="F71" t="s">
        <v>56</v>
      </c>
      <c r="G71">
        <f t="shared" si="49"/>
        <v>0</v>
      </c>
      <c r="H71">
        <f t="shared" si="49"/>
        <v>0</v>
      </c>
      <c r="I71">
        <f t="shared" si="49"/>
        <v>0</v>
      </c>
      <c r="J71">
        <f t="shared" si="49"/>
        <v>1</v>
      </c>
      <c r="K71">
        <f t="shared" si="37"/>
        <v>1</v>
      </c>
      <c r="L71" t="s">
        <v>57</v>
      </c>
      <c r="M71" t="s">
        <v>666</v>
      </c>
      <c r="N71" t="str">
        <f t="shared" si="38"/>
        <v>Scotland</v>
      </c>
      <c r="O71" t="s">
        <v>74</v>
      </c>
      <c r="P71" t="s">
        <v>98</v>
      </c>
      <c r="Q71">
        <v>1</v>
      </c>
      <c r="R71">
        <v>4</v>
      </c>
      <c r="S71">
        <v>1</v>
      </c>
      <c r="T71">
        <v>4</v>
      </c>
      <c r="U71">
        <v>0</v>
      </c>
      <c r="V71">
        <v>4</v>
      </c>
      <c r="W71">
        <v>1</v>
      </c>
      <c r="X71">
        <f t="shared" si="39"/>
        <v>-0.25</v>
      </c>
      <c r="Y71">
        <f t="shared" si="40"/>
        <v>0.29166666666666669</v>
      </c>
      <c r="Z71">
        <v>0</v>
      </c>
      <c r="AA71">
        <v>6</v>
      </c>
      <c r="AB71">
        <v>1</v>
      </c>
      <c r="AC71">
        <v>3</v>
      </c>
      <c r="AD71">
        <v>3</v>
      </c>
      <c r="AE71">
        <v>6</v>
      </c>
      <c r="AF71">
        <v>0</v>
      </c>
      <c r="AG71">
        <v>6</v>
      </c>
      <c r="AH71">
        <v>0</v>
      </c>
      <c r="AI71" s="35">
        <v>0</v>
      </c>
      <c r="AJ71">
        <v>3</v>
      </c>
      <c r="AK71">
        <v>0</v>
      </c>
      <c r="AL71">
        <v>0</v>
      </c>
      <c r="AM71">
        <v>6</v>
      </c>
      <c r="AN71">
        <v>0</v>
      </c>
      <c r="AO71">
        <v>2</v>
      </c>
      <c r="AP71">
        <v>3</v>
      </c>
      <c r="AQ71">
        <v>0</v>
      </c>
      <c r="AR71">
        <v>0</v>
      </c>
      <c r="AS71">
        <v>0</v>
      </c>
      <c r="AT71">
        <v>0</v>
      </c>
      <c r="AU71">
        <v>0</v>
      </c>
      <c r="AV71">
        <f t="shared" si="41"/>
        <v>0</v>
      </c>
      <c r="AW71">
        <v>6</v>
      </c>
      <c r="AX71">
        <v>5</v>
      </c>
      <c r="AY71">
        <f t="shared" si="34"/>
        <v>1.75</v>
      </c>
      <c r="AZ71">
        <f t="shared" si="42"/>
        <v>0</v>
      </c>
      <c r="BA71">
        <f t="shared" si="35"/>
        <v>2.375</v>
      </c>
      <c r="BB71">
        <f t="shared" si="43"/>
        <v>0</v>
      </c>
      <c r="BC71" t="s">
        <v>61</v>
      </c>
      <c r="BD71" t="s">
        <v>667</v>
      </c>
      <c r="BE71" t="s">
        <v>668</v>
      </c>
      <c r="BF71">
        <v>0</v>
      </c>
      <c r="BG71">
        <v>0</v>
      </c>
      <c r="BH71">
        <f t="shared" si="36"/>
        <v>0</v>
      </c>
      <c r="BI71">
        <v>2</v>
      </c>
      <c r="BJ71">
        <v>5</v>
      </c>
      <c r="BK71">
        <f t="shared" si="44"/>
        <v>1</v>
      </c>
      <c r="BL71" t="s">
        <v>669</v>
      </c>
      <c r="BM71" t="s">
        <v>630</v>
      </c>
      <c r="BN71" s="1">
        <v>5.208333333333333E-3</v>
      </c>
      <c r="BP71" s="5" t="s">
        <v>1041</v>
      </c>
      <c r="BR71" s="11" t="b">
        <f t="shared" si="33"/>
        <v>0</v>
      </c>
      <c r="BS71" s="11" t="b">
        <f t="shared" si="33"/>
        <v>0</v>
      </c>
      <c r="BT71" s="11" t="b">
        <f t="shared" si="33"/>
        <v>0</v>
      </c>
      <c r="BU71" s="11" t="b">
        <f t="shared" si="33"/>
        <v>0</v>
      </c>
      <c r="BV71" s="11" t="b">
        <f t="shared" si="23"/>
        <v>0</v>
      </c>
      <c r="BW71" s="11" t="b">
        <f t="shared" si="23"/>
        <v>0</v>
      </c>
      <c r="BZ71" s="11" t="b">
        <f t="shared" si="45"/>
        <v>0</v>
      </c>
      <c r="CA71" s="11" t="b">
        <f t="shared" si="46"/>
        <v>0</v>
      </c>
      <c r="CB71" s="11" t="b">
        <f t="shared" si="32"/>
        <v>0</v>
      </c>
      <c r="CC71" s="11" t="b">
        <f t="shared" si="32"/>
        <v>0</v>
      </c>
      <c r="CD71" s="11" t="b">
        <f t="shared" si="32"/>
        <v>0</v>
      </c>
      <c r="CE71" s="11" t="b">
        <f t="shared" si="32"/>
        <v>0</v>
      </c>
      <c r="CF71" s="11" t="b">
        <f t="shared" si="32"/>
        <v>0</v>
      </c>
      <c r="CG71" s="11" t="b">
        <f t="shared" si="32"/>
        <v>0</v>
      </c>
      <c r="CH71" s="11" t="b">
        <f t="shared" si="32"/>
        <v>0</v>
      </c>
      <c r="CI71" s="11" t="b">
        <f t="shared" si="32"/>
        <v>0</v>
      </c>
      <c r="CJ71" s="11" t="b">
        <f t="shared" si="32"/>
        <v>0</v>
      </c>
      <c r="CK71" s="11" t="b">
        <f t="shared" si="32"/>
        <v>0</v>
      </c>
      <c r="CL71" s="11" t="b">
        <f t="shared" si="32"/>
        <v>0</v>
      </c>
      <c r="CM71" s="11" t="b">
        <f t="shared" si="32"/>
        <v>0</v>
      </c>
      <c r="CN71" s="11" t="b">
        <f t="shared" si="32"/>
        <v>0</v>
      </c>
      <c r="CO71" s="11" t="b">
        <f t="shared" si="25"/>
        <v>0</v>
      </c>
      <c r="CP71" s="11" t="b">
        <f t="shared" si="48"/>
        <v>0</v>
      </c>
      <c r="CQ71" s="11" t="b">
        <f t="shared" si="47"/>
        <v>0</v>
      </c>
    </row>
    <row r="72" spans="1:96">
      <c r="A72" t="s">
        <v>670</v>
      </c>
      <c r="B72" t="s">
        <v>671</v>
      </c>
      <c r="C72" t="s">
        <v>562</v>
      </c>
      <c r="D72" t="s">
        <v>54</v>
      </c>
      <c r="E72" t="s">
        <v>55</v>
      </c>
      <c r="F72" t="s">
        <v>56</v>
      </c>
      <c r="G72">
        <f t="shared" si="49"/>
        <v>0</v>
      </c>
      <c r="H72">
        <f t="shared" si="49"/>
        <v>0</v>
      </c>
      <c r="I72">
        <f t="shared" si="49"/>
        <v>0</v>
      </c>
      <c r="J72">
        <f t="shared" si="49"/>
        <v>1</v>
      </c>
      <c r="K72">
        <f t="shared" si="37"/>
        <v>1</v>
      </c>
      <c r="L72" t="s">
        <v>96</v>
      </c>
      <c r="M72" t="s">
        <v>58</v>
      </c>
      <c r="N72" t="str">
        <f t="shared" si="38"/>
        <v>Portugal</v>
      </c>
      <c r="O72" t="s">
        <v>59</v>
      </c>
      <c r="P72" t="s">
        <v>60</v>
      </c>
      <c r="Q72">
        <v>0</v>
      </c>
      <c r="R72">
        <v>2</v>
      </c>
      <c r="S72">
        <v>2</v>
      </c>
      <c r="T72">
        <v>3</v>
      </c>
      <c r="U72">
        <v>4</v>
      </c>
      <c r="V72">
        <v>5</v>
      </c>
      <c r="W72">
        <v>4</v>
      </c>
      <c r="X72">
        <f t="shared" si="39"/>
        <v>-0.125</v>
      </c>
      <c r="Y72">
        <f t="shared" si="40"/>
        <v>0</v>
      </c>
      <c r="Z72">
        <v>3</v>
      </c>
      <c r="AA72">
        <v>6</v>
      </c>
      <c r="AB72">
        <v>4</v>
      </c>
      <c r="AC72">
        <v>5</v>
      </c>
      <c r="AD72">
        <v>5</v>
      </c>
      <c r="AE72">
        <v>5</v>
      </c>
      <c r="AF72">
        <v>3</v>
      </c>
      <c r="AG72">
        <v>1</v>
      </c>
      <c r="AH72">
        <v>5</v>
      </c>
      <c r="AI72" s="35">
        <v>5</v>
      </c>
      <c r="AJ72">
        <v>6</v>
      </c>
      <c r="AK72">
        <v>5</v>
      </c>
      <c r="AL72">
        <v>3</v>
      </c>
      <c r="AM72">
        <v>6</v>
      </c>
      <c r="AN72">
        <v>6</v>
      </c>
      <c r="AO72">
        <v>5</v>
      </c>
      <c r="AP72">
        <v>5</v>
      </c>
      <c r="AQ72">
        <v>4</v>
      </c>
      <c r="AR72">
        <v>5</v>
      </c>
      <c r="AS72">
        <v>4</v>
      </c>
      <c r="AT72">
        <v>5</v>
      </c>
      <c r="AU72">
        <v>4</v>
      </c>
      <c r="AV72">
        <f t="shared" si="41"/>
        <v>4.4000000000000004</v>
      </c>
      <c r="AW72">
        <v>6</v>
      </c>
      <c r="AX72">
        <v>1</v>
      </c>
      <c r="AY72">
        <f t="shared" si="34"/>
        <v>5.125</v>
      </c>
      <c r="AZ72">
        <f t="shared" si="42"/>
        <v>1</v>
      </c>
      <c r="BA72">
        <f t="shared" si="35"/>
        <v>4.5</v>
      </c>
      <c r="BB72">
        <f t="shared" si="43"/>
        <v>1</v>
      </c>
      <c r="BC72" t="s">
        <v>61</v>
      </c>
      <c r="BD72" t="s">
        <v>672</v>
      </c>
      <c r="BE72" t="s">
        <v>673</v>
      </c>
      <c r="BF72">
        <v>1</v>
      </c>
      <c r="BH72">
        <f t="shared" si="36"/>
        <v>1</v>
      </c>
      <c r="BI72">
        <v>2</v>
      </c>
      <c r="BJ72">
        <v>4</v>
      </c>
      <c r="BK72">
        <f t="shared" si="44"/>
        <v>1</v>
      </c>
      <c r="BL72" t="s">
        <v>674</v>
      </c>
      <c r="BM72" t="s">
        <v>630</v>
      </c>
      <c r="BN72" s="1">
        <v>4.31712962962963E-3</v>
      </c>
      <c r="BP72" s="5" t="s">
        <v>1041</v>
      </c>
      <c r="BR72" s="11" t="b">
        <f t="shared" si="33"/>
        <v>0</v>
      </c>
      <c r="BS72" s="11" t="b">
        <f t="shared" si="33"/>
        <v>0</v>
      </c>
      <c r="BT72" s="11" t="b">
        <f t="shared" si="33"/>
        <v>0</v>
      </c>
      <c r="BU72" s="11" t="b">
        <f t="shared" si="33"/>
        <v>0</v>
      </c>
      <c r="BV72" s="11" t="b">
        <f t="shared" si="23"/>
        <v>0</v>
      </c>
      <c r="BW72" s="11" t="b">
        <f t="shared" si="23"/>
        <v>0</v>
      </c>
      <c r="BZ72" s="11" t="b">
        <f t="shared" si="45"/>
        <v>0</v>
      </c>
      <c r="CA72" s="11" t="b">
        <f t="shared" si="46"/>
        <v>0</v>
      </c>
      <c r="CB72" s="11" t="b">
        <f t="shared" si="32"/>
        <v>0</v>
      </c>
      <c r="CC72" s="11" t="b">
        <f t="shared" si="32"/>
        <v>0</v>
      </c>
      <c r="CD72" s="11" t="b">
        <f t="shared" si="32"/>
        <v>0</v>
      </c>
      <c r="CE72" s="11" t="b">
        <f t="shared" si="32"/>
        <v>0</v>
      </c>
      <c r="CF72" s="11" t="b">
        <f t="shared" si="32"/>
        <v>0</v>
      </c>
      <c r="CG72" s="11" t="b">
        <f t="shared" si="32"/>
        <v>0</v>
      </c>
      <c r="CH72" s="11" t="b">
        <f t="shared" si="32"/>
        <v>0</v>
      </c>
      <c r="CI72" s="11" t="b">
        <f t="shared" si="32"/>
        <v>0</v>
      </c>
      <c r="CJ72" s="11" t="b">
        <f t="shared" si="32"/>
        <v>0</v>
      </c>
      <c r="CK72" s="11" t="b">
        <f t="shared" si="32"/>
        <v>0</v>
      </c>
      <c r="CL72" s="11" t="b">
        <f t="shared" si="32"/>
        <v>0</v>
      </c>
      <c r="CM72" s="11" t="b">
        <f t="shared" si="32"/>
        <v>0</v>
      </c>
      <c r="CN72" s="11" t="b">
        <f t="shared" si="32"/>
        <v>0</v>
      </c>
      <c r="CO72" s="11" t="b">
        <f t="shared" si="25"/>
        <v>0</v>
      </c>
      <c r="CP72" s="11" t="b">
        <f t="shared" si="48"/>
        <v>0</v>
      </c>
      <c r="CQ72" s="11" t="b">
        <f t="shared" si="47"/>
        <v>0</v>
      </c>
    </row>
    <row r="73" spans="1:96">
      <c r="A73" t="s">
        <v>675</v>
      </c>
      <c r="B73" t="s">
        <v>676</v>
      </c>
      <c r="C73" t="s">
        <v>562</v>
      </c>
      <c r="D73" t="s">
        <v>70</v>
      </c>
      <c r="E73" t="s">
        <v>55</v>
      </c>
      <c r="F73" t="s">
        <v>56</v>
      </c>
      <c r="G73">
        <f t="shared" si="49"/>
        <v>0</v>
      </c>
      <c r="H73">
        <f t="shared" si="49"/>
        <v>0</v>
      </c>
      <c r="I73">
        <f t="shared" si="49"/>
        <v>0</v>
      </c>
      <c r="J73">
        <f t="shared" si="49"/>
        <v>1</v>
      </c>
      <c r="K73">
        <f t="shared" si="37"/>
        <v>1</v>
      </c>
      <c r="L73" t="s">
        <v>57</v>
      </c>
      <c r="M73" t="s">
        <v>133</v>
      </c>
      <c r="N73" t="str">
        <f t="shared" si="38"/>
        <v>Hungary</v>
      </c>
      <c r="O73" t="s">
        <v>59</v>
      </c>
      <c r="P73" t="s">
        <v>60</v>
      </c>
      <c r="Q73">
        <v>0</v>
      </c>
      <c r="R73">
        <v>3</v>
      </c>
      <c r="S73">
        <v>3</v>
      </c>
      <c r="T73">
        <v>2</v>
      </c>
      <c r="U73">
        <v>3</v>
      </c>
      <c r="V73">
        <v>4</v>
      </c>
      <c r="W73">
        <v>4</v>
      </c>
      <c r="X73">
        <f t="shared" si="39"/>
        <v>-8.3333333333333329E-2</v>
      </c>
      <c r="Y73">
        <f t="shared" si="40"/>
        <v>-4.1666666666666664E-2</v>
      </c>
      <c r="Z73">
        <v>6</v>
      </c>
      <c r="AA73">
        <v>6</v>
      </c>
      <c r="AB73">
        <v>6</v>
      </c>
      <c r="AC73">
        <v>6</v>
      </c>
      <c r="AD73">
        <v>6</v>
      </c>
      <c r="AE73">
        <v>6</v>
      </c>
      <c r="AF73">
        <v>6</v>
      </c>
      <c r="AG73">
        <v>0</v>
      </c>
      <c r="AH73">
        <v>6</v>
      </c>
      <c r="AI73" s="35">
        <v>5</v>
      </c>
      <c r="AJ73">
        <v>6</v>
      </c>
      <c r="AK73">
        <v>4</v>
      </c>
      <c r="AL73">
        <v>5</v>
      </c>
      <c r="AM73">
        <v>6</v>
      </c>
      <c r="AN73">
        <v>5</v>
      </c>
      <c r="AO73">
        <v>6</v>
      </c>
      <c r="AP73">
        <v>4</v>
      </c>
      <c r="AQ73">
        <v>4</v>
      </c>
      <c r="AR73">
        <v>4</v>
      </c>
      <c r="AS73">
        <v>4</v>
      </c>
      <c r="AT73">
        <v>4</v>
      </c>
      <c r="AU73">
        <v>4</v>
      </c>
      <c r="AV73">
        <f t="shared" si="41"/>
        <v>4</v>
      </c>
      <c r="AW73">
        <v>6</v>
      </c>
      <c r="AX73">
        <v>3</v>
      </c>
      <c r="AY73">
        <f t="shared" si="34"/>
        <v>5.125</v>
      </c>
      <c r="AZ73">
        <f t="shared" si="42"/>
        <v>1</v>
      </c>
      <c r="BA73">
        <f t="shared" si="35"/>
        <v>6</v>
      </c>
      <c r="BB73">
        <f t="shared" si="43"/>
        <v>1</v>
      </c>
      <c r="BC73" t="s">
        <v>61</v>
      </c>
      <c r="BD73" t="s">
        <v>326</v>
      </c>
      <c r="BE73" t="s">
        <v>677</v>
      </c>
      <c r="BF73">
        <v>3</v>
      </c>
      <c r="BH73">
        <f t="shared" si="36"/>
        <v>3</v>
      </c>
      <c r="BI73">
        <v>1</v>
      </c>
      <c r="BJ73">
        <v>4</v>
      </c>
      <c r="BK73">
        <f t="shared" si="44"/>
        <v>1</v>
      </c>
      <c r="BL73" t="s">
        <v>64</v>
      </c>
      <c r="BM73" t="s">
        <v>65</v>
      </c>
      <c r="BN73" t="s">
        <v>678</v>
      </c>
      <c r="BP73" s="5" t="s">
        <v>736</v>
      </c>
      <c r="BQ73" s="5" t="s">
        <v>1156</v>
      </c>
      <c r="BR73" s="11" t="b">
        <f t="shared" si="33"/>
        <v>0</v>
      </c>
      <c r="BS73" s="11" t="b">
        <f t="shared" si="33"/>
        <v>0</v>
      </c>
      <c r="BT73" s="11" t="b">
        <f t="shared" si="33"/>
        <v>0</v>
      </c>
      <c r="BU73" s="11" t="b">
        <f t="shared" si="33"/>
        <v>0</v>
      </c>
      <c r="BV73" s="11" t="b">
        <f t="shared" si="23"/>
        <v>0</v>
      </c>
      <c r="BW73" s="11" t="b">
        <f t="shared" si="23"/>
        <v>0</v>
      </c>
      <c r="BZ73" s="11" t="b">
        <f t="shared" si="45"/>
        <v>0</v>
      </c>
      <c r="CA73" s="11" t="b">
        <f t="shared" si="46"/>
        <v>0</v>
      </c>
      <c r="CB73" s="11" t="b">
        <f t="shared" si="32"/>
        <v>0</v>
      </c>
      <c r="CC73" s="11" t="b">
        <f t="shared" si="32"/>
        <v>0</v>
      </c>
      <c r="CD73" s="11" t="b">
        <f t="shared" si="32"/>
        <v>0</v>
      </c>
      <c r="CE73" s="11" t="b">
        <f t="shared" si="32"/>
        <v>0</v>
      </c>
      <c r="CF73" s="11" t="b">
        <f t="shared" si="32"/>
        <v>0</v>
      </c>
      <c r="CG73" s="11" t="b">
        <f t="shared" si="32"/>
        <v>0</v>
      </c>
      <c r="CH73" s="11" t="b">
        <f t="shared" si="32"/>
        <v>0</v>
      </c>
      <c r="CI73" s="11" t="b">
        <f t="shared" si="32"/>
        <v>0</v>
      </c>
      <c r="CJ73" s="11" t="b">
        <f t="shared" si="32"/>
        <v>0</v>
      </c>
      <c r="CK73" s="11" t="b">
        <f t="shared" si="32"/>
        <v>0</v>
      </c>
      <c r="CL73" s="11" t="b">
        <f t="shared" si="32"/>
        <v>0</v>
      </c>
      <c r="CM73" s="11" t="b">
        <f t="shared" si="32"/>
        <v>0</v>
      </c>
      <c r="CN73" s="11" t="b">
        <f t="shared" si="32"/>
        <v>0</v>
      </c>
      <c r="CO73" s="11" t="b">
        <f t="shared" si="25"/>
        <v>0</v>
      </c>
      <c r="CP73" s="11" t="b">
        <f t="shared" si="48"/>
        <v>0</v>
      </c>
      <c r="CQ73" s="11" t="b">
        <f t="shared" si="47"/>
        <v>0</v>
      </c>
    </row>
    <row r="74" spans="1:96">
      <c r="A74" t="s">
        <v>679</v>
      </c>
      <c r="B74" t="s">
        <v>680</v>
      </c>
      <c r="C74" t="s">
        <v>562</v>
      </c>
      <c r="D74" t="s">
        <v>54</v>
      </c>
      <c r="E74" t="s">
        <v>55</v>
      </c>
      <c r="F74" t="s">
        <v>56</v>
      </c>
      <c r="G74">
        <f t="shared" si="49"/>
        <v>0</v>
      </c>
      <c r="H74">
        <f t="shared" si="49"/>
        <v>0</v>
      </c>
      <c r="I74">
        <f t="shared" si="49"/>
        <v>0</v>
      </c>
      <c r="J74">
        <f t="shared" si="49"/>
        <v>1</v>
      </c>
      <c r="K74">
        <f t="shared" si="37"/>
        <v>1</v>
      </c>
      <c r="L74" t="s">
        <v>96</v>
      </c>
      <c r="M74" t="s">
        <v>254</v>
      </c>
      <c r="N74" t="str">
        <f t="shared" si="38"/>
        <v>Poland</v>
      </c>
      <c r="O74" t="s">
        <v>59</v>
      </c>
      <c r="P74" t="s">
        <v>60</v>
      </c>
      <c r="Q74">
        <v>2</v>
      </c>
      <c r="R74">
        <v>3</v>
      </c>
      <c r="S74">
        <v>1</v>
      </c>
      <c r="T74">
        <v>3</v>
      </c>
      <c r="U74">
        <v>1</v>
      </c>
      <c r="V74">
        <v>2</v>
      </c>
      <c r="W74">
        <v>2</v>
      </c>
      <c r="X74">
        <f t="shared" si="39"/>
        <v>-0.125</v>
      </c>
      <c r="Y74">
        <f t="shared" si="40"/>
        <v>8.3333333333333329E-2</v>
      </c>
      <c r="Z74">
        <v>6</v>
      </c>
      <c r="AA74">
        <v>6</v>
      </c>
      <c r="AB74">
        <v>6</v>
      </c>
      <c r="AC74">
        <v>5</v>
      </c>
      <c r="AD74">
        <v>6</v>
      </c>
      <c r="AE74">
        <v>6</v>
      </c>
      <c r="AF74">
        <v>6</v>
      </c>
      <c r="AG74">
        <v>0</v>
      </c>
      <c r="AH74">
        <v>6</v>
      </c>
      <c r="AI74" s="35">
        <v>4</v>
      </c>
      <c r="AJ74">
        <v>4</v>
      </c>
      <c r="AK74">
        <v>5</v>
      </c>
      <c r="AL74">
        <v>5</v>
      </c>
      <c r="AM74">
        <v>6</v>
      </c>
      <c r="AN74">
        <v>5</v>
      </c>
      <c r="AO74">
        <v>5</v>
      </c>
      <c r="AP74">
        <v>3</v>
      </c>
      <c r="AQ74">
        <v>5</v>
      </c>
      <c r="AR74">
        <v>5</v>
      </c>
      <c r="AS74">
        <v>6</v>
      </c>
      <c r="AT74">
        <v>4</v>
      </c>
      <c r="AU74">
        <v>5</v>
      </c>
      <c r="AV74">
        <f t="shared" si="41"/>
        <v>5</v>
      </c>
      <c r="AW74">
        <v>6</v>
      </c>
      <c r="AX74">
        <v>2</v>
      </c>
      <c r="AY74">
        <f t="shared" si="34"/>
        <v>4.625</v>
      </c>
      <c r="AZ74">
        <f t="shared" si="42"/>
        <v>1</v>
      </c>
      <c r="BA74">
        <f t="shared" si="35"/>
        <v>5.875</v>
      </c>
      <c r="BB74">
        <f t="shared" si="43"/>
        <v>1</v>
      </c>
      <c r="BC74" t="s">
        <v>282</v>
      </c>
      <c r="BD74" t="s">
        <v>255</v>
      </c>
      <c r="BE74" t="s">
        <v>681</v>
      </c>
      <c r="BF74">
        <v>2</v>
      </c>
      <c r="BH74">
        <f t="shared" si="36"/>
        <v>2</v>
      </c>
      <c r="BI74">
        <v>1</v>
      </c>
      <c r="BJ74">
        <v>3</v>
      </c>
      <c r="BK74">
        <f t="shared" si="44"/>
        <v>1</v>
      </c>
      <c r="BL74" t="s">
        <v>292</v>
      </c>
      <c r="BM74" t="s">
        <v>286</v>
      </c>
      <c r="BN74" s="1">
        <v>4.8726851851851856E-3</v>
      </c>
      <c r="BP74" s="5" t="s">
        <v>1041</v>
      </c>
      <c r="BR74" s="11" t="b">
        <f t="shared" si="33"/>
        <v>0</v>
      </c>
      <c r="BS74" s="11" t="b">
        <f t="shared" si="33"/>
        <v>0</v>
      </c>
      <c r="BT74" s="11" t="b">
        <f t="shared" si="33"/>
        <v>0</v>
      </c>
      <c r="BU74" s="11" t="b">
        <f t="shared" si="33"/>
        <v>0</v>
      </c>
      <c r="BV74" s="11" t="b">
        <f t="shared" si="23"/>
        <v>0</v>
      </c>
      <c r="BW74" s="11" t="b">
        <f t="shared" si="23"/>
        <v>0</v>
      </c>
      <c r="BZ74" s="11" t="b">
        <f t="shared" si="45"/>
        <v>0</v>
      </c>
      <c r="CA74" s="11" t="b">
        <f t="shared" si="46"/>
        <v>0</v>
      </c>
      <c r="CB74" s="11" t="b">
        <f t="shared" si="32"/>
        <v>0</v>
      </c>
      <c r="CC74" s="11" t="b">
        <f t="shared" si="32"/>
        <v>0</v>
      </c>
      <c r="CD74" s="11" t="b">
        <f t="shared" si="32"/>
        <v>0</v>
      </c>
      <c r="CE74" s="11" t="b">
        <f t="shared" si="32"/>
        <v>0</v>
      </c>
      <c r="CF74" s="11" t="b">
        <f t="shared" si="32"/>
        <v>0</v>
      </c>
      <c r="CG74" s="11" t="b">
        <f t="shared" si="32"/>
        <v>0</v>
      </c>
      <c r="CH74" s="11" t="b">
        <f t="shared" si="32"/>
        <v>0</v>
      </c>
      <c r="CI74" s="11" t="b">
        <f t="shared" si="32"/>
        <v>0</v>
      </c>
      <c r="CJ74" s="11" t="b">
        <f t="shared" si="32"/>
        <v>0</v>
      </c>
      <c r="CK74" s="11" t="b">
        <f t="shared" ref="CB74:CN92" si="50">ISNUMBER(SEARCH(CK$2,$BX74))</f>
        <v>0</v>
      </c>
      <c r="CL74" s="11" t="b">
        <f t="shared" si="50"/>
        <v>0</v>
      </c>
      <c r="CM74" s="11" t="b">
        <f t="shared" si="50"/>
        <v>0</v>
      </c>
      <c r="CN74" s="11" t="b">
        <f t="shared" si="50"/>
        <v>0</v>
      </c>
      <c r="CO74" s="11" t="b">
        <f t="shared" si="25"/>
        <v>0</v>
      </c>
      <c r="CP74" s="11" t="b">
        <f t="shared" si="48"/>
        <v>0</v>
      </c>
      <c r="CQ74" s="11" t="b">
        <f t="shared" si="47"/>
        <v>0</v>
      </c>
    </row>
    <row r="75" spans="1:96">
      <c r="A75" t="s">
        <v>682</v>
      </c>
      <c r="B75" t="s">
        <v>683</v>
      </c>
      <c r="C75" t="s">
        <v>562</v>
      </c>
      <c r="D75" t="s">
        <v>54</v>
      </c>
      <c r="E75" t="s">
        <v>144</v>
      </c>
      <c r="F75" t="s">
        <v>132</v>
      </c>
      <c r="G75">
        <f t="shared" si="49"/>
        <v>1</v>
      </c>
      <c r="H75">
        <f t="shared" si="49"/>
        <v>0</v>
      </c>
      <c r="I75">
        <f t="shared" si="49"/>
        <v>0</v>
      </c>
      <c r="J75">
        <f t="shared" si="49"/>
        <v>0</v>
      </c>
      <c r="K75">
        <f t="shared" si="37"/>
        <v>1</v>
      </c>
      <c r="L75" t="s">
        <v>96</v>
      </c>
      <c r="M75" t="s">
        <v>109</v>
      </c>
      <c r="N75" t="str">
        <f t="shared" si="38"/>
        <v>UK</v>
      </c>
      <c r="O75" t="s">
        <v>74</v>
      </c>
      <c r="P75" t="s">
        <v>60</v>
      </c>
      <c r="Q75">
        <v>5</v>
      </c>
      <c r="R75">
        <v>4</v>
      </c>
      <c r="S75">
        <v>4</v>
      </c>
      <c r="T75">
        <v>3</v>
      </c>
      <c r="U75">
        <v>5</v>
      </c>
      <c r="V75">
        <v>4</v>
      </c>
      <c r="W75">
        <v>4</v>
      </c>
      <c r="X75">
        <f t="shared" si="39"/>
        <v>8.3333333333333329E-2</v>
      </c>
      <c r="Y75">
        <f t="shared" si="40"/>
        <v>-8.3333333333333329E-2</v>
      </c>
      <c r="Z75">
        <v>5</v>
      </c>
      <c r="AA75">
        <v>3</v>
      </c>
      <c r="AB75">
        <v>4</v>
      </c>
      <c r="AC75">
        <v>5</v>
      </c>
      <c r="AD75">
        <v>4</v>
      </c>
      <c r="AE75">
        <v>5</v>
      </c>
      <c r="AF75">
        <v>4</v>
      </c>
      <c r="AG75">
        <v>0</v>
      </c>
      <c r="AH75">
        <v>6</v>
      </c>
      <c r="AI75" s="35">
        <v>5</v>
      </c>
      <c r="AJ75">
        <v>4</v>
      </c>
      <c r="AK75">
        <v>5</v>
      </c>
      <c r="AL75">
        <v>3</v>
      </c>
      <c r="AM75">
        <v>5</v>
      </c>
      <c r="AN75">
        <v>5</v>
      </c>
      <c r="AO75">
        <v>1</v>
      </c>
      <c r="AP75">
        <v>4</v>
      </c>
      <c r="AQ75">
        <v>6</v>
      </c>
      <c r="AR75">
        <v>6</v>
      </c>
      <c r="AS75">
        <v>6</v>
      </c>
      <c r="AT75">
        <v>6</v>
      </c>
      <c r="AU75">
        <v>6</v>
      </c>
      <c r="AV75">
        <f t="shared" si="41"/>
        <v>6</v>
      </c>
      <c r="AW75">
        <v>6</v>
      </c>
      <c r="AX75">
        <v>1</v>
      </c>
      <c r="AY75">
        <f t="shared" si="34"/>
        <v>4</v>
      </c>
      <c r="AZ75">
        <f t="shared" si="42"/>
        <v>1</v>
      </c>
      <c r="BA75">
        <f t="shared" si="35"/>
        <v>4.5</v>
      </c>
      <c r="BB75">
        <f t="shared" si="43"/>
        <v>1</v>
      </c>
      <c r="BC75" t="s">
        <v>297</v>
      </c>
      <c r="BD75" t="s">
        <v>684</v>
      </c>
      <c r="BE75" t="s">
        <v>397</v>
      </c>
      <c r="BF75">
        <v>3</v>
      </c>
      <c r="BH75">
        <f t="shared" si="36"/>
        <v>3</v>
      </c>
      <c r="BI75">
        <v>1</v>
      </c>
      <c r="BJ75">
        <v>3</v>
      </c>
      <c r="BK75">
        <f t="shared" si="44"/>
        <v>1</v>
      </c>
      <c r="BL75" t="s">
        <v>685</v>
      </c>
      <c r="BM75" t="s">
        <v>301</v>
      </c>
      <c r="BN75" s="1">
        <v>8.7499999999999991E-3</v>
      </c>
      <c r="BO75" t="s">
        <v>686</v>
      </c>
      <c r="BP75" s="5" t="s">
        <v>1042</v>
      </c>
      <c r="BR75" s="11" t="b">
        <f t="shared" si="33"/>
        <v>0</v>
      </c>
      <c r="BS75" s="11" t="b">
        <f t="shared" si="33"/>
        <v>0</v>
      </c>
      <c r="BT75" s="11" t="b">
        <f t="shared" si="33"/>
        <v>0</v>
      </c>
      <c r="BU75" s="11" t="b">
        <f t="shared" si="33"/>
        <v>0</v>
      </c>
      <c r="BV75" s="11" t="b">
        <f t="shared" si="23"/>
        <v>0</v>
      </c>
      <c r="BW75" s="11" t="b">
        <f t="shared" si="23"/>
        <v>0</v>
      </c>
      <c r="BX75" s="5" t="s">
        <v>1068</v>
      </c>
      <c r="BY75" s="5" t="s">
        <v>1078</v>
      </c>
      <c r="BZ75" s="11" t="b">
        <f t="shared" si="45"/>
        <v>0</v>
      </c>
      <c r="CA75" s="11" t="b">
        <f t="shared" si="46"/>
        <v>0</v>
      </c>
      <c r="CB75" s="11" t="b">
        <f t="shared" si="50"/>
        <v>0</v>
      </c>
      <c r="CC75" s="11" t="b">
        <f t="shared" si="50"/>
        <v>0</v>
      </c>
      <c r="CD75" s="11" t="b">
        <f t="shared" si="50"/>
        <v>0</v>
      </c>
      <c r="CE75" s="11" t="b">
        <f t="shared" si="50"/>
        <v>0</v>
      </c>
      <c r="CF75" s="11" t="b">
        <f t="shared" si="50"/>
        <v>1</v>
      </c>
      <c r="CG75" s="11" t="b">
        <f t="shared" si="50"/>
        <v>0</v>
      </c>
      <c r="CH75" s="11" t="b">
        <f t="shared" si="50"/>
        <v>0</v>
      </c>
      <c r="CI75" s="11" t="b">
        <f t="shared" si="50"/>
        <v>0</v>
      </c>
      <c r="CJ75" s="11" t="b">
        <f t="shared" si="50"/>
        <v>0</v>
      </c>
      <c r="CK75" s="11" t="b">
        <f t="shared" si="50"/>
        <v>0</v>
      </c>
      <c r="CL75" s="11" t="b">
        <f t="shared" si="50"/>
        <v>0</v>
      </c>
      <c r="CM75" s="11" t="b">
        <f t="shared" si="50"/>
        <v>0</v>
      </c>
      <c r="CN75" s="11" t="b">
        <f t="shared" si="50"/>
        <v>0</v>
      </c>
      <c r="CO75" s="11" t="b">
        <f t="shared" si="25"/>
        <v>0</v>
      </c>
      <c r="CP75" s="11" t="b">
        <f t="shared" si="48"/>
        <v>0</v>
      </c>
      <c r="CQ75" s="11" t="b">
        <f t="shared" si="47"/>
        <v>0</v>
      </c>
      <c r="CR75" t="s">
        <v>687</v>
      </c>
    </row>
    <row r="76" spans="1:96">
      <c r="A76" t="s">
        <v>688</v>
      </c>
      <c r="B76" t="s">
        <v>689</v>
      </c>
      <c r="C76" t="s">
        <v>562</v>
      </c>
      <c r="D76" t="s">
        <v>70</v>
      </c>
      <c r="E76" t="s">
        <v>95</v>
      </c>
      <c r="F76" t="s">
        <v>56</v>
      </c>
      <c r="G76">
        <f t="shared" si="49"/>
        <v>0</v>
      </c>
      <c r="H76">
        <f t="shared" si="49"/>
        <v>0</v>
      </c>
      <c r="I76">
        <f t="shared" si="49"/>
        <v>0</v>
      </c>
      <c r="J76">
        <f t="shared" si="49"/>
        <v>1</v>
      </c>
      <c r="K76">
        <f t="shared" si="37"/>
        <v>1</v>
      </c>
      <c r="L76" t="s">
        <v>124</v>
      </c>
      <c r="M76" t="s">
        <v>73</v>
      </c>
      <c r="N76" t="str">
        <f t="shared" si="38"/>
        <v>USA</v>
      </c>
      <c r="O76" t="s">
        <v>74</v>
      </c>
      <c r="P76" t="s">
        <v>60</v>
      </c>
      <c r="Q76">
        <v>1</v>
      </c>
      <c r="R76">
        <v>1</v>
      </c>
      <c r="S76">
        <v>1</v>
      </c>
      <c r="T76">
        <v>3</v>
      </c>
      <c r="U76">
        <v>1</v>
      </c>
      <c r="V76">
        <v>3</v>
      </c>
      <c r="W76">
        <v>2</v>
      </c>
      <c r="X76">
        <f t="shared" si="39"/>
        <v>-8.3333333333333329E-2</v>
      </c>
      <c r="Y76">
        <f t="shared" si="40"/>
        <v>0.125</v>
      </c>
      <c r="Z76">
        <v>3</v>
      </c>
      <c r="AA76">
        <v>5</v>
      </c>
      <c r="AB76">
        <v>6</v>
      </c>
      <c r="AC76">
        <v>6</v>
      </c>
      <c r="AD76">
        <v>5</v>
      </c>
      <c r="AE76">
        <v>5</v>
      </c>
      <c r="AF76">
        <v>5</v>
      </c>
      <c r="AG76">
        <v>0</v>
      </c>
      <c r="AH76">
        <v>6</v>
      </c>
      <c r="AI76" s="35">
        <v>4</v>
      </c>
      <c r="AJ76">
        <v>3</v>
      </c>
      <c r="AK76">
        <v>4</v>
      </c>
      <c r="AL76">
        <v>4</v>
      </c>
      <c r="AM76">
        <v>6</v>
      </c>
      <c r="AN76">
        <v>6</v>
      </c>
      <c r="AO76">
        <v>6</v>
      </c>
      <c r="AP76">
        <v>5</v>
      </c>
      <c r="AQ76">
        <v>3</v>
      </c>
      <c r="AR76">
        <v>4</v>
      </c>
      <c r="AS76">
        <v>4</v>
      </c>
      <c r="AT76">
        <v>4</v>
      </c>
      <c r="AU76">
        <v>3</v>
      </c>
      <c r="AV76">
        <f t="shared" si="41"/>
        <v>3.6</v>
      </c>
      <c r="AW76">
        <v>6</v>
      </c>
      <c r="AX76">
        <v>5</v>
      </c>
      <c r="AY76">
        <f t="shared" si="34"/>
        <v>4.75</v>
      </c>
      <c r="AZ76">
        <f t="shared" si="42"/>
        <v>1</v>
      </c>
      <c r="BA76">
        <f t="shared" si="35"/>
        <v>5.125</v>
      </c>
      <c r="BB76">
        <f t="shared" si="43"/>
        <v>1</v>
      </c>
      <c r="BC76" t="s">
        <v>297</v>
      </c>
      <c r="BD76" t="s">
        <v>408</v>
      </c>
      <c r="BE76" t="s">
        <v>690</v>
      </c>
      <c r="BF76">
        <v>0</v>
      </c>
      <c r="BG76">
        <v>1</v>
      </c>
      <c r="BH76">
        <f t="shared" si="36"/>
        <v>1</v>
      </c>
      <c r="BI76">
        <v>1</v>
      </c>
      <c r="BJ76">
        <v>1</v>
      </c>
      <c r="BK76">
        <f t="shared" si="44"/>
        <v>0</v>
      </c>
      <c r="BL76" t="s">
        <v>300</v>
      </c>
      <c r="BM76" t="s">
        <v>301</v>
      </c>
      <c r="BN76" s="1">
        <v>1.736111111111111E-3</v>
      </c>
      <c r="BO76" t="s">
        <v>691</v>
      </c>
      <c r="BP76" s="5" t="s">
        <v>1042</v>
      </c>
      <c r="BR76" s="11" t="b">
        <f t="shared" si="33"/>
        <v>0</v>
      </c>
      <c r="BS76" s="11" t="b">
        <f t="shared" si="33"/>
        <v>0</v>
      </c>
      <c r="BT76" s="11" t="b">
        <f t="shared" si="33"/>
        <v>0</v>
      </c>
      <c r="BU76" s="11" t="b">
        <f t="shared" si="33"/>
        <v>0</v>
      </c>
      <c r="BV76" s="11" t="b">
        <f t="shared" si="23"/>
        <v>0</v>
      </c>
      <c r="BW76" s="11" t="b">
        <f t="shared" si="23"/>
        <v>0</v>
      </c>
      <c r="BX76" s="5" t="s">
        <v>1045</v>
      </c>
      <c r="BY76" s="5" t="s">
        <v>1073</v>
      </c>
      <c r="BZ76" s="11" t="b">
        <f t="shared" si="45"/>
        <v>0</v>
      </c>
      <c r="CA76" s="11" t="b">
        <f t="shared" si="46"/>
        <v>0</v>
      </c>
      <c r="CB76" s="11" t="b">
        <f t="shared" si="50"/>
        <v>0</v>
      </c>
      <c r="CC76" s="11" t="b">
        <f t="shared" si="50"/>
        <v>1</v>
      </c>
      <c r="CD76" s="11" t="b">
        <f t="shared" si="50"/>
        <v>0</v>
      </c>
      <c r="CE76" s="11" t="b">
        <f t="shared" si="50"/>
        <v>0</v>
      </c>
      <c r="CF76" s="11" t="b">
        <f t="shared" si="50"/>
        <v>0</v>
      </c>
      <c r="CG76" s="11" t="b">
        <f t="shared" si="50"/>
        <v>0</v>
      </c>
      <c r="CH76" s="11" t="b">
        <f t="shared" si="50"/>
        <v>0</v>
      </c>
      <c r="CI76" s="11" t="b">
        <f t="shared" si="50"/>
        <v>0</v>
      </c>
      <c r="CJ76" s="11" t="b">
        <f t="shared" si="50"/>
        <v>0</v>
      </c>
      <c r="CK76" s="11" t="b">
        <f t="shared" si="50"/>
        <v>0</v>
      </c>
      <c r="CL76" s="11" t="b">
        <f t="shared" si="50"/>
        <v>1</v>
      </c>
      <c r="CM76" s="11" t="b">
        <f t="shared" si="50"/>
        <v>0</v>
      </c>
      <c r="CN76" s="11" t="b">
        <f t="shared" si="50"/>
        <v>0</v>
      </c>
      <c r="CO76" s="11" t="b">
        <f t="shared" si="25"/>
        <v>0</v>
      </c>
      <c r="CP76" s="11" t="b">
        <f t="shared" si="48"/>
        <v>1</v>
      </c>
      <c r="CQ76" s="11" t="b">
        <f t="shared" si="47"/>
        <v>0</v>
      </c>
      <c r="CR76" t="s">
        <v>692</v>
      </c>
    </row>
    <row r="77" spans="1:96">
      <c r="A77" t="s">
        <v>693</v>
      </c>
      <c r="B77" t="s">
        <v>694</v>
      </c>
      <c r="C77" t="s">
        <v>562</v>
      </c>
      <c r="D77" t="s">
        <v>81</v>
      </c>
      <c r="E77" t="s">
        <v>71</v>
      </c>
      <c r="F77" t="s">
        <v>132</v>
      </c>
      <c r="G77">
        <f t="shared" si="49"/>
        <v>1</v>
      </c>
      <c r="H77">
        <f t="shared" si="49"/>
        <v>0</v>
      </c>
      <c r="I77">
        <f t="shared" si="49"/>
        <v>0</v>
      </c>
      <c r="J77">
        <f t="shared" si="49"/>
        <v>0</v>
      </c>
      <c r="K77">
        <f t="shared" si="37"/>
        <v>1</v>
      </c>
      <c r="L77" t="s">
        <v>124</v>
      </c>
      <c r="M77" t="s">
        <v>109</v>
      </c>
      <c r="N77" t="str">
        <f t="shared" si="38"/>
        <v>UK</v>
      </c>
      <c r="O77" t="s">
        <v>74</v>
      </c>
      <c r="P77" t="s">
        <v>98</v>
      </c>
      <c r="Q77">
        <v>1</v>
      </c>
      <c r="R77">
        <v>2</v>
      </c>
      <c r="S77">
        <v>6</v>
      </c>
      <c r="T77">
        <v>3</v>
      </c>
      <c r="U77">
        <v>2</v>
      </c>
      <c r="V77">
        <v>1</v>
      </c>
      <c r="W77">
        <v>1</v>
      </c>
      <c r="X77">
        <f t="shared" si="39"/>
        <v>8.3333333333333329E-2</v>
      </c>
      <c r="Y77">
        <f t="shared" si="40"/>
        <v>4.1666666666666664E-2</v>
      </c>
      <c r="Z77">
        <v>4</v>
      </c>
      <c r="AA77">
        <v>6</v>
      </c>
      <c r="AB77">
        <v>4</v>
      </c>
      <c r="AC77">
        <v>5</v>
      </c>
      <c r="AD77">
        <v>4</v>
      </c>
      <c r="AE77">
        <v>5</v>
      </c>
      <c r="AF77">
        <v>4</v>
      </c>
      <c r="AG77">
        <v>2</v>
      </c>
      <c r="AH77">
        <v>4</v>
      </c>
      <c r="AI77" s="35">
        <v>4</v>
      </c>
      <c r="AJ77">
        <v>2</v>
      </c>
      <c r="AK77">
        <v>2</v>
      </c>
      <c r="AL77">
        <v>1</v>
      </c>
      <c r="AM77">
        <v>6</v>
      </c>
      <c r="AN77">
        <v>3</v>
      </c>
      <c r="AO77">
        <v>6</v>
      </c>
      <c r="AP77">
        <v>1</v>
      </c>
      <c r="AQ77">
        <v>3</v>
      </c>
      <c r="AR77">
        <v>3</v>
      </c>
      <c r="AS77">
        <v>3</v>
      </c>
      <c r="AT77">
        <v>3</v>
      </c>
      <c r="AU77">
        <v>3</v>
      </c>
      <c r="AV77">
        <f t="shared" si="41"/>
        <v>3</v>
      </c>
      <c r="AW77">
        <v>6</v>
      </c>
      <c r="AX77">
        <v>1</v>
      </c>
      <c r="AY77">
        <f t="shared" si="34"/>
        <v>3.125</v>
      </c>
      <c r="AZ77">
        <f t="shared" si="42"/>
        <v>1</v>
      </c>
      <c r="BA77">
        <f t="shared" si="35"/>
        <v>4.5</v>
      </c>
      <c r="BB77">
        <f t="shared" si="43"/>
        <v>1</v>
      </c>
      <c r="BC77" t="s">
        <v>297</v>
      </c>
      <c r="BD77" t="s">
        <v>384</v>
      </c>
      <c r="BE77" t="s">
        <v>695</v>
      </c>
      <c r="BF77">
        <v>2</v>
      </c>
      <c r="BH77">
        <f t="shared" si="36"/>
        <v>2</v>
      </c>
      <c r="BI77">
        <v>2</v>
      </c>
      <c r="BJ77">
        <v>3</v>
      </c>
      <c r="BK77">
        <f t="shared" si="44"/>
        <v>1</v>
      </c>
      <c r="BL77" t="s">
        <v>696</v>
      </c>
      <c r="BM77" t="s">
        <v>622</v>
      </c>
      <c r="BN77" s="1">
        <v>8.1597222222222227E-3</v>
      </c>
      <c r="BO77" t="s">
        <v>697</v>
      </c>
      <c r="BP77" s="5" t="s">
        <v>1051</v>
      </c>
      <c r="BR77" s="11" t="b">
        <f t="shared" si="33"/>
        <v>0</v>
      </c>
      <c r="BS77" s="11" t="b">
        <f t="shared" si="33"/>
        <v>0</v>
      </c>
      <c r="BT77" s="11" t="b">
        <f t="shared" si="33"/>
        <v>0</v>
      </c>
      <c r="BU77" s="11" t="b">
        <f t="shared" si="33"/>
        <v>0</v>
      </c>
      <c r="BV77" s="11" t="b">
        <f t="shared" si="23"/>
        <v>0</v>
      </c>
      <c r="BW77" s="11" t="b">
        <f t="shared" si="23"/>
        <v>0</v>
      </c>
      <c r="BX77" s="5" t="s">
        <v>1068</v>
      </c>
      <c r="BY77" s="5" t="s">
        <v>1079</v>
      </c>
      <c r="BZ77" s="11" t="b">
        <f t="shared" si="45"/>
        <v>0</v>
      </c>
      <c r="CA77" s="11" t="b">
        <f t="shared" si="46"/>
        <v>0</v>
      </c>
      <c r="CB77" s="11" t="b">
        <f t="shared" si="50"/>
        <v>0</v>
      </c>
      <c r="CC77" s="11" t="b">
        <f t="shared" si="50"/>
        <v>0</v>
      </c>
      <c r="CD77" s="11" t="b">
        <f t="shared" si="50"/>
        <v>0</v>
      </c>
      <c r="CE77" s="11" t="b">
        <f t="shared" si="50"/>
        <v>0</v>
      </c>
      <c r="CF77" s="11" t="b">
        <f t="shared" si="50"/>
        <v>1</v>
      </c>
      <c r="CG77" s="11" t="b">
        <f t="shared" si="50"/>
        <v>0</v>
      </c>
      <c r="CH77" s="11" t="b">
        <f t="shared" si="50"/>
        <v>0</v>
      </c>
      <c r="CI77" s="11" t="b">
        <f t="shared" si="50"/>
        <v>0</v>
      </c>
      <c r="CJ77" s="11" t="b">
        <f t="shared" si="50"/>
        <v>0</v>
      </c>
      <c r="CK77" s="11" t="b">
        <f t="shared" si="50"/>
        <v>0</v>
      </c>
      <c r="CL77" s="11" t="b">
        <f t="shared" si="50"/>
        <v>0</v>
      </c>
      <c r="CM77" s="11" t="b">
        <f t="shared" si="50"/>
        <v>0</v>
      </c>
      <c r="CN77" s="11" t="b">
        <f t="shared" si="50"/>
        <v>0</v>
      </c>
      <c r="CO77" s="11" t="b">
        <f t="shared" si="25"/>
        <v>0</v>
      </c>
      <c r="CP77" s="11" t="b">
        <f t="shared" si="48"/>
        <v>0</v>
      </c>
      <c r="CQ77" s="11" t="b">
        <f t="shared" si="47"/>
        <v>0</v>
      </c>
    </row>
    <row r="78" spans="1:96">
      <c r="A78" t="s">
        <v>698</v>
      </c>
      <c r="B78" t="s">
        <v>699</v>
      </c>
      <c r="C78" t="s">
        <v>562</v>
      </c>
      <c r="D78" t="s">
        <v>54</v>
      </c>
      <c r="E78" t="s">
        <v>82</v>
      </c>
      <c r="F78" t="s">
        <v>116</v>
      </c>
      <c r="G78">
        <f t="shared" si="49"/>
        <v>0</v>
      </c>
      <c r="H78">
        <f t="shared" si="49"/>
        <v>1</v>
      </c>
      <c r="I78">
        <f t="shared" si="49"/>
        <v>0</v>
      </c>
      <c r="J78">
        <f t="shared" si="49"/>
        <v>0</v>
      </c>
      <c r="K78">
        <f t="shared" si="37"/>
        <v>1</v>
      </c>
      <c r="L78" t="s">
        <v>72</v>
      </c>
      <c r="M78" t="s">
        <v>254</v>
      </c>
      <c r="N78" t="str">
        <f t="shared" si="38"/>
        <v>Poland</v>
      </c>
      <c r="O78" t="s">
        <v>74</v>
      </c>
      <c r="P78" t="s">
        <v>60</v>
      </c>
      <c r="Q78">
        <v>1</v>
      </c>
      <c r="R78">
        <v>0</v>
      </c>
      <c r="S78">
        <v>2</v>
      </c>
      <c r="T78">
        <v>2</v>
      </c>
      <c r="U78">
        <v>3</v>
      </c>
      <c r="V78">
        <v>4</v>
      </c>
      <c r="W78">
        <v>2</v>
      </c>
      <c r="X78">
        <f t="shared" si="39"/>
        <v>4.1666666666666664E-2</v>
      </c>
      <c r="Y78">
        <f t="shared" si="40"/>
        <v>4.1666666666666664E-2</v>
      </c>
      <c r="Z78">
        <v>5</v>
      </c>
      <c r="AA78">
        <v>5</v>
      </c>
      <c r="AB78">
        <v>5</v>
      </c>
      <c r="AC78">
        <v>5</v>
      </c>
      <c r="AD78">
        <v>5</v>
      </c>
      <c r="AE78">
        <v>5</v>
      </c>
      <c r="AF78">
        <v>5</v>
      </c>
      <c r="AG78">
        <v>2</v>
      </c>
      <c r="AH78">
        <v>4</v>
      </c>
      <c r="AI78" s="35">
        <v>4</v>
      </c>
      <c r="AJ78">
        <v>4</v>
      </c>
      <c r="AK78">
        <v>5</v>
      </c>
      <c r="AL78">
        <v>3</v>
      </c>
      <c r="AM78">
        <v>3</v>
      </c>
      <c r="AN78">
        <v>4</v>
      </c>
      <c r="AO78">
        <v>4</v>
      </c>
      <c r="AP78">
        <v>4</v>
      </c>
      <c r="AQ78">
        <v>4</v>
      </c>
      <c r="AR78">
        <v>4</v>
      </c>
      <c r="AS78">
        <v>4</v>
      </c>
      <c r="AT78">
        <v>2</v>
      </c>
      <c r="AU78">
        <v>4</v>
      </c>
      <c r="AV78">
        <f t="shared" si="41"/>
        <v>3.6</v>
      </c>
      <c r="AW78">
        <v>6</v>
      </c>
      <c r="AX78">
        <v>3</v>
      </c>
      <c r="AY78">
        <f t="shared" si="34"/>
        <v>3.875</v>
      </c>
      <c r="AZ78">
        <f t="shared" si="42"/>
        <v>1</v>
      </c>
      <c r="BA78">
        <f t="shared" si="35"/>
        <v>4.875</v>
      </c>
      <c r="BB78">
        <f t="shared" si="43"/>
        <v>1</v>
      </c>
      <c r="BC78" t="s">
        <v>86</v>
      </c>
      <c r="BD78" t="s">
        <v>87</v>
      </c>
      <c r="BE78" t="s">
        <v>88</v>
      </c>
      <c r="BF78">
        <v>1</v>
      </c>
      <c r="BH78">
        <f t="shared" si="36"/>
        <v>1</v>
      </c>
      <c r="BI78">
        <v>1</v>
      </c>
      <c r="BJ78">
        <v>3</v>
      </c>
      <c r="BK78">
        <f t="shared" si="44"/>
        <v>1</v>
      </c>
      <c r="BL78" t="s">
        <v>106</v>
      </c>
      <c r="BM78" t="s">
        <v>90</v>
      </c>
      <c r="BN78" s="1">
        <v>4.2476851851851851E-3</v>
      </c>
      <c r="BP78" s="5" t="s">
        <v>1041</v>
      </c>
      <c r="BR78" s="11" t="b">
        <f t="shared" si="33"/>
        <v>0</v>
      </c>
      <c r="BS78" s="11" t="b">
        <f t="shared" si="33"/>
        <v>0</v>
      </c>
      <c r="BT78" s="11" t="b">
        <f t="shared" si="33"/>
        <v>0</v>
      </c>
      <c r="BU78" s="11" t="b">
        <f t="shared" si="33"/>
        <v>0</v>
      </c>
      <c r="BV78" s="11" t="b">
        <f t="shared" si="23"/>
        <v>0</v>
      </c>
      <c r="BW78" s="11" t="b">
        <f t="shared" si="23"/>
        <v>0</v>
      </c>
      <c r="BZ78" s="11" t="b">
        <f t="shared" si="45"/>
        <v>0</v>
      </c>
      <c r="CA78" s="11" t="b">
        <f t="shared" si="46"/>
        <v>0</v>
      </c>
      <c r="CB78" s="11" t="b">
        <f t="shared" si="50"/>
        <v>0</v>
      </c>
      <c r="CC78" s="11" t="b">
        <f t="shared" si="50"/>
        <v>0</v>
      </c>
      <c r="CD78" s="11" t="b">
        <f t="shared" si="50"/>
        <v>0</v>
      </c>
      <c r="CE78" s="11" t="b">
        <f t="shared" si="50"/>
        <v>0</v>
      </c>
      <c r="CF78" s="11" t="b">
        <f t="shared" si="50"/>
        <v>0</v>
      </c>
      <c r="CG78" s="11" t="b">
        <f t="shared" si="50"/>
        <v>0</v>
      </c>
      <c r="CH78" s="11" t="b">
        <f t="shared" si="50"/>
        <v>0</v>
      </c>
      <c r="CI78" s="11" t="b">
        <f t="shared" si="50"/>
        <v>0</v>
      </c>
      <c r="CJ78" s="11" t="b">
        <f t="shared" si="50"/>
        <v>0</v>
      </c>
      <c r="CK78" s="11" t="b">
        <f t="shared" si="50"/>
        <v>0</v>
      </c>
      <c r="CL78" s="11" t="b">
        <f t="shared" si="50"/>
        <v>0</v>
      </c>
      <c r="CM78" s="11" t="b">
        <f t="shared" si="50"/>
        <v>0</v>
      </c>
      <c r="CN78" s="11" t="b">
        <f t="shared" si="50"/>
        <v>0</v>
      </c>
      <c r="CO78" s="11" t="b">
        <f t="shared" si="25"/>
        <v>0</v>
      </c>
      <c r="CP78" s="11" t="b">
        <f t="shared" si="48"/>
        <v>0</v>
      </c>
      <c r="CQ78" s="11" t="b">
        <f t="shared" si="47"/>
        <v>0</v>
      </c>
    </row>
    <row r="79" spans="1:96">
      <c r="A79" t="s">
        <v>700</v>
      </c>
      <c r="B79" t="s">
        <v>701</v>
      </c>
      <c r="C79" t="s">
        <v>562</v>
      </c>
      <c r="D79" t="s">
        <v>54</v>
      </c>
      <c r="E79" t="s">
        <v>71</v>
      </c>
      <c r="F79" t="s">
        <v>132</v>
      </c>
      <c r="G79">
        <f t="shared" si="49"/>
        <v>1</v>
      </c>
      <c r="H79">
        <f t="shared" si="49"/>
        <v>0</v>
      </c>
      <c r="I79">
        <f t="shared" si="49"/>
        <v>0</v>
      </c>
      <c r="J79">
        <f t="shared" si="49"/>
        <v>0</v>
      </c>
      <c r="K79">
        <f t="shared" si="37"/>
        <v>1</v>
      </c>
      <c r="L79" t="s">
        <v>72</v>
      </c>
      <c r="M79" t="s">
        <v>702</v>
      </c>
      <c r="N79" t="str">
        <f t="shared" si="38"/>
        <v>Finland</v>
      </c>
      <c r="O79" t="s">
        <v>59</v>
      </c>
      <c r="P79" t="s">
        <v>60</v>
      </c>
      <c r="Q79">
        <v>2</v>
      </c>
      <c r="R79">
        <v>2</v>
      </c>
      <c r="S79">
        <v>1</v>
      </c>
      <c r="T79">
        <v>3</v>
      </c>
      <c r="U79">
        <v>2</v>
      </c>
      <c r="V79">
        <v>2</v>
      </c>
      <c r="W79">
        <v>3</v>
      </c>
      <c r="X79">
        <f t="shared" si="39"/>
        <v>-8.3333333333333329E-2</v>
      </c>
      <c r="Y79">
        <f t="shared" si="40"/>
        <v>0</v>
      </c>
      <c r="Z79">
        <v>6</v>
      </c>
      <c r="AA79">
        <v>6</v>
      </c>
      <c r="AB79">
        <v>5</v>
      </c>
      <c r="AC79">
        <v>6</v>
      </c>
      <c r="AD79">
        <v>5</v>
      </c>
      <c r="AE79">
        <v>5</v>
      </c>
      <c r="AF79">
        <v>4</v>
      </c>
      <c r="AG79">
        <v>3</v>
      </c>
      <c r="AH79">
        <v>3</v>
      </c>
      <c r="AI79" s="35">
        <v>4</v>
      </c>
      <c r="AJ79">
        <v>5</v>
      </c>
      <c r="AK79">
        <v>5</v>
      </c>
      <c r="AL79">
        <v>5</v>
      </c>
      <c r="AM79">
        <v>5</v>
      </c>
      <c r="AN79">
        <v>5</v>
      </c>
      <c r="AO79">
        <v>6</v>
      </c>
      <c r="AP79">
        <v>5</v>
      </c>
      <c r="AQ79">
        <v>3</v>
      </c>
      <c r="AR79">
        <v>3</v>
      </c>
      <c r="AS79">
        <v>4</v>
      </c>
      <c r="AT79">
        <v>3</v>
      </c>
      <c r="AU79">
        <v>4</v>
      </c>
      <c r="AV79">
        <f t="shared" si="41"/>
        <v>3.4</v>
      </c>
      <c r="AW79">
        <v>6</v>
      </c>
      <c r="AX79">
        <v>4</v>
      </c>
      <c r="AY79">
        <f t="shared" si="34"/>
        <v>5</v>
      </c>
      <c r="AZ79">
        <f t="shared" si="42"/>
        <v>1</v>
      </c>
      <c r="BA79">
        <f t="shared" si="35"/>
        <v>5</v>
      </c>
      <c r="BB79">
        <f t="shared" si="43"/>
        <v>1</v>
      </c>
      <c r="BC79" t="s">
        <v>375</v>
      </c>
      <c r="BD79" t="s">
        <v>634</v>
      </c>
      <c r="BE79" t="s">
        <v>703</v>
      </c>
      <c r="BF79">
        <v>0</v>
      </c>
      <c r="BG79">
        <v>0</v>
      </c>
      <c r="BH79">
        <f t="shared" si="36"/>
        <v>0</v>
      </c>
      <c r="BI79">
        <v>1</v>
      </c>
      <c r="BJ79">
        <v>1</v>
      </c>
      <c r="BK79">
        <f t="shared" si="44"/>
        <v>0</v>
      </c>
      <c r="BL79" t="s">
        <v>704</v>
      </c>
      <c r="BM79" t="s">
        <v>379</v>
      </c>
      <c r="BN79" s="1">
        <v>8.3449074074074085E-3</v>
      </c>
      <c r="BO79" t="s">
        <v>705</v>
      </c>
      <c r="BP79" s="5" t="s">
        <v>1051</v>
      </c>
      <c r="BR79" s="11" t="b">
        <f t="shared" si="33"/>
        <v>0</v>
      </c>
      <c r="BS79" s="11" t="b">
        <f t="shared" si="33"/>
        <v>0</v>
      </c>
      <c r="BT79" s="11" t="b">
        <f t="shared" si="33"/>
        <v>0</v>
      </c>
      <c r="BU79" s="11" t="b">
        <f t="shared" si="33"/>
        <v>0</v>
      </c>
      <c r="BV79" s="11" t="b">
        <f t="shared" si="23"/>
        <v>0</v>
      </c>
      <c r="BW79" s="11" t="b">
        <f t="shared" si="23"/>
        <v>0</v>
      </c>
      <c r="BX79" s="5" t="s">
        <v>1080</v>
      </c>
      <c r="BZ79" s="11" t="b">
        <f t="shared" si="45"/>
        <v>1</v>
      </c>
      <c r="CA79" s="11" t="b">
        <f t="shared" si="46"/>
        <v>1</v>
      </c>
      <c r="CB79" s="11" t="b">
        <f t="shared" si="50"/>
        <v>0</v>
      </c>
      <c r="CC79" s="11" t="b">
        <f t="shared" si="50"/>
        <v>0</v>
      </c>
      <c r="CD79" s="11" t="b">
        <f t="shared" si="50"/>
        <v>0</v>
      </c>
      <c r="CE79" s="11" t="b">
        <f t="shared" si="50"/>
        <v>0</v>
      </c>
      <c r="CF79" s="11" t="b">
        <f t="shared" si="50"/>
        <v>0</v>
      </c>
      <c r="CG79" s="11" t="b">
        <f t="shared" si="50"/>
        <v>0</v>
      </c>
      <c r="CH79" s="11" t="b">
        <f t="shared" si="50"/>
        <v>0</v>
      </c>
      <c r="CI79" s="11" t="b">
        <f t="shared" si="50"/>
        <v>1</v>
      </c>
      <c r="CJ79" s="11" t="b">
        <f t="shared" si="50"/>
        <v>0</v>
      </c>
      <c r="CK79" s="11" t="b">
        <f t="shared" si="50"/>
        <v>0</v>
      </c>
      <c r="CL79" s="11" t="b">
        <f t="shared" si="50"/>
        <v>0</v>
      </c>
      <c r="CM79" s="11" t="b">
        <f t="shared" si="50"/>
        <v>0</v>
      </c>
      <c r="CN79" s="11" t="b">
        <f t="shared" si="50"/>
        <v>0</v>
      </c>
      <c r="CO79" s="11" t="b">
        <f t="shared" si="25"/>
        <v>0</v>
      </c>
      <c r="CP79" s="11" t="b">
        <f t="shared" si="48"/>
        <v>0</v>
      </c>
      <c r="CQ79" s="11" t="b">
        <f t="shared" si="47"/>
        <v>0</v>
      </c>
    </row>
    <row r="80" spans="1:96">
      <c r="A80" t="s">
        <v>706</v>
      </c>
      <c r="B80" t="s">
        <v>707</v>
      </c>
      <c r="C80" t="s">
        <v>562</v>
      </c>
      <c r="D80" t="s">
        <v>54</v>
      </c>
      <c r="E80" t="s">
        <v>144</v>
      </c>
      <c r="F80" t="s">
        <v>116</v>
      </c>
      <c r="G80">
        <f t="shared" si="49"/>
        <v>0</v>
      </c>
      <c r="H80">
        <f t="shared" si="49"/>
        <v>1</v>
      </c>
      <c r="I80">
        <f t="shared" si="49"/>
        <v>0</v>
      </c>
      <c r="J80">
        <f t="shared" si="49"/>
        <v>0</v>
      </c>
      <c r="K80">
        <f t="shared" si="37"/>
        <v>1</v>
      </c>
      <c r="L80" t="s">
        <v>72</v>
      </c>
      <c r="M80" t="s">
        <v>125</v>
      </c>
      <c r="N80" t="str">
        <f t="shared" si="38"/>
        <v>United Kingdom</v>
      </c>
      <c r="O80" t="s">
        <v>74</v>
      </c>
      <c r="P80" t="s">
        <v>98</v>
      </c>
      <c r="Q80">
        <v>2</v>
      </c>
      <c r="R80">
        <v>4</v>
      </c>
      <c r="S80">
        <v>3</v>
      </c>
      <c r="T80">
        <v>4</v>
      </c>
      <c r="U80">
        <v>4</v>
      </c>
      <c r="V80">
        <v>4</v>
      </c>
      <c r="W80">
        <v>4</v>
      </c>
      <c r="X80">
        <f t="shared" si="39"/>
        <v>-0.125</v>
      </c>
      <c r="Y80">
        <f t="shared" si="40"/>
        <v>0</v>
      </c>
      <c r="Z80">
        <v>5</v>
      </c>
      <c r="AA80">
        <v>5</v>
      </c>
      <c r="AB80">
        <v>4</v>
      </c>
      <c r="AC80">
        <v>5</v>
      </c>
      <c r="AD80">
        <v>5</v>
      </c>
      <c r="AE80">
        <v>6</v>
      </c>
      <c r="AF80">
        <v>6</v>
      </c>
      <c r="AG80">
        <v>1</v>
      </c>
      <c r="AH80">
        <v>5</v>
      </c>
      <c r="AI80" s="35">
        <v>5</v>
      </c>
      <c r="AJ80">
        <v>3</v>
      </c>
      <c r="AK80">
        <v>3</v>
      </c>
      <c r="AL80">
        <v>1</v>
      </c>
      <c r="AM80">
        <v>5</v>
      </c>
      <c r="AN80">
        <v>4</v>
      </c>
      <c r="AO80">
        <v>2</v>
      </c>
      <c r="AP80">
        <v>4</v>
      </c>
      <c r="AQ80">
        <v>3</v>
      </c>
      <c r="AR80">
        <v>3</v>
      </c>
      <c r="AS80">
        <v>2</v>
      </c>
      <c r="AT80">
        <v>3</v>
      </c>
      <c r="AU80">
        <v>3</v>
      </c>
      <c r="AV80">
        <f t="shared" si="41"/>
        <v>2.8</v>
      </c>
      <c r="AW80">
        <v>6</v>
      </c>
      <c r="AX80">
        <v>1</v>
      </c>
      <c r="AY80">
        <f t="shared" si="34"/>
        <v>3.375</v>
      </c>
      <c r="AZ80">
        <f t="shared" si="42"/>
        <v>1</v>
      </c>
      <c r="BA80">
        <f t="shared" si="35"/>
        <v>5.125</v>
      </c>
      <c r="BB80">
        <f t="shared" si="43"/>
        <v>1</v>
      </c>
      <c r="BC80" t="s">
        <v>501</v>
      </c>
      <c r="BD80" t="s">
        <v>672</v>
      </c>
      <c r="BE80" t="s">
        <v>708</v>
      </c>
      <c r="BF80">
        <v>0</v>
      </c>
      <c r="BG80">
        <v>2</v>
      </c>
      <c r="BH80">
        <f t="shared" si="36"/>
        <v>2</v>
      </c>
      <c r="BI80">
        <v>4</v>
      </c>
      <c r="BJ80">
        <v>2</v>
      </c>
      <c r="BK80">
        <f t="shared" si="44"/>
        <v>1</v>
      </c>
      <c r="BL80" t="s">
        <v>709</v>
      </c>
      <c r="BM80" t="s">
        <v>710</v>
      </c>
      <c r="BN80" s="1">
        <v>4.2013888888888891E-3</v>
      </c>
      <c r="BO80" t="s">
        <v>711</v>
      </c>
      <c r="BP80" s="5" t="s">
        <v>736</v>
      </c>
      <c r="BQ80" s="5" t="s">
        <v>1157</v>
      </c>
      <c r="BR80" s="11" t="b">
        <f t="shared" ref="BR80:BU99" si="51">ISNUMBER(SEARCH(BR$2,$BQ80))</f>
        <v>1</v>
      </c>
      <c r="BS80" s="11" t="b">
        <f t="shared" si="51"/>
        <v>0</v>
      </c>
      <c r="BT80" s="11" t="b">
        <f t="shared" si="51"/>
        <v>0</v>
      </c>
      <c r="BU80" s="11" t="b">
        <f t="shared" si="51"/>
        <v>0</v>
      </c>
      <c r="BV80" s="11" t="b">
        <f t="shared" si="23"/>
        <v>0</v>
      </c>
      <c r="BW80" s="11" t="b">
        <f t="shared" si="23"/>
        <v>0</v>
      </c>
      <c r="BZ80" s="11" t="b">
        <f t="shared" si="45"/>
        <v>0</v>
      </c>
      <c r="CA80" s="11" t="b">
        <f t="shared" si="46"/>
        <v>0</v>
      </c>
      <c r="CB80" s="11" t="b">
        <f t="shared" si="50"/>
        <v>0</v>
      </c>
      <c r="CC80" s="11" t="b">
        <f t="shared" si="50"/>
        <v>0</v>
      </c>
      <c r="CD80" s="11" t="b">
        <f t="shared" si="50"/>
        <v>0</v>
      </c>
      <c r="CE80" s="11" t="b">
        <f t="shared" si="50"/>
        <v>0</v>
      </c>
      <c r="CF80" s="11" t="b">
        <f t="shared" si="50"/>
        <v>0</v>
      </c>
      <c r="CG80" s="11" t="b">
        <f t="shared" si="50"/>
        <v>0</v>
      </c>
      <c r="CH80" s="11" t="b">
        <f t="shared" si="50"/>
        <v>0</v>
      </c>
      <c r="CI80" s="11" t="b">
        <f t="shared" si="50"/>
        <v>0</v>
      </c>
      <c r="CJ80" s="11" t="b">
        <f t="shared" si="50"/>
        <v>0</v>
      </c>
      <c r="CK80" s="11" t="b">
        <f t="shared" si="50"/>
        <v>0</v>
      </c>
      <c r="CL80" s="11" t="b">
        <f t="shared" si="50"/>
        <v>0</v>
      </c>
      <c r="CM80" s="11" t="b">
        <f t="shared" si="50"/>
        <v>0</v>
      </c>
      <c r="CN80" s="11" t="b">
        <f t="shared" si="50"/>
        <v>0</v>
      </c>
      <c r="CO80" s="11" t="b">
        <f t="shared" si="25"/>
        <v>0</v>
      </c>
      <c r="CP80" s="11" t="b">
        <f t="shared" si="48"/>
        <v>0</v>
      </c>
      <c r="CQ80" s="11" t="b">
        <f t="shared" si="47"/>
        <v>0</v>
      </c>
    </row>
    <row r="81" spans="1:96">
      <c r="A81" t="s">
        <v>712</v>
      </c>
      <c r="B81" t="s">
        <v>713</v>
      </c>
      <c r="C81" t="s">
        <v>562</v>
      </c>
      <c r="D81" t="s">
        <v>54</v>
      </c>
      <c r="E81" t="s">
        <v>55</v>
      </c>
      <c r="F81" t="s">
        <v>83</v>
      </c>
      <c r="G81">
        <f t="shared" si="49"/>
        <v>0</v>
      </c>
      <c r="H81">
        <f t="shared" si="49"/>
        <v>0</v>
      </c>
      <c r="I81">
        <f t="shared" si="49"/>
        <v>1</v>
      </c>
      <c r="J81">
        <f t="shared" si="49"/>
        <v>0</v>
      </c>
      <c r="K81">
        <f t="shared" si="37"/>
        <v>1</v>
      </c>
      <c r="L81" t="s">
        <v>96</v>
      </c>
      <c r="M81" t="s">
        <v>58</v>
      </c>
      <c r="N81" t="str">
        <f t="shared" si="38"/>
        <v>Portugal</v>
      </c>
      <c r="O81" t="s">
        <v>74</v>
      </c>
      <c r="P81" t="s">
        <v>103</v>
      </c>
      <c r="Q81">
        <v>3</v>
      </c>
      <c r="R81">
        <v>2</v>
      </c>
      <c r="S81">
        <v>3</v>
      </c>
      <c r="T81">
        <v>2</v>
      </c>
      <c r="U81">
        <v>2</v>
      </c>
      <c r="V81">
        <v>5</v>
      </c>
      <c r="W81">
        <v>3</v>
      </c>
      <c r="X81">
        <f t="shared" si="39"/>
        <v>8.3333333333333329E-2</v>
      </c>
      <c r="Y81">
        <f t="shared" si="40"/>
        <v>8.3333333333333329E-2</v>
      </c>
      <c r="Z81">
        <v>4</v>
      </c>
      <c r="AA81">
        <v>5</v>
      </c>
      <c r="AB81">
        <v>4</v>
      </c>
      <c r="AC81">
        <v>4</v>
      </c>
      <c r="AD81">
        <v>2</v>
      </c>
      <c r="AE81">
        <v>4</v>
      </c>
      <c r="AF81">
        <v>3</v>
      </c>
      <c r="AG81">
        <v>2</v>
      </c>
      <c r="AH81">
        <v>4</v>
      </c>
      <c r="AI81" s="35">
        <v>4</v>
      </c>
      <c r="AJ81">
        <v>1</v>
      </c>
      <c r="AK81">
        <v>4</v>
      </c>
      <c r="AL81">
        <v>2</v>
      </c>
      <c r="AM81">
        <v>5</v>
      </c>
      <c r="AN81">
        <v>4</v>
      </c>
      <c r="AO81">
        <v>5</v>
      </c>
      <c r="AP81">
        <v>1</v>
      </c>
      <c r="AQ81">
        <v>4</v>
      </c>
      <c r="AR81">
        <v>4</v>
      </c>
      <c r="AS81">
        <v>4</v>
      </c>
      <c r="AT81">
        <v>4</v>
      </c>
      <c r="AU81">
        <v>4</v>
      </c>
      <c r="AV81">
        <f t="shared" si="41"/>
        <v>4</v>
      </c>
      <c r="AW81">
        <v>6</v>
      </c>
      <c r="AX81">
        <v>0</v>
      </c>
      <c r="AY81">
        <f t="shared" si="34"/>
        <v>3.25</v>
      </c>
      <c r="AZ81">
        <f t="shared" si="42"/>
        <v>1</v>
      </c>
      <c r="BA81">
        <f t="shared" si="35"/>
        <v>3.75</v>
      </c>
      <c r="BB81">
        <f t="shared" si="43"/>
        <v>1</v>
      </c>
      <c r="BC81" t="s">
        <v>61</v>
      </c>
      <c r="BD81" t="s">
        <v>277</v>
      </c>
      <c r="BE81" t="s">
        <v>714</v>
      </c>
      <c r="BF81">
        <v>3</v>
      </c>
      <c r="BH81">
        <f t="shared" si="36"/>
        <v>3</v>
      </c>
      <c r="BI81">
        <v>1</v>
      </c>
      <c r="BJ81">
        <v>4</v>
      </c>
      <c r="BK81">
        <f t="shared" si="44"/>
        <v>1</v>
      </c>
      <c r="BL81" t="s">
        <v>715</v>
      </c>
      <c r="BM81" t="s">
        <v>65</v>
      </c>
      <c r="BN81" s="1">
        <v>3.9699074074074072E-3</v>
      </c>
      <c r="BP81" s="5" t="s">
        <v>1041</v>
      </c>
      <c r="BR81" s="11" t="b">
        <f t="shared" si="51"/>
        <v>0</v>
      </c>
      <c r="BS81" s="11" t="b">
        <f t="shared" si="51"/>
        <v>0</v>
      </c>
      <c r="BT81" s="11" t="b">
        <f t="shared" si="51"/>
        <v>0</v>
      </c>
      <c r="BU81" s="11" t="b">
        <f t="shared" si="51"/>
        <v>0</v>
      </c>
      <c r="BV81" s="11" t="b">
        <f t="shared" si="23"/>
        <v>0</v>
      </c>
      <c r="BW81" s="11" t="b">
        <f t="shared" si="23"/>
        <v>0</v>
      </c>
      <c r="BZ81" s="11" t="b">
        <f t="shared" si="45"/>
        <v>0</v>
      </c>
      <c r="CA81" s="11" t="b">
        <f t="shared" si="46"/>
        <v>0</v>
      </c>
      <c r="CB81" s="11" t="b">
        <f t="shared" si="50"/>
        <v>0</v>
      </c>
      <c r="CC81" s="11" t="b">
        <f t="shared" si="50"/>
        <v>0</v>
      </c>
      <c r="CD81" s="11" t="b">
        <f t="shared" si="50"/>
        <v>0</v>
      </c>
      <c r="CE81" s="11" t="b">
        <f t="shared" si="50"/>
        <v>0</v>
      </c>
      <c r="CF81" s="11" t="b">
        <f t="shared" si="50"/>
        <v>0</v>
      </c>
      <c r="CG81" s="11" t="b">
        <f t="shared" si="50"/>
        <v>0</v>
      </c>
      <c r="CH81" s="11" t="b">
        <f t="shared" si="50"/>
        <v>0</v>
      </c>
      <c r="CI81" s="11" t="b">
        <f t="shared" si="50"/>
        <v>0</v>
      </c>
      <c r="CJ81" s="11" t="b">
        <f t="shared" si="50"/>
        <v>0</v>
      </c>
      <c r="CK81" s="11" t="b">
        <f t="shared" si="50"/>
        <v>0</v>
      </c>
      <c r="CL81" s="11" t="b">
        <f t="shared" si="50"/>
        <v>0</v>
      </c>
      <c r="CM81" s="11" t="b">
        <f t="shared" si="50"/>
        <v>0</v>
      </c>
      <c r="CN81" s="11" t="b">
        <f t="shared" si="50"/>
        <v>0</v>
      </c>
      <c r="CO81" s="11" t="b">
        <f t="shared" si="25"/>
        <v>0</v>
      </c>
      <c r="CP81" s="11" t="b">
        <f t="shared" si="48"/>
        <v>0</v>
      </c>
      <c r="CQ81" s="11" t="b">
        <f t="shared" si="47"/>
        <v>0</v>
      </c>
    </row>
    <row r="82" spans="1:96">
      <c r="A82" t="s">
        <v>716</v>
      </c>
      <c r="B82" t="s">
        <v>717</v>
      </c>
      <c r="C82" t="s">
        <v>562</v>
      </c>
      <c r="D82" t="s">
        <v>70</v>
      </c>
      <c r="E82" t="s">
        <v>144</v>
      </c>
      <c r="F82" t="s">
        <v>56</v>
      </c>
      <c r="G82">
        <f t="shared" si="49"/>
        <v>0</v>
      </c>
      <c r="H82">
        <f t="shared" si="49"/>
        <v>0</v>
      </c>
      <c r="I82">
        <f t="shared" si="49"/>
        <v>0</v>
      </c>
      <c r="J82">
        <f t="shared" si="49"/>
        <v>1</v>
      </c>
      <c r="K82">
        <f t="shared" si="37"/>
        <v>1</v>
      </c>
      <c r="L82" t="s">
        <v>72</v>
      </c>
      <c r="M82" t="s">
        <v>718</v>
      </c>
      <c r="N82" t="str">
        <f t="shared" si="38"/>
        <v>Portuguese</v>
      </c>
      <c r="O82" t="s">
        <v>59</v>
      </c>
      <c r="P82" t="s">
        <v>296</v>
      </c>
      <c r="Q82">
        <v>1</v>
      </c>
      <c r="R82">
        <v>3</v>
      </c>
      <c r="S82">
        <v>2</v>
      </c>
      <c r="T82">
        <v>3</v>
      </c>
      <c r="U82">
        <v>2</v>
      </c>
      <c r="V82">
        <v>5</v>
      </c>
      <c r="W82">
        <v>3</v>
      </c>
      <c r="X82">
        <f t="shared" si="39"/>
        <v>-0.125</v>
      </c>
      <c r="Y82">
        <f t="shared" si="40"/>
        <v>0.125</v>
      </c>
      <c r="Z82">
        <v>2</v>
      </c>
      <c r="AA82">
        <v>3</v>
      </c>
      <c r="AB82">
        <v>4</v>
      </c>
      <c r="AC82">
        <v>4</v>
      </c>
      <c r="AD82">
        <v>3</v>
      </c>
      <c r="AE82">
        <v>4</v>
      </c>
      <c r="AF82">
        <v>2</v>
      </c>
      <c r="AG82">
        <v>2</v>
      </c>
      <c r="AH82">
        <v>4</v>
      </c>
      <c r="AI82" s="35">
        <v>2</v>
      </c>
      <c r="AJ82">
        <v>3</v>
      </c>
      <c r="AK82">
        <v>1</v>
      </c>
      <c r="AL82">
        <v>3</v>
      </c>
      <c r="AM82">
        <v>4</v>
      </c>
      <c r="AN82">
        <v>3</v>
      </c>
      <c r="AO82">
        <v>1</v>
      </c>
      <c r="AP82">
        <v>1</v>
      </c>
      <c r="AQ82">
        <v>1</v>
      </c>
      <c r="AR82">
        <v>3</v>
      </c>
      <c r="AS82">
        <v>3</v>
      </c>
      <c r="AT82">
        <v>4</v>
      </c>
      <c r="AU82">
        <v>4</v>
      </c>
      <c r="AV82">
        <f t="shared" si="41"/>
        <v>3</v>
      </c>
      <c r="AW82">
        <v>6</v>
      </c>
      <c r="AX82">
        <v>1</v>
      </c>
      <c r="AY82">
        <f t="shared" si="34"/>
        <v>2.25</v>
      </c>
      <c r="AZ82">
        <f t="shared" si="42"/>
        <v>0</v>
      </c>
      <c r="BA82">
        <f t="shared" si="35"/>
        <v>3.25</v>
      </c>
      <c r="BB82">
        <f t="shared" si="43"/>
        <v>1</v>
      </c>
      <c r="BC82" t="s">
        <v>145</v>
      </c>
      <c r="BD82" t="s">
        <v>719</v>
      </c>
      <c r="BE82" t="s">
        <v>720</v>
      </c>
      <c r="BF82">
        <v>0</v>
      </c>
      <c r="BG82">
        <v>1</v>
      </c>
      <c r="BH82">
        <f t="shared" si="36"/>
        <v>1</v>
      </c>
      <c r="BI82">
        <v>1</v>
      </c>
      <c r="BJ82">
        <v>2</v>
      </c>
      <c r="BK82">
        <f t="shared" si="44"/>
        <v>1</v>
      </c>
      <c r="BL82" t="s">
        <v>453</v>
      </c>
      <c r="BM82" t="s">
        <v>149</v>
      </c>
      <c r="BN82" s="1">
        <v>3.3333333333333335E-3</v>
      </c>
      <c r="BO82" t="s">
        <v>721</v>
      </c>
      <c r="BP82" s="5" t="s">
        <v>1041</v>
      </c>
      <c r="BR82" s="11" t="b">
        <f t="shared" si="51"/>
        <v>0</v>
      </c>
      <c r="BS82" s="11" t="b">
        <f t="shared" si="51"/>
        <v>0</v>
      </c>
      <c r="BT82" s="11" t="b">
        <f t="shared" si="51"/>
        <v>0</v>
      </c>
      <c r="BU82" s="11" t="b">
        <f t="shared" si="51"/>
        <v>0</v>
      </c>
      <c r="BV82" s="11" t="b">
        <f t="shared" si="23"/>
        <v>0</v>
      </c>
      <c r="BW82" s="11" t="b">
        <f t="shared" si="23"/>
        <v>0</v>
      </c>
      <c r="BZ82" s="11" t="b">
        <f t="shared" si="45"/>
        <v>0</v>
      </c>
      <c r="CA82" s="11" t="b">
        <f t="shared" si="46"/>
        <v>0</v>
      </c>
      <c r="CB82" s="11" t="b">
        <f t="shared" si="50"/>
        <v>0</v>
      </c>
      <c r="CC82" s="11" t="b">
        <f t="shared" si="50"/>
        <v>0</v>
      </c>
      <c r="CD82" s="11" t="b">
        <f t="shared" si="50"/>
        <v>0</v>
      </c>
      <c r="CE82" s="11" t="b">
        <f t="shared" si="50"/>
        <v>0</v>
      </c>
      <c r="CF82" s="11" t="b">
        <f t="shared" si="50"/>
        <v>0</v>
      </c>
      <c r="CG82" s="11" t="b">
        <f t="shared" si="50"/>
        <v>0</v>
      </c>
      <c r="CH82" s="11" t="b">
        <f t="shared" si="50"/>
        <v>0</v>
      </c>
      <c r="CI82" s="11" t="b">
        <f t="shared" si="50"/>
        <v>0</v>
      </c>
      <c r="CJ82" s="11" t="b">
        <f t="shared" si="50"/>
        <v>0</v>
      </c>
      <c r="CK82" s="11" t="b">
        <f t="shared" si="50"/>
        <v>0</v>
      </c>
      <c r="CL82" s="11" t="b">
        <f t="shared" si="50"/>
        <v>0</v>
      </c>
      <c r="CM82" s="11" t="b">
        <f t="shared" si="50"/>
        <v>0</v>
      </c>
      <c r="CN82" s="11" t="b">
        <f t="shared" si="50"/>
        <v>0</v>
      </c>
      <c r="CO82" s="11" t="b">
        <f t="shared" si="25"/>
        <v>0</v>
      </c>
      <c r="CP82" s="11" t="b">
        <f t="shared" si="48"/>
        <v>0</v>
      </c>
      <c r="CQ82" s="11" t="b">
        <f t="shared" si="47"/>
        <v>0</v>
      </c>
      <c r="CR82" t="s">
        <v>722</v>
      </c>
    </row>
    <row r="83" spans="1:96">
      <c r="A83" t="s">
        <v>723</v>
      </c>
      <c r="B83" t="s">
        <v>724</v>
      </c>
      <c r="C83" t="s">
        <v>562</v>
      </c>
      <c r="D83" t="s">
        <v>70</v>
      </c>
      <c r="E83" t="s">
        <v>95</v>
      </c>
      <c r="F83" t="s">
        <v>56</v>
      </c>
      <c r="G83">
        <f t="shared" si="49"/>
        <v>0</v>
      </c>
      <c r="H83">
        <f t="shared" si="49"/>
        <v>0</v>
      </c>
      <c r="I83">
        <f t="shared" si="49"/>
        <v>0</v>
      </c>
      <c r="J83">
        <f t="shared" si="49"/>
        <v>1</v>
      </c>
      <c r="K83">
        <f t="shared" si="37"/>
        <v>1</v>
      </c>
      <c r="L83" t="s">
        <v>347</v>
      </c>
      <c r="M83" t="s">
        <v>725</v>
      </c>
      <c r="N83" t="str">
        <f t="shared" si="38"/>
        <v>france</v>
      </c>
      <c r="O83" t="s">
        <v>59</v>
      </c>
      <c r="P83" t="s">
        <v>60</v>
      </c>
      <c r="Q83">
        <v>3</v>
      </c>
      <c r="R83">
        <v>1</v>
      </c>
      <c r="S83">
        <v>3</v>
      </c>
      <c r="T83">
        <v>1</v>
      </c>
      <c r="U83">
        <v>4</v>
      </c>
      <c r="V83">
        <v>4</v>
      </c>
      <c r="W83">
        <v>1</v>
      </c>
      <c r="X83">
        <f t="shared" si="39"/>
        <v>0.16666666666666666</v>
      </c>
      <c r="Y83">
        <f t="shared" si="40"/>
        <v>0</v>
      </c>
      <c r="Z83">
        <v>5</v>
      </c>
      <c r="AA83">
        <v>5</v>
      </c>
      <c r="AB83">
        <v>4</v>
      </c>
      <c r="AC83">
        <v>5</v>
      </c>
      <c r="AD83">
        <v>5</v>
      </c>
      <c r="AE83">
        <v>6</v>
      </c>
      <c r="AF83">
        <v>4</v>
      </c>
      <c r="AG83">
        <v>2</v>
      </c>
      <c r="AH83">
        <v>4</v>
      </c>
      <c r="AI83" s="35">
        <v>5</v>
      </c>
      <c r="AJ83">
        <v>5</v>
      </c>
      <c r="AK83">
        <v>5</v>
      </c>
      <c r="AL83">
        <v>3</v>
      </c>
      <c r="AM83">
        <v>6</v>
      </c>
      <c r="AN83">
        <v>5</v>
      </c>
      <c r="AO83">
        <v>4</v>
      </c>
      <c r="AP83">
        <v>4</v>
      </c>
      <c r="AQ83">
        <v>2</v>
      </c>
      <c r="AR83">
        <v>3</v>
      </c>
      <c r="AS83">
        <v>4</v>
      </c>
      <c r="AT83">
        <v>2</v>
      </c>
      <c r="AU83">
        <v>2</v>
      </c>
      <c r="AV83">
        <f t="shared" si="41"/>
        <v>2.6</v>
      </c>
      <c r="AW83">
        <v>6</v>
      </c>
      <c r="AX83">
        <v>2</v>
      </c>
      <c r="AY83">
        <f t="shared" si="34"/>
        <v>4.625</v>
      </c>
      <c r="AZ83">
        <f t="shared" si="42"/>
        <v>1</v>
      </c>
      <c r="BA83">
        <f t="shared" si="35"/>
        <v>4.75</v>
      </c>
      <c r="BB83">
        <f t="shared" si="43"/>
        <v>1</v>
      </c>
      <c r="BC83" t="s">
        <v>297</v>
      </c>
      <c r="BD83" t="s">
        <v>358</v>
      </c>
      <c r="BE83" t="s">
        <v>427</v>
      </c>
      <c r="BF83">
        <v>0</v>
      </c>
      <c r="BG83">
        <v>1</v>
      </c>
      <c r="BH83">
        <f t="shared" si="36"/>
        <v>1</v>
      </c>
      <c r="BI83">
        <v>1</v>
      </c>
      <c r="BJ83">
        <v>2</v>
      </c>
      <c r="BK83">
        <f t="shared" si="44"/>
        <v>1</v>
      </c>
      <c r="BL83" t="s">
        <v>300</v>
      </c>
      <c r="BM83" t="s">
        <v>301</v>
      </c>
      <c r="BN83" s="1">
        <v>3.5185185185185185E-3</v>
      </c>
      <c r="BO83" t="s">
        <v>726</v>
      </c>
      <c r="BP83" s="5" t="s">
        <v>1042</v>
      </c>
      <c r="BR83" s="11" t="b">
        <f t="shared" si="51"/>
        <v>0</v>
      </c>
      <c r="BS83" s="11" t="b">
        <f t="shared" si="51"/>
        <v>0</v>
      </c>
      <c r="BT83" s="11" t="b">
        <f t="shared" si="51"/>
        <v>0</v>
      </c>
      <c r="BU83" s="11" t="b">
        <f t="shared" si="51"/>
        <v>0</v>
      </c>
      <c r="BV83" s="11" t="b">
        <f t="shared" si="23"/>
        <v>0</v>
      </c>
      <c r="BW83" s="11" t="b">
        <f t="shared" si="23"/>
        <v>0</v>
      </c>
      <c r="BX83" s="5" t="s">
        <v>1045</v>
      </c>
      <c r="BY83" s="5" t="s">
        <v>1073</v>
      </c>
      <c r="BZ83" s="11" t="b">
        <f t="shared" si="45"/>
        <v>0</v>
      </c>
      <c r="CA83" s="11" t="b">
        <f t="shared" si="46"/>
        <v>0</v>
      </c>
      <c r="CB83" s="11" t="b">
        <f t="shared" si="50"/>
        <v>0</v>
      </c>
      <c r="CC83" s="11" t="b">
        <f t="shared" si="50"/>
        <v>1</v>
      </c>
      <c r="CD83" s="11" t="b">
        <f t="shared" si="50"/>
        <v>0</v>
      </c>
      <c r="CE83" s="11" t="b">
        <f t="shared" si="50"/>
        <v>0</v>
      </c>
      <c r="CF83" s="11" t="b">
        <f t="shared" si="50"/>
        <v>0</v>
      </c>
      <c r="CG83" s="11" t="b">
        <f t="shared" si="50"/>
        <v>0</v>
      </c>
      <c r="CH83" s="11" t="b">
        <f t="shared" si="50"/>
        <v>0</v>
      </c>
      <c r="CI83" s="11" t="b">
        <f t="shared" si="50"/>
        <v>0</v>
      </c>
      <c r="CJ83" s="11" t="b">
        <f t="shared" si="50"/>
        <v>0</v>
      </c>
      <c r="CK83" s="11" t="b">
        <f t="shared" si="50"/>
        <v>0</v>
      </c>
      <c r="CL83" s="11" t="b">
        <f t="shared" si="50"/>
        <v>1</v>
      </c>
      <c r="CM83" s="11" t="b">
        <f t="shared" si="50"/>
        <v>0</v>
      </c>
      <c r="CN83" s="11" t="b">
        <f t="shared" si="50"/>
        <v>0</v>
      </c>
      <c r="CO83" s="11" t="b">
        <f t="shared" si="25"/>
        <v>0</v>
      </c>
      <c r="CP83" s="11" t="b">
        <f t="shared" si="48"/>
        <v>1</v>
      </c>
      <c r="CQ83" s="11" t="b">
        <f t="shared" si="47"/>
        <v>0</v>
      </c>
      <c r="CR83" t="s">
        <v>727</v>
      </c>
    </row>
    <row r="84" spans="1:96">
      <c r="A84" t="s">
        <v>728</v>
      </c>
      <c r="B84" t="s">
        <v>729</v>
      </c>
      <c r="C84" t="s">
        <v>562</v>
      </c>
      <c r="D84" t="s">
        <v>70</v>
      </c>
      <c r="E84" t="s">
        <v>144</v>
      </c>
      <c r="F84" t="s">
        <v>56</v>
      </c>
      <c r="G84">
        <f t="shared" si="49"/>
        <v>0</v>
      </c>
      <c r="H84">
        <f t="shared" si="49"/>
        <v>0</v>
      </c>
      <c r="I84">
        <f t="shared" si="49"/>
        <v>0</v>
      </c>
      <c r="J84">
        <f t="shared" si="49"/>
        <v>1</v>
      </c>
      <c r="K84">
        <f t="shared" si="37"/>
        <v>1</v>
      </c>
      <c r="L84" t="s">
        <v>72</v>
      </c>
      <c r="M84" t="s">
        <v>84</v>
      </c>
      <c r="N84" t="str">
        <f t="shared" si="38"/>
        <v>United States</v>
      </c>
      <c r="O84" t="s">
        <v>59</v>
      </c>
      <c r="P84" t="s">
        <v>60</v>
      </c>
      <c r="Q84">
        <v>1</v>
      </c>
      <c r="R84">
        <v>1</v>
      </c>
      <c r="S84">
        <v>0</v>
      </c>
      <c r="T84">
        <v>1</v>
      </c>
      <c r="U84">
        <v>2</v>
      </c>
      <c r="V84">
        <v>2</v>
      </c>
      <c r="W84">
        <v>2</v>
      </c>
      <c r="X84">
        <f t="shared" si="39"/>
        <v>-4.1666666666666664E-2</v>
      </c>
      <c r="Y84">
        <f t="shared" si="40"/>
        <v>-4.1666666666666664E-2</v>
      </c>
      <c r="Z84">
        <v>4</v>
      </c>
      <c r="AA84">
        <v>4</v>
      </c>
      <c r="AB84">
        <v>3</v>
      </c>
      <c r="AC84">
        <v>3</v>
      </c>
      <c r="AD84">
        <v>3</v>
      </c>
      <c r="AE84">
        <v>3</v>
      </c>
      <c r="AF84">
        <v>3</v>
      </c>
      <c r="AG84">
        <v>1</v>
      </c>
      <c r="AH84">
        <v>5</v>
      </c>
      <c r="AI84" s="35">
        <v>5</v>
      </c>
      <c r="AJ84">
        <v>5</v>
      </c>
      <c r="AK84">
        <v>5</v>
      </c>
      <c r="AL84">
        <v>5</v>
      </c>
      <c r="AM84">
        <v>5</v>
      </c>
      <c r="AN84">
        <v>5</v>
      </c>
      <c r="AO84">
        <v>4</v>
      </c>
      <c r="AP84">
        <v>4</v>
      </c>
      <c r="AQ84">
        <v>5</v>
      </c>
      <c r="AR84">
        <v>5</v>
      </c>
      <c r="AS84">
        <v>5</v>
      </c>
      <c r="AT84">
        <v>5</v>
      </c>
      <c r="AU84">
        <v>5</v>
      </c>
      <c r="AV84">
        <f t="shared" si="41"/>
        <v>5</v>
      </c>
      <c r="AW84">
        <v>6</v>
      </c>
      <c r="AX84">
        <v>1</v>
      </c>
      <c r="AY84">
        <f t="shared" si="34"/>
        <v>4.75</v>
      </c>
      <c r="AZ84">
        <f t="shared" si="42"/>
        <v>1</v>
      </c>
      <c r="BA84">
        <f t="shared" si="35"/>
        <v>3.5</v>
      </c>
      <c r="BB84">
        <f t="shared" si="43"/>
        <v>1</v>
      </c>
      <c r="BC84" t="s">
        <v>61</v>
      </c>
      <c r="BD84" t="s">
        <v>126</v>
      </c>
      <c r="BE84" t="s">
        <v>127</v>
      </c>
      <c r="BF84">
        <v>1</v>
      </c>
      <c r="BH84">
        <f t="shared" si="36"/>
        <v>1</v>
      </c>
      <c r="BI84">
        <v>1</v>
      </c>
      <c r="BJ84">
        <v>1</v>
      </c>
      <c r="BK84">
        <f t="shared" si="44"/>
        <v>0</v>
      </c>
      <c r="BL84" t="s">
        <v>64</v>
      </c>
      <c r="BM84" t="s">
        <v>65</v>
      </c>
      <c r="BN84" s="1">
        <v>2.7314814814814819E-3</v>
      </c>
      <c r="BO84" t="s">
        <v>730</v>
      </c>
      <c r="BP84" s="5" t="s">
        <v>736</v>
      </c>
      <c r="BQ84" s="5" t="s">
        <v>1158</v>
      </c>
      <c r="BR84" s="11" t="b">
        <f t="shared" si="51"/>
        <v>1</v>
      </c>
      <c r="BS84" s="11" t="b">
        <f t="shared" si="51"/>
        <v>0</v>
      </c>
      <c r="BT84" s="11" t="b">
        <f t="shared" si="51"/>
        <v>0</v>
      </c>
      <c r="BU84" s="11" t="b">
        <f t="shared" si="51"/>
        <v>0</v>
      </c>
      <c r="BV84" s="11" t="b">
        <f t="shared" ref="BV84:BW103" si="52">ISNUMBER(SEARCH(BV$2,$BQ84))</f>
        <v>0</v>
      </c>
      <c r="BW84" s="11" t="b">
        <f t="shared" si="52"/>
        <v>0</v>
      </c>
      <c r="BZ84" s="11" t="b">
        <f t="shared" si="45"/>
        <v>0</v>
      </c>
      <c r="CA84" s="11" t="b">
        <f t="shared" si="46"/>
        <v>0</v>
      </c>
      <c r="CB84" s="11" t="b">
        <f t="shared" si="50"/>
        <v>0</v>
      </c>
      <c r="CC84" s="11" t="b">
        <f t="shared" si="50"/>
        <v>0</v>
      </c>
      <c r="CD84" s="11" t="b">
        <f t="shared" si="50"/>
        <v>0</v>
      </c>
      <c r="CE84" s="11" t="b">
        <f t="shared" si="50"/>
        <v>0</v>
      </c>
      <c r="CF84" s="11" t="b">
        <f t="shared" si="50"/>
        <v>0</v>
      </c>
      <c r="CG84" s="11" t="b">
        <f t="shared" si="50"/>
        <v>0</v>
      </c>
      <c r="CH84" s="11" t="b">
        <f t="shared" si="50"/>
        <v>0</v>
      </c>
      <c r="CI84" s="11" t="b">
        <f t="shared" si="50"/>
        <v>0</v>
      </c>
      <c r="CJ84" s="11" t="b">
        <f t="shared" si="50"/>
        <v>0</v>
      </c>
      <c r="CK84" s="11" t="b">
        <f t="shared" si="50"/>
        <v>0</v>
      </c>
      <c r="CL84" s="11" t="b">
        <f t="shared" si="50"/>
        <v>0</v>
      </c>
      <c r="CM84" s="11" t="b">
        <f t="shared" si="50"/>
        <v>0</v>
      </c>
      <c r="CN84" s="11" t="b">
        <f t="shared" si="50"/>
        <v>0</v>
      </c>
      <c r="CO84" s="11" t="b">
        <f t="shared" ref="CO84:CO147" si="53">ISNUMBER(SEARCH(CO$2,$BX84))</f>
        <v>0</v>
      </c>
      <c r="CP84" s="11" t="b">
        <f t="shared" si="48"/>
        <v>0</v>
      </c>
      <c r="CQ84" s="11" t="b">
        <f t="shared" si="47"/>
        <v>0</v>
      </c>
    </row>
    <row r="85" spans="1:96">
      <c r="A85" t="s">
        <v>731</v>
      </c>
      <c r="B85" t="s">
        <v>732</v>
      </c>
      <c r="C85" t="s">
        <v>562</v>
      </c>
      <c r="D85" t="s">
        <v>70</v>
      </c>
      <c r="E85" t="s">
        <v>144</v>
      </c>
      <c r="F85" t="s">
        <v>56</v>
      </c>
      <c r="G85">
        <f t="shared" si="49"/>
        <v>0</v>
      </c>
      <c r="H85">
        <f t="shared" si="49"/>
        <v>0</v>
      </c>
      <c r="I85">
        <f t="shared" si="49"/>
        <v>0</v>
      </c>
      <c r="J85">
        <f t="shared" si="49"/>
        <v>1</v>
      </c>
      <c r="K85">
        <f t="shared" si="37"/>
        <v>1</v>
      </c>
      <c r="L85" t="s">
        <v>96</v>
      </c>
      <c r="M85" t="s">
        <v>658</v>
      </c>
      <c r="N85" t="str">
        <f t="shared" si="38"/>
        <v>Bulgaria</v>
      </c>
      <c r="O85" t="s">
        <v>74</v>
      </c>
      <c r="P85" t="s">
        <v>85</v>
      </c>
      <c r="Q85">
        <v>4</v>
      </c>
      <c r="R85">
        <v>1</v>
      </c>
      <c r="S85">
        <v>3</v>
      </c>
      <c r="T85">
        <v>1</v>
      </c>
      <c r="U85">
        <v>5</v>
      </c>
      <c r="V85">
        <v>0</v>
      </c>
      <c r="W85">
        <v>5</v>
      </c>
      <c r="X85">
        <f t="shared" si="39"/>
        <v>0.20833333333333334</v>
      </c>
      <c r="Y85">
        <f t="shared" si="40"/>
        <v>-0.375</v>
      </c>
      <c r="Z85">
        <v>5</v>
      </c>
      <c r="AA85">
        <v>6</v>
      </c>
      <c r="AB85">
        <v>5</v>
      </c>
      <c r="AC85">
        <v>5</v>
      </c>
      <c r="AD85">
        <v>6</v>
      </c>
      <c r="AE85">
        <v>5</v>
      </c>
      <c r="AF85">
        <v>4</v>
      </c>
      <c r="AG85">
        <v>4</v>
      </c>
      <c r="AH85">
        <v>2</v>
      </c>
      <c r="AI85" s="35">
        <v>5</v>
      </c>
      <c r="AJ85">
        <v>5</v>
      </c>
      <c r="AK85">
        <v>5</v>
      </c>
      <c r="AL85">
        <v>5</v>
      </c>
      <c r="AM85">
        <v>6</v>
      </c>
      <c r="AN85">
        <v>5</v>
      </c>
      <c r="AO85">
        <v>4</v>
      </c>
      <c r="AP85">
        <v>5</v>
      </c>
      <c r="AQ85">
        <v>6</v>
      </c>
      <c r="AR85">
        <v>5</v>
      </c>
      <c r="AS85">
        <v>5</v>
      </c>
      <c r="AT85">
        <v>6</v>
      </c>
      <c r="AU85">
        <v>5</v>
      </c>
      <c r="AV85">
        <f t="shared" si="41"/>
        <v>5.4</v>
      </c>
      <c r="AW85">
        <v>6</v>
      </c>
      <c r="AX85">
        <v>5</v>
      </c>
      <c r="AY85">
        <f t="shared" si="34"/>
        <v>5</v>
      </c>
      <c r="AZ85">
        <f t="shared" si="42"/>
        <v>1</v>
      </c>
      <c r="BA85">
        <f t="shared" si="35"/>
        <v>4.75</v>
      </c>
      <c r="BB85">
        <f t="shared" si="43"/>
        <v>1</v>
      </c>
      <c r="BC85" t="s">
        <v>61</v>
      </c>
      <c r="BD85" t="s">
        <v>733</v>
      </c>
      <c r="BE85" t="s">
        <v>734</v>
      </c>
      <c r="BF85">
        <v>0</v>
      </c>
      <c r="BG85">
        <v>1</v>
      </c>
      <c r="BH85">
        <f t="shared" si="36"/>
        <v>1</v>
      </c>
      <c r="BI85">
        <v>1</v>
      </c>
      <c r="BJ85">
        <v>2</v>
      </c>
      <c r="BK85">
        <f t="shared" si="44"/>
        <v>1</v>
      </c>
      <c r="BL85" t="s">
        <v>64</v>
      </c>
      <c r="BM85" t="s">
        <v>65</v>
      </c>
      <c r="BN85" s="1">
        <v>3.4375E-3</v>
      </c>
      <c r="BO85" t="s">
        <v>735</v>
      </c>
      <c r="BP85" s="5" t="s">
        <v>1044</v>
      </c>
      <c r="BR85" s="11" t="b">
        <f t="shared" si="51"/>
        <v>0</v>
      </c>
      <c r="BS85" s="11" t="b">
        <f t="shared" si="51"/>
        <v>0</v>
      </c>
      <c r="BT85" s="11" t="b">
        <f t="shared" si="51"/>
        <v>0</v>
      </c>
      <c r="BU85" s="11" t="b">
        <f t="shared" si="51"/>
        <v>0</v>
      </c>
      <c r="BV85" s="11" t="b">
        <f t="shared" si="52"/>
        <v>0</v>
      </c>
      <c r="BW85" s="11" t="b">
        <f t="shared" si="52"/>
        <v>0</v>
      </c>
      <c r="BZ85" s="11" t="b">
        <f t="shared" si="45"/>
        <v>0</v>
      </c>
      <c r="CA85" s="11" t="b">
        <f t="shared" si="46"/>
        <v>0</v>
      </c>
      <c r="CB85" s="11" t="b">
        <f t="shared" si="50"/>
        <v>0</v>
      </c>
      <c r="CC85" s="11" t="b">
        <f t="shared" si="50"/>
        <v>0</v>
      </c>
      <c r="CD85" s="11" t="b">
        <f t="shared" si="50"/>
        <v>0</v>
      </c>
      <c r="CE85" s="11" t="b">
        <f t="shared" si="50"/>
        <v>0</v>
      </c>
      <c r="CF85" s="11" t="b">
        <f t="shared" si="50"/>
        <v>0</v>
      </c>
      <c r="CG85" s="11" t="b">
        <f t="shared" si="50"/>
        <v>0</v>
      </c>
      <c r="CH85" s="11" t="b">
        <f t="shared" si="50"/>
        <v>0</v>
      </c>
      <c r="CI85" s="11" t="b">
        <f t="shared" si="50"/>
        <v>0</v>
      </c>
      <c r="CJ85" s="11" t="b">
        <f t="shared" si="50"/>
        <v>0</v>
      </c>
      <c r="CK85" s="11" t="b">
        <f t="shared" si="50"/>
        <v>0</v>
      </c>
      <c r="CL85" s="11" t="b">
        <f t="shared" si="50"/>
        <v>0</v>
      </c>
      <c r="CM85" s="11" t="b">
        <f t="shared" si="50"/>
        <v>0</v>
      </c>
      <c r="CN85" s="11" t="b">
        <f t="shared" si="50"/>
        <v>0</v>
      </c>
      <c r="CO85" s="11" t="b">
        <f t="shared" si="53"/>
        <v>0</v>
      </c>
      <c r="CP85" s="11" t="b">
        <f t="shared" si="48"/>
        <v>0</v>
      </c>
      <c r="CQ85" s="11" t="b">
        <f t="shared" si="47"/>
        <v>0</v>
      </c>
      <c r="CR85" t="s">
        <v>736</v>
      </c>
    </row>
    <row r="86" spans="1:96">
      <c r="A86" t="s">
        <v>737</v>
      </c>
      <c r="B86" t="s">
        <v>738</v>
      </c>
      <c r="C86" t="s">
        <v>562</v>
      </c>
      <c r="D86" t="s">
        <v>54</v>
      </c>
      <c r="E86" t="s">
        <v>144</v>
      </c>
      <c r="F86" t="s">
        <v>83</v>
      </c>
      <c r="G86">
        <f t="shared" si="49"/>
        <v>0</v>
      </c>
      <c r="H86">
        <f t="shared" si="49"/>
        <v>0</v>
      </c>
      <c r="I86">
        <f t="shared" si="49"/>
        <v>1</v>
      </c>
      <c r="J86">
        <f t="shared" si="49"/>
        <v>0</v>
      </c>
      <c r="K86">
        <f t="shared" si="37"/>
        <v>1</v>
      </c>
      <c r="L86" t="s">
        <v>96</v>
      </c>
      <c r="M86" t="s">
        <v>510</v>
      </c>
      <c r="N86" t="str">
        <f t="shared" si="38"/>
        <v>England</v>
      </c>
      <c r="O86" t="s">
        <v>74</v>
      </c>
      <c r="P86" t="s">
        <v>98</v>
      </c>
      <c r="Q86">
        <v>3</v>
      </c>
      <c r="R86">
        <v>3</v>
      </c>
      <c r="S86">
        <v>4</v>
      </c>
      <c r="T86">
        <v>2</v>
      </c>
      <c r="U86">
        <v>3</v>
      </c>
      <c r="V86">
        <v>3</v>
      </c>
      <c r="W86">
        <v>3</v>
      </c>
      <c r="X86">
        <f t="shared" si="39"/>
        <v>8.3333333333333329E-2</v>
      </c>
      <c r="Y86">
        <f t="shared" si="40"/>
        <v>-4.1666666666666664E-2</v>
      </c>
      <c r="Z86">
        <v>4</v>
      </c>
      <c r="AA86">
        <v>6</v>
      </c>
      <c r="AB86">
        <v>4</v>
      </c>
      <c r="AC86">
        <v>6</v>
      </c>
      <c r="AD86">
        <v>4</v>
      </c>
      <c r="AE86">
        <v>6</v>
      </c>
      <c r="AF86">
        <v>3</v>
      </c>
      <c r="AG86">
        <v>4</v>
      </c>
      <c r="AH86">
        <v>2</v>
      </c>
      <c r="AI86" s="35">
        <v>5</v>
      </c>
      <c r="AJ86">
        <v>6</v>
      </c>
      <c r="AK86">
        <v>6</v>
      </c>
      <c r="AL86">
        <v>6</v>
      </c>
      <c r="AM86">
        <v>6</v>
      </c>
      <c r="AN86">
        <v>6</v>
      </c>
      <c r="AO86">
        <v>5</v>
      </c>
      <c r="AP86">
        <v>4</v>
      </c>
      <c r="AQ86">
        <v>6</v>
      </c>
      <c r="AR86">
        <v>3</v>
      </c>
      <c r="AS86">
        <v>5</v>
      </c>
      <c r="AT86">
        <v>3</v>
      </c>
      <c r="AU86">
        <v>6</v>
      </c>
      <c r="AV86">
        <f t="shared" si="41"/>
        <v>4.5999999999999996</v>
      </c>
      <c r="AW86">
        <v>6</v>
      </c>
      <c r="AX86">
        <v>2</v>
      </c>
      <c r="AY86">
        <f t="shared" si="34"/>
        <v>5.5</v>
      </c>
      <c r="AZ86">
        <f t="shared" si="42"/>
        <v>1</v>
      </c>
      <c r="BA86">
        <f t="shared" si="35"/>
        <v>4.375</v>
      </c>
      <c r="BB86">
        <f t="shared" si="43"/>
        <v>1</v>
      </c>
      <c r="BC86" t="s">
        <v>61</v>
      </c>
      <c r="BD86" t="s">
        <v>245</v>
      </c>
      <c r="BE86" t="s">
        <v>246</v>
      </c>
      <c r="BF86">
        <v>1</v>
      </c>
      <c r="BH86">
        <f t="shared" si="36"/>
        <v>1</v>
      </c>
      <c r="BI86">
        <v>1</v>
      </c>
      <c r="BJ86">
        <v>2</v>
      </c>
      <c r="BK86">
        <f t="shared" si="44"/>
        <v>1</v>
      </c>
      <c r="BL86" t="s">
        <v>181</v>
      </c>
      <c r="BM86" t="s">
        <v>65</v>
      </c>
      <c r="BN86" s="1">
        <v>2.8240740740740739E-3</v>
      </c>
      <c r="BO86" t="s">
        <v>429</v>
      </c>
      <c r="BP86" s="5" t="s">
        <v>1041</v>
      </c>
      <c r="BR86" s="11" t="b">
        <f t="shared" si="51"/>
        <v>0</v>
      </c>
      <c r="BS86" s="11" t="b">
        <f t="shared" si="51"/>
        <v>0</v>
      </c>
      <c r="BT86" s="11" t="b">
        <f t="shared" si="51"/>
        <v>0</v>
      </c>
      <c r="BU86" s="11" t="b">
        <f t="shared" si="51"/>
        <v>0</v>
      </c>
      <c r="BV86" s="11" t="b">
        <f t="shared" si="52"/>
        <v>0</v>
      </c>
      <c r="BW86" s="11" t="b">
        <f t="shared" si="52"/>
        <v>0</v>
      </c>
      <c r="BZ86" s="11" t="b">
        <f t="shared" si="45"/>
        <v>0</v>
      </c>
      <c r="CA86" s="11" t="b">
        <f t="shared" si="46"/>
        <v>0</v>
      </c>
      <c r="CB86" s="11" t="b">
        <f t="shared" si="50"/>
        <v>0</v>
      </c>
      <c r="CC86" s="11" t="b">
        <f t="shared" si="50"/>
        <v>0</v>
      </c>
      <c r="CD86" s="11" t="b">
        <f t="shared" si="50"/>
        <v>0</v>
      </c>
      <c r="CE86" s="11" t="b">
        <f t="shared" si="50"/>
        <v>0</v>
      </c>
      <c r="CF86" s="11" t="b">
        <f t="shared" si="50"/>
        <v>0</v>
      </c>
      <c r="CG86" s="11" t="b">
        <f t="shared" si="50"/>
        <v>0</v>
      </c>
      <c r="CH86" s="11" t="b">
        <f t="shared" si="50"/>
        <v>0</v>
      </c>
      <c r="CI86" s="11" t="b">
        <f t="shared" si="50"/>
        <v>0</v>
      </c>
      <c r="CJ86" s="11" t="b">
        <f t="shared" si="50"/>
        <v>0</v>
      </c>
      <c r="CK86" s="11" t="b">
        <f t="shared" si="50"/>
        <v>0</v>
      </c>
      <c r="CL86" s="11" t="b">
        <f t="shared" si="50"/>
        <v>0</v>
      </c>
      <c r="CM86" s="11" t="b">
        <f t="shared" si="50"/>
        <v>0</v>
      </c>
      <c r="CN86" s="11" t="b">
        <f t="shared" si="50"/>
        <v>0</v>
      </c>
      <c r="CO86" s="11" t="b">
        <f t="shared" si="53"/>
        <v>0</v>
      </c>
      <c r="CP86" s="11" t="b">
        <f t="shared" si="48"/>
        <v>0</v>
      </c>
      <c r="CQ86" s="11" t="b">
        <f t="shared" si="47"/>
        <v>0</v>
      </c>
      <c r="CR86" t="s">
        <v>429</v>
      </c>
    </row>
    <row r="87" spans="1:96">
      <c r="A87" t="s">
        <v>739</v>
      </c>
      <c r="B87" t="s">
        <v>740</v>
      </c>
      <c r="C87" t="s">
        <v>562</v>
      </c>
      <c r="D87" t="s">
        <v>70</v>
      </c>
      <c r="E87" t="s">
        <v>55</v>
      </c>
      <c r="F87" t="s">
        <v>56</v>
      </c>
      <c r="G87">
        <f t="shared" si="49"/>
        <v>0</v>
      </c>
      <c r="H87">
        <f t="shared" si="49"/>
        <v>0</v>
      </c>
      <c r="I87">
        <f t="shared" si="49"/>
        <v>0</v>
      </c>
      <c r="J87">
        <f t="shared" si="49"/>
        <v>1</v>
      </c>
      <c r="K87">
        <f t="shared" si="37"/>
        <v>1</v>
      </c>
      <c r="L87" t="s">
        <v>72</v>
      </c>
      <c r="M87" t="s">
        <v>125</v>
      </c>
      <c r="N87" t="str">
        <f t="shared" si="38"/>
        <v>United Kingdom</v>
      </c>
      <c r="O87" t="s">
        <v>59</v>
      </c>
      <c r="P87" t="s">
        <v>98</v>
      </c>
      <c r="Q87">
        <v>4</v>
      </c>
      <c r="R87">
        <v>4</v>
      </c>
      <c r="S87">
        <v>5</v>
      </c>
      <c r="T87">
        <v>4</v>
      </c>
      <c r="U87">
        <v>5</v>
      </c>
      <c r="V87">
        <v>5</v>
      </c>
      <c r="W87">
        <v>5</v>
      </c>
      <c r="X87">
        <f t="shared" si="39"/>
        <v>4.1666666666666664E-2</v>
      </c>
      <c r="Y87">
        <f t="shared" si="40"/>
        <v>-4.1666666666666664E-2</v>
      </c>
      <c r="Z87">
        <v>1</v>
      </c>
      <c r="AA87">
        <v>2</v>
      </c>
      <c r="AB87">
        <v>1</v>
      </c>
      <c r="AC87">
        <v>3</v>
      </c>
      <c r="AD87">
        <v>2</v>
      </c>
      <c r="AE87">
        <v>4</v>
      </c>
      <c r="AF87">
        <v>1</v>
      </c>
      <c r="AG87">
        <v>2</v>
      </c>
      <c r="AH87">
        <v>4</v>
      </c>
      <c r="AI87" s="35">
        <v>3</v>
      </c>
      <c r="AJ87">
        <v>4</v>
      </c>
      <c r="AK87">
        <v>2</v>
      </c>
      <c r="AL87">
        <v>3</v>
      </c>
      <c r="AM87">
        <v>3</v>
      </c>
      <c r="AN87">
        <v>3</v>
      </c>
      <c r="AO87">
        <v>3</v>
      </c>
      <c r="AP87">
        <v>4</v>
      </c>
      <c r="AQ87">
        <v>3</v>
      </c>
      <c r="AR87">
        <v>3</v>
      </c>
      <c r="AS87">
        <v>3</v>
      </c>
      <c r="AT87">
        <v>3</v>
      </c>
      <c r="AU87">
        <v>3</v>
      </c>
      <c r="AV87">
        <f t="shared" si="41"/>
        <v>3</v>
      </c>
      <c r="AW87">
        <v>6</v>
      </c>
      <c r="AX87">
        <v>2</v>
      </c>
      <c r="AY87">
        <f t="shared" si="34"/>
        <v>3.125</v>
      </c>
      <c r="AZ87">
        <f t="shared" si="42"/>
        <v>1</v>
      </c>
      <c r="BA87">
        <f t="shared" si="35"/>
        <v>2.25</v>
      </c>
      <c r="BB87">
        <f t="shared" si="43"/>
        <v>0</v>
      </c>
      <c r="BC87" t="s">
        <v>297</v>
      </c>
      <c r="BD87" t="s">
        <v>110</v>
      </c>
      <c r="BE87" t="s">
        <v>412</v>
      </c>
      <c r="BF87">
        <v>0</v>
      </c>
      <c r="BG87" t="s">
        <v>1101</v>
      </c>
      <c r="BH87" t="str">
        <f t="shared" si="36"/>
        <v>NA</v>
      </c>
      <c r="BI87">
        <v>11</v>
      </c>
      <c r="BJ87">
        <v>0</v>
      </c>
      <c r="BK87">
        <f t="shared" si="44"/>
        <v>1</v>
      </c>
      <c r="BL87" t="s">
        <v>741</v>
      </c>
      <c r="BM87" t="s">
        <v>742</v>
      </c>
      <c r="BN87" s="1">
        <v>2.4768518518518516E-3</v>
      </c>
      <c r="BO87" t="s">
        <v>743</v>
      </c>
      <c r="BP87" s="5" t="s">
        <v>1082</v>
      </c>
      <c r="BR87" s="11" t="b">
        <f t="shared" si="51"/>
        <v>0</v>
      </c>
      <c r="BS87" s="11" t="b">
        <f t="shared" si="51"/>
        <v>0</v>
      </c>
      <c r="BT87" s="11" t="b">
        <f t="shared" si="51"/>
        <v>0</v>
      </c>
      <c r="BU87" s="11" t="b">
        <f t="shared" si="51"/>
        <v>0</v>
      </c>
      <c r="BV87" s="11" t="b">
        <f t="shared" si="52"/>
        <v>0</v>
      </c>
      <c r="BW87" s="11" t="b">
        <f t="shared" si="52"/>
        <v>0</v>
      </c>
      <c r="BX87" s="5" t="s">
        <v>1081</v>
      </c>
      <c r="BZ87" s="11" t="b">
        <f t="shared" si="45"/>
        <v>0</v>
      </c>
      <c r="CA87" s="11" t="b">
        <f t="shared" si="46"/>
        <v>1</v>
      </c>
      <c r="CB87" s="11" t="b">
        <f t="shared" si="50"/>
        <v>0</v>
      </c>
      <c r="CC87" s="11" t="b">
        <f t="shared" si="50"/>
        <v>0</v>
      </c>
      <c r="CD87" s="11" t="b">
        <f t="shared" si="50"/>
        <v>0</v>
      </c>
      <c r="CE87" s="11" t="b">
        <f t="shared" si="50"/>
        <v>0</v>
      </c>
      <c r="CF87" s="11" t="b">
        <f t="shared" si="50"/>
        <v>0</v>
      </c>
      <c r="CG87" s="11" t="b">
        <f t="shared" si="50"/>
        <v>0</v>
      </c>
      <c r="CH87" s="11" t="b">
        <f t="shared" si="50"/>
        <v>0</v>
      </c>
      <c r="CI87" s="11" t="b">
        <f t="shared" si="50"/>
        <v>0</v>
      </c>
      <c r="CJ87" s="11" t="b">
        <f t="shared" si="50"/>
        <v>0</v>
      </c>
      <c r="CK87" s="11" t="b">
        <f t="shared" si="50"/>
        <v>0</v>
      </c>
      <c r="CL87" s="11" t="b">
        <f t="shared" si="50"/>
        <v>0</v>
      </c>
      <c r="CM87" s="11" t="b">
        <f t="shared" si="50"/>
        <v>0</v>
      </c>
      <c r="CN87" s="11" t="b">
        <f t="shared" si="50"/>
        <v>0</v>
      </c>
      <c r="CO87" s="11" t="b">
        <f t="shared" si="53"/>
        <v>0</v>
      </c>
      <c r="CP87" s="11" t="b">
        <f t="shared" si="48"/>
        <v>0</v>
      </c>
      <c r="CQ87" s="11" t="b">
        <f t="shared" si="47"/>
        <v>0</v>
      </c>
    </row>
    <row r="88" spans="1:96">
      <c r="A88" t="s">
        <v>744</v>
      </c>
      <c r="B88" t="s">
        <v>745</v>
      </c>
      <c r="C88" t="s">
        <v>562</v>
      </c>
      <c r="D88" t="s">
        <v>54</v>
      </c>
      <c r="E88" t="s">
        <v>144</v>
      </c>
      <c r="F88" t="s">
        <v>132</v>
      </c>
      <c r="G88">
        <f t="shared" si="49"/>
        <v>1</v>
      </c>
      <c r="H88">
        <f t="shared" si="49"/>
        <v>0</v>
      </c>
      <c r="I88">
        <f t="shared" si="49"/>
        <v>0</v>
      </c>
      <c r="J88">
        <f t="shared" si="49"/>
        <v>0</v>
      </c>
      <c r="K88">
        <f t="shared" si="37"/>
        <v>1</v>
      </c>
      <c r="L88" t="s">
        <v>72</v>
      </c>
      <c r="M88" t="s">
        <v>125</v>
      </c>
      <c r="N88" t="str">
        <f t="shared" si="38"/>
        <v>United Kingdom</v>
      </c>
      <c r="O88" t="s">
        <v>59</v>
      </c>
      <c r="P88" t="s">
        <v>98</v>
      </c>
      <c r="Q88">
        <v>5</v>
      </c>
      <c r="R88">
        <v>2</v>
      </c>
      <c r="S88">
        <v>4</v>
      </c>
      <c r="T88">
        <v>4</v>
      </c>
      <c r="U88">
        <v>4</v>
      </c>
      <c r="V88">
        <v>5</v>
      </c>
      <c r="W88">
        <v>4</v>
      </c>
      <c r="X88">
        <f t="shared" si="39"/>
        <v>0.125</v>
      </c>
      <c r="Y88">
        <f t="shared" si="40"/>
        <v>4.1666666666666664E-2</v>
      </c>
      <c r="Z88">
        <v>5</v>
      </c>
      <c r="AA88">
        <v>5</v>
      </c>
      <c r="AB88">
        <v>5</v>
      </c>
      <c r="AC88">
        <v>6</v>
      </c>
      <c r="AD88">
        <v>6</v>
      </c>
      <c r="AE88">
        <v>6</v>
      </c>
      <c r="AF88">
        <v>6</v>
      </c>
      <c r="AG88">
        <v>3</v>
      </c>
      <c r="AH88">
        <v>3</v>
      </c>
      <c r="AI88" s="35">
        <v>6</v>
      </c>
      <c r="AJ88">
        <v>5</v>
      </c>
      <c r="AK88">
        <v>5</v>
      </c>
      <c r="AL88">
        <v>5</v>
      </c>
      <c r="AM88">
        <v>6</v>
      </c>
      <c r="AN88">
        <v>5</v>
      </c>
      <c r="AO88">
        <v>5</v>
      </c>
      <c r="AP88">
        <v>5</v>
      </c>
      <c r="AQ88">
        <v>5</v>
      </c>
      <c r="AR88">
        <v>5</v>
      </c>
      <c r="AS88">
        <v>6</v>
      </c>
      <c r="AT88">
        <v>5</v>
      </c>
      <c r="AU88">
        <v>5</v>
      </c>
      <c r="AV88">
        <f t="shared" si="41"/>
        <v>5.2</v>
      </c>
      <c r="AW88">
        <v>6</v>
      </c>
      <c r="AX88">
        <v>6</v>
      </c>
      <c r="AY88">
        <f t="shared" si="34"/>
        <v>5.25</v>
      </c>
      <c r="AZ88">
        <f t="shared" si="42"/>
        <v>1</v>
      </c>
      <c r="BA88">
        <f t="shared" si="35"/>
        <v>5.25</v>
      </c>
      <c r="BB88">
        <f t="shared" si="43"/>
        <v>1</v>
      </c>
      <c r="BC88" t="s">
        <v>282</v>
      </c>
      <c r="BD88" t="s">
        <v>746</v>
      </c>
      <c r="BE88" t="s">
        <v>284</v>
      </c>
      <c r="BF88">
        <v>1</v>
      </c>
      <c r="BH88">
        <f t="shared" si="36"/>
        <v>1</v>
      </c>
      <c r="BI88">
        <v>1</v>
      </c>
      <c r="BJ88">
        <v>3</v>
      </c>
      <c r="BK88">
        <f t="shared" si="44"/>
        <v>1</v>
      </c>
      <c r="BL88" t="s">
        <v>285</v>
      </c>
      <c r="BM88" t="s">
        <v>286</v>
      </c>
      <c r="BN88" s="1">
        <v>6.828703703703704E-3</v>
      </c>
      <c r="BO88" t="s">
        <v>747</v>
      </c>
      <c r="BP88" s="5" t="s">
        <v>1041</v>
      </c>
      <c r="BR88" s="11" t="b">
        <f t="shared" si="51"/>
        <v>0</v>
      </c>
      <c r="BS88" s="11" t="b">
        <f t="shared" si="51"/>
        <v>0</v>
      </c>
      <c r="BT88" s="11" t="b">
        <f t="shared" si="51"/>
        <v>0</v>
      </c>
      <c r="BU88" s="11" t="b">
        <f t="shared" si="51"/>
        <v>0</v>
      </c>
      <c r="BV88" s="11" t="b">
        <f t="shared" si="52"/>
        <v>0</v>
      </c>
      <c r="BW88" s="11" t="b">
        <f t="shared" si="52"/>
        <v>0</v>
      </c>
      <c r="BZ88" s="11" t="b">
        <f t="shared" si="45"/>
        <v>0</v>
      </c>
      <c r="CA88" s="11" t="b">
        <f t="shared" si="46"/>
        <v>0</v>
      </c>
      <c r="CB88" s="11" t="b">
        <f t="shared" si="50"/>
        <v>0</v>
      </c>
      <c r="CC88" s="11" t="b">
        <f t="shared" si="50"/>
        <v>0</v>
      </c>
      <c r="CD88" s="11" t="b">
        <f t="shared" si="50"/>
        <v>0</v>
      </c>
      <c r="CE88" s="11" t="b">
        <f t="shared" si="50"/>
        <v>0</v>
      </c>
      <c r="CF88" s="11" t="b">
        <f t="shared" si="50"/>
        <v>0</v>
      </c>
      <c r="CG88" s="11" t="b">
        <f t="shared" si="50"/>
        <v>0</v>
      </c>
      <c r="CH88" s="11" t="b">
        <f t="shared" si="50"/>
        <v>0</v>
      </c>
      <c r="CI88" s="11" t="b">
        <f t="shared" si="50"/>
        <v>0</v>
      </c>
      <c r="CJ88" s="11" t="b">
        <f t="shared" si="50"/>
        <v>0</v>
      </c>
      <c r="CK88" s="11" t="b">
        <f t="shared" si="50"/>
        <v>0</v>
      </c>
      <c r="CL88" s="11" t="b">
        <f t="shared" si="50"/>
        <v>0</v>
      </c>
      <c r="CM88" s="11" t="b">
        <f t="shared" si="50"/>
        <v>0</v>
      </c>
      <c r="CN88" s="11" t="b">
        <f t="shared" si="50"/>
        <v>0</v>
      </c>
      <c r="CO88" s="11" t="b">
        <f t="shared" si="53"/>
        <v>0</v>
      </c>
      <c r="CP88" s="11" t="b">
        <f t="shared" si="48"/>
        <v>0</v>
      </c>
      <c r="CQ88" s="11" t="b">
        <f t="shared" si="47"/>
        <v>0</v>
      </c>
      <c r="CR88" t="s">
        <v>748</v>
      </c>
    </row>
    <row r="89" spans="1:96">
      <c r="A89" t="s">
        <v>749</v>
      </c>
      <c r="B89" t="s">
        <v>750</v>
      </c>
      <c r="C89" t="s">
        <v>562</v>
      </c>
      <c r="D89" t="s">
        <v>70</v>
      </c>
      <c r="E89" t="s">
        <v>144</v>
      </c>
      <c r="F89" t="s">
        <v>56</v>
      </c>
      <c r="G89">
        <f t="shared" si="49"/>
        <v>0</v>
      </c>
      <c r="H89">
        <f t="shared" si="49"/>
        <v>0</v>
      </c>
      <c r="I89">
        <f t="shared" si="49"/>
        <v>0</v>
      </c>
      <c r="J89">
        <f t="shared" si="49"/>
        <v>1</v>
      </c>
      <c r="K89">
        <f t="shared" si="37"/>
        <v>1</v>
      </c>
      <c r="L89" t="s">
        <v>96</v>
      </c>
      <c r="M89" t="s">
        <v>125</v>
      </c>
      <c r="N89" t="str">
        <f t="shared" si="38"/>
        <v>United Kingdom</v>
      </c>
      <c r="O89" t="s">
        <v>59</v>
      </c>
      <c r="P89" t="s">
        <v>98</v>
      </c>
      <c r="Q89">
        <v>4</v>
      </c>
      <c r="R89">
        <v>4</v>
      </c>
      <c r="S89">
        <v>4</v>
      </c>
      <c r="T89">
        <v>4</v>
      </c>
      <c r="U89">
        <v>3</v>
      </c>
      <c r="V89">
        <v>4</v>
      </c>
      <c r="W89">
        <v>1</v>
      </c>
      <c r="X89">
        <f t="shared" si="39"/>
        <v>0</v>
      </c>
      <c r="Y89">
        <f t="shared" si="40"/>
        <v>0.16666666666666666</v>
      </c>
      <c r="Z89">
        <v>1</v>
      </c>
      <c r="AA89">
        <v>6</v>
      </c>
      <c r="AB89">
        <v>2</v>
      </c>
      <c r="AC89">
        <v>4</v>
      </c>
      <c r="AD89">
        <v>4</v>
      </c>
      <c r="AE89">
        <v>4</v>
      </c>
      <c r="AF89">
        <v>3</v>
      </c>
      <c r="AG89">
        <v>2</v>
      </c>
      <c r="AH89">
        <v>4</v>
      </c>
      <c r="AI89" s="35">
        <v>4</v>
      </c>
      <c r="AJ89">
        <v>0</v>
      </c>
      <c r="AK89">
        <v>5</v>
      </c>
      <c r="AL89">
        <v>1</v>
      </c>
      <c r="AM89">
        <v>6</v>
      </c>
      <c r="AN89">
        <v>2</v>
      </c>
      <c r="AO89">
        <v>6</v>
      </c>
      <c r="AP89">
        <v>4</v>
      </c>
      <c r="AQ89">
        <v>1</v>
      </c>
      <c r="AR89">
        <v>1</v>
      </c>
      <c r="AS89">
        <v>3</v>
      </c>
      <c r="AT89">
        <v>1</v>
      </c>
      <c r="AU89">
        <v>1</v>
      </c>
      <c r="AV89">
        <f t="shared" si="41"/>
        <v>1.4</v>
      </c>
      <c r="AW89">
        <v>6</v>
      </c>
      <c r="AX89">
        <v>4</v>
      </c>
      <c r="AY89">
        <f t="shared" si="34"/>
        <v>3.5</v>
      </c>
      <c r="AZ89">
        <f t="shared" si="42"/>
        <v>1</v>
      </c>
      <c r="BA89">
        <f t="shared" si="35"/>
        <v>3.5</v>
      </c>
      <c r="BB89">
        <f t="shared" si="43"/>
        <v>1</v>
      </c>
      <c r="BC89" t="s">
        <v>86</v>
      </c>
      <c r="BD89" t="s">
        <v>160</v>
      </c>
      <c r="BE89" t="s">
        <v>161</v>
      </c>
      <c r="BF89">
        <v>0</v>
      </c>
      <c r="BG89">
        <v>0</v>
      </c>
      <c r="BH89">
        <f t="shared" si="36"/>
        <v>0</v>
      </c>
      <c r="BI89">
        <v>2</v>
      </c>
      <c r="BJ89">
        <v>5</v>
      </c>
      <c r="BK89">
        <f t="shared" si="44"/>
        <v>1</v>
      </c>
      <c r="BL89" t="s">
        <v>751</v>
      </c>
      <c r="BM89" t="s">
        <v>752</v>
      </c>
      <c r="BN89" s="1">
        <v>7.789351851851852E-3</v>
      </c>
      <c r="BO89" t="s">
        <v>753</v>
      </c>
      <c r="BP89" s="5" t="s">
        <v>1051</v>
      </c>
      <c r="BQ89" s="5" t="s">
        <v>1159</v>
      </c>
      <c r="BR89" s="11" t="b">
        <f t="shared" si="51"/>
        <v>0</v>
      </c>
      <c r="BS89" s="11" t="b">
        <f t="shared" si="51"/>
        <v>0</v>
      </c>
      <c r="BT89" s="11" t="b">
        <f t="shared" si="51"/>
        <v>1</v>
      </c>
      <c r="BU89" s="11" t="b">
        <f t="shared" si="51"/>
        <v>0</v>
      </c>
      <c r="BV89" s="11" t="b">
        <f t="shared" si="52"/>
        <v>0</v>
      </c>
      <c r="BW89" s="11" t="b">
        <f t="shared" si="52"/>
        <v>0</v>
      </c>
      <c r="BX89" s="5" t="s">
        <v>1083</v>
      </c>
      <c r="BZ89" s="11" t="b">
        <f t="shared" si="45"/>
        <v>0</v>
      </c>
      <c r="CA89" s="11" t="b">
        <f t="shared" si="46"/>
        <v>0</v>
      </c>
      <c r="CB89" s="11" t="b">
        <f t="shared" si="50"/>
        <v>0</v>
      </c>
      <c r="CC89" s="11" t="b">
        <f t="shared" si="50"/>
        <v>1</v>
      </c>
      <c r="CD89" s="11" t="b">
        <f t="shared" si="50"/>
        <v>0</v>
      </c>
      <c r="CE89" s="11" t="b">
        <f t="shared" si="50"/>
        <v>0</v>
      </c>
      <c r="CF89" s="11" t="b">
        <f t="shared" si="50"/>
        <v>0</v>
      </c>
      <c r="CG89" s="11" t="b">
        <f t="shared" si="50"/>
        <v>0</v>
      </c>
      <c r="CH89" s="11" t="b">
        <f t="shared" si="50"/>
        <v>0</v>
      </c>
      <c r="CI89" s="11" t="b">
        <f t="shared" si="50"/>
        <v>0</v>
      </c>
      <c r="CJ89" s="11" t="b">
        <f t="shared" si="50"/>
        <v>0</v>
      </c>
      <c r="CK89" s="11" t="b">
        <f t="shared" si="50"/>
        <v>0</v>
      </c>
      <c r="CL89" s="11" t="b">
        <f t="shared" si="50"/>
        <v>1</v>
      </c>
      <c r="CM89" s="11" t="b">
        <f t="shared" si="50"/>
        <v>0</v>
      </c>
      <c r="CN89" s="11" t="b">
        <f t="shared" si="50"/>
        <v>0</v>
      </c>
      <c r="CO89" s="11" t="b">
        <f t="shared" si="53"/>
        <v>0</v>
      </c>
      <c r="CP89" s="11" t="b">
        <f t="shared" si="48"/>
        <v>0</v>
      </c>
      <c r="CQ89" s="11" t="b">
        <f t="shared" si="47"/>
        <v>0</v>
      </c>
    </row>
    <row r="90" spans="1:96">
      <c r="A90" t="s">
        <v>754</v>
      </c>
      <c r="B90" t="s">
        <v>755</v>
      </c>
      <c r="C90" t="s">
        <v>562</v>
      </c>
      <c r="D90" t="s">
        <v>54</v>
      </c>
      <c r="E90" t="s">
        <v>55</v>
      </c>
      <c r="F90" t="s">
        <v>56</v>
      </c>
      <c r="G90">
        <f t="shared" si="49"/>
        <v>0</v>
      </c>
      <c r="H90">
        <f t="shared" si="49"/>
        <v>0</v>
      </c>
      <c r="I90">
        <f t="shared" si="49"/>
        <v>0</v>
      </c>
      <c r="J90">
        <f t="shared" si="49"/>
        <v>1</v>
      </c>
      <c r="K90">
        <f t="shared" si="37"/>
        <v>1</v>
      </c>
      <c r="L90" t="s">
        <v>124</v>
      </c>
      <c r="M90" t="s">
        <v>84</v>
      </c>
      <c r="N90" t="str">
        <f t="shared" si="38"/>
        <v>United States</v>
      </c>
      <c r="O90" t="s">
        <v>74</v>
      </c>
      <c r="P90" t="s">
        <v>60</v>
      </c>
      <c r="Q90">
        <v>3</v>
      </c>
      <c r="R90">
        <v>1</v>
      </c>
      <c r="S90">
        <v>0</v>
      </c>
      <c r="T90">
        <v>2</v>
      </c>
      <c r="U90">
        <v>0</v>
      </c>
      <c r="V90">
        <v>3</v>
      </c>
      <c r="W90">
        <v>3</v>
      </c>
      <c r="X90">
        <f t="shared" si="39"/>
        <v>0</v>
      </c>
      <c r="Y90">
        <f t="shared" si="40"/>
        <v>8.3333333333333329E-2</v>
      </c>
      <c r="Z90">
        <v>3</v>
      </c>
      <c r="AA90">
        <v>4</v>
      </c>
      <c r="AB90">
        <v>4</v>
      </c>
      <c r="AC90">
        <v>4</v>
      </c>
      <c r="AD90">
        <v>4</v>
      </c>
      <c r="AE90">
        <v>5</v>
      </c>
      <c r="AF90">
        <v>4</v>
      </c>
      <c r="AG90">
        <v>3</v>
      </c>
      <c r="AH90">
        <v>3</v>
      </c>
      <c r="AI90" s="35">
        <v>4</v>
      </c>
      <c r="AJ90">
        <v>3</v>
      </c>
      <c r="AK90">
        <v>4</v>
      </c>
      <c r="AL90">
        <v>3</v>
      </c>
      <c r="AM90">
        <v>2</v>
      </c>
      <c r="AN90">
        <v>3</v>
      </c>
      <c r="AO90">
        <v>1</v>
      </c>
      <c r="AP90">
        <v>1</v>
      </c>
      <c r="AQ90">
        <v>5</v>
      </c>
      <c r="AR90">
        <v>3</v>
      </c>
      <c r="AS90">
        <v>5</v>
      </c>
      <c r="AT90">
        <v>4</v>
      </c>
      <c r="AU90">
        <v>4</v>
      </c>
      <c r="AV90">
        <f t="shared" si="41"/>
        <v>4.2</v>
      </c>
      <c r="AW90">
        <v>6</v>
      </c>
      <c r="AX90">
        <v>1</v>
      </c>
      <c r="AY90">
        <f t="shared" si="34"/>
        <v>2.625</v>
      </c>
      <c r="AZ90">
        <f t="shared" si="42"/>
        <v>0</v>
      </c>
      <c r="BA90">
        <f t="shared" si="35"/>
        <v>3.875</v>
      </c>
      <c r="BB90">
        <f t="shared" si="43"/>
        <v>1</v>
      </c>
      <c r="BC90" t="s">
        <v>86</v>
      </c>
      <c r="BD90" t="s">
        <v>367</v>
      </c>
      <c r="BE90" t="s">
        <v>756</v>
      </c>
      <c r="BF90">
        <v>2</v>
      </c>
      <c r="BH90">
        <f t="shared" si="36"/>
        <v>2</v>
      </c>
      <c r="BI90">
        <v>1</v>
      </c>
      <c r="BJ90">
        <v>2</v>
      </c>
      <c r="BK90">
        <f t="shared" si="44"/>
        <v>1</v>
      </c>
      <c r="BL90" t="s">
        <v>757</v>
      </c>
      <c r="BM90" t="s">
        <v>157</v>
      </c>
      <c r="BN90" s="1">
        <v>2.2916666666666667E-3</v>
      </c>
      <c r="BO90" t="s">
        <v>758</v>
      </c>
      <c r="BP90" s="5" t="s">
        <v>1042</v>
      </c>
      <c r="BR90" s="11" t="b">
        <f t="shared" si="51"/>
        <v>0</v>
      </c>
      <c r="BS90" s="11" t="b">
        <f t="shared" si="51"/>
        <v>0</v>
      </c>
      <c r="BT90" s="11" t="b">
        <f t="shared" si="51"/>
        <v>0</v>
      </c>
      <c r="BU90" s="11" t="b">
        <f t="shared" si="51"/>
        <v>0</v>
      </c>
      <c r="BV90" s="11" t="b">
        <f t="shared" si="52"/>
        <v>0</v>
      </c>
      <c r="BW90" s="11" t="b">
        <f t="shared" si="52"/>
        <v>0</v>
      </c>
      <c r="BX90" s="5" t="s">
        <v>1084</v>
      </c>
      <c r="BZ90" s="11" t="b">
        <f t="shared" si="45"/>
        <v>0</v>
      </c>
      <c r="CA90" s="11" t="b">
        <f t="shared" si="46"/>
        <v>0</v>
      </c>
      <c r="CB90" s="11" t="b">
        <f t="shared" si="50"/>
        <v>0</v>
      </c>
      <c r="CC90" s="11" t="b">
        <f t="shared" si="50"/>
        <v>0</v>
      </c>
      <c r="CD90" s="11" t="b">
        <f t="shared" si="50"/>
        <v>0</v>
      </c>
      <c r="CE90" s="11" t="b">
        <f t="shared" si="50"/>
        <v>0</v>
      </c>
      <c r="CF90" s="11" t="b">
        <f t="shared" si="50"/>
        <v>0</v>
      </c>
      <c r="CG90" s="11" t="b">
        <f t="shared" si="50"/>
        <v>0</v>
      </c>
      <c r="CH90" s="11" t="b">
        <f t="shared" si="50"/>
        <v>0</v>
      </c>
      <c r="CI90" s="11" t="b">
        <f t="shared" si="50"/>
        <v>0</v>
      </c>
      <c r="CJ90" s="11" t="b">
        <f t="shared" si="50"/>
        <v>0</v>
      </c>
      <c r="CK90" s="11" t="b">
        <f t="shared" si="50"/>
        <v>1</v>
      </c>
      <c r="CL90" s="11" t="b">
        <f t="shared" si="50"/>
        <v>0</v>
      </c>
      <c r="CM90" s="11" t="b">
        <f t="shared" si="50"/>
        <v>0</v>
      </c>
      <c r="CN90" s="11" t="b">
        <f t="shared" si="50"/>
        <v>0</v>
      </c>
      <c r="CO90" s="11" t="b">
        <f t="shared" si="53"/>
        <v>0</v>
      </c>
      <c r="CP90" s="11" t="b">
        <f t="shared" si="48"/>
        <v>0</v>
      </c>
      <c r="CQ90" s="11" t="b">
        <f t="shared" si="47"/>
        <v>0</v>
      </c>
    </row>
    <row r="91" spans="1:96">
      <c r="A91" t="s">
        <v>759</v>
      </c>
      <c r="B91" t="s">
        <v>760</v>
      </c>
      <c r="C91" t="s">
        <v>562</v>
      </c>
      <c r="D91" t="s">
        <v>70</v>
      </c>
      <c r="E91" t="s">
        <v>55</v>
      </c>
      <c r="F91" t="s">
        <v>56</v>
      </c>
      <c r="G91">
        <f t="shared" si="49"/>
        <v>0</v>
      </c>
      <c r="H91">
        <f t="shared" si="49"/>
        <v>0</v>
      </c>
      <c r="I91">
        <f t="shared" si="49"/>
        <v>0</v>
      </c>
      <c r="J91">
        <f t="shared" si="49"/>
        <v>1</v>
      </c>
      <c r="K91">
        <f t="shared" si="37"/>
        <v>1</v>
      </c>
      <c r="L91" t="s">
        <v>72</v>
      </c>
      <c r="M91" t="s">
        <v>443</v>
      </c>
      <c r="N91" t="str">
        <f t="shared" si="38"/>
        <v xml:space="preserve">Portugal </v>
      </c>
      <c r="O91" t="s">
        <v>74</v>
      </c>
      <c r="P91" t="s">
        <v>60</v>
      </c>
      <c r="Q91">
        <v>3</v>
      </c>
      <c r="R91">
        <v>4</v>
      </c>
      <c r="S91">
        <v>5</v>
      </c>
      <c r="T91">
        <v>1</v>
      </c>
      <c r="U91">
        <v>3</v>
      </c>
      <c r="V91">
        <v>4</v>
      </c>
      <c r="W91">
        <v>1</v>
      </c>
      <c r="X91">
        <f t="shared" si="39"/>
        <v>0.125</v>
      </c>
      <c r="Y91">
        <f t="shared" si="40"/>
        <v>4.1666666666666664E-2</v>
      </c>
      <c r="Z91">
        <v>2</v>
      </c>
      <c r="AA91">
        <v>6</v>
      </c>
      <c r="AB91">
        <v>3</v>
      </c>
      <c r="AC91">
        <v>6</v>
      </c>
      <c r="AD91">
        <v>3</v>
      </c>
      <c r="AE91">
        <v>5</v>
      </c>
      <c r="AF91">
        <v>4</v>
      </c>
      <c r="AG91">
        <v>2</v>
      </c>
      <c r="AH91">
        <v>4</v>
      </c>
      <c r="AI91" s="35">
        <v>2</v>
      </c>
      <c r="AJ91">
        <v>5</v>
      </c>
      <c r="AK91">
        <v>5</v>
      </c>
      <c r="AL91">
        <v>4</v>
      </c>
      <c r="AM91">
        <v>6</v>
      </c>
      <c r="AN91">
        <v>6</v>
      </c>
      <c r="AO91">
        <v>5</v>
      </c>
      <c r="AP91">
        <v>0</v>
      </c>
      <c r="AQ91">
        <v>6</v>
      </c>
      <c r="AR91">
        <v>6</v>
      </c>
      <c r="AS91">
        <v>6</v>
      </c>
      <c r="AT91">
        <v>6</v>
      </c>
      <c r="AU91">
        <v>6</v>
      </c>
      <c r="AV91">
        <f t="shared" si="41"/>
        <v>6</v>
      </c>
      <c r="AW91">
        <v>6</v>
      </c>
      <c r="AX91">
        <v>0</v>
      </c>
      <c r="AY91">
        <f t="shared" si="34"/>
        <v>4.125</v>
      </c>
      <c r="AZ91">
        <f t="shared" si="42"/>
        <v>1</v>
      </c>
      <c r="BA91">
        <f t="shared" si="35"/>
        <v>4.125</v>
      </c>
      <c r="BB91">
        <f t="shared" si="43"/>
        <v>1</v>
      </c>
      <c r="BC91" t="s">
        <v>282</v>
      </c>
      <c r="BD91" t="s">
        <v>746</v>
      </c>
      <c r="BE91" t="s">
        <v>284</v>
      </c>
      <c r="BF91">
        <v>2</v>
      </c>
      <c r="BH91">
        <f t="shared" si="36"/>
        <v>2</v>
      </c>
      <c r="BI91">
        <v>1</v>
      </c>
      <c r="BJ91">
        <v>3</v>
      </c>
      <c r="BK91">
        <f t="shared" si="44"/>
        <v>1</v>
      </c>
      <c r="BL91" t="s">
        <v>761</v>
      </c>
      <c r="BM91" t="s">
        <v>370</v>
      </c>
      <c r="BN91" s="1">
        <v>4.2939814814814811E-3</v>
      </c>
      <c r="BP91" s="5" t="s">
        <v>1041</v>
      </c>
      <c r="BR91" s="11" t="b">
        <f t="shared" si="51"/>
        <v>0</v>
      </c>
      <c r="BS91" s="11" t="b">
        <f t="shared" si="51"/>
        <v>0</v>
      </c>
      <c r="BT91" s="11" t="b">
        <f t="shared" si="51"/>
        <v>0</v>
      </c>
      <c r="BU91" s="11" t="b">
        <f t="shared" si="51"/>
        <v>0</v>
      </c>
      <c r="BV91" s="11" t="b">
        <f t="shared" si="52"/>
        <v>0</v>
      </c>
      <c r="BW91" s="11" t="b">
        <f t="shared" si="52"/>
        <v>0</v>
      </c>
      <c r="BZ91" s="11" t="b">
        <f t="shared" si="45"/>
        <v>0</v>
      </c>
      <c r="CA91" s="11" t="b">
        <f t="shared" si="46"/>
        <v>0</v>
      </c>
      <c r="CB91" s="11" t="b">
        <f t="shared" si="50"/>
        <v>0</v>
      </c>
      <c r="CC91" s="11" t="b">
        <f t="shared" si="50"/>
        <v>0</v>
      </c>
      <c r="CD91" s="11" t="b">
        <f t="shared" si="50"/>
        <v>0</v>
      </c>
      <c r="CE91" s="11" t="b">
        <f t="shared" si="50"/>
        <v>0</v>
      </c>
      <c r="CF91" s="11" t="b">
        <f t="shared" si="50"/>
        <v>0</v>
      </c>
      <c r="CG91" s="11" t="b">
        <f t="shared" si="50"/>
        <v>0</v>
      </c>
      <c r="CH91" s="11" t="b">
        <f t="shared" si="50"/>
        <v>0</v>
      </c>
      <c r="CI91" s="11" t="b">
        <f t="shared" si="50"/>
        <v>0</v>
      </c>
      <c r="CJ91" s="11" t="b">
        <f t="shared" si="50"/>
        <v>0</v>
      </c>
      <c r="CK91" s="11" t="b">
        <f t="shared" si="50"/>
        <v>0</v>
      </c>
      <c r="CL91" s="11" t="b">
        <f t="shared" si="50"/>
        <v>0</v>
      </c>
      <c r="CM91" s="11" t="b">
        <f t="shared" si="50"/>
        <v>0</v>
      </c>
      <c r="CN91" s="11" t="b">
        <f t="shared" si="50"/>
        <v>0</v>
      </c>
      <c r="CO91" s="11" t="b">
        <f t="shared" si="53"/>
        <v>0</v>
      </c>
      <c r="CP91" s="11" t="b">
        <f t="shared" si="48"/>
        <v>0</v>
      </c>
      <c r="CQ91" s="11" t="b">
        <f t="shared" si="47"/>
        <v>0</v>
      </c>
    </row>
    <row r="92" spans="1:96">
      <c r="A92" t="s">
        <v>762</v>
      </c>
      <c r="B92" t="s">
        <v>763</v>
      </c>
      <c r="C92" t="s">
        <v>562</v>
      </c>
      <c r="D92" t="s">
        <v>54</v>
      </c>
      <c r="E92" t="s">
        <v>71</v>
      </c>
      <c r="F92" t="s">
        <v>83</v>
      </c>
      <c r="G92">
        <f t="shared" si="49"/>
        <v>0</v>
      </c>
      <c r="H92">
        <f t="shared" si="49"/>
        <v>0</v>
      </c>
      <c r="I92">
        <f t="shared" si="49"/>
        <v>1</v>
      </c>
      <c r="J92">
        <f t="shared" si="49"/>
        <v>0</v>
      </c>
      <c r="K92">
        <f t="shared" si="37"/>
        <v>1</v>
      </c>
      <c r="L92" t="s">
        <v>96</v>
      </c>
      <c r="M92" t="s">
        <v>84</v>
      </c>
      <c r="N92" t="str">
        <f t="shared" si="38"/>
        <v>United States</v>
      </c>
      <c r="O92" t="s">
        <v>74</v>
      </c>
      <c r="P92" t="s">
        <v>60</v>
      </c>
      <c r="Q92">
        <v>4</v>
      </c>
      <c r="R92">
        <v>4</v>
      </c>
      <c r="S92">
        <v>3</v>
      </c>
      <c r="T92">
        <v>4</v>
      </c>
      <c r="U92">
        <v>4</v>
      </c>
      <c r="V92">
        <v>4</v>
      </c>
      <c r="W92">
        <v>3</v>
      </c>
      <c r="X92">
        <f t="shared" si="39"/>
        <v>-4.1666666666666664E-2</v>
      </c>
      <c r="Y92">
        <f t="shared" si="40"/>
        <v>4.1666666666666664E-2</v>
      </c>
      <c r="Z92">
        <v>4</v>
      </c>
      <c r="AA92">
        <v>5</v>
      </c>
      <c r="AB92">
        <v>4</v>
      </c>
      <c r="AC92">
        <v>4</v>
      </c>
      <c r="AD92">
        <v>4</v>
      </c>
      <c r="AE92">
        <v>4</v>
      </c>
      <c r="AF92">
        <v>4</v>
      </c>
      <c r="AG92">
        <v>2</v>
      </c>
      <c r="AH92">
        <v>4</v>
      </c>
      <c r="AI92" s="35">
        <v>4</v>
      </c>
      <c r="AJ92">
        <v>4</v>
      </c>
      <c r="AK92">
        <v>3</v>
      </c>
      <c r="AL92">
        <v>4</v>
      </c>
      <c r="AM92">
        <v>5</v>
      </c>
      <c r="AN92">
        <v>5</v>
      </c>
      <c r="AO92">
        <v>4</v>
      </c>
      <c r="AP92">
        <v>2</v>
      </c>
      <c r="AQ92">
        <v>2</v>
      </c>
      <c r="AR92">
        <v>2</v>
      </c>
      <c r="AS92">
        <v>2</v>
      </c>
      <c r="AT92">
        <v>2</v>
      </c>
      <c r="AU92">
        <v>2</v>
      </c>
      <c r="AV92">
        <f t="shared" si="41"/>
        <v>2</v>
      </c>
      <c r="AW92">
        <v>6</v>
      </c>
      <c r="AX92">
        <v>2</v>
      </c>
      <c r="AY92">
        <f t="shared" si="34"/>
        <v>3.875</v>
      </c>
      <c r="AZ92">
        <f t="shared" si="42"/>
        <v>1</v>
      </c>
      <c r="BA92">
        <f t="shared" si="35"/>
        <v>4.125</v>
      </c>
      <c r="BB92">
        <f t="shared" si="43"/>
        <v>1</v>
      </c>
      <c r="BC92" t="s">
        <v>61</v>
      </c>
      <c r="BD92" t="s">
        <v>270</v>
      </c>
      <c r="BE92" t="s">
        <v>271</v>
      </c>
      <c r="BF92">
        <v>1</v>
      </c>
      <c r="BH92">
        <f t="shared" si="36"/>
        <v>1</v>
      </c>
      <c r="BI92">
        <v>1</v>
      </c>
      <c r="BJ92">
        <v>3</v>
      </c>
      <c r="BK92">
        <f t="shared" si="44"/>
        <v>1</v>
      </c>
      <c r="BL92" t="s">
        <v>764</v>
      </c>
      <c r="BM92" t="s">
        <v>65</v>
      </c>
      <c r="BN92" s="1">
        <v>4.3749999999999995E-3</v>
      </c>
      <c r="BO92" t="s">
        <v>765</v>
      </c>
      <c r="BP92" s="5" t="s">
        <v>1042</v>
      </c>
      <c r="BR92" s="11" t="b">
        <f t="shared" si="51"/>
        <v>0</v>
      </c>
      <c r="BS92" s="11" t="b">
        <f t="shared" si="51"/>
        <v>0</v>
      </c>
      <c r="BT92" s="11" t="b">
        <f t="shared" si="51"/>
        <v>0</v>
      </c>
      <c r="BU92" s="11" t="b">
        <f t="shared" si="51"/>
        <v>0</v>
      </c>
      <c r="BV92" s="11" t="b">
        <f t="shared" si="52"/>
        <v>0</v>
      </c>
      <c r="BW92" s="11" t="b">
        <f t="shared" si="52"/>
        <v>0</v>
      </c>
      <c r="BX92" s="5" t="s">
        <v>1086</v>
      </c>
      <c r="BY92" s="5" t="s">
        <v>1062</v>
      </c>
      <c r="BZ92" s="11" t="b">
        <f t="shared" si="45"/>
        <v>0</v>
      </c>
      <c r="CA92" s="11" t="b">
        <f t="shared" si="46"/>
        <v>1</v>
      </c>
      <c r="CB92" s="11" t="b">
        <f t="shared" si="50"/>
        <v>1</v>
      </c>
      <c r="CC92" s="11" t="b">
        <f t="shared" si="50"/>
        <v>1</v>
      </c>
      <c r="CD92" s="11" t="b">
        <f t="shared" si="50"/>
        <v>0</v>
      </c>
      <c r="CE92" s="11" t="b">
        <f t="shared" si="50"/>
        <v>0</v>
      </c>
      <c r="CF92" s="11" t="b">
        <f t="shared" si="50"/>
        <v>0</v>
      </c>
      <c r="CG92" s="11" t="b">
        <f t="shared" si="50"/>
        <v>0</v>
      </c>
      <c r="CH92" s="11" t="b">
        <f t="shared" si="50"/>
        <v>0</v>
      </c>
      <c r="CI92" s="11" t="b">
        <f t="shared" si="50"/>
        <v>0</v>
      </c>
      <c r="CJ92" s="11" t="b">
        <f t="shared" si="50"/>
        <v>0</v>
      </c>
      <c r="CK92" s="11" t="b">
        <f t="shared" si="50"/>
        <v>0</v>
      </c>
      <c r="CL92" s="11" t="b">
        <f t="shared" si="50"/>
        <v>1</v>
      </c>
      <c r="CM92" s="11" t="b">
        <f t="shared" si="50"/>
        <v>0</v>
      </c>
      <c r="CN92" s="11" t="b">
        <f t="shared" ref="CB92:CN111" si="54">ISNUMBER(SEARCH(CN$2,$BX92))</f>
        <v>0</v>
      </c>
      <c r="CO92" s="11" t="b">
        <f t="shared" si="53"/>
        <v>0</v>
      </c>
      <c r="CP92" s="11" t="b">
        <f t="shared" si="48"/>
        <v>0</v>
      </c>
      <c r="CQ92" s="11" t="b">
        <f t="shared" si="47"/>
        <v>1</v>
      </c>
      <c r="CR92" t="s">
        <v>92</v>
      </c>
    </row>
    <row r="93" spans="1:96">
      <c r="A93" t="s">
        <v>766</v>
      </c>
      <c r="B93" t="s">
        <v>767</v>
      </c>
      <c r="C93" t="s">
        <v>562</v>
      </c>
      <c r="D93" t="s">
        <v>70</v>
      </c>
      <c r="E93" t="s">
        <v>55</v>
      </c>
      <c r="F93" t="s">
        <v>56</v>
      </c>
      <c r="G93">
        <f t="shared" si="49"/>
        <v>0</v>
      </c>
      <c r="H93">
        <f t="shared" si="49"/>
        <v>0</v>
      </c>
      <c r="I93">
        <f t="shared" si="49"/>
        <v>0</v>
      </c>
      <c r="J93">
        <f t="shared" si="49"/>
        <v>1</v>
      </c>
      <c r="K93">
        <f t="shared" si="37"/>
        <v>1</v>
      </c>
      <c r="L93" t="s">
        <v>96</v>
      </c>
      <c r="M93" t="s">
        <v>109</v>
      </c>
      <c r="N93" t="str">
        <f t="shared" si="38"/>
        <v>UK</v>
      </c>
      <c r="O93" t="s">
        <v>493</v>
      </c>
      <c r="P93" t="s">
        <v>98</v>
      </c>
      <c r="Q93">
        <v>4</v>
      </c>
      <c r="R93">
        <v>2</v>
      </c>
      <c r="S93">
        <v>5</v>
      </c>
      <c r="T93">
        <v>3</v>
      </c>
      <c r="U93">
        <v>5</v>
      </c>
      <c r="V93">
        <v>3</v>
      </c>
      <c r="W93">
        <v>4</v>
      </c>
      <c r="X93">
        <f t="shared" si="39"/>
        <v>0.16666666666666666</v>
      </c>
      <c r="Y93">
        <f t="shared" si="40"/>
        <v>-0.125</v>
      </c>
      <c r="Z93">
        <v>1</v>
      </c>
      <c r="AA93">
        <v>1</v>
      </c>
      <c r="AB93">
        <v>0</v>
      </c>
      <c r="AC93">
        <v>0</v>
      </c>
      <c r="AD93">
        <v>0</v>
      </c>
      <c r="AE93">
        <v>0</v>
      </c>
      <c r="AF93">
        <v>0</v>
      </c>
      <c r="AG93">
        <v>6</v>
      </c>
      <c r="AH93">
        <v>0</v>
      </c>
      <c r="AI93" s="35">
        <v>0</v>
      </c>
      <c r="AJ93">
        <v>2</v>
      </c>
      <c r="AK93">
        <v>0</v>
      </c>
      <c r="AL93">
        <v>0</v>
      </c>
      <c r="AM93">
        <v>5</v>
      </c>
      <c r="AN93">
        <v>3</v>
      </c>
      <c r="AO93">
        <v>4</v>
      </c>
      <c r="AP93">
        <v>4</v>
      </c>
      <c r="AQ93">
        <v>0</v>
      </c>
      <c r="AR93">
        <v>0</v>
      </c>
      <c r="AS93">
        <v>0</v>
      </c>
      <c r="AT93">
        <v>0</v>
      </c>
      <c r="AU93">
        <v>0</v>
      </c>
      <c r="AV93">
        <f t="shared" si="41"/>
        <v>0</v>
      </c>
      <c r="AW93">
        <v>6</v>
      </c>
      <c r="AX93">
        <v>0</v>
      </c>
      <c r="AY93">
        <f t="shared" si="34"/>
        <v>2.25</v>
      </c>
      <c r="AZ93">
        <f t="shared" si="42"/>
        <v>0</v>
      </c>
      <c r="BA93">
        <f t="shared" si="35"/>
        <v>0.25</v>
      </c>
      <c r="BB93">
        <f t="shared" si="43"/>
        <v>0</v>
      </c>
      <c r="BC93" t="s">
        <v>375</v>
      </c>
      <c r="BD93" t="s">
        <v>392</v>
      </c>
      <c r="BE93" t="s">
        <v>768</v>
      </c>
      <c r="BF93">
        <v>2</v>
      </c>
      <c r="BH93">
        <f t="shared" si="36"/>
        <v>2</v>
      </c>
      <c r="BI93">
        <v>1</v>
      </c>
      <c r="BJ93">
        <v>5</v>
      </c>
      <c r="BK93">
        <f t="shared" si="44"/>
        <v>1</v>
      </c>
      <c r="BL93" t="s">
        <v>704</v>
      </c>
      <c r="BM93" t="s">
        <v>379</v>
      </c>
      <c r="BN93" s="1">
        <v>3.8888888888888883E-3</v>
      </c>
      <c r="BP93" s="5" t="s">
        <v>1041</v>
      </c>
      <c r="BR93" s="11" t="b">
        <f t="shared" si="51"/>
        <v>0</v>
      </c>
      <c r="BS93" s="11" t="b">
        <f t="shared" si="51"/>
        <v>0</v>
      </c>
      <c r="BT93" s="11" t="b">
        <f t="shared" si="51"/>
        <v>0</v>
      </c>
      <c r="BU93" s="11" t="b">
        <f t="shared" si="51"/>
        <v>0</v>
      </c>
      <c r="BV93" s="11" t="b">
        <f t="shared" si="52"/>
        <v>0</v>
      </c>
      <c r="BW93" s="11" t="b">
        <f t="shared" si="52"/>
        <v>0</v>
      </c>
      <c r="BZ93" s="11" t="b">
        <f t="shared" si="45"/>
        <v>0</v>
      </c>
      <c r="CA93" s="11" t="b">
        <f t="shared" si="46"/>
        <v>0</v>
      </c>
      <c r="CB93" s="11" t="b">
        <f t="shared" si="54"/>
        <v>0</v>
      </c>
      <c r="CC93" s="11" t="b">
        <f t="shared" si="54"/>
        <v>0</v>
      </c>
      <c r="CD93" s="11" t="b">
        <f t="shared" si="54"/>
        <v>0</v>
      </c>
      <c r="CE93" s="11" t="b">
        <f t="shared" si="54"/>
        <v>0</v>
      </c>
      <c r="CF93" s="11" t="b">
        <f t="shared" si="54"/>
        <v>0</v>
      </c>
      <c r="CG93" s="11" t="b">
        <f t="shared" si="54"/>
        <v>0</v>
      </c>
      <c r="CH93" s="11" t="b">
        <f t="shared" si="54"/>
        <v>0</v>
      </c>
      <c r="CI93" s="11" t="b">
        <f t="shared" si="54"/>
        <v>0</v>
      </c>
      <c r="CJ93" s="11" t="b">
        <f t="shared" si="54"/>
        <v>0</v>
      </c>
      <c r="CK93" s="11" t="b">
        <f t="shared" si="54"/>
        <v>0</v>
      </c>
      <c r="CL93" s="11" t="b">
        <f t="shared" si="54"/>
        <v>0</v>
      </c>
      <c r="CM93" s="11" t="b">
        <f t="shared" si="54"/>
        <v>0</v>
      </c>
      <c r="CN93" s="11" t="b">
        <f t="shared" si="54"/>
        <v>0</v>
      </c>
      <c r="CO93" s="11" t="b">
        <f t="shared" si="53"/>
        <v>0</v>
      </c>
      <c r="CP93" s="11" t="b">
        <f t="shared" si="48"/>
        <v>0</v>
      </c>
      <c r="CQ93" s="11" t="b">
        <f t="shared" si="47"/>
        <v>0</v>
      </c>
      <c r="CR93" t="s">
        <v>769</v>
      </c>
    </row>
    <row r="94" spans="1:96">
      <c r="A94" t="s">
        <v>770</v>
      </c>
      <c r="B94" t="s">
        <v>771</v>
      </c>
      <c r="C94" t="s">
        <v>562</v>
      </c>
      <c r="D94" t="s">
        <v>70</v>
      </c>
      <c r="E94" t="s">
        <v>144</v>
      </c>
      <c r="F94" t="s">
        <v>56</v>
      </c>
      <c r="G94">
        <f t="shared" si="49"/>
        <v>0</v>
      </c>
      <c r="H94">
        <f t="shared" si="49"/>
        <v>0</v>
      </c>
      <c r="I94">
        <f t="shared" si="49"/>
        <v>0</v>
      </c>
      <c r="J94">
        <f t="shared" si="49"/>
        <v>1</v>
      </c>
      <c r="K94">
        <f t="shared" si="37"/>
        <v>1</v>
      </c>
      <c r="L94" t="s">
        <v>72</v>
      </c>
      <c r="M94" t="s">
        <v>772</v>
      </c>
      <c r="N94" t="str">
        <f t="shared" si="38"/>
        <v>Brazil</v>
      </c>
      <c r="O94" t="s">
        <v>74</v>
      </c>
      <c r="P94" t="s">
        <v>60</v>
      </c>
      <c r="Q94">
        <v>5</v>
      </c>
      <c r="R94">
        <v>3</v>
      </c>
      <c r="S94">
        <v>4</v>
      </c>
      <c r="T94">
        <v>3</v>
      </c>
      <c r="U94">
        <v>5</v>
      </c>
      <c r="V94">
        <v>5</v>
      </c>
      <c r="W94">
        <v>4</v>
      </c>
      <c r="X94">
        <f t="shared" si="39"/>
        <v>0.125</v>
      </c>
      <c r="Y94">
        <f t="shared" si="40"/>
        <v>-4.1666666666666664E-2</v>
      </c>
      <c r="Z94">
        <v>6</v>
      </c>
      <c r="AA94">
        <v>6</v>
      </c>
      <c r="AB94">
        <v>6</v>
      </c>
      <c r="AC94">
        <v>6</v>
      </c>
      <c r="AD94">
        <v>6</v>
      </c>
      <c r="AE94">
        <v>6</v>
      </c>
      <c r="AF94">
        <v>5</v>
      </c>
      <c r="AG94">
        <v>0</v>
      </c>
      <c r="AH94">
        <v>6</v>
      </c>
      <c r="AI94" s="35">
        <v>5</v>
      </c>
      <c r="AJ94">
        <v>6</v>
      </c>
      <c r="AK94">
        <v>6</v>
      </c>
      <c r="AL94">
        <v>6</v>
      </c>
      <c r="AM94">
        <v>6</v>
      </c>
      <c r="AN94">
        <v>6</v>
      </c>
      <c r="AO94">
        <v>6</v>
      </c>
      <c r="AP94">
        <v>5</v>
      </c>
      <c r="AQ94">
        <v>6</v>
      </c>
      <c r="AR94">
        <v>6</v>
      </c>
      <c r="AS94">
        <v>6</v>
      </c>
      <c r="AT94">
        <v>6</v>
      </c>
      <c r="AU94">
        <v>6</v>
      </c>
      <c r="AV94">
        <f t="shared" si="41"/>
        <v>6</v>
      </c>
      <c r="AW94">
        <v>6</v>
      </c>
      <c r="AX94">
        <v>2</v>
      </c>
      <c r="AY94">
        <f t="shared" si="34"/>
        <v>5.75</v>
      </c>
      <c r="AZ94">
        <f t="shared" si="42"/>
        <v>1</v>
      </c>
      <c r="BA94">
        <f t="shared" si="35"/>
        <v>5.875</v>
      </c>
      <c r="BB94">
        <f t="shared" si="43"/>
        <v>1</v>
      </c>
      <c r="BC94" t="s">
        <v>61</v>
      </c>
      <c r="BD94" t="s">
        <v>552</v>
      </c>
      <c r="BE94" t="s">
        <v>563</v>
      </c>
      <c r="BF94">
        <v>0</v>
      </c>
      <c r="BG94">
        <v>3</v>
      </c>
      <c r="BH94">
        <f t="shared" si="36"/>
        <v>3</v>
      </c>
      <c r="BI94">
        <v>1</v>
      </c>
      <c r="BJ94">
        <v>3</v>
      </c>
      <c r="BK94">
        <f t="shared" si="44"/>
        <v>1</v>
      </c>
      <c r="BL94" t="s">
        <v>181</v>
      </c>
      <c r="BM94" t="s">
        <v>65</v>
      </c>
      <c r="BN94" s="1">
        <v>8.611111111111111E-3</v>
      </c>
      <c r="BO94" t="s">
        <v>773</v>
      </c>
      <c r="BP94" s="5" t="s">
        <v>1041</v>
      </c>
      <c r="BR94" s="11" t="b">
        <f t="shared" si="51"/>
        <v>0</v>
      </c>
      <c r="BS94" s="11" t="b">
        <f t="shared" si="51"/>
        <v>0</v>
      </c>
      <c r="BT94" s="11" t="b">
        <f t="shared" si="51"/>
        <v>0</v>
      </c>
      <c r="BU94" s="11" t="b">
        <f t="shared" si="51"/>
        <v>0</v>
      </c>
      <c r="BV94" s="11" t="b">
        <f t="shared" si="52"/>
        <v>0</v>
      </c>
      <c r="BW94" s="11" t="b">
        <f t="shared" si="52"/>
        <v>0</v>
      </c>
      <c r="BZ94" s="11" t="b">
        <f t="shared" si="45"/>
        <v>0</v>
      </c>
      <c r="CA94" s="11" t="b">
        <f t="shared" si="46"/>
        <v>0</v>
      </c>
      <c r="CB94" s="11" t="b">
        <f t="shared" si="54"/>
        <v>0</v>
      </c>
      <c r="CC94" s="11" t="b">
        <f t="shared" si="54"/>
        <v>0</v>
      </c>
      <c r="CD94" s="11" t="b">
        <f t="shared" si="54"/>
        <v>0</v>
      </c>
      <c r="CE94" s="11" t="b">
        <f t="shared" si="54"/>
        <v>0</v>
      </c>
      <c r="CF94" s="11" t="b">
        <f t="shared" si="54"/>
        <v>0</v>
      </c>
      <c r="CG94" s="11" t="b">
        <f t="shared" si="54"/>
        <v>0</v>
      </c>
      <c r="CH94" s="11" t="b">
        <f t="shared" si="54"/>
        <v>0</v>
      </c>
      <c r="CI94" s="11" t="b">
        <f t="shared" si="54"/>
        <v>0</v>
      </c>
      <c r="CJ94" s="11" t="b">
        <f t="shared" si="54"/>
        <v>0</v>
      </c>
      <c r="CK94" s="11" t="b">
        <f t="shared" si="54"/>
        <v>0</v>
      </c>
      <c r="CL94" s="11" t="b">
        <f t="shared" si="54"/>
        <v>0</v>
      </c>
      <c r="CM94" s="11" t="b">
        <f t="shared" si="54"/>
        <v>0</v>
      </c>
      <c r="CN94" s="11" t="b">
        <f t="shared" si="54"/>
        <v>0</v>
      </c>
      <c r="CO94" s="11" t="b">
        <f t="shared" si="53"/>
        <v>0</v>
      </c>
      <c r="CP94" s="11" t="b">
        <f t="shared" si="48"/>
        <v>0</v>
      </c>
      <c r="CQ94" s="11" t="b">
        <f t="shared" si="47"/>
        <v>0</v>
      </c>
      <c r="CR94" t="s">
        <v>774</v>
      </c>
    </row>
    <row r="95" spans="1:96">
      <c r="A95" t="s">
        <v>775</v>
      </c>
      <c r="B95" t="s">
        <v>776</v>
      </c>
      <c r="C95" t="s">
        <v>562</v>
      </c>
      <c r="D95" t="s">
        <v>81</v>
      </c>
      <c r="E95" t="s">
        <v>82</v>
      </c>
      <c r="F95" t="s">
        <v>132</v>
      </c>
      <c r="G95">
        <f t="shared" si="49"/>
        <v>1</v>
      </c>
      <c r="H95">
        <f t="shared" si="49"/>
        <v>0</v>
      </c>
      <c r="I95">
        <f t="shared" si="49"/>
        <v>0</v>
      </c>
      <c r="J95">
        <f t="shared" si="49"/>
        <v>0</v>
      </c>
      <c r="K95">
        <f t="shared" si="37"/>
        <v>1</v>
      </c>
      <c r="L95" t="s">
        <v>96</v>
      </c>
      <c r="M95" t="s">
        <v>125</v>
      </c>
      <c r="N95" t="str">
        <f t="shared" si="38"/>
        <v>United Kingdom</v>
      </c>
      <c r="O95" t="s">
        <v>59</v>
      </c>
      <c r="P95" t="s">
        <v>98</v>
      </c>
      <c r="Q95">
        <v>2</v>
      </c>
      <c r="R95">
        <v>4</v>
      </c>
      <c r="S95">
        <v>5</v>
      </c>
      <c r="T95">
        <v>1</v>
      </c>
      <c r="U95">
        <v>4</v>
      </c>
      <c r="V95">
        <v>5</v>
      </c>
      <c r="W95">
        <v>4</v>
      </c>
      <c r="X95">
        <f t="shared" si="39"/>
        <v>8.3333333333333329E-2</v>
      </c>
      <c r="Y95">
        <f t="shared" si="40"/>
        <v>-8.3333333333333329E-2</v>
      </c>
      <c r="Z95">
        <v>5</v>
      </c>
      <c r="AA95">
        <v>6</v>
      </c>
      <c r="AB95">
        <v>5</v>
      </c>
      <c r="AC95">
        <v>6</v>
      </c>
      <c r="AD95">
        <v>6</v>
      </c>
      <c r="AE95">
        <v>6</v>
      </c>
      <c r="AF95">
        <v>5</v>
      </c>
      <c r="AG95">
        <v>0</v>
      </c>
      <c r="AH95">
        <v>6</v>
      </c>
      <c r="AI95" s="35">
        <v>4</v>
      </c>
      <c r="AJ95">
        <v>4</v>
      </c>
      <c r="AK95">
        <v>5</v>
      </c>
      <c r="AL95">
        <v>5</v>
      </c>
      <c r="AM95">
        <v>6</v>
      </c>
      <c r="AN95">
        <v>5</v>
      </c>
      <c r="AO95">
        <v>5</v>
      </c>
      <c r="AP95">
        <v>4</v>
      </c>
      <c r="AQ95">
        <v>4</v>
      </c>
      <c r="AR95">
        <v>5</v>
      </c>
      <c r="AS95">
        <v>5</v>
      </c>
      <c r="AT95">
        <v>5</v>
      </c>
      <c r="AU95">
        <v>4</v>
      </c>
      <c r="AV95">
        <f t="shared" si="41"/>
        <v>4.5999999999999996</v>
      </c>
      <c r="AW95">
        <v>6</v>
      </c>
      <c r="AX95">
        <v>1</v>
      </c>
      <c r="AY95">
        <f t="shared" si="34"/>
        <v>4.75</v>
      </c>
      <c r="AZ95">
        <f t="shared" si="42"/>
        <v>1</v>
      </c>
      <c r="BA95">
        <f t="shared" si="35"/>
        <v>5.625</v>
      </c>
      <c r="BB95">
        <f t="shared" si="43"/>
        <v>1</v>
      </c>
      <c r="BC95" t="s">
        <v>297</v>
      </c>
      <c r="BD95" t="s">
        <v>684</v>
      </c>
      <c r="BE95" t="s">
        <v>397</v>
      </c>
      <c r="BF95">
        <v>1</v>
      </c>
      <c r="BH95">
        <f t="shared" si="36"/>
        <v>1</v>
      </c>
      <c r="BI95">
        <v>1</v>
      </c>
      <c r="BJ95">
        <v>2</v>
      </c>
      <c r="BK95">
        <f t="shared" si="44"/>
        <v>1</v>
      </c>
      <c r="BL95" t="s">
        <v>300</v>
      </c>
      <c r="BM95" t="s">
        <v>301</v>
      </c>
      <c r="BN95" s="1">
        <v>6.2268518518518515E-3</v>
      </c>
      <c r="BO95" t="s">
        <v>777</v>
      </c>
      <c r="BP95" s="5" t="s">
        <v>1042</v>
      </c>
      <c r="BR95" s="11" t="b">
        <f t="shared" si="51"/>
        <v>0</v>
      </c>
      <c r="BS95" s="11" t="b">
        <f t="shared" si="51"/>
        <v>0</v>
      </c>
      <c r="BT95" s="11" t="b">
        <f t="shared" si="51"/>
        <v>0</v>
      </c>
      <c r="BU95" s="11" t="b">
        <f t="shared" si="51"/>
        <v>0</v>
      </c>
      <c r="BV95" s="11" t="b">
        <f t="shared" si="52"/>
        <v>0</v>
      </c>
      <c r="BW95" s="11" t="b">
        <f t="shared" si="52"/>
        <v>0</v>
      </c>
      <c r="BX95" s="5" t="s">
        <v>1087</v>
      </c>
      <c r="BY95" s="5" t="s">
        <v>1088</v>
      </c>
      <c r="BZ95" s="11" t="b">
        <f t="shared" si="45"/>
        <v>0</v>
      </c>
      <c r="CA95" s="11" t="b">
        <f t="shared" si="46"/>
        <v>0</v>
      </c>
      <c r="CB95" s="11" t="b">
        <f t="shared" si="54"/>
        <v>0</v>
      </c>
      <c r="CC95" s="11" t="b">
        <f t="shared" si="54"/>
        <v>0</v>
      </c>
      <c r="CD95" s="11" t="b">
        <f t="shared" si="54"/>
        <v>0</v>
      </c>
      <c r="CE95" s="11" t="b">
        <f t="shared" si="54"/>
        <v>0</v>
      </c>
      <c r="CF95" s="11" t="b">
        <f t="shared" si="54"/>
        <v>0</v>
      </c>
      <c r="CG95" s="11" t="b">
        <f t="shared" si="54"/>
        <v>1</v>
      </c>
      <c r="CH95" s="11" t="b">
        <f t="shared" si="54"/>
        <v>0</v>
      </c>
      <c r="CI95" s="11" t="b">
        <f t="shared" si="54"/>
        <v>0</v>
      </c>
      <c r="CJ95" s="11" t="b">
        <f t="shared" si="54"/>
        <v>0</v>
      </c>
      <c r="CK95" s="11" t="b">
        <f t="shared" si="54"/>
        <v>0</v>
      </c>
      <c r="CL95" s="11" t="b">
        <f t="shared" si="54"/>
        <v>0</v>
      </c>
      <c r="CM95" s="11" t="b">
        <f t="shared" si="54"/>
        <v>0</v>
      </c>
      <c r="CN95" s="11" t="b">
        <f t="shared" si="54"/>
        <v>0</v>
      </c>
      <c r="CO95" s="11" t="b">
        <f t="shared" si="53"/>
        <v>0</v>
      </c>
      <c r="CP95" s="11" t="b">
        <f t="shared" si="48"/>
        <v>0</v>
      </c>
      <c r="CQ95" s="11" t="b">
        <f t="shared" si="47"/>
        <v>0</v>
      </c>
    </row>
    <row r="96" spans="1:96">
      <c r="A96" t="s">
        <v>778</v>
      </c>
      <c r="B96" t="s">
        <v>779</v>
      </c>
      <c r="C96" t="s">
        <v>562</v>
      </c>
      <c r="D96" t="s">
        <v>70</v>
      </c>
      <c r="E96" t="s">
        <v>71</v>
      </c>
      <c r="F96" t="s">
        <v>56</v>
      </c>
      <c r="G96">
        <f t="shared" si="49"/>
        <v>0</v>
      </c>
      <c r="H96">
        <f t="shared" si="49"/>
        <v>0</v>
      </c>
      <c r="I96">
        <f t="shared" si="49"/>
        <v>0</v>
      </c>
      <c r="J96">
        <f t="shared" si="49"/>
        <v>1</v>
      </c>
      <c r="K96">
        <f t="shared" si="37"/>
        <v>1</v>
      </c>
      <c r="L96" t="s">
        <v>96</v>
      </c>
      <c r="M96" t="s">
        <v>780</v>
      </c>
      <c r="N96" t="str">
        <f t="shared" si="38"/>
        <v>US</v>
      </c>
      <c r="O96" t="s">
        <v>59</v>
      </c>
      <c r="P96" t="s">
        <v>60</v>
      </c>
      <c r="Q96">
        <v>4</v>
      </c>
      <c r="R96">
        <v>5</v>
      </c>
      <c r="S96">
        <v>2</v>
      </c>
      <c r="T96">
        <v>4</v>
      </c>
      <c r="U96">
        <v>3</v>
      </c>
      <c r="V96">
        <v>4</v>
      </c>
      <c r="W96">
        <v>0</v>
      </c>
      <c r="X96">
        <f t="shared" si="39"/>
        <v>-0.125</v>
      </c>
      <c r="Y96">
        <f t="shared" si="40"/>
        <v>0.20833333333333334</v>
      </c>
      <c r="Z96">
        <v>2</v>
      </c>
      <c r="AA96">
        <v>4</v>
      </c>
      <c r="AB96">
        <v>1</v>
      </c>
      <c r="AC96">
        <v>4</v>
      </c>
      <c r="AD96">
        <v>2</v>
      </c>
      <c r="AE96">
        <v>5</v>
      </c>
      <c r="AF96">
        <v>0</v>
      </c>
      <c r="AG96">
        <v>4</v>
      </c>
      <c r="AH96">
        <v>2</v>
      </c>
      <c r="AI96" s="35">
        <v>4</v>
      </c>
      <c r="AJ96">
        <v>1</v>
      </c>
      <c r="AK96">
        <v>2</v>
      </c>
      <c r="AL96">
        <v>2</v>
      </c>
      <c r="AM96">
        <v>6</v>
      </c>
      <c r="AN96">
        <v>4</v>
      </c>
      <c r="AO96">
        <v>5</v>
      </c>
      <c r="AP96">
        <v>0</v>
      </c>
      <c r="AQ96">
        <v>4</v>
      </c>
      <c r="AR96">
        <v>4</v>
      </c>
      <c r="AS96">
        <v>3</v>
      </c>
      <c r="AT96">
        <v>3</v>
      </c>
      <c r="AU96">
        <v>2</v>
      </c>
      <c r="AV96">
        <f t="shared" si="41"/>
        <v>3.2</v>
      </c>
      <c r="AW96">
        <v>6</v>
      </c>
      <c r="AX96">
        <v>1</v>
      </c>
      <c r="AY96">
        <f t="shared" si="34"/>
        <v>3</v>
      </c>
      <c r="AZ96">
        <f t="shared" si="42"/>
        <v>0</v>
      </c>
      <c r="BA96">
        <f t="shared" si="35"/>
        <v>2.5</v>
      </c>
      <c r="BB96">
        <f t="shared" si="43"/>
        <v>0</v>
      </c>
      <c r="BC96" t="s">
        <v>61</v>
      </c>
      <c r="BD96" t="s">
        <v>502</v>
      </c>
      <c r="BE96" t="s">
        <v>781</v>
      </c>
      <c r="BF96">
        <v>1</v>
      </c>
      <c r="BH96">
        <f t="shared" si="36"/>
        <v>1</v>
      </c>
      <c r="BI96">
        <v>1</v>
      </c>
      <c r="BJ96">
        <v>3</v>
      </c>
      <c r="BK96">
        <f t="shared" si="44"/>
        <v>1</v>
      </c>
      <c r="BL96" t="s">
        <v>64</v>
      </c>
      <c r="BM96" t="s">
        <v>65</v>
      </c>
      <c r="BN96" s="1">
        <v>3.8888888888888883E-3</v>
      </c>
      <c r="BP96" s="5" t="s">
        <v>1041</v>
      </c>
      <c r="BR96" s="11" t="b">
        <f t="shared" si="51"/>
        <v>0</v>
      </c>
      <c r="BS96" s="11" t="b">
        <f t="shared" si="51"/>
        <v>0</v>
      </c>
      <c r="BT96" s="11" t="b">
        <f t="shared" si="51"/>
        <v>0</v>
      </c>
      <c r="BU96" s="11" t="b">
        <f t="shared" si="51"/>
        <v>0</v>
      </c>
      <c r="BV96" s="11" t="b">
        <f t="shared" si="52"/>
        <v>0</v>
      </c>
      <c r="BW96" s="11" t="b">
        <f t="shared" si="52"/>
        <v>0</v>
      </c>
      <c r="BZ96" s="11" t="b">
        <f t="shared" si="45"/>
        <v>0</v>
      </c>
      <c r="CA96" s="11" t="b">
        <f t="shared" si="46"/>
        <v>0</v>
      </c>
      <c r="CB96" s="11" t="b">
        <f t="shared" si="54"/>
        <v>0</v>
      </c>
      <c r="CC96" s="11" t="b">
        <f t="shared" si="54"/>
        <v>0</v>
      </c>
      <c r="CD96" s="11" t="b">
        <f t="shared" si="54"/>
        <v>0</v>
      </c>
      <c r="CE96" s="11" t="b">
        <f t="shared" si="54"/>
        <v>0</v>
      </c>
      <c r="CF96" s="11" t="b">
        <f t="shared" si="54"/>
        <v>0</v>
      </c>
      <c r="CG96" s="11" t="b">
        <f t="shared" si="54"/>
        <v>0</v>
      </c>
      <c r="CH96" s="11" t="b">
        <f t="shared" si="54"/>
        <v>0</v>
      </c>
      <c r="CI96" s="11" t="b">
        <f t="shared" si="54"/>
        <v>0</v>
      </c>
      <c r="CJ96" s="11" t="b">
        <f t="shared" si="54"/>
        <v>0</v>
      </c>
      <c r="CK96" s="11" t="b">
        <f t="shared" si="54"/>
        <v>0</v>
      </c>
      <c r="CL96" s="11" t="b">
        <f t="shared" si="54"/>
        <v>0</v>
      </c>
      <c r="CM96" s="11" t="b">
        <f t="shared" si="54"/>
        <v>0</v>
      </c>
      <c r="CN96" s="11" t="b">
        <f t="shared" si="54"/>
        <v>0</v>
      </c>
      <c r="CO96" s="11" t="b">
        <f t="shared" si="53"/>
        <v>0</v>
      </c>
      <c r="CP96" s="11" t="b">
        <f t="shared" si="48"/>
        <v>0</v>
      </c>
      <c r="CQ96" s="11" t="b">
        <f t="shared" si="47"/>
        <v>0</v>
      </c>
    </row>
    <row r="97" spans="1:96">
      <c r="A97" t="s">
        <v>782</v>
      </c>
      <c r="B97" t="s">
        <v>783</v>
      </c>
      <c r="C97" t="s">
        <v>562</v>
      </c>
      <c r="D97" t="s">
        <v>54</v>
      </c>
      <c r="E97" t="s">
        <v>144</v>
      </c>
      <c r="F97" t="s">
        <v>116</v>
      </c>
      <c r="G97">
        <f t="shared" si="49"/>
        <v>0</v>
      </c>
      <c r="H97">
        <f t="shared" si="49"/>
        <v>1</v>
      </c>
      <c r="I97">
        <f t="shared" si="49"/>
        <v>0</v>
      </c>
      <c r="J97">
        <f t="shared" si="49"/>
        <v>0</v>
      </c>
      <c r="K97">
        <f t="shared" si="37"/>
        <v>1</v>
      </c>
      <c r="L97" t="s">
        <v>96</v>
      </c>
      <c r="M97" t="s">
        <v>784</v>
      </c>
      <c r="N97" t="str">
        <f t="shared" si="38"/>
        <v>Texas</v>
      </c>
      <c r="O97" t="s">
        <v>74</v>
      </c>
      <c r="P97" t="s">
        <v>60</v>
      </c>
      <c r="Q97">
        <v>3</v>
      </c>
      <c r="R97">
        <v>1</v>
      </c>
      <c r="S97">
        <v>4</v>
      </c>
      <c r="T97">
        <v>2</v>
      </c>
      <c r="U97">
        <v>5</v>
      </c>
      <c r="V97">
        <v>1</v>
      </c>
      <c r="W97">
        <v>3</v>
      </c>
      <c r="X97">
        <f t="shared" si="39"/>
        <v>0.16666666666666666</v>
      </c>
      <c r="Y97">
        <f t="shared" si="40"/>
        <v>-0.20833333333333334</v>
      </c>
      <c r="Z97">
        <v>4</v>
      </c>
      <c r="AA97">
        <v>5</v>
      </c>
      <c r="AB97">
        <v>5</v>
      </c>
      <c r="AC97">
        <v>4</v>
      </c>
      <c r="AD97">
        <v>2</v>
      </c>
      <c r="AE97">
        <v>3</v>
      </c>
      <c r="AF97">
        <v>2</v>
      </c>
      <c r="AG97">
        <v>3</v>
      </c>
      <c r="AH97">
        <v>3</v>
      </c>
      <c r="AI97" s="35">
        <v>5</v>
      </c>
      <c r="AJ97">
        <v>6</v>
      </c>
      <c r="AK97">
        <v>5</v>
      </c>
      <c r="AL97">
        <v>4</v>
      </c>
      <c r="AM97">
        <v>5</v>
      </c>
      <c r="AN97">
        <v>5</v>
      </c>
      <c r="AO97">
        <v>5</v>
      </c>
      <c r="AP97">
        <v>4</v>
      </c>
      <c r="AQ97">
        <v>5</v>
      </c>
      <c r="AR97">
        <v>2</v>
      </c>
      <c r="AS97">
        <v>4</v>
      </c>
      <c r="AT97">
        <v>4</v>
      </c>
      <c r="AU97">
        <v>4</v>
      </c>
      <c r="AV97">
        <f t="shared" si="41"/>
        <v>3.8</v>
      </c>
      <c r="AW97">
        <v>6</v>
      </c>
      <c r="AX97">
        <v>1</v>
      </c>
      <c r="AY97">
        <f t="shared" si="34"/>
        <v>4.875</v>
      </c>
      <c r="AZ97">
        <f t="shared" si="42"/>
        <v>1</v>
      </c>
      <c r="BA97">
        <f t="shared" si="35"/>
        <v>3.5</v>
      </c>
      <c r="BB97">
        <f t="shared" si="43"/>
        <v>1</v>
      </c>
      <c r="BC97" t="s">
        <v>61</v>
      </c>
      <c r="BD97" t="s">
        <v>331</v>
      </c>
      <c r="BE97" t="s">
        <v>785</v>
      </c>
      <c r="BF97">
        <v>1</v>
      </c>
      <c r="BH97">
        <f t="shared" si="36"/>
        <v>1</v>
      </c>
      <c r="BI97">
        <v>1</v>
      </c>
      <c r="BJ97">
        <v>3</v>
      </c>
      <c r="BK97">
        <f t="shared" si="44"/>
        <v>1</v>
      </c>
      <c r="BL97" t="s">
        <v>786</v>
      </c>
      <c r="BM97" t="s">
        <v>65</v>
      </c>
      <c r="BN97" s="1">
        <v>3.8310185185185183E-3</v>
      </c>
      <c r="BO97" t="s">
        <v>787</v>
      </c>
      <c r="BP97" s="5" t="s">
        <v>736</v>
      </c>
      <c r="BQ97" s="5" t="s">
        <v>1150</v>
      </c>
      <c r="BR97" s="11" t="b">
        <f t="shared" si="51"/>
        <v>0</v>
      </c>
      <c r="BS97" s="11" t="b">
        <f t="shared" si="51"/>
        <v>0</v>
      </c>
      <c r="BT97" s="11" t="b">
        <f t="shared" si="51"/>
        <v>0</v>
      </c>
      <c r="BU97" s="11" t="b">
        <f t="shared" si="51"/>
        <v>1</v>
      </c>
      <c r="BV97" s="11" t="b">
        <f t="shared" si="52"/>
        <v>0</v>
      </c>
      <c r="BW97" s="11" t="b">
        <f t="shared" si="52"/>
        <v>0</v>
      </c>
      <c r="BZ97" s="11" t="b">
        <f t="shared" si="45"/>
        <v>0</v>
      </c>
      <c r="CA97" s="11" t="b">
        <f t="shared" si="46"/>
        <v>0</v>
      </c>
      <c r="CB97" s="11" t="b">
        <f t="shared" si="54"/>
        <v>0</v>
      </c>
      <c r="CC97" s="11" t="b">
        <f t="shared" si="54"/>
        <v>0</v>
      </c>
      <c r="CD97" s="11" t="b">
        <f t="shared" si="54"/>
        <v>0</v>
      </c>
      <c r="CE97" s="11" t="b">
        <f t="shared" si="54"/>
        <v>0</v>
      </c>
      <c r="CF97" s="11" t="b">
        <f t="shared" si="54"/>
        <v>0</v>
      </c>
      <c r="CG97" s="11" t="b">
        <f t="shared" si="54"/>
        <v>0</v>
      </c>
      <c r="CH97" s="11" t="b">
        <f t="shared" si="54"/>
        <v>0</v>
      </c>
      <c r="CI97" s="11" t="b">
        <f t="shared" si="54"/>
        <v>0</v>
      </c>
      <c r="CJ97" s="11" t="b">
        <f t="shared" si="54"/>
        <v>0</v>
      </c>
      <c r="CK97" s="11" t="b">
        <f t="shared" si="54"/>
        <v>0</v>
      </c>
      <c r="CL97" s="11" t="b">
        <f t="shared" si="54"/>
        <v>0</v>
      </c>
      <c r="CM97" s="11" t="b">
        <f t="shared" si="54"/>
        <v>0</v>
      </c>
      <c r="CN97" s="11" t="b">
        <f t="shared" si="54"/>
        <v>0</v>
      </c>
      <c r="CO97" s="11" t="b">
        <f t="shared" si="53"/>
        <v>0</v>
      </c>
      <c r="CP97" s="11" t="b">
        <f t="shared" si="48"/>
        <v>0</v>
      </c>
      <c r="CQ97" s="11" t="b">
        <f t="shared" si="47"/>
        <v>0</v>
      </c>
    </row>
    <row r="98" spans="1:96">
      <c r="A98" t="s">
        <v>788</v>
      </c>
      <c r="B98" t="s">
        <v>789</v>
      </c>
      <c r="C98" t="s">
        <v>562</v>
      </c>
      <c r="D98" t="s">
        <v>70</v>
      </c>
      <c r="E98" t="s">
        <v>144</v>
      </c>
      <c r="F98" t="s">
        <v>83</v>
      </c>
      <c r="G98">
        <f t="shared" si="49"/>
        <v>0</v>
      </c>
      <c r="H98">
        <f t="shared" si="49"/>
        <v>0</v>
      </c>
      <c r="I98">
        <f t="shared" si="49"/>
        <v>1</v>
      </c>
      <c r="J98">
        <f t="shared" si="49"/>
        <v>0</v>
      </c>
      <c r="K98">
        <f t="shared" si="37"/>
        <v>1</v>
      </c>
      <c r="L98" t="s">
        <v>72</v>
      </c>
      <c r="M98" t="s">
        <v>84</v>
      </c>
      <c r="N98" t="str">
        <f t="shared" si="38"/>
        <v>United States</v>
      </c>
      <c r="O98" t="s">
        <v>59</v>
      </c>
      <c r="P98" t="s">
        <v>60</v>
      </c>
      <c r="Q98">
        <v>3</v>
      </c>
      <c r="R98">
        <v>0</v>
      </c>
      <c r="S98">
        <v>1</v>
      </c>
      <c r="T98">
        <v>3</v>
      </c>
      <c r="U98">
        <v>0</v>
      </c>
      <c r="V98">
        <v>5</v>
      </c>
      <c r="W98">
        <v>0</v>
      </c>
      <c r="X98">
        <f t="shared" si="39"/>
        <v>4.1666666666666664E-2</v>
      </c>
      <c r="Y98">
        <f t="shared" si="40"/>
        <v>0.33333333333333331</v>
      </c>
      <c r="Z98">
        <v>5</v>
      </c>
      <c r="AA98">
        <v>6</v>
      </c>
      <c r="AB98">
        <v>4</v>
      </c>
      <c r="AC98">
        <v>6</v>
      </c>
      <c r="AD98">
        <v>5</v>
      </c>
      <c r="AE98">
        <v>6</v>
      </c>
      <c r="AF98">
        <v>5</v>
      </c>
      <c r="AG98">
        <v>0</v>
      </c>
      <c r="AH98">
        <v>6</v>
      </c>
      <c r="AI98" s="35">
        <v>6</v>
      </c>
      <c r="AJ98">
        <v>6</v>
      </c>
      <c r="AK98">
        <v>6</v>
      </c>
      <c r="AL98">
        <v>6</v>
      </c>
      <c r="AM98">
        <v>6</v>
      </c>
      <c r="AN98">
        <v>6</v>
      </c>
      <c r="AO98">
        <v>5</v>
      </c>
      <c r="AP98">
        <v>4</v>
      </c>
      <c r="AQ98">
        <v>6</v>
      </c>
      <c r="AR98">
        <v>6</v>
      </c>
      <c r="AS98">
        <v>6</v>
      </c>
      <c r="AT98">
        <v>6</v>
      </c>
      <c r="AU98">
        <v>6</v>
      </c>
      <c r="AV98">
        <f t="shared" si="41"/>
        <v>6</v>
      </c>
      <c r="AW98">
        <v>6</v>
      </c>
      <c r="AX98">
        <v>0</v>
      </c>
      <c r="AY98">
        <f t="shared" si="34"/>
        <v>5.625</v>
      </c>
      <c r="AZ98">
        <f t="shared" si="42"/>
        <v>1</v>
      </c>
      <c r="BA98">
        <f t="shared" si="35"/>
        <v>5.375</v>
      </c>
      <c r="BB98">
        <f t="shared" si="43"/>
        <v>1</v>
      </c>
      <c r="BC98" t="s">
        <v>282</v>
      </c>
      <c r="BD98" t="s">
        <v>790</v>
      </c>
      <c r="BE98" t="s">
        <v>791</v>
      </c>
      <c r="BF98">
        <v>1</v>
      </c>
      <c r="BH98">
        <f t="shared" si="36"/>
        <v>1</v>
      </c>
      <c r="BI98">
        <v>2</v>
      </c>
      <c r="BJ98">
        <v>5</v>
      </c>
      <c r="BK98">
        <f t="shared" si="44"/>
        <v>1</v>
      </c>
      <c r="BL98" t="s">
        <v>792</v>
      </c>
      <c r="BM98" t="s">
        <v>793</v>
      </c>
      <c r="BN98" s="1">
        <v>4.7569444444444447E-3</v>
      </c>
      <c r="BO98" t="s">
        <v>794</v>
      </c>
      <c r="BP98" s="5" t="s">
        <v>1042</v>
      </c>
      <c r="BR98" s="11" t="b">
        <f t="shared" si="51"/>
        <v>0</v>
      </c>
      <c r="BS98" s="11" t="b">
        <f t="shared" si="51"/>
        <v>0</v>
      </c>
      <c r="BT98" s="11" t="b">
        <f t="shared" si="51"/>
        <v>0</v>
      </c>
      <c r="BU98" s="11" t="b">
        <f t="shared" si="51"/>
        <v>0</v>
      </c>
      <c r="BV98" s="11" t="b">
        <f t="shared" si="52"/>
        <v>0</v>
      </c>
      <c r="BW98" s="11" t="b">
        <f t="shared" si="52"/>
        <v>0</v>
      </c>
      <c r="BX98" s="5" t="s">
        <v>1054</v>
      </c>
      <c r="BZ98" s="11" t="b">
        <f t="shared" si="45"/>
        <v>0</v>
      </c>
      <c r="CA98" s="11" t="b">
        <f t="shared" si="46"/>
        <v>1</v>
      </c>
      <c r="CB98" s="11" t="b">
        <f t="shared" si="54"/>
        <v>0</v>
      </c>
      <c r="CC98" s="11" t="b">
        <f t="shared" si="54"/>
        <v>0</v>
      </c>
      <c r="CD98" s="11" t="b">
        <f t="shared" si="54"/>
        <v>0</v>
      </c>
      <c r="CE98" s="11" t="b">
        <f t="shared" si="54"/>
        <v>0</v>
      </c>
      <c r="CF98" s="11" t="b">
        <f t="shared" si="54"/>
        <v>0</v>
      </c>
      <c r="CG98" s="11" t="b">
        <f t="shared" si="54"/>
        <v>0</v>
      </c>
      <c r="CH98" s="11" t="b">
        <f t="shared" si="54"/>
        <v>0</v>
      </c>
      <c r="CI98" s="11" t="b">
        <f t="shared" si="54"/>
        <v>0</v>
      </c>
      <c r="CJ98" s="11" t="b">
        <f t="shared" si="54"/>
        <v>0</v>
      </c>
      <c r="CK98" s="11" t="b">
        <f t="shared" si="54"/>
        <v>0</v>
      </c>
      <c r="CL98" s="11" t="b">
        <f t="shared" si="54"/>
        <v>0</v>
      </c>
      <c r="CM98" s="11" t="b">
        <f t="shared" si="54"/>
        <v>0</v>
      </c>
      <c r="CN98" s="11" t="b">
        <f t="shared" si="54"/>
        <v>0</v>
      </c>
      <c r="CO98" s="11" t="b">
        <f t="shared" si="53"/>
        <v>0</v>
      </c>
      <c r="CP98" s="11" t="b">
        <f t="shared" si="48"/>
        <v>0</v>
      </c>
      <c r="CQ98" s="11" t="b">
        <f t="shared" si="47"/>
        <v>0</v>
      </c>
      <c r="CR98" t="s">
        <v>795</v>
      </c>
    </row>
    <row r="99" spans="1:96">
      <c r="A99" t="s">
        <v>796</v>
      </c>
      <c r="B99" t="s">
        <v>797</v>
      </c>
      <c r="C99" t="s">
        <v>562</v>
      </c>
      <c r="D99" t="s">
        <v>70</v>
      </c>
      <c r="E99" t="s">
        <v>95</v>
      </c>
      <c r="F99" t="s">
        <v>132</v>
      </c>
      <c r="G99">
        <f t="shared" si="49"/>
        <v>1</v>
      </c>
      <c r="H99">
        <f t="shared" si="49"/>
        <v>0</v>
      </c>
      <c r="I99">
        <f t="shared" si="49"/>
        <v>0</v>
      </c>
      <c r="J99">
        <f t="shared" si="49"/>
        <v>0</v>
      </c>
      <c r="K99">
        <f t="shared" si="37"/>
        <v>1</v>
      </c>
      <c r="L99" t="s">
        <v>96</v>
      </c>
      <c r="M99" t="s">
        <v>138</v>
      </c>
      <c r="N99" t="str">
        <f t="shared" si="38"/>
        <v>India</v>
      </c>
      <c r="O99" t="s">
        <v>74</v>
      </c>
      <c r="P99" t="s">
        <v>85</v>
      </c>
      <c r="Q99">
        <v>2</v>
      </c>
      <c r="R99">
        <v>3</v>
      </c>
      <c r="S99">
        <v>3</v>
      </c>
      <c r="T99">
        <v>4</v>
      </c>
      <c r="U99">
        <v>5</v>
      </c>
      <c r="V99">
        <v>3</v>
      </c>
      <c r="W99">
        <v>2</v>
      </c>
      <c r="X99">
        <f t="shared" si="39"/>
        <v>-8.3333333333333329E-2</v>
      </c>
      <c r="Y99">
        <f t="shared" si="40"/>
        <v>0</v>
      </c>
      <c r="Z99">
        <v>5</v>
      </c>
      <c r="AA99">
        <v>6</v>
      </c>
      <c r="AB99">
        <v>4</v>
      </c>
      <c r="AC99">
        <v>4</v>
      </c>
      <c r="AD99">
        <v>6</v>
      </c>
      <c r="AE99">
        <v>6</v>
      </c>
      <c r="AF99">
        <v>5</v>
      </c>
      <c r="AG99">
        <v>1</v>
      </c>
      <c r="AH99">
        <v>5</v>
      </c>
      <c r="AI99" s="35">
        <v>3</v>
      </c>
      <c r="AJ99">
        <v>1</v>
      </c>
      <c r="AK99">
        <v>4</v>
      </c>
      <c r="AL99">
        <v>2</v>
      </c>
      <c r="AM99">
        <v>6</v>
      </c>
      <c r="AN99">
        <v>5</v>
      </c>
      <c r="AO99">
        <v>5</v>
      </c>
      <c r="AP99">
        <v>2</v>
      </c>
      <c r="AQ99">
        <v>5</v>
      </c>
      <c r="AR99">
        <v>5</v>
      </c>
      <c r="AS99">
        <v>5</v>
      </c>
      <c r="AT99">
        <v>5</v>
      </c>
      <c r="AU99">
        <v>5</v>
      </c>
      <c r="AV99">
        <f t="shared" si="41"/>
        <v>5</v>
      </c>
      <c r="AW99">
        <v>6</v>
      </c>
      <c r="AX99">
        <v>6</v>
      </c>
      <c r="AY99">
        <f t="shared" ref="AY99:AY130" si="55">AVERAGE(AI99,AJ99,AK99,AL99,AM99,AN99,AO99,AP99)</f>
        <v>3.5</v>
      </c>
      <c r="AZ99">
        <f t="shared" si="42"/>
        <v>1</v>
      </c>
      <c r="BA99">
        <f t="shared" ref="BA99:BA130" si="56">AVERAGE(BC101,Z99,AA99,AB99:AF99,AH99)</f>
        <v>5.125</v>
      </c>
      <c r="BB99">
        <f t="shared" si="43"/>
        <v>1</v>
      </c>
      <c r="BC99" t="s">
        <v>61</v>
      </c>
      <c r="BD99" t="s">
        <v>634</v>
      </c>
      <c r="BE99" t="s">
        <v>798</v>
      </c>
      <c r="BF99">
        <v>0</v>
      </c>
      <c r="BG99">
        <v>2</v>
      </c>
      <c r="BH99">
        <f t="shared" si="36"/>
        <v>2</v>
      </c>
      <c r="BI99">
        <v>1</v>
      </c>
      <c r="BJ99">
        <v>3</v>
      </c>
      <c r="BK99">
        <f t="shared" si="44"/>
        <v>1</v>
      </c>
      <c r="BL99" t="s">
        <v>64</v>
      </c>
      <c r="BM99" t="s">
        <v>65</v>
      </c>
      <c r="BN99" s="1">
        <v>1.0844907407407407E-2</v>
      </c>
      <c r="BO99" t="s">
        <v>799</v>
      </c>
      <c r="BP99" s="5" t="s">
        <v>1042</v>
      </c>
      <c r="BR99" s="11" t="b">
        <f t="shared" si="51"/>
        <v>0</v>
      </c>
      <c r="BS99" s="11" t="b">
        <f t="shared" si="51"/>
        <v>0</v>
      </c>
      <c r="BT99" s="11" t="b">
        <f t="shared" si="51"/>
        <v>0</v>
      </c>
      <c r="BU99" s="11" t="b">
        <f t="shared" si="51"/>
        <v>0</v>
      </c>
      <c r="BV99" s="11" t="b">
        <f t="shared" si="52"/>
        <v>0</v>
      </c>
      <c r="BW99" s="11" t="b">
        <f t="shared" si="52"/>
        <v>0</v>
      </c>
      <c r="BX99" s="5" t="s">
        <v>1089</v>
      </c>
      <c r="BY99" s="5" t="s">
        <v>1090</v>
      </c>
      <c r="BZ99" s="11" t="b">
        <f t="shared" si="45"/>
        <v>0</v>
      </c>
      <c r="CA99" s="11" t="b">
        <f t="shared" si="46"/>
        <v>1</v>
      </c>
      <c r="CB99" s="11" t="b">
        <f t="shared" si="54"/>
        <v>0</v>
      </c>
      <c r="CC99" s="11" t="b">
        <f t="shared" si="54"/>
        <v>0</v>
      </c>
      <c r="CD99" s="11" t="b">
        <f t="shared" si="54"/>
        <v>0</v>
      </c>
      <c r="CE99" s="11" t="b">
        <f t="shared" si="54"/>
        <v>0</v>
      </c>
      <c r="CF99" s="11" t="b">
        <f t="shared" si="54"/>
        <v>0</v>
      </c>
      <c r="CG99" s="11" t="b">
        <f t="shared" si="54"/>
        <v>1</v>
      </c>
      <c r="CH99" s="11" t="b">
        <f t="shared" si="54"/>
        <v>0</v>
      </c>
      <c r="CI99" s="11" t="b">
        <f t="shared" si="54"/>
        <v>0</v>
      </c>
      <c r="CJ99" s="11" t="b">
        <f t="shared" si="54"/>
        <v>0</v>
      </c>
      <c r="CK99" s="11" t="b">
        <f t="shared" si="54"/>
        <v>0</v>
      </c>
      <c r="CL99" s="11" t="b">
        <f t="shared" si="54"/>
        <v>0</v>
      </c>
      <c r="CM99" s="11" t="b">
        <f t="shared" si="54"/>
        <v>0</v>
      </c>
      <c r="CN99" s="11" t="b">
        <f t="shared" si="54"/>
        <v>0</v>
      </c>
      <c r="CO99" s="11" t="b">
        <f t="shared" si="53"/>
        <v>0</v>
      </c>
      <c r="CP99" s="11" t="b">
        <f t="shared" si="48"/>
        <v>0</v>
      </c>
      <c r="CQ99" s="11" t="b">
        <f t="shared" si="47"/>
        <v>0</v>
      </c>
    </row>
    <row r="100" spans="1:96">
      <c r="A100" t="s">
        <v>800</v>
      </c>
      <c r="B100" t="s">
        <v>801</v>
      </c>
      <c r="C100" t="s">
        <v>802</v>
      </c>
      <c r="D100" t="s">
        <v>54</v>
      </c>
      <c r="E100" t="s">
        <v>144</v>
      </c>
      <c r="F100" t="s">
        <v>56</v>
      </c>
      <c r="G100">
        <f t="shared" si="49"/>
        <v>0</v>
      </c>
      <c r="H100">
        <f t="shared" si="49"/>
        <v>0</v>
      </c>
      <c r="I100">
        <f t="shared" si="49"/>
        <v>0</v>
      </c>
      <c r="J100">
        <f t="shared" si="49"/>
        <v>1</v>
      </c>
      <c r="K100">
        <f t="shared" si="37"/>
        <v>1</v>
      </c>
      <c r="L100" t="s">
        <v>96</v>
      </c>
      <c r="M100" t="s">
        <v>803</v>
      </c>
      <c r="N100" t="str">
        <f t="shared" si="38"/>
        <v>Alabama, USA</v>
      </c>
      <c r="O100" t="s">
        <v>74</v>
      </c>
      <c r="P100" t="s">
        <v>60</v>
      </c>
      <c r="Q100">
        <v>1</v>
      </c>
      <c r="R100">
        <v>3</v>
      </c>
      <c r="S100">
        <v>1</v>
      </c>
      <c r="T100">
        <v>3</v>
      </c>
      <c r="U100">
        <v>3</v>
      </c>
      <c r="V100">
        <v>3</v>
      </c>
      <c r="W100">
        <v>3</v>
      </c>
      <c r="X100">
        <f t="shared" si="39"/>
        <v>-0.16666666666666666</v>
      </c>
      <c r="Y100">
        <f t="shared" si="40"/>
        <v>0</v>
      </c>
      <c r="Z100">
        <v>6</v>
      </c>
      <c r="AA100">
        <v>6</v>
      </c>
      <c r="AB100">
        <v>6</v>
      </c>
      <c r="AC100">
        <v>6</v>
      </c>
      <c r="AD100">
        <v>6</v>
      </c>
      <c r="AE100">
        <v>6</v>
      </c>
      <c r="AF100">
        <v>6</v>
      </c>
      <c r="AG100">
        <v>1</v>
      </c>
      <c r="AH100">
        <v>5</v>
      </c>
      <c r="AI100" s="35">
        <v>6</v>
      </c>
      <c r="AJ100">
        <v>4</v>
      </c>
      <c r="AK100">
        <v>5</v>
      </c>
      <c r="AL100">
        <v>4</v>
      </c>
      <c r="AM100">
        <v>5</v>
      </c>
      <c r="AN100">
        <v>6</v>
      </c>
      <c r="AO100">
        <v>6</v>
      </c>
      <c r="AP100">
        <v>5</v>
      </c>
      <c r="AQ100">
        <v>4</v>
      </c>
      <c r="AR100">
        <v>3</v>
      </c>
      <c r="AS100">
        <v>4</v>
      </c>
      <c r="AT100">
        <v>3</v>
      </c>
      <c r="AU100">
        <v>3</v>
      </c>
      <c r="AV100">
        <f t="shared" si="41"/>
        <v>3.4</v>
      </c>
      <c r="AW100">
        <v>6</v>
      </c>
      <c r="AX100">
        <v>6</v>
      </c>
      <c r="AY100">
        <f t="shared" si="55"/>
        <v>5.125</v>
      </c>
      <c r="AZ100">
        <f t="shared" si="42"/>
        <v>1</v>
      </c>
      <c r="BA100">
        <f t="shared" si="56"/>
        <v>5.875</v>
      </c>
      <c r="BB100">
        <f t="shared" si="43"/>
        <v>1</v>
      </c>
      <c r="BC100" t="s">
        <v>282</v>
      </c>
      <c r="BD100" t="s">
        <v>804</v>
      </c>
      <c r="BE100" t="s">
        <v>805</v>
      </c>
      <c r="BF100">
        <v>1</v>
      </c>
      <c r="BH100">
        <f t="shared" si="36"/>
        <v>1</v>
      </c>
      <c r="BI100">
        <v>1</v>
      </c>
      <c r="BJ100">
        <v>1</v>
      </c>
      <c r="BK100">
        <f t="shared" si="44"/>
        <v>0</v>
      </c>
      <c r="BL100" t="s">
        <v>285</v>
      </c>
      <c r="BM100" t="s">
        <v>286</v>
      </c>
      <c r="BN100" s="1">
        <v>3.1944444444444442E-3</v>
      </c>
      <c r="BP100" s="5" t="s">
        <v>1041</v>
      </c>
      <c r="BR100" s="11" t="b">
        <f t="shared" ref="BR100:BU119" si="57">ISNUMBER(SEARCH(BR$2,$BQ100))</f>
        <v>0</v>
      </c>
      <c r="BS100" s="11" t="b">
        <f t="shared" si="57"/>
        <v>0</v>
      </c>
      <c r="BT100" s="11" t="b">
        <f t="shared" si="57"/>
        <v>0</v>
      </c>
      <c r="BU100" s="11" t="b">
        <f t="shared" si="57"/>
        <v>0</v>
      </c>
      <c r="BV100" s="11" t="b">
        <f t="shared" si="52"/>
        <v>0</v>
      </c>
      <c r="BW100" s="11" t="b">
        <f t="shared" si="52"/>
        <v>0</v>
      </c>
      <c r="BZ100" s="11" t="b">
        <f t="shared" si="45"/>
        <v>0</v>
      </c>
      <c r="CA100" s="11" t="b">
        <f t="shared" si="46"/>
        <v>0</v>
      </c>
      <c r="CB100" s="11" t="b">
        <f t="shared" si="54"/>
        <v>0</v>
      </c>
      <c r="CC100" s="11" t="b">
        <f t="shared" si="54"/>
        <v>0</v>
      </c>
      <c r="CD100" s="11" t="b">
        <f t="shared" si="54"/>
        <v>0</v>
      </c>
      <c r="CE100" s="11" t="b">
        <f t="shared" si="54"/>
        <v>0</v>
      </c>
      <c r="CF100" s="11" t="b">
        <f t="shared" si="54"/>
        <v>0</v>
      </c>
      <c r="CG100" s="11" t="b">
        <f t="shared" si="54"/>
        <v>0</v>
      </c>
      <c r="CH100" s="11" t="b">
        <f t="shared" si="54"/>
        <v>0</v>
      </c>
      <c r="CI100" s="11" t="b">
        <f t="shared" si="54"/>
        <v>0</v>
      </c>
      <c r="CJ100" s="11" t="b">
        <f t="shared" si="54"/>
        <v>0</v>
      </c>
      <c r="CK100" s="11" t="b">
        <f t="shared" si="54"/>
        <v>0</v>
      </c>
      <c r="CL100" s="11" t="b">
        <f t="shared" si="54"/>
        <v>0</v>
      </c>
      <c r="CM100" s="11" t="b">
        <f t="shared" si="54"/>
        <v>0</v>
      </c>
      <c r="CN100" s="11" t="b">
        <f t="shared" si="54"/>
        <v>0</v>
      </c>
      <c r="CO100" s="11" t="b">
        <f t="shared" si="53"/>
        <v>0</v>
      </c>
      <c r="CP100" s="11" t="b">
        <f t="shared" si="48"/>
        <v>0</v>
      </c>
      <c r="CQ100" s="11" t="b">
        <f t="shared" si="47"/>
        <v>0</v>
      </c>
    </row>
    <row r="101" spans="1:96">
      <c r="A101" t="s">
        <v>806</v>
      </c>
      <c r="B101" t="s">
        <v>807</v>
      </c>
      <c r="C101" t="s">
        <v>802</v>
      </c>
      <c r="D101" t="s">
        <v>54</v>
      </c>
      <c r="E101" t="s">
        <v>144</v>
      </c>
      <c r="F101" t="s">
        <v>116</v>
      </c>
      <c r="G101">
        <f t="shared" si="49"/>
        <v>0</v>
      </c>
      <c r="H101">
        <f t="shared" si="49"/>
        <v>1</v>
      </c>
      <c r="I101">
        <f t="shared" si="49"/>
        <v>0</v>
      </c>
      <c r="J101">
        <f t="shared" si="49"/>
        <v>0</v>
      </c>
      <c r="K101">
        <f t="shared" si="37"/>
        <v>1</v>
      </c>
      <c r="L101" t="s">
        <v>96</v>
      </c>
      <c r="M101" t="s">
        <v>58</v>
      </c>
      <c r="N101" t="str">
        <f t="shared" si="38"/>
        <v>Portugal</v>
      </c>
      <c r="O101" t="s">
        <v>59</v>
      </c>
      <c r="P101" t="s">
        <v>60</v>
      </c>
      <c r="Q101">
        <v>4</v>
      </c>
      <c r="R101">
        <v>1</v>
      </c>
      <c r="S101">
        <v>4</v>
      </c>
      <c r="T101">
        <v>3</v>
      </c>
      <c r="U101">
        <v>1</v>
      </c>
      <c r="V101">
        <v>5</v>
      </c>
      <c r="W101">
        <v>2</v>
      </c>
      <c r="X101">
        <f t="shared" si="39"/>
        <v>0.16666666666666666</v>
      </c>
      <c r="Y101">
        <f t="shared" si="40"/>
        <v>0.20833333333333334</v>
      </c>
      <c r="Z101">
        <v>5</v>
      </c>
      <c r="AA101">
        <v>6</v>
      </c>
      <c r="AB101">
        <v>3</v>
      </c>
      <c r="AC101">
        <v>3</v>
      </c>
      <c r="AD101">
        <v>4</v>
      </c>
      <c r="AE101">
        <v>5</v>
      </c>
      <c r="AF101">
        <v>3</v>
      </c>
      <c r="AG101">
        <v>3</v>
      </c>
      <c r="AH101">
        <v>3</v>
      </c>
      <c r="AI101" s="35">
        <v>6</v>
      </c>
      <c r="AJ101">
        <v>6</v>
      </c>
      <c r="AK101">
        <v>6</v>
      </c>
      <c r="AL101">
        <v>6</v>
      </c>
      <c r="AM101">
        <v>6</v>
      </c>
      <c r="AN101">
        <v>6</v>
      </c>
      <c r="AO101">
        <v>4</v>
      </c>
      <c r="AP101">
        <v>2</v>
      </c>
      <c r="AQ101">
        <v>6</v>
      </c>
      <c r="AR101">
        <v>6</v>
      </c>
      <c r="AS101">
        <v>6</v>
      </c>
      <c r="AT101">
        <v>6</v>
      </c>
      <c r="AU101">
        <v>6</v>
      </c>
      <c r="AV101">
        <f t="shared" si="41"/>
        <v>6</v>
      </c>
      <c r="AW101">
        <v>6</v>
      </c>
      <c r="AX101">
        <v>6</v>
      </c>
      <c r="AY101">
        <f t="shared" si="55"/>
        <v>5.25</v>
      </c>
      <c r="AZ101">
        <f t="shared" si="42"/>
        <v>1</v>
      </c>
      <c r="BA101">
        <f t="shared" si="56"/>
        <v>4</v>
      </c>
      <c r="BB101">
        <f t="shared" si="43"/>
        <v>1</v>
      </c>
      <c r="BC101" t="s">
        <v>297</v>
      </c>
      <c r="BD101" t="s">
        <v>808</v>
      </c>
      <c r="BE101" t="s">
        <v>809</v>
      </c>
      <c r="BF101">
        <v>1</v>
      </c>
      <c r="BH101">
        <f t="shared" si="36"/>
        <v>1</v>
      </c>
      <c r="BI101">
        <v>1</v>
      </c>
      <c r="BJ101">
        <v>3</v>
      </c>
      <c r="BK101">
        <f t="shared" si="44"/>
        <v>1</v>
      </c>
      <c r="BL101" t="s">
        <v>315</v>
      </c>
      <c r="BM101" t="s">
        <v>316</v>
      </c>
      <c r="BN101" s="1">
        <v>4.2939814814814811E-3</v>
      </c>
      <c r="BP101" s="5" t="s">
        <v>1041</v>
      </c>
      <c r="BR101" s="11" t="b">
        <f t="shared" si="57"/>
        <v>0</v>
      </c>
      <c r="BS101" s="11" t="b">
        <f t="shared" si="57"/>
        <v>0</v>
      </c>
      <c r="BT101" s="11" t="b">
        <f t="shared" si="57"/>
        <v>0</v>
      </c>
      <c r="BU101" s="11" t="b">
        <f t="shared" si="57"/>
        <v>0</v>
      </c>
      <c r="BV101" s="11" t="b">
        <f t="shared" si="52"/>
        <v>0</v>
      </c>
      <c r="BW101" s="11" t="b">
        <f t="shared" si="52"/>
        <v>0</v>
      </c>
      <c r="BZ101" s="11" t="b">
        <f t="shared" si="45"/>
        <v>0</v>
      </c>
      <c r="CA101" s="11" t="b">
        <f t="shared" si="46"/>
        <v>0</v>
      </c>
      <c r="CB101" s="11" t="b">
        <f t="shared" si="54"/>
        <v>0</v>
      </c>
      <c r="CC101" s="11" t="b">
        <f t="shared" si="54"/>
        <v>0</v>
      </c>
      <c r="CD101" s="11" t="b">
        <f t="shared" si="54"/>
        <v>0</v>
      </c>
      <c r="CE101" s="11" t="b">
        <f t="shared" si="54"/>
        <v>0</v>
      </c>
      <c r="CF101" s="11" t="b">
        <f t="shared" si="54"/>
        <v>0</v>
      </c>
      <c r="CG101" s="11" t="b">
        <f t="shared" si="54"/>
        <v>0</v>
      </c>
      <c r="CH101" s="11" t="b">
        <f t="shared" si="54"/>
        <v>0</v>
      </c>
      <c r="CI101" s="11" t="b">
        <f t="shared" si="54"/>
        <v>0</v>
      </c>
      <c r="CJ101" s="11" t="b">
        <f t="shared" si="54"/>
        <v>0</v>
      </c>
      <c r="CK101" s="11" t="b">
        <f t="shared" si="54"/>
        <v>0</v>
      </c>
      <c r="CL101" s="11" t="b">
        <f t="shared" si="54"/>
        <v>0</v>
      </c>
      <c r="CM101" s="11" t="b">
        <f t="shared" si="54"/>
        <v>0</v>
      </c>
      <c r="CN101" s="11" t="b">
        <f t="shared" si="54"/>
        <v>0</v>
      </c>
      <c r="CO101" s="11" t="b">
        <f t="shared" si="53"/>
        <v>0</v>
      </c>
      <c r="CP101" s="11" t="b">
        <f t="shared" si="48"/>
        <v>0</v>
      </c>
      <c r="CQ101" s="11" t="b">
        <f t="shared" si="47"/>
        <v>0</v>
      </c>
    </row>
    <row r="102" spans="1:96">
      <c r="A102" t="s">
        <v>810</v>
      </c>
      <c r="B102" t="s">
        <v>811</v>
      </c>
      <c r="C102" t="s">
        <v>802</v>
      </c>
      <c r="D102" t="s">
        <v>70</v>
      </c>
      <c r="E102" t="s">
        <v>144</v>
      </c>
      <c r="F102" t="s">
        <v>56</v>
      </c>
      <c r="G102">
        <f t="shared" ref="G102:J133" si="58">IF(ISNUMBER(SEARCH(G$2,$F102)),1,0)</f>
        <v>0</v>
      </c>
      <c r="H102">
        <f t="shared" si="58"/>
        <v>0</v>
      </c>
      <c r="I102">
        <f t="shared" si="58"/>
        <v>0</v>
      </c>
      <c r="J102">
        <f t="shared" si="58"/>
        <v>1</v>
      </c>
      <c r="K102">
        <f t="shared" si="37"/>
        <v>1</v>
      </c>
      <c r="L102" t="s">
        <v>96</v>
      </c>
      <c r="M102" t="s">
        <v>812</v>
      </c>
      <c r="N102" t="str">
        <f t="shared" si="38"/>
        <v>blackburn, england</v>
      </c>
      <c r="O102" t="s">
        <v>74</v>
      </c>
      <c r="P102" t="s">
        <v>98</v>
      </c>
      <c r="Q102">
        <v>4</v>
      </c>
      <c r="R102">
        <v>4</v>
      </c>
      <c r="S102">
        <v>3</v>
      </c>
      <c r="T102">
        <v>4</v>
      </c>
      <c r="U102">
        <v>5</v>
      </c>
      <c r="V102">
        <v>4</v>
      </c>
      <c r="W102">
        <v>5</v>
      </c>
      <c r="X102">
        <f t="shared" si="39"/>
        <v>-4.1666666666666664E-2</v>
      </c>
      <c r="Y102">
        <f t="shared" si="40"/>
        <v>-8.3333333333333329E-2</v>
      </c>
      <c r="Z102">
        <v>5</v>
      </c>
      <c r="AA102">
        <v>5</v>
      </c>
      <c r="AB102">
        <v>5</v>
      </c>
      <c r="AC102">
        <v>5</v>
      </c>
      <c r="AD102">
        <v>5</v>
      </c>
      <c r="AE102">
        <v>6</v>
      </c>
      <c r="AF102">
        <v>5</v>
      </c>
      <c r="AG102">
        <v>0</v>
      </c>
      <c r="AH102">
        <v>6</v>
      </c>
      <c r="AI102" s="35">
        <v>5</v>
      </c>
      <c r="AJ102">
        <v>5</v>
      </c>
      <c r="AK102">
        <v>6</v>
      </c>
      <c r="AL102">
        <v>5</v>
      </c>
      <c r="AM102">
        <v>6</v>
      </c>
      <c r="AN102">
        <v>6</v>
      </c>
      <c r="AO102">
        <v>6</v>
      </c>
      <c r="AP102">
        <v>4</v>
      </c>
      <c r="AQ102">
        <v>5</v>
      </c>
      <c r="AR102">
        <v>5</v>
      </c>
      <c r="AS102">
        <v>6</v>
      </c>
      <c r="AT102">
        <v>5</v>
      </c>
      <c r="AU102">
        <v>6</v>
      </c>
      <c r="AV102">
        <f t="shared" si="41"/>
        <v>5.4</v>
      </c>
      <c r="AW102">
        <v>6</v>
      </c>
      <c r="AX102">
        <v>6</v>
      </c>
      <c r="AY102">
        <f t="shared" si="55"/>
        <v>5.375</v>
      </c>
      <c r="AZ102">
        <f t="shared" si="42"/>
        <v>1</v>
      </c>
      <c r="BA102">
        <f t="shared" si="56"/>
        <v>5.25</v>
      </c>
      <c r="BB102">
        <f t="shared" si="43"/>
        <v>1</v>
      </c>
      <c r="BC102" t="s">
        <v>297</v>
      </c>
      <c r="BD102" t="s">
        <v>813</v>
      </c>
      <c r="BE102" t="s">
        <v>814</v>
      </c>
      <c r="BF102">
        <v>1</v>
      </c>
      <c r="BH102">
        <f t="shared" si="36"/>
        <v>1</v>
      </c>
      <c r="BI102">
        <v>1</v>
      </c>
      <c r="BJ102">
        <v>1</v>
      </c>
      <c r="BK102">
        <f t="shared" si="44"/>
        <v>0</v>
      </c>
      <c r="BL102" t="s">
        <v>300</v>
      </c>
      <c r="BM102" t="s">
        <v>301</v>
      </c>
      <c r="BN102" s="1">
        <v>2.4189814814814816E-3</v>
      </c>
      <c r="BO102" t="s">
        <v>815</v>
      </c>
      <c r="BP102" s="5" t="s">
        <v>736</v>
      </c>
      <c r="BQ102" s="5" t="s">
        <v>1159</v>
      </c>
      <c r="BR102" s="11" t="b">
        <f t="shared" si="57"/>
        <v>0</v>
      </c>
      <c r="BS102" s="11" t="b">
        <f t="shared" si="57"/>
        <v>0</v>
      </c>
      <c r="BT102" s="11" t="b">
        <f t="shared" si="57"/>
        <v>1</v>
      </c>
      <c r="BU102" s="11" t="b">
        <f t="shared" si="57"/>
        <v>0</v>
      </c>
      <c r="BV102" s="11" t="b">
        <f t="shared" si="52"/>
        <v>0</v>
      </c>
      <c r="BW102" s="11" t="b">
        <f t="shared" si="52"/>
        <v>0</v>
      </c>
      <c r="BZ102" s="11" t="b">
        <f t="shared" si="45"/>
        <v>0</v>
      </c>
      <c r="CA102" s="11" t="b">
        <f t="shared" si="46"/>
        <v>0</v>
      </c>
      <c r="CB102" s="11" t="b">
        <f t="shared" si="54"/>
        <v>0</v>
      </c>
      <c r="CC102" s="11" t="b">
        <f t="shared" si="54"/>
        <v>0</v>
      </c>
      <c r="CD102" s="11" t="b">
        <f t="shared" si="54"/>
        <v>0</v>
      </c>
      <c r="CE102" s="11" t="b">
        <f t="shared" si="54"/>
        <v>0</v>
      </c>
      <c r="CF102" s="11" t="b">
        <f t="shared" si="54"/>
        <v>0</v>
      </c>
      <c r="CG102" s="11" t="b">
        <f t="shared" si="54"/>
        <v>0</v>
      </c>
      <c r="CH102" s="11" t="b">
        <f t="shared" si="54"/>
        <v>0</v>
      </c>
      <c r="CI102" s="11" t="b">
        <f t="shared" si="54"/>
        <v>0</v>
      </c>
      <c r="CJ102" s="11" t="b">
        <f t="shared" si="54"/>
        <v>0</v>
      </c>
      <c r="CK102" s="11" t="b">
        <f t="shared" si="54"/>
        <v>0</v>
      </c>
      <c r="CL102" s="11" t="b">
        <f t="shared" si="54"/>
        <v>0</v>
      </c>
      <c r="CM102" s="11" t="b">
        <f t="shared" si="54"/>
        <v>0</v>
      </c>
      <c r="CN102" s="11" t="b">
        <f t="shared" si="54"/>
        <v>0</v>
      </c>
      <c r="CO102" s="11" t="b">
        <f t="shared" si="53"/>
        <v>0</v>
      </c>
      <c r="CP102" s="11" t="b">
        <f t="shared" si="48"/>
        <v>0</v>
      </c>
      <c r="CQ102" s="11" t="b">
        <f t="shared" si="47"/>
        <v>0</v>
      </c>
      <c r="CR102" t="s">
        <v>92</v>
      </c>
    </row>
    <row r="103" spans="1:96">
      <c r="A103" t="s">
        <v>816</v>
      </c>
      <c r="B103" t="s">
        <v>817</v>
      </c>
      <c r="C103" t="s">
        <v>802</v>
      </c>
      <c r="D103" t="s">
        <v>70</v>
      </c>
      <c r="E103" t="s">
        <v>55</v>
      </c>
      <c r="F103" t="s">
        <v>132</v>
      </c>
      <c r="G103">
        <f t="shared" si="58"/>
        <v>1</v>
      </c>
      <c r="H103">
        <f t="shared" si="58"/>
        <v>0</v>
      </c>
      <c r="I103">
        <f t="shared" si="58"/>
        <v>0</v>
      </c>
      <c r="J103">
        <f t="shared" si="58"/>
        <v>0</v>
      </c>
      <c r="K103">
        <f t="shared" si="37"/>
        <v>1</v>
      </c>
      <c r="L103" t="s">
        <v>124</v>
      </c>
      <c r="M103" t="s">
        <v>125</v>
      </c>
      <c r="N103" t="str">
        <f t="shared" si="38"/>
        <v>United Kingdom</v>
      </c>
      <c r="O103" t="s">
        <v>59</v>
      </c>
      <c r="P103" t="s">
        <v>98</v>
      </c>
      <c r="Q103">
        <v>5</v>
      </c>
      <c r="R103">
        <v>2</v>
      </c>
      <c r="S103">
        <v>2</v>
      </c>
      <c r="T103">
        <v>1</v>
      </c>
      <c r="U103">
        <v>4</v>
      </c>
      <c r="V103">
        <v>5</v>
      </c>
      <c r="W103">
        <v>5</v>
      </c>
      <c r="X103">
        <f t="shared" si="39"/>
        <v>0.16666666666666666</v>
      </c>
      <c r="Y103">
        <f t="shared" si="40"/>
        <v>-0.125</v>
      </c>
      <c r="Z103">
        <v>4</v>
      </c>
      <c r="AA103">
        <v>5</v>
      </c>
      <c r="AB103">
        <v>5</v>
      </c>
      <c r="AC103">
        <v>5</v>
      </c>
      <c r="AD103">
        <v>4</v>
      </c>
      <c r="AE103">
        <v>4</v>
      </c>
      <c r="AF103">
        <v>5</v>
      </c>
      <c r="AG103">
        <v>2</v>
      </c>
      <c r="AH103">
        <v>4</v>
      </c>
      <c r="AI103" s="35">
        <v>5</v>
      </c>
      <c r="AJ103">
        <v>5</v>
      </c>
      <c r="AK103">
        <v>5</v>
      </c>
      <c r="AL103">
        <v>5</v>
      </c>
      <c r="AM103">
        <v>4</v>
      </c>
      <c r="AN103">
        <v>5</v>
      </c>
      <c r="AO103">
        <v>4</v>
      </c>
      <c r="AP103">
        <v>6</v>
      </c>
      <c r="AQ103">
        <v>1</v>
      </c>
      <c r="AR103">
        <v>4</v>
      </c>
      <c r="AS103">
        <v>5</v>
      </c>
      <c r="AT103">
        <v>3</v>
      </c>
      <c r="AU103">
        <v>5</v>
      </c>
      <c r="AV103">
        <f t="shared" si="41"/>
        <v>3.6</v>
      </c>
      <c r="AW103">
        <v>6</v>
      </c>
      <c r="AX103">
        <v>6</v>
      </c>
      <c r="AY103">
        <f t="shared" si="55"/>
        <v>4.875</v>
      </c>
      <c r="AZ103">
        <f t="shared" si="42"/>
        <v>1</v>
      </c>
      <c r="BA103">
        <f t="shared" si="56"/>
        <v>4.5</v>
      </c>
      <c r="BB103">
        <f t="shared" si="43"/>
        <v>1</v>
      </c>
      <c r="BC103" t="s">
        <v>145</v>
      </c>
      <c r="BD103" t="s">
        <v>392</v>
      </c>
      <c r="BE103" t="s">
        <v>818</v>
      </c>
      <c r="BF103">
        <v>1</v>
      </c>
      <c r="BH103">
        <f t="shared" si="36"/>
        <v>1</v>
      </c>
      <c r="BI103">
        <v>1</v>
      </c>
      <c r="BJ103">
        <v>3</v>
      </c>
      <c r="BK103">
        <f t="shared" si="44"/>
        <v>1</v>
      </c>
      <c r="BL103" t="s">
        <v>148</v>
      </c>
      <c r="BM103" t="s">
        <v>149</v>
      </c>
      <c r="BN103" s="1">
        <v>3.3680555555555551E-3</v>
      </c>
      <c r="BO103" t="s">
        <v>819</v>
      </c>
      <c r="BP103" s="5" t="s">
        <v>1042</v>
      </c>
      <c r="BR103" s="11" t="b">
        <f t="shared" si="57"/>
        <v>0</v>
      </c>
      <c r="BS103" s="11" t="b">
        <f t="shared" si="57"/>
        <v>0</v>
      </c>
      <c r="BT103" s="11" t="b">
        <f t="shared" si="57"/>
        <v>0</v>
      </c>
      <c r="BU103" s="11" t="b">
        <f t="shared" si="57"/>
        <v>0</v>
      </c>
      <c r="BV103" s="11" t="b">
        <f t="shared" si="52"/>
        <v>0</v>
      </c>
      <c r="BW103" s="11" t="b">
        <f t="shared" si="52"/>
        <v>0</v>
      </c>
      <c r="BX103" s="5" t="s">
        <v>1091</v>
      </c>
      <c r="BY103" s="5" t="s">
        <v>1092</v>
      </c>
      <c r="BZ103" s="11" t="b">
        <f t="shared" si="45"/>
        <v>0</v>
      </c>
      <c r="CA103" s="11" t="b">
        <f t="shared" si="46"/>
        <v>0</v>
      </c>
      <c r="CB103" s="11" t="b">
        <f t="shared" si="54"/>
        <v>0</v>
      </c>
      <c r="CC103" s="11" t="b">
        <f t="shared" si="54"/>
        <v>0</v>
      </c>
      <c r="CD103" s="11" t="b">
        <f t="shared" si="54"/>
        <v>0</v>
      </c>
      <c r="CE103" s="11" t="b">
        <f t="shared" si="54"/>
        <v>0</v>
      </c>
      <c r="CF103" s="11" t="b">
        <f t="shared" si="54"/>
        <v>0</v>
      </c>
      <c r="CG103" s="11" t="b">
        <f t="shared" si="54"/>
        <v>0</v>
      </c>
      <c r="CH103" s="11" t="b">
        <f t="shared" si="54"/>
        <v>0</v>
      </c>
      <c r="CI103" s="11" t="b">
        <f t="shared" si="54"/>
        <v>0</v>
      </c>
      <c r="CJ103" s="11" t="b">
        <f t="shared" si="54"/>
        <v>0</v>
      </c>
      <c r="CK103" s="11" t="b">
        <f t="shared" si="54"/>
        <v>0</v>
      </c>
      <c r="CL103" s="11" t="b">
        <f t="shared" si="54"/>
        <v>0</v>
      </c>
      <c r="CM103" s="11" t="b">
        <f t="shared" si="54"/>
        <v>0</v>
      </c>
      <c r="CN103" s="11" t="b">
        <f t="shared" si="54"/>
        <v>0</v>
      </c>
      <c r="CO103" s="11" t="b">
        <f t="shared" si="53"/>
        <v>0</v>
      </c>
      <c r="CP103" s="11" t="b">
        <f t="shared" si="48"/>
        <v>0</v>
      </c>
      <c r="CQ103" s="11" t="b">
        <f t="shared" si="47"/>
        <v>0</v>
      </c>
      <c r="CR103" t="s">
        <v>820</v>
      </c>
    </row>
    <row r="104" spans="1:96">
      <c r="A104" t="s">
        <v>821</v>
      </c>
      <c r="B104" t="s">
        <v>822</v>
      </c>
      <c r="C104" t="s">
        <v>802</v>
      </c>
      <c r="D104" t="s">
        <v>81</v>
      </c>
      <c r="E104" t="s">
        <v>71</v>
      </c>
      <c r="F104" t="s">
        <v>56</v>
      </c>
      <c r="G104">
        <f t="shared" si="58"/>
        <v>0</v>
      </c>
      <c r="H104">
        <f t="shared" si="58"/>
        <v>0</v>
      </c>
      <c r="I104">
        <f t="shared" si="58"/>
        <v>0</v>
      </c>
      <c r="J104">
        <f t="shared" si="58"/>
        <v>1</v>
      </c>
      <c r="K104">
        <f t="shared" si="37"/>
        <v>1</v>
      </c>
      <c r="L104" t="s">
        <v>96</v>
      </c>
      <c r="M104" t="s">
        <v>244</v>
      </c>
      <c r="N104" t="str">
        <f t="shared" si="38"/>
        <v>Uk</v>
      </c>
      <c r="O104" t="s">
        <v>59</v>
      </c>
      <c r="P104" t="s">
        <v>98</v>
      </c>
      <c r="Q104">
        <v>2</v>
      </c>
      <c r="R104">
        <v>5</v>
      </c>
      <c r="S104">
        <v>3</v>
      </c>
      <c r="T104">
        <v>3</v>
      </c>
      <c r="U104">
        <v>5</v>
      </c>
      <c r="V104">
        <v>3</v>
      </c>
      <c r="W104">
        <v>2</v>
      </c>
      <c r="X104">
        <f t="shared" si="39"/>
        <v>-0.125</v>
      </c>
      <c r="Y104">
        <f t="shared" si="40"/>
        <v>-4.1666666666666664E-2</v>
      </c>
      <c r="Z104">
        <v>2</v>
      </c>
      <c r="AA104">
        <v>4</v>
      </c>
      <c r="AB104">
        <v>1</v>
      </c>
      <c r="AC104">
        <v>5</v>
      </c>
      <c r="AD104">
        <v>2</v>
      </c>
      <c r="AE104">
        <v>6</v>
      </c>
      <c r="AF104">
        <v>3</v>
      </c>
      <c r="AG104">
        <v>0</v>
      </c>
      <c r="AH104">
        <v>6</v>
      </c>
      <c r="AI104" s="35">
        <v>5</v>
      </c>
      <c r="AJ104">
        <v>5</v>
      </c>
      <c r="AK104">
        <v>1</v>
      </c>
      <c r="AL104">
        <v>3</v>
      </c>
      <c r="AM104">
        <v>5</v>
      </c>
      <c r="AN104">
        <v>5</v>
      </c>
      <c r="AO104">
        <v>4</v>
      </c>
      <c r="AP104">
        <v>3</v>
      </c>
      <c r="AQ104">
        <v>0</v>
      </c>
      <c r="AR104">
        <v>0</v>
      </c>
      <c r="AS104">
        <v>0</v>
      </c>
      <c r="AT104">
        <v>0</v>
      </c>
      <c r="AU104">
        <v>0</v>
      </c>
      <c r="AV104">
        <f t="shared" si="41"/>
        <v>0</v>
      </c>
      <c r="AW104">
        <v>6</v>
      </c>
      <c r="AX104">
        <v>6</v>
      </c>
      <c r="AY104">
        <f t="shared" si="55"/>
        <v>3.875</v>
      </c>
      <c r="AZ104">
        <f t="shared" si="42"/>
        <v>1</v>
      </c>
      <c r="BA104">
        <f t="shared" si="56"/>
        <v>3.625</v>
      </c>
      <c r="BB104">
        <f t="shared" si="43"/>
        <v>1</v>
      </c>
      <c r="BC104" t="s">
        <v>86</v>
      </c>
      <c r="BD104" t="s">
        <v>62</v>
      </c>
      <c r="BE104" t="s">
        <v>823</v>
      </c>
      <c r="BF104">
        <v>1</v>
      </c>
      <c r="BH104">
        <f t="shared" si="36"/>
        <v>1</v>
      </c>
      <c r="BI104">
        <v>1</v>
      </c>
      <c r="BJ104">
        <v>1</v>
      </c>
      <c r="BK104">
        <f t="shared" si="44"/>
        <v>0</v>
      </c>
      <c r="BL104" t="s">
        <v>106</v>
      </c>
      <c r="BM104" t="s">
        <v>90</v>
      </c>
      <c r="BN104" s="1">
        <v>8.1597222222222227E-3</v>
      </c>
      <c r="BO104" t="s">
        <v>824</v>
      </c>
      <c r="BP104" s="5" t="s">
        <v>1041</v>
      </c>
      <c r="BR104" s="11" t="b">
        <f t="shared" si="57"/>
        <v>0</v>
      </c>
      <c r="BS104" s="11" t="b">
        <f t="shared" si="57"/>
        <v>0</v>
      </c>
      <c r="BT104" s="11" t="b">
        <f t="shared" si="57"/>
        <v>0</v>
      </c>
      <c r="BU104" s="11" t="b">
        <f t="shared" si="57"/>
        <v>0</v>
      </c>
      <c r="BV104" s="11" t="b">
        <f t="shared" ref="BV104:BW123" si="59">ISNUMBER(SEARCH(BV$2,$BQ104))</f>
        <v>0</v>
      </c>
      <c r="BW104" s="11" t="b">
        <f t="shared" si="59"/>
        <v>0</v>
      </c>
      <c r="BZ104" s="11" t="b">
        <f t="shared" si="45"/>
        <v>0</v>
      </c>
      <c r="CA104" s="11" t="b">
        <f t="shared" si="46"/>
        <v>0</v>
      </c>
      <c r="CB104" s="11" t="b">
        <f t="shared" si="54"/>
        <v>0</v>
      </c>
      <c r="CC104" s="11" t="b">
        <f t="shared" si="54"/>
        <v>0</v>
      </c>
      <c r="CD104" s="11" t="b">
        <f t="shared" si="54"/>
        <v>0</v>
      </c>
      <c r="CE104" s="11" t="b">
        <f t="shared" si="54"/>
        <v>0</v>
      </c>
      <c r="CF104" s="11" t="b">
        <f t="shared" si="54"/>
        <v>0</v>
      </c>
      <c r="CG104" s="11" t="b">
        <f t="shared" si="54"/>
        <v>0</v>
      </c>
      <c r="CH104" s="11" t="b">
        <f t="shared" si="54"/>
        <v>0</v>
      </c>
      <c r="CI104" s="11" t="b">
        <f t="shared" si="54"/>
        <v>0</v>
      </c>
      <c r="CJ104" s="11" t="b">
        <f t="shared" si="54"/>
        <v>0</v>
      </c>
      <c r="CK104" s="11" t="b">
        <f t="shared" si="54"/>
        <v>0</v>
      </c>
      <c r="CL104" s="11" t="b">
        <f t="shared" si="54"/>
        <v>0</v>
      </c>
      <c r="CM104" s="11" t="b">
        <f t="shared" si="54"/>
        <v>0</v>
      </c>
      <c r="CN104" s="11" t="b">
        <f t="shared" si="54"/>
        <v>0</v>
      </c>
      <c r="CO104" s="11" t="b">
        <f t="shared" si="53"/>
        <v>0</v>
      </c>
      <c r="CP104" s="11" t="b">
        <f t="shared" si="48"/>
        <v>0</v>
      </c>
      <c r="CQ104" s="11" t="b">
        <f t="shared" si="47"/>
        <v>0</v>
      </c>
      <c r="CR104" t="s">
        <v>169</v>
      </c>
    </row>
    <row r="105" spans="1:96">
      <c r="A105" t="s">
        <v>825</v>
      </c>
      <c r="B105" t="s">
        <v>826</v>
      </c>
      <c r="C105" t="s">
        <v>802</v>
      </c>
      <c r="D105" t="s">
        <v>70</v>
      </c>
      <c r="E105" t="s">
        <v>71</v>
      </c>
      <c r="F105" t="s">
        <v>56</v>
      </c>
      <c r="G105">
        <f t="shared" si="58"/>
        <v>0</v>
      </c>
      <c r="H105">
        <f t="shared" si="58"/>
        <v>0</v>
      </c>
      <c r="I105">
        <f t="shared" si="58"/>
        <v>0</v>
      </c>
      <c r="J105">
        <f t="shared" si="58"/>
        <v>1</v>
      </c>
      <c r="K105">
        <f t="shared" si="37"/>
        <v>1</v>
      </c>
      <c r="L105" t="s">
        <v>96</v>
      </c>
      <c r="M105" t="s">
        <v>510</v>
      </c>
      <c r="N105" t="str">
        <f t="shared" si="38"/>
        <v>England</v>
      </c>
      <c r="O105" t="s">
        <v>59</v>
      </c>
      <c r="P105" t="s">
        <v>98</v>
      </c>
      <c r="Q105">
        <v>1</v>
      </c>
      <c r="R105">
        <v>5</v>
      </c>
      <c r="S105">
        <v>3</v>
      </c>
      <c r="T105">
        <v>3</v>
      </c>
      <c r="U105">
        <v>4</v>
      </c>
      <c r="V105">
        <v>0</v>
      </c>
      <c r="W105">
        <v>4</v>
      </c>
      <c r="X105">
        <f t="shared" si="39"/>
        <v>-0.16666666666666666</v>
      </c>
      <c r="Y105">
        <f t="shared" si="40"/>
        <v>-0.20833333333333334</v>
      </c>
      <c r="Z105">
        <v>6</v>
      </c>
      <c r="AA105">
        <v>6</v>
      </c>
      <c r="AB105">
        <v>3</v>
      </c>
      <c r="AC105">
        <v>4</v>
      </c>
      <c r="AD105">
        <v>3</v>
      </c>
      <c r="AE105">
        <v>3</v>
      </c>
      <c r="AF105">
        <v>0</v>
      </c>
      <c r="AG105">
        <v>5</v>
      </c>
      <c r="AH105">
        <v>1</v>
      </c>
      <c r="AI105" s="35">
        <v>6</v>
      </c>
      <c r="AJ105">
        <v>6</v>
      </c>
      <c r="AK105">
        <v>6</v>
      </c>
      <c r="AL105">
        <v>4</v>
      </c>
      <c r="AM105">
        <v>6</v>
      </c>
      <c r="AN105">
        <v>6</v>
      </c>
      <c r="AO105">
        <v>6</v>
      </c>
      <c r="AP105">
        <v>3</v>
      </c>
      <c r="AQ105">
        <v>2</v>
      </c>
      <c r="AR105">
        <v>2</v>
      </c>
      <c r="AS105">
        <v>6</v>
      </c>
      <c r="AT105">
        <v>2</v>
      </c>
      <c r="AU105">
        <v>2</v>
      </c>
      <c r="AV105">
        <f t="shared" si="41"/>
        <v>2.8</v>
      </c>
      <c r="AW105">
        <v>6</v>
      </c>
      <c r="AX105">
        <v>3</v>
      </c>
      <c r="AY105">
        <f t="shared" si="55"/>
        <v>5.375</v>
      </c>
      <c r="AZ105">
        <f t="shared" si="42"/>
        <v>1</v>
      </c>
      <c r="BA105">
        <f t="shared" si="56"/>
        <v>3.25</v>
      </c>
      <c r="BB105">
        <f t="shared" si="43"/>
        <v>1</v>
      </c>
      <c r="BC105" t="s">
        <v>297</v>
      </c>
      <c r="BD105" t="s">
        <v>827</v>
      </c>
      <c r="BE105" t="s">
        <v>828</v>
      </c>
      <c r="BF105">
        <v>1</v>
      </c>
      <c r="BH105">
        <f t="shared" si="36"/>
        <v>1</v>
      </c>
      <c r="BI105">
        <v>1</v>
      </c>
      <c r="BJ105">
        <v>3</v>
      </c>
      <c r="BK105">
        <f t="shared" si="44"/>
        <v>1</v>
      </c>
      <c r="BL105" t="s">
        <v>300</v>
      </c>
      <c r="BM105" t="s">
        <v>301</v>
      </c>
      <c r="BN105" s="1">
        <v>3.8657407407407408E-3</v>
      </c>
      <c r="BO105" t="s">
        <v>829</v>
      </c>
      <c r="BP105" s="5" t="s">
        <v>1044</v>
      </c>
      <c r="BR105" s="11" t="b">
        <f t="shared" si="57"/>
        <v>0</v>
      </c>
      <c r="BS105" s="11" t="b">
        <f t="shared" si="57"/>
        <v>0</v>
      </c>
      <c r="BT105" s="11" t="b">
        <f t="shared" si="57"/>
        <v>0</v>
      </c>
      <c r="BU105" s="11" t="b">
        <f t="shared" si="57"/>
        <v>0</v>
      </c>
      <c r="BV105" s="11" t="b">
        <f t="shared" si="59"/>
        <v>0</v>
      </c>
      <c r="BW105" s="11" t="b">
        <f t="shared" si="59"/>
        <v>0</v>
      </c>
      <c r="BZ105" s="11" t="b">
        <f t="shared" si="45"/>
        <v>0</v>
      </c>
      <c r="CA105" s="11" t="b">
        <f t="shared" si="46"/>
        <v>0</v>
      </c>
      <c r="CB105" s="11" t="b">
        <f t="shared" si="54"/>
        <v>0</v>
      </c>
      <c r="CC105" s="11" t="b">
        <f t="shared" si="54"/>
        <v>0</v>
      </c>
      <c r="CD105" s="11" t="b">
        <f t="shared" si="54"/>
        <v>0</v>
      </c>
      <c r="CE105" s="11" t="b">
        <f t="shared" si="54"/>
        <v>0</v>
      </c>
      <c r="CF105" s="11" t="b">
        <f t="shared" si="54"/>
        <v>0</v>
      </c>
      <c r="CG105" s="11" t="b">
        <f t="shared" si="54"/>
        <v>0</v>
      </c>
      <c r="CH105" s="11" t="b">
        <f t="shared" si="54"/>
        <v>0</v>
      </c>
      <c r="CI105" s="11" t="b">
        <f t="shared" si="54"/>
        <v>0</v>
      </c>
      <c r="CJ105" s="11" t="b">
        <f t="shared" si="54"/>
        <v>0</v>
      </c>
      <c r="CK105" s="11" t="b">
        <f t="shared" si="54"/>
        <v>0</v>
      </c>
      <c r="CL105" s="11" t="b">
        <f t="shared" si="54"/>
        <v>0</v>
      </c>
      <c r="CM105" s="11" t="b">
        <f t="shared" si="54"/>
        <v>0</v>
      </c>
      <c r="CN105" s="11" t="b">
        <f t="shared" si="54"/>
        <v>0</v>
      </c>
      <c r="CO105" s="11" t="b">
        <f t="shared" si="53"/>
        <v>0</v>
      </c>
      <c r="CP105" s="11" t="b">
        <f t="shared" si="48"/>
        <v>0</v>
      </c>
      <c r="CQ105" s="11" t="b">
        <f t="shared" si="47"/>
        <v>0</v>
      </c>
    </row>
    <row r="106" spans="1:96">
      <c r="A106" t="s">
        <v>830</v>
      </c>
      <c r="B106" t="s">
        <v>831</v>
      </c>
      <c r="C106" t="s">
        <v>802</v>
      </c>
      <c r="D106" t="s">
        <v>70</v>
      </c>
      <c r="E106" t="s">
        <v>82</v>
      </c>
      <c r="F106" t="s">
        <v>83</v>
      </c>
      <c r="G106">
        <f t="shared" si="58"/>
        <v>0</v>
      </c>
      <c r="H106">
        <f t="shared" si="58"/>
        <v>0</v>
      </c>
      <c r="I106">
        <f t="shared" si="58"/>
        <v>1</v>
      </c>
      <c r="J106">
        <f t="shared" si="58"/>
        <v>0</v>
      </c>
      <c r="K106">
        <f t="shared" si="37"/>
        <v>1</v>
      </c>
      <c r="L106" t="s">
        <v>96</v>
      </c>
      <c r="M106" t="s">
        <v>125</v>
      </c>
      <c r="N106" t="str">
        <f t="shared" si="38"/>
        <v>United Kingdom</v>
      </c>
      <c r="O106" t="s">
        <v>74</v>
      </c>
      <c r="P106" t="s">
        <v>98</v>
      </c>
      <c r="Q106">
        <v>5</v>
      </c>
      <c r="R106">
        <v>4</v>
      </c>
      <c r="S106">
        <v>5</v>
      </c>
      <c r="T106">
        <v>4</v>
      </c>
      <c r="U106">
        <v>4</v>
      </c>
      <c r="V106">
        <v>4</v>
      </c>
      <c r="W106">
        <v>3</v>
      </c>
      <c r="X106">
        <f t="shared" si="39"/>
        <v>8.3333333333333329E-2</v>
      </c>
      <c r="Y106">
        <f t="shared" si="40"/>
        <v>4.1666666666666664E-2</v>
      </c>
      <c r="Z106">
        <v>2</v>
      </c>
      <c r="AA106">
        <v>5</v>
      </c>
      <c r="AB106">
        <v>3</v>
      </c>
      <c r="AC106">
        <v>5</v>
      </c>
      <c r="AD106">
        <v>3</v>
      </c>
      <c r="AE106">
        <v>5</v>
      </c>
      <c r="AF106">
        <v>3</v>
      </c>
      <c r="AG106">
        <v>4</v>
      </c>
      <c r="AH106">
        <v>2</v>
      </c>
      <c r="AI106" s="35">
        <v>2</v>
      </c>
      <c r="AJ106">
        <v>3</v>
      </c>
      <c r="AK106">
        <v>2</v>
      </c>
      <c r="AL106">
        <v>1</v>
      </c>
      <c r="AM106">
        <v>5</v>
      </c>
      <c r="AN106">
        <v>4</v>
      </c>
      <c r="AO106">
        <v>4</v>
      </c>
      <c r="AP106">
        <v>2</v>
      </c>
      <c r="AQ106">
        <v>3</v>
      </c>
      <c r="AR106">
        <v>3</v>
      </c>
      <c r="AS106">
        <v>3</v>
      </c>
      <c r="AT106">
        <v>3</v>
      </c>
      <c r="AU106">
        <v>3</v>
      </c>
      <c r="AV106">
        <f t="shared" si="41"/>
        <v>3</v>
      </c>
      <c r="AW106">
        <v>6</v>
      </c>
      <c r="AX106">
        <v>5</v>
      </c>
      <c r="AY106">
        <f t="shared" si="55"/>
        <v>2.875</v>
      </c>
      <c r="AZ106">
        <f t="shared" si="42"/>
        <v>0</v>
      </c>
      <c r="BA106">
        <f t="shared" si="56"/>
        <v>3.5</v>
      </c>
      <c r="BB106">
        <f t="shared" si="43"/>
        <v>1</v>
      </c>
      <c r="BC106" t="s">
        <v>61</v>
      </c>
      <c r="BD106" t="s">
        <v>384</v>
      </c>
      <c r="BE106" t="s">
        <v>832</v>
      </c>
      <c r="BF106">
        <v>1</v>
      </c>
      <c r="BH106">
        <f t="shared" si="36"/>
        <v>1</v>
      </c>
      <c r="BI106">
        <v>1</v>
      </c>
      <c r="BJ106">
        <v>1</v>
      </c>
      <c r="BK106">
        <f t="shared" si="44"/>
        <v>0</v>
      </c>
      <c r="BL106" t="s">
        <v>181</v>
      </c>
      <c r="BM106" t="s">
        <v>65</v>
      </c>
      <c r="BN106" s="1">
        <v>9.1782407407407403E-3</v>
      </c>
      <c r="BO106" t="s">
        <v>833</v>
      </c>
      <c r="BP106" s="5" t="s">
        <v>1042</v>
      </c>
      <c r="BR106" s="11" t="b">
        <f t="shared" si="57"/>
        <v>0</v>
      </c>
      <c r="BS106" s="11" t="b">
        <f t="shared" si="57"/>
        <v>0</v>
      </c>
      <c r="BT106" s="11" t="b">
        <f t="shared" si="57"/>
        <v>0</v>
      </c>
      <c r="BU106" s="11" t="b">
        <f t="shared" si="57"/>
        <v>0</v>
      </c>
      <c r="BV106" s="11" t="b">
        <f t="shared" si="59"/>
        <v>0</v>
      </c>
      <c r="BW106" s="11" t="b">
        <f t="shared" si="59"/>
        <v>0</v>
      </c>
      <c r="BX106" s="5" t="s">
        <v>1093</v>
      </c>
      <c r="BY106" s="5" t="s">
        <v>1073</v>
      </c>
      <c r="BZ106" s="11" t="b">
        <f t="shared" si="45"/>
        <v>0</v>
      </c>
      <c r="CA106" s="11" t="b">
        <f t="shared" si="46"/>
        <v>0</v>
      </c>
      <c r="CB106" s="11" t="b">
        <f t="shared" si="54"/>
        <v>0</v>
      </c>
      <c r="CC106" s="11" t="b">
        <f t="shared" si="54"/>
        <v>1</v>
      </c>
      <c r="CD106" s="11" t="b">
        <f t="shared" si="54"/>
        <v>0</v>
      </c>
      <c r="CE106" s="11" t="b">
        <f t="shared" si="54"/>
        <v>0</v>
      </c>
      <c r="CF106" s="11" t="b">
        <f t="shared" si="54"/>
        <v>0</v>
      </c>
      <c r="CG106" s="11" t="b">
        <f t="shared" si="54"/>
        <v>0</v>
      </c>
      <c r="CH106" s="11" t="b">
        <f t="shared" si="54"/>
        <v>0</v>
      </c>
      <c r="CI106" s="11" t="b">
        <f t="shared" si="54"/>
        <v>0</v>
      </c>
      <c r="CJ106" s="11" t="b">
        <f t="shared" si="54"/>
        <v>0</v>
      </c>
      <c r="CK106" s="11" t="b">
        <f t="shared" si="54"/>
        <v>1</v>
      </c>
      <c r="CL106" s="11" t="b">
        <f t="shared" si="54"/>
        <v>1</v>
      </c>
      <c r="CM106" s="11" t="b">
        <f t="shared" si="54"/>
        <v>0</v>
      </c>
      <c r="CN106" s="11" t="b">
        <f t="shared" si="54"/>
        <v>0</v>
      </c>
      <c r="CO106" s="11" t="b">
        <f t="shared" si="53"/>
        <v>0</v>
      </c>
      <c r="CP106" s="11" t="b">
        <f t="shared" si="48"/>
        <v>1</v>
      </c>
      <c r="CQ106" s="11" t="b">
        <f t="shared" si="47"/>
        <v>0</v>
      </c>
    </row>
    <row r="107" spans="1:96">
      <c r="A107" t="s">
        <v>834</v>
      </c>
      <c r="B107" t="s">
        <v>835</v>
      </c>
      <c r="C107" t="s">
        <v>802</v>
      </c>
      <c r="D107" t="s">
        <v>54</v>
      </c>
      <c r="E107" t="s">
        <v>71</v>
      </c>
      <c r="F107" t="s">
        <v>116</v>
      </c>
      <c r="G107">
        <f t="shared" si="58"/>
        <v>0</v>
      </c>
      <c r="H107">
        <f t="shared" si="58"/>
        <v>1</v>
      </c>
      <c r="I107">
        <f t="shared" si="58"/>
        <v>0</v>
      </c>
      <c r="J107">
        <f t="shared" si="58"/>
        <v>0</v>
      </c>
      <c r="K107">
        <f t="shared" si="37"/>
        <v>1</v>
      </c>
      <c r="L107" t="s">
        <v>72</v>
      </c>
      <c r="M107" t="s">
        <v>185</v>
      </c>
      <c r="N107" t="str">
        <f t="shared" si="38"/>
        <v>Italy</v>
      </c>
      <c r="O107" t="s">
        <v>59</v>
      </c>
      <c r="P107" t="s">
        <v>60</v>
      </c>
      <c r="Q107">
        <v>2</v>
      </c>
      <c r="R107">
        <v>3</v>
      </c>
      <c r="S107">
        <v>3</v>
      </c>
      <c r="T107">
        <v>4</v>
      </c>
      <c r="U107">
        <v>3</v>
      </c>
      <c r="V107">
        <v>0</v>
      </c>
      <c r="W107">
        <v>2</v>
      </c>
      <c r="X107">
        <f t="shared" si="39"/>
        <v>-8.3333333333333329E-2</v>
      </c>
      <c r="Y107">
        <f t="shared" si="40"/>
        <v>-4.1666666666666664E-2</v>
      </c>
      <c r="Z107">
        <v>6</v>
      </c>
      <c r="AA107">
        <v>6</v>
      </c>
      <c r="AB107">
        <v>3</v>
      </c>
      <c r="AC107">
        <v>6</v>
      </c>
      <c r="AD107">
        <v>5</v>
      </c>
      <c r="AE107">
        <v>5</v>
      </c>
      <c r="AF107">
        <v>3</v>
      </c>
      <c r="AG107">
        <v>3</v>
      </c>
      <c r="AH107">
        <v>3</v>
      </c>
      <c r="AI107" s="35">
        <v>3</v>
      </c>
      <c r="AJ107">
        <v>5</v>
      </c>
      <c r="AK107">
        <v>4</v>
      </c>
      <c r="AL107">
        <v>5</v>
      </c>
      <c r="AM107">
        <v>6</v>
      </c>
      <c r="AN107">
        <v>5</v>
      </c>
      <c r="AO107">
        <v>5</v>
      </c>
      <c r="AP107">
        <v>4</v>
      </c>
      <c r="AQ107">
        <v>3</v>
      </c>
      <c r="AR107">
        <v>3</v>
      </c>
      <c r="AS107">
        <v>3</v>
      </c>
      <c r="AT107">
        <v>3</v>
      </c>
      <c r="AU107">
        <v>3</v>
      </c>
      <c r="AV107">
        <f t="shared" si="41"/>
        <v>3</v>
      </c>
      <c r="AW107">
        <v>6</v>
      </c>
      <c r="AX107">
        <v>3</v>
      </c>
      <c r="AY107">
        <f t="shared" si="55"/>
        <v>4.625</v>
      </c>
      <c r="AZ107">
        <f t="shared" si="42"/>
        <v>1</v>
      </c>
      <c r="BA107">
        <f t="shared" si="56"/>
        <v>4.625</v>
      </c>
      <c r="BB107">
        <f t="shared" si="43"/>
        <v>1</v>
      </c>
      <c r="BC107" t="s">
        <v>297</v>
      </c>
      <c r="BD107" t="s">
        <v>326</v>
      </c>
      <c r="BE107" t="s">
        <v>836</v>
      </c>
      <c r="BF107">
        <v>2</v>
      </c>
      <c r="BH107">
        <f t="shared" si="36"/>
        <v>2</v>
      </c>
      <c r="BI107">
        <v>1</v>
      </c>
      <c r="BJ107">
        <v>2</v>
      </c>
      <c r="BK107">
        <f t="shared" si="44"/>
        <v>1</v>
      </c>
      <c r="BL107" t="s">
        <v>545</v>
      </c>
      <c r="BM107" t="s">
        <v>301</v>
      </c>
      <c r="BN107" s="1">
        <v>4.0972222222222226E-3</v>
      </c>
      <c r="BP107" s="5" t="s">
        <v>1041</v>
      </c>
      <c r="BR107" s="11" t="b">
        <f t="shared" si="57"/>
        <v>0</v>
      </c>
      <c r="BS107" s="11" t="b">
        <f t="shared" si="57"/>
        <v>0</v>
      </c>
      <c r="BT107" s="11" t="b">
        <f t="shared" si="57"/>
        <v>0</v>
      </c>
      <c r="BU107" s="11" t="b">
        <f t="shared" si="57"/>
        <v>0</v>
      </c>
      <c r="BV107" s="11" t="b">
        <f t="shared" si="59"/>
        <v>0</v>
      </c>
      <c r="BW107" s="11" t="b">
        <f t="shared" si="59"/>
        <v>0</v>
      </c>
      <c r="BZ107" s="11" t="b">
        <f t="shared" si="45"/>
        <v>0</v>
      </c>
      <c r="CA107" s="11" t="b">
        <f t="shared" si="46"/>
        <v>0</v>
      </c>
      <c r="CB107" s="11" t="b">
        <f t="shared" si="54"/>
        <v>0</v>
      </c>
      <c r="CC107" s="11" t="b">
        <f t="shared" si="54"/>
        <v>0</v>
      </c>
      <c r="CD107" s="11" t="b">
        <f t="shared" si="54"/>
        <v>0</v>
      </c>
      <c r="CE107" s="11" t="b">
        <f t="shared" si="54"/>
        <v>0</v>
      </c>
      <c r="CF107" s="11" t="b">
        <f t="shared" si="54"/>
        <v>0</v>
      </c>
      <c r="CG107" s="11" t="b">
        <f t="shared" si="54"/>
        <v>0</v>
      </c>
      <c r="CH107" s="11" t="b">
        <f t="shared" si="54"/>
        <v>0</v>
      </c>
      <c r="CI107" s="11" t="b">
        <f t="shared" si="54"/>
        <v>0</v>
      </c>
      <c r="CJ107" s="11" t="b">
        <f t="shared" si="54"/>
        <v>0</v>
      </c>
      <c r="CK107" s="11" t="b">
        <f t="shared" si="54"/>
        <v>0</v>
      </c>
      <c r="CL107" s="11" t="b">
        <f t="shared" si="54"/>
        <v>0</v>
      </c>
      <c r="CM107" s="11" t="b">
        <f t="shared" si="54"/>
        <v>0</v>
      </c>
      <c r="CN107" s="11" t="b">
        <f t="shared" si="54"/>
        <v>0</v>
      </c>
      <c r="CO107" s="11" t="b">
        <f t="shared" si="53"/>
        <v>0</v>
      </c>
      <c r="CP107" s="11" t="b">
        <f t="shared" si="48"/>
        <v>0</v>
      </c>
      <c r="CQ107" s="11" t="b">
        <f t="shared" si="47"/>
        <v>0</v>
      </c>
    </row>
    <row r="108" spans="1:96">
      <c r="A108" t="s">
        <v>837</v>
      </c>
      <c r="B108" t="s">
        <v>838</v>
      </c>
      <c r="C108" t="s">
        <v>802</v>
      </c>
      <c r="D108" t="s">
        <v>54</v>
      </c>
      <c r="E108" t="s">
        <v>71</v>
      </c>
      <c r="F108" t="s">
        <v>116</v>
      </c>
      <c r="G108">
        <f t="shared" si="58"/>
        <v>0</v>
      </c>
      <c r="H108">
        <f t="shared" si="58"/>
        <v>1</v>
      </c>
      <c r="I108">
        <f t="shared" si="58"/>
        <v>0</v>
      </c>
      <c r="J108">
        <f t="shared" si="58"/>
        <v>0</v>
      </c>
      <c r="K108">
        <f t="shared" si="37"/>
        <v>1</v>
      </c>
      <c r="L108" t="s">
        <v>96</v>
      </c>
      <c r="M108" t="s">
        <v>109</v>
      </c>
      <c r="N108" t="str">
        <f t="shared" si="38"/>
        <v>UK</v>
      </c>
      <c r="O108" t="s">
        <v>74</v>
      </c>
      <c r="P108" t="s">
        <v>98</v>
      </c>
      <c r="Q108">
        <v>4</v>
      </c>
      <c r="R108">
        <v>3</v>
      </c>
      <c r="S108">
        <v>5</v>
      </c>
      <c r="T108">
        <v>3</v>
      </c>
      <c r="U108">
        <v>5</v>
      </c>
      <c r="V108">
        <v>4</v>
      </c>
      <c r="W108">
        <v>6</v>
      </c>
      <c r="X108">
        <f t="shared" si="39"/>
        <v>0.125</v>
      </c>
      <c r="Y108">
        <f t="shared" si="40"/>
        <v>-0.16666666666666666</v>
      </c>
      <c r="Z108">
        <v>3</v>
      </c>
      <c r="AA108">
        <v>4</v>
      </c>
      <c r="AB108">
        <v>1</v>
      </c>
      <c r="AC108">
        <v>3</v>
      </c>
      <c r="AD108">
        <v>6</v>
      </c>
      <c r="AE108">
        <v>6</v>
      </c>
      <c r="AF108">
        <v>3</v>
      </c>
      <c r="AG108">
        <v>2</v>
      </c>
      <c r="AH108">
        <v>4</v>
      </c>
      <c r="AI108" s="35">
        <v>4</v>
      </c>
      <c r="AJ108">
        <v>2</v>
      </c>
      <c r="AK108">
        <v>6</v>
      </c>
      <c r="AL108">
        <v>4</v>
      </c>
      <c r="AM108">
        <v>6</v>
      </c>
      <c r="AN108">
        <v>5</v>
      </c>
      <c r="AO108">
        <v>5</v>
      </c>
      <c r="AP108">
        <v>3</v>
      </c>
      <c r="AQ108">
        <v>4</v>
      </c>
      <c r="AR108">
        <v>4</v>
      </c>
      <c r="AS108">
        <v>4</v>
      </c>
      <c r="AT108">
        <v>1</v>
      </c>
      <c r="AU108">
        <v>3</v>
      </c>
      <c r="AV108">
        <f t="shared" si="41"/>
        <v>3.2</v>
      </c>
      <c r="AW108">
        <v>6</v>
      </c>
      <c r="AX108">
        <v>6</v>
      </c>
      <c r="AY108">
        <f t="shared" si="55"/>
        <v>4.375</v>
      </c>
      <c r="AZ108">
        <f t="shared" si="42"/>
        <v>1</v>
      </c>
      <c r="BA108">
        <f t="shared" si="56"/>
        <v>3.75</v>
      </c>
      <c r="BB108">
        <f t="shared" si="43"/>
        <v>1</v>
      </c>
      <c r="BC108" t="s">
        <v>282</v>
      </c>
      <c r="BD108" t="s">
        <v>451</v>
      </c>
      <c r="BE108" t="s">
        <v>646</v>
      </c>
      <c r="BF108">
        <v>2</v>
      </c>
      <c r="BH108">
        <f t="shared" si="36"/>
        <v>2</v>
      </c>
      <c r="BI108">
        <v>1</v>
      </c>
      <c r="BJ108">
        <v>5</v>
      </c>
      <c r="BK108">
        <f t="shared" si="44"/>
        <v>1</v>
      </c>
      <c r="BL108" t="s">
        <v>839</v>
      </c>
      <c r="BM108" t="s">
        <v>370</v>
      </c>
      <c r="BN108" s="1">
        <v>5.8449074074074072E-3</v>
      </c>
      <c r="BO108" t="s">
        <v>840</v>
      </c>
      <c r="BP108" s="5" t="s">
        <v>1051</v>
      </c>
      <c r="BQ108" s="5" t="s">
        <v>1160</v>
      </c>
      <c r="BR108" s="11" t="b">
        <f t="shared" si="57"/>
        <v>0</v>
      </c>
      <c r="BS108" s="11" t="b">
        <f t="shared" si="57"/>
        <v>1</v>
      </c>
      <c r="BT108" s="11" t="b">
        <f t="shared" si="57"/>
        <v>0</v>
      </c>
      <c r="BU108" s="11" t="b">
        <f t="shared" si="57"/>
        <v>1</v>
      </c>
      <c r="BV108" s="11" t="b">
        <f t="shared" si="59"/>
        <v>0</v>
      </c>
      <c r="BW108" s="11" t="b">
        <f t="shared" si="59"/>
        <v>0</v>
      </c>
      <c r="BX108" s="5" t="s">
        <v>1094</v>
      </c>
      <c r="BZ108" s="11" t="b">
        <f t="shared" si="45"/>
        <v>1</v>
      </c>
      <c r="CA108" s="11" t="b">
        <f t="shared" si="46"/>
        <v>1</v>
      </c>
      <c r="CB108" s="11" t="b">
        <f t="shared" si="54"/>
        <v>0</v>
      </c>
      <c r="CC108" s="11" t="b">
        <f t="shared" si="54"/>
        <v>1</v>
      </c>
      <c r="CD108" s="11" t="b">
        <f t="shared" si="54"/>
        <v>0</v>
      </c>
      <c r="CE108" s="11" t="b">
        <f t="shared" si="54"/>
        <v>0</v>
      </c>
      <c r="CF108" s="11" t="b">
        <f t="shared" si="54"/>
        <v>0</v>
      </c>
      <c r="CG108" s="11" t="b">
        <f t="shared" si="54"/>
        <v>0</v>
      </c>
      <c r="CH108" s="11" t="b">
        <f t="shared" si="54"/>
        <v>0</v>
      </c>
      <c r="CI108" s="11" t="b">
        <f t="shared" si="54"/>
        <v>0</v>
      </c>
      <c r="CJ108" s="11" t="b">
        <f t="shared" si="54"/>
        <v>0</v>
      </c>
      <c r="CK108" s="11" t="b">
        <f t="shared" si="54"/>
        <v>0</v>
      </c>
      <c r="CL108" s="11" t="b">
        <f t="shared" si="54"/>
        <v>1</v>
      </c>
      <c r="CM108" s="11" t="b">
        <f t="shared" si="54"/>
        <v>0</v>
      </c>
      <c r="CN108" s="11" t="b">
        <f t="shared" si="54"/>
        <v>0</v>
      </c>
      <c r="CO108" s="11" t="b">
        <f t="shared" si="53"/>
        <v>0</v>
      </c>
      <c r="CP108" s="11" t="b">
        <f t="shared" si="48"/>
        <v>0</v>
      </c>
      <c r="CQ108" s="11" t="b">
        <f t="shared" si="47"/>
        <v>0</v>
      </c>
      <c r="CR108" t="s">
        <v>841</v>
      </c>
    </row>
    <row r="109" spans="1:96">
      <c r="A109" t="s">
        <v>842</v>
      </c>
      <c r="B109" t="s">
        <v>843</v>
      </c>
      <c r="C109" t="s">
        <v>802</v>
      </c>
      <c r="D109" t="s">
        <v>70</v>
      </c>
      <c r="E109" t="s">
        <v>55</v>
      </c>
      <c r="F109" t="s">
        <v>56</v>
      </c>
      <c r="G109">
        <f t="shared" si="58"/>
        <v>0</v>
      </c>
      <c r="H109">
        <f t="shared" si="58"/>
        <v>0</v>
      </c>
      <c r="I109">
        <f t="shared" si="58"/>
        <v>0</v>
      </c>
      <c r="J109">
        <f t="shared" si="58"/>
        <v>1</v>
      </c>
      <c r="K109">
        <f t="shared" si="37"/>
        <v>1</v>
      </c>
      <c r="L109" t="s">
        <v>72</v>
      </c>
      <c r="M109" t="s">
        <v>844</v>
      </c>
      <c r="N109" t="str">
        <f t="shared" si="38"/>
        <v>France</v>
      </c>
      <c r="O109" t="s">
        <v>74</v>
      </c>
      <c r="P109" t="s">
        <v>60</v>
      </c>
      <c r="Q109">
        <v>1</v>
      </c>
      <c r="R109">
        <v>3</v>
      </c>
      <c r="S109">
        <v>4</v>
      </c>
      <c r="T109">
        <v>4</v>
      </c>
      <c r="U109">
        <v>4</v>
      </c>
      <c r="V109">
        <v>4</v>
      </c>
      <c r="W109">
        <v>5</v>
      </c>
      <c r="X109">
        <f t="shared" si="39"/>
        <v>-8.3333333333333329E-2</v>
      </c>
      <c r="Y109">
        <f t="shared" si="40"/>
        <v>-4.1666666666666664E-2</v>
      </c>
      <c r="Z109">
        <v>4</v>
      </c>
      <c r="AA109">
        <v>6</v>
      </c>
      <c r="AB109">
        <v>4</v>
      </c>
      <c r="AC109">
        <v>6</v>
      </c>
      <c r="AD109">
        <v>5</v>
      </c>
      <c r="AE109">
        <v>6</v>
      </c>
      <c r="AF109">
        <v>3</v>
      </c>
      <c r="AG109">
        <v>0</v>
      </c>
      <c r="AH109">
        <v>6</v>
      </c>
      <c r="AI109" s="35">
        <v>3</v>
      </c>
      <c r="AJ109">
        <v>4</v>
      </c>
      <c r="AK109">
        <v>4</v>
      </c>
      <c r="AL109">
        <v>2</v>
      </c>
      <c r="AM109">
        <v>5</v>
      </c>
      <c r="AN109">
        <v>3</v>
      </c>
      <c r="AO109">
        <v>5</v>
      </c>
      <c r="AP109">
        <v>6</v>
      </c>
      <c r="AQ109">
        <v>0</v>
      </c>
      <c r="AR109">
        <v>1</v>
      </c>
      <c r="AS109">
        <v>1</v>
      </c>
      <c r="AT109">
        <v>1</v>
      </c>
      <c r="AU109">
        <v>1</v>
      </c>
      <c r="AV109">
        <f t="shared" si="41"/>
        <v>0.8</v>
      </c>
      <c r="AW109">
        <v>6</v>
      </c>
      <c r="AX109">
        <v>5</v>
      </c>
      <c r="AY109">
        <f t="shared" si="55"/>
        <v>4</v>
      </c>
      <c r="AZ109">
        <f t="shared" si="42"/>
        <v>1</v>
      </c>
      <c r="BA109">
        <f t="shared" si="56"/>
        <v>5</v>
      </c>
      <c r="BB109">
        <f t="shared" si="43"/>
        <v>1</v>
      </c>
      <c r="BC109" t="s">
        <v>297</v>
      </c>
      <c r="BD109" t="s">
        <v>326</v>
      </c>
      <c r="BE109" t="s">
        <v>836</v>
      </c>
      <c r="BF109">
        <v>1</v>
      </c>
      <c r="BH109">
        <f t="shared" si="36"/>
        <v>1</v>
      </c>
      <c r="BI109">
        <v>1</v>
      </c>
      <c r="BJ109">
        <v>2</v>
      </c>
      <c r="BK109">
        <f t="shared" si="44"/>
        <v>1</v>
      </c>
      <c r="BL109" t="s">
        <v>300</v>
      </c>
      <c r="BM109" t="s">
        <v>301</v>
      </c>
      <c r="BN109" s="1">
        <v>6.053240740740741E-3</v>
      </c>
      <c r="BP109" s="5" t="s">
        <v>1041</v>
      </c>
      <c r="BR109" s="11" t="b">
        <f t="shared" si="57"/>
        <v>0</v>
      </c>
      <c r="BS109" s="11" t="b">
        <f t="shared" si="57"/>
        <v>0</v>
      </c>
      <c r="BT109" s="11" t="b">
        <f t="shared" si="57"/>
        <v>0</v>
      </c>
      <c r="BU109" s="11" t="b">
        <f t="shared" si="57"/>
        <v>0</v>
      </c>
      <c r="BV109" s="11" t="b">
        <f t="shared" si="59"/>
        <v>0</v>
      </c>
      <c r="BW109" s="11" t="b">
        <f t="shared" si="59"/>
        <v>0</v>
      </c>
      <c r="BZ109" s="11" t="b">
        <f t="shared" si="45"/>
        <v>0</v>
      </c>
      <c r="CA109" s="11" t="b">
        <f t="shared" si="46"/>
        <v>0</v>
      </c>
      <c r="CB109" s="11" t="b">
        <f t="shared" si="54"/>
        <v>0</v>
      </c>
      <c r="CC109" s="11" t="b">
        <f t="shared" si="54"/>
        <v>0</v>
      </c>
      <c r="CD109" s="11" t="b">
        <f t="shared" si="54"/>
        <v>0</v>
      </c>
      <c r="CE109" s="11" t="b">
        <f t="shared" si="54"/>
        <v>0</v>
      </c>
      <c r="CF109" s="11" t="b">
        <f t="shared" si="54"/>
        <v>0</v>
      </c>
      <c r="CG109" s="11" t="b">
        <f t="shared" si="54"/>
        <v>0</v>
      </c>
      <c r="CH109" s="11" t="b">
        <f t="shared" si="54"/>
        <v>0</v>
      </c>
      <c r="CI109" s="11" t="b">
        <f t="shared" si="54"/>
        <v>0</v>
      </c>
      <c r="CJ109" s="11" t="b">
        <f t="shared" si="54"/>
        <v>0</v>
      </c>
      <c r="CK109" s="11" t="b">
        <f t="shared" si="54"/>
        <v>0</v>
      </c>
      <c r="CL109" s="11" t="b">
        <f t="shared" si="54"/>
        <v>0</v>
      </c>
      <c r="CM109" s="11" t="b">
        <f t="shared" si="54"/>
        <v>0</v>
      </c>
      <c r="CN109" s="11" t="b">
        <f t="shared" si="54"/>
        <v>0</v>
      </c>
      <c r="CO109" s="11" t="b">
        <f t="shared" si="53"/>
        <v>0</v>
      </c>
      <c r="CP109" s="11" t="b">
        <f t="shared" si="48"/>
        <v>0</v>
      </c>
      <c r="CQ109" s="11" t="b">
        <f t="shared" si="47"/>
        <v>0</v>
      </c>
    </row>
    <row r="110" spans="1:96">
      <c r="A110" t="s">
        <v>845</v>
      </c>
      <c r="B110" t="s">
        <v>846</v>
      </c>
      <c r="C110" t="s">
        <v>802</v>
      </c>
      <c r="D110" t="s">
        <v>70</v>
      </c>
      <c r="E110" t="s">
        <v>71</v>
      </c>
      <c r="F110" t="s">
        <v>56</v>
      </c>
      <c r="G110">
        <f t="shared" si="58"/>
        <v>0</v>
      </c>
      <c r="H110">
        <f t="shared" si="58"/>
        <v>0</v>
      </c>
      <c r="I110">
        <f t="shared" si="58"/>
        <v>0</v>
      </c>
      <c r="J110">
        <f t="shared" si="58"/>
        <v>1</v>
      </c>
      <c r="K110">
        <f t="shared" si="37"/>
        <v>1</v>
      </c>
      <c r="L110" t="s">
        <v>72</v>
      </c>
      <c r="M110" t="s">
        <v>84</v>
      </c>
      <c r="N110" t="str">
        <f t="shared" si="38"/>
        <v>United States</v>
      </c>
      <c r="O110" t="s">
        <v>74</v>
      </c>
      <c r="P110" t="s">
        <v>60</v>
      </c>
      <c r="Q110">
        <v>2</v>
      </c>
      <c r="R110">
        <v>1</v>
      </c>
      <c r="S110">
        <v>1</v>
      </c>
      <c r="T110">
        <v>2</v>
      </c>
      <c r="U110">
        <v>3</v>
      </c>
      <c r="V110">
        <v>3</v>
      </c>
      <c r="W110">
        <v>4</v>
      </c>
      <c r="X110">
        <f t="shared" si="39"/>
        <v>0</v>
      </c>
      <c r="Y110">
        <f t="shared" si="40"/>
        <v>-8.3333333333333329E-2</v>
      </c>
      <c r="Z110">
        <v>1</v>
      </c>
      <c r="AA110">
        <v>6</v>
      </c>
      <c r="AB110">
        <v>6</v>
      </c>
      <c r="AC110">
        <v>6</v>
      </c>
      <c r="AD110">
        <v>6</v>
      </c>
      <c r="AE110">
        <v>6</v>
      </c>
      <c r="AF110">
        <v>6</v>
      </c>
      <c r="AG110">
        <v>0</v>
      </c>
      <c r="AH110">
        <v>6</v>
      </c>
      <c r="AI110" s="35">
        <v>4</v>
      </c>
      <c r="AJ110">
        <v>3</v>
      </c>
      <c r="AK110">
        <v>3</v>
      </c>
      <c r="AL110">
        <v>1</v>
      </c>
      <c r="AM110">
        <v>6</v>
      </c>
      <c r="AN110">
        <v>3</v>
      </c>
      <c r="AO110">
        <v>5</v>
      </c>
      <c r="AP110">
        <v>5</v>
      </c>
      <c r="AQ110">
        <v>0</v>
      </c>
      <c r="AR110">
        <v>1</v>
      </c>
      <c r="AS110">
        <v>4</v>
      </c>
      <c r="AT110">
        <v>1</v>
      </c>
      <c r="AU110">
        <v>0</v>
      </c>
      <c r="AV110">
        <f t="shared" si="41"/>
        <v>1.2</v>
      </c>
      <c r="AW110">
        <v>6</v>
      </c>
      <c r="AX110">
        <v>6</v>
      </c>
      <c r="AY110">
        <f t="shared" si="55"/>
        <v>3.75</v>
      </c>
      <c r="AZ110">
        <f t="shared" si="42"/>
        <v>1</v>
      </c>
      <c r="BA110">
        <f t="shared" si="56"/>
        <v>5.375</v>
      </c>
      <c r="BB110">
        <f t="shared" si="43"/>
        <v>1</v>
      </c>
      <c r="BC110" t="s">
        <v>61</v>
      </c>
      <c r="BD110" t="s">
        <v>473</v>
      </c>
      <c r="BE110" t="s">
        <v>487</v>
      </c>
      <c r="BF110">
        <v>0</v>
      </c>
      <c r="BG110">
        <v>0</v>
      </c>
      <c r="BH110">
        <f t="shared" si="36"/>
        <v>0</v>
      </c>
      <c r="BI110">
        <v>2</v>
      </c>
      <c r="BJ110">
        <v>3</v>
      </c>
      <c r="BK110">
        <f t="shared" si="44"/>
        <v>1</v>
      </c>
      <c r="BL110" t="s">
        <v>847</v>
      </c>
      <c r="BM110" t="s">
        <v>236</v>
      </c>
      <c r="BN110" s="1">
        <v>3.6111111111111114E-3</v>
      </c>
      <c r="BO110" t="s">
        <v>848</v>
      </c>
      <c r="BP110" s="5" t="s">
        <v>1042</v>
      </c>
      <c r="BR110" s="11" t="b">
        <f t="shared" si="57"/>
        <v>0</v>
      </c>
      <c r="BS110" s="11" t="b">
        <f t="shared" si="57"/>
        <v>0</v>
      </c>
      <c r="BT110" s="11" t="b">
        <f t="shared" si="57"/>
        <v>0</v>
      </c>
      <c r="BU110" s="11" t="b">
        <f t="shared" si="57"/>
        <v>0</v>
      </c>
      <c r="BV110" s="11" t="b">
        <f t="shared" si="59"/>
        <v>0</v>
      </c>
      <c r="BW110" s="11" t="b">
        <f t="shared" si="59"/>
        <v>0</v>
      </c>
      <c r="BX110" s="5" t="s">
        <v>1045</v>
      </c>
      <c r="BY110" s="5" t="s">
        <v>1073</v>
      </c>
      <c r="BZ110" s="11" t="b">
        <f t="shared" si="45"/>
        <v>0</v>
      </c>
      <c r="CA110" s="11" t="b">
        <f t="shared" si="46"/>
        <v>0</v>
      </c>
      <c r="CB110" s="11" t="b">
        <f t="shared" si="54"/>
        <v>0</v>
      </c>
      <c r="CC110" s="11" t="b">
        <f t="shared" si="54"/>
        <v>1</v>
      </c>
      <c r="CD110" s="11" t="b">
        <f t="shared" si="54"/>
        <v>0</v>
      </c>
      <c r="CE110" s="11" t="b">
        <f t="shared" si="54"/>
        <v>0</v>
      </c>
      <c r="CF110" s="11" t="b">
        <f t="shared" si="54"/>
        <v>0</v>
      </c>
      <c r="CG110" s="11" t="b">
        <f t="shared" si="54"/>
        <v>0</v>
      </c>
      <c r="CH110" s="11" t="b">
        <f t="shared" si="54"/>
        <v>0</v>
      </c>
      <c r="CI110" s="11" t="b">
        <f t="shared" si="54"/>
        <v>0</v>
      </c>
      <c r="CJ110" s="11" t="b">
        <f t="shared" si="54"/>
        <v>0</v>
      </c>
      <c r="CK110" s="11" t="b">
        <f t="shared" si="54"/>
        <v>0</v>
      </c>
      <c r="CL110" s="11" t="b">
        <f t="shared" si="54"/>
        <v>1</v>
      </c>
      <c r="CM110" s="11" t="b">
        <f t="shared" si="54"/>
        <v>0</v>
      </c>
      <c r="CN110" s="11" t="b">
        <f t="shared" si="54"/>
        <v>0</v>
      </c>
      <c r="CO110" s="11" t="b">
        <f t="shared" si="53"/>
        <v>0</v>
      </c>
      <c r="CP110" s="11" t="b">
        <f t="shared" si="48"/>
        <v>1</v>
      </c>
      <c r="CQ110" s="11" t="b">
        <f t="shared" si="47"/>
        <v>0</v>
      </c>
    </row>
    <row r="111" spans="1:96">
      <c r="A111" t="s">
        <v>849</v>
      </c>
      <c r="B111" t="s">
        <v>850</v>
      </c>
      <c r="C111" t="s">
        <v>802</v>
      </c>
      <c r="D111" t="s">
        <v>70</v>
      </c>
      <c r="E111" t="s">
        <v>82</v>
      </c>
      <c r="F111" t="s">
        <v>132</v>
      </c>
      <c r="G111">
        <f t="shared" si="58"/>
        <v>1</v>
      </c>
      <c r="H111">
        <f t="shared" si="58"/>
        <v>0</v>
      </c>
      <c r="I111">
        <f t="shared" si="58"/>
        <v>0</v>
      </c>
      <c r="J111">
        <f t="shared" si="58"/>
        <v>0</v>
      </c>
      <c r="K111">
        <f t="shared" si="37"/>
        <v>1</v>
      </c>
      <c r="L111" t="s">
        <v>96</v>
      </c>
      <c r="M111" t="s">
        <v>492</v>
      </c>
      <c r="N111" t="str">
        <f t="shared" si="38"/>
        <v>Estonia</v>
      </c>
      <c r="O111" t="s">
        <v>74</v>
      </c>
      <c r="P111" t="s">
        <v>60</v>
      </c>
      <c r="Q111">
        <v>2</v>
      </c>
      <c r="R111">
        <v>2</v>
      </c>
      <c r="S111">
        <v>3</v>
      </c>
      <c r="T111">
        <v>2</v>
      </c>
      <c r="U111">
        <v>3</v>
      </c>
      <c r="V111">
        <v>2</v>
      </c>
      <c r="W111">
        <v>5</v>
      </c>
      <c r="X111">
        <f t="shared" si="39"/>
        <v>4.1666666666666664E-2</v>
      </c>
      <c r="Y111">
        <f t="shared" si="40"/>
        <v>-0.16666666666666666</v>
      </c>
      <c r="Z111">
        <v>6</v>
      </c>
      <c r="AA111">
        <v>6</v>
      </c>
      <c r="AB111">
        <v>4</v>
      </c>
      <c r="AC111">
        <v>5</v>
      </c>
      <c r="AD111">
        <v>4</v>
      </c>
      <c r="AE111">
        <v>6</v>
      </c>
      <c r="AF111">
        <v>5</v>
      </c>
      <c r="AG111">
        <v>0</v>
      </c>
      <c r="AH111">
        <v>6</v>
      </c>
      <c r="AI111" s="35">
        <v>5</v>
      </c>
      <c r="AJ111">
        <v>6</v>
      </c>
      <c r="AK111">
        <v>6</v>
      </c>
      <c r="AL111">
        <v>6</v>
      </c>
      <c r="AM111">
        <v>6</v>
      </c>
      <c r="AN111">
        <v>6</v>
      </c>
      <c r="AO111">
        <v>5</v>
      </c>
      <c r="AP111">
        <v>5</v>
      </c>
      <c r="AQ111">
        <v>5</v>
      </c>
      <c r="AR111">
        <v>5</v>
      </c>
      <c r="AS111">
        <v>5</v>
      </c>
      <c r="AT111">
        <v>5</v>
      </c>
      <c r="AU111">
        <v>5</v>
      </c>
      <c r="AV111">
        <f t="shared" si="41"/>
        <v>5</v>
      </c>
      <c r="AW111">
        <v>6</v>
      </c>
      <c r="AX111">
        <v>6</v>
      </c>
      <c r="AY111">
        <f t="shared" si="55"/>
        <v>5.625</v>
      </c>
      <c r="AZ111">
        <f t="shared" si="42"/>
        <v>1</v>
      </c>
      <c r="BA111">
        <f t="shared" si="56"/>
        <v>5.25</v>
      </c>
      <c r="BB111">
        <f t="shared" si="43"/>
        <v>1</v>
      </c>
      <c r="BC111" t="s">
        <v>61</v>
      </c>
      <c r="BD111" t="s">
        <v>320</v>
      </c>
      <c r="BE111" t="s">
        <v>851</v>
      </c>
      <c r="BF111">
        <v>1</v>
      </c>
      <c r="BH111">
        <f t="shared" si="36"/>
        <v>1</v>
      </c>
      <c r="BI111">
        <v>2</v>
      </c>
      <c r="BJ111">
        <v>4</v>
      </c>
      <c r="BK111">
        <f t="shared" si="44"/>
        <v>1</v>
      </c>
      <c r="BL111" t="s">
        <v>564</v>
      </c>
      <c r="BM111" t="s">
        <v>236</v>
      </c>
      <c r="BN111" s="1">
        <v>4.1203703703703706E-3</v>
      </c>
      <c r="BP111" s="5" t="s">
        <v>1041</v>
      </c>
      <c r="BR111" s="11" t="b">
        <f t="shared" si="57"/>
        <v>0</v>
      </c>
      <c r="BS111" s="11" t="b">
        <f t="shared" si="57"/>
        <v>0</v>
      </c>
      <c r="BT111" s="11" t="b">
        <f t="shared" si="57"/>
        <v>0</v>
      </c>
      <c r="BU111" s="11" t="b">
        <f t="shared" si="57"/>
        <v>0</v>
      </c>
      <c r="BV111" s="11" t="b">
        <f t="shared" si="59"/>
        <v>0</v>
      </c>
      <c r="BW111" s="11" t="b">
        <f t="shared" si="59"/>
        <v>0</v>
      </c>
      <c r="BZ111" s="11" t="b">
        <f t="shared" si="45"/>
        <v>0</v>
      </c>
      <c r="CA111" s="11" t="b">
        <f t="shared" si="46"/>
        <v>0</v>
      </c>
      <c r="CB111" s="11" t="b">
        <f t="shared" si="54"/>
        <v>0</v>
      </c>
      <c r="CC111" s="11" t="b">
        <f t="shared" ref="CB111:CN129" si="60">ISNUMBER(SEARCH(CC$2,$BX111))</f>
        <v>0</v>
      </c>
      <c r="CD111" s="11" t="b">
        <f t="shared" si="60"/>
        <v>0</v>
      </c>
      <c r="CE111" s="11" t="b">
        <f t="shared" si="60"/>
        <v>0</v>
      </c>
      <c r="CF111" s="11" t="b">
        <f t="shared" si="60"/>
        <v>0</v>
      </c>
      <c r="CG111" s="11" t="b">
        <f t="shared" si="60"/>
        <v>0</v>
      </c>
      <c r="CH111" s="11" t="b">
        <f t="shared" si="60"/>
        <v>0</v>
      </c>
      <c r="CI111" s="11" t="b">
        <f t="shared" si="60"/>
        <v>0</v>
      </c>
      <c r="CJ111" s="11" t="b">
        <f t="shared" si="60"/>
        <v>0</v>
      </c>
      <c r="CK111" s="11" t="b">
        <f t="shared" si="60"/>
        <v>0</v>
      </c>
      <c r="CL111" s="11" t="b">
        <f t="shared" si="60"/>
        <v>0</v>
      </c>
      <c r="CM111" s="11" t="b">
        <f t="shared" si="60"/>
        <v>0</v>
      </c>
      <c r="CN111" s="11" t="b">
        <f t="shared" si="60"/>
        <v>0</v>
      </c>
      <c r="CO111" s="11" t="b">
        <f t="shared" si="53"/>
        <v>0</v>
      </c>
      <c r="CP111" s="11" t="b">
        <f t="shared" si="48"/>
        <v>0</v>
      </c>
      <c r="CQ111" s="11" t="b">
        <f t="shared" si="47"/>
        <v>0</v>
      </c>
    </row>
    <row r="112" spans="1:96">
      <c r="A112" t="s">
        <v>852</v>
      </c>
      <c r="B112" t="s">
        <v>853</v>
      </c>
      <c r="C112" t="s">
        <v>802</v>
      </c>
      <c r="D112" t="s">
        <v>70</v>
      </c>
      <c r="E112" t="s">
        <v>144</v>
      </c>
      <c r="F112" t="s">
        <v>83</v>
      </c>
      <c r="G112">
        <f t="shared" si="58"/>
        <v>0</v>
      </c>
      <c r="H112">
        <f t="shared" si="58"/>
        <v>0</v>
      </c>
      <c r="I112">
        <f t="shared" si="58"/>
        <v>1</v>
      </c>
      <c r="J112">
        <f t="shared" si="58"/>
        <v>0</v>
      </c>
      <c r="K112">
        <f t="shared" si="37"/>
        <v>1</v>
      </c>
      <c r="L112" t="s">
        <v>96</v>
      </c>
      <c r="M112" t="s">
        <v>109</v>
      </c>
      <c r="N112" t="str">
        <f t="shared" si="38"/>
        <v>UK</v>
      </c>
      <c r="O112" t="s">
        <v>74</v>
      </c>
      <c r="P112" t="s">
        <v>98</v>
      </c>
      <c r="Q112">
        <v>6</v>
      </c>
      <c r="R112">
        <v>3</v>
      </c>
      <c r="S112">
        <v>2</v>
      </c>
      <c r="T112">
        <v>0</v>
      </c>
      <c r="U112">
        <v>5</v>
      </c>
      <c r="V112">
        <v>0</v>
      </c>
      <c r="W112">
        <v>4</v>
      </c>
      <c r="X112">
        <f t="shared" si="39"/>
        <v>0.20833333333333334</v>
      </c>
      <c r="Y112">
        <f t="shared" si="40"/>
        <v>-0.375</v>
      </c>
      <c r="Z112">
        <v>5</v>
      </c>
      <c r="AA112">
        <v>4</v>
      </c>
      <c r="AB112">
        <v>4</v>
      </c>
      <c r="AC112">
        <v>5</v>
      </c>
      <c r="AD112">
        <v>6</v>
      </c>
      <c r="AE112">
        <v>6</v>
      </c>
      <c r="AF112">
        <v>4</v>
      </c>
      <c r="AG112">
        <v>0</v>
      </c>
      <c r="AH112">
        <v>6</v>
      </c>
      <c r="AI112" s="35">
        <v>6</v>
      </c>
      <c r="AJ112">
        <v>6</v>
      </c>
      <c r="AK112">
        <v>6</v>
      </c>
      <c r="AL112">
        <v>6</v>
      </c>
      <c r="AM112">
        <v>6</v>
      </c>
      <c r="AN112">
        <v>6</v>
      </c>
      <c r="AO112">
        <v>6</v>
      </c>
      <c r="AP112">
        <v>5</v>
      </c>
      <c r="AQ112">
        <v>6</v>
      </c>
      <c r="AR112">
        <v>6</v>
      </c>
      <c r="AS112">
        <v>6</v>
      </c>
      <c r="AT112">
        <v>6</v>
      </c>
      <c r="AU112">
        <v>6</v>
      </c>
      <c r="AV112">
        <f t="shared" si="41"/>
        <v>6</v>
      </c>
      <c r="AW112">
        <v>6</v>
      </c>
      <c r="AX112">
        <v>5</v>
      </c>
      <c r="AY112">
        <f t="shared" si="55"/>
        <v>5.875</v>
      </c>
      <c r="AZ112">
        <f t="shared" si="42"/>
        <v>1</v>
      </c>
      <c r="BA112">
        <f t="shared" si="56"/>
        <v>5</v>
      </c>
      <c r="BB112">
        <f t="shared" si="43"/>
        <v>1</v>
      </c>
      <c r="BC112" t="s">
        <v>297</v>
      </c>
      <c r="BD112" t="s">
        <v>733</v>
      </c>
      <c r="BE112" t="s">
        <v>854</v>
      </c>
      <c r="BF112">
        <v>4</v>
      </c>
      <c r="BH112">
        <f t="shared" si="36"/>
        <v>4</v>
      </c>
      <c r="BI112">
        <v>1</v>
      </c>
      <c r="BJ112">
        <v>5</v>
      </c>
      <c r="BK112">
        <f t="shared" si="44"/>
        <v>1</v>
      </c>
      <c r="BL112" t="s">
        <v>855</v>
      </c>
      <c r="BM112" t="s">
        <v>301</v>
      </c>
      <c r="BN112" s="1">
        <v>7.5000000000000006E-3</v>
      </c>
      <c r="BO112" t="s">
        <v>856</v>
      </c>
      <c r="BP112" s="5" t="s">
        <v>1051</v>
      </c>
      <c r="BR112" s="11" t="b">
        <f t="shared" si="57"/>
        <v>0</v>
      </c>
      <c r="BS112" s="11" t="b">
        <f t="shared" si="57"/>
        <v>0</v>
      </c>
      <c r="BT112" s="11" t="b">
        <f t="shared" si="57"/>
        <v>0</v>
      </c>
      <c r="BU112" s="11" t="b">
        <f t="shared" si="57"/>
        <v>0</v>
      </c>
      <c r="BV112" s="11" t="b">
        <f t="shared" si="59"/>
        <v>0</v>
      </c>
      <c r="BW112" s="11" t="b">
        <f t="shared" si="59"/>
        <v>0</v>
      </c>
      <c r="BX112" s="5" t="s">
        <v>1047</v>
      </c>
      <c r="BY112" s="5" t="s">
        <v>1062</v>
      </c>
      <c r="BZ112" s="11" t="b">
        <f t="shared" si="45"/>
        <v>0</v>
      </c>
      <c r="CA112" s="11" t="b">
        <f t="shared" si="46"/>
        <v>0</v>
      </c>
      <c r="CB112" s="11" t="b">
        <f t="shared" si="60"/>
        <v>1</v>
      </c>
      <c r="CC112" s="11" t="b">
        <f t="shared" si="60"/>
        <v>0</v>
      </c>
      <c r="CD112" s="11" t="b">
        <f t="shared" si="60"/>
        <v>0</v>
      </c>
      <c r="CE112" s="11" t="b">
        <f t="shared" si="60"/>
        <v>0</v>
      </c>
      <c r="CF112" s="11" t="b">
        <f t="shared" si="60"/>
        <v>0</v>
      </c>
      <c r="CG112" s="11" t="b">
        <f t="shared" si="60"/>
        <v>0</v>
      </c>
      <c r="CH112" s="11" t="b">
        <f t="shared" si="60"/>
        <v>0</v>
      </c>
      <c r="CI112" s="11" t="b">
        <f t="shared" si="60"/>
        <v>0</v>
      </c>
      <c r="CJ112" s="11" t="b">
        <f t="shared" si="60"/>
        <v>0</v>
      </c>
      <c r="CK112" s="11" t="b">
        <f t="shared" si="60"/>
        <v>0</v>
      </c>
      <c r="CL112" s="11" t="b">
        <f t="shared" si="60"/>
        <v>0</v>
      </c>
      <c r="CM112" s="11" t="b">
        <f t="shared" si="60"/>
        <v>0</v>
      </c>
      <c r="CN112" s="11" t="b">
        <f t="shared" si="60"/>
        <v>0</v>
      </c>
      <c r="CO112" s="11" t="b">
        <f t="shared" si="53"/>
        <v>0</v>
      </c>
      <c r="CP112" s="11" t="b">
        <f t="shared" si="48"/>
        <v>0</v>
      </c>
      <c r="CQ112" s="11" t="b">
        <f t="shared" si="47"/>
        <v>1</v>
      </c>
      <c r="CR112" t="s">
        <v>857</v>
      </c>
    </row>
    <row r="113" spans="1:96">
      <c r="A113" t="s">
        <v>858</v>
      </c>
      <c r="B113" t="s">
        <v>859</v>
      </c>
      <c r="C113" t="s">
        <v>802</v>
      </c>
      <c r="D113" t="s">
        <v>81</v>
      </c>
      <c r="E113" t="s">
        <v>71</v>
      </c>
      <c r="F113" t="s">
        <v>56</v>
      </c>
      <c r="G113">
        <f t="shared" si="58"/>
        <v>0</v>
      </c>
      <c r="H113">
        <f t="shared" si="58"/>
        <v>0</v>
      </c>
      <c r="I113">
        <f t="shared" si="58"/>
        <v>0</v>
      </c>
      <c r="J113">
        <f t="shared" si="58"/>
        <v>1</v>
      </c>
      <c r="K113">
        <f t="shared" si="37"/>
        <v>1</v>
      </c>
      <c r="L113" t="s">
        <v>96</v>
      </c>
      <c r="M113" t="s">
        <v>73</v>
      </c>
      <c r="N113" t="str">
        <f t="shared" si="38"/>
        <v>USA</v>
      </c>
      <c r="O113" t="s">
        <v>59</v>
      </c>
      <c r="P113" t="s">
        <v>60</v>
      </c>
      <c r="Q113">
        <v>6</v>
      </c>
      <c r="R113">
        <v>0</v>
      </c>
      <c r="S113">
        <v>0</v>
      </c>
      <c r="T113">
        <v>0</v>
      </c>
      <c r="U113">
        <v>1</v>
      </c>
      <c r="V113">
        <v>3</v>
      </c>
      <c r="W113">
        <v>0</v>
      </c>
      <c r="X113">
        <f t="shared" si="39"/>
        <v>0.25</v>
      </c>
      <c r="Y113">
        <f t="shared" si="40"/>
        <v>8.3333333333333329E-2</v>
      </c>
      <c r="Z113">
        <v>2</v>
      </c>
      <c r="AA113">
        <v>5</v>
      </c>
      <c r="AB113">
        <v>3</v>
      </c>
      <c r="AC113">
        <v>4</v>
      </c>
      <c r="AD113">
        <v>2</v>
      </c>
      <c r="AE113">
        <v>4</v>
      </c>
      <c r="AF113">
        <v>2</v>
      </c>
      <c r="AG113">
        <v>4</v>
      </c>
      <c r="AH113">
        <v>2</v>
      </c>
      <c r="AI113" s="35">
        <v>4</v>
      </c>
      <c r="AJ113">
        <v>3</v>
      </c>
      <c r="AK113">
        <v>4</v>
      </c>
      <c r="AL113">
        <v>4</v>
      </c>
      <c r="AM113">
        <v>5</v>
      </c>
      <c r="AN113">
        <v>5</v>
      </c>
      <c r="AO113">
        <v>5</v>
      </c>
      <c r="AP113">
        <v>2</v>
      </c>
      <c r="AQ113">
        <v>2</v>
      </c>
      <c r="AR113">
        <v>1</v>
      </c>
      <c r="AS113">
        <v>4</v>
      </c>
      <c r="AT113">
        <v>1</v>
      </c>
      <c r="AU113">
        <v>1</v>
      </c>
      <c r="AV113">
        <f t="shared" si="41"/>
        <v>1.8</v>
      </c>
      <c r="AW113">
        <v>6</v>
      </c>
      <c r="AX113">
        <v>3</v>
      </c>
      <c r="AY113">
        <f t="shared" si="55"/>
        <v>4</v>
      </c>
      <c r="AZ113">
        <f t="shared" si="42"/>
        <v>1</v>
      </c>
      <c r="BA113">
        <f t="shared" si="56"/>
        <v>3</v>
      </c>
      <c r="BB113">
        <f t="shared" si="43"/>
        <v>0</v>
      </c>
      <c r="BC113" t="s">
        <v>282</v>
      </c>
      <c r="BD113" t="s">
        <v>860</v>
      </c>
      <c r="BE113" t="s">
        <v>368</v>
      </c>
      <c r="BF113">
        <v>2</v>
      </c>
      <c r="BH113">
        <f t="shared" si="36"/>
        <v>2</v>
      </c>
      <c r="BI113">
        <v>1</v>
      </c>
      <c r="BJ113">
        <v>2</v>
      </c>
      <c r="BK113">
        <f t="shared" si="44"/>
        <v>1</v>
      </c>
      <c r="BL113" t="s">
        <v>292</v>
      </c>
      <c r="BM113" t="s">
        <v>286</v>
      </c>
      <c r="BN113" s="1">
        <v>6.6782407407407415E-3</v>
      </c>
      <c r="BP113" s="5" t="s">
        <v>1041</v>
      </c>
      <c r="BR113" s="11" t="b">
        <f t="shared" si="57"/>
        <v>0</v>
      </c>
      <c r="BS113" s="11" t="b">
        <f t="shared" si="57"/>
        <v>0</v>
      </c>
      <c r="BT113" s="11" t="b">
        <f t="shared" si="57"/>
        <v>0</v>
      </c>
      <c r="BU113" s="11" t="b">
        <f t="shared" si="57"/>
        <v>0</v>
      </c>
      <c r="BV113" s="11" t="b">
        <f t="shared" si="59"/>
        <v>0</v>
      </c>
      <c r="BW113" s="11" t="b">
        <f t="shared" si="59"/>
        <v>0</v>
      </c>
      <c r="BZ113" s="11" t="b">
        <f t="shared" si="45"/>
        <v>0</v>
      </c>
      <c r="CA113" s="11" t="b">
        <f t="shared" si="46"/>
        <v>0</v>
      </c>
      <c r="CB113" s="11" t="b">
        <f t="shared" si="60"/>
        <v>0</v>
      </c>
      <c r="CC113" s="11" t="b">
        <f t="shared" si="60"/>
        <v>0</v>
      </c>
      <c r="CD113" s="11" t="b">
        <f t="shared" si="60"/>
        <v>0</v>
      </c>
      <c r="CE113" s="11" t="b">
        <f t="shared" si="60"/>
        <v>0</v>
      </c>
      <c r="CF113" s="11" t="b">
        <f t="shared" si="60"/>
        <v>0</v>
      </c>
      <c r="CG113" s="11" t="b">
        <f t="shared" si="60"/>
        <v>0</v>
      </c>
      <c r="CH113" s="11" t="b">
        <f t="shared" si="60"/>
        <v>0</v>
      </c>
      <c r="CI113" s="11" t="b">
        <f t="shared" si="60"/>
        <v>0</v>
      </c>
      <c r="CJ113" s="11" t="b">
        <f t="shared" si="60"/>
        <v>0</v>
      </c>
      <c r="CK113" s="11" t="b">
        <f t="shared" si="60"/>
        <v>0</v>
      </c>
      <c r="CL113" s="11" t="b">
        <f t="shared" si="60"/>
        <v>0</v>
      </c>
      <c r="CM113" s="11" t="b">
        <f t="shared" si="60"/>
        <v>0</v>
      </c>
      <c r="CN113" s="11" t="b">
        <f t="shared" si="60"/>
        <v>0</v>
      </c>
      <c r="CO113" s="11" t="b">
        <f t="shared" si="53"/>
        <v>0</v>
      </c>
      <c r="CP113" s="11" t="b">
        <f t="shared" si="48"/>
        <v>0</v>
      </c>
      <c r="CQ113" s="11" t="b">
        <f t="shared" si="47"/>
        <v>0</v>
      </c>
    </row>
    <row r="114" spans="1:96">
      <c r="A114" t="s">
        <v>861</v>
      </c>
      <c r="B114" t="s">
        <v>862</v>
      </c>
      <c r="C114" t="s">
        <v>802</v>
      </c>
      <c r="D114" t="s">
        <v>70</v>
      </c>
      <c r="E114" t="s">
        <v>55</v>
      </c>
      <c r="F114" t="s">
        <v>56</v>
      </c>
      <c r="G114">
        <f t="shared" si="58"/>
        <v>0</v>
      </c>
      <c r="H114">
        <f t="shared" si="58"/>
        <v>0</v>
      </c>
      <c r="I114">
        <f t="shared" si="58"/>
        <v>0</v>
      </c>
      <c r="J114">
        <f t="shared" si="58"/>
        <v>1</v>
      </c>
      <c r="K114">
        <f t="shared" si="37"/>
        <v>1</v>
      </c>
      <c r="L114" t="s">
        <v>72</v>
      </c>
      <c r="M114" t="s">
        <v>125</v>
      </c>
      <c r="N114" t="str">
        <f t="shared" si="38"/>
        <v>United Kingdom</v>
      </c>
      <c r="O114" t="s">
        <v>59</v>
      </c>
      <c r="P114" t="s">
        <v>98</v>
      </c>
      <c r="Q114">
        <v>4</v>
      </c>
      <c r="R114">
        <v>3</v>
      </c>
      <c r="S114">
        <v>2</v>
      </c>
      <c r="T114">
        <v>3</v>
      </c>
      <c r="U114">
        <v>5</v>
      </c>
      <c r="V114">
        <v>2</v>
      </c>
      <c r="W114">
        <v>2</v>
      </c>
      <c r="X114">
        <f t="shared" si="39"/>
        <v>0</v>
      </c>
      <c r="Y114">
        <f t="shared" si="40"/>
        <v>-8.3333333333333329E-2</v>
      </c>
      <c r="Z114">
        <v>3</v>
      </c>
      <c r="AA114">
        <v>5</v>
      </c>
      <c r="AB114">
        <v>4</v>
      </c>
      <c r="AC114">
        <v>5</v>
      </c>
      <c r="AD114">
        <v>3</v>
      </c>
      <c r="AE114">
        <v>6</v>
      </c>
      <c r="AF114">
        <v>3</v>
      </c>
      <c r="AG114">
        <v>3</v>
      </c>
      <c r="AH114">
        <v>3</v>
      </c>
      <c r="AI114" s="35">
        <v>5</v>
      </c>
      <c r="AJ114">
        <v>1</v>
      </c>
      <c r="AK114">
        <v>4</v>
      </c>
      <c r="AL114">
        <v>3</v>
      </c>
      <c r="AM114">
        <v>5</v>
      </c>
      <c r="AN114">
        <v>5</v>
      </c>
      <c r="AO114">
        <v>4</v>
      </c>
      <c r="AP114">
        <v>4</v>
      </c>
      <c r="AQ114">
        <v>2</v>
      </c>
      <c r="AR114">
        <v>1</v>
      </c>
      <c r="AS114">
        <v>1</v>
      </c>
      <c r="AT114">
        <v>1</v>
      </c>
      <c r="AU114">
        <v>1</v>
      </c>
      <c r="AV114">
        <f t="shared" si="41"/>
        <v>1.2</v>
      </c>
      <c r="AW114">
        <v>6</v>
      </c>
      <c r="AX114">
        <v>4</v>
      </c>
      <c r="AY114">
        <f t="shared" si="55"/>
        <v>3.875</v>
      </c>
      <c r="AZ114">
        <f t="shared" si="42"/>
        <v>1</v>
      </c>
      <c r="BA114">
        <f t="shared" si="56"/>
        <v>4</v>
      </c>
      <c r="BB114">
        <f t="shared" si="43"/>
        <v>1</v>
      </c>
      <c r="BC114" t="s">
        <v>282</v>
      </c>
      <c r="BD114" t="s">
        <v>473</v>
      </c>
      <c r="BE114" t="s">
        <v>571</v>
      </c>
      <c r="BF114">
        <v>1</v>
      </c>
      <c r="BH114">
        <f>IF(BG114="",BF114,BG114)</f>
        <v>1</v>
      </c>
      <c r="BI114">
        <v>1</v>
      </c>
      <c r="BJ114">
        <v>1</v>
      </c>
      <c r="BK114">
        <f t="shared" si="44"/>
        <v>0</v>
      </c>
      <c r="BL114" t="s">
        <v>285</v>
      </c>
      <c r="BM114" t="s">
        <v>286</v>
      </c>
      <c r="BN114" s="1">
        <v>2.3842592592592591E-3</v>
      </c>
      <c r="BP114" s="5" t="s">
        <v>1041</v>
      </c>
      <c r="BR114" s="11" t="b">
        <f t="shared" si="57"/>
        <v>0</v>
      </c>
      <c r="BS114" s="11" t="b">
        <f t="shared" si="57"/>
        <v>0</v>
      </c>
      <c r="BT114" s="11" t="b">
        <f t="shared" si="57"/>
        <v>0</v>
      </c>
      <c r="BU114" s="11" t="b">
        <f t="shared" si="57"/>
        <v>0</v>
      </c>
      <c r="BV114" s="11" t="b">
        <f t="shared" si="59"/>
        <v>0</v>
      </c>
      <c r="BW114" s="11" t="b">
        <f t="shared" si="59"/>
        <v>0</v>
      </c>
      <c r="BZ114" s="11" t="b">
        <f t="shared" si="45"/>
        <v>0</v>
      </c>
      <c r="CA114" s="11" t="b">
        <f t="shared" si="46"/>
        <v>0</v>
      </c>
      <c r="CB114" s="11" t="b">
        <f t="shared" si="60"/>
        <v>0</v>
      </c>
      <c r="CC114" s="11" t="b">
        <f t="shared" si="60"/>
        <v>0</v>
      </c>
      <c r="CD114" s="11" t="b">
        <f t="shared" si="60"/>
        <v>0</v>
      </c>
      <c r="CE114" s="11" t="b">
        <f t="shared" si="60"/>
        <v>0</v>
      </c>
      <c r="CF114" s="11" t="b">
        <f t="shared" si="60"/>
        <v>0</v>
      </c>
      <c r="CG114" s="11" t="b">
        <f t="shared" si="60"/>
        <v>0</v>
      </c>
      <c r="CH114" s="11" t="b">
        <f t="shared" si="60"/>
        <v>0</v>
      </c>
      <c r="CI114" s="11" t="b">
        <f t="shared" si="60"/>
        <v>0</v>
      </c>
      <c r="CJ114" s="11" t="b">
        <f t="shared" si="60"/>
        <v>0</v>
      </c>
      <c r="CK114" s="11" t="b">
        <f t="shared" si="60"/>
        <v>0</v>
      </c>
      <c r="CL114" s="11" t="b">
        <f t="shared" si="60"/>
        <v>0</v>
      </c>
      <c r="CM114" s="11" t="b">
        <f t="shared" si="60"/>
        <v>0</v>
      </c>
      <c r="CN114" s="11" t="b">
        <f t="shared" si="60"/>
        <v>0</v>
      </c>
      <c r="CO114" s="11" t="b">
        <f t="shared" si="53"/>
        <v>0</v>
      </c>
      <c r="CP114" s="11" t="b">
        <f t="shared" si="48"/>
        <v>0</v>
      </c>
      <c r="CQ114" s="11" t="b">
        <f t="shared" si="47"/>
        <v>0</v>
      </c>
    </row>
    <row r="115" spans="1:96">
      <c r="A115" t="s">
        <v>863</v>
      </c>
      <c r="B115" t="s">
        <v>864</v>
      </c>
      <c r="C115" t="s">
        <v>802</v>
      </c>
      <c r="D115" t="s">
        <v>70</v>
      </c>
      <c r="E115" t="s">
        <v>71</v>
      </c>
      <c r="F115" t="s">
        <v>56</v>
      </c>
      <c r="G115">
        <f t="shared" si="58"/>
        <v>0</v>
      </c>
      <c r="H115">
        <f t="shared" si="58"/>
        <v>0</v>
      </c>
      <c r="I115">
        <f t="shared" si="58"/>
        <v>0</v>
      </c>
      <c r="J115">
        <f t="shared" si="58"/>
        <v>1</v>
      </c>
      <c r="K115">
        <f t="shared" si="37"/>
        <v>1</v>
      </c>
      <c r="L115" t="s">
        <v>96</v>
      </c>
      <c r="M115" t="s">
        <v>640</v>
      </c>
      <c r="N115" t="str">
        <f t="shared" si="38"/>
        <v>Latvia</v>
      </c>
      <c r="O115" t="s">
        <v>74</v>
      </c>
      <c r="P115" t="s">
        <v>444</v>
      </c>
      <c r="Q115">
        <v>5</v>
      </c>
      <c r="R115">
        <v>2</v>
      </c>
      <c r="S115">
        <v>5</v>
      </c>
      <c r="T115">
        <v>1</v>
      </c>
      <c r="U115">
        <v>6</v>
      </c>
      <c r="V115">
        <v>2</v>
      </c>
      <c r="W115">
        <v>5</v>
      </c>
      <c r="X115">
        <f t="shared" si="39"/>
        <v>0.29166666666666669</v>
      </c>
      <c r="Y115">
        <f t="shared" si="40"/>
        <v>-0.33333333333333331</v>
      </c>
      <c r="Z115">
        <v>0</v>
      </c>
      <c r="AA115">
        <v>3</v>
      </c>
      <c r="AB115">
        <v>2</v>
      </c>
      <c r="AC115">
        <v>6</v>
      </c>
      <c r="AD115">
        <v>2</v>
      </c>
      <c r="AE115">
        <v>3</v>
      </c>
      <c r="AF115">
        <v>3</v>
      </c>
      <c r="AG115">
        <v>0</v>
      </c>
      <c r="AH115">
        <v>6</v>
      </c>
      <c r="AI115" s="35">
        <v>0</v>
      </c>
      <c r="AJ115">
        <v>3</v>
      </c>
      <c r="AK115">
        <v>3</v>
      </c>
      <c r="AL115">
        <v>3</v>
      </c>
      <c r="AM115">
        <v>5</v>
      </c>
      <c r="AN115">
        <v>2</v>
      </c>
      <c r="AO115">
        <v>3</v>
      </c>
      <c r="AP115">
        <v>1</v>
      </c>
      <c r="AQ115">
        <v>2</v>
      </c>
      <c r="AR115">
        <v>3</v>
      </c>
      <c r="AS115">
        <v>3</v>
      </c>
      <c r="AT115">
        <v>3</v>
      </c>
      <c r="AU115">
        <v>3</v>
      </c>
      <c r="AV115">
        <f t="shared" si="41"/>
        <v>2.8</v>
      </c>
      <c r="AW115">
        <v>6</v>
      </c>
      <c r="AX115">
        <v>2</v>
      </c>
      <c r="AY115">
        <f t="shared" si="55"/>
        <v>2.5</v>
      </c>
      <c r="AZ115">
        <f t="shared" si="42"/>
        <v>0</v>
      </c>
      <c r="BA115">
        <f t="shared" si="56"/>
        <v>3.125</v>
      </c>
      <c r="BB115">
        <f t="shared" si="43"/>
        <v>1</v>
      </c>
      <c r="BC115" t="s">
        <v>145</v>
      </c>
      <c r="BD115" t="s">
        <v>865</v>
      </c>
      <c r="BE115" t="s">
        <v>866</v>
      </c>
      <c r="BF115">
        <v>1</v>
      </c>
      <c r="BH115">
        <f t="shared" ref="BH115:BH178" si="61">IF(BG115="",BF115,BG115)</f>
        <v>1</v>
      </c>
      <c r="BI115">
        <v>1</v>
      </c>
      <c r="BJ115">
        <v>2</v>
      </c>
      <c r="BK115">
        <f t="shared" si="44"/>
        <v>1</v>
      </c>
      <c r="BL115" t="s">
        <v>369</v>
      </c>
      <c r="BM115" t="s">
        <v>370</v>
      </c>
      <c r="BN115" s="1">
        <v>3.5185185185185185E-3</v>
      </c>
      <c r="BO115" t="s">
        <v>867</v>
      </c>
      <c r="BP115" s="5" t="s">
        <v>736</v>
      </c>
      <c r="BQ115" s="5" t="s">
        <v>1151</v>
      </c>
      <c r="BR115" s="11" t="b">
        <f t="shared" si="57"/>
        <v>0</v>
      </c>
      <c r="BS115" s="11" t="b">
        <f t="shared" si="57"/>
        <v>1</v>
      </c>
      <c r="BT115" s="11" t="b">
        <f t="shared" si="57"/>
        <v>0</v>
      </c>
      <c r="BU115" s="11" t="b">
        <f t="shared" si="57"/>
        <v>0</v>
      </c>
      <c r="BV115" s="11" t="b">
        <f t="shared" si="59"/>
        <v>0</v>
      </c>
      <c r="BW115" s="11" t="b">
        <f t="shared" si="59"/>
        <v>0</v>
      </c>
      <c r="BZ115" s="11" t="b">
        <f t="shared" si="45"/>
        <v>0</v>
      </c>
      <c r="CA115" s="11" t="b">
        <f t="shared" si="46"/>
        <v>0</v>
      </c>
      <c r="CB115" s="11" t="b">
        <f t="shared" si="60"/>
        <v>0</v>
      </c>
      <c r="CC115" s="11" t="b">
        <f t="shared" si="60"/>
        <v>0</v>
      </c>
      <c r="CD115" s="11" t="b">
        <f t="shared" si="60"/>
        <v>0</v>
      </c>
      <c r="CE115" s="11" t="b">
        <f t="shared" si="60"/>
        <v>0</v>
      </c>
      <c r="CF115" s="11" t="b">
        <f t="shared" si="60"/>
        <v>0</v>
      </c>
      <c r="CG115" s="11" t="b">
        <f t="shared" si="60"/>
        <v>0</v>
      </c>
      <c r="CH115" s="11" t="b">
        <f t="shared" si="60"/>
        <v>0</v>
      </c>
      <c r="CI115" s="11" t="b">
        <f t="shared" si="60"/>
        <v>0</v>
      </c>
      <c r="CJ115" s="11" t="b">
        <f t="shared" si="60"/>
        <v>0</v>
      </c>
      <c r="CK115" s="11" t="b">
        <f t="shared" si="60"/>
        <v>0</v>
      </c>
      <c r="CL115" s="11" t="b">
        <f t="shared" si="60"/>
        <v>0</v>
      </c>
      <c r="CM115" s="11" t="b">
        <f t="shared" si="60"/>
        <v>0</v>
      </c>
      <c r="CN115" s="11" t="b">
        <f t="shared" si="60"/>
        <v>0</v>
      </c>
      <c r="CO115" s="11" t="b">
        <f t="shared" si="53"/>
        <v>0</v>
      </c>
      <c r="CP115" s="11" t="b">
        <f t="shared" si="48"/>
        <v>0</v>
      </c>
      <c r="CQ115" s="11" t="b">
        <f t="shared" si="47"/>
        <v>0</v>
      </c>
      <c r="CR115" t="s">
        <v>868</v>
      </c>
    </row>
    <row r="116" spans="1:96">
      <c r="A116" t="s">
        <v>869</v>
      </c>
      <c r="B116" t="s">
        <v>870</v>
      </c>
      <c r="C116" t="s">
        <v>802</v>
      </c>
      <c r="D116" t="s">
        <v>70</v>
      </c>
      <c r="E116" t="s">
        <v>144</v>
      </c>
      <c r="F116" t="s">
        <v>56</v>
      </c>
      <c r="G116">
        <f t="shared" si="58"/>
        <v>0</v>
      </c>
      <c r="H116">
        <f t="shared" si="58"/>
        <v>0</v>
      </c>
      <c r="I116">
        <f t="shared" si="58"/>
        <v>0</v>
      </c>
      <c r="J116">
        <f t="shared" si="58"/>
        <v>1</v>
      </c>
      <c r="K116">
        <f t="shared" si="37"/>
        <v>1</v>
      </c>
      <c r="L116" t="s">
        <v>124</v>
      </c>
      <c r="M116" t="s">
        <v>109</v>
      </c>
      <c r="N116" t="str">
        <f t="shared" si="38"/>
        <v>UK</v>
      </c>
      <c r="O116" t="s">
        <v>59</v>
      </c>
      <c r="P116" t="s">
        <v>98</v>
      </c>
      <c r="Q116">
        <v>1</v>
      </c>
      <c r="R116">
        <v>4</v>
      </c>
      <c r="S116">
        <v>2</v>
      </c>
      <c r="T116">
        <v>4</v>
      </c>
      <c r="U116">
        <v>0</v>
      </c>
      <c r="V116">
        <v>5</v>
      </c>
      <c r="W116">
        <v>4</v>
      </c>
      <c r="X116">
        <f t="shared" si="39"/>
        <v>-0.20833333333333334</v>
      </c>
      <c r="Y116">
        <f t="shared" si="40"/>
        <v>0.20833333333333334</v>
      </c>
      <c r="Z116">
        <v>1</v>
      </c>
      <c r="AA116">
        <v>2</v>
      </c>
      <c r="AB116">
        <v>4</v>
      </c>
      <c r="AC116">
        <v>5</v>
      </c>
      <c r="AD116">
        <v>3</v>
      </c>
      <c r="AE116">
        <v>5</v>
      </c>
      <c r="AF116">
        <v>3</v>
      </c>
      <c r="AG116">
        <v>3</v>
      </c>
      <c r="AH116">
        <v>3</v>
      </c>
      <c r="AI116" s="35">
        <v>1</v>
      </c>
      <c r="AJ116">
        <v>4</v>
      </c>
      <c r="AK116">
        <v>1</v>
      </c>
      <c r="AL116">
        <v>1</v>
      </c>
      <c r="AM116">
        <v>5</v>
      </c>
      <c r="AN116">
        <v>2</v>
      </c>
      <c r="AO116">
        <v>4</v>
      </c>
      <c r="AP116">
        <v>2</v>
      </c>
      <c r="AQ116">
        <v>0</v>
      </c>
      <c r="AR116">
        <v>1</v>
      </c>
      <c r="AS116">
        <v>1</v>
      </c>
      <c r="AT116">
        <v>0</v>
      </c>
      <c r="AU116">
        <v>1</v>
      </c>
      <c r="AV116">
        <f t="shared" si="41"/>
        <v>0.6</v>
      </c>
      <c r="AW116">
        <v>6</v>
      </c>
      <c r="AX116">
        <v>3</v>
      </c>
      <c r="AY116">
        <f t="shared" si="55"/>
        <v>2.5</v>
      </c>
      <c r="AZ116">
        <f t="shared" si="42"/>
        <v>0</v>
      </c>
      <c r="BA116">
        <f t="shared" si="56"/>
        <v>3.25</v>
      </c>
      <c r="BB116">
        <f t="shared" si="43"/>
        <v>1</v>
      </c>
      <c r="BC116" t="s">
        <v>282</v>
      </c>
      <c r="BD116" t="s">
        <v>871</v>
      </c>
      <c r="BE116" t="s">
        <v>872</v>
      </c>
      <c r="BF116">
        <v>0</v>
      </c>
      <c r="BG116">
        <v>0</v>
      </c>
      <c r="BH116">
        <f t="shared" si="61"/>
        <v>0</v>
      </c>
      <c r="BI116">
        <v>2</v>
      </c>
      <c r="BJ116">
        <v>3</v>
      </c>
      <c r="BK116">
        <f t="shared" si="44"/>
        <v>1</v>
      </c>
      <c r="BL116" t="s">
        <v>873</v>
      </c>
      <c r="BM116" t="s">
        <v>793</v>
      </c>
      <c r="BN116" s="1">
        <v>9.8611111111111104E-3</v>
      </c>
      <c r="BP116" s="5" t="s">
        <v>1041</v>
      </c>
      <c r="BR116" s="11" t="b">
        <f t="shared" si="57"/>
        <v>0</v>
      </c>
      <c r="BS116" s="11" t="b">
        <f t="shared" si="57"/>
        <v>0</v>
      </c>
      <c r="BT116" s="11" t="b">
        <f t="shared" si="57"/>
        <v>0</v>
      </c>
      <c r="BU116" s="11" t="b">
        <f t="shared" si="57"/>
        <v>0</v>
      </c>
      <c r="BV116" s="11" t="b">
        <f t="shared" si="59"/>
        <v>0</v>
      </c>
      <c r="BW116" s="11" t="b">
        <f t="shared" si="59"/>
        <v>0</v>
      </c>
      <c r="BZ116" s="11" t="b">
        <f t="shared" si="45"/>
        <v>0</v>
      </c>
      <c r="CA116" s="11" t="b">
        <f t="shared" si="46"/>
        <v>0</v>
      </c>
      <c r="CB116" s="11" t="b">
        <f t="shared" si="60"/>
        <v>0</v>
      </c>
      <c r="CC116" s="11" t="b">
        <f t="shared" si="60"/>
        <v>0</v>
      </c>
      <c r="CD116" s="11" t="b">
        <f t="shared" si="60"/>
        <v>0</v>
      </c>
      <c r="CE116" s="11" t="b">
        <f t="shared" si="60"/>
        <v>0</v>
      </c>
      <c r="CF116" s="11" t="b">
        <f t="shared" si="60"/>
        <v>0</v>
      </c>
      <c r="CG116" s="11" t="b">
        <f t="shared" si="60"/>
        <v>0</v>
      </c>
      <c r="CH116" s="11" t="b">
        <f t="shared" si="60"/>
        <v>0</v>
      </c>
      <c r="CI116" s="11" t="b">
        <f t="shared" si="60"/>
        <v>0</v>
      </c>
      <c r="CJ116" s="11" t="b">
        <f t="shared" si="60"/>
        <v>0</v>
      </c>
      <c r="CK116" s="11" t="b">
        <f t="shared" si="60"/>
        <v>0</v>
      </c>
      <c r="CL116" s="11" t="b">
        <f t="shared" si="60"/>
        <v>0</v>
      </c>
      <c r="CM116" s="11" t="b">
        <f t="shared" si="60"/>
        <v>0</v>
      </c>
      <c r="CN116" s="11" t="b">
        <f t="shared" si="60"/>
        <v>0</v>
      </c>
      <c r="CO116" s="11" t="b">
        <f t="shared" si="53"/>
        <v>0</v>
      </c>
      <c r="CP116" s="11" t="b">
        <f t="shared" si="48"/>
        <v>0</v>
      </c>
      <c r="CQ116" s="11" t="b">
        <f t="shared" si="47"/>
        <v>0</v>
      </c>
      <c r="CR116" t="s">
        <v>874</v>
      </c>
    </row>
    <row r="117" spans="1:96">
      <c r="A117" t="s">
        <v>875</v>
      </c>
      <c r="B117" t="s">
        <v>876</v>
      </c>
      <c r="C117" t="s">
        <v>802</v>
      </c>
      <c r="D117" t="s">
        <v>70</v>
      </c>
      <c r="E117" t="s">
        <v>71</v>
      </c>
      <c r="F117" t="s">
        <v>83</v>
      </c>
      <c r="G117">
        <f t="shared" si="58"/>
        <v>0</v>
      </c>
      <c r="H117">
        <f t="shared" si="58"/>
        <v>0</v>
      </c>
      <c r="I117">
        <f t="shared" si="58"/>
        <v>1</v>
      </c>
      <c r="J117">
        <f t="shared" si="58"/>
        <v>0</v>
      </c>
      <c r="K117">
        <f t="shared" si="37"/>
        <v>1</v>
      </c>
      <c r="L117" t="s">
        <v>96</v>
      </c>
      <c r="M117" t="s">
        <v>84</v>
      </c>
      <c r="N117" t="str">
        <f t="shared" si="38"/>
        <v>United States</v>
      </c>
      <c r="O117" t="s">
        <v>74</v>
      </c>
      <c r="P117" t="s">
        <v>60</v>
      </c>
      <c r="Q117">
        <v>5</v>
      </c>
      <c r="R117">
        <v>3</v>
      </c>
      <c r="S117">
        <v>5</v>
      </c>
      <c r="T117">
        <v>4</v>
      </c>
      <c r="U117">
        <v>5</v>
      </c>
      <c r="V117">
        <v>3</v>
      </c>
      <c r="W117">
        <v>2</v>
      </c>
      <c r="X117">
        <f t="shared" si="39"/>
        <v>0.125</v>
      </c>
      <c r="Y117">
        <f t="shared" si="40"/>
        <v>0</v>
      </c>
      <c r="Z117">
        <v>4</v>
      </c>
      <c r="AA117">
        <v>4</v>
      </c>
      <c r="AB117">
        <v>5</v>
      </c>
      <c r="AC117">
        <v>6</v>
      </c>
      <c r="AD117">
        <v>6</v>
      </c>
      <c r="AE117">
        <v>6</v>
      </c>
      <c r="AF117">
        <v>5</v>
      </c>
      <c r="AG117">
        <v>1</v>
      </c>
      <c r="AH117">
        <v>5</v>
      </c>
      <c r="AI117" s="35">
        <v>6</v>
      </c>
      <c r="AJ117">
        <v>6</v>
      </c>
      <c r="AK117">
        <v>4</v>
      </c>
      <c r="AL117">
        <v>4</v>
      </c>
      <c r="AM117">
        <v>6</v>
      </c>
      <c r="AN117">
        <v>5</v>
      </c>
      <c r="AO117">
        <v>5</v>
      </c>
      <c r="AP117">
        <v>5</v>
      </c>
      <c r="AQ117">
        <v>5</v>
      </c>
      <c r="AR117">
        <v>5</v>
      </c>
      <c r="AS117">
        <v>5</v>
      </c>
      <c r="AT117">
        <v>5</v>
      </c>
      <c r="AU117">
        <v>5</v>
      </c>
      <c r="AV117">
        <f t="shared" si="41"/>
        <v>5</v>
      </c>
      <c r="AW117">
        <v>6</v>
      </c>
      <c r="AX117">
        <v>5</v>
      </c>
      <c r="AY117">
        <f t="shared" si="55"/>
        <v>5.125</v>
      </c>
      <c r="AZ117">
        <f t="shared" si="42"/>
        <v>1</v>
      </c>
      <c r="BA117">
        <f t="shared" si="56"/>
        <v>5.125</v>
      </c>
      <c r="BB117">
        <f t="shared" si="43"/>
        <v>1</v>
      </c>
      <c r="BC117" t="s">
        <v>282</v>
      </c>
      <c r="BD117" t="s">
        <v>104</v>
      </c>
      <c r="BE117" t="s">
        <v>527</v>
      </c>
      <c r="BF117">
        <v>2</v>
      </c>
      <c r="BH117">
        <f t="shared" si="61"/>
        <v>2</v>
      </c>
      <c r="BI117">
        <v>1</v>
      </c>
      <c r="BJ117">
        <v>5</v>
      </c>
      <c r="BK117">
        <f t="shared" si="44"/>
        <v>1</v>
      </c>
      <c r="BL117" t="s">
        <v>839</v>
      </c>
      <c r="BM117" t="s">
        <v>370</v>
      </c>
      <c r="BN117" s="1">
        <v>4.5717592592592589E-3</v>
      </c>
      <c r="BP117" s="5" t="s">
        <v>1041</v>
      </c>
      <c r="BR117" s="11" t="b">
        <f t="shared" si="57"/>
        <v>0</v>
      </c>
      <c r="BS117" s="11" t="b">
        <f t="shared" si="57"/>
        <v>0</v>
      </c>
      <c r="BT117" s="11" t="b">
        <f t="shared" si="57"/>
        <v>0</v>
      </c>
      <c r="BU117" s="11" t="b">
        <f t="shared" si="57"/>
        <v>0</v>
      </c>
      <c r="BV117" s="11" t="b">
        <f t="shared" si="59"/>
        <v>0</v>
      </c>
      <c r="BW117" s="11" t="b">
        <f t="shared" si="59"/>
        <v>0</v>
      </c>
      <c r="BZ117" s="11" t="b">
        <f t="shared" si="45"/>
        <v>0</v>
      </c>
      <c r="CA117" s="11" t="b">
        <f t="shared" si="46"/>
        <v>0</v>
      </c>
      <c r="CB117" s="11" t="b">
        <f t="shared" si="60"/>
        <v>0</v>
      </c>
      <c r="CC117" s="11" t="b">
        <f t="shared" si="60"/>
        <v>0</v>
      </c>
      <c r="CD117" s="11" t="b">
        <f t="shared" si="60"/>
        <v>0</v>
      </c>
      <c r="CE117" s="11" t="b">
        <f t="shared" si="60"/>
        <v>0</v>
      </c>
      <c r="CF117" s="11" t="b">
        <f t="shared" si="60"/>
        <v>0</v>
      </c>
      <c r="CG117" s="11" t="b">
        <f t="shared" si="60"/>
        <v>0</v>
      </c>
      <c r="CH117" s="11" t="b">
        <f t="shared" si="60"/>
        <v>0</v>
      </c>
      <c r="CI117" s="11" t="b">
        <f t="shared" si="60"/>
        <v>0</v>
      </c>
      <c r="CJ117" s="11" t="b">
        <f t="shared" si="60"/>
        <v>0</v>
      </c>
      <c r="CK117" s="11" t="b">
        <f t="shared" si="60"/>
        <v>0</v>
      </c>
      <c r="CL117" s="11" t="b">
        <f t="shared" si="60"/>
        <v>0</v>
      </c>
      <c r="CM117" s="11" t="b">
        <f t="shared" si="60"/>
        <v>0</v>
      </c>
      <c r="CN117" s="11" t="b">
        <f t="shared" si="60"/>
        <v>0</v>
      </c>
      <c r="CO117" s="11" t="b">
        <f t="shared" si="53"/>
        <v>0</v>
      </c>
      <c r="CP117" s="11" t="b">
        <f t="shared" si="48"/>
        <v>0</v>
      </c>
      <c r="CQ117" s="11" t="b">
        <f t="shared" si="47"/>
        <v>0</v>
      </c>
    </row>
    <row r="118" spans="1:96">
      <c r="A118" t="s">
        <v>877</v>
      </c>
      <c r="B118" t="s">
        <v>878</v>
      </c>
      <c r="C118" t="s">
        <v>802</v>
      </c>
      <c r="D118" t="s">
        <v>70</v>
      </c>
      <c r="E118" t="s">
        <v>71</v>
      </c>
      <c r="F118" t="s">
        <v>56</v>
      </c>
      <c r="G118">
        <f t="shared" si="58"/>
        <v>0</v>
      </c>
      <c r="H118">
        <f t="shared" si="58"/>
        <v>0</v>
      </c>
      <c r="I118">
        <f t="shared" si="58"/>
        <v>0</v>
      </c>
      <c r="J118">
        <f t="shared" si="58"/>
        <v>1</v>
      </c>
      <c r="K118">
        <f t="shared" si="37"/>
        <v>1</v>
      </c>
      <c r="L118" t="s">
        <v>96</v>
      </c>
      <c r="M118" t="s">
        <v>879</v>
      </c>
      <c r="N118" t="str">
        <f t="shared" si="38"/>
        <v>Glasgow</v>
      </c>
      <c r="O118" t="s">
        <v>59</v>
      </c>
      <c r="P118" t="s">
        <v>98</v>
      </c>
      <c r="Q118">
        <v>2</v>
      </c>
      <c r="R118">
        <v>3</v>
      </c>
      <c r="S118">
        <v>3</v>
      </c>
      <c r="T118">
        <v>2</v>
      </c>
      <c r="U118">
        <v>3</v>
      </c>
      <c r="V118">
        <v>1</v>
      </c>
      <c r="W118">
        <v>1</v>
      </c>
      <c r="X118">
        <f t="shared" si="39"/>
        <v>0</v>
      </c>
      <c r="Y118">
        <f t="shared" si="40"/>
        <v>-4.1666666666666664E-2</v>
      </c>
      <c r="Z118">
        <v>4</v>
      </c>
      <c r="AA118">
        <v>6</v>
      </c>
      <c r="AB118">
        <v>3</v>
      </c>
      <c r="AC118">
        <v>3</v>
      </c>
      <c r="AD118">
        <v>4</v>
      </c>
      <c r="AE118">
        <v>6</v>
      </c>
      <c r="AF118">
        <v>1</v>
      </c>
      <c r="AG118">
        <v>3</v>
      </c>
      <c r="AH118">
        <v>3</v>
      </c>
      <c r="AI118" s="35">
        <v>3</v>
      </c>
      <c r="AJ118">
        <v>4</v>
      </c>
      <c r="AK118">
        <v>6</v>
      </c>
      <c r="AL118">
        <v>4</v>
      </c>
      <c r="AM118">
        <v>5</v>
      </c>
      <c r="AN118">
        <v>4</v>
      </c>
      <c r="AO118">
        <v>3</v>
      </c>
      <c r="AP118">
        <v>4</v>
      </c>
      <c r="AQ118">
        <v>5</v>
      </c>
      <c r="AR118">
        <v>4</v>
      </c>
      <c r="AS118">
        <v>4</v>
      </c>
      <c r="AT118">
        <v>4</v>
      </c>
      <c r="AU118">
        <v>4</v>
      </c>
      <c r="AV118">
        <f t="shared" si="41"/>
        <v>4.2</v>
      </c>
      <c r="AW118">
        <v>6</v>
      </c>
      <c r="AX118">
        <v>6</v>
      </c>
      <c r="AY118">
        <f t="shared" si="55"/>
        <v>4.125</v>
      </c>
      <c r="AZ118">
        <f t="shared" si="42"/>
        <v>1</v>
      </c>
      <c r="BA118">
        <f t="shared" si="56"/>
        <v>3.75</v>
      </c>
      <c r="BB118">
        <f t="shared" si="43"/>
        <v>1</v>
      </c>
      <c r="BC118" t="s">
        <v>86</v>
      </c>
      <c r="BD118" t="s">
        <v>139</v>
      </c>
      <c r="BE118" t="s">
        <v>249</v>
      </c>
      <c r="BF118">
        <v>1</v>
      </c>
      <c r="BH118">
        <f t="shared" si="61"/>
        <v>1</v>
      </c>
      <c r="BI118">
        <v>1</v>
      </c>
      <c r="BJ118">
        <v>2</v>
      </c>
      <c r="BK118">
        <f t="shared" si="44"/>
        <v>1</v>
      </c>
      <c r="BL118" t="s">
        <v>106</v>
      </c>
      <c r="BM118" t="s">
        <v>90</v>
      </c>
      <c r="BN118" s="1">
        <v>4.0740740740740746E-3</v>
      </c>
      <c r="BO118" t="s">
        <v>880</v>
      </c>
      <c r="BP118" s="5" t="s">
        <v>1051</v>
      </c>
      <c r="BR118" s="11" t="b">
        <f t="shared" si="57"/>
        <v>0</v>
      </c>
      <c r="BS118" s="11" t="b">
        <f t="shared" si="57"/>
        <v>0</v>
      </c>
      <c r="BT118" s="11" t="b">
        <f t="shared" si="57"/>
        <v>0</v>
      </c>
      <c r="BU118" s="11" t="b">
        <f t="shared" si="57"/>
        <v>0</v>
      </c>
      <c r="BV118" s="11" t="b">
        <f t="shared" si="59"/>
        <v>0</v>
      </c>
      <c r="BW118" s="11" t="b">
        <f t="shared" si="59"/>
        <v>0</v>
      </c>
      <c r="BX118" s="5" t="s">
        <v>1050</v>
      </c>
      <c r="BY118" s="5" t="s">
        <v>1095</v>
      </c>
      <c r="BZ118" s="11" t="b">
        <f t="shared" si="45"/>
        <v>0</v>
      </c>
      <c r="CA118" s="11" t="b">
        <f t="shared" si="46"/>
        <v>1</v>
      </c>
      <c r="CB118" s="11" t="b">
        <f t="shared" si="60"/>
        <v>0</v>
      </c>
      <c r="CC118" s="11" t="b">
        <f t="shared" si="60"/>
        <v>0</v>
      </c>
      <c r="CD118" s="11" t="b">
        <f t="shared" si="60"/>
        <v>0</v>
      </c>
      <c r="CE118" s="11" t="b">
        <f t="shared" si="60"/>
        <v>1</v>
      </c>
      <c r="CF118" s="11" t="b">
        <f t="shared" si="60"/>
        <v>0</v>
      </c>
      <c r="CG118" s="11" t="b">
        <f t="shared" si="60"/>
        <v>0</v>
      </c>
      <c r="CH118" s="11" t="b">
        <f t="shared" si="60"/>
        <v>0</v>
      </c>
      <c r="CI118" s="11" t="b">
        <f t="shared" si="60"/>
        <v>0</v>
      </c>
      <c r="CJ118" s="11" t="b">
        <f t="shared" si="60"/>
        <v>0</v>
      </c>
      <c r="CK118" s="11" t="b">
        <f t="shared" si="60"/>
        <v>0</v>
      </c>
      <c r="CL118" s="11" t="b">
        <f t="shared" si="60"/>
        <v>0</v>
      </c>
      <c r="CM118" s="11" t="b">
        <f t="shared" si="60"/>
        <v>0</v>
      </c>
      <c r="CN118" s="11" t="b">
        <f t="shared" si="60"/>
        <v>0</v>
      </c>
      <c r="CO118" s="11" t="b">
        <f t="shared" si="53"/>
        <v>0</v>
      </c>
      <c r="CP118" s="11" t="b">
        <f t="shared" si="48"/>
        <v>0</v>
      </c>
      <c r="CQ118" s="11" t="b">
        <f t="shared" si="47"/>
        <v>0</v>
      </c>
    </row>
    <row r="119" spans="1:96">
      <c r="A119" t="s">
        <v>881</v>
      </c>
      <c r="B119" t="s">
        <v>882</v>
      </c>
      <c r="C119" t="s">
        <v>802</v>
      </c>
      <c r="D119" t="s">
        <v>70</v>
      </c>
      <c r="E119" t="s">
        <v>55</v>
      </c>
      <c r="F119" t="s">
        <v>56</v>
      </c>
      <c r="G119">
        <f t="shared" si="58"/>
        <v>0</v>
      </c>
      <c r="H119">
        <f t="shared" si="58"/>
        <v>0</v>
      </c>
      <c r="I119">
        <f t="shared" si="58"/>
        <v>0</v>
      </c>
      <c r="J119">
        <f t="shared" si="58"/>
        <v>1</v>
      </c>
      <c r="K119">
        <f t="shared" si="37"/>
        <v>1</v>
      </c>
      <c r="L119" t="s">
        <v>96</v>
      </c>
      <c r="M119" t="s">
        <v>883</v>
      </c>
      <c r="N119" t="str">
        <f t="shared" si="38"/>
        <v>Pakistan</v>
      </c>
      <c r="O119" t="s">
        <v>74</v>
      </c>
      <c r="P119" t="s">
        <v>85</v>
      </c>
      <c r="Q119">
        <v>3</v>
      </c>
      <c r="R119">
        <v>2</v>
      </c>
      <c r="S119">
        <v>3</v>
      </c>
      <c r="T119">
        <v>2</v>
      </c>
      <c r="U119">
        <v>4</v>
      </c>
      <c r="V119">
        <v>4</v>
      </c>
      <c r="W119">
        <v>3</v>
      </c>
      <c r="X119">
        <f t="shared" si="39"/>
        <v>8.3333333333333329E-2</v>
      </c>
      <c r="Y119">
        <f t="shared" si="40"/>
        <v>-4.1666666666666664E-2</v>
      </c>
      <c r="Z119">
        <v>4</v>
      </c>
      <c r="AA119">
        <v>5</v>
      </c>
      <c r="AB119">
        <v>3</v>
      </c>
      <c r="AC119">
        <v>4</v>
      </c>
      <c r="AD119">
        <v>5</v>
      </c>
      <c r="AE119">
        <v>5</v>
      </c>
      <c r="AF119">
        <v>3</v>
      </c>
      <c r="AG119">
        <v>1</v>
      </c>
      <c r="AH119">
        <v>5</v>
      </c>
      <c r="AI119" s="35">
        <v>6</v>
      </c>
      <c r="AJ119">
        <v>3</v>
      </c>
      <c r="AK119">
        <v>5</v>
      </c>
      <c r="AL119">
        <v>3</v>
      </c>
      <c r="AM119">
        <v>6</v>
      </c>
      <c r="AN119">
        <v>5</v>
      </c>
      <c r="AO119">
        <v>5</v>
      </c>
      <c r="AP119">
        <v>1</v>
      </c>
      <c r="AQ119">
        <v>6</v>
      </c>
      <c r="AR119">
        <v>6</v>
      </c>
      <c r="AS119">
        <v>6</v>
      </c>
      <c r="AT119">
        <v>6</v>
      </c>
      <c r="AU119">
        <v>6</v>
      </c>
      <c r="AV119">
        <f t="shared" si="41"/>
        <v>6</v>
      </c>
      <c r="AW119">
        <v>6</v>
      </c>
      <c r="AX119">
        <v>4</v>
      </c>
      <c r="AY119">
        <f t="shared" si="55"/>
        <v>4.25</v>
      </c>
      <c r="AZ119">
        <f t="shared" si="42"/>
        <v>1</v>
      </c>
      <c r="BA119">
        <f t="shared" si="56"/>
        <v>4.25</v>
      </c>
      <c r="BB119">
        <f t="shared" si="43"/>
        <v>1</v>
      </c>
      <c r="BC119" t="s">
        <v>145</v>
      </c>
      <c r="BD119" t="s">
        <v>245</v>
      </c>
      <c r="BE119" t="s">
        <v>884</v>
      </c>
      <c r="BF119">
        <v>1</v>
      </c>
      <c r="BH119">
        <f t="shared" si="61"/>
        <v>1</v>
      </c>
      <c r="BI119">
        <v>1</v>
      </c>
      <c r="BJ119">
        <v>2</v>
      </c>
      <c r="BK119">
        <f t="shared" si="44"/>
        <v>1</v>
      </c>
      <c r="BL119" t="s">
        <v>257</v>
      </c>
      <c r="BM119" t="s">
        <v>149</v>
      </c>
      <c r="BN119" s="1">
        <v>3.7731481481481483E-3</v>
      </c>
      <c r="BO119" t="s">
        <v>885</v>
      </c>
      <c r="BP119" s="5" t="s">
        <v>1042</v>
      </c>
      <c r="BR119" s="11" t="b">
        <f t="shared" si="57"/>
        <v>0</v>
      </c>
      <c r="BS119" s="11" t="b">
        <f t="shared" si="57"/>
        <v>0</v>
      </c>
      <c r="BT119" s="11" t="b">
        <f t="shared" si="57"/>
        <v>0</v>
      </c>
      <c r="BU119" s="11" t="b">
        <f t="shared" si="57"/>
        <v>0</v>
      </c>
      <c r="BV119" s="11" t="b">
        <f t="shared" si="59"/>
        <v>0</v>
      </c>
      <c r="BW119" s="11" t="b">
        <f t="shared" si="59"/>
        <v>0</v>
      </c>
      <c r="BX119" s="5" t="s">
        <v>1045</v>
      </c>
      <c r="BY119" s="5" t="s">
        <v>1073</v>
      </c>
      <c r="BZ119" s="11" t="b">
        <f t="shared" si="45"/>
        <v>0</v>
      </c>
      <c r="CA119" s="11" t="b">
        <f t="shared" si="46"/>
        <v>0</v>
      </c>
      <c r="CB119" s="11" t="b">
        <f t="shared" si="60"/>
        <v>0</v>
      </c>
      <c r="CC119" s="11" t="b">
        <f t="shared" si="60"/>
        <v>1</v>
      </c>
      <c r="CD119" s="11" t="b">
        <f t="shared" si="60"/>
        <v>0</v>
      </c>
      <c r="CE119" s="11" t="b">
        <f t="shared" si="60"/>
        <v>0</v>
      </c>
      <c r="CF119" s="11" t="b">
        <f t="shared" si="60"/>
        <v>0</v>
      </c>
      <c r="CG119" s="11" t="b">
        <f t="shared" si="60"/>
        <v>0</v>
      </c>
      <c r="CH119" s="11" t="b">
        <f t="shared" si="60"/>
        <v>0</v>
      </c>
      <c r="CI119" s="11" t="b">
        <f t="shared" si="60"/>
        <v>0</v>
      </c>
      <c r="CJ119" s="11" t="b">
        <f t="shared" si="60"/>
        <v>0</v>
      </c>
      <c r="CK119" s="11" t="b">
        <f t="shared" si="60"/>
        <v>0</v>
      </c>
      <c r="CL119" s="11" t="b">
        <f t="shared" si="60"/>
        <v>1</v>
      </c>
      <c r="CM119" s="11" t="b">
        <f t="shared" si="60"/>
        <v>0</v>
      </c>
      <c r="CN119" s="11" t="b">
        <f t="shared" si="60"/>
        <v>0</v>
      </c>
      <c r="CO119" s="11" t="b">
        <f t="shared" si="53"/>
        <v>0</v>
      </c>
      <c r="CP119" s="11" t="b">
        <f t="shared" si="48"/>
        <v>1</v>
      </c>
      <c r="CQ119" s="11" t="b">
        <f t="shared" si="47"/>
        <v>0</v>
      </c>
    </row>
    <row r="120" spans="1:96">
      <c r="A120" t="s">
        <v>886</v>
      </c>
      <c r="B120" t="s">
        <v>887</v>
      </c>
      <c r="C120" t="s">
        <v>802</v>
      </c>
      <c r="D120" t="s">
        <v>54</v>
      </c>
      <c r="E120" t="s">
        <v>82</v>
      </c>
      <c r="F120" t="s">
        <v>116</v>
      </c>
      <c r="G120">
        <f t="shared" si="58"/>
        <v>0</v>
      </c>
      <c r="H120">
        <f t="shared" si="58"/>
        <v>1</v>
      </c>
      <c r="I120">
        <f t="shared" si="58"/>
        <v>0</v>
      </c>
      <c r="J120">
        <f t="shared" si="58"/>
        <v>0</v>
      </c>
      <c r="K120">
        <f t="shared" si="37"/>
        <v>1</v>
      </c>
      <c r="L120" t="s">
        <v>96</v>
      </c>
      <c r="M120" t="s">
        <v>185</v>
      </c>
      <c r="N120" t="str">
        <f t="shared" si="38"/>
        <v>Italy</v>
      </c>
      <c r="O120" t="s">
        <v>74</v>
      </c>
      <c r="P120" t="s">
        <v>60</v>
      </c>
      <c r="Q120">
        <v>2</v>
      </c>
      <c r="R120">
        <v>5</v>
      </c>
      <c r="S120">
        <v>3</v>
      </c>
      <c r="T120">
        <v>4</v>
      </c>
      <c r="U120">
        <v>5</v>
      </c>
      <c r="V120">
        <v>5</v>
      </c>
      <c r="W120">
        <v>5</v>
      </c>
      <c r="X120">
        <f t="shared" si="39"/>
        <v>-0.16666666666666666</v>
      </c>
      <c r="Y120">
        <f t="shared" si="40"/>
        <v>-4.1666666666666664E-2</v>
      </c>
      <c r="Z120">
        <v>5</v>
      </c>
      <c r="AA120">
        <v>5</v>
      </c>
      <c r="AB120">
        <v>5</v>
      </c>
      <c r="AC120">
        <v>5</v>
      </c>
      <c r="AD120">
        <v>4</v>
      </c>
      <c r="AE120">
        <v>4</v>
      </c>
      <c r="AF120">
        <v>5</v>
      </c>
      <c r="AG120">
        <v>1</v>
      </c>
      <c r="AH120">
        <v>5</v>
      </c>
      <c r="AI120" s="35">
        <v>5</v>
      </c>
      <c r="AJ120">
        <v>5</v>
      </c>
      <c r="AK120">
        <v>5</v>
      </c>
      <c r="AL120">
        <v>5</v>
      </c>
      <c r="AM120">
        <v>6</v>
      </c>
      <c r="AN120">
        <v>6</v>
      </c>
      <c r="AO120">
        <v>5</v>
      </c>
      <c r="AP120">
        <v>1</v>
      </c>
      <c r="AQ120">
        <v>6</v>
      </c>
      <c r="AR120">
        <v>5</v>
      </c>
      <c r="AS120">
        <v>5</v>
      </c>
      <c r="AT120">
        <v>5</v>
      </c>
      <c r="AU120">
        <v>5</v>
      </c>
      <c r="AV120">
        <f t="shared" si="41"/>
        <v>5.2</v>
      </c>
      <c r="AW120">
        <v>6</v>
      </c>
      <c r="AX120">
        <v>4</v>
      </c>
      <c r="AY120">
        <f t="shared" si="55"/>
        <v>4.75</v>
      </c>
      <c r="AZ120">
        <f t="shared" si="42"/>
        <v>1</v>
      </c>
      <c r="BA120">
        <f t="shared" si="56"/>
        <v>4.75</v>
      </c>
      <c r="BB120">
        <f t="shared" si="43"/>
        <v>1</v>
      </c>
      <c r="BC120" t="s">
        <v>341</v>
      </c>
      <c r="BD120" t="s">
        <v>888</v>
      </c>
      <c r="BE120" t="s">
        <v>889</v>
      </c>
      <c r="BF120">
        <v>0</v>
      </c>
      <c r="BG120">
        <v>1</v>
      </c>
      <c r="BH120">
        <f t="shared" si="61"/>
        <v>1</v>
      </c>
      <c r="BI120">
        <v>1</v>
      </c>
      <c r="BJ120">
        <v>2</v>
      </c>
      <c r="BK120">
        <f t="shared" si="44"/>
        <v>1</v>
      </c>
      <c r="BL120" t="s">
        <v>307</v>
      </c>
      <c r="BM120" t="s">
        <v>308</v>
      </c>
      <c r="BN120" s="1">
        <v>5.5092592592592589E-3</v>
      </c>
      <c r="BP120" s="5" t="s">
        <v>1041</v>
      </c>
      <c r="BR120" s="11" t="b">
        <f t="shared" ref="BR120:BU139" si="62">ISNUMBER(SEARCH(BR$2,$BQ120))</f>
        <v>0</v>
      </c>
      <c r="BS120" s="11" t="b">
        <f t="shared" si="62"/>
        <v>0</v>
      </c>
      <c r="BT120" s="11" t="b">
        <f t="shared" si="62"/>
        <v>0</v>
      </c>
      <c r="BU120" s="11" t="b">
        <f t="shared" si="62"/>
        <v>0</v>
      </c>
      <c r="BV120" s="11" t="b">
        <f t="shared" si="59"/>
        <v>0</v>
      </c>
      <c r="BW120" s="11" t="b">
        <f t="shared" si="59"/>
        <v>0</v>
      </c>
      <c r="BZ120" s="11" t="b">
        <f t="shared" si="45"/>
        <v>0</v>
      </c>
      <c r="CA120" s="11" t="b">
        <f t="shared" si="46"/>
        <v>0</v>
      </c>
      <c r="CB120" s="11" t="b">
        <f t="shared" si="60"/>
        <v>0</v>
      </c>
      <c r="CC120" s="11" t="b">
        <f t="shared" si="60"/>
        <v>0</v>
      </c>
      <c r="CD120" s="11" t="b">
        <f t="shared" si="60"/>
        <v>0</v>
      </c>
      <c r="CE120" s="11" t="b">
        <f t="shared" si="60"/>
        <v>0</v>
      </c>
      <c r="CF120" s="11" t="b">
        <f t="shared" si="60"/>
        <v>0</v>
      </c>
      <c r="CG120" s="11" t="b">
        <f t="shared" si="60"/>
        <v>0</v>
      </c>
      <c r="CH120" s="11" t="b">
        <f t="shared" si="60"/>
        <v>0</v>
      </c>
      <c r="CI120" s="11" t="b">
        <f t="shared" si="60"/>
        <v>0</v>
      </c>
      <c r="CJ120" s="11" t="b">
        <f t="shared" si="60"/>
        <v>0</v>
      </c>
      <c r="CK120" s="11" t="b">
        <f t="shared" si="60"/>
        <v>0</v>
      </c>
      <c r="CL120" s="11" t="b">
        <f t="shared" si="60"/>
        <v>0</v>
      </c>
      <c r="CM120" s="11" t="b">
        <f t="shared" si="60"/>
        <v>0</v>
      </c>
      <c r="CN120" s="11" t="b">
        <f t="shared" si="60"/>
        <v>0</v>
      </c>
      <c r="CO120" s="11" t="b">
        <f t="shared" si="53"/>
        <v>0</v>
      </c>
      <c r="CP120" s="11" t="b">
        <f t="shared" si="48"/>
        <v>0</v>
      </c>
      <c r="CQ120" s="11" t="b">
        <f t="shared" si="47"/>
        <v>0</v>
      </c>
    </row>
    <row r="121" spans="1:96">
      <c r="A121" t="s">
        <v>890</v>
      </c>
      <c r="B121" t="s">
        <v>891</v>
      </c>
      <c r="C121" t="s">
        <v>802</v>
      </c>
      <c r="D121" t="s">
        <v>54</v>
      </c>
      <c r="E121" t="s">
        <v>71</v>
      </c>
      <c r="F121" t="s">
        <v>56</v>
      </c>
      <c r="G121">
        <f t="shared" si="58"/>
        <v>0</v>
      </c>
      <c r="H121">
        <f t="shared" si="58"/>
        <v>0</v>
      </c>
      <c r="I121">
        <f t="shared" si="58"/>
        <v>0</v>
      </c>
      <c r="J121">
        <f t="shared" si="58"/>
        <v>1</v>
      </c>
      <c r="K121">
        <f t="shared" si="37"/>
        <v>1</v>
      </c>
      <c r="L121" t="s">
        <v>96</v>
      </c>
      <c r="M121" t="s">
        <v>892</v>
      </c>
      <c r="N121" t="str">
        <f t="shared" si="38"/>
        <v>Leeds</v>
      </c>
      <c r="O121" t="s">
        <v>74</v>
      </c>
      <c r="P121" t="s">
        <v>98</v>
      </c>
      <c r="Q121">
        <v>3</v>
      </c>
      <c r="R121">
        <v>2</v>
      </c>
      <c r="S121">
        <v>3</v>
      </c>
      <c r="T121">
        <v>3</v>
      </c>
      <c r="U121">
        <v>3</v>
      </c>
      <c r="V121">
        <v>4</v>
      </c>
      <c r="W121">
        <v>3</v>
      </c>
      <c r="X121">
        <f t="shared" si="39"/>
        <v>4.1666666666666664E-2</v>
      </c>
      <c r="Y121">
        <f t="shared" si="40"/>
        <v>4.1666666666666664E-2</v>
      </c>
      <c r="Z121">
        <v>6</v>
      </c>
      <c r="AA121">
        <v>6</v>
      </c>
      <c r="AB121">
        <v>6</v>
      </c>
      <c r="AC121">
        <v>5</v>
      </c>
      <c r="AD121">
        <v>6</v>
      </c>
      <c r="AE121">
        <v>6</v>
      </c>
      <c r="AF121">
        <v>6</v>
      </c>
      <c r="AG121">
        <v>0</v>
      </c>
      <c r="AH121">
        <v>6</v>
      </c>
      <c r="AI121" s="35">
        <v>6</v>
      </c>
      <c r="AJ121">
        <v>6</v>
      </c>
      <c r="AK121">
        <v>6</v>
      </c>
      <c r="AL121">
        <v>6</v>
      </c>
      <c r="AM121">
        <v>6</v>
      </c>
      <c r="AN121">
        <v>6</v>
      </c>
      <c r="AO121">
        <v>6</v>
      </c>
      <c r="AP121">
        <v>6</v>
      </c>
      <c r="AQ121">
        <v>6</v>
      </c>
      <c r="AR121">
        <v>6</v>
      </c>
      <c r="AS121">
        <v>6</v>
      </c>
      <c r="AT121">
        <v>5</v>
      </c>
      <c r="AU121">
        <v>6</v>
      </c>
      <c r="AV121">
        <f t="shared" si="41"/>
        <v>5.8</v>
      </c>
      <c r="AW121">
        <v>6</v>
      </c>
      <c r="AX121">
        <v>6</v>
      </c>
      <c r="AY121">
        <f t="shared" si="55"/>
        <v>6</v>
      </c>
      <c r="AZ121">
        <f t="shared" si="42"/>
        <v>1</v>
      </c>
      <c r="BA121">
        <f t="shared" si="56"/>
        <v>5.875</v>
      </c>
      <c r="BB121">
        <f t="shared" si="43"/>
        <v>1</v>
      </c>
      <c r="BC121" t="s">
        <v>282</v>
      </c>
      <c r="BD121" t="s">
        <v>87</v>
      </c>
      <c r="BE121" t="s">
        <v>284</v>
      </c>
      <c r="BF121">
        <v>2</v>
      </c>
      <c r="BH121">
        <f t="shared" si="61"/>
        <v>2</v>
      </c>
      <c r="BI121">
        <v>1</v>
      </c>
      <c r="BJ121">
        <v>2</v>
      </c>
      <c r="BK121">
        <f t="shared" si="44"/>
        <v>1</v>
      </c>
      <c r="BL121" t="s">
        <v>292</v>
      </c>
      <c r="BM121" t="s">
        <v>286</v>
      </c>
      <c r="BN121" s="1">
        <v>2.3958333333333336E-3</v>
      </c>
      <c r="BO121" t="s">
        <v>893</v>
      </c>
      <c r="BP121" s="5" t="s">
        <v>736</v>
      </c>
      <c r="BQ121" s="5" t="s">
        <v>1159</v>
      </c>
      <c r="BR121" s="11" t="b">
        <f t="shared" si="62"/>
        <v>0</v>
      </c>
      <c r="BS121" s="11" t="b">
        <f t="shared" si="62"/>
        <v>0</v>
      </c>
      <c r="BT121" s="11" t="b">
        <f t="shared" si="62"/>
        <v>1</v>
      </c>
      <c r="BU121" s="11" t="b">
        <f t="shared" si="62"/>
        <v>0</v>
      </c>
      <c r="BV121" s="11" t="b">
        <f t="shared" si="59"/>
        <v>0</v>
      </c>
      <c r="BW121" s="11" t="b">
        <f t="shared" si="59"/>
        <v>0</v>
      </c>
      <c r="BZ121" s="11" t="b">
        <f t="shared" si="45"/>
        <v>0</v>
      </c>
      <c r="CA121" s="11" t="b">
        <f t="shared" si="46"/>
        <v>0</v>
      </c>
      <c r="CB121" s="11" t="b">
        <f t="shared" si="60"/>
        <v>0</v>
      </c>
      <c r="CC121" s="11" t="b">
        <f t="shared" si="60"/>
        <v>0</v>
      </c>
      <c r="CD121" s="11" t="b">
        <f t="shared" si="60"/>
        <v>0</v>
      </c>
      <c r="CE121" s="11" t="b">
        <f t="shared" si="60"/>
        <v>0</v>
      </c>
      <c r="CF121" s="11" t="b">
        <f t="shared" si="60"/>
        <v>0</v>
      </c>
      <c r="CG121" s="11" t="b">
        <f t="shared" si="60"/>
        <v>0</v>
      </c>
      <c r="CH121" s="11" t="b">
        <f t="shared" si="60"/>
        <v>0</v>
      </c>
      <c r="CI121" s="11" t="b">
        <f t="shared" si="60"/>
        <v>0</v>
      </c>
      <c r="CJ121" s="11" t="b">
        <f t="shared" si="60"/>
        <v>0</v>
      </c>
      <c r="CK121" s="11" t="b">
        <f t="shared" si="60"/>
        <v>0</v>
      </c>
      <c r="CL121" s="11" t="b">
        <f t="shared" si="60"/>
        <v>0</v>
      </c>
      <c r="CM121" s="11" t="b">
        <f t="shared" si="60"/>
        <v>0</v>
      </c>
      <c r="CN121" s="11" t="b">
        <f t="shared" si="60"/>
        <v>0</v>
      </c>
      <c r="CO121" s="11" t="b">
        <f t="shared" si="53"/>
        <v>0</v>
      </c>
      <c r="CP121" s="11" t="b">
        <f t="shared" si="48"/>
        <v>0</v>
      </c>
      <c r="CQ121" s="11" t="b">
        <f t="shared" si="47"/>
        <v>0</v>
      </c>
    </row>
    <row r="122" spans="1:96">
      <c r="A122" t="s">
        <v>894</v>
      </c>
      <c r="B122" t="s">
        <v>895</v>
      </c>
      <c r="C122" t="s">
        <v>802</v>
      </c>
      <c r="D122" t="s">
        <v>54</v>
      </c>
      <c r="E122" t="s">
        <v>144</v>
      </c>
      <c r="F122" t="s">
        <v>83</v>
      </c>
      <c r="G122">
        <f t="shared" si="58"/>
        <v>0</v>
      </c>
      <c r="H122">
        <f t="shared" si="58"/>
        <v>0</v>
      </c>
      <c r="I122">
        <f t="shared" si="58"/>
        <v>1</v>
      </c>
      <c r="J122">
        <f t="shared" si="58"/>
        <v>0</v>
      </c>
      <c r="K122">
        <f t="shared" si="37"/>
        <v>1</v>
      </c>
      <c r="L122" t="s">
        <v>96</v>
      </c>
      <c r="M122" t="s">
        <v>185</v>
      </c>
      <c r="N122" t="str">
        <f t="shared" si="38"/>
        <v>Italy</v>
      </c>
      <c r="O122" t="s">
        <v>74</v>
      </c>
      <c r="P122" t="s">
        <v>60</v>
      </c>
      <c r="Q122">
        <v>0</v>
      </c>
      <c r="R122">
        <v>2</v>
      </c>
      <c r="S122">
        <v>2</v>
      </c>
      <c r="T122">
        <v>3</v>
      </c>
      <c r="U122">
        <v>5</v>
      </c>
      <c r="V122">
        <v>5</v>
      </c>
      <c r="W122">
        <v>5</v>
      </c>
      <c r="X122">
        <f t="shared" si="39"/>
        <v>-0.125</v>
      </c>
      <c r="Y122">
        <f t="shared" si="40"/>
        <v>-8.3333333333333329E-2</v>
      </c>
      <c r="Z122">
        <v>6</v>
      </c>
      <c r="AA122">
        <v>6</v>
      </c>
      <c r="AB122">
        <v>5</v>
      </c>
      <c r="AC122">
        <v>6</v>
      </c>
      <c r="AD122">
        <v>5</v>
      </c>
      <c r="AE122">
        <v>6</v>
      </c>
      <c r="AF122">
        <v>4</v>
      </c>
      <c r="AG122">
        <v>0</v>
      </c>
      <c r="AH122">
        <v>6</v>
      </c>
      <c r="AI122" s="35">
        <v>4</v>
      </c>
      <c r="AJ122">
        <v>6</v>
      </c>
      <c r="AK122">
        <v>6</v>
      </c>
      <c r="AL122">
        <v>6</v>
      </c>
      <c r="AM122">
        <v>6</v>
      </c>
      <c r="AN122">
        <v>6</v>
      </c>
      <c r="AO122">
        <v>6</v>
      </c>
      <c r="AP122">
        <v>5</v>
      </c>
      <c r="AQ122">
        <v>5</v>
      </c>
      <c r="AR122">
        <v>5</v>
      </c>
      <c r="AS122">
        <v>5</v>
      </c>
      <c r="AT122">
        <v>5</v>
      </c>
      <c r="AU122">
        <v>4</v>
      </c>
      <c r="AV122">
        <f t="shared" si="41"/>
        <v>4.8</v>
      </c>
      <c r="AW122">
        <v>6</v>
      </c>
      <c r="AX122">
        <v>0</v>
      </c>
      <c r="AY122">
        <f t="shared" si="55"/>
        <v>5.625</v>
      </c>
      <c r="AZ122">
        <f t="shared" si="42"/>
        <v>1</v>
      </c>
      <c r="BA122">
        <f t="shared" si="56"/>
        <v>5.5</v>
      </c>
      <c r="BB122">
        <f t="shared" si="43"/>
        <v>1</v>
      </c>
      <c r="BC122" t="s">
        <v>86</v>
      </c>
      <c r="BD122" t="s">
        <v>896</v>
      </c>
      <c r="BE122" t="s">
        <v>897</v>
      </c>
      <c r="BF122">
        <v>1</v>
      </c>
      <c r="BH122">
        <f t="shared" si="61"/>
        <v>1</v>
      </c>
      <c r="BI122">
        <v>1</v>
      </c>
      <c r="BJ122">
        <v>3</v>
      </c>
      <c r="BK122">
        <f t="shared" si="44"/>
        <v>1</v>
      </c>
      <c r="BL122" t="s">
        <v>898</v>
      </c>
      <c r="BM122" t="s">
        <v>90</v>
      </c>
      <c r="BN122" s="1">
        <v>7.2453703703703708E-3</v>
      </c>
      <c r="BO122" t="s">
        <v>899</v>
      </c>
      <c r="BP122" s="5" t="s">
        <v>736</v>
      </c>
      <c r="BQ122" s="5" t="s">
        <v>1161</v>
      </c>
      <c r="BR122" s="11" t="b">
        <f t="shared" si="62"/>
        <v>0</v>
      </c>
      <c r="BS122" s="11" t="b">
        <f t="shared" si="62"/>
        <v>0</v>
      </c>
      <c r="BT122" s="11" t="b">
        <f t="shared" si="62"/>
        <v>0</v>
      </c>
      <c r="BU122" s="11" t="b">
        <f t="shared" si="62"/>
        <v>0</v>
      </c>
      <c r="BV122" s="11" t="b">
        <f t="shared" si="59"/>
        <v>0</v>
      </c>
      <c r="BW122" s="11" t="b">
        <f t="shared" si="59"/>
        <v>0</v>
      </c>
      <c r="BX122" s="5" t="s">
        <v>1096</v>
      </c>
      <c r="BZ122" s="11" t="b">
        <f t="shared" si="45"/>
        <v>0</v>
      </c>
      <c r="CA122" s="11" t="b">
        <f t="shared" si="46"/>
        <v>0</v>
      </c>
      <c r="CB122" s="11" t="b">
        <f t="shared" si="60"/>
        <v>0</v>
      </c>
      <c r="CC122" s="11" t="b">
        <f t="shared" si="60"/>
        <v>0</v>
      </c>
      <c r="CD122" s="11" t="b">
        <f t="shared" si="60"/>
        <v>0</v>
      </c>
      <c r="CE122" s="11" t="b">
        <f t="shared" si="60"/>
        <v>0</v>
      </c>
      <c r="CF122" s="11" t="b">
        <f t="shared" si="60"/>
        <v>0</v>
      </c>
      <c r="CG122" s="11" t="b">
        <f t="shared" si="60"/>
        <v>0</v>
      </c>
      <c r="CH122" s="11" t="b">
        <f t="shared" si="60"/>
        <v>0</v>
      </c>
      <c r="CI122" s="11" t="b">
        <f t="shared" si="60"/>
        <v>0</v>
      </c>
      <c r="CJ122" s="11" t="b">
        <f t="shared" si="60"/>
        <v>0</v>
      </c>
      <c r="CK122" s="11" t="b">
        <f t="shared" si="60"/>
        <v>0</v>
      </c>
      <c r="CL122" s="11" t="b">
        <f t="shared" si="60"/>
        <v>0</v>
      </c>
      <c r="CM122" s="11" t="b">
        <f t="shared" si="60"/>
        <v>0</v>
      </c>
      <c r="CN122" s="11" t="b">
        <f t="shared" si="60"/>
        <v>1</v>
      </c>
      <c r="CO122" s="11" t="b">
        <f t="shared" si="53"/>
        <v>0</v>
      </c>
      <c r="CP122" s="11" t="b">
        <f t="shared" si="48"/>
        <v>0</v>
      </c>
      <c r="CQ122" s="11" t="b">
        <f t="shared" si="47"/>
        <v>0</v>
      </c>
      <c r="CR122" t="s">
        <v>900</v>
      </c>
    </row>
    <row r="123" spans="1:96">
      <c r="A123" t="s">
        <v>901</v>
      </c>
      <c r="B123" t="s">
        <v>902</v>
      </c>
      <c r="C123" t="s">
        <v>802</v>
      </c>
      <c r="D123" t="s">
        <v>81</v>
      </c>
      <c r="E123" t="s">
        <v>144</v>
      </c>
      <c r="F123" t="s">
        <v>56</v>
      </c>
      <c r="G123">
        <f t="shared" si="58"/>
        <v>0</v>
      </c>
      <c r="H123">
        <f t="shared" si="58"/>
        <v>0</v>
      </c>
      <c r="I123">
        <f t="shared" si="58"/>
        <v>0</v>
      </c>
      <c r="J123">
        <f t="shared" si="58"/>
        <v>1</v>
      </c>
      <c r="K123">
        <f t="shared" si="37"/>
        <v>1</v>
      </c>
      <c r="L123" t="s">
        <v>96</v>
      </c>
      <c r="M123" t="s">
        <v>73</v>
      </c>
      <c r="N123" t="str">
        <f t="shared" si="38"/>
        <v>USA</v>
      </c>
      <c r="O123" t="s">
        <v>74</v>
      </c>
      <c r="P123" t="s">
        <v>60</v>
      </c>
      <c r="Q123">
        <v>3</v>
      </c>
      <c r="R123">
        <v>3</v>
      </c>
      <c r="S123">
        <v>2</v>
      </c>
      <c r="T123">
        <v>4</v>
      </c>
      <c r="U123">
        <v>5</v>
      </c>
      <c r="V123">
        <v>4</v>
      </c>
      <c r="W123">
        <v>4</v>
      </c>
      <c r="X123">
        <f t="shared" si="39"/>
        <v>-8.3333333333333329E-2</v>
      </c>
      <c r="Y123">
        <f t="shared" si="40"/>
        <v>-4.1666666666666664E-2</v>
      </c>
      <c r="Z123">
        <v>6</v>
      </c>
      <c r="AA123">
        <v>6</v>
      </c>
      <c r="AB123">
        <v>6</v>
      </c>
      <c r="AC123">
        <v>6</v>
      </c>
      <c r="AD123">
        <v>6</v>
      </c>
      <c r="AE123">
        <v>6</v>
      </c>
      <c r="AF123">
        <v>6</v>
      </c>
      <c r="AG123">
        <v>1</v>
      </c>
      <c r="AH123">
        <v>5</v>
      </c>
      <c r="AI123" s="35">
        <v>5</v>
      </c>
      <c r="AJ123">
        <v>5</v>
      </c>
      <c r="AK123">
        <v>5</v>
      </c>
      <c r="AL123">
        <v>4</v>
      </c>
      <c r="AM123">
        <v>5</v>
      </c>
      <c r="AN123">
        <v>5</v>
      </c>
      <c r="AO123">
        <v>6</v>
      </c>
      <c r="AP123">
        <v>6</v>
      </c>
      <c r="AQ123">
        <v>5</v>
      </c>
      <c r="AR123">
        <v>5</v>
      </c>
      <c r="AS123">
        <v>5</v>
      </c>
      <c r="AT123">
        <v>4</v>
      </c>
      <c r="AU123">
        <v>4</v>
      </c>
      <c r="AV123">
        <f t="shared" si="41"/>
        <v>4.5999999999999996</v>
      </c>
      <c r="AW123">
        <v>6</v>
      </c>
      <c r="AX123">
        <v>6</v>
      </c>
      <c r="AY123">
        <f t="shared" si="55"/>
        <v>5.125</v>
      </c>
      <c r="AZ123">
        <f t="shared" si="42"/>
        <v>1</v>
      </c>
      <c r="BA123">
        <f t="shared" si="56"/>
        <v>5.875</v>
      </c>
      <c r="BB123">
        <f t="shared" si="43"/>
        <v>1</v>
      </c>
      <c r="BC123" t="s">
        <v>297</v>
      </c>
      <c r="BD123" t="s">
        <v>326</v>
      </c>
      <c r="BE123" t="s">
        <v>836</v>
      </c>
      <c r="BF123">
        <v>1</v>
      </c>
      <c r="BH123">
        <f t="shared" si="61"/>
        <v>1</v>
      </c>
      <c r="BI123">
        <v>2</v>
      </c>
      <c r="BJ123">
        <v>5</v>
      </c>
      <c r="BK123">
        <f t="shared" si="44"/>
        <v>1</v>
      </c>
      <c r="BL123" t="s">
        <v>903</v>
      </c>
      <c r="BM123" t="s">
        <v>622</v>
      </c>
      <c r="BN123" s="1">
        <v>7.3958333333333341E-3</v>
      </c>
      <c r="BO123" t="s">
        <v>904</v>
      </c>
      <c r="BP123" s="5" t="s">
        <v>736</v>
      </c>
      <c r="BQ123" s="5" t="s">
        <v>1124</v>
      </c>
      <c r="BR123" s="11" t="b">
        <f t="shared" si="62"/>
        <v>0</v>
      </c>
      <c r="BS123" s="11" t="b">
        <f t="shared" si="62"/>
        <v>0</v>
      </c>
      <c r="BT123" s="11" t="b">
        <f t="shared" si="62"/>
        <v>0</v>
      </c>
      <c r="BU123" s="11" t="b">
        <f t="shared" si="62"/>
        <v>0</v>
      </c>
      <c r="BV123" s="11" t="b">
        <f t="shared" si="59"/>
        <v>0</v>
      </c>
      <c r="BW123" s="11" t="b">
        <f t="shared" si="59"/>
        <v>0</v>
      </c>
      <c r="BX123" s="5" t="s">
        <v>1097</v>
      </c>
      <c r="BZ123" s="11" t="b">
        <f t="shared" si="45"/>
        <v>1</v>
      </c>
      <c r="CA123" s="11" t="b">
        <f t="shared" si="46"/>
        <v>0</v>
      </c>
      <c r="CB123" s="11" t="b">
        <f t="shared" si="60"/>
        <v>0</v>
      </c>
      <c r="CC123" s="11" t="b">
        <f t="shared" si="60"/>
        <v>0</v>
      </c>
      <c r="CD123" s="11" t="b">
        <f t="shared" si="60"/>
        <v>0</v>
      </c>
      <c r="CE123" s="11" t="b">
        <f t="shared" si="60"/>
        <v>0</v>
      </c>
      <c r="CF123" s="11" t="b">
        <f t="shared" si="60"/>
        <v>0</v>
      </c>
      <c r="CG123" s="11" t="b">
        <f t="shared" si="60"/>
        <v>0</v>
      </c>
      <c r="CH123" s="11" t="b">
        <f t="shared" si="60"/>
        <v>0</v>
      </c>
      <c r="CI123" s="11" t="b">
        <f t="shared" si="60"/>
        <v>0</v>
      </c>
      <c r="CJ123" s="11" t="b">
        <f t="shared" si="60"/>
        <v>0</v>
      </c>
      <c r="CK123" s="11" t="b">
        <f t="shared" si="60"/>
        <v>0</v>
      </c>
      <c r="CL123" s="11" t="b">
        <f t="shared" si="60"/>
        <v>0</v>
      </c>
      <c r="CM123" s="11" t="b">
        <f t="shared" si="60"/>
        <v>1</v>
      </c>
      <c r="CN123" s="11" t="b">
        <f t="shared" si="60"/>
        <v>0</v>
      </c>
      <c r="CO123" s="11" t="b">
        <f t="shared" si="53"/>
        <v>0</v>
      </c>
      <c r="CP123" s="11" t="b">
        <f t="shared" si="48"/>
        <v>0</v>
      </c>
      <c r="CQ123" s="11" t="b">
        <f t="shared" si="47"/>
        <v>0</v>
      </c>
      <c r="CR123" t="s">
        <v>92</v>
      </c>
    </row>
    <row r="124" spans="1:96">
      <c r="A124" t="s">
        <v>905</v>
      </c>
      <c r="B124" t="s">
        <v>906</v>
      </c>
      <c r="C124" t="s">
        <v>802</v>
      </c>
      <c r="D124" t="s">
        <v>70</v>
      </c>
      <c r="E124" t="s">
        <v>82</v>
      </c>
      <c r="F124" t="s">
        <v>83</v>
      </c>
      <c r="G124">
        <f t="shared" si="58"/>
        <v>0</v>
      </c>
      <c r="H124">
        <f t="shared" si="58"/>
        <v>0</v>
      </c>
      <c r="I124">
        <f t="shared" si="58"/>
        <v>1</v>
      </c>
      <c r="J124">
        <f t="shared" si="58"/>
        <v>0</v>
      </c>
      <c r="K124">
        <f t="shared" si="37"/>
        <v>1</v>
      </c>
      <c r="L124" t="s">
        <v>96</v>
      </c>
      <c r="M124" t="s">
        <v>125</v>
      </c>
      <c r="N124" t="str">
        <f t="shared" si="38"/>
        <v>United Kingdom</v>
      </c>
      <c r="O124" t="s">
        <v>74</v>
      </c>
      <c r="P124" t="s">
        <v>98</v>
      </c>
      <c r="Q124">
        <v>1</v>
      </c>
      <c r="R124">
        <v>5</v>
      </c>
      <c r="S124">
        <v>0</v>
      </c>
      <c r="T124">
        <v>2</v>
      </c>
      <c r="U124">
        <v>3</v>
      </c>
      <c r="V124">
        <v>3</v>
      </c>
      <c r="W124">
        <v>5</v>
      </c>
      <c r="X124">
        <f t="shared" si="39"/>
        <v>-0.25</v>
      </c>
      <c r="Y124">
        <f t="shared" si="40"/>
        <v>-0.125</v>
      </c>
      <c r="Z124">
        <v>6</v>
      </c>
      <c r="AA124">
        <v>4</v>
      </c>
      <c r="AB124">
        <v>5</v>
      </c>
      <c r="AC124">
        <v>6</v>
      </c>
      <c r="AD124">
        <v>5</v>
      </c>
      <c r="AE124">
        <v>6</v>
      </c>
      <c r="AF124">
        <v>5</v>
      </c>
      <c r="AG124">
        <v>0</v>
      </c>
      <c r="AH124">
        <v>6</v>
      </c>
      <c r="AI124" s="35">
        <v>1</v>
      </c>
      <c r="AJ124">
        <v>6</v>
      </c>
      <c r="AK124">
        <v>6</v>
      </c>
      <c r="AL124">
        <v>0</v>
      </c>
      <c r="AM124">
        <v>6</v>
      </c>
      <c r="AN124">
        <v>1</v>
      </c>
      <c r="AO124">
        <v>5</v>
      </c>
      <c r="AP124">
        <v>3</v>
      </c>
      <c r="AQ124">
        <v>0</v>
      </c>
      <c r="AR124">
        <v>0</v>
      </c>
      <c r="AS124">
        <v>0</v>
      </c>
      <c r="AT124">
        <v>0</v>
      </c>
      <c r="AU124">
        <v>0</v>
      </c>
      <c r="AV124">
        <f t="shared" si="41"/>
        <v>0</v>
      </c>
      <c r="AW124">
        <v>6</v>
      </c>
      <c r="AX124">
        <v>5</v>
      </c>
      <c r="AY124">
        <f t="shared" si="55"/>
        <v>3.5</v>
      </c>
      <c r="AZ124">
        <f t="shared" si="42"/>
        <v>1</v>
      </c>
      <c r="BA124">
        <f t="shared" si="56"/>
        <v>5.375</v>
      </c>
      <c r="BB124">
        <f t="shared" si="43"/>
        <v>1</v>
      </c>
      <c r="BC124" t="s">
        <v>282</v>
      </c>
      <c r="BD124" t="s">
        <v>907</v>
      </c>
      <c r="BE124" t="s">
        <v>908</v>
      </c>
      <c r="BF124">
        <v>0</v>
      </c>
      <c r="BG124">
        <v>1</v>
      </c>
      <c r="BH124">
        <f t="shared" si="61"/>
        <v>1</v>
      </c>
      <c r="BI124">
        <v>2</v>
      </c>
      <c r="BJ124">
        <v>5</v>
      </c>
      <c r="BK124">
        <f t="shared" si="44"/>
        <v>1</v>
      </c>
      <c r="BL124" t="s">
        <v>909</v>
      </c>
      <c r="BM124" t="s">
        <v>601</v>
      </c>
      <c r="BN124" s="1">
        <v>4.9537037037037041E-3</v>
      </c>
      <c r="BO124" t="s">
        <v>910</v>
      </c>
      <c r="BP124" s="5" t="s">
        <v>1051</v>
      </c>
      <c r="BQ124" s="5" t="s">
        <v>1159</v>
      </c>
      <c r="BR124" s="11" t="b">
        <f t="shared" si="62"/>
        <v>0</v>
      </c>
      <c r="BS124" s="11" t="b">
        <f t="shared" si="62"/>
        <v>0</v>
      </c>
      <c r="BT124" s="11" t="b">
        <f t="shared" si="62"/>
        <v>1</v>
      </c>
      <c r="BU124" s="11" t="b">
        <f t="shared" si="62"/>
        <v>0</v>
      </c>
      <c r="BV124" s="11" t="b">
        <f t="shared" ref="BV124:BW143" si="63">ISNUMBER(SEARCH(BV$2,$BQ124))</f>
        <v>0</v>
      </c>
      <c r="BW124" s="11" t="b">
        <f t="shared" si="63"/>
        <v>0</v>
      </c>
      <c r="BX124" s="5" t="s">
        <v>1047</v>
      </c>
      <c r="BY124" s="5" t="s">
        <v>1073</v>
      </c>
      <c r="BZ124" s="11" t="b">
        <f t="shared" si="45"/>
        <v>0</v>
      </c>
      <c r="CA124" s="11" t="b">
        <f t="shared" si="46"/>
        <v>0</v>
      </c>
      <c r="CB124" s="11" t="b">
        <f t="shared" si="60"/>
        <v>1</v>
      </c>
      <c r="CC124" s="11" t="b">
        <f t="shared" si="60"/>
        <v>0</v>
      </c>
      <c r="CD124" s="11" t="b">
        <f t="shared" si="60"/>
        <v>0</v>
      </c>
      <c r="CE124" s="11" t="b">
        <f t="shared" si="60"/>
        <v>0</v>
      </c>
      <c r="CF124" s="11" t="b">
        <f t="shared" si="60"/>
        <v>0</v>
      </c>
      <c r="CG124" s="11" t="b">
        <f t="shared" si="60"/>
        <v>0</v>
      </c>
      <c r="CH124" s="11" t="b">
        <f t="shared" si="60"/>
        <v>0</v>
      </c>
      <c r="CI124" s="11" t="b">
        <f t="shared" si="60"/>
        <v>0</v>
      </c>
      <c r="CJ124" s="11" t="b">
        <f t="shared" si="60"/>
        <v>0</v>
      </c>
      <c r="CK124" s="11" t="b">
        <f t="shared" si="60"/>
        <v>0</v>
      </c>
      <c r="CL124" s="11" t="b">
        <f t="shared" si="60"/>
        <v>0</v>
      </c>
      <c r="CM124" s="11" t="b">
        <f t="shared" si="60"/>
        <v>0</v>
      </c>
      <c r="CN124" s="11" t="b">
        <f t="shared" si="60"/>
        <v>0</v>
      </c>
      <c r="CO124" s="11" t="b">
        <f t="shared" si="53"/>
        <v>0</v>
      </c>
      <c r="CP124" s="11" t="b">
        <f t="shared" si="48"/>
        <v>1</v>
      </c>
      <c r="CQ124" s="11" t="b">
        <f t="shared" si="47"/>
        <v>0</v>
      </c>
    </row>
    <row r="125" spans="1:96">
      <c r="A125" t="s">
        <v>911</v>
      </c>
      <c r="B125" t="s">
        <v>912</v>
      </c>
      <c r="C125" t="s">
        <v>802</v>
      </c>
      <c r="D125" t="s">
        <v>81</v>
      </c>
      <c r="E125" t="s">
        <v>82</v>
      </c>
      <c r="F125" t="s">
        <v>83</v>
      </c>
      <c r="G125">
        <f t="shared" si="58"/>
        <v>0</v>
      </c>
      <c r="H125">
        <f t="shared" si="58"/>
        <v>0</v>
      </c>
      <c r="I125">
        <f t="shared" si="58"/>
        <v>1</v>
      </c>
      <c r="J125">
        <f t="shared" si="58"/>
        <v>0</v>
      </c>
      <c r="K125">
        <f t="shared" si="37"/>
        <v>1</v>
      </c>
      <c r="L125" t="s">
        <v>96</v>
      </c>
      <c r="M125" t="s">
        <v>109</v>
      </c>
      <c r="N125" t="str">
        <f t="shared" si="38"/>
        <v>UK</v>
      </c>
      <c r="O125" t="s">
        <v>74</v>
      </c>
      <c r="P125" t="s">
        <v>98</v>
      </c>
      <c r="Q125">
        <v>5</v>
      </c>
      <c r="R125">
        <v>4</v>
      </c>
      <c r="S125">
        <v>4</v>
      </c>
      <c r="T125">
        <v>2</v>
      </c>
      <c r="U125">
        <v>5</v>
      </c>
      <c r="V125">
        <v>4</v>
      </c>
      <c r="W125">
        <v>5</v>
      </c>
      <c r="X125">
        <f t="shared" si="39"/>
        <v>0.125</v>
      </c>
      <c r="Y125">
        <f t="shared" si="40"/>
        <v>-0.16666666666666666</v>
      </c>
      <c r="Z125">
        <v>4</v>
      </c>
      <c r="AA125">
        <v>5</v>
      </c>
      <c r="AB125">
        <v>4</v>
      </c>
      <c r="AC125">
        <v>6</v>
      </c>
      <c r="AD125">
        <v>5</v>
      </c>
      <c r="AE125">
        <v>5</v>
      </c>
      <c r="AF125">
        <v>4</v>
      </c>
      <c r="AG125">
        <v>4</v>
      </c>
      <c r="AH125">
        <v>2</v>
      </c>
      <c r="AI125" s="35">
        <v>5</v>
      </c>
      <c r="AJ125">
        <v>5</v>
      </c>
      <c r="AK125">
        <v>5</v>
      </c>
      <c r="AL125">
        <v>4</v>
      </c>
      <c r="AM125">
        <v>5</v>
      </c>
      <c r="AN125">
        <v>5</v>
      </c>
      <c r="AO125">
        <v>5</v>
      </c>
      <c r="AP125">
        <v>5</v>
      </c>
      <c r="AQ125">
        <v>5</v>
      </c>
      <c r="AR125">
        <v>5</v>
      </c>
      <c r="AS125">
        <v>5</v>
      </c>
      <c r="AT125">
        <v>5</v>
      </c>
      <c r="AU125">
        <v>5</v>
      </c>
      <c r="AV125">
        <f t="shared" si="41"/>
        <v>5</v>
      </c>
      <c r="AW125">
        <v>6</v>
      </c>
      <c r="AX125">
        <v>5</v>
      </c>
      <c r="AY125">
        <f t="shared" si="55"/>
        <v>4.875</v>
      </c>
      <c r="AZ125">
        <f t="shared" si="42"/>
        <v>1</v>
      </c>
      <c r="BA125">
        <f t="shared" si="56"/>
        <v>4.375</v>
      </c>
      <c r="BB125">
        <f t="shared" si="43"/>
        <v>1</v>
      </c>
      <c r="BC125" t="s">
        <v>282</v>
      </c>
      <c r="BD125" t="s">
        <v>451</v>
      </c>
      <c r="BE125" t="s">
        <v>646</v>
      </c>
      <c r="BF125">
        <v>3</v>
      </c>
      <c r="BH125">
        <f t="shared" si="61"/>
        <v>3</v>
      </c>
      <c r="BI125">
        <v>2</v>
      </c>
      <c r="BJ125">
        <v>5</v>
      </c>
      <c r="BK125">
        <f t="shared" si="44"/>
        <v>1</v>
      </c>
      <c r="BL125" t="s">
        <v>600</v>
      </c>
      <c r="BM125" t="s">
        <v>601</v>
      </c>
      <c r="BN125" s="1">
        <v>5.7754629629629623E-3</v>
      </c>
      <c r="BO125" t="s">
        <v>913</v>
      </c>
      <c r="BP125" s="5" t="s">
        <v>1051</v>
      </c>
      <c r="BQ125" s="5" t="s">
        <v>1145</v>
      </c>
      <c r="BR125" s="11" t="b">
        <f t="shared" si="62"/>
        <v>0</v>
      </c>
      <c r="BS125" s="11" t="b">
        <f t="shared" si="62"/>
        <v>0</v>
      </c>
      <c r="BT125" s="11" t="b">
        <f t="shared" si="62"/>
        <v>0</v>
      </c>
      <c r="BU125" s="11" t="b">
        <f t="shared" si="62"/>
        <v>0</v>
      </c>
      <c r="BV125" s="11" t="b">
        <f t="shared" si="63"/>
        <v>0</v>
      </c>
      <c r="BW125" s="11" t="b">
        <f t="shared" si="63"/>
        <v>0</v>
      </c>
      <c r="BX125" s="5" t="s">
        <v>1064</v>
      </c>
      <c r="BY125" s="5" t="s">
        <v>1098</v>
      </c>
      <c r="BZ125" s="11" t="b">
        <f t="shared" si="45"/>
        <v>0</v>
      </c>
      <c r="CA125" s="11" t="b">
        <f t="shared" si="46"/>
        <v>1</v>
      </c>
      <c r="CB125" s="11" t="b">
        <f t="shared" si="60"/>
        <v>1</v>
      </c>
      <c r="CC125" s="11" t="b">
        <f t="shared" si="60"/>
        <v>0</v>
      </c>
      <c r="CD125" s="11" t="b">
        <f t="shared" si="60"/>
        <v>0</v>
      </c>
      <c r="CE125" s="11" t="b">
        <f t="shared" si="60"/>
        <v>0</v>
      </c>
      <c r="CF125" s="11" t="b">
        <f t="shared" si="60"/>
        <v>0</v>
      </c>
      <c r="CG125" s="11" t="b">
        <f t="shared" si="60"/>
        <v>0</v>
      </c>
      <c r="CH125" s="11" t="b">
        <f t="shared" si="60"/>
        <v>0</v>
      </c>
      <c r="CI125" s="11" t="b">
        <f t="shared" si="60"/>
        <v>0</v>
      </c>
      <c r="CJ125" s="11" t="b">
        <f t="shared" si="60"/>
        <v>0</v>
      </c>
      <c r="CK125" s="11" t="b">
        <f t="shared" si="60"/>
        <v>0</v>
      </c>
      <c r="CL125" s="11" t="b">
        <f t="shared" si="60"/>
        <v>0</v>
      </c>
      <c r="CM125" s="11" t="b">
        <f t="shared" si="60"/>
        <v>0</v>
      </c>
      <c r="CN125" s="11" t="b">
        <f t="shared" si="60"/>
        <v>0</v>
      </c>
      <c r="CO125" s="11" t="b">
        <f t="shared" si="53"/>
        <v>0</v>
      </c>
      <c r="CP125" s="11" t="b">
        <f t="shared" si="48"/>
        <v>0</v>
      </c>
      <c r="CQ125" s="11" t="b">
        <f t="shared" si="47"/>
        <v>0</v>
      </c>
      <c r="CR125" t="s">
        <v>914</v>
      </c>
    </row>
    <row r="126" spans="1:96">
      <c r="A126" t="s">
        <v>915</v>
      </c>
      <c r="B126" t="s">
        <v>916</v>
      </c>
      <c r="C126" t="s">
        <v>802</v>
      </c>
      <c r="D126" t="s">
        <v>54</v>
      </c>
      <c r="E126" t="s">
        <v>55</v>
      </c>
      <c r="F126" t="s">
        <v>56</v>
      </c>
      <c r="G126">
        <f t="shared" si="58"/>
        <v>0</v>
      </c>
      <c r="H126">
        <f t="shared" si="58"/>
        <v>0</v>
      </c>
      <c r="I126">
        <f t="shared" si="58"/>
        <v>0</v>
      </c>
      <c r="J126">
        <f t="shared" si="58"/>
        <v>1</v>
      </c>
      <c r="K126">
        <f t="shared" si="37"/>
        <v>1</v>
      </c>
      <c r="L126" t="s">
        <v>124</v>
      </c>
      <c r="M126" t="s">
        <v>58</v>
      </c>
      <c r="N126" t="str">
        <f t="shared" si="38"/>
        <v>Portugal</v>
      </c>
      <c r="O126" t="s">
        <v>59</v>
      </c>
      <c r="P126" t="s">
        <v>60</v>
      </c>
      <c r="Q126">
        <v>0</v>
      </c>
      <c r="R126">
        <v>5</v>
      </c>
      <c r="S126">
        <v>3</v>
      </c>
      <c r="T126">
        <v>5</v>
      </c>
      <c r="U126">
        <v>0</v>
      </c>
      <c r="V126">
        <v>3</v>
      </c>
      <c r="W126">
        <v>3</v>
      </c>
      <c r="X126">
        <f t="shared" si="39"/>
        <v>-0.29166666666666669</v>
      </c>
      <c r="Y126">
        <f t="shared" si="40"/>
        <v>0.20833333333333334</v>
      </c>
      <c r="Z126">
        <v>6</v>
      </c>
      <c r="AA126">
        <v>6</v>
      </c>
      <c r="AB126">
        <v>6</v>
      </c>
      <c r="AC126">
        <v>6</v>
      </c>
      <c r="AD126">
        <v>6</v>
      </c>
      <c r="AE126">
        <v>6</v>
      </c>
      <c r="AF126">
        <v>6</v>
      </c>
      <c r="AG126">
        <v>0</v>
      </c>
      <c r="AH126">
        <v>6</v>
      </c>
      <c r="AI126" s="35">
        <v>6</v>
      </c>
      <c r="AJ126">
        <v>6</v>
      </c>
      <c r="AK126">
        <v>6</v>
      </c>
      <c r="AL126">
        <v>6</v>
      </c>
      <c r="AM126">
        <v>6</v>
      </c>
      <c r="AN126">
        <v>6</v>
      </c>
      <c r="AO126">
        <v>6</v>
      </c>
      <c r="AP126">
        <v>6</v>
      </c>
      <c r="AQ126">
        <v>6</v>
      </c>
      <c r="AR126">
        <v>6</v>
      </c>
      <c r="AS126">
        <v>6</v>
      </c>
      <c r="AT126">
        <v>6</v>
      </c>
      <c r="AU126">
        <v>6</v>
      </c>
      <c r="AV126">
        <f t="shared" si="41"/>
        <v>6</v>
      </c>
      <c r="AW126">
        <v>6</v>
      </c>
      <c r="AX126">
        <v>6</v>
      </c>
      <c r="AY126">
        <f t="shared" si="55"/>
        <v>6</v>
      </c>
      <c r="AZ126">
        <f t="shared" si="42"/>
        <v>1</v>
      </c>
      <c r="BA126">
        <f t="shared" si="56"/>
        <v>6</v>
      </c>
      <c r="BB126">
        <f t="shared" si="43"/>
        <v>1</v>
      </c>
      <c r="BC126" t="s">
        <v>341</v>
      </c>
      <c r="BD126" t="s">
        <v>917</v>
      </c>
      <c r="BE126" t="s">
        <v>918</v>
      </c>
      <c r="BF126">
        <v>1</v>
      </c>
      <c r="BH126">
        <f t="shared" si="61"/>
        <v>1</v>
      </c>
      <c r="BI126">
        <v>1</v>
      </c>
      <c r="BJ126">
        <v>1</v>
      </c>
      <c r="BK126">
        <f t="shared" si="44"/>
        <v>0</v>
      </c>
      <c r="BL126" t="s">
        <v>919</v>
      </c>
      <c r="BM126" t="s">
        <v>920</v>
      </c>
      <c r="BN126" s="1">
        <v>2.7777777777777779E-3</v>
      </c>
      <c r="BO126" t="s">
        <v>921</v>
      </c>
      <c r="BP126" s="5" t="s">
        <v>736</v>
      </c>
      <c r="BQ126" s="5" t="s">
        <v>1152</v>
      </c>
      <c r="BR126" s="11" t="b">
        <f t="shared" si="62"/>
        <v>0</v>
      </c>
      <c r="BS126" s="11" t="b">
        <f t="shared" si="62"/>
        <v>0</v>
      </c>
      <c r="BT126" s="11" t="b">
        <f t="shared" si="62"/>
        <v>0</v>
      </c>
      <c r="BU126" s="11" t="b">
        <f t="shared" si="62"/>
        <v>0</v>
      </c>
      <c r="BV126" s="11" t="b">
        <f t="shared" si="63"/>
        <v>0</v>
      </c>
      <c r="BW126" s="11" t="b">
        <f t="shared" si="63"/>
        <v>0</v>
      </c>
      <c r="BZ126" s="11" t="b">
        <f t="shared" si="45"/>
        <v>0</v>
      </c>
      <c r="CA126" s="11" t="b">
        <f t="shared" si="46"/>
        <v>0</v>
      </c>
      <c r="CB126" s="11" t="b">
        <f t="shared" si="60"/>
        <v>0</v>
      </c>
      <c r="CC126" s="11" t="b">
        <f t="shared" si="60"/>
        <v>0</v>
      </c>
      <c r="CD126" s="11" t="b">
        <f t="shared" si="60"/>
        <v>0</v>
      </c>
      <c r="CE126" s="11" t="b">
        <f t="shared" si="60"/>
        <v>0</v>
      </c>
      <c r="CF126" s="11" t="b">
        <f t="shared" si="60"/>
        <v>0</v>
      </c>
      <c r="CG126" s="11" t="b">
        <f t="shared" si="60"/>
        <v>0</v>
      </c>
      <c r="CH126" s="11" t="b">
        <f t="shared" si="60"/>
        <v>0</v>
      </c>
      <c r="CI126" s="11" t="b">
        <f t="shared" si="60"/>
        <v>0</v>
      </c>
      <c r="CJ126" s="11" t="b">
        <f t="shared" si="60"/>
        <v>0</v>
      </c>
      <c r="CK126" s="11" t="b">
        <f t="shared" si="60"/>
        <v>0</v>
      </c>
      <c r="CL126" s="11" t="b">
        <f t="shared" si="60"/>
        <v>0</v>
      </c>
      <c r="CM126" s="11" t="b">
        <f t="shared" si="60"/>
        <v>0</v>
      </c>
      <c r="CN126" s="11" t="b">
        <f t="shared" si="60"/>
        <v>0</v>
      </c>
      <c r="CO126" s="11" t="b">
        <f t="shared" si="53"/>
        <v>0</v>
      </c>
      <c r="CP126" s="11" t="b">
        <f t="shared" si="48"/>
        <v>0</v>
      </c>
      <c r="CQ126" s="11" t="b">
        <f t="shared" si="47"/>
        <v>0</v>
      </c>
      <c r="CR126" t="s">
        <v>922</v>
      </c>
    </row>
    <row r="127" spans="1:96">
      <c r="A127" t="s">
        <v>923</v>
      </c>
      <c r="B127" t="s">
        <v>924</v>
      </c>
      <c r="C127" t="s">
        <v>802</v>
      </c>
      <c r="D127" t="s">
        <v>54</v>
      </c>
      <c r="E127" t="s">
        <v>144</v>
      </c>
      <c r="F127" t="s">
        <v>222</v>
      </c>
      <c r="G127">
        <f t="shared" si="58"/>
        <v>0</v>
      </c>
      <c r="H127">
        <f t="shared" si="58"/>
        <v>1</v>
      </c>
      <c r="I127">
        <f t="shared" si="58"/>
        <v>1</v>
      </c>
      <c r="J127">
        <f t="shared" si="58"/>
        <v>0</v>
      </c>
      <c r="K127">
        <f t="shared" si="37"/>
        <v>2</v>
      </c>
      <c r="L127" t="s">
        <v>96</v>
      </c>
      <c r="M127" t="s">
        <v>109</v>
      </c>
      <c r="N127" t="str">
        <f t="shared" si="38"/>
        <v>UK</v>
      </c>
      <c r="O127" t="s">
        <v>74</v>
      </c>
      <c r="P127" t="s">
        <v>98</v>
      </c>
      <c r="Q127">
        <v>2</v>
      </c>
      <c r="R127">
        <v>3</v>
      </c>
      <c r="S127">
        <v>3</v>
      </c>
      <c r="T127">
        <v>3</v>
      </c>
      <c r="U127">
        <v>3</v>
      </c>
      <c r="V127">
        <v>3</v>
      </c>
      <c r="W127">
        <v>1</v>
      </c>
      <c r="X127">
        <f t="shared" si="39"/>
        <v>-4.1666666666666664E-2</v>
      </c>
      <c r="Y127">
        <f t="shared" si="40"/>
        <v>8.3333333333333329E-2</v>
      </c>
      <c r="Z127">
        <v>4</v>
      </c>
      <c r="AA127">
        <v>4</v>
      </c>
      <c r="AB127">
        <v>3</v>
      </c>
      <c r="AC127">
        <v>4</v>
      </c>
      <c r="AD127">
        <v>4</v>
      </c>
      <c r="AE127">
        <v>4</v>
      </c>
      <c r="AF127">
        <v>4</v>
      </c>
      <c r="AG127">
        <v>2</v>
      </c>
      <c r="AH127">
        <v>4</v>
      </c>
      <c r="AI127" s="35">
        <v>5</v>
      </c>
      <c r="AJ127">
        <v>5</v>
      </c>
      <c r="AK127">
        <v>1</v>
      </c>
      <c r="AL127">
        <v>4</v>
      </c>
      <c r="AM127">
        <v>4</v>
      </c>
      <c r="AN127">
        <v>4</v>
      </c>
      <c r="AO127">
        <v>4</v>
      </c>
      <c r="AP127">
        <v>4</v>
      </c>
      <c r="AQ127">
        <v>1</v>
      </c>
      <c r="AR127">
        <v>1</v>
      </c>
      <c r="AS127">
        <v>1</v>
      </c>
      <c r="AT127">
        <v>1</v>
      </c>
      <c r="AU127">
        <v>1</v>
      </c>
      <c r="AV127">
        <f t="shared" si="41"/>
        <v>1</v>
      </c>
      <c r="AW127">
        <v>6</v>
      </c>
      <c r="AX127">
        <v>4</v>
      </c>
      <c r="AY127">
        <f t="shared" si="55"/>
        <v>3.875</v>
      </c>
      <c r="AZ127">
        <f t="shared" si="42"/>
        <v>1</v>
      </c>
      <c r="BA127">
        <f t="shared" si="56"/>
        <v>3.875</v>
      </c>
      <c r="BB127">
        <f t="shared" si="43"/>
        <v>1</v>
      </c>
      <c r="BC127" t="s">
        <v>61</v>
      </c>
      <c r="BD127" t="s">
        <v>298</v>
      </c>
      <c r="BE127" t="s">
        <v>925</v>
      </c>
      <c r="BF127">
        <v>0</v>
      </c>
      <c r="BG127">
        <v>0</v>
      </c>
      <c r="BH127">
        <f t="shared" si="61"/>
        <v>0</v>
      </c>
      <c r="BI127">
        <v>1</v>
      </c>
      <c r="BJ127">
        <v>1</v>
      </c>
      <c r="BK127">
        <f t="shared" si="44"/>
        <v>0</v>
      </c>
      <c r="BL127" t="s">
        <v>181</v>
      </c>
      <c r="BM127" t="s">
        <v>65</v>
      </c>
      <c r="BN127" s="1">
        <v>2.2569444444444447E-3</v>
      </c>
      <c r="BO127" t="s">
        <v>926</v>
      </c>
      <c r="BP127" s="5" t="s">
        <v>1042</v>
      </c>
      <c r="BR127" s="11" t="b">
        <f t="shared" si="62"/>
        <v>0</v>
      </c>
      <c r="BS127" s="11" t="b">
        <f t="shared" si="62"/>
        <v>0</v>
      </c>
      <c r="BT127" s="11" t="b">
        <f t="shared" si="62"/>
        <v>0</v>
      </c>
      <c r="BU127" s="11" t="b">
        <f t="shared" si="62"/>
        <v>0</v>
      </c>
      <c r="BV127" s="11" t="b">
        <f t="shared" si="63"/>
        <v>0</v>
      </c>
      <c r="BW127" s="11" t="b">
        <f t="shared" si="63"/>
        <v>0</v>
      </c>
      <c r="BX127" s="5" t="s">
        <v>1061</v>
      </c>
      <c r="BY127" s="5" t="s">
        <v>1123</v>
      </c>
      <c r="BZ127" s="11" t="b">
        <f t="shared" si="45"/>
        <v>0</v>
      </c>
      <c r="CA127" s="11" t="b">
        <f t="shared" si="46"/>
        <v>1</v>
      </c>
      <c r="CB127" s="11" t="b">
        <f t="shared" si="60"/>
        <v>1</v>
      </c>
      <c r="CC127" s="11" t="b">
        <f t="shared" si="60"/>
        <v>0</v>
      </c>
      <c r="CD127" s="11" t="b">
        <f t="shared" si="60"/>
        <v>0</v>
      </c>
      <c r="CE127" s="11" t="b">
        <f t="shared" si="60"/>
        <v>0</v>
      </c>
      <c r="CF127" s="11" t="b">
        <f t="shared" si="60"/>
        <v>0</v>
      </c>
      <c r="CG127" s="11" t="b">
        <f t="shared" si="60"/>
        <v>0</v>
      </c>
      <c r="CH127" s="11" t="b">
        <f t="shared" si="60"/>
        <v>0</v>
      </c>
      <c r="CI127" s="11" t="b">
        <f t="shared" si="60"/>
        <v>0</v>
      </c>
      <c r="CJ127" s="11" t="b">
        <f t="shared" si="60"/>
        <v>0</v>
      </c>
      <c r="CK127" s="11" t="b">
        <f t="shared" si="60"/>
        <v>0</v>
      </c>
      <c r="CL127" s="11" t="b">
        <f t="shared" si="60"/>
        <v>0</v>
      </c>
      <c r="CM127" s="11" t="b">
        <f t="shared" si="60"/>
        <v>0</v>
      </c>
      <c r="CN127" s="11" t="b">
        <f t="shared" si="60"/>
        <v>0</v>
      </c>
      <c r="CO127" s="11" t="b">
        <f t="shared" si="53"/>
        <v>0</v>
      </c>
      <c r="CP127" s="11" t="b">
        <f t="shared" si="48"/>
        <v>0</v>
      </c>
      <c r="CQ127" s="11" t="b">
        <f t="shared" si="47"/>
        <v>0</v>
      </c>
    </row>
    <row r="128" spans="1:96">
      <c r="A128" t="s">
        <v>927</v>
      </c>
      <c r="B128" t="s">
        <v>928</v>
      </c>
      <c r="C128" t="s">
        <v>802</v>
      </c>
      <c r="D128" t="s">
        <v>70</v>
      </c>
      <c r="E128" t="s">
        <v>71</v>
      </c>
      <c r="F128" t="s">
        <v>56</v>
      </c>
      <c r="G128">
        <f t="shared" si="58"/>
        <v>0</v>
      </c>
      <c r="H128">
        <f t="shared" si="58"/>
        <v>0</v>
      </c>
      <c r="I128">
        <f t="shared" si="58"/>
        <v>0</v>
      </c>
      <c r="J128">
        <f t="shared" si="58"/>
        <v>1</v>
      </c>
      <c r="K128">
        <f t="shared" si="37"/>
        <v>1</v>
      </c>
      <c r="L128" t="s">
        <v>124</v>
      </c>
      <c r="M128" t="s">
        <v>640</v>
      </c>
      <c r="N128" t="str">
        <f t="shared" si="38"/>
        <v>Latvia</v>
      </c>
      <c r="O128" t="s">
        <v>74</v>
      </c>
      <c r="P128" t="s">
        <v>85</v>
      </c>
      <c r="Q128">
        <v>3</v>
      </c>
      <c r="R128">
        <v>3</v>
      </c>
      <c r="S128">
        <v>2</v>
      </c>
      <c r="T128">
        <v>3</v>
      </c>
      <c r="U128">
        <v>2</v>
      </c>
      <c r="V128">
        <v>4</v>
      </c>
      <c r="W128">
        <v>2</v>
      </c>
      <c r="X128">
        <f t="shared" si="39"/>
        <v>-4.1666666666666664E-2</v>
      </c>
      <c r="Y128">
        <f t="shared" si="40"/>
        <v>0.125</v>
      </c>
      <c r="Z128">
        <v>2</v>
      </c>
      <c r="AA128">
        <v>2</v>
      </c>
      <c r="AB128">
        <v>3</v>
      </c>
      <c r="AC128">
        <v>3</v>
      </c>
      <c r="AD128">
        <v>3</v>
      </c>
      <c r="AE128">
        <v>4</v>
      </c>
      <c r="AF128">
        <v>2</v>
      </c>
      <c r="AG128">
        <v>1</v>
      </c>
      <c r="AH128">
        <v>5</v>
      </c>
      <c r="AI128" s="35">
        <v>2</v>
      </c>
      <c r="AJ128">
        <v>3</v>
      </c>
      <c r="AK128">
        <v>1</v>
      </c>
      <c r="AL128">
        <v>1</v>
      </c>
      <c r="AM128">
        <v>4</v>
      </c>
      <c r="AN128">
        <v>1</v>
      </c>
      <c r="AO128">
        <v>1</v>
      </c>
      <c r="AP128">
        <v>2</v>
      </c>
      <c r="AQ128">
        <v>1</v>
      </c>
      <c r="AR128">
        <v>2</v>
      </c>
      <c r="AS128">
        <v>3</v>
      </c>
      <c r="AT128">
        <v>1</v>
      </c>
      <c r="AU128">
        <v>1</v>
      </c>
      <c r="AV128">
        <f t="shared" si="41"/>
        <v>1.6</v>
      </c>
      <c r="AW128">
        <v>6</v>
      </c>
      <c r="AX128">
        <v>4</v>
      </c>
      <c r="AY128">
        <f t="shared" si="55"/>
        <v>1.875</v>
      </c>
      <c r="AZ128">
        <f t="shared" si="42"/>
        <v>0</v>
      </c>
      <c r="BA128">
        <f t="shared" si="56"/>
        <v>3</v>
      </c>
      <c r="BB128">
        <f t="shared" si="43"/>
        <v>0</v>
      </c>
      <c r="BC128" t="s">
        <v>297</v>
      </c>
      <c r="BD128" t="s">
        <v>186</v>
      </c>
      <c r="BE128" t="s">
        <v>929</v>
      </c>
      <c r="BF128">
        <v>1</v>
      </c>
      <c r="BH128">
        <f t="shared" si="61"/>
        <v>1</v>
      </c>
      <c r="BI128">
        <v>2</v>
      </c>
      <c r="BJ128">
        <v>5</v>
      </c>
      <c r="BK128">
        <f t="shared" si="44"/>
        <v>1</v>
      </c>
      <c r="BL128" t="s">
        <v>930</v>
      </c>
      <c r="BM128" t="s">
        <v>931</v>
      </c>
      <c r="BN128" s="1">
        <v>1.577546296296296E-2</v>
      </c>
      <c r="BO128" t="s">
        <v>932</v>
      </c>
      <c r="BP128" s="5" t="s">
        <v>1042</v>
      </c>
      <c r="BR128" s="11" t="b">
        <f t="shared" si="62"/>
        <v>0</v>
      </c>
      <c r="BS128" s="11" t="b">
        <f t="shared" si="62"/>
        <v>0</v>
      </c>
      <c r="BT128" s="11" t="b">
        <f t="shared" si="62"/>
        <v>0</v>
      </c>
      <c r="BU128" s="11" t="b">
        <f t="shared" si="62"/>
        <v>0</v>
      </c>
      <c r="BV128" s="11" t="b">
        <f t="shared" si="63"/>
        <v>0</v>
      </c>
      <c r="BW128" s="11" t="b">
        <f t="shared" si="63"/>
        <v>0</v>
      </c>
      <c r="BX128" s="5" t="s">
        <v>1065</v>
      </c>
      <c r="BZ128" s="11" t="b">
        <f t="shared" si="45"/>
        <v>0</v>
      </c>
      <c r="CA128" s="11" t="b">
        <f t="shared" si="46"/>
        <v>0</v>
      </c>
      <c r="CB128" s="11" t="b">
        <f t="shared" si="60"/>
        <v>0</v>
      </c>
      <c r="CC128" s="11" t="b">
        <f t="shared" si="60"/>
        <v>0</v>
      </c>
      <c r="CD128" s="11" t="b">
        <f t="shared" si="60"/>
        <v>0</v>
      </c>
      <c r="CE128" s="11" t="b">
        <f t="shared" si="60"/>
        <v>0</v>
      </c>
      <c r="CF128" s="11" t="b">
        <f t="shared" si="60"/>
        <v>0</v>
      </c>
      <c r="CG128" s="11" t="b">
        <f t="shared" si="60"/>
        <v>0</v>
      </c>
      <c r="CH128" s="11" t="b">
        <f t="shared" si="60"/>
        <v>0</v>
      </c>
      <c r="CI128" s="11" t="b">
        <f t="shared" si="60"/>
        <v>0</v>
      </c>
      <c r="CJ128" s="11" t="b">
        <f t="shared" si="60"/>
        <v>0</v>
      </c>
      <c r="CK128" s="11" t="b">
        <f t="shared" si="60"/>
        <v>0</v>
      </c>
      <c r="CL128" s="11" t="b">
        <f t="shared" si="60"/>
        <v>0</v>
      </c>
      <c r="CM128" s="11" t="b">
        <f t="shared" si="60"/>
        <v>0</v>
      </c>
      <c r="CN128" s="11" t="b">
        <f t="shared" si="60"/>
        <v>0</v>
      </c>
      <c r="CO128" s="11" t="b">
        <f t="shared" si="53"/>
        <v>1</v>
      </c>
      <c r="CP128" s="11" t="b">
        <f t="shared" si="48"/>
        <v>0</v>
      </c>
      <c r="CQ128" s="11" t="b">
        <f t="shared" si="47"/>
        <v>0</v>
      </c>
      <c r="CR128" t="s">
        <v>933</v>
      </c>
    </row>
    <row r="129" spans="1:96">
      <c r="A129" t="s">
        <v>934</v>
      </c>
      <c r="B129" t="s">
        <v>935</v>
      </c>
      <c r="C129" t="s">
        <v>802</v>
      </c>
      <c r="D129" t="s">
        <v>54</v>
      </c>
      <c r="E129" t="s">
        <v>82</v>
      </c>
      <c r="F129" t="s">
        <v>83</v>
      </c>
      <c r="G129">
        <f t="shared" si="58"/>
        <v>0</v>
      </c>
      <c r="H129">
        <f t="shared" si="58"/>
        <v>0</v>
      </c>
      <c r="I129">
        <f t="shared" si="58"/>
        <v>1</v>
      </c>
      <c r="J129">
        <f t="shared" si="58"/>
        <v>0</v>
      </c>
      <c r="K129">
        <f t="shared" si="37"/>
        <v>1</v>
      </c>
      <c r="L129" t="s">
        <v>96</v>
      </c>
      <c r="M129" t="s">
        <v>58</v>
      </c>
      <c r="N129" t="str">
        <f t="shared" si="38"/>
        <v>Portugal</v>
      </c>
      <c r="O129" t="s">
        <v>74</v>
      </c>
      <c r="P129" t="s">
        <v>60</v>
      </c>
      <c r="Q129">
        <v>3</v>
      </c>
      <c r="R129">
        <v>3</v>
      </c>
      <c r="S129">
        <v>3</v>
      </c>
      <c r="T129">
        <v>2</v>
      </c>
      <c r="U129">
        <v>4</v>
      </c>
      <c r="V129">
        <v>5</v>
      </c>
      <c r="W129">
        <v>4</v>
      </c>
      <c r="X129">
        <f t="shared" si="39"/>
        <v>4.1666666666666664E-2</v>
      </c>
      <c r="Y129">
        <f t="shared" si="40"/>
        <v>-4.1666666666666664E-2</v>
      </c>
      <c r="Z129">
        <v>5</v>
      </c>
      <c r="AA129">
        <v>5</v>
      </c>
      <c r="AB129">
        <v>4</v>
      </c>
      <c r="AC129">
        <v>5</v>
      </c>
      <c r="AD129">
        <v>5</v>
      </c>
      <c r="AE129">
        <v>5</v>
      </c>
      <c r="AF129">
        <v>4</v>
      </c>
      <c r="AG129">
        <v>4</v>
      </c>
      <c r="AH129">
        <v>2</v>
      </c>
      <c r="AI129" s="35">
        <v>6</v>
      </c>
      <c r="AJ129">
        <v>4</v>
      </c>
      <c r="AK129">
        <v>4</v>
      </c>
      <c r="AL129">
        <v>4</v>
      </c>
      <c r="AM129">
        <v>6</v>
      </c>
      <c r="AN129">
        <v>6</v>
      </c>
      <c r="AO129">
        <v>5</v>
      </c>
      <c r="AP129">
        <v>5</v>
      </c>
      <c r="AQ129">
        <v>4</v>
      </c>
      <c r="AR129">
        <v>5</v>
      </c>
      <c r="AS129">
        <v>4</v>
      </c>
      <c r="AT129">
        <v>4</v>
      </c>
      <c r="AU129">
        <v>4</v>
      </c>
      <c r="AV129">
        <f t="shared" si="41"/>
        <v>4.2</v>
      </c>
      <c r="AW129">
        <v>6</v>
      </c>
      <c r="AX129">
        <v>5</v>
      </c>
      <c r="AY129">
        <f t="shared" si="55"/>
        <v>5</v>
      </c>
      <c r="AZ129">
        <f t="shared" si="42"/>
        <v>1</v>
      </c>
      <c r="BA129">
        <f t="shared" si="56"/>
        <v>4.375</v>
      </c>
      <c r="BB129">
        <f t="shared" si="43"/>
        <v>1</v>
      </c>
      <c r="BC129" t="s">
        <v>61</v>
      </c>
      <c r="BD129" t="s">
        <v>110</v>
      </c>
      <c r="BE129" t="s">
        <v>111</v>
      </c>
      <c r="BF129">
        <v>1</v>
      </c>
      <c r="BH129">
        <f t="shared" si="61"/>
        <v>1</v>
      </c>
      <c r="BI129">
        <v>1</v>
      </c>
      <c r="BJ129">
        <v>3</v>
      </c>
      <c r="BK129">
        <f t="shared" si="44"/>
        <v>1</v>
      </c>
      <c r="BL129" t="s">
        <v>64</v>
      </c>
      <c r="BM129" t="s">
        <v>65</v>
      </c>
      <c r="BN129" s="1">
        <v>2.2106481481481478E-3</v>
      </c>
      <c r="BO129" t="s">
        <v>936</v>
      </c>
      <c r="BP129" s="5" t="s">
        <v>736</v>
      </c>
      <c r="BQ129" s="5" t="s">
        <v>1159</v>
      </c>
      <c r="BR129" s="11" t="b">
        <f t="shared" si="62"/>
        <v>0</v>
      </c>
      <c r="BS129" s="11" t="b">
        <f t="shared" si="62"/>
        <v>0</v>
      </c>
      <c r="BT129" s="11" t="b">
        <f t="shared" si="62"/>
        <v>1</v>
      </c>
      <c r="BU129" s="11" t="b">
        <f t="shared" si="62"/>
        <v>0</v>
      </c>
      <c r="BV129" s="11" t="b">
        <f t="shared" si="63"/>
        <v>0</v>
      </c>
      <c r="BW129" s="11" t="b">
        <f t="shared" si="63"/>
        <v>0</v>
      </c>
      <c r="BZ129" s="11" t="b">
        <f t="shared" si="45"/>
        <v>0</v>
      </c>
      <c r="CA129" s="11" t="b">
        <f t="shared" si="46"/>
        <v>0</v>
      </c>
      <c r="CB129" s="11" t="b">
        <f t="shared" si="60"/>
        <v>0</v>
      </c>
      <c r="CC129" s="11" t="b">
        <f t="shared" si="60"/>
        <v>0</v>
      </c>
      <c r="CD129" s="11" t="b">
        <f t="shared" si="60"/>
        <v>0</v>
      </c>
      <c r="CE129" s="11" t="b">
        <f t="shared" si="60"/>
        <v>0</v>
      </c>
      <c r="CF129" s="11" t="b">
        <f t="shared" ref="CB129:CN147" si="64">ISNUMBER(SEARCH(CF$2,$BX129))</f>
        <v>0</v>
      </c>
      <c r="CG129" s="11" t="b">
        <f t="shared" si="64"/>
        <v>0</v>
      </c>
      <c r="CH129" s="11" t="b">
        <f t="shared" si="64"/>
        <v>0</v>
      </c>
      <c r="CI129" s="11" t="b">
        <f t="shared" si="64"/>
        <v>0</v>
      </c>
      <c r="CJ129" s="11" t="b">
        <f t="shared" si="64"/>
        <v>0</v>
      </c>
      <c r="CK129" s="11" t="b">
        <f t="shared" si="64"/>
        <v>0</v>
      </c>
      <c r="CL129" s="11" t="b">
        <f t="shared" si="64"/>
        <v>0</v>
      </c>
      <c r="CM129" s="11" t="b">
        <f t="shared" si="64"/>
        <v>0</v>
      </c>
      <c r="CN129" s="11" t="b">
        <f t="shared" si="64"/>
        <v>0</v>
      </c>
      <c r="CO129" s="11" t="b">
        <f t="shared" si="53"/>
        <v>0</v>
      </c>
      <c r="CP129" s="11" t="b">
        <f t="shared" si="48"/>
        <v>0</v>
      </c>
      <c r="CQ129" s="11" t="b">
        <f t="shared" si="47"/>
        <v>0</v>
      </c>
    </row>
    <row r="130" spans="1:96">
      <c r="A130" t="s">
        <v>937</v>
      </c>
      <c r="B130" t="s">
        <v>938</v>
      </c>
      <c r="C130" t="s">
        <v>802</v>
      </c>
      <c r="D130" t="s">
        <v>54</v>
      </c>
      <c r="E130" t="s">
        <v>55</v>
      </c>
      <c r="F130" t="s">
        <v>56</v>
      </c>
      <c r="G130">
        <f t="shared" si="58"/>
        <v>0</v>
      </c>
      <c r="H130">
        <f t="shared" si="58"/>
        <v>0</v>
      </c>
      <c r="I130">
        <f t="shared" si="58"/>
        <v>0</v>
      </c>
      <c r="J130">
        <f t="shared" si="58"/>
        <v>1</v>
      </c>
      <c r="K130">
        <f t="shared" si="37"/>
        <v>1</v>
      </c>
      <c r="L130" t="s">
        <v>72</v>
      </c>
      <c r="M130" t="s">
        <v>58</v>
      </c>
      <c r="N130" t="str">
        <f t="shared" si="38"/>
        <v>Portugal</v>
      </c>
      <c r="O130" t="s">
        <v>59</v>
      </c>
      <c r="P130" t="s">
        <v>60</v>
      </c>
      <c r="Q130">
        <v>2</v>
      </c>
      <c r="R130">
        <v>5</v>
      </c>
      <c r="S130">
        <v>4</v>
      </c>
      <c r="T130">
        <v>3</v>
      </c>
      <c r="U130">
        <v>6</v>
      </c>
      <c r="V130">
        <v>5</v>
      </c>
      <c r="W130">
        <v>5</v>
      </c>
      <c r="X130">
        <f t="shared" si="39"/>
        <v>-8.3333333333333329E-2</v>
      </c>
      <c r="Y130">
        <f t="shared" si="40"/>
        <v>-0.125</v>
      </c>
      <c r="Z130">
        <v>4</v>
      </c>
      <c r="AA130">
        <v>5</v>
      </c>
      <c r="AB130">
        <v>1</v>
      </c>
      <c r="AC130">
        <v>1</v>
      </c>
      <c r="AD130">
        <v>2</v>
      </c>
      <c r="AE130">
        <v>2</v>
      </c>
      <c r="AF130">
        <v>3</v>
      </c>
      <c r="AG130">
        <v>3</v>
      </c>
      <c r="AH130">
        <v>3</v>
      </c>
      <c r="AI130" s="35">
        <v>3</v>
      </c>
      <c r="AJ130">
        <v>3</v>
      </c>
      <c r="AK130">
        <v>5</v>
      </c>
      <c r="AL130">
        <v>3</v>
      </c>
      <c r="AM130">
        <v>5</v>
      </c>
      <c r="AN130">
        <v>4</v>
      </c>
      <c r="AO130">
        <v>4</v>
      </c>
      <c r="AP130">
        <v>4</v>
      </c>
      <c r="AQ130">
        <v>4</v>
      </c>
      <c r="AR130">
        <v>4</v>
      </c>
      <c r="AS130">
        <v>4</v>
      </c>
      <c r="AT130">
        <v>5</v>
      </c>
      <c r="AU130">
        <v>3</v>
      </c>
      <c r="AV130">
        <f t="shared" si="41"/>
        <v>4</v>
      </c>
      <c r="AW130">
        <v>6</v>
      </c>
      <c r="AX130">
        <v>3</v>
      </c>
      <c r="AY130">
        <f t="shared" si="55"/>
        <v>3.875</v>
      </c>
      <c r="AZ130">
        <f t="shared" si="42"/>
        <v>1</v>
      </c>
      <c r="BA130">
        <f t="shared" si="56"/>
        <v>2.625</v>
      </c>
      <c r="BB130">
        <f t="shared" si="43"/>
        <v>0</v>
      </c>
      <c r="BC130" t="s">
        <v>86</v>
      </c>
      <c r="BD130" t="s">
        <v>939</v>
      </c>
      <c r="BE130" t="s">
        <v>940</v>
      </c>
      <c r="BF130">
        <v>0</v>
      </c>
      <c r="BG130">
        <v>2</v>
      </c>
      <c r="BH130">
        <f t="shared" si="61"/>
        <v>2</v>
      </c>
      <c r="BI130">
        <v>1</v>
      </c>
      <c r="BJ130">
        <v>2</v>
      </c>
      <c r="BK130">
        <f t="shared" si="44"/>
        <v>1</v>
      </c>
      <c r="BL130" t="s">
        <v>168</v>
      </c>
      <c r="BM130" t="s">
        <v>90</v>
      </c>
      <c r="BN130" s="1">
        <v>4.1666666666666666E-3</v>
      </c>
      <c r="BP130" s="5" t="s">
        <v>1041</v>
      </c>
      <c r="BR130" s="11" t="b">
        <f t="shared" si="62"/>
        <v>0</v>
      </c>
      <c r="BS130" s="11" t="b">
        <f t="shared" si="62"/>
        <v>0</v>
      </c>
      <c r="BT130" s="11" t="b">
        <f t="shared" si="62"/>
        <v>0</v>
      </c>
      <c r="BU130" s="11" t="b">
        <f t="shared" si="62"/>
        <v>0</v>
      </c>
      <c r="BV130" s="11" t="b">
        <f t="shared" si="63"/>
        <v>0</v>
      </c>
      <c r="BW130" s="11" t="b">
        <f t="shared" si="63"/>
        <v>0</v>
      </c>
      <c r="BZ130" s="11" t="b">
        <f t="shared" si="45"/>
        <v>0</v>
      </c>
      <c r="CA130" s="11" t="b">
        <f t="shared" si="46"/>
        <v>0</v>
      </c>
      <c r="CB130" s="11" t="b">
        <f t="shared" si="64"/>
        <v>0</v>
      </c>
      <c r="CC130" s="11" t="b">
        <f t="shared" si="64"/>
        <v>0</v>
      </c>
      <c r="CD130" s="11" t="b">
        <f t="shared" si="64"/>
        <v>0</v>
      </c>
      <c r="CE130" s="11" t="b">
        <f t="shared" si="64"/>
        <v>0</v>
      </c>
      <c r="CF130" s="11" t="b">
        <f t="shared" si="64"/>
        <v>0</v>
      </c>
      <c r="CG130" s="11" t="b">
        <f t="shared" si="64"/>
        <v>0</v>
      </c>
      <c r="CH130" s="11" t="b">
        <f t="shared" si="64"/>
        <v>0</v>
      </c>
      <c r="CI130" s="11" t="b">
        <f t="shared" si="64"/>
        <v>0</v>
      </c>
      <c r="CJ130" s="11" t="b">
        <f t="shared" si="64"/>
        <v>0</v>
      </c>
      <c r="CK130" s="11" t="b">
        <f t="shared" si="64"/>
        <v>0</v>
      </c>
      <c r="CL130" s="11" t="b">
        <f t="shared" si="64"/>
        <v>0</v>
      </c>
      <c r="CM130" s="11" t="b">
        <f t="shared" si="64"/>
        <v>0</v>
      </c>
      <c r="CN130" s="11" t="b">
        <f t="shared" si="64"/>
        <v>0</v>
      </c>
      <c r="CO130" s="11" t="b">
        <f t="shared" si="53"/>
        <v>0</v>
      </c>
      <c r="CP130" s="11" t="b">
        <f t="shared" si="48"/>
        <v>0</v>
      </c>
      <c r="CQ130" s="11" t="b">
        <f t="shared" si="47"/>
        <v>0</v>
      </c>
    </row>
    <row r="131" spans="1:96">
      <c r="A131" t="s">
        <v>941</v>
      </c>
      <c r="B131" t="s">
        <v>942</v>
      </c>
      <c r="C131" t="s">
        <v>802</v>
      </c>
      <c r="D131" t="s">
        <v>54</v>
      </c>
      <c r="E131" t="s">
        <v>82</v>
      </c>
      <c r="F131" t="s">
        <v>56</v>
      </c>
      <c r="G131">
        <f t="shared" si="58"/>
        <v>0</v>
      </c>
      <c r="H131">
        <f t="shared" si="58"/>
        <v>0</v>
      </c>
      <c r="I131">
        <f t="shared" si="58"/>
        <v>0</v>
      </c>
      <c r="J131">
        <f t="shared" si="58"/>
        <v>1</v>
      </c>
      <c r="K131">
        <f t="shared" si="37"/>
        <v>1</v>
      </c>
      <c r="L131" t="s">
        <v>72</v>
      </c>
      <c r="M131" t="s">
        <v>254</v>
      </c>
      <c r="N131" t="str">
        <f t="shared" si="38"/>
        <v>Poland</v>
      </c>
      <c r="O131" t="s">
        <v>59</v>
      </c>
      <c r="P131" t="s">
        <v>60</v>
      </c>
      <c r="Q131">
        <v>0</v>
      </c>
      <c r="R131">
        <v>1</v>
      </c>
      <c r="S131">
        <v>2</v>
      </c>
      <c r="T131">
        <v>2</v>
      </c>
      <c r="U131">
        <v>0</v>
      </c>
      <c r="V131">
        <v>4</v>
      </c>
      <c r="W131">
        <v>4</v>
      </c>
      <c r="X131">
        <f t="shared" si="39"/>
        <v>-4.1666666666666664E-2</v>
      </c>
      <c r="Y131">
        <f t="shared" si="40"/>
        <v>8.3333333333333329E-2</v>
      </c>
      <c r="Z131">
        <v>5</v>
      </c>
      <c r="AA131">
        <v>5</v>
      </c>
      <c r="AB131">
        <v>6</v>
      </c>
      <c r="AC131">
        <v>5</v>
      </c>
      <c r="AD131">
        <v>6</v>
      </c>
      <c r="AE131">
        <v>6</v>
      </c>
      <c r="AF131">
        <v>4</v>
      </c>
      <c r="AG131">
        <v>1</v>
      </c>
      <c r="AH131">
        <v>5</v>
      </c>
      <c r="AI131" s="35">
        <v>4</v>
      </c>
      <c r="AJ131">
        <v>4</v>
      </c>
      <c r="AK131">
        <v>1</v>
      </c>
      <c r="AL131">
        <v>4</v>
      </c>
      <c r="AM131">
        <v>4</v>
      </c>
      <c r="AN131">
        <v>5</v>
      </c>
      <c r="AO131">
        <v>4</v>
      </c>
      <c r="AP131">
        <v>5</v>
      </c>
      <c r="AQ131">
        <v>2</v>
      </c>
      <c r="AR131">
        <v>1</v>
      </c>
      <c r="AS131">
        <v>3</v>
      </c>
      <c r="AT131">
        <v>5</v>
      </c>
      <c r="AU131">
        <v>1</v>
      </c>
      <c r="AV131">
        <f t="shared" si="41"/>
        <v>2.4</v>
      </c>
      <c r="AW131">
        <v>6</v>
      </c>
      <c r="AX131">
        <v>2</v>
      </c>
      <c r="AY131">
        <f t="shared" ref="AY131:AY162" si="65">AVERAGE(AI131,AJ131,AK131,AL131,AM131,AN131,AO131,AP131)</f>
        <v>3.875</v>
      </c>
      <c r="AZ131">
        <f t="shared" si="42"/>
        <v>1</v>
      </c>
      <c r="BA131">
        <f t="shared" ref="BA131:BA135" si="66">AVERAGE(BC133,Z131,AA131,AB131:AF131,AH131)</f>
        <v>5.25</v>
      </c>
      <c r="BB131">
        <f t="shared" si="43"/>
        <v>1</v>
      </c>
      <c r="BC131" t="s">
        <v>61</v>
      </c>
      <c r="BD131" t="s">
        <v>298</v>
      </c>
      <c r="BE131" t="s">
        <v>925</v>
      </c>
      <c r="BF131">
        <v>0</v>
      </c>
      <c r="BH131">
        <f t="shared" si="61"/>
        <v>0</v>
      </c>
      <c r="BI131">
        <v>1</v>
      </c>
      <c r="BJ131">
        <v>2</v>
      </c>
      <c r="BK131">
        <f t="shared" si="44"/>
        <v>1</v>
      </c>
      <c r="BL131" t="s">
        <v>64</v>
      </c>
      <c r="BM131" t="s">
        <v>65</v>
      </c>
      <c r="BN131" s="1">
        <v>5.6249999999999989E-3</v>
      </c>
      <c r="BP131" s="5" t="s">
        <v>1041</v>
      </c>
      <c r="BR131" s="11" t="b">
        <f t="shared" si="62"/>
        <v>0</v>
      </c>
      <c r="BS131" s="11" t="b">
        <f t="shared" si="62"/>
        <v>0</v>
      </c>
      <c r="BT131" s="11" t="b">
        <f t="shared" si="62"/>
        <v>0</v>
      </c>
      <c r="BU131" s="11" t="b">
        <f t="shared" si="62"/>
        <v>0</v>
      </c>
      <c r="BV131" s="11" t="b">
        <f t="shared" si="63"/>
        <v>0</v>
      </c>
      <c r="BW131" s="11" t="b">
        <f t="shared" si="63"/>
        <v>0</v>
      </c>
      <c r="BZ131" s="11" t="b">
        <f t="shared" si="45"/>
        <v>0</v>
      </c>
      <c r="CA131" s="11" t="b">
        <f t="shared" si="46"/>
        <v>0</v>
      </c>
      <c r="CB131" s="11" t="b">
        <f t="shared" si="64"/>
        <v>0</v>
      </c>
      <c r="CC131" s="11" t="b">
        <f t="shared" si="64"/>
        <v>0</v>
      </c>
      <c r="CD131" s="11" t="b">
        <f t="shared" si="64"/>
        <v>0</v>
      </c>
      <c r="CE131" s="11" t="b">
        <f t="shared" si="64"/>
        <v>0</v>
      </c>
      <c r="CF131" s="11" t="b">
        <f t="shared" si="64"/>
        <v>0</v>
      </c>
      <c r="CG131" s="11" t="b">
        <f t="shared" si="64"/>
        <v>0</v>
      </c>
      <c r="CH131" s="11" t="b">
        <f t="shared" si="64"/>
        <v>0</v>
      </c>
      <c r="CI131" s="11" t="b">
        <f t="shared" si="64"/>
        <v>0</v>
      </c>
      <c r="CJ131" s="11" t="b">
        <f t="shared" si="64"/>
        <v>0</v>
      </c>
      <c r="CK131" s="11" t="b">
        <f t="shared" si="64"/>
        <v>0</v>
      </c>
      <c r="CL131" s="11" t="b">
        <f t="shared" si="64"/>
        <v>0</v>
      </c>
      <c r="CM131" s="11" t="b">
        <f t="shared" si="64"/>
        <v>0</v>
      </c>
      <c r="CN131" s="11" t="b">
        <f t="shared" si="64"/>
        <v>0</v>
      </c>
      <c r="CO131" s="11" t="b">
        <f t="shared" si="53"/>
        <v>0</v>
      </c>
      <c r="CP131" s="11" t="b">
        <f t="shared" si="48"/>
        <v>0</v>
      </c>
      <c r="CQ131" s="11" t="b">
        <f t="shared" si="47"/>
        <v>0</v>
      </c>
    </row>
    <row r="132" spans="1:96">
      <c r="A132" t="s">
        <v>943</v>
      </c>
      <c r="B132" t="s">
        <v>944</v>
      </c>
      <c r="C132" t="s">
        <v>802</v>
      </c>
      <c r="D132" t="s">
        <v>54</v>
      </c>
      <c r="E132" t="s">
        <v>71</v>
      </c>
      <c r="F132" t="s">
        <v>56</v>
      </c>
      <c r="G132">
        <f t="shared" si="58"/>
        <v>0</v>
      </c>
      <c r="H132">
        <f t="shared" si="58"/>
        <v>0</v>
      </c>
      <c r="I132">
        <f t="shared" si="58"/>
        <v>0</v>
      </c>
      <c r="J132">
        <f t="shared" si="58"/>
        <v>1</v>
      </c>
      <c r="K132">
        <f t="shared" ref="K132:K179" si="67">SUM(G132:J132)</f>
        <v>1</v>
      </c>
      <c r="L132" t="s">
        <v>96</v>
      </c>
      <c r="M132" t="s">
        <v>84</v>
      </c>
      <c r="N132" t="str">
        <f t="shared" ref="N132:N179" si="68">M132</f>
        <v>United States</v>
      </c>
      <c r="O132" t="s">
        <v>59</v>
      </c>
      <c r="P132" t="s">
        <v>60</v>
      </c>
      <c r="Q132">
        <v>0</v>
      </c>
      <c r="R132">
        <v>1</v>
      </c>
      <c r="S132">
        <v>2</v>
      </c>
      <c r="T132">
        <v>2</v>
      </c>
      <c r="U132">
        <v>3</v>
      </c>
      <c r="V132">
        <v>3</v>
      </c>
      <c r="W132">
        <v>2</v>
      </c>
      <c r="X132">
        <f t="shared" ref="X132:X195" si="69">(Q132+S132-T132-R132)/4/6</f>
        <v>-4.1666666666666664E-2</v>
      </c>
      <c r="Y132">
        <f t="shared" ref="Y132:Y195" si="70">(T132+V132-U132-W132)/4/6</f>
        <v>0</v>
      </c>
      <c r="Z132">
        <v>4</v>
      </c>
      <c r="AA132">
        <v>4</v>
      </c>
      <c r="AB132">
        <v>2</v>
      </c>
      <c r="AC132">
        <v>5</v>
      </c>
      <c r="AD132">
        <v>4</v>
      </c>
      <c r="AE132">
        <v>5</v>
      </c>
      <c r="AF132">
        <v>3</v>
      </c>
      <c r="AG132">
        <v>5</v>
      </c>
      <c r="AH132">
        <v>1</v>
      </c>
      <c r="AI132" s="35">
        <v>4</v>
      </c>
      <c r="AJ132">
        <v>5</v>
      </c>
      <c r="AK132">
        <v>2</v>
      </c>
      <c r="AL132">
        <v>2</v>
      </c>
      <c r="AM132">
        <v>6</v>
      </c>
      <c r="AN132">
        <v>5</v>
      </c>
      <c r="AO132">
        <v>5</v>
      </c>
      <c r="AP132">
        <v>6</v>
      </c>
      <c r="AQ132">
        <v>3</v>
      </c>
      <c r="AR132">
        <v>4</v>
      </c>
      <c r="AS132">
        <v>4</v>
      </c>
      <c r="AT132">
        <v>4</v>
      </c>
      <c r="AU132">
        <v>4</v>
      </c>
      <c r="AV132">
        <f t="shared" ref="AV132:AV179" si="71">AVERAGE(AQ132:AU132)</f>
        <v>3.8</v>
      </c>
      <c r="AW132">
        <v>6</v>
      </c>
      <c r="AX132">
        <v>5</v>
      </c>
      <c r="AY132">
        <f t="shared" si="65"/>
        <v>4.375</v>
      </c>
      <c r="AZ132">
        <f t="shared" ref="AZ132:AZ145" si="72">IF(AY132&gt;3,1,0)</f>
        <v>1</v>
      </c>
      <c r="BA132">
        <f t="shared" si="66"/>
        <v>3.5</v>
      </c>
      <c r="BB132">
        <f t="shared" ref="BB132:BB145" si="73">IF(BA132&gt;3, 1, 0)</f>
        <v>1</v>
      </c>
      <c r="BC132" t="s">
        <v>297</v>
      </c>
      <c r="BD132" t="s">
        <v>481</v>
      </c>
      <c r="BE132" t="s">
        <v>945</v>
      </c>
      <c r="BF132">
        <v>1</v>
      </c>
      <c r="BH132">
        <f t="shared" si="61"/>
        <v>1</v>
      </c>
      <c r="BI132">
        <v>1</v>
      </c>
      <c r="BJ132">
        <v>1</v>
      </c>
      <c r="BK132">
        <f t="shared" ref="BK132:BK145" si="74">IF(BJ132=1,0,1)</f>
        <v>0</v>
      </c>
      <c r="BL132" t="s">
        <v>300</v>
      </c>
      <c r="BM132" t="s">
        <v>301</v>
      </c>
      <c r="BN132" s="1">
        <v>4.6412037037037038E-3</v>
      </c>
      <c r="BO132" t="s">
        <v>946</v>
      </c>
      <c r="BP132" s="5" t="s">
        <v>1042</v>
      </c>
      <c r="BR132" s="11" t="b">
        <f t="shared" si="62"/>
        <v>0</v>
      </c>
      <c r="BS132" s="11" t="b">
        <f t="shared" si="62"/>
        <v>0</v>
      </c>
      <c r="BT132" s="11" t="b">
        <f t="shared" si="62"/>
        <v>0</v>
      </c>
      <c r="BU132" s="11" t="b">
        <f t="shared" si="62"/>
        <v>0</v>
      </c>
      <c r="BV132" s="11" t="b">
        <f t="shared" si="63"/>
        <v>0</v>
      </c>
      <c r="BW132" s="11" t="b">
        <f t="shared" si="63"/>
        <v>0</v>
      </c>
      <c r="BX132" s="5" t="s">
        <v>1084</v>
      </c>
      <c r="BY132" s="5" t="s">
        <v>1124</v>
      </c>
      <c r="BZ132" s="11" t="b">
        <f t="shared" ref="BZ132:BZ179" si="75">ISNUMBER(SEARCH($BZ$2,BX132))</f>
        <v>0</v>
      </c>
      <c r="CA132" s="11" t="b">
        <f t="shared" ref="CA132:CA179" si="76">ISNUMBER(SEARCH("NLU",BX132))</f>
        <v>0</v>
      </c>
      <c r="CB132" s="11" t="b">
        <f t="shared" si="64"/>
        <v>0</v>
      </c>
      <c r="CC132" s="11" t="b">
        <f t="shared" si="64"/>
        <v>0</v>
      </c>
      <c r="CD132" s="11" t="b">
        <f t="shared" si="64"/>
        <v>0</v>
      </c>
      <c r="CE132" s="11" t="b">
        <f t="shared" si="64"/>
        <v>0</v>
      </c>
      <c r="CF132" s="11" t="b">
        <f t="shared" si="64"/>
        <v>0</v>
      </c>
      <c r="CG132" s="11" t="b">
        <f t="shared" si="64"/>
        <v>0</v>
      </c>
      <c r="CH132" s="11" t="b">
        <f t="shared" si="64"/>
        <v>0</v>
      </c>
      <c r="CI132" s="11" t="b">
        <f t="shared" si="64"/>
        <v>0</v>
      </c>
      <c r="CJ132" s="11" t="b">
        <f t="shared" si="64"/>
        <v>0</v>
      </c>
      <c r="CK132" s="11" t="b">
        <f t="shared" si="64"/>
        <v>1</v>
      </c>
      <c r="CL132" s="11" t="b">
        <f t="shared" si="64"/>
        <v>0</v>
      </c>
      <c r="CM132" s="11" t="b">
        <f t="shared" si="64"/>
        <v>0</v>
      </c>
      <c r="CN132" s="11" t="b">
        <f t="shared" si="64"/>
        <v>0</v>
      </c>
      <c r="CO132" s="11" t="b">
        <f t="shared" si="53"/>
        <v>0</v>
      </c>
      <c r="CP132" s="11" t="b">
        <f t="shared" si="48"/>
        <v>0</v>
      </c>
      <c r="CQ132" s="11" t="b">
        <f t="shared" ref="CQ132:CQ179" si="77">ISNUMBER(SEARCH($CQ$2,$BY132))</f>
        <v>0</v>
      </c>
    </row>
    <row r="133" spans="1:96">
      <c r="A133" t="s">
        <v>947</v>
      </c>
      <c r="B133" t="s">
        <v>948</v>
      </c>
      <c r="C133" t="s">
        <v>802</v>
      </c>
      <c r="D133" t="s">
        <v>54</v>
      </c>
      <c r="E133" t="s">
        <v>82</v>
      </c>
      <c r="F133" t="s">
        <v>56</v>
      </c>
      <c r="G133">
        <f t="shared" si="58"/>
        <v>0</v>
      </c>
      <c r="H133">
        <f t="shared" si="58"/>
        <v>0</v>
      </c>
      <c r="I133">
        <f t="shared" si="58"/>
        <v>0</v>
      </c>
      <c r="J133">
        <f t="shared" si="58"/>
        <v>1</v>
      </c>
      <c r="K133">
        <f t="shared" si="67"/>
        <v>1</v>
      </c>
      <c r="L133" t="s">
        <v>72</v>
      </c>
      <c r="M133" t="s">
        <v>949</v>
      </c>
      <c r="N133" t="str">
        <f t="shared" si="68"/>
        <v>America</v>
      </c>
      <c r="O133" t="s">
        <v>59</v>
      </c>
      <c r="P133" t="s">
        <v>60</v>
      </c>
      <c r="Q133">
        <v>4</v>
      </c>
      <c r="R133">
        <v>2</v>
      </c>
      <c r="S133">
        <v>1</v>
      </c>
      <c r="T133">
        <v>5</v>
      </c>
      <c r="U133">
        <v>4</v>
      </c>
      <c r="V133">
        <v>4</v>
      </c>
      <c r="W133">
        <v>4</v>
      </c>
      <c r="X133">
        <f t="shared" si="69"/>
        <v>-8.3333333333333329E-2</v>
      </c>
      <c r="Y133">
        <f t="shared" si="70"/>
        <v>4.1666666666666664E-2</v>
      </c>
      <c r="Z133">
        <v>5</v>
      </c>
      <c r="AA133">
        <v>6</v>
      </c>
      <c r="AB133">
        <v>5</v>
      </c>
      <c r="AC133">
        <v>5</v>
      </c>
      <c r="AD133">
        <v>6</v>
      </c>
      <c r="AE133">
        <v>5</v>
      </c>
      <c r="AF133">
        <v>4</v>
      </c>
      <c r="AG133">
        <v>0</v>
      </c>
      <c r="AH133">
        <v>6</v>
      </c>
      <c r="AI133" s="35">
        <v>4</v>
      </c>
      <c r="AJ133">
        <v>5</v>
      </c>
      <c r="AK133">
        <v>4</v>
      </c>
      <c r="AL133">
        <v>6</v>
      </c>
      <c r="AM133">
        <v>5</v>
      </c>
      <c r="AN133">
        <v>4</v>
      </c>
      <c r="AO133">
        <v>6</v>
      </c>
      <c r="AP133">
        <v>5</v>
      </c>
      <c r="AQ133">
        <v>5</v>
      </c>
      <c r="AR133">
        <v>4</v>
      </c>
      <c r="AS133">
        <v>5</v>
      </c>
      <c r="AT133">
        <v>5</v>
      </c>
      <c r="AU133">
        <v>5</v>
      </c>
      <c r="AV133">
        <f t="shared" si="71"/>
        <v>4.8</v>
      </c>
      <c r="AW133">
        <v>6</v>
      </c>
      <c r="AX133">
        <v>5</v>
      </c>
      <c r="AY133">
        <f t="shared" si="65"/>
        <v>4.875</v>
      </c>
      <c r="AZ133">
        <f t="shared" si="72"/>
        <v>1</v>
      </c>
      <c r="BA133">
        <f t="shared" si="66"/>
        <v>5.25</v>
      </c>
      <c r="BB133">
        <f t="shared" si="73"/>
        <v>1</v>
      </c>
      <c r="BC133" t="s">
        <v>61</v>
      </c>
      <c r="BD133" t="s">
        <v>166</v>
      </c>
      <c r="BE133" t="s">
        <v>239</v>
      </c>
      <c r="BF133">
        <v>1</v>
      </c>
      <c r="BH133">
        <f t="shared" si="61"/>
        <v>1</v>
      </c>
      <c r="BI133">
        <v>1</v>
      </c>
      <c r="BJ133">
        <v>1</v>
      </c>
      <c r="BK133">
        <f t="shared" si="74"/>
        <v>0</v>
      </c>
      <c r="BL133" t="s">
        <v>181</v>
      </c>
      <c r="BM133" t="s">
        <v>65</v>
      </c>
      <c r="BN133" s="1">
        <v>2.2569444444444447E-3</v>
      </c>
      <c r="BP133" s="5" t="s">
        <v>1041</v>
      </c>
      <c r="BR133" s="11" t="b">
        <f t="shared" si="62"/>
        <v>0</v>
      </c>
      <c r="BS133" s="11" t="b">
        <f t="shared" si="62"/>
        <v>0</v>
      </c>
      <c r="BT133" s="11" t="b">
        <f t="shared" si="62"/>
        <v>0</v>
      </c>
      <c r="BU133" s="11" t="b">
        <f t="shared" si="62"/>
        <v>0</v>
      </c>
      <c r="BV133" s="11" t="b">
        <f t="shared" si="63"/>
        <v>0</v>
      </c>
      <c r="BW133" s="11" t="b">
        <f t="shared" si="63"/>
        <v>0</v>
      </c>
      <c r="BZ133" s="11" t="b">
        <f t="shared" si="75"/>
        <v>0</v>
      </c>
      <c r="CA133" s="11" t="b">
        <f t="shared" si="76"/>
        <v>0</v>
      </c>
      <c r="CB133" s="11" t="b">
        <f t="shared" si="64"/>
        <v>0</v>
      </c>
      <c r="CC133" s="11" t="b">
        <f t="shared" si="64"/>
        <v>0</v>
      </c>
      <c r="CD133" s="11" t="b">
        <f t="shared" si="64"/>
        <v>0</v>
      </c>
      <c r="CE133" s="11" t="b">
        <f t="shared" si="64"/>
        <v>0</v>
      </c>
      <c r="CF133" s="11" t="b">
        <f t="shared" si="64"/>
        <v>0</v>
      </c>
      <c r="CG133" s="11" t="b">
        <f t="shared" si="64"/>
        <v>0</v>
      </c>
      <c r="CH133" s="11" t="b">
        <f t="shared" si="64"/>
        <v>0</v>
      </c>
      <c r="CI133" s="11" t="b">
        <f t="shared" si="64"/>
        <v>0</v>
      </c>
      <c r="CJ133" s="11" t="b">
        <f t="shared" si="64"/>
        <v>0</v>
      </c>
      <c r="CK133" s="11" t="b">
        <f t="shared" si="64"/>
        <v>0</v>
      </c>
      <c r="CL133" s="11" t="b">
        <f t="shared" si="64"/>
        <v>0</v>
      </c>
      <c r="CM133" s="11" t="b">
        <f t="shared" si="64"/>
        <v>0</v>
      </c>
      <c r="CN133" s="11" t="b">
        <f t="shared" si="64"/>
        <v>0</v>
      </c>
      <c r="CO133" s="11" t="b">
        <f t="shared" si="53"/>
        <v>0</v>
      </c>
      <c r="CP133" s="11" t="b">
        <f t="shared" ref="CP133:CP179" si="78">ISNUMBER(SEARCH($CP$2,BY133))</f>
        <v>0</v>
      </c>
      <c r="CQ133" s="11" t="b">
        <f t="shared" si="77"/>
        <v>0</v>
      </c>
    </row>
    <row r="134" spans="1:96">
      <c r="A134" t="s">
        <v>950</v>
      </c>
      <c r="B134" t="s">
        <v>951</v>
      </c>
      <c r="C134" t="s">
        <v>802</v>
      </c>
      <c r="D134" t="s">
        <v>81</v>
      </c>
      <c r="E134" t="s">
        <v>71</v>
      </c>
      <c r="F134" t="s">
        <v>132</v>
      </c>
      <c r="G134">
        <f t="shared" ref="G134:J179" si="79">IF(ISNUMBER(SEARCH(G$2,$F134)),1,0)</f>
        <v>1</v>
      </c>
      <c r="H134">
        <f t="shared" si="79"/>
        <v>0</v>
      </c>
      <c r="I134">
        <f t="shared" si="79"/>
        <v>0</v>
      </c>
      <c r="J134">
        <f t="shared" si="79"/>
        <v>0</v>
      </c>
      <c r="K134">
        <f t="shared" si="67"/>
        <v>1</v>
      </c>
      <c r="L134" t="s">
        <v>96</v>
      </c>
      <c r="M134" t="s">
        <v>125</v>
      </c>
      <c r="N134" t="str">
        <f t="shared" si="68"/>
        <v>United Kingdom</v>
      </c>
      <c r="O134" t="s">
        <v>74</v>
      </c>
      <c r="P134" t="s">
        <v>98</v>
      </c>
      <c r="Q134">
        <v>1</v>
      </c>
      <c r="R134">
        <v>2</v>
      </c>
      <c r="S134">
        <v>4</v>
      </c>
      <c r="T134">
        <v>2</v>
      </c>
      <c r="U134">
        <v>6</v>
      </c>
      <c r="V134">
        <v>4</v>
      </c>
      <c r="W134">
        <v>5</v>
      </c>
      <c r="X134">
        <f t="shared" si="69"/>
        <v>4.1666666666666664E-2</v>
      </c>
      <c r="Y134">
        <f t="shared" si="70"/>
        <v>-0.20833333333333334</v>
      </c>
      <c r="Z134">
        <v>2</v>
      </c>
      <c r="AA134">
        <v>3</v>
      </c>
      <c r="AB134">
        <v>4</v>
      </c>
      <c r="AC134">
        <v>3</v>
      </c>
      <c r="AD134">
        <v>5</v>
      </c>
      <c r="AE134">
        <v>5</v>
      </c>
      <c r="AF134">
        <v>1</v>
      </c>
      <c r="AG134">
        <v>5</v>
      </c>
      <c r="AH134">
        <v>1</v>
      </c>
      <c r="AI134" s="35">
        <v>4</v>
      </c>
      <c r="AJ134">
        <v>5</v>
      </c>
      <c r="AK134">
        <v>3</v>
      </c>
      <c r="AL134">
        <v>4</v>
      </c>
      <c r="AM134">
        <v>6</v>
      </c>
      <c r="AN134">
        <v>4</v>
      </c>
      <c r="AO134">
        <v>2</v>
      </c>
      <c r="AP134">
        <v>3</v>
      </c>
      <c r="AQ134">
        <v>2</v>
      </c>
      <c r="AR134">
        <v>2</v>
      </c>
      <c r="AS134">
        <v>2</v>
      </c>
      <c r="AT134">
        <v>2</v>
      </c>
      <c r="AU134">
        <v>2</v>
      </c>
      <c r="AV134">
        <f t="shared" si="71"/>
        <v>2</v>
      </c>
      <c r="AW134">
        <v>6</v>
      </c>
      <c r="AX134">
        <v>4</v>
      </c>
      <c r="AY134">
        <f t="shared" si="65"/>
        <v>3.875</v>
      </c>
      <c r="AZ134">
        <f t="shared" si="72"/>
        <v>1</v>
      </c>
      <c r="BA134">
        <f t="shared" si="66"/>
        <v>3</v>
      </c>
      <c r="BB134">
        <f t="shared" si="73"/>
        <v>0</v>
      </c>
      <c r="BC134" t="s">
        <v>61</v>
      </c>
      <c r="BD134" t="s">
        <v>952</v>
      </c>
      <c r="BE134" t="s">
        <v>953</v>
      </c>
      <c r="BF134">
        <v>1</v>
      </c>
      <c r="BH134">
        <f t="shared" si="61"/>
        <v>1</v>
      </c>
      <c r="BI134">
        <v>1</v>
      </c>
      <c r="BJ134">
        <v>5</v>
      </c>
      <c r="BK134">
        <f t="shared" si="74"/>
        <v>1</v>
      </c>
      <c r="BL134" t="s">
        <v>64</v>
      </c>
      <c r="BM134" t="s">
        <v>65</v>
      </c>
      <c r="BN134" s="1">
        <v>7.4884259259259262E-3</v>
      </c>
      <c r="BO134" t="s">
        <v>954</v>
      </c>
      <c r="BP134" s="5" t="s">
        <v>1042</v>
      </c>
      <c r="BR134" s="11" t="b">
        <f t="shared" si="62"/>
        <v>0</v>
      </c>
      <c r="BS134" s="11" t="b">
        <f t="shared" si="62"/>
        <v>0</v>
      </c>
      <c r="BT134" s="11" t="b">
        <f t="shared" si="62"/>
        <v>0</v>
      </c>
      <c r="BU134" s="11" t="b">
        <f t="shared" si="62"/>
        <v>0</v>
      </c>
      <c r="BV134" s="11" t="b">
        <f t="shared" si="63"/>
        <v>0</v>
      </c>
      <c r="BW134" s="11" t="b">
        <f t="shared" si="63"/>
        <v>0</v>
      </c>
      <c r="BX134" s="5" t="s">
        <v>1366</v>
      </c>
      <c r="BY134" s="5" t="s">
        <v>1126</v>
      </c>
      <c r="BZ134" s="11" t="b">
        <f t="shared" si="75"/>
        <v>0</v>
      </c>
      <c r="CA134" s="11" t="b">
        <f t="shared" si="76"/>
        <v>1</v>
      </c>
      <c r="CB134" s="11" t="b">
        <f t="shared" si="64"/>
        <v>0</v>
      </c>
      <c r="CC134" s="11" t="b">
        <f t="shared" si="64"/>
        <v>0</v>
      </c>
      <c r="CD134" s="11" t="b">
        <f t="shared" si="64"/>
        <v>0</v>
      </c>
      <c r="CE134" s="11" t="b">
        <f t="shared" si="64"/>
        <v>0</v>
      </c>
      <c r="CF134" s="11" t="b">
        <f t="shared" si="64"/>
        <v>0</v>
      </c>
      <c r="CG134" s="11" t="b">
        <f t="shared" si="64"/>
        <v>0</v>
      </c>
      <c r="CH134" s="11" t="b">
        <f t="shared" si="64"/>
        <v>0</v>
      </c>
      <c r="CI134" s="11" t="b">
        <f t="shared" si="64"/>
        <v>0</v>
      </c>
      <c r="CJ134" s="11" t="b">
        <f t="shared" si="64"/>
        <v>0</v>
      </c>
      <c r="CK134" s="11" t="b">
        <f t="shared" si="64"/>
        <v>0</v>
      </c>
      <c r="CL134" s="11" t="b">
        <f t="shared" si="64"/>
        <v>0</v>
      </c>
      <c r="CM134" s="11" t="b">
        <f t="shared" si="64"/>
        <v>0</v>
      </c>
      <c r="CN134" s="11" t="b">
        <f t="shared" si="64"/>
        <v>0</v>
      </c>
      <c r="CO134" s="11" t="b">
        <f t="shared" si="53"/>
        <v>0</v>
      </c>
      <c r="CP134" s="11" t="b">
        <f t="shared" si="78"/>
        <v>0</v>
      </c>
      <c r="CQ134" s="11" t="b">
        <f t="shared" si="77"/>
        <v>0</v>
      </c>
      <c r="CR134" t="s">
        <v>955</v>
      </c>
    </row>
    <row r="135" spans="1:96">
      <c r="A135" t="s">
        <v>956</v>
      </c>
      <c r="B135" t="s">
        <v>957</v>
      </c>
      <c r="C135" t="s">
        <v>802</v>
      </c>
      <c r="D135" t="s">
        <v>54</v>
      </c>
      <c r="E135" t="s">
        <v>71</v>
      </c>
      <c r="F135" t="s">
        <v>56</v>
      </c>
      <c r="G135">
        <f t="shared" si="79"/>
        <v>0</v>
      </c>
      <c r="H135">
        <f t="shared" si="79"/>
        <v>0</v>
      </c>
      <c r="I135">
        <f t="shared" si="79"/>
        <v>0</v>
      </c>
      <c r="J135">
        <f t="shared" si="79"/>
        <v>1</v>
      </c>
      <c r="K135">
        <f t="shared" si="67"/>
        <v>1</v>
      </c>
      <c r="L135" t="s">
        <v>96</v>
      </c>
      <c r="M135" t="s">
        <v>84</v>
      </c>
      <c r="N135" t="str">
        <f t="shared" si="68"/>
        <v>United States</v>
      </c>
      <c r="O135" t="s">
        <v>59</v>
      </c>
      <c r="P135" t="s">
        <v>60</v>
      </c>
      <c r="Q135">
        <v>4</v>
      </c>
      <c r="R135">
        <v>3</v>
      </c>
      <c r="S135">
        <v>4</v>
      </c>
      <c r="T135">
        <v>4</v>
      </c>
      <c r="U135">
        <v>5</v>
      </c>
      <c r="V135">
        <v>5</v>
      </c>
      <c r="W135">
        <v>5</v>
      </c>
      <c r="X135">
        <f t="shared" si="69"/>
        <v>4.1666666666666664E-2</v>
      </c>
      <c r="Y135">
        <f t="shared" si="70"/>
        <v>-4.1666666666666664E-2</v>
      </c>
      <c r="Z135">
        <v>5</v>
      </c>
      <c r="AA135">
        <v>5</v>
      </c>
      <c r="AB135">
        <v>5</v>
      </c>
      <c r="AC135">
        <v>6</v>
      </c>
      <c r="AD135">
        <v>5</v>
      </c>
      <c r="AE135">
        <v>6</v>
      </c>
      <c r="AF135">
        <v>5</v>
      </c>
      <c r="AG135">
        <v>1</v>
      </c>
      <c r="AH135">
        <v>5</v>
      </c>
      <c r="AI135" s="35">
        <v>5</v>
      </c>
      <c r="AJ135">
        <v>5</v>
      </c>
      <c r="AK135">
        <v>4</v>
      </c>
      <c r="AL135">
        <v>5</v>
      </c>
      <c r="AM135">
        <v>6</v>
      </c>
      <c r="AN135">
        <v>5</v>
      </c>
      <c r="AO135">
        <v>5</v>
      </c>
      <c r="AP135">
        <v>5</v>
      </c>
      <c r="AQ135">
        <v>6</v>
      </c>
      <c r="AR135">
        <v>5</v>
      </c>
      <c r="AS135">
        <v>6</v>
      </c>
      <c r="AT135">
        <v>6</v>
      </c>
      <c r="AU135">
        <v>5</v>
      </c>
      <c r="AV135">
        <f t="shared" si="71"/>
        <v>5.6</v>
      </c>
      <c r="AW135">
        <v>6</v>
      </c>
      <c r="AX135">
        <v>2</v>
      </c>
      <c r="AY135">
        <f t="shared" si="65"/>
        <v>5</v>
      </c>
      <c r="AZ135">
        <f t="shared" si="72"/>
        <v>1</v>
      </c>
      <c r="BA135">
        <f t="shared" si="66"/>
        <v>5.25</v>
      </c>
      <c r="BB135">
        <f t="shared" si="73"/>
        <v>1</v>
      </c>
      <c r="BC135" t="s">
        <v>86</v>
      </c>
      <c r="BD135" t="s">
        <v>110</v>
      </c>
      <c r="BE135" t="s">
        <v>958</v>
      </c>
      <c r="BF135">
        <v>0</v>
      </c>
      <c r="BG135">
        <v>1</v>
      </c>
      <c r="BH135">
        <f t="shared" si="61"/>
        <v>1</v>
      </c>
      <c r="BI135">
        <v>1</v>
      </c>
      <c r="BJ135">
        <v>1</v>
      </c>
      <c r="BK135">
        <f t="shared" si="74"/>
        <v>0</v>
      </c>
      <c r="BL135" t="s">
        <v>106</v>
      </c>
      <c r="BM135" t="s">
        <v>90</v>
      </c>
      <c r="BN135" s="1">
        <v>4.5949074074074078E-3</v>
      </c>
      <c r="BO135" t="s">
        <v>959</v>
      </c>
      <c r="BP135" s="5" t="s">
        <v>736</v>
      </c>
      <c r="BR135" s="11" t="b">
        <f t="shared" si="62"/>
        <v>0</v>
      </c>
      <c r="BS135" s="11" t="b">
        <f t="shared" si="62"/>
        <v>0</v>
      </c>
      <c r="BT135" s="11" t="b">
        <f t="shared" si="62"/>
        <v>0</v>
      </c>
      <c r="BU135" s="11" t="b">
        <f t="shared" si="62"/>
        <v>0</v>
      </c>
      <c r="BV135" s="11" t="b">
        <f t="shared" si="63"/>
        <v>0</v>
      </c>
      <c r="BW135" s="11" t="b">
        <f t="shared" si="63"/>
        <v>0</v>
      </c>
      <c r="BZ135" s="11" t="b">
        <f t="shared" si="75"/>
        <v>0</v>
      </c>
      <c r="CA135" s="11" t="b">
        <f t="shared" si="76"/>
        <v>0</v>
      </c>
      <c r="CB135" s="11" t="b">
        <f t="shared" si="64"/>
        <v>0</v>
      </c>
      <c r="CC135" s="11" t="b">
        <f t="shared" si="64"/>
        <v>0</v>
      </c>
      <c r="CD135" s="11" t="b">
        <f t="shared" si="64"/>
        <v>0</v>
      </c>
      <c r="CE135" s="11" t="b">
        <f t="shared" si="64"/>
        <v>0</v>
      </c>
      <c r="CF135" s="11" t="b">
        <f t="shared" si="64"/>
        <v>0</v>
      </c>
      <c r="CG135" s="11" t="b">
        <f t="shared" si="64"/>
        <v>0</v>
      </c>
      <c r="CH135" s="11" t="b">
        <f t="shared" si="64"/>
        <v>0</v>
      </c>
      <c r="CI135" s="11" t="b">
        <f t="shared" si="64"/>
        <v>0</v>
      </c>
      <c r="CJ135" s="11" t="b">
        <f t="shared" si="64"/>
        <v>0</v>
      </c>
      <c r="CK135" s="11" t="b">
        <f t="shared" si="64"/>
        <v>0</v>
      </c>
      <c r="CL135" s="11" t="b">
        <f t="shared" si="64"/>
        <v>0</v>
      </c>
      <c r="CM135" s="11" t="b">
        <f t="shared" si="64"/>
        <v>0</v>
      </c>
      <c r="CN135" s="11" t="b">
        <f t="shared" si="64"/>
        <v>0</v>
      </c>
      <c r="CO135" s="11" t="b">
        <f t="shared" si="53"/>
        <v>0</v>
      </c>
      <c r="CP135" s="11" t="b">
        <f t="shared" si="78"/>
        <v>0</v>
      </c>
      <c r="CQ135" s="11" t="b">
        <f t="shared" si="77"/>
        <v>0</v>
      </c>
      <c r="CR135" t="s">
        <v>960</v>
      </c>
    </row>
    <row r="136" spans="1:96">
      <c r="A136" t="s">
        <v>961</v>
      </c>
      <c r="B136" t="s">
        <v>962</v>
      </c>
      <c r="C136" t="s">
        <v>802</v>
      </c>
      <c r="D136" t="s">
        <v>54</v>
      </c>
      <c r="E136" t="s">
        <v>82</v>
      </c>
      <c r="F136" t="s">
        <v>132</v>
      </c>
      <c r="G136">
        <f t="shared" si="79"/>
        <v>1</v>
      </c>
      <c r="H136">
        <f t="shared" si="79"/>
        <v>0</v>
      </c>
      <c r="I136">
        <f t="shared" si="79"/>
        <v>0</v>
      </c>
      <c r="J136">
        <f t="shared" si="79"/>
        <v>0</v>
      </c>
      <c r="K136">
        <f t="shared" si="67"/>
        <v>1</v>
      </c>
      <c r="L136" t="s">
        <v>96</v>
      </c>
      <c r="M136" t="s">
        <v>84</v>
      </c>
      <c r="N136" t="str">
        <f t="shared" si="68"/>
        <v>United States</v>
      </c>
      <c r="O136" t="s">
        <v>59</v>
      </c>
      <c r="P136" t="s">
        <v>60</v>
      </c>
      <c r="Q136">
        <v>3</v>
      </c>
      <c r="R136">
        <v>4</v>
      </c>
      <c r="S136">
        <v>0</v>
      </c>
      <c r="T136">
        <v>3</v>
      </c>
      <c r="U136">
        <v>5</v>
      </c>
      <c r="V136">
        <v>5</v>
      </c>
      <c r="W136">
        <v>4</v>
      </c>
      <c r="X136">
        <f t="shared" si="69"/>
        <v>-0.16666666666666666</v>
      </c>
      <c r="Y136">
        <f t="shared" si="70"/>
        <v>-4.1666666666666664E-2</v>
      </c>
      <c r="Z136">
        <v>3</v>
      </c>
      <c r="AA136">
        <v>6</v>
      </c>
      <c r="AB136">
        <v>0</v>
      </c>
      <c r="AC136">
        <v>6</v>
      </c>
      <c r="AD136">
        <v>0</v>
      </c>
      <c r="AE136">
        <v>6</v>
      </c>
      <c r="AF136">
        <v>6</v>
      </c>
      <c r="AG136">
        <v>6</v>
      </c>
      <c r="AH136">
        <v>0</v>
      </c>
      <c r="AI136" s="35">
        <v>5</v>
      </c>
      <c r="AJ136">
        <v>6</v>
      </c>
      <c r="AK136">
        <v>6</v>
      </c>
      <c r="AL136">
        <v>6</v>
      </c>
      <c r="AM136">
        <v>5</v>
      </c>
      <c r="AN136">
        <v>5</v>
      </c>
      <c r="AO136">
        <v>6</v>
      </c>
      <c r="AP136">
        <v>4</v>
      </c>
      <c r="AQ136">
        <v>5</v>
      </c>
      <c r="AR136">
        <v>4</v>
      </c>
      <c r="AS136">
        <v>5</v>
      </c>
      <c r="AT136">
        <v>6</v>
      </c>
      <c r="AU136">
        <v>5</v>
      </c>
      <c r="AV136">
        <f t="shared" si="71"/>
        <v>5</v>
      </c>
      <c r="AW136">
        <v>6</v>
      </c>
      <c r="AX136">
        <v>6</v>
      </c>
      <c r="AY136">
        <f t="shared" si="65"/>
        <v>5.375</v>
      </c>
      <c r="AZ136">
        <f t="shared" si="72"/>
        <v>1</v>
      </c>
      <c r="BA136" t="e">
        <f>AVERAGE(#REF!,Z136,AA136,AB136:AF136,AH136)</f>
        <v>#REF!</v>
      </c>
      <c r="BB136" t="e">
        <f t="shared" si="73"/>
        <v>#REF!</v>
      </c>
      <c r="BC136" t="s">
        <v>297</v>
      </c>
      <c r="BD136" t="s">
        <v>888</v>
      </c>
      <c r="BE136" t="s">
        <v>963</v>
      </c>
      <c r="BF136">
        <v>1</v>
      </c>
      <c r="BH136">
        <f t="shared" si="61"/>
        <v>1</v>
      </c>
      <c r="BI136">
        <v>1</v>
      </c>
      <c r="BJ136">
        <v>2</v>
      </c>
      <c r="BK136">
        <f t="shared" si="74"/>
        <v>1</v>
      </c>
      <c r="BL136" t="s">
        <v>300</v>
      </c>
      <c r="BM136" t="s">
        <v>301</v>
      </c>
      <c r="BN136" s="1">
        <v>6.1805555555555563E-3</v>
      </c>
      <c r="BO136" t="s">
        <v>964</v>
      </c>
      <c r="BP136" s="5" t="s">
        <v>1042</v>
      </c>
      <c r="BR136" s="11" t="b">
        <f t="shared" si="62"/>
        <v>0</v>
      </c>
      <c r="BS136" s="11" t="b">
        <f t="shared" si="62"/>
        <v>0</v>
      </c>
      <c r="BT136" s="11" t="b">
        <f t="shared" si="62"/>
        <v>0</v>
      </c>
      <c r="BU136" s="11" t="b">
        <f t="shared" si="62"/>
        <v>0</v>
      </c>
      <c r="BV136" s="11" t="b">
        <f t="shared" si="63"/>
        <v>0</v>
      </c>
      <c r="BW136" s="11" t="b">
        <f t="shared" si="63"/>
        <v>0</v>
      </c>
      <c r="BX136" s="5" t="s">
        <v>1127</v>
      </c>
      <c r="BZ136" s="11" t="b">
        <f t="shared" si="75"/>
        <v>0</v>
      </c>
      <c r="CA136" s="11" t="b">
        <f t="shared" si="76"/>
        <v>0</v>
      </c>
      <c r="CB136" s="11" t="b">
        <f t="shared" si="64"/>
        <v>0</v>
      </c>
      <c r="CC136" s="11" t="b">
        <f t="shared" si="64"/>
        <v>0</v>
      </c>
      <c r="CD136" s="11" t="b">
        <f t="shared" si="64"/>
        <v>0</v>
      </c>
      <c r="CE136" s="11" t="b">
        <f t="shared" si="64"/>
        <v>0</v>
      </c>
      <c r="CF136" s="11" t="b">
        <f t="shared" si="64"/>
        <v>0</v>
      </c>
      <c r="CG136" s="11" t="b">
        <f t="shared" si="64"/>
        <v>0</v>
      </c>
      <c r="CH136" s="11" t="b">
        <f t="shared" si="64"/>
        <v>0</v>
      </c>
      <c r="CI136" s="11" t="b">
        <f t="shared" si="64"/>
        <v>0</v>
      </c>
      <c r="CJ136" s="11" t="b">
        <f t="shared" si="64"/>
        <v>0</v>
      </c>
      <c r="CK136" s="11" t="b">
        <f t="shared" si="64"/>
        <v>0</v>
      </c>
      <c r="CL136" s="11" t="b">
        <f t="shared" si="64"/>
        <v>0</v>
      </c>
      <c r="CM136" s="11" t="b">
        <f t="shared" si="64"/>
        <v>0</v>
      </c>
      <c r="CN136" s="11" t="b">
        <f t="shared" si="64"/>
        <v>0</v>
      </c>
      <c r="CO136" s="11" t="b">
        <f t="shared" si="53"/>
        <v>0</v>
      </c>
      <c r="CP136" s="11" t="b">
        <f t="shared" si="78"/>
        <v>0</v>
      </c>
      <c r="CQ136" s="11" t="b">
        <f t="shared" si="77"/>
        <v>0</v>
      </c>
      <c r="CR136" t="s">
        <v>965</v>
      </c>
    </row>
    <row r="137" spans="1:96">
      <c r="A137" t="s">
        <v>966</v>
      </c>
      <c r="B137" t="s">
        <v>967</v>
      </c>
      <c r="C137" t="s">
        <v>802</v>
      </c>
      <c r="D137" t="s">
        <v>70</v>
      </c>
      <c r="E137" t="s">
        <v>55</v>
      </c>
      <c r="F137" t="s">
        <v>56</v>
      </c>
      <c r="G137">
        <f t="shared" si="79"/>
        <v>0</v>
      </c>
      <c r="H137">
        <f t="shared" si="79"/>
        <v>0</v>
      </c>
      <c r="I137">
        <f t="shared" si="79"/>
        <v>0</v>
      </c>
      <c r="J137">
        <f t="shared" si="79"/>
        <v>1</v>
      </c>
      <c r="K137">
        <f t="shared" si="67"/>
        <v>1</v>
      </c>
      <c r="L137" t="s">
        <v>72</v>
      </c>
      <c r="M137" t="s">
        <v>968</v>
      </c>
      <c r="N137" t="str">
        <f t="shared" si="68"/>
        <v>Czech Republic</v>
      </c>
      <c r="O137" t="s">
        <v>74</v>
      </c>
      <c r="P137" t="s">
        <v>60</v>
      </c>
      <c r="Q137">
        <v>2</v>
      </c>
      <c r="R137">
        <v>4</v>
      </c>
      <c r="S137">
        <v>2</v>
      </c>
      <c r="T137">
        <v>3</v>
      </c>
      <c r="U137">
        <v>4</v>
      </c>
      <c r="V137">
        <v>4</v>
      </c>
      <c r="W137">
        <v>4</v>
      </c>
      <c r="X137">
        <f t="shared" si="69"/>
        <v>-0.125</v>
      </c>
      <c r="Y137">
        <f t="shared" si="70"/>
        <v>-4.1666666666666664E-2</v>
      </c>
      <c r="Z137">
        <v>4</v>
      </c>
      <c r="AA137">
        <v>5</v>
      </c>
      <c r="AB137">
        <v>3</v>
      </c>
      <c r="AC137">
        <v>2</v>
      </c>
      <c r="AD137">
        <v>4</v>
      </c>
      <c r="AE137">
        <v>5</v>
      </c>
      <c r="AF137">
        <v>3</v>
      </c>
      <c r="AG137">
        <v>4</v>
      </c>
      <c r="AH137">
        <v>2</v>
      </c>
      <c r="AI137" s="35">
        <v>2</v>
      </c>
      <c r="AJ137">
        <v>3</v>
      </c>
      <c r="AK137">
        <v>3</v>
      </c>
      <c r="AL137">
        <v>2</v>
      </c>
      <c r="AM137">
        <v>6</v>
      </c>
      <c r="AN137">
        <v>2</v>
      </c>
      <c r="AO137">
        <v>4</v>
      </c>
      <c r="AP137">
        <v>5</v>
      </c>
      <c r="AQ137">
        <v>2</v>
      </c>
      <c r="AR137">
        <v>2</v>
      </c>
      <c r="AS137">
        <v>2</v>
      </c>
      <c r="AT137">
        <v>2</v>
      </c>
      <c r="AU137">
        <v>2</v>
      </c>
      <c r="AV137">
        <f t="shared" si="71"/>
        <v>2</v>
      </c>
      <c r="AW137">
        <v>6</v>
      </c>
      <c r="AX137">
        <v>2</v>
      </c>
      <c r="AY137">
        <f t="shared" si="65"/>
        <v>3.375</v>
      </c>
      <c r="AZ137">
        <f t="shared" si="72"/>
        <v>1</v>
      </c>
      <c r="BA137">
        <f>AVERAGE(BC138,Z137,AA137,AB137:AF137,AH137)</f>
        <v>3.5</v>
      </c>
      <c r="BB137">
        <f t="shared" si="73"/>
        <v>1</v>
      </c>
      <c r="BC137" t="s">
        <v>297</v>
      </c>
      <c r="BD137" t="s">
        <v>62</v>
      </c>
      <c r="BE137" t="s">
        <v>969</v>
      </c>
      <c r="BF137">
        <v>2</v>
      </c>
      <c r="BH137">
        <f t="shared" si="61"/>
        <v>2</v>
      </c>
      <c r="BI137">
        <v>2</v>
      </c>
      <c r="BJ137">
        <v>4</v>
      </c>
      <c r="BK137">
        <f t="shared" si="74"/>
        <v>1</v>
      </c>
      <c r="BL137" t="s">
        <v>970</v>
      </c>
      <c r="BM137" t="s">
        <v>622</v>
      </c>
      <c r="BN137" s="1">
        <v>7.3379629629629628E-3</v>
      </c>
      <c r="BO137" t="s">
        <v>971</v>
      </c>
      <c r="BP137" s="5" t="s">
        <v>1042</v>
      </c>
      <c r="BR137" s="11" t="b">
        <f t="shared" si="62"/>
        <v>0</v>
      </c>
      <c r="BS137" s="11" t="b">
        <f t="shared" si="62"/>
        <v>0</v>
      </c>
      <c r="BT137" s="11" t="b">
        <f t="shared" si="62"/>
        <v>0</v>
      </c>
      <c r="BU137" s="11" t="b">
        <f t="shared" si="62"/>
        <v>0</v>
      </c>
      <c r="BV137" s="11" t="b">
        <f t="shared" si="63"/>
        <v>0</v>
      </c>
      <c r="BW137" s="11" t="b">
        <f t="shared" si="63"/>
        <v>0</v>
      </c>
      <c r="BX137" s="5" t="s">
        <v>1086</v>
      </c>
      <c r="BY137" s="5" t="s">
        <v>1073</v>
      </c>
      <c r="BZ137" s="11" t="b">
        <f t="shared" si="75"/>
        <v>0</v>
      </c>
      <c r="CA137" s="11" t="b">
        <f t="shared" si="76"/>
        <v>1</v>
      </c>
      <c r="CB137" s="11" t="b">
        <f t="shared" si="64"/>
        <v>1</v>
      </c>
      <c r="CC137" s="11" t="b">
        <f t="shared" si="64"/>
        <v>1</v>
      </c>
      <c r="CD137" s="11" t="b">
        <f t="shared" si="64"/>
        <v>0</v>
      </c>
      <c r="CE137" s="11" t="b">
        <f t="shared" si="64"/>
        <v>0</v>
      </c>
      <c r="CF137" s="11" t="b">
        <f t="shared" si="64"/>
        <v>0</v>
      </c>
      <c r="CG137" s="11" t="b">
        <f t="shared" si="64"/>
        <v>0</v>
      </c>
      <c r="CH137" s="11" t="b">
        <f t="shared" si="64"/>
        <v>0</v>
      </c>
      <c r="CI137" s="11" t="b">
        <f t="shared" si="64"/>
        <v>0</v>
      </c>
      <c r="CJ137" s="11" t="b">
        <f t="shared" si="64"/>
        <v>0</v>
      </c>
      <c r="CK137" s="11" t="b">
        <f t="shared" si="64"/>
        <v>0</v>
      </c>
      <c r="CL137" s="11" t="b">
        <f t="shared" si="64"/>
        <v>1</v>
      </c>
      <c r="CM137" s="11" t="b">
        <f t="shared" si="64"/>
        <v>0</v>
      </c>
      <c r="CN137" s="11" t="b">
        <f t="shared" si="64"/>
        <v>0</v>
      </c>
      <c r="CO137" s="11" t="b">
        <f t="shared" si="53"/>
        <v>0</v>
      </c>
      <c r="CP137" s="11" t="b">
        <f t="shared" si="78"/>
        <v>1</v>
      </c>
      <c r="CQ137" s="11" t="b">
        <f t="shared" si="77"/>
        <v>0</v>
      </c>
    </row>
    <row r="138" spans="1:96">
      <c r="A138" t="s">
        <v>972</v>
      </c>
      <c r="B138" t="s">
        <v>973</v>
      </c>
      <c r="C138" t="s">
        <v>802</v>
      </c>
      <c r="D138" t="s">
        <v>81</v>
      </c>
      <c r="E138" t="s">
        <v>71</v>
      </c>
      <c r="F138" t="s">
        <v>132</v>
      </c>
      <c r="G138">
        <f t="shared" si="79"/>
        <v>1</v>
      </c>
      <c r="H138">
        <f t="shared" si="79"/>
        <v>0</v>
      </c>
      <c r="I138">
        <f t="shared" si="79"/>
        <v>0</v>
      </c>
      <c r="J138">
        <f t="shared" si="79"/>
        <v>0</v>
      </c>
      <c r="K138">
        <f t="shared" si="67"/>
        <v>1</v>
      </c>
      <c r="L138" t="s">
        <v>96</v>
      </c>
      <c r="M138" t="s">
        <v>125</v>
      </c>
      <c r="N138" t="str">
        <f t="shared" si="68"/>
        <v>United Kingdom</v>
      </c>
      <c r="O138" t="s">
        <v>59</v>
      </c>
      <c r="P138" t="s">
        <v>98</v>
      </c>
      <c r="Q138">
        <v>5</v>
      </c>
      <c r="R138">
        <v>4</v>
      </c>
      <c r="S138">
        <v>4</v>
      </c>
      <c r="T138">
        <v>2</v>
      </c>
      <c r="U138">
        <v>2</v>
      </c>
      <c r="V138">
        <v>3</v>
      </c>
      <c r="W138">
        <v>3</v>
      </c>
      <c r="X138">
        <f t="shared" si="69"/>
        <v>0.125</v>
      </c>
      <c r="Y138">
        <f t="shared" si="70"/>
        <v>0</v>
      </c>
      <c r="Z138">
        <v>3</v>
      </c>
      <c r="AA138">
        <v>5</v>
      </c>
      <c r="AB138">
        <v>3</v>
      </c>
      <c r="AC138">
        <v>4</v>
      </c>
      <c r="AD138">
        <v>4</v>
      </c>
      <c r="AE138">
        <v>5</v>
      </c>
      <c r="AF138">
        <v>3</v>
      </c>
      <c r="AG138">
        <v>3</v>
      </c>
      <c r="AH138">
        <v>3</v>
      </c>
      <c r="AI138" s="35">
        <v>5</v>
      </c>
      <c r="AJ138">
        <v>4</v>
      </c>
      <c r="AK138">
        <v>4</v>
      </c>
      <c r="AL138">
        <v>4</v>
      </c>
      <c r="AM138">
        <v>5</v>
      </c>
      <c r="AN138">
        <v>5</v>
      </c>
      <c r="AO138">
        <v>5</v>
      </c>
      <c r="AP138">
        <v>4</v>
      </c>
      <c r="AQ138">
        <v>5</v>
      </c>
      <c r="AR138">
        <v>5</v>
      </c>
      <c r="AS138">
        <v>5</v>
      </c>
      <c r="AT138">
        <v>5</v>
      </c>
      <c r="AU138">
        <v>4</v>
      </c>
      <c r="AV138">
        <f t="shared" si="71"/>
        <v>4.8</v>
      </c>
      <c r="AW138">
        <v>6</v>
      </c>
      <c r="AX138">
        <v>5</v>
      </c>
      <c r="AY138">
        <f t="shared" si="65"/>
        <v>4.5</v>
      </c>
      <c r="AZ138">
        <f t="shared" si="72"/>
        <v>1</v>
      </c>
      <c r="BA138">
        <f t="shared" ref="BA138:BA143" si="80">AVERAGE(BC140,Z138,AA138,AB138:AF138,AH138)</f>
        <v>3.75</v>
      </c>
      <c r="BB138">
        <f t="shared" si="73"/>
        <v>1</v>
      </c>
      <c r="BC138" t="s">
        <v>282</v>
      </c>
      <c r="BD138" t="s">
        <v>104</v>
      </c>
      <c r="BE138" t="s">
        <v>527</v>
      </c>
      <c r="BF138">
        <v>1</v>
      </c>
      <c r="BH138">
        <f t="shared" si="61"/>
        <v>1</v>
      </c>
      <c r="BI138">
        <v>3</v>
      </c>
      <c r="BJ138">
        <v>5</v>
      </c>
      <c r="BK138">
        <f t="shared" si="74"/>
        <v>1</v>
      </c>
      <c r="BL138" t="s">
        <v>974</v>
      </c>
      <c r="BM138" t="s">
        <v>975</v>
      </c>
      <c r="BN138" s="1">
        <v>5.1273148148148146E-3</v>
      </c>
      <c r="BO138" t="s">
        <v>92</v>
      </c>
      <c r="BP138" s="5" t="s">
        <v>1041</v>
      </c>
      <c r="BR138" s="11" t="b">
        <f t="shared" si="62"/>
        <v>0</v>
      </c>
      <c r="BS138" s="11" t="b">
        <f t="shared" si="62"/>
        <v>0</v>
      </c>
      <c r="BT138" s="11" t="b">
        <f t="shared" si="62"/>
        <v>0</v>
      </c>
      <c r="BU138" s="11" t="b">
        <f t="shared" si="62"/>
        <v>0</v>
      </c>
      <c r="BV138" s="11" t="b">
        <f t="shared" si="63"/>
        <v>0</v>
      </c>
      <c r="BW138" s="11" t="b">
        <f t="shared" si="63"/>
        <v>0</v>
      </c>
      <c r="BZ138" s="11" t="b">
        <f t="shared" si="75"/>
        <v>0</v>
      </c>
      <c r="CA138" s="11" t="b">
        <f t="shared" si="76"/>
        <v>0</v>
      </c>
      <c r="CB138" s="11" t="b">
        <f t="shared" si="64"/>
        <v>0</v>
      </c>
      <c r="CC138" s="11" t="b">
        <f t="shared" si="64"/>
        <v>0</v>
      </c>
      <c r="CD138" s="11" t="b">
        <f t="shared" si="64"/>
        <v>0</v>
      </c>
      <c r="CE138" s="11" t="b">
        <f t="shared" si="64"/>
        <v>0</v>
      </c>
      <c r="CF138" s="11" t="b">
        <f t="shared" si="64"/>
        <v>0</v>
      </c>
      <c r="CG138" s="11" t="b">
        <f t="shared" si="64"/>
        <v>0</v>
      </c>
      <c r="CH138" s="11" t="b">
        <f t="shared" si="64"/>
        <v>0</v>
      </c>
      <c r="CI138" s="11" t="b">
        <f t="shared" si="64"/>
        <v>0</v>
      </c>
      <c r="CJ138" s="11" t="b">
        <f t="shared" si="64"/>
        <v>0</v>
      </c>
      <c r="CK138" s="11" t="b">
        <f t="shared" si="64"/>
        <v>0</v>
      </c>
      <c r="CL138" s="11" t="b">
        <f t="shared" si="64"/>
        <v>0</v>
      </c>
      <c r="CM138" s="11" t="b">
        <f t="shared" si="64"/>
        <v>0</v>
      </c>
      <c r="CN138" s="11" t="b">
        <f t="shared" si="64"/>
        <v>0</v>
      </c>
      <c r="CO138" s="11" t="b">
        <f t="shared" si="53"/>
        <v>0</v>
      </c>
      <c r="CP138" s="11" t="b">
        <f t="shared" si="78"/>
        <v>0</v>
      </c>
      <c r="CQ138" s="11" t="b">
        <f t="shared" si="77"/>
        <v>0</v>
      </c>
      <c r="CR138" t="s">
        <v>92</v>
      </c>
    </row>
    <row r="139" spans="1:96">
      <c r="A139" t="s">
        <v>976</v>
      </c>
      <c r="B139" t="s">
        <v>977</v>
      </c>
      <c r="C139" t="s">
        <v>802</v>
      </c>
      <c r="D139" t="s">
        <v>70</v>
      </c>
      <c r="E139" t="s">
        <v>55</v>
      </c>
      <c r="F139" t="s">
        <v>56</v>
      </c>
      <c r="G139">
        <f t="shared" si="79"/>
        <v>0</v>
      </c>
      <c r="H139">
        <f t="shared" si="79"/>
        <v>0</v>
      </c>
      <c r="I139">
        <f t="shared" si="79"/>
        <v>0</v>
      </c>
      <c r="J139">
        <f t="shared" si="79"/>
        <v>1</v>
      </c>
      <c r="K139">
        <f t="shared" si="67"/>
        <v>1</v>
      </c>
      <c r="L139" t="s">
        <v>72</v>
      </c>
      <c r="M139" t="s">
        <v>844</v>
      </c>
      <c r="N139" t="str">
        <f t="shared" si="68"/>
        <v>France</v>
      </c>
      <c r="O139" t="s">
        <v>59</v>
      </c>
      <c r="P139" t="s">
        <v>60</v>
      </c>
      <c r="Q139">
        <v>1</v>
      </c>
      <c r="R139">
        <v>2</v>
      </c>
      <c r="S139">
        <v>3</v>
      </c>
      <c r="T139">
        <v>1</v>
      </c>
      <c r="U139">
        <v>3</v>
      </c>
      <c r="V139">
        <v>4</v>
      </c>
      <c r="W139">
        <v>5</v>
      </c>
      <c r="X139">
        <f t="shared" si="69"/>
        <v>4.1666666666666664E-2</v>
      </c>
      <c r="Y139">
        <f t="shared" si="70"/>
        <v>-0.125</v>
      </c>
      <c r="Z139">
        <v>4</v>
      </c>
      <c r="AA139">
        <v>4</v>
      </c>
      <c r="AB139">
        <v>5</v>
      </c>
      <c r="AC139">
        <v>6</v>
      </c>
      <c r="AD139">
        <v>4</v>
      </c>
      <c r="AE139">
        <v>5</v>
      </c>
      <c r="AF139">
        <v>2</v>
      </c>
      <c r="AG139">
        <v>3</v>
      </c>
      <c r="AH139">
        <v>3</v>
      </c>
      <c r="AI139" s="35">
        <v>5</v>
      </c>
      <c r="AJ139">
        <v>6</v>
      </c>
      <c r="AK139">
        <v>6</v>
      </c>
      <c r="AL139">
        <v>6</v>
      </c>
      <c r="AM139">
        <v>6</v>
      </c>
      <c r="AN139">
        <v>6</v>
      </c>
      <c r="AO139">
        <v>5</v>
      </c>
      <c r="AP139">
        <v>3</v>
      </c>
      <c r="AQ139">
        <v>6</v>
      </c>
      <c r="AR139">
        <v>5</v>
      </c>
      <c r="AS139">
        <v>5</v>
      </c>
      <c r="AT139">
        <v>5</v>
      </c>
      <c r="AU139">
        <v>5</v>
      </c>
      <c r="AV139">
        <f t="shared" si="71"/>
        <v>5.2</v>
      </c>
      <c r="AW139">
        <v>6</v>
      </c>
      <c r="AX139">
        <v>6</v>
      </c>
      <c r="AY139">
        <f t="shared" si="65"/>
        <v>5.375</v>
      </c>
      <c r="AZ139">
        <f t="shared" si="72"/>
        <v>1</v>
      </c>
      <c r="BA139">
        <f t="shared" si="80"/>
        <v>4.125</v>
      </c>
      <c r="BB139">
        <f t="shared" si="73"/>
        <v>1</v>
      </c>
      <c r="BC139" t="s">
        <v>297</v>
      </c>
      <c r="BD139" t="s">
        <v>556</v>
      </c>
      <c r="BE139" t="s">
        <v>978</v>
      </c>
      <c r="BF139">
        <v>1</v>
      </c>
      <c r="BH139">
        <f t="shared" si="61"/>
        <v>1</v>
      </c>
      <c r="BI139">
        <v>2</v>
      </c>
      <c r="BJ139">
        <v>3</v>
      </c>
      <c r="BK139">
        <f t="shared" si="74"/>
        <v>1</v>
      </c>
      <c r="BL139" t="s">
        <v>979</v>
      </c>
      <c r="BM139" t="s">
        <v>622</v>
      </c>
      <c r="BN139" s="1">
        <v>4.3981481481481484E-3</v>
      </c>
      <c r="BO139" t="s">
        <v>980</v>
      </c>
      <c r="BP139" s="5" t="s">
        <v>1051</v>
      </c>
      <c r="BR139" s="11" t="b">
        <f t="shared" si="62"/>
        <v>0</v>
      </c>
      <c r="BS139" s="11" t="b">
        <f t="shared" si="62"/>
        <v>0</v>
      </c>
      <c r="BT139" s="11" t="b">
        <f t="shared" si="62"/>
        <v>0</v>
      </c>
      <c r="BU139" s="11" t="b">
        <f t="shared" si="62"/>
        <v>0</v>
      </c>
      <c r="BV139" s="11" t="b">
        <f t="shared" si="63"/>
        <v>0</v>
      </c>
      <c r="BW139" s="11" t="b">
        <f t="shared" si="63"/>
        <v>0</v>
      </c>
      <c r="BZ139" s="11" t="b">
        <f t="shared" si="75"/>
        <v>0</v>
      </c>
      <c r="CA139" s="11" t="b">
        <f t="shared" si="76"/>
        <v>0</v>
      </c>
      <c r="CB139" s="11" t="b">
        <f t="shared" si="64"/>
        <v>0</v>
      </c>
      <c r="CC139" s="11" t="b">
        <f t="shared" si="64"/>
        <v>0</v>
      </c>
      <c r="CD139" s="11" t="b">
        <f t="shared" si="64"/>
        <v>0</v>
      </c>
      <c r="CE139" s="11" t="b">
        <f t="shared" si="64"/>
        <v>0</v>
      </c>
      <c r="CF139" s="11" t="b">
        <f t="shared" si="64"/>
        <v>0</v>
      </c>
      <c r="CG139" s="11" t="b">
        <f t="shared" si="64"/>
        <v>0</v>
      </c>
      <c r="CH139" s="11" t="b">
        <f t="shared" si="64"/>
        <v>0</v>
      </c>
      <c r="CI139" s="11" t="b">
        <f t="shared" si="64"/>
        <v>0</v>
      </c>
      <c r="CJ139" s="11" t="b">
        <f t="shared" si="64"/>
        <v>0</v>
      </c>
      <c r="CK139" s="11" t="b">
        <f t="shared" si="64"/>
        <v>0</v>
      </c>
      <c r="CL139" s="11" t="b">
        <f t="shared" si="64"/>
        <v>0</v>
      </c>
      <c r="CM139" s="11" t="b">
        <f t="shared" si="64"/>
        <v>0</v>
      </c>
      <c r="CN139" s="11" t="b">
        <f t="shared" si="64"/>
        <v>0</v>
      </c>
      <c r="CO139" s="11" t="b">
        <f t="shared" si="53"/>
        <v>0</v>
      </c>
      <c r="CP139" s="11" t="b">
        <f t="shared" si="78"/>
        <v>0</v>
      </c>
      <c r="CQ139" s="11" t="b">
        <f t="shared" si="77"/>
        <v>0</v>
      </c>
    </row>
    <row r="140" spans="1:96">
      <c r="A140" t="s">
        <v>981</v>
      </c>
      <c r="B140" t="s">
        <v>982</v>
      </c>
      <c r="C140" t="s">
        <v>802</v>
      </c>
      <c r="D140" t="s">
        <v>54</v>
      </c>
      <c r="E140" t="s">
        <v>144</v>
      </c>
      <c r="F140" t="s">
        <v>56</v>
      </c>
      <c r="G140">
        <f t="shared" si="79"/>
        <v>0</v>
      </c>
      <c r="H140">
        <f t="shared" si="79"/>
        <v>0</v>
      </c>
      <c r="I140">
        <f t="shared" si="79"/>
        <v>0</v>
      </c>
      <c r="J140">
        <f t="shared" si="79"/>
        <v>1</v>
      </c>
      <c r="K140">
        <f t="shared" si="67"/>
        <v>1</v>
      </c>
      <c r="L140" t="s">
        <v>72</v>
      </c>
      <c r="M140" t="s">
        <v>983</v>
      </c>
      <c r="N140" t="str">
        <f t="shared" si="68"/>
        <v>eastbourne</v>
      </c>
      <c r="O140" t="s">
        <v>59</v>
      </c>
      <c r="P140" t="s">
        <v>98</v>
      </c>
      <c r="Q140">
        <v>2</v>
      </c>
      <c r="R140">
        <v>3</v>
      </c>
      <c r="S140">
        <v>3</v>
      </c>
      <c r="T140">
        <v>2</v>
      </c>
      <c r="U140">
        <v>4</v>
      </c>
      <c r="V140">
        <v>4</v>
      </c>
      <c r="W140">
        <v>3</v>
      </c>
      <c r="X140">
        <f t="shared" si="69"/>
        <v>0</v>
      </c>
      <c r="Y140">
        <f t="shared" si="70"/>
        <v>-4.1666666666666664E-2</v>
      </c>
      <c r="Z140">
        <v>5</v>
      </c>
      <c r="AA140">
        <v>6</v>
      </c>
      <c r="AB140">
        <v>5</v>
      </c>
      <c r="AC140">
        <v>5</v>
      </c>
      <c r="AD140">
        <v>5</v>
      </c>
      <c r="AE140">
        <v>6</v>
      </c>
      <c r="AF140">
        <v>5</v>
      </c>
      <c r="AG140">
        <v>1</v>
      </c>
      <c r="AH140">
        <v>5</v>
      </c>
      <c r="AI140" s="35">
        <v>5</v>
      </c>
      <c r="AJ140">
        <v>6</v>
      </c>
      <c r="AK140">
        <v>5</v>
      </c>
      <c r="AL140">
        <v>4</v>
      </c>
      <c r="AM140">
        <v>5</v>
      </c>
      <c r="AN140">
        <v>5</v>
      </c>
      <c r="AO140">
        <v>5</v>
      </c>
      <c r="AP140">
        <v>5</v>
      </c>
      <c r="AQ140">
        <v>3</v>
      </c>
      <c r="AR140">
        <v>4</v>
      </c>
      <c r="AS140">
        <v>5</v>
      </c>
      <c r="AT140">
        <v>4</v>
      </c>
      <c r="AU140">
        <v>4</v>
      </c>
      <c r="AV140">
        <f t="shared" si="71"/>
        <v>4</v>
      </c>
      <c r="AW140">
        <v>6</v>
      </c>
      <c r="AX140">
        <v>4</v>
      </c>
      <c r="AY140">
        <f t="shared" si="65"/>
        <v>5</v>
      </c>
      <c r="AZ140">
        <f t="shared" si="72"/>
        <v>1</v>
      </c>
      <c r="BA140">
        <f t="shared" si="80"/>
        <v>5.25</v>
      </c>
      <c r="BB140">
        <f t="shared" si="73"/>
        <v>1</v>
      </c>
      <c r="BC140" t="s">
        <v>61</v>
      </c>
      <c r="BD140" t="s">
        <v>139</v>
      </c>
      <c r="BE140" t="s">
        <v>140</v>
      </c>
      <c r="BF140">
        <v>2</v>
      </c>
      <c r="BH140">
        <f t="shared" si="61"/>
        <v>2</v>
      </c>
      <c r="BI140">
        <v>2</v>
      </c>
      <c r="BJ140">
        <v>4</v>
      </c>
      <c r="BK140">
        <f t="shared" si="74"/>
        <v>1</v>
      </c>
      <c r="BL140" t="s">
        <v>984</v>
      </c>
      <c r="BM140" t="s">
        <v>236</v>
      </c>
      <c r="BN140" s="1">
        <v>5.6712962962962958E-3</v>
      </c>
      <c r="BP140" s="5" t="s">
        <v>1041</v>
      </c>
      <c r="BR140" s="11" t="b">
        <f t="shared" ref="BR140:BU159" si="81">ISNUMBER(SEARCH(BR$2,$BQ140))</f>
        <v>0</v>
      </c>
      <c r="BS140" s="11" t="b">
        <f t="shared" si="81"/>
        <v>0</v>
      </c>
      <c r="BT140" s="11" t="b">
        <f t="shared" si="81"/>
        <v>0</v>
      </c>
      <c r="BU140" s="11" t="b">
        <f t="shared" si="81"/>
        <v>0</v>
      </c>
      <c r="BV140" s="11" t="b">
        <f t="shared" si="63"/>
        <v>0</v>
      </c>
      <c r="BW140" s="11" t="b">
        <f t="shared" si="63"/>
        <v>0</v>
      </c>
      <c r="BZ140" s="11" t="b">
        <f t="shared" si="75"/>
        <v>0</v>
      </c>
      <c r="CA140" s="11" t="b">
        <f t="shared" si="76"/>
        <v>0</v>
      </c>
      <c r="CB140" s="11" t="b">
        <f t="shared" si="64"/>
        <v>0</v>
      </c>
      <c r="CC140" s="11" t="b">
        <f t="shared" si="64"/>
        <v>0</v>
      </c>
      <c r="CD140" s="11" t="b">
        <f t="shared" si="64"/>
        <v>0</v>
      </c>
      <c r="CE140" s="11" t="b">
        <f t="shared" si="64"/>
        <v>0</v>
      </c>
      <c r="CF140" s="11" t="b">
        <f t="shared" si="64"/>
        <v>0</v>
      </c>
      <c r="CG140" s="11" t="b">
        <f t="shared" si="64"/>
        <v>0</v>
      </c>
      <c r="CH140" s="11" t="b">
        <f t="shared" si="64"/>
        <v>0</v>
      </c>
      <c r="CI140" s="11" t="b">
        <f t="shared" si="64"/>
        <v>0</v>
      </c>
      <c r="CJ140" s="11" t="b">
        <f t="shared" si="64"/>
        <v>0</v>
      </c>
      <c r="CK140" s="11" t="b">
        <f t="shared" si="64"/>
        <v>0</v>
      </c>
      <c r="CL140" s="11" t="b">
        <f t="shared" si="64"/>
        <v>0</v>
      </c>
      <c r="CM140" s="11" t="b">
        <f t="shared" si="64"/>
        <v>0</v>
      </c>
      <c r="CN140" s="11" t="b">
        <f t="shared" si="64"/>
        <v>0</v>
      </c>
      <c r="CO140" s="11" t="b">
        <f t="shared" si="53"/>
        <v>0</v>
      </c>
      <c r="CP140" s="11" t="b">
        <f t="shared" si="78"/>
        <v>0</v>
      </c>
      <c r="CQ140" s="11" t="b">
        <f t="shared" si="77"/>
        <v>0</v>
      </c>
    </row>
    <row r="141" spans="1:96">
      <c r="A141" t="s">
        <v>985</v>
      </c>
      <c r="B141" t="s">
        <v>986</v>
      </c>
      <c r="C141" t="s">
        <v>802</v>
      </c>
      <c r="D141" t="s">
        <v>54</v>
      </c>
      <c r="E141" t="s">
        <v>71</v>
      </c>
      <c r="F141" t="s">
        <v>116</v>
      </c>
      <c r="G141">
        <f t="shared" si="79"/>
        <v>0</v>
      </c>
      <c r="H141">
        <f t="shared" si="79"/>
        <v>1</v>
      </c>
      <c r="I141">
        <f t="shared" si="79"/>
        <v>0</v>
      </c>
      <c r="J141">
        <f t="shared" si="79"/>
        <v>0</v>
      </c>
      <c r="K141">
        <f t="shared" si="67"/>
        <v>1</v>
      </c>
      <c r="L141" t="s">
        <v>96</v>
      </c>
      <c r="M141" t="s">
        <v>260</v>
      </c>
      <c r="N141" t="str">
        <f t="shared" si="68"/>
        <v>Greece</v>
      </c>
      <c r="O141" t="s">
        <v>59</v>
      </c>
      <c r="P141" t="s">
        <v>60</v>
      </c>
      <c r="Q141">
        <v>3</v>
      </c>
      <c r="R141">
        <v>2</v>
      </c>
      <c r="S141">
        <v>4</v>
      </c>
      <c r="T141">
        <v>1</v>
      </c>
      <c r="U141">
        <v>4</v>
      </c>
      <c r="V141">
        <v>4</v>
      </c>
      <c r="W141">
        <v>4</v>
      </c>
      <c r="X141">
        <f t="shared" si="69"/>
        <v>0.16666666666666666</v>
      </c>
      <c r="Y141">
        <f t="shared" si="70"/>
        <v>-0.125</v>
      </c>
      <c r="Z141">
        <v>6</v>
      </c>
      <c r="AA141">
        <v>6</v>
      </c>
      <c r="AB141">
        <v>6</v>
      </c>
      <c r="AC141">
        <v>6</v>
      </c>
      <c r="AD141">
        <v>6</v>
      </c>
      <c r="AE141">
        <v>6</v>
      </c>
      <c r="AF141">
        <v>6</v>
      </c>
      <c r="AG141">
        <v>0</v>
      </c>
      <c r="AH141">
        <v>6</v>
      </c>
      <c r="AI141" s="35">
        <v>6</v>
      </c>
      <c r="AJ141">
        <v>6</v>
      </c>
      <c r="AK141">
        <v>6</v>
      </c>
      <c r="AL141">
        <v>6</v>
      </c>
      <c r="AM141">
        <v>6</v>
      </c>
      <c r="AN141">
        <v>6</v>
      </c>
      <c r="AO141">
        <v>3</v>
      </c>
      <c r="AP141">
        <v>3</v>
      </c>
      <c r="AQ141">
        <v>6</v>
      </c>
      <c r="AR141">
        <v>6</v>
      </c>
      <c r="AS141">
        <v>6</v>
      </c>
      <c r="AT141">
        <v>6</v>
      </c>
      <c r="AU141">
        <v>6</v>
      </c>
      <c r="AV141">
        <f t="shared" si="71"/>
        <v>6</v>
      </c>
      <c r="AW141">
        <v>6</v>
      </c>
      <c r="AX141">
        <v>6</v>
      </c>
      <c r="AY141">
        <f t="shared" si="65"/>
        <v>5.25</v>
      </c>
      <c r="AZ141">
        <f t="shared" si="72"/>
        <v>1</v>
      </c>
      <c r="BA141">
        <f t="shared" si="80"/>
        <v>6</v>
      </c>
      <c r="BB141">
        <f t="shared" si="73"/>
        <v>1</v>
      </c>
      <c r="BC141" t="s">
        <v>61</v>
      </c>
      <c r="BD141" t="s">
        <v>392</v>
      </c>
      <c r="BE141" t="s">
        <v>987</v>
      </c>
      <c r="BF141">
        <v>0</v>
      </c>
      <c r="BG141">
        <v>1</v>
      </c>
      <c r="BH141">
        <f t="shared" si="61"/>
        <v>1</v>
      </c>
      <c r="BI141">
        <v>1</v>
      </c>
      <c r="BJ141">
        <v>1</v>
      </c>
      <c r="BK141">
        <f t="shared" si="74"/>
        <v>0</v>
      </c>
      <c r="BL141" t="s">
        <v>64</v>
      </c>
      <c r="BM141" t="s">
        <v>65</v>
      </c>
      <c r="BN141" s="1">
        <v>3.2175925925925926E-3</v>
      </c>
      <c r="BP141" s="5" t="s">
        <v>1041</v>
      </c>
      <c r="BR141" s="11" t="b">
        <f t="shared" si="81"/>
        <v>0</v>
      </c>
      <c r="BS141" s="11" t="b">
        <f t="shared" si="81"/>
        <v>0</v>
      </c>
      <c r="BT141" s="11" t="b">
        <f t="shared" si="81"/>
        <v>0</v>
      </c>
      <c r="BU141" s="11" t="b">
        <f t="shared" si="81"/>
        <v>0</v>
      </c>
      <c r="BV141" s="11" t="b">
        <f t="shared" si="63"/>
        <v>0</v>
      </c>
      <c r="BW141" s="11" t="b">
        <f t="shared" si="63"/>
        <v>0</v>
      </c>
      <c r="BZ141" s="11" t="b">
        <f t="shared" si="75"/>
        <v>0</v>
      </c>
      <c r="CA141" s="11" t="b">
        <f t="shared" si="76"/>
        <v>0</v>
      </c>
      <c r="CB141" s="11" t="b">
        <f t="shared" si="64"/>
        <v>0</v>
      </c>
      <c r="CC141" s="11" t="b">
        <f t="shared" si="64"/>
        <v>0</v>
      </c>
      <c r="CD141" s="11" t="b">
        <f t="shared" si="64"/>
        <v>0</v>
      </c>
      <c r="CE141" s="11" t="b">
        <f t="shared" si="64"/>
        <v>0</v>
      </c>
      <c r="CF141" s="11" t="b">
        <f t="shared" si="64"/>
        <v>0</v>
      </c>
      <c r="CG141" s="11" t="b">
        <f t="shared" si="64"/>
        <v>0</v>
      </c>
      <c r="CH141" s="11" t="b">
        <f t="shared" si="64"/>
        <v>0</v>
      </c>
      <c r="CI141" s="11" t="b">
        <f t="shared" si="64"/>
        <v>0</v>
      </c>
      <c r="CJ141" s="11" t="b">
        <f t="shared" si="64"/>
        <v>0</v>
      </c>
      <c r="CK141" s="11" t="b">
        <f t="shared" si="64"/>
        <v>0</v>
      </c>
      <c r="CL141" s="11" t="b">
        <f t="shared" si="64"/>
        <v>0</v>
      </c>
      <c r="CM141" s="11" t="b">
        <f t="shared" si="64"/>
        <v>0</v>
      </c>
      <c r="CN141" s="11" t="b">
        <f t="shared" si="64"/>
        <v>0</v>
      </c>
      <c r="CO141" s="11" t="b">
        <f t="shared" si="53"/>
        <v>0</v>
      </c>
      <c r="CP141" s="11" t="b">
        <f t="shared" si="78"/>
        <v>0</v>
      </c>
      <c r="CQ141" s="11" t="b">
        <f t="shared" si="77"/>
        <v>0</v>
      </c>
      <c r="CR141" t="s">
        <v>988</v>
      </c>
    </row>
    <row r="142" spans="1:96">
      <c r="A142" t="s">
        <v>989</v>
      </c>
      <c r="B142" t="s">
        <v>990</v>
      </c>
      <c r="C142" t="s">
        <v>802</v>
      </c>
      <c r="D142" t="s">
        <v>54</v>
      </c>
      <c r="E142" t="s">
        <v>55</v>
      </c>
      <c r="F142" t="s">
        <v>132</v>
      </c>
      <c r="G142">
        <f t="shared" si="79"/>
        <v>1</v>
      </c>
      <c r="H142">
        <f t="shared" si="79"/>
        <v>0</v>
      </c>
      <c r="I142">
        <f t="shared" si="79"/>
        <v>0</v>
      </c>
      <c r="J142">
        <f t="shared" si="79"/>
        <v>0</v>
      </c>
      <c r="K142">
        <f t="shared" si="67"/>
        <v>1</v>
      </c>
      <c r="L142" t="s">
        <v>96</v>
      </c>
      <c r="M142" t="s">
        <v>844</v>
      </c>
      <c r="N142" t="str">
        <f t="shared" si="68"/>
        <v>France</v>
      </c>
      <c r="O142" t="s">
        <v>74</v>
      </c>
      <c r="P142" t="s">
        <v>60</v>
      </c>
      <c r="Q142">
        <v>2</v>
      </c>
      <c r="R142">
        <v>0</v>
      </c>
      <c r="S142">
        <v>3</v>
      </c>
      <c r="T142">
        <v>4</v>
      </c>
      <c r="U142">
        <v>5</v>
      </c>
      <c r="V142">
        <v>3</v>
      </c>
      <c r="W142">
        <v>4</v>
      </c>
      <c r="X142">
        <f t="shared" si="69"/>
        <v>4.1666666666666664E-2</v>
      </c>
      <c r="Y142">
        <f t="shared" si="70"/>
        <v>-8.3333333333333329E-2</v>
      </c>
      <c r="Z142">
        <v>4</v>
      </c>
      <c r="AA142">
        <v>6</v>
      </c>
      <c r="AB142">
        <v>2</v>
      </c>
      <c r="AC142">
        <v>6</v>
      </c>
      <c r="AD142">
        <v>4</v>
      </c>
      <c r="AE142">
        <v>6</v>
      </c>
      <c r="AF142">
        <v>3</v>
      </c>
      <c r="AG142">
        <v>2</v>
      </c>
      <c r="AH142">
        <v>4</v>
      </c>
      <c r="AI142" s="35">
        <v>6</v>
      </c>
      <c r="AJ142">
        <v>5</v>
      </c>
      <c r="AK142">
        <v>5</v>
      </c>
      <c r="AL142">
        <v>5</v>
      </c>
      <c r="AM142">
        <v>6</v>
      </c>
      <c r="AN142">
        <v>6</v>
      </c>
      <c r="AO142">
        <v>5</v>
      </c>
      <c r="AP142">
        <v>5</v>
      </c>
      <c r="AQ142">
        <v>4</v>
      </c>
      <c r="AR142">
        <v>5</v>
      </c>
      <c r="AS142">
        <v>5</v>
      </c>
      <c r="AT142">
        <v>5</v>
      </c>
      <c r="AU142">
        <v>5</v>
      </c>
      <c r="AV142">
        <f t="shared" si="71"/>
        <v>4.8</v>
      </c>
      <c r="AW142">
        <v>6</v>
      </c>
      <c r="AX142">
        <v>6</v>
      </c>
      <c r="AY142">
        <f t="shared" si="65"/>
        <v>5.375</v>
      </c>
      <c r="AZ142">
        <f t="shared" si="72"/>
        <v>1</v>
      </c>
      <c r="BA142">
        <f t="shared" si="80"/>
        <v>4.375</v>
      </c>
      <c r="BB142">
        <f t="shared" si="73"/>
        <v>1</v>
      </c>
      <c r="BC142" t="s">
        <v>297</v>
      </c>
      <c r="BD142" t="s">
        <v>228</v>
      </c>
      <c r="BE142" t="s">
        <v>397</v>
      </c>
      <c r="BF142">
        <v>1</v>
      </c>
      <c r="BH142">
        <f t="shared" si="61"/>
        <v>1</v>
      </c>
      <c r="BI142">
        <v>1</v>
      </c>
      <c r="BJ142">
        <v>3</v>
      </c>
      <c r="BK142">
        <f t="shared" si="74"/>
        <v>1</v>
      </c>
      <c r="BL142" t="s">
        <v>574</v>
      </c>
      <c r="BM142" t="s">
        <v>301</v>
      </c>
      <c r="BN142" s="1">
        <v>6.5277777777777782E-3</v>
      </c>
      <c r="BO142" t="s">
        <v>991</v>
      </c>
      <c r="BP142" s="5" t="s">
        <v>736</v>
      </c>
      <c r="BQ142" s="5" t="s">
        <v>1124</v>
      </c>
      <c r="BR142" s="11" t="b">
        <f t="shared" si="81"/>
        <v>0</v>
      </c>
      <c r="BS142" s="11" t="b">
        <f t="shared" si="81"/>
        <v>0</v>
      </c>
      <c r="BT142" s="11" t="b">
        <f t="shared" si="81"/>
        <v>0</v>
      </c>
      <c r="BU142" s="11" t="b">
        <f t="shared" si="81"/>
        <v>0</v>
      </c>
      <c r="BV142" s="11" t="b">
        <f t="shared" si="63"/>
        <v>0</v>
      </c>
      <c r="BW142" s="11" t="b">
        <f t="shared" si="63"/>
        <v>0</v>
      </c>
      <c r="BX142" s="5" t="s">
        <v>1097</v>
      </c>
      <c r="BZ142" s="11" t="b">
        <f t="shared" si="75"/>
        <v>1</v>
      </c>
      <c r="CA142" s="11" t="b">
        <f t="shared" si="76"/>
        <v>0</v>
      </c>
      <c r="CB142" s="11" t="b">
        <f t="shared" si="64"/>
        <v>0</v>
      </c>
      <c r="CC142" s="11" t="b">
        <f t="shared" si="64"/>
        <v>0</v>
      </c>
      <c r="CD142" s="11" t="b">
        <f t="shared" si="64"/>
        <v>0</v>
      </c>
      <c r="CE142" s="11" t="b">
        <f t="shared" si="64"/>
        <v>0</v>
      </c>
      <c r="CF142" s="11" t="b">
        <f t="shared" si="64"/>
        <v>0</v>
      </c>
      <c r="CG142" s="11" t="b">
        <f t="shared" si="64"/>
        <v>0</v>
      </c>
      <c r="CH142" s="11" t="b">
        <f t="shared" si="64"/>
        <v>0</v>
      </c>
      <c r="CI142" s="11" t="b">
        <f t="shared" si="64"/>
        <v>0</v>
      </c>
      <c r="CJ142" s="11" t="b">
        <f t="shared" si="64"/>
        <v>0</v>
      </c>
      <c r="CK142" s="11" t="b">
        <f t="shared" si="64"/>
        <v>0</v>
      </c>
      <c r="CL142" s="11" t="b">
        <f t="shared" si="64"/>
        <v>0</v>
      </c>
      <c r="CM142" s="11" t="b">
        <f t="shared" si="64"/>
        <v>1</v>
      </c>
      <c r="CN142" s="11" t="b">
        <f t="shared" si="64"/>
        <v>0</v>
      </c>
      <c r="CO142" s="11" t="b">
        <f t="shared" si="53"/>
        <v>0</v>
      </c>
      <c r="CP142" s="11" t="b">
        <f t="shared" si="78"/>
        <v>0</v>
      </c>
      <c r="CQ142" s="11" t="b">
        <f t="shared" si="77"/>
        <v>0</v>
      </c>
    </row>
    <row r="143" spans="1:96">
      <c r="A143" t="s">
        <v>992</v>
      </c>
      <c r="B143" t="s">
        <v>993</v>
      </c>
      <c r="C143" t="s">
        <v>802</v>
      </c>
      <c r="D143" t="s">
        <v>70</v>
      </c>
      <c r="E143" t="s">
        <v>71</v>
      </c>
      <c r="F143" t="s">
        <v>56</v>
      </c>
      <c r="G143">
        <f t="shared" si="79"/>
        <v>0</v>
      </c>
      <c r="H143">
        <f t="shared" si="79"/>
        <v>0</v>
      </c>
      <c r="I143">
        <f t="shared" si="79"/>
        <v>0</v>
      </c>
      <c r="J143">
        <f t="shared" si="79"/>
        <v>1</v>
      </c>
      <c r="K143">
        <f t="shared" si="67"/>
        <v>1</v>
      </c>
      <c r="L143" t="s">
        <v>72</v>
      </c>
      <c r="M143" t="s">
        <v>994</v>
      </c>
      <c r="N143" t="str">
        <f t="shared" si="68"/>
        <v>USA, Michigan</v>
      </c>
      <c r="O143" t="s">
        <v>59</v>
      </c>
      <c r="P143" t="s">
        <v>60</v>
      </c>
      <c r="Q143">
        <v>3</v>
      </c>
      <c r="R143">
        <v>4</v>
      </c>
      <c r="S143">
        <v>2</v>
      </c>
      <c r="T143">
        <v>4</v>
      </c>
      <c r="U143">
        <v>3</v>
      </c>
      <c r="V143">
        <v>4</v>
      </c>
      <c r="W143">
        <v>5</v>
      </c>
      <c r="X143">
        <f t="shared" si="69"/>
        <v>-0.125</v>
      </c>
      <c r="Y143">
        <f t="shared" si="70"/>
        <v>0</v>
      </c>
      <c r="Z143">
        <v>4</v>
      </c>
      <c r="AA143">
        <v>6</v>
      </c>
      <c r="AB143">
        <v>5</v>
      </c>
      <c r="AC143">
        <v>6</v>
      </c>
      <c r="AD143">
        <v>6</v>
      </c>
      <c r="AE143">
        <v>6</v>
      </c>
      <c r="AF143">
        <v>5</v>
      </c>
      <c r="AG143">
        <v>1</v>
      </c>
      <c r="AH143">
        <v>5</v>
      </c>
      <c r="AI143" s="35">
        <v>4</v>
      </c>
      <c r="AJ143">
        <v>5</v>
      </c>
      <c r="AK143">
        <v>5</v>
      </c>
      <c r="AL143">
        <v>5</v>
      </c>
      <c r="AM143">
        <v>5</v>
      </c>
      <c r="AN143">
        <v>5</v>
      </c>
      <c r="AO143">
        <v>5</v>
      </c>
      <c r="AP143">
        <v>5</v>
      </c>
      <c r="AQ143">
        <v>5</v>
      </c>
      <c r="AR143">
        <v>5</v>
      </c>
      <c r="AS143">
        <v>5</v>
      </c>
      <c r="AT143">
        <v>4</v>
      </c>
      <c r="AU143">
        <v>4</v>
      </c>
      <c r="AV143">
        <f t="shared" si="71"/>
        <v>4.5999999999999996</v>
      </c>
      <c r="AW143">
        <v>6</v>
      </c>
      <c r="AX143">
        <v>5</v>
      </c>
      <c r="AY143">
        <f t="shared" si="65"/>
        <v>4.875</v>
      </c>
      <c r="AZ143">
        <f t="shared" si="72"/>
        <v>1</v>
      </c>
      <c r="BA143">
        <f t="shared" si="80"/>
        <v>5.375</v>
      </c>
      <c r="BB143">
        <f t="shared" si="73"/>
        <v>1</v>
      </c>
      <c r="BC143" t="s">
        <v>282</v>
      </c>
      <c r="BD143" t="s">
        <v>672</v>
      </c>
      <c r="BE143" t="s">
        <v>995</v>
      </c>
      <c r="BF143">
        <v>2</v>
      </c>
      <c r="BH143">
        <f t="shared" si="61"/>
        <v>2</v>
      </c>
      <c r="BI143">
        <v>2</v>
      </c>
      <c r="BJ143">
        <v>4</v>
      </c>
      <c r="BK143">
        <f t="shared" si="74"/>
        <v>1</v>
      </c>
      <c r="BL143" t="s">
        <v>996</v>
      </c>
      <c r="BM143" t="s">
        <v>601</v>
      </c>
      <c r="BN143" s="1">
        <v>3.0439814814814821E-3</v>
      </c>
      <c r="BO143" t="s">
        <v>857</v>
      </c>
      <c r="BP143" s="5" t="s">
        <v>736</v>
      </c>
      <c r="BQ143" s="5" t="s">
        <v>1162</v>
      </c>
      <c r="BR143" s="11" t="b">
        <f t="shared" si="81"/>
        <v>0</v>
      </c>
      <c r="BS143" s="11" t="b">
        <f t="shared" si="81"/>
        <v>0</v>
      </c>
      <c r="BT143" s="11" t="b">
        <f t="shared" si="81"/>
        <v>0</v>
      </c>
      <c r="BU143" s="11" t="b">
        <f t="shared" si="81"/>
        <v>0</v>
      </c>
      <c r="BV143" s="11" t="b">
        <f t="shared" si="63"/>
        <v>0</v>
      </c>
      <c r="BW143" s="11" t="b">
        <f t="shared" si="63"/>
        <v>0</v>
      </c>
      <c r="BZ143" s="11" t="b">
        <f t="shared" si="75"/>
        <v>0</v>
      </c>
      <c r="CA143" s="11" t="b">
        <f t="shared" si="76"/>
        <v>0</v>
      </c>
      <c r="CB143" s="11" t="b">
        <f t="shared" si="64"/>
        <v>0</v>
      </c>
      <c r="CC143" s="11" t="b">
        <f t="shared" si="64"/>
        <v>0</v>
      </c>
      <c r="CD143" s="11" t="b">
        <f t="shared" si="64"/>
        <v>0</v>
      </c>
      <c r="CE143" s="11" t="b">
        <f t="shared" si="64"/>
        <v>0</v>
      </c>
      <c r="CF143" s="11" t="b">
        <f t="shared" si="64"/>
        <v>0</v>
      </c>
      <c r="CG143" s="11" t="b">
        <f t="shared" si="64"/>
        <v>0</v>
      </c>
      <c r="CH143" s="11" t="b">
        <f t="shared" si="64"/>
        <v>0</v>
      </c>
      <c r="CI143" s="11" t="b">
        <f t="shared" si="64"/>
        <v>0</v>
      </c>
      <c r="CJ143" s="11" t="b">
        <f t="shared" si="64"/>
        <v>0</v>
      </c>
      <c r="CK143" s="11" t="b">
        <f t="shared" si="64"/>
        <v>0</v>
      </c>
      <c r="CL143" s="11" t="b">
        <f t="shared" si="64"/>
        <v>0</v>
      </c>
      <c r="CM143" s="11" t="b">
        <f t="shared" si="64"/>
        <v>0</v>
      </c>
      <c r="CN143" s="11" t="b">
        <f t="shared" si="64"/>
        <v>0</v>
      </c>
      <c r="CO143" s="11" t="b">
        <f t="shared" si="53"/>
        <v>0</v>
      </c>
      <c r="CP143" s="11" t="b">
        <f t="shared" si="78"/>
        <v>0</v>
      </c>
      <c r="CQ143" s="11" t="b">
        <f t="shared" si="77"/>
        <v>0</v>
      </c>
    </row>
    <row r="144" spans="1:96">
      <c r="A144" t="s">
        <v>997</v>
      </c>
      <c r="B144" t="s">
        <v>998</v>
      </c>
      <c r="C144" t="s">
        <v>802</v>
      </c>
      <c r="D144" t="s">
        <v>81</v>
      </c>
      <c r="E144" t="s">
        <v>71</v>
      </c>
      <c r="F144" t="s">
        <v>83</v>
      </c>
      <c r="G144">
        <f t="shared" si="79"/>
        <v>0</v>
      </c>
      <c r="H144">
        <f t="shared" si="79"/>
        <v>0</v>
      </c>
      <c r="I144">
        <f t="shared" si="79"/>
        <v>1</v>
      </c>
      <c r="J144">
        <f t="shared" si="79"/>
        <v>0</v>
      </c>
      <c r="K144">
        <f t="shared" si="67"/>
        <v>1</v>
      </c>
      <c r="L144" t="s">
        <v>72</v>
      </c>
      <c r="M144" t="s">
        <v>125</v>
      </c>
      <c r="N144" t="str">
        <f t="shared" si="68"/>
        <v>United Kingdom</v>
      </c>
      <c r="O144" t="s">
        <v>74</v>
      </c>
      <c r="P144" t="s">
        <v>98</v>
      </c>
      <c r="Q144">
        <v>5</v>
      </c>
      <c r="R144">
        <v>4</v>
      </c>
      <c r="S144">
        <v>5</v>
      </c>
      <c r="T144">
        <v>3</v>
      </c>
      <c r="U144">
        <v>5</v>
      </c>
      <c r="V144">
        <v>4</v>
      </c>
      <c r="W144">
        <v>4</v>
      </c>
      <c r="X144">
        <f t="shared" si="69"/>
        <v>0.125</v>
      </c>
      <c r="Y144">
        <f t="shared" si="70"/>
        <v>-8.3333333333333329E-2</v>
      </c>
      <c r="Z144">
        <v>5</v>
      </c>
      <c r="AA144">
        <v>5</v>
      </c>
      <c r="AB144">
        <v>5</v>
      </c>
      <c r="AC144">
        <v>6</v>
      </c>
      <c r="AD144">
        <v>5</v>
      </c>
      <c r="AE144">
        <v>5</v>
      </c>
      <c r="AF144">
        <v>3</v>
      </c>
      <c r="AG144">
        <v>2</v>
      </c>
      <c r="AH144">
        <v>4</v>
      </c>
      <c r="AI144" s="35">
        <v>5</v>
      </c>
      <c r="AJ144">
        <v>3</v>
      </c>
      <c r="AK144">
        <v>4</v>
      </c>
      <c r="AL144">
        <v>5</v>
      </c>
      <c r="AM144">
        <v>6</v>
      </c>
      <c r="AN144">
        <v>5</v>
      </c>
      <c r="AO144">
        <v>5</v>
      </c>
      <c r="AP144">
        <v>5</v>
      </c>
      <c r="AQ144">
        <v>4</v>
      </c>
      <c r="AR144">
        <v>4</v>
      </c>
      <c r="AS144">
        <v>4</v>
      </c>
      <c r="AT144">
        <v>4</v>
      </c>
      <c r="AU144">
        <v>4</v>
      </c>
      <c r="AV144">
        <f t="shared" si="71"/>
        <v>4</v>
      </c>
      <c r="AW144">
        <v>6</v>
      </c>
      <c r="AX144">
        <v>5</v>
      </c>
      <c r="AY144">
        <f t="shared" si="65"/>
        <v>4.75</v>
      </c>
      <c r="AZ144">
        <f t="shared" si="72"/>
        <v>1</v>
      </c>
      <c r="BA144">
        <f t="shared" ref="BA144:BA178" si="82">AVERAGE(BM146,Z144,AA144,AB144:AF144,AH144)</f>
        <v>4.75</v>
      </c>
      <c r="BB144">
        <f t="shared" si="73"/>
        <v>1</v>
      </c>
      <c r="BC144" t="s">
        <v>297</v>
      </c>
      <c r="BD144" t="s">
        <v>198</v>
      </c>
      <c r="BE144" t="s">
        <v>397</v>
      </c>
      <c r="BF144">
        <v>0</v>
      </c>
      <c r="BG144" t="s">
        <v>1100</v>
      </c>
      <c r="BH144" t="str">
        <f t="shared" si="61"/>
        <v>no dialog file</v>
      </c>
      <c r="BI144">
        <v>1</v>
      </c>
      <c r="BJ144">
        <v>1</v>
      </c>
      <c r="BK144">
        <f t="shared" si="74"/>
        <v>0</v>
      </c>
      <c r="BL144" t="s">
        <v>999</v>
      </c>
      <c r="BM144" t="s">
        <v>301</v>
      </c>
      <c r="BN144" s="1">
        <v>4.8263888888888887E-3</v>
      </c>
      <c r="BO144" t="s">
        <v>1000</v>
      </c>
      <c r="BP144" s="5" t="s">
        <v>736</v>
      </c>
      <c r="BQ144" s="5" t="s">
        <v>1163</v>
      </c>
      <c r="BR144" s="11" t="b">
        <f t="shared" si="81"/>
        <v>0</v>
      </c>
      <c r="BS144" s="11" t="b">
        <f t="shared" si="81"/>
        <v>0</v>
      </c>
      <c r="BT144" s="11" t="b">
        <f t="shared" si="81"/>
        <v>0</v>
      </c>
      <c r="BU144" s="11" t="b">
        <f t="shared" si="81"/>
        <v>0</v>
      </c>
      <c r="BV144" s="11" t="b">
        <f t="shared" ref="BV144:BW149" si="83">ISNUMBER(SEARCH(BV$2,$BQ144))</f>
        <v>0</v>
      </c>
      <c r="BW144" s="11" t="b">
        <f t="shared" si="83"/>
        <v>1</v>
      </c>
      <c r="BX144" s="5" t="s">
        <v>1128</v>
      </c>
      <c r="BZ144" s="11" t="b">
        <f t="shared" si="75"/>
        <v>1</v>
      </c>
      <c r="CA144" s="11" t="b">
        <f t="shared" si="76"/>
        <v>0</v>
      </c>
      <c r="CB144" s="11" t="b">
        <f t="shared" si="64"/>
        <v>0</v>
      </c>
      <c r="CC144" s="11" t="b">
        <f t="shared" si="64"/>
        <v>0</v>
      </c>
      <c r="CD144" s="11" t="b">
        <f t="shared" si="64"/>
        <v>0</v>
      </c>
      <c r="CE144" s="11" t="b">
        <f t="shared" si="64"/>
        <v>0</v>
      </c>
      <c r="CF144" s="11" t="b">
        <f t="shared" si="64"/>
        <v>0</v>
      </c>
      <c r="CG144" s="11" t="b">
        <f t="shared" si="64"/>
        <v>0</v>
      </c>
      <c r="CH144" s="11" t="b">
        <f t="shared" si="64"/>
        <v>0</v>
      </c>
      <c r="CI144" s="11" t="b">
        <f t="shared" si="64"/>
        <v>0</v>
      </c>
      <c r="CJ144" s="11" t="b">
        <f t="shared" si="64"/>
        <v>0</v>
      </c>
      <c r="CK144" s="11" t="b">
        <f t="shared" si="64"/>
        <v>0</v>
      </c>
      <c r="CL144" s="11" t="b">
        <f t="shared" si="64"/>
        <v>0</v>
      </c>
      <c r="CM144" s="11" t="b">
        <f t="shared" si="64"/>
        <v>0</v>
      </c>
      <c r="CN144" s="11" t="b">
        <f t="shared" si="64"/>
        <v>0</v>
      </c>
      <c r="CO144" s="11" t="b">
        <f t="shared" si="53"/>
        <v>0</v>
      </c>
      <c r="CP144" s="11" t="b">
        <f t="shared" si="78"/>
        <v>0</v>
      </c>
      <c r="CQ144" s="11" t="b">
        <f t="shared" si="77"/>
        <v>0</v>
      </c>
      <c r="CR144" t="s">
        <v>1001</v>
      </c>
    </row>
    <row r="145" spans="1:96">
      <c r="A145" t="s">
        <v>1002</v>
      </c>
      <c r="B145" t="s">
        <v>1003</v>
      </c>
      <c r="C145" t="s">
        <v>802</v>
      </c>
      <c r="D145" t="s">
        <v>70</v>
      </c>
      <c r="E145" t="s">
        <v>82</v>
      </c>
      <c r="F145" t="s">
        <v>132</v>
      </c>
      <c r="G145">
        <f t="shared" si="79"/>
        <v>1</v>
      </c>
      <c r="H145">
        <f t="shared" si="79"/>
        <v>0</v>
      </c>
      <c r="I145">
        <f t="shared" si="79"/>
        <v>0</v>
      </c>
      <c r="J145">
        <f t="shared" si="79"/>
        <v>0</v>
      </c>
      <c r="K145">
        <f t="shared" si="67"/>
        <v>1</v>
      </c>
      <c r="L145" t="s">
        <v>72</v>
      </c>
      <c r="M145" t="s">
        <v>84</v>
      </c>
      <c r="N145" t="str">
        <f t="shared" si="68"/>
        <v>United States</v>
      </c>
      <c r="O145" t="s">
        <v>74</v>
      </c>
      <c r="P145" t="s">
        <v>60</v>
      </c>
      <c r="Q145">
        <v>2</v>
      </c>
      <c r="R145">
        <v>3</v>
      </c>
      <c r="S145">
        <v>3</v>
      </c>
      <c r="T145">
        <v>2</v>
      </c>
      <c r="U145">
        <v>3</v>
      </c>
      <c r="V145">
        <v>4</v>
      </c>
      <c r="W145">
        <v>4</v>
      </c>
      <c r="X145">
        <f t="shared" si="69"/>
        <v>0</v>
      </c>
      <c r="Y145">
        <f t="shared" si="70"/>
        <v>-4.1666666666666664E-2</v>
      </c>
      <c r="Z145">
        <v>2</v>
      </c>
      <c r="AA145">
        <v>1</v>
      </c>
      <c r="AB145">
        <v>2</v>
      </c>
      <c r="AC145">
        <v>5</v>
      </c>
      <c r="AD145">
        <v>2</v>
      </c>
      <c r="AE145">
        <v>6</v>
      </c>
      <c r="AF145">
        <v>3</v>
      </c>
      <c r="AG145">
        <v>2</v>
      </c>
      <c r="AH145">
        <v>4</v>
      </c>
      <c r="AI145" s="35">
        <v>4</v>
      </c>
      <c r="AJ145">
        <v>2</v>
      </c>
      <c r="AK145">
        <v>6</v>
      </c>
      <c r="AL145">
        <v>2</v>
      </c>
      <c r="AM145">
        <v>6</v>
      </c>
      <c r="AN145">
        <v>6</v>
      </c>
      <c r="AO145">
        <v>4</v>
      </c>
      <c r="AP145">
        <v>3</v>
      </c>
      <c r="AQ145">
        <v>1</v>
      </c>
      <c r="AR145">
        <v>1</v>
      </c>
      <c r="AS145">
        <v>2</v>
      </c>
      <c r="AT145">
        <v>1</v>
      </c>
      <c r="AU145">
        <v>1</v>
      </c>
      <c r="AV145">
        <f t="shared" si="71"/>
        <v>1.2</v>
      </c>
      <c r="AW145">
        <v>6</v>
      </c>
      <c r="AX145">
        <v>6</v>
      </c>
      <c r="AY145">
        <f t="shared" si="65"/>
        <v>4.125</v>
      </c>
      <c r="AZ145">
        <f t="shared" si="72"/>
        <v>1</v>
      </c>
      <c r="BA145">
        <f t="shared" si="82"/>
        <v>3.125</v>
      </c>
      <c r="BB145">
        <f t="shared" si="73"/>
        <v>1</v>
      </c>
      <c r="BC145" t="s">
        <v>61</v>
      </c>
      <c r="BD145" t="s">
        <v>139</v>
      </c>
      <c r="BE145" t="s">
        <v>140</v>
      </c>
      <c r="BF145">
        <v>2</v>
      </c>
      <c r="BH145">
        <f t="shared" si="61"/>
        <v>2</v>
      </c>
      <c r="BI145">
        <v>1</v>
      </c>
      <c r="BJ145">
        <v>2</v>
      </c>
      <c r="BK145">
        <f t="shared" si="74"/>
        <v>1</v>
      </c>
      <c r="BL145" t="s">
        <v>181</v>
      </c>
      <c r="BM145" t="s">
        <v>65</v>
      </c>
      <c r="BN145" s="1">
        <v>3.4375E-3</v>
      </c>
      <c r="BO145" s="2"/>
      <c r="BP145" s="5" t="s">
        <v>1041</v>
      </c>
      <c r="BR145" s="11" t="b">
        <f t="shared" si="81"/>
        <v>0</v>
      </c>
      <c r="BS145" s="11" t="b">
        <f t="shared" si="81"/>
        <v>0</v>
      </c>
      <c r="BT145" s="11" t="b">
        <f t="shared" si="81"/>
        <v>0</v>
      </c>
      <c r="BU145" s="11" t="b">
        <f t="shared" si="81"/>
        <v>0</v>
      </c>
      <c r="BV145" s="11" t="b">
        <f t="shared" si="83"/>
        <v>0</v>
      </c>
      <c r="BW145" s="11" t="b">
        <f t="shared" si="83"/>
        <v>0</v>
      </c>
      <c r="BZ145" s="11" t="b">
        <f t="shared" si="75"/>
        <v>0</v>
      </c>
      <c r="CA145" s="11" t="b">
        <f t="shared" si="76"/>
        <v>0</v>
      </c>
      <c r="CB145" s="11" t="b">
        <f t="shared" si="64"/>
        <v>0</v>
      </c>
      <c r="CC145" s="11" t="b">
        <f t="shared" si="64"/>
        <v>0</v>
      </c>
      <c r="CD145" s="11" t="b">
        <f t="shared" si="64"/>
        <v>0</v>
      </c>
      <c r="CE145" s="11" t="b">
        <f t="shared" si="64"/>
        <v>0</v>
      </c>
      <c r="CF145" s="11" t="b">
        <f t="shared" si="64"/>
        <v>0</v>
      </c>
      <c r="CG145" s="11" t="b">
        <f t="shared" si="64"/>
        <v>0</v>
      </c>
      <c r="CH145" s="11" t="b">
        <f t="shared" si="64"/>
        <v>0</v>
      </c>
      <c r="CI145" s="11" t="b">
        <f t="shared" si="64"/>
        <v>0</v>
      </c>
      <c r="CJ145" s="11" t="b">
        <f t="shared" si="64"/>
        <v>0</v>
      </c>
      <c r="CK145" s="11" t="b">
        <f t="shared" si="64"/>
        <v>0</v>
      </c>
      <c r="CL145" s="11" t="b">
        <f t="shared" si="64"/>
        <v>0</v>
      </c>
      <c r="CM145" s="11" t="b">
        <f t="shared" si="64"/>
        <v>0</v>
      </c>
      <c r="CN145" s="11" t="b">
        <f t="shared" si="64"/>
        <v>0</v>
      </c>
      <c r="CO145" s="11" t="b">
        <f t="shared" si="53"/>
        <v>0</v>
      </c>
      <c r="CP145" s="11" t="b">
        <f t="shared" si="78"/>
        <v>0</v>
      </c>
      <c r="CQ145" s="11" t="b">
        <f t="shared" si="77"/>
        <v>0</v>
      </c>
    </row>
    <row r="146" spans="1:96">
      <c r="A146" t="s">
        <v>51</v>
      </c>
      <c r="B146" t="s">
        <v>52</v>
      </c>
      <c r="C146" t="s">
        <v>53</v>
      </c>
      <c r="D146" t="s">
        <v>54</v>
      </c>
      <c r="E146" t="s">
        <v>55</v>
      </c>
      <c r="F146" t="s">
        <v>56</v>
      </c>
      <c r="G146">
        <f t="shared" si="79"/>
        <v>0</v>
      </c>
      <c r="H146">
        <f t="shared" si="79"/>
        <v>0</v>
      </c>
      <c r="I146">
        <f t="shared" si="79"/>
        <v>0</v>
      </c>
      <c r="J146">
        <f t="shared" si="79"/>
        <v>1</v>
      </c>
      <c r="K146">
        <f t="shared" si="67"/>
        <v>1</v>
      </c>
      <c r="L146" t="s">
        <v>57</v>
      </c>
      <c r="M146" t="s">
        <v>58</v>
      </c>
      <c r="N146" t="str">
        <f t="shared" si="68"/>
        <v>Portugal</v>
      </c>
      <c r="O146" t="s">
        <v>59</v>
      </c>
      <c r="P146" t="s">
        <v>60</v>
      </c>
      <c r="Q146">
        <v>0</v>
      </c>
      <c r="R146">
        <v>2</v>
      </c>
      <c r="S146">
        <v>3</v>
      </c>
      <c r="T146">
        <v>4</v>
      </c>
      <c r="U146">
        <v>0</v>
      </c>
      <c r="V146">
        <v>0</v>
      </c>
      <c r="W146">
        <v>5</v>
      </c>
      <c r="X146">
        <f t="shared" si="69"/>
        <v>-0.125</v>
      </c>
      <c r="Y146">
        <f t="shared" si="70"/>
        <v>-4.1666666666666664E-2</v>
      </c>
      <c r="Z146">
        <v>2</v>
      </c>
      <c r="AA146">
        <v>5</v>
      </c>
      <c r="AB146">
        <v>3</v>
      </c>
      <c r="AC146">
        <v>6</v>
      </c>
      <c r="AD146">
        <v>3</v>
      </c>
      <c r="AE146">
        <v>3</v>
      </c>
      <c r="AF146">
        <v>1</v>
      </c>
      <c r="AG146">
        <v>5</v>
      </c>
      <c r="AH146">
        <v>1</v>
      </c>
      <c r="AI146" s="35">
        <v>1</v>
      </c>
      <c r="AJ146">
        <v>5</v>
      </c>
      <c r="AK146">
        <v>0</v>
      </c>
      <c r="AL146">
        <v>3</v>
      </c>
      <c r="AM146">
        <v>6</v>
      </c>
      <c r="AN146">
        <v>2</v>
      </c>
      <c r="AO146">
        <v>5</v>
      </c>
      <c r="AP146">
        <v>0</v>
      </c>
      <c r="AQ146">
        <v>0</v>
      </c>
      <c r="AR146">
        <v>0</v>
      </c>
      <c r="AS146">
        <v>0</v>
      </c>
      <c r="AT146">
        <v>0</v>
      </c>
      <c r="AU146">
        <v>0</v>
      </c>
      <c r="AV146">
        <f t="shared" si="71"/>
        <v>0</v>
      </c>
      <c r="AW146">
        <v>6</v>
      </c>
      <c r="AX146">
        <v>0</v>
      </c>
      <c r="AY146">
        <f t="shared" si="65"/>
        <v>2.75</v>
      </c>
      <c r="AZ146">
        <f t="shared" ref="AZ146:AZ179" si="84">IF(AY146&gt;3,1,0)</f>
        <v>0</v>
      </c>
      <c r="BA146">
        <f t="shared" si="82"/>
        <v>3</v>
      </c>
      <c r="BB146">
        <f t="shared" ref="BB146:BB179" si="85">IF(BA146&gt;3, 1, 0)</f>
        <v>0</v>
      </c>
      <c r="BC146" t="s">
        <v>61</v>
      </c>
      <c r="BD146" t="s">
        <v>62</v>
      </c>
      <c r="BE146" t="s">
        <v>63</v>
      </c>
      <c r="BF146">
        <v>1</v>
      </c>
      <c r="BH146">
        <f t="shared" si="61"/>
        <v>1</v>
      </c>
      <c r="BI146">
        <v>1</v>
      </c>
      <c r="BJ146">
        <v>2</v>
      </c>
      <c r="BK146">
        <v>1</v>
      </c>
      <c r="BL146" t="s">
        <v>64</v>
      </c>
      <c r="BM146" t="s">
        <v>65</v>
      </c>
      <c r="BN146" s="1">
        <v>3.1365740740740742E-3</v>
      </c>
      <c r="BO146" t="s">
        <v>66</v>
      </c>
      <c r="BP146" s="5" t="s">
        <v>1041</v>
      </c>
      <c r="BR146" s="11" t="b">
        <f t="shared" si="81"/>
        <v>0</v>
      </c>
      <c r="BS146" s="11" t="b">
        <f t="shared" si="81"/>
        <v>0</v>
      </c>
      <c r="BT146" s="11" t="b">
        <f t="shared" si="81"/>
        <v>0</v>
      </c>
      <c r="BU146" s="11" t="b">
        <f t="shared" si="81"/>
        <v>0</v>
      </c>
      <c r="BV146" s="11" t="b">
        <f t="shared" si="83"/>
        <v>0</v>
      </c>
      <c r="BW146" s="11" t="b">
        <f t="shared" si="83"/>
        <v>0</v>
      </c>
      <c r="BZ146" s="11" t="b">
        <f t="shared" si="75"/>
        <v>0</v>
      </c>
      <c r="CA146" s="11" t="b">
        <f t="shared" si="76"/>
        <v>0</v>
      </c>
      <c r="CB146" s="11" t="b">
        <f t="shared" si="64"/>
        <v>0</v>
      </c>
      <c r="CC146" s="11" t="b">
        <f t="shared" si="64"/>
        <v>0</v>
      </c>
      <c r="CD146" s="11" t="b">
        <f t="shared" si="64"/>
        <v>0</v>
      </c>
      <c r="CE146" s="11" t="b">
        <f t="shared" si="64"/>
        <v>0</v>
      </c>
      <c r="CF146" s="11" t="b">
        <f t="shared" si="64"/>
        <v>0</v>
      </c>
      <c r="CG146" s="11" t="b">
        <f t="shared" si="64"/>
        <v>0</v>
      </c>
      <c r="CH146" s="11" t="b">
        <f t="shared" si="64"/>
        <v>0</v>
      </c>
      <c r="CI146" s="11" t="b">
        <f t="shared" si="64"/>
        <v>0</v>
      </c>
      <c r="CJ146" s="11" t="b">
        <f t="shared" si="64"/>
        <v>0</v>
      </c>
      <c r="CK146" s="11" t="b">
        <f t="shared" si="64"/>
        <v>0</v>
      </c>
      <c r="CL146" s="11" t="b">
        <f t="shared" si="64"/>
        <v>0</v>
      </c>
      <c r="CM146" s="11" t="b">
        <f t="shared" si="64"/>
        <v>0</v>
      </c>
      <c r="CN146" s="11" t="b">
        <f t="shared" si="64"/>
        <v>0</v>
      </c>
      <c r="CO146" s="11" t="b">
        <f t="shared" si="53"/>
        <v>0</v>
      </c>
      <c r="CP146" s="11" t="b">
        <f t="shared" si="78"/>
        <v>0</v>
      </c>
      <c r="CQ146" s="11" t="b">
        <f t="shared" si="77"/>
        <v>0</v>
      </c>
      <c r="CR146" t="s">
        <v>67</v>
      </c>
    </row>
    <row r="147" spans="1:96">
      <c r="A147" t="s">
        <v>68</v>
      </c>
      <c r="B147" t="s">
        <v>69</v>
      </c>
      <c r="C147" t="s">
        <v>53</v>
      </c>
      <c r="D147" t="s">
        <v>70</v>
      </c>
      <c r="E147" t="s">
        <v>71</v>
      </c>
      <c r="F147" t="s">
        <v>56</v>
      </c>
      <c r="G147">
        <f t="shared" si="79"/>
        <v>0</v>
      </c>
      <c r="H147">
        <f t="shared" si="79"/>
        <v>0</v>
      </c>
      <c r="I147">
        <f t="shared" si="79"/>
        <v>0</v>
      </c>
      <c r="J147">
        <f t="shared" si="79"/>
        <v>1</v>
      </c>
      <c r="K147">
        <f t="shared" si="67"/>
        <v>1</v>
      </c>
      <c r="L147" t="s">
        <v>72</v>
      </c>
      <c r="M147" t="s">
        <v>73</v>
      </c>
      <c r="N147" t="str">
        <f t="shared" si="68"/>
        <v>USA</v>
      </c>
      <c r="O147" t="s">
        <v>74</v>
      </c>
      <c r="P147" t="s">
        <v>60</v>
      </c>
      <c r="Q147">
        <v>0</v>
      </c>
      <c r="R147">
        <v>1</v>
      </c>
      <c r="S147">
        <v>3</v>
      </c>
      <c r="T147">
        <v>0</v>
      </c>
      <c r="U147">
        <v>5</v>
      </c>
      <c r="V147">
        <v>3</v>
      </c>
      <c r="W147">
        <v>1</v>
      </c>
      <c r="X147">
        <f t="shared" si="69"/>
        <v>8.3333333333333329E-2</v>
      </c>
      <c r="Y147">
        <f t="shared" si="70"/>
        <v>-0.125</v>
      </c>
      <c r="Z147">
        <v>0</v>
      </c>
      <c r="AA147">
        <v>5</v>
      </c>
      <c r="AB147">
        <v>1</v>
      </c>
      <c r="AC147">
        <v>0</v>
      </c>
      <c r="AD147">
        <v>2</v>
      </c>
      <c r="AE147">
        <v>1</v>
      </c>
      <c r="AF147">
        <v>0</v>
      </c>
      <c r="AG147">
        <v>0</v>
      </c>
      <c r="AH147">
        <v>6</v>
      </c>
      <c r="AI147" s="35">
        <v>1</v>
      </c>
      <c r="AJ147">
        <v>4</v>
      </c>
      <c r="AK147">
        <v>4</v>
      </c>
      <c r="AL147">
        <v>5</v>
      </c>
      <c r="AM147">
        <v>6</v>
      </c>
      <c r="AN147">
        <v>2</v>
      </c>
      <c r="AO147">
        <v>5</v>
      </c>
      <c r="AP147">
        <v>0</v>
      </c>
      <c r="AQ147">
        <v>5</v>
      </c>
      <c r="AR147">
        <v>5</v>
      </c>
      <c r="AS147">
        <v>5</v>
      </c>
      <c r="AT147">
        <v>5</v>
      </c>
      <c r="AU147">
        <v>4</v>
      </c>
      <c r="AV147">
        <f t="shared" si="71"/>
        <v>4.8</v>
      </c>
      <c r="AW147">
        <v>6</v>
      </c>
      <c r="AX147">
        <v>0</v>
      </c>
      <c r="AY147">
        <f t="shared" si="65"/>
        <v>3.375</v>
      </c>
      <c r="AZ147">
        <f t="shared" si="84"/>
        <v>1</v>
      </c>
      <c r="BA147">
        <f t="shared" si="82"/>
        <v>1.875</v>
      </c>
      <c r="BB147">
        <f t="shared" si="85"/>
        <v>0</v>
      </c>
      <c r="BC147" t="s">
        <v>61</v>
      </c>
      <c r="BD147" t="s">
        <v>75</v>
      </c>
      <c r="BE147" t="s">
        <v>76</v>
      </c>
      <c r="BF147">
        <v>1</v>
      </c>
      <c r="BH147">
        <f t="shared" si="61"/>
        <v>1</v>
      </c>
      <c r="BI147">
        <v>1</v>
      </c>
      <c r="BJ147">
        <v>3</v>
      </c>
      <c r="BK147">
        <v>1</v>
      </c>
      <c r="BL147" t="s">
        <v>77</v>
      </c>
      <c r="BM147" t="s">
        <v>65</v>
      </c>
      <c r="BN147" s="1">
        <v>4.1319444444444442E-3</v>
      </c>
      <c r="BP147" s="5" t="s">
        <v>1041</v>
      </c>
      <c r="BR147" s="11" t="b">
        <f t="shared" si="81"/>
        <v>0</v>
      </c>
      <c r="BS147" s="11" t="b">
        <f t="shared" si="81"/>
        <v>0</v>
      </c>
      <c r="BT147" s="11" t="b">
        <f t="shared" si="81"/>
        <v>0</v>
      </c>
      <c r="BU147" s="11" t="b">
        <f t="shared" si="81"/>
        <v>0</v>
      </c>
      <c r="BV147" s="11" t="b">
        <f t="shared" si="83"/>
        <v>0</v>
      </c>
      <c r="BW147" s="11" t="b">
        <f t="shared" si="83"/>
        <v>0</v>
      </c>
      <c r="BZ147" s="11" t="b">
        <f t="shared" si="75"/>
        <v>0</v>
      </c>
      <c r="CA147" s="11" t="b">
        <f t="shared" si="76"/>
        <v>0</v>
      </c>
      <c r="CB147" s="11" t="b">
        <f t="shared" si="64"/>
        <v>0</v>
      </c>
      <c r="CC147" s="11" t="b">
        <f t="shared" si="64"/>
        <v>0</v>
      </c>
      <c r="CD147" s="11" t="b">
        <f t="shared" si="64"/>
        <v>0</v>
      </c>
      <c r="CE147" s="11" t="b">
        <f t="shared" si="64"/>
        <v>0</v>
      </c>
      <c r="CF147" s="11" t="b">
        <f t="shared" si="64"/>
        <v>0</v>
      </c>
      <c r="CG147" s="11" t="b">
        <f t="shared" si="64"/>
        <v>0</v>
      </c>
      <c r="CH147" s="11" t="b">
        <f t="shared" si="64"/>
        <v>0</v>
      </c>
      <c r="CI147" s="11" t="b">
        <f t="shared" ref="CB147:CN165" si="86">ISNUMBER(SEARCH(CI$2,$BX147))</f>
        <v>0</v>
      </c>
      <c r="CJ147" s="11" t="b">
        <f t="shared" si="86"/>
        <v>0</v>
      </c>
      <c r="CK147" s="11" t="b">
        <f t="shared" si="86"/>
        <v>0</v>
      </c>
      <c r="CL147" s="11" t="b">
        <f t="shared" si="86"/>
        <v>0</v>
      </c>
      <c r="CM147" s="11" t="b">
        <f t="shared" si="86"/>
        <v>0</v>
      </c>
      <c r="CN147" s="11" t="b">
        <f t="shared" si="86"/>
        <v>0</v>
      </c>
      <c r="CO147" s="11" t="b">
        <f t="shared" si="53"/>
        <v>0</v>
      </c>
      <c r="CP147" s="11" t="b">
        <f t="shared" si="78"/>
        <v>0</v>
      </c>
      <c r="CQ147" s="11" t="b">
        <f t="shared" si="77"/>
        <v>0</v>
      </c>
      <c r="CR147" t="s">
        <v>78</v>
      </c>
    </row>
    <row r="148" spans="1:96">
      <c r="A148" t="s">
        <v>79</v>
      </c>
      <c r="B148" t="s">
        <v>80</v>
      </c>
      <c r="C148" t="s">
        <v>53</v>
      </c>
      <c r="D148" t="s">
        <v>81</v>
      </c>
      <c r="E148" t="s">
        <v>82</v>
      </c>
      <c r="F148" t="s">
        <v>83</v>
      </c>
      <c r="G148">
        <f t="shared" si="79"/>
        <v>0</v>
      </c>
      <c r="H148">
        <f t="shared" si="79"/>
        <v>0</v>
      </c>
      <c r="I148">
        <f t="shared" si="79"/>
        <v>1</v>
      </c>
      <c r="J148">
        <f t="shared" si="79"/>
        <v>0</v>
      </c>
      <c r="K148">
        <f t="shared" si="67"/>
        <v>1</v>
      </c>
      <c r="L148" t="s">
        <v>72</v>
      </c>
      <c r="M148" t="s">
        <v>84</v>
      </c>
      <c r="N148" t="str">
        <f t="shared" si="68"/>
        <v>United States</v>
      </c>
      <c r="O148" t="s">
        <v>74</v>
      </c>
      <c r="P148" t="s">
        <v>85</v>
      </c>
      <c r="Q148">
        <v>3</v>
      </c>
      <c r="R148">
        <v>2</v>
      </c>
      <c r="S148">
        <v>2</v>
      </c>
      <c r="T148">
        <v>2</v>
      </c>
      <c r="U148">
        <v>3</v>
      </c>
      <c r="V148">
        <v>4</v>
      </c>
      <c r="W148">
        <v>2</v>
      </c>
      <c r="X148">
        <f t="shared" si="69"/>
        <v>4.1666666666666664E-2</v>
      </c>
      <c r="Y148">
        <f t="shared" si="70"/>
        <v>4.1666666666666664E-2</v>
      </c>
      <c r="Z148">
        <v>6</v>
      </c>
      <c r="AA148">
        <v>6</v>
      </c>
      <c r="AB148">
        <v>6</v>
      </c>
      <c r="AC148">
        <v>6</v>
      </c>
      <c r="AD148">
        <v>6</v>
      </c>
      <c r="AE148">
        <v>6</v>
      </c>
      <c r="AF148">
        <v>3</v>
      </c>
      <c r="AG148">
        <v>1</v>
      </c>
      <c r="AH148">
        <v>5</v>
      </c>
      <c r="AI148" s="35">
        <v>6</v>
      </c>
      <c r="AJ148">
        <v>3</v>
      </c>
      <c r="AK148">
        <v>6</v>
      </c>
      <c r="AL148">
        <v>5</v>
      </c>
      <c r="AM148">
        <v>6</v>
      </c>
      <c r="AN148">
        <v>6</v>
      </c>
      <c r="AO148">
        <v>6</v>
      </c>
      <c r="AP148">
        <v>0</v>
      </c>
      <c r="AQ148">
        <v>6</v>
      </c>
      <c r="AR148">
        <v>6</v>
      </c>
      <c r="AS148">
        <v>6</v>
      </c>
      <c r="AT148">
        <v>6</v>
      </c>
      <c r="AU148">
        <v>6</v>
      </c>
      <c r="AV148">
        <f t="shared" si="71"/>
        <v>6</v>
      </c>
      <c r="AW148">
        <v>6</v>
      </c>
      <c r="AX148">
        <v>0</v>
      </c>
      <c r="AY148">
        <f t="shared" si="65"/>
        <v>4.75</v>
      </c>
      <c r="AZ148">
        <f t="shared" si="84"/>
        <v>1</v>
      </c>
      <c r="BA148">
        <f t="shared" si="82"/>
        <v>5.5</v>
      </c>
      <c r="BB148">
        <f t="shared" si="85"/>
        <v>1</v>
      </c>
      <c r="BC148" t="s">
        <v>86</v>
      </c>
      <c r="BD148" t="s">
        <v>87</v>
      </c>
      <c r="BE148" t="s">
        <v>88</v>
      </c>
      <c r="BF148">
        <v>2</v>
      </c>
      <c r="BH148">
        <f t="shared" si="61"/>
        <v>2</v>
      </c>
      <c r="BI148">
        <v>1</v>
      </c>
      <c r="BJ148">
        <v>3</v>
      </c>
      <c r="BK148">
        <v>1</v>
      </c>
      <c r="BL148" t="s">
        <v>89</v>
      </c>
      <c r="BM148" t="s">
        <v>90</v>
      </c>
      <c r="BN148" s="1">
        <v>2.3726851851851851E-3</v>
      </c>
      <c r="BO148" t="s">
        <v>91</v>
      </c>
      <c r="BP148" s="5" t="s">
        <v>736</v>
      </c>
      <c r="BQ148" s="5" t="s">
        <v>1148</v>
      </c>
      <c r="BR148" s="11" t="b">
        <f t="shared" si="81"/>
        <v>0</v>
      </c>
      <c r="BS148" s="11" t="b">
        <f t="shared" si="81"/>
        <v>0</v>
      </c>
      <c r="BT148" s="11" t="b">
        <f t="shared" si="81"/>
        <v>0</v>
      </c>
      <c r="BU148" s="11" t="b">
        <f t="shared" si="81"/>
        <v>0</v>
      </c>
      <c r="BV148" s="11" t="b">
        <f t="shared" si="83"/>
        <v>1</v>
      </c>
      <c r="BW148" s="11" t="b">
        <f t="shared" si="83"/>
        <v>0</v>
      </c>
      <c r="BZ148" s="11" t="b">
        <f t="shared" si="75"/>
        <v>0</v>
      </c>
      <c r="CA148" s="11" t="b">
        <f t="shared" si="76"/>
        <v>0</v>
      </c>
      <c r="CB148" s="11" t="b">
        <f t="shared" si="86"/>
        <v>0</v>
      </c>
      <c r="CC148" s="11" t="b">
        <f t="shared" si="86"/>
        <v>0</v>
      </c>
      <c r="CD148" s="11" t="b">
        <f t="shared" si="86"/>
        <v>0</v>
      </c>
      <c r="CE148" s="11" t="b">
        <f t="shared" si="86"/>
        <v>0</v>
      </c>
      <c r="CF148" s="11" t="b">
        <f t="shared" si="86"/>
        <v>0</v>
      </c>
      <c r="CG148" s="11" t="b">
        <f t="shared" si="86"/>
        <v>0</v>
      </c>
      <c r="CH148" s="11" t="b">
        <f t="shared" si="86"/>
        <v>0</v>
      </c>
      <c r="CI148" s="11" t="b">
        <f t="shared" si="86"/>
        <v>0</v>
      </c>
      <c r="CJ148" s="11" t="b">
        <f t="shared" si="86"/>
        <v>0</v>
      </c>
      <c r="CK148" s="11" t="b">
        <f t="shared" si="86"/>
        <v>0</v>
      </c>
      <c r="CL148" s="11" t="b">
        <f t="shared" si="86"/>
        <v>0</v>
      </c>
      <c r="CM148" s="11" t="b">
        <f t="shared" si="86"/>
        <v>0</v>
      </c>
      <c r="CN148" s="11" t="b">
        <f t="shared" si="86"/>
        <v>0</v>
      </c>
      <c r="CO148" s="11" t="b">
        <f t="shared" ref="CO148:CO179" si="87">ISNUMBER(SEARCH(CO$2,$BX148))</f>
        <v>0</v>
      </c>
      <c r="CP148" s="11" t="b">
        <f t="shared" si="78"/>
        <v>0</v>
      </c>
      <c r="CQ148" s="11" t="b">
        <f t="shared" si="77"/>
        <v>0</v>
      </c>
      <c r="CR148" t="s">
        <v>92</v>
      </c>
    </row>
    <row r="149" spans="1:96">
      <c r="A149" t="s">
        <v>93</v>
      </c>
      <c r="B149" t="s">
        <v>94</v>
      </c>
      <c r="C149" t="s">
        <v>53</v>
      </c>
      <c r="D149" t="s">
        <v>70</v>
      </c>
      <c r="E149" t="s">
        <v>95</v>
      </c>
      <c r="F149" t="s">
        <v>56</v>
      </c>
      <c r="G149">
        <f t="shared" si="79"/>
        <v>0</v>
      </c>
      <c r="H149">
        <f t="shared" si="79"/>
        <v>0</v>
      </c>
      <c r="I149">
        <f t="shared" si="79"/>
        <v>0</v>
      </c>
      <c r="J149">
        <f t="shared" si="79"/>
        <v>1</v>
      </c>
      <c r="K149">
        <f t="shared" si="67"/>
        <v>1</v>
      </c>
      <c r="L149" t="s">
        <v>96</v>
      </c>
      <c r="M149" t="s">
        <v>97</v>
      </c>
      <c r="N149" t="str">
        <f t="shared" si="68"/>
        <v>uk</v>
      </c>
      <c r="O149" t="s">
        <v>74</v>
      </c>
      <c r="P149" t="s">
        <v>98</v>
      </c>
      <c r="Q149">
        <v>4</v>
      </c>
      <c r="R149">
        <v>4</v>
      </c>
      <c r="S149">
        <v>4</v>
      </c>
      <c r="T149">
        <v>2</v>
      </c>
      <c r="U149">
        <v>5</v>
      </c>
      <c r="V149">
        <v>5</v>
      </c>
      <c r="W149">
        <v>5</v>
      </c>
      <c r="X149">
        <f t="shared" si="69"/>
        <v>8.3333333333333329E-2</v>
      </c>
      <c r="Y149">
        <f t="shared" si="70"/>
        <v>-0.125</v>
      </c>
      <c r="Z149">
        <v>2</v>
      </c>
      <c r="AA149">
        <v>5</v>
      </c>
      <c r="AB149">
        <v>2</v>
      </c>
      <c r="AC149">
        <v>3</v>
      </c>
      <c r="AD149">
        <v>0</v>
      </c>
      <c r="AE149">
        <v>3</v>
      </c>
      <c r="AF149">
        <v>1</v>
      </c>
      <c r="AG149">
        <v>6</v>
      </c>
      <c r="AH149">
        <v>0</v>
      </c>
      <c r="AI149" s="35">
        <v>2</v>
      </c>
      <c r="AJ149">
        <v>2</v>
      </c>
      <c r="AK149">
        <v>0</v>
      </c>
      <c r="AL149">
        <v>0</v>
      </c>
      <c r="AM149">
        <v>5</v>
      </c>
      <c r="AN149">
        <v>1</v>
      </c>
      <c r="AO149">
        <v>1</v>
      </c>
      <c r="AP149">
        <v>0</v>
      </c>
      <c r="AQ149">
        <v>0</v>
      </c>
      <c r="AR149">
        <v>1</v>
      </c>
      <c r="AS149">
        <v>0</v>
      </c>
      <c r="AT149">
        <v>0</v>
      </c>
      <c r="AU149">
        <v>0</v>
      </c>
      <c r="AV149">
        <f t="shared" si="71"/>
        <v>0.2</v>
      </c>
      <c r="AW149">
        <v>6</v>
      </c>
      <c r="AX149">
        <v>0</v>
      </c>
      <c r="AY149">
        <f t="shared" si="65"/>
        <v>1.375</v>
      </c>
      <c r="AZ149">
        <f t="shared" si="84"/>
        <v>0</v>
      </c>
      <c r="BA149">
        <f t="shared" si="82"/>
        <v>2</v>
      </c>
      <c r="BB149">
        <f t="shared" si="85"/>
        <v>0</v>
      </c>
      <c r="BC149" t="s">
        <v>86</v>
      </c>
      <c r="BD149" t="s">
        <v>75</v>
      </c>
      <c r="BE149" t="s">
        <v>99</v>
      </c>
      <c r="BF149">
        <v>3</v>
      </c>
      <c r="BH149">
        <f t="shared" si="61"/>
        <v>3</v>
      </c>
      <c r="BI149">
        <v>1</v>
      </c>
      <c r="BJ149">
        <v>5</v>
      </c>
      <c r="BK149">
        <v>1</v>
      </c>
      <c r="BL149" t="s">
        <v>100</v>
      </c>
      <c r="BM149" t="s">
        <v>90</v>
      </c>
      <c r="BN149" s="1">
        <v>2.9745370370370373E-3</v>
      </c>
      <c r="BP149" s="5" t="s">
        <v>1041</v>
      </c>
      <c r="BR149" s="11" t="b">
        <f t="shared" si="81"/>
        <v>0</v>
      </c>
      <c r="BS149" s="11" t="b">
        <f t="shared" si="81"/>
        <v>0</v>
      </c>
      <c r="BT149" s="11" t="b">
        <f t="shared" si="81"/>
        <v>0</v>
      </c>
      <c r="BU149" s="11" t="b">
        <f t="shared" si="81"/>
        <v>0</v>
      </c>
      <c r="BV149" s="11" t="b">
        <f t="shared" si="83"/>
        <v>0</v>
      </c>
      <c r="BW149" s="11" t="b">
        <f t="shared" si="83"/>
        <v>0</v>
      </c>
      <c r="BZ149" s="11" t="b">
        <f t="shared" si="75"/>
        <v>0</v>
      </c>
      <c r="CA149" s="11" t="b">
        <f t="shared" si="76"/>
        <v>0</v>
      </c>
      <c r="CB149" s="11" t="b">
        <f t="shared" si="86"/>
        <v>0</v>
      </c>
      <c r="CC149" s="11" t="b">
        <f t="shared" si="86"/>
        <v>0</v>
      </c>
      <c r="CD149" s="11" t="b">
        <f t="shared" si="86"/>
        <v>0</v>
      </c>
      <c r="CE149" s="11" t="b">
        <f t="shared" si="86"/>
        <v>0</v>
      </c>
      <c r="CF149" s="11" t="b">
        <f t="shared" si="86"/>
        <v>0</v>
      </c>
      <c r="CG149" s="11" t="b">
        <f t="shared" si="86"/>
        <v>0</v>
      </c>
      <c r="CH149" s="11" t="b">
        <f t="shared" si="86"/>
        <v>0</v>
      </c>
      <c r="CI149" s="11" t="b">
        <f t="shared" si="86"/>
        <v>0</v>
      </c>
      <c r="CJ149" s="11" t="b">
        <f t="shared" si="86"/>
        <v>0</v>
      </c>
      <c r="CK149" s="11" t="b">
        <f t="shared" si="86"/>
        <v>0</v>
      </c>
      <c r="CL149" s="11" t="b">
        <f t="shared" si="86"/>
        <v>0</v>
      </c>
      <c r="CM149" s="11" t="b">
        <f t="shared" si="86"/>
        <v>0</v>
      </c>
      <c r="CN149" s="11" t="b">
        <f t="shared" si="86"/>
        <v>0</v>
      </c>
      <c r="CO149" s="11" t="b">
        <f t="shared" si="87"/>
        <v>0</v>
      </c>
      <c r="CP149" s="11" t="b">
        <f t="shared" si="78"/>
        <v>0</v>
      </c>
      <c r="CQ149" s="11" t="b">
        <f t="shared" si="77"/>
        <v>0</v>
      </c>
    </row>
    <row r="150" spans="1:96">
      <c r="A150" t="s">
        <v>101</v>
      </c>
      <c r="B150" t="s">
        <v>102</v>
      </c>
      <c r="C150" t="s">
        <v>53</v>
      </c>
      <c r="D150" t="s">
        <v>70</v>
      </c>
      <c r="E150" t="s">
        <v>71</v>
      </c>
      <c r="F150" t="s">
        <v>56</v>
      </c>
      <c r="G150">
        <f t="shared" si="79"/>
        <v>0</v>
      </c>
      <c r="H150">
        <f t="shared" si="79"/>
        <v>0</v>
      </c>
      <c r="I150">
        <f t="shared" si="79"/>
        <v>0</v>
      </c>
      <c r="J150">
        <f t="shared" si="79"/>
        <v>1</v>
      </c>
      <c r="K150">
        <f t="shared" si="67"/>
        <v>1</v>
      </c>
      <c r="L150" t="s">
        <v>72</v>
      </c>
      <c r="M150" t="s">
        <v>73</v>
      </c>
      <c r="N150" t="str">
        <f t="shared" si="68"/>
        <v>USA</v>
      </c>
      <c r="O150" t="s">
        <v>59</v>
      </c>
      <c r="P150" t="s">
        <v>103</v>
      </c>
      <c r="Q150">
        <v>2</v>
      </c>
      <c r="R150">
        <v>3</v>
      </c>
      <c r="S150">
        <v>6</v>
      </c>
      <c r="T150">
        <v>2</v>
      </c>
      <c r="U150">
        <v>1</v>
      </c>
      <c r="V150">
        <v>2</v>
      </c>
      <c r="W150">
        <v>3</v>
      </c>
      <c r="X150">
        <f t="shared" si="69"/>
        <v>0.125</v>
      </c>
      <c r="Y150">
        <f t="shared" si="70"/>
        <v>0</v>
      </c>
      <c r="Z150">
        <v>6</v>
      </c>
      <c r="AA150">
        <v>6</v>
      </c>
      <c r="AB150">
        <v>5</v>
      </c>
      <c r="AC150">
        <v>6</v>
      </c>
      <c r="AD150">
        <v>6</v>
      </c>
      <c r="AE150">
        <v>6</v>
      </c>
      <c r="AF150">
        <v>5</v>
      </c>
      <c r="AG150">
        <v>0</v>
      </c>
      <c r="AH150">
        <v>6</v>
      </c>
      <c r="AI150" s="35">
        <v>5</v>
      </c>
      <c r="AJ150">
        <v>4</v>
      </c>
      <c r="AK150">
        <v>6</v>
      </c>
      <c r="AL150">
        <v>3</v>
      </c>
      <c r="AM150">
        <v>5</v>
      </c>
      <c r="AN150">
        <v>6</v>
      </c>
      <c r="AO150">
        <v>6</v>
      </c>
      <c r="AP150">
        <v>3</v>
      </c>
      <c r="AQ150">
        <v>4</v>
      </c>
      <c r="AR150">
        <v>4</v>
      </c>
      <c r="AS150">
        <v>5</v>
      </c>
      <c r="AT150">
        <v>5</v>
      </c>
      <c r="AU150">
        <v>5</v>
      </c>
      <c r="AV150">
        <f t="shared" si="71"/>
        <v>4.5999999999999996</v>
      </c>
      <c r="AW150">
        <v>6</v>
      </c>
      <c r="AX150">
        <v>2</v>
      </c>
      <c r="AY150">
        <f t="shared" si="65"/>
        <v>4.75</v>
      </c>
      <c r="AZ150">
        <f t="shared" si="84"/>
        <v>1</v>
      </c>
      <c r="BA150">
        <f t="shared" si="82"/>
        <v>5.75</v>
      </c>
      <c r="BB150">
        <f t="shared" si="85"/>
        <v>1</v>
      </c>
      <c r="BC150" t="s">
        <v>86</v>
      </c>
      <c r="BD150" t="s">
        <v>104</v>
      </c>
      <c r="BE150" t="s">
        <v>105</v>
      </c>
      <c r="BF150">
        <v>2</v>
      </c>
      <c r="BH150">
        <f t="shared" si="61"/>
        <v>2</v>
      </c>
      <c r="BI150">
        <v>1</v>
      </c>
      <c r="BJ150">
        <v>2</v>
      </c>
      <c r="BK150">
        <v>1</v>
      </c>
      <c r="BL150" t="s">
        <v>106</v>
      </c>
      <c r="BM150" t="s">
        <v>90</v>
      </c>
      <c r="BN150" s="1">
        <v>1.9675925925925928E-3</v>
      </c>
      <c r="BP150" s="5" t="s">
        <v>1041</v>
      </c>
      <c r="BR150" s="11" t="b">
        <f t="shared" si="81"/>
        <v>0</v>
      </c>
      <c r="BS150" s="11" t="b">
        <f t="shared" si="81"/>
        <v>0</v>
      </c>
      <c r="BT150" s="11" t="b">
        <f t="shared" si="81"/>
        <v>0</v>
      </c>
      <c r="BU150" s="11" t="b">
        <f t="shared" si="81"/>
        <v>0</v>
      </c>
      <c r="BV150" s="11" t="b">
        <f t="shared" ref="BV150:BW179" si="88">ISNUMBER(SEARCH(BV$2,$BQ150))</f>
        <v>0</v>
      </c>
      <c r="BW150" s="11" t="b">
        <f t="shared" si="88"/>
        <v>0</v>
      </c>
      <c r="BZ150" s="11" t="b">
        <f t="shared" si="75"/>
        <v>0</v>
      </c>
      <c r="CA150" s="11" t="b">
        <f t="shared" si="76"/>
        <v>0</v>
      </c>
      <c r="CB150" s="11" t="b">
        <f t="shared" si="86"/>
        <v>0</v>
      </c>
      <c r="CC150" s="11" t="b">
        <f t="shared" si="86"/>
        <v>0</v>
      </c>
      <c r="CD150" s="11" t="b">
        <f t="shared" si="86"/>
        <v>0</v>
      </c>
      <c r="CE150" s="11" t="b">
        <f t="shared" si="86"/>
        <v>0</v>
      </c>
      <c r="CF150" s="11" t="b">
        <f t="shared" si="86"/>
        <v>0</v>
      </c>
      <c r="CG150" s="11" t="b">
        <f t="shared" si="86"/>
        <v>0</v>
      </c>
      <c r="CH150" s="11" t="b">
        <f t="shared" si="86"/>
        <v>0</v>
      </c>
      <c r="CI150" s="11" t="b">
        <f t="shared" si="86"/>
        <v>0</v>
      </c>
      <c r="CJ150" s="11" t="b">
        <f t="shared" si="86"/>
        <v>0</v>
      </c>
      <c r="CK150" s="11" t="b">
        <f t="shared" si="86"/>
        <v>0</v>
      </c>
      <c r="CL150" s="11" t="b">
        <f t="shared" si="86"/>
        <v>0</v>
      </c>
      <c r="CM150" s="11" t="b">
        <f t="shared" si="86"/>
        <v>0</v>
      </c>
      <c r="CN150" s="11" t="b">
        <f t="shared" si="86"/>
        <v>0</v>
      </c>
      <c r="CO150" s="11" t="b">
        <f t="shared" si="87"/>
        <v>0</v>
      </c>
      <c r="CP150" s="11" t="b">
        <f t="shared" si="78"/>
        <v>0</v>
      </c>
      <c r="CQ150" s="11" t="b">
        <f t="shared" si="77"/>
        <v>0</v>
      </c>
    </row>
    <row r="151" spans="1:96">
      <c r="A151" t="s">
        <v>107</v>
      </c>
      <c r="B151" t="s">
        <v>108</v>
      </c>
      <c r="C151" t="s">
        <v>53</v>
      </c>
      <c r="D151" t="s">
        <v>70</v>
      </c>
      <c r="E151" t="s">
        <v>71</v>
      </c>
      <c r="F151" t="s">
        <v>56</v>
      </c>
      <c r="G151">
        <f t="shared" si="79"/>
        <v>0</v>
      </c>
      <c r="H151">
        <f t="shared" si="79"/>
        <v>0</v>
      </c>
      <c r="I151">
        <f t="shared" si="79"/>
        <v>0</v>
      </c>
      <c r="J151">
        <f t="shared" si="79"/>
        <v>1</v>
      </c>
      <c r="K151">
        <f t="shared" si="67"/>
        <v>1</v>
      </c>
      <c r="L151" t="s">
        <v>72</v>
      </c>
      <c r="M151" t="s">
        <v>109</v>
      </c>
      <c r="N151" t="str">
        <f t="shared" si="68"/>
        <v>UK</v>
      </c>
      <c r="O151" t="s">
        <v>59</v>
      </c>
      <c r="P151" t="s">
        <v>98</v>
      </c>
      <c r="Q151">
        <v>4</v>
      </c>
      <c r="R151">
        <v>4</v>
      </c>
      <c r="S151">
        <v>3</v>
      </c>
      <c r="T151">
        <v>2</v>
      </c>
      <c r="U151">
        <v>3</v>
      </c>
      <c r="V151">
        <v>4</v>
      </c>
      <c r="W151">
        <v>4</v>
      </c>
      <c r="X151">
        <f t="shared" si="69"/>
        <v>4.1666666666666664E-2</v>
      </c>
      <c r="Y151">
        <f t="shared" si="70"/>
        <v>-4.1666666666666664E-2</v>
      </c>
      <c r="Z151">
        <v>5</v>
      </c>
      <c r="AA151">
        <v>4</v>
      </c>
      <c r="AB151">
        <v>4</v>
      </c>
      <c r="AC151">
        <v>4</v>
      </c>
      <c r="AD151">
        <v>4</v>
      </c>
      <c r="AE151">
        <v>5</v>
      </c>
      <c r="AF151">
        <v>4</v>
      </c>
      <c r="AG151">
        <v>1</v>
      </c>
      <c r="AH151">
        <v>5</v>
      </c>
      <c r="AI151" s="35">
        <v>4</v>
      </c>
      <c r="AJ151">
        <v>6</v>
      </c>
      <c r="AK151">
        <v>5</v>
      </c>
      <c r="AL151">
        <v>5</v>
      </c>
      <c r="AM151">
        <v>6</v>
      </c>
      <c r="AN151">
        <v>5</v>
      </c>
      <c r="AO151">
        <v>5</v>
      </c>
      <c r="AP151">
        <v>3</v>
      </c>
      <c r="AQ151">
        <v>3</v>
      </c>
      <c r="AR151">
        <v>3</v>
      </c>
      <c r="AS151">
        <v>4</v>
      </c>
      <c r="AT151">
        <v>4</v>
      </c>
      <c r="AU151">
        <v>4</v>
      </c>
      <c r="AV151">
        <f t="shared" si="71"/>
        <v>3.6</v>
      </c>
      <c r="AW151">
        <v>6</v>
      </c>
      <c r="AX151">
        <v>1</v>
      </c>
      <c r="AY151">
        <f t="shared" si="65"/>
        <v>4.875</v>
      </c>
      <c r="AZ151">
        <f t="shared" si="84"/>
        <v>1</v>
      </c>
      <c r="BA151">
        <f t="shared" si="82"/>
        <v>4.375</v>
      </c>
      <c r="BB151">
        <f t="shared" si="85"/>
        <v>1</v>
      </c>
      <c r="BC151" t="s">
        <v>61</v>
      </c>
      <c r="BD151" t="s">
        <v>110</v>
      </c>
      <c r="BE151" t="s">
        <v>111</v>
      </c>
      <c r="BF151">
        <v>1</v>
      </c>
      <c r="BH151">
        <f t="shared" si="61"/>
        <v>1</v>
      </c>
      <c r="BI151">
        <v>1</v>
      </c>
      <c r="BJ151">
        <v>2</v>
      </c>
      <c r="BK151">
        <v>1</v>
      </c>
      <c r="BL151" t="s">
        <v>64</v>
      </c>
      <c r="BM151" t="s">
        <v>65</v>
      </c>
      <c r="BN151" s="1">
        <v>3.3449074074074071E-3</v>
      </c>
      <c r="BO151" t="s">
        <v>112</v>
      </c>
      <c r="BP151" s="5" t="s">
        <v>1042</v>
      </c>
      <c r="BR151" s="11" t="b">
        <f t="shared" si="81"/>
        <v>0</v>
      </c>
      <c r="BS151" s="11" t="b">
        <f t="shared" si="81"/>
        <v>0</v>
      </c>
      <c r="BT151" s="11" t="b">
        <f t="shared" si="81"/>
        <v>0</v>
      </c>
      <c r="BU151" s="11" t="b">
        <f t="shared" si="81"/>
        <v>0</v>
      </c>
      <c r="BV151" s="11" t="b">
        <f t="shared" si="88"/>
        <v>0</v>
      </c>
      <c r="BW151" s="11" t="b">
        <f t="shared" si="88"/>
        <v>0</v>
      </c>
      <c r="BX151" s="5" t="s">
        <v>1045</v>
      </c>
      <c r="BY151" s="5" t="s">
        <v>1073</v>
      </c>
      <c r="BZ151" s="11" t="b">
        <f t="shared" si="75"/>
        <v>0</v>
      </c>
      <c r="CA151" s="11" t="b">
        <f t="shared" si="76"/>
        <v>0</v>
      </c>
      <c r="CB151" s="11" t="b">
        <f t="shared" si="86"/>
        <v>0</v>
      </c>
      <c r="CC151" s="11" t="b">
        <f t="shared" si="86"/>
        <v>1</v>
      </c>
      <c r="CD151" s="11" t="b">
        <f t="shared" si="86"/>
        <v>0</v>
      </c>
      <c r="CE151" s="11" t="b">
        <f t="shared" si="86"/>
        <v>0</v>
      </c>
      <c r="CF151" s="11" t="b">
        <f t="shared" si="86"/>
        <v>0</v>
      </c>
      <c r="CG151" s="11" t="b">
        <f t="shared" si="86"/>
        <v>0</v>
      </c>
      <c r="CH151" s="11" t="b">
        <f t="shared" si="86"/>
        <v>0</v>
      </c>
      <c r="CI151" s="11" t="b">
        <f t="shared" si="86"/>
        <v>0</v>
      </c>
      <c r="CJ151" s="11" t="b">
        <f t="shared" si="86"/>
        <v>0</v>
      </c>
      <c r="CK151" s="11" t="b">
        <f t="shared" si="86"/>
        <v>0</v>
      </c>
      <c r="CL151" s="11" t="b">
        <f t="shared" si="86"/>
        <v>1</v>
      </c>
      <c r="CM151" s="11" t="b">
        <f t="shared" si="86"/>
        <v>0</v>
      </c>
      <c r="CN151" s="11" t="b">
        <f t="shared" si="86"/>
        <v>0</v>
      </c>
      <c r="CO151" s="11" t="b">
        <f t="shared" si="87"/>
        <v>0</v>
      </c>
      <c r="CP151" s="11" t="b">
        <f t="shared" si="78"/>
        <v>1</v>
      </c>
      <c r="CQ151" s="11" t="b">
        <f t="shared" si="77"/>
        <v>0</v>
      </c>
      <c r="CR151" t="s">
        <v>113</v>
      </c>
    </row>
    <row r="152" spans="1:96">
      <c r="A152" t="s">
        <v>114</v>
      </c>
      <c r="B152" t="s">
        <v>115</v>
      </c>
      <c r="C152" t="s">
        <v>53</v>
      </c>
      <c r="D152" t="s">
        <v>54</v>
      </c>
      <c r="E152" t="s">
        <v>71</v>
      </c>
      <c r="F152" t="s">
        <v>116</v>
      </c>
      <c r="G152">
        <f t="shared" si="79"/>
        <v>0</v>
      </c>
      <c r="H152">
        <f t="shared" si="79"/>
        <v>1</v>
      </c>
      <c r="I152">
        <f t="shared" si="79"/>
        <v>0</v>
      </c>
      <c r="J152">
        <f t="shared" si="79"/>
        <v>0</v>
      </c>
      <c r="K152">
        <f t="shared" si="67"/>
        <v>1</v>
      </c>
      <c r="L152" t="s">
        <v>72</v>
      </c>
      <c r="M152" t="s">
        <v>117</v>
      </c>
      <c r="N152" t="str">
        <f t="shared" si="68"/>
        <v>Israel</v>
      </c>
      <c r="O152" t="s">
        <v>59</v>
      </c>
      <c r="P152" t="s">
        <v>60</v>
      </c>
      <c r="Q152">
        <v>1</v>
      </c>
      <c r="R152">
        <v>2</v>
      </c>
      <c r="S152">
        <v>0</v>
      </c>
      <c r="T152">
        <v>1</v>
      </c>
      <c r="U152">
        <v>5</v>
      </c>
      <c r="V152">
        <v>2</v>
      </c>
      <c r="W152">
        <v>5</v>
      </c>
      <c r="X152">
        <f t="shared" si="69"/>
        <v>-8.3333333333333329E-2</v>
      </c>
      <c r="Y152">
        <f t="shared" si="70"/>
        <v>-0.29166666666666669</v>
      </c>
      <c r="Z152">
        <v>2</v>
      </c>
      <c r="AA152">
        <v>5</v>
      </c>
      <c r="AB152">
        <v>3</v>
      </c>
      <c r="AC152">
        <v>6</v>
      </c>
      <c r="AD152">
        <v>5</v>
      </c>
      <c r="AE152">
        <v>6</v>
      </c>
      <c r="AF152">
        <v>1</v>
      </c>
      <c r="AG152">
        <v>5</v>
      </c>
      <c r="AH152">
        <v>1</v>
      </c>
      <c r="AI152" s="35">
        <v>2</v>
      </c>
      <c r="AJ152">
        <v>6</v>
      </c>
      <c r="AK152">
        <v>4</v>
      </c>
      <c r="AL152">
        <v>1</v>
      </c>
      <c r="AM152">
        <v>6</v>
      </c>
      <c r="AN152">
        <v>2</v>
      </c>
      <c r="AO152">
        <v>4</v>
      </c>
      <c r="AP152">
        <v>4</v>
      </c>
      <c r="AQ152">
        <v>6</v>
      </c>
      <c r="AR152">
        <v>1</v>
      </c>
      <c r="AS152">
        <v>4</v>
      </c>
      <c r="AT152">
        <v>2</v>
      </c>
      <c r="AU152">
        <v>2</v>
      </c>
      <c r="AV152">
        <f t="shared" si="71"/>
        <v>3</v>
      </c>
      <c r="AW152">
        <v>6</v>
      </c>
      <c r="AX152">
        <v>0</v>
      </c>
      <c r="AY152">
        <f t="shared" si="65"/>
        <v>3.625</v>
      </c>
      <c r="AZ152">
        <f t="shared" si="84"/>
        <v>1</v>
      </c>
      <c r="BA152">
        <f t="shared" si="82"/>
        <v>3.625</v>
      </c>
      <c r="BB152">
        <f t="shared" si="85"/>
        <v>1</v>
      </c>
      <c r="BC152" t="s">
        <v>86</v>
      </c>
      <c r="BD152" t="s">
        <v>118</v>
      </c>
      <c r="BE152" t="s">
        <v>119</v>
      </c>
      <c r="BF152">
        <v>0</v>
      </c>
      <c r="BG152" t="s">
        <v>1100</v>
      </c>
      <c r="BH152" t="str">
        <f t="shared" si="61"/>
        <v>no dialog file</v>
      </c>
      <c r="BI152">
        <v>1</v>
      </c>
      <c r="BJ152">
        <v>3</v>
      </c>
      <c r="BK152">
        <v>1</v>
      </c>
      <c r="BL152" t="s">
        <v>120</v>
      </c>
      <c r="BM152" t="s">
        <v>90</v>
      </c>
      <c r="BN152" s="1">
        <v>4.5254629629629629E-3</v>
      </c>
      <c r="BO152" t="s">
        <v>121</v>
      </c>
      <c r="BP152" s="5" t="s">
        <v>1042</v>
      </c>
      <c r="BR152" s="11" t="b">
        <f t="shared" si="81"/>
        <v>0</v>
      </c>
      <c r="BS152" s="11" t="b">
        <f t="shared" si="81"/>
        <v>0</v>
      </c>
      <c r="BT152" s="11" t="b">
        <f t="shared" si="81"/>
        <v>0</v>
      </c>
      <c r="BU152" s="11" t="b">
        <f t="shared" si="81"/>
        <v>0</v>
      </c>
      <c r="BV152" s="11" t="b">
        <f t="shared" si="88"/>
        <v>0</v>
      </c>
      <c r="BW152" s="11" t="b">
        <f t="shared" si="88"/>
        <v>0</v>
      </c>
      <c r="BX152" s="5" t="s">
        <v>1087</v>
      </c>
      <c r="BZ152" s="11" t="b">
        <f t="shared" si="75"/>
        <v>0</v>
      </c>
      <c r="CA152" s="11" t="b">
        <f t="shared" si="76"/>
        <v>0</v>
      </c>
      <c r="CB152" s="11" t="b">
        <f t="shared" si="86"/>
        <v>0</v>
      </c>
      <c r="CC152" s="11" t="b">
        <f t="shared" si="86"/>
        <v>0</v>
      </c>
      <c r="CD152" s="11" t="b">
        <f t="shared" si="86"/>
        <v>0</v>
      </c>
      <c r="CE152" s="11" t="b">
        <f t="shared" si="86"/>
        <v>0</v>
      </c>
      <c r="CF152" s="11" t="b">
        <f t="shared" si="86"/>
        <v>0</v>
      </c>
      <c r="CG152" s="11" t="b">
        <f t="shared" si="86"/>
        <v>1</v>
      </c>
      <c r="CH152" s="11" t="b">
        <f t="shared" si="86"/>
        <v>0</v>
      </c>
      <c r="CI152" s="11" t="b">
        <f t="shared" si="86"/>
        <v>0</v>
      </c>
      <c r="CJ152" s="11" t="b">
        <f t="shared" si="86"/>
        <v>0</v>
      </c>
      <c r="CK152" s="11" t="b">
        <f t="shared" si="86"/>
        <v>0</v>
      </c>
      <c r="CL152" s="11" t="b">
        <f t="shared" si="86"/>
        <v>0</v>
      </c>
      <c r="CM152" s="11" t="b">
        <f t="shared" si="86"/>
        <v>0</v>
      </c>
      <c r="CN152" s="11" t="b">
        <f t="shared" si="86"/>
        <v>0</v>
      </c>
      <c r="CO152" s="11" t="b">
        <f t="shared" si="87"/>
        <v>0</v>
      </c>
      <c r="CP152" s="11" t="b">
        <f t="shared" si="78"/>
        <v>0</v>
      </c>
      <c r="CQ152" s="11" t="b">
        <f t="shared" si="77"/>
        <v>0</v>
      </c>
    </row>
    <row r="153" spans="1:96">
      <c r="A153" t="s">
        <v>122</v>
      </c>
      <c r="B153" t="s">
        <v>123</v>
      </c>
      <c r="C153" t="s">
        <v>53</v>
      </c>
      <c r="D153" t="s">
        <v>81</v>
      </c>
      <c r="E153" t="s">
        <v>55</v>
      </c>
      <c r="F153" t="s">
        <v>56</v>
      </c>
      <c r="G153">
        <f t="shared" si="79"/>
        <v>0</v>
      </c>
      <c r="H153">
        <f t="shared" si="79"/>
        <v>0</v>
      </c>
      <c r="I153">
        <f t="shared" si="79"/>
        <v>0</v>
      </c>
      <c r="J153">
        <f t="shared" si="79"/>
        <v>1</v>
      </c>
      <c r="K153">
        <f t="shared" si="67"/>
        <v>1</v>
      </c>
      <c r="L153" t="s">
        <v>124</v>
      </c>
      <c r="M153" t="s">
        <v>125</v>
      </c>
      <c r="N153" t="str">
        <f t="shared" si="68"/>
        <v>United Kingdom</v>
      </c>
      <c r="O153" t="s">
        <v>74</v>
      </c>
      <c r="P153" t="s">
        <v>98</v>
      </c>
      <c r="Q153">
        <v>4</v>
      </c>
      <c r="R153">
        <v>4</v>
      </c>
      <c r="S153">
        <v>3</v>
      </c>
      <c r="T153">
        <v>4</v>
      </c>
      <c r="U153">
        <v>6</v>
      </c>
      <c r="V153">
        <v>4</v>
      </c>
      <c r="W153">
        <v>3</v>
      </c>
      <c r="X153">
        <f t="shared" si="69"/>
        <v>-4.1666666666666664E-2</v>
      </c>
      <c r="Y153">
        <f t="shared" si="70"/>
        <v>-4.1666666666666664E-2</v>
      </c>
      <c r="Z153">
        <v>1</v>
      </c>
      <c r="AA153">
        <v>6</v>
      </c>
      <c r="AB153">
        <v>1</v>
      </c>
      <c r="AC153">
        <v>2</v>
      </c>
      <c r="AD153">
        <v>2</v>
      </c>
      <c r="AE153">
        <v>2</v>
      </c>
      <c r="AF153">
        <v>0</v>
      </c>
      <c r="AG153">
        <v>6</v>
      </c>
      <c r="AH153">
        <v>0</v>
      </c>
      <c r="AI153" s="35">
        <v>2</v>
      </c>
      <c r="AJ153">
        <v>6</v>
      </c>
      <c r="AK153">
        <v>0</v>
      </c>
      <c r="AL153">
        <v>1</v>
      </c>
      <c r="AM153">
        <v>3</v>
      </c>
      <c r="AN153">
        <v>1</v>
      </c>
      <c r="AO153">
        <v>0</v>
      </c>
      <c r="AP153">
        <v>0</v>
      </c>
      <c r="AQ153">
        <v>1</v>
      </c>
      <c r="AR153">
        <v>1</v>
      </c>
      <c r="AS153">
        <v>1</v>
      </c>
      <c r="AT153">
        <v>1</v>
      </c>
      <c r="AU153">
        <v>1</v>
      </c>
      <c r="AV153">
        <f t="shared" si="71"/>
        <v>1</v>
      </c>
      <c r="AW153">
        <v>6</v>
      </c>
      <c r="AX153">
        <v>1</v>
      </c>
      <c r="AY153">
        <f t="shared" si="65"/>
        <v>1.625</v>
      </c>
      <c r="AZ153">
        <f t="shared" si="84"/>
        <v>0</v>
      </c>
      <c r="BA153">
        <f t="shared" si="82"/>
        <v>1.75</v>
      </c>
      <c r="BB153">
        <f t="shared" si="85"/>
        <v>0</v>
      </c>
      <c r="BC153" t="s">
        <v>61</v>
      </c>
      <c r="BD153" t="s">
        <v>126</v>
      </c>
      <c r="BE153" t="s">
        <v>127</v>
      </c>
      <c r="BF153">
        <v>1</v>
      </c>
      <c r="BH153">
        <f t="shared" si="61"/>
        <v>1</v>
      </c>
      <c r="BI153">
        <v>1</v>
      </c>
      <c r="BJ153">
        <v>3</v>
      </c>
      <c r="BK153">
        <v>1</v>
      </c>
      <c r="BL153" t="s">
        <v>128</v>
      </c>
      <c r="BM153" t="s">
        <v>65</v>
      </c>
      <c r="BN153" s="1">
        <v>5.0694444444444441E-3</v>
      </c>
      <c r="BO153" t="s">
        <v>129</v>
      </c>
      <c r="BP153" s="5" t="s">
        <v>1042</v>
      </c>
      <c r="BR153" s="11" t="b">
        <f t="shared" si="81"/>
        <v>0</v>
      </c>
      <c r="BS153" s="11" t="b">
        <f t="shared" si="81"/>
        <v>0</v>
      </c>
      <c r="BT153" s="11" t="b">
        <f t="shared" si="81"/>
        <v>0</v>
      </c>
      <c r="BU153" s="11" t="b">
        <f t="shared" si="81"/>
        <v>0</v>
      </c>
      <c r="BV153" s="11" t="b">
        <f t="shared" si="88"/>
        <v>0</v>
      </c>
      <c r="BW153" s="11" t="b">
        <f t="shared" si="88"/>
        <v>0</v>
      </c>
      <c r="BX153" s="5" t="s">
        <v>1047</v>
      </c>
      <c r="BY153" s="5" t="s">
        <v>1129</v>
      </c>
      <c r="BZ153" s="11" t="b">
        <f t="shared" si="75"/>
        <v>0</v>
      </c>
      <c r="CA153" s="11" t="b">
        <f t="shared" si="76"/>
        <v>0</v>
      </c>
      <c r="CB153" s="11" t="b">
        <f t="shared" si="86"/>
        <v>1</v>
      </c>
      <c r="CC153" s="11" t="b">
        <f t="shared" si="86"/>
        <v>0</v>
      </c>
      <c r="CD153" s="11" t="b">
        <f t="shared" si="86"/>
        <v>0</v>
      </c>
      <c r="CE153" s="11" t="b">
        <f t="shared" si="86"/>
        <v>0</v>
      </c>
      <c r="CF153" s="11" t="b">
        <f t="shared" si="86"/>
        <v>0</v>
      </c>
      <c r="CG153" s="11" t="b">
        <f t="shared" si="86"/>
        <v>0</v>
      </c>
      <c r="CH153" s="11" t="b">
        <f t="shared" si="86"/>
        <v>0</v>
      </c>
      <c r="CI153" s="11" t="b">
        <f t="shared" si="86"/>
        <v>0</v>
      </c>
      <c r="CJ153" s="11" t="b">
        <f t="shared" si="86"/>
        <v>0</v>
      </c>
      <c r="CK153" s="11" t="b">
        <f t="shared" si="86"/>
        <v>0</v>
      </c>
      <c r="CL153" s="11" t="b">
        <f t="shared" si="86"/>
        <v>0</v>
      </c>
      <c r="CM153" s="11" t="b">
        <f t="shared" si="86"/>
        <v>0</v>
      </c>
      <c r="CN153" s="11" t="b">
        <f t="shared" si="86"/>
        <v>0</v>
      </c>
      <c r="CO153" s="11" t="b">
        <f t="shared" si="87"/>
        <v>0</v>
      </c>
      <c r="CP153" s="11" t="b">
        <f t="shared" si="78"/>
        <v>0</v>
      </c>
      <c r="CQ153" s="11" t="b">
        <f t="shared" si="77"/>
        <v>0</v>
      </c>
    </row>
    <row r="154" spans="1:96">
      <c r="A154" t="s">
        <v>130</v>
      </c>
      <c r="B154" t="s">
        <v>131</v>
      </c>
      <c r="C154" t="s">
        <v>53</v>
      </c>
      <c r="D154" t="s">
        <v>54</v>
      </c>
      <c r="E154" t="s">
        <v>82</v>
      </c>
      <c r="F154" t="s">
        <v>132</v>
      </c>
      <c r="G154">
        <f t="shared" si="79"/>
        <v>1</v>
      </c>
      <c r="H154">
        <f t="shared" si="79"/>
        <v>0</v>
      </c>
      <c r="I154">
        <f t="shared" si="79"/>
        <v>0</v>
      </c>
      <c r="J154">
        <f t="shared" si="79"/>
        <v>0</v>
      </c>
      <c r="K154">
        <f t="shared" si="67"/>
        <v>1</v>
      </c>
      <c r="L154" t="s">
        <v>72</v>
      </c>
      <c r="M154" t="s">
        <v>133</v>
      </c>
      <c r="N154" t="str">
        <f t="shared" si="68"/>
        <v>Hungary</v>
      </c>
      <c r="O154" t="s">
        <v>59</v>
      </c>
      <c r="P154" t="s">
        <v>60</v>
      </c>
      <c r="Q154">
        <v>1</v>
      </c>
      <c r="R154">
        <v>3</v>
      </c>
      <c r="S154">
        <v>2</v>
      </c>
      <c r="T154">
        <v>4</v>
      </c>
      <c r="U154">
        <v>3</v>
      </c>
      <c r="V154">
        <v>2</v>
      </c>
      <c r="W154">
        <v>5</v>
      </c>
      <c r="X154">
        <f t="shared" si="69"/>
        <v>-0.16666666666666666</v>
      </c>
      <c r="Y154">
        <f t="shared" si="70"/>
        <v>-8.3333333333333329E-2</v>
      </c>
      <c r="Z154">
        <v>6</v>
      </c>
      <c r="AA154">
        <v>3</v>
      </c>
      <c r="AB154">
        <v>1</v>
      </c>
      <c r="AC154">
        <v>5</v>
      </c>
      <c r="AD154">
        <v>6</v>
      </c>
      <c r="AE154">
        <v>1</v>
      </c>
      <c r="AF154">
        <v>2</v>
      </c>
      <c r="AG154">
        <v>4</v>
      </c>
      <c r="AH154">
        <v>2</v>
      </c>
      <c r="AI154" s="35">
        <v>6</v>
      </c>
      <c r="AJ154">
        <v>1</v>
      </c>
      <c r="AK154">
        <v>0</v>
      </c>
      <c r="AL154">
        <v>2</v>
      </c>
      <c r="AM154">
        <v>1</v>
      </c>
      <c r="AN154">
        <v>3</v>
      </c>
      <c r="AO154">
        <v>1</v>
      </c>
      <c r="AP154">
        <v>4</v>
      </c>
      <c r="AQ154">
        <v>5</v>
      </c>
      <c r="AR154">
        <v>3</v>
      </c>
      <c r="AS154">
        <v>5</v>
      </c>
      <c r="AT154">
        <v>3</v>
      </c>
      <c r="AU154">
        <v>4</v>
      </c>
      <c r="AV154">
        <f t="shared" si="71"/>
        <v>4</v>
      </c>
      <c r="AW154">
        <v>3</v>
      </c>
      <c r="AX154">
        <v>4</v>
      </c>
      <c r="AY154">
        <f t="shared" si="65"/>
        <v>2.25</v>
      </c>
      <c r="AZ154">
        <f t="shared" si="84"/>
        <v>0</v>
      </c>
      <c r="BA154">
        <f t="shared" si="82"/>
        <v>3.25</v>
      </c>
      <c r="BB154">
        <f t="shared" si="85"/>
        <v>1</v>
      </c>
      <c r="BC154" t="s">
        <v>86</v>
      </c>
      <c r="BD154" t="s">
        <v>134</v>
      </c>
      <c r="BE154" t="s">
        <v>135</v>
      </c>
      <c r="BF154">
        <v>1</v>
      </c>
      <c r="BH154">
        <f t="shared" si="61"/>
        <v>1</v>
      </c>
      <c r="BI154">
        <v>1</v>
      </c>
      <c r="BJ154">
        <v>1</v>
      </c>
      <c r="BK154">
        <v>1</v>
      </c>
      <c r="BL154" t="s">
        <v>106</v>
      </c>
      <c r="BM154" t="s">
        <v>90</v>
      </c>
      <c r="BN154" s="1">
        <v>1.9560185185185184E-3</v>
      </c>
      <c r="BP154" s="5" t="s">
        <v>1041</v>
      </c>
      <c r="BR154" s="11" t="b">
        <f t="shared" si="81"/>
        <v>0</v>
      </c>
      <c r="BS154" s="11" t="b">
        <f t="shared" si="81"/>
        <v>0</v>
      </c>
      <c r="BT154" s="11" t="b">
        <f t="shared" si="81"/>
        <v>0</v>
      </c>
      <c r="BU154" s="11" t="b">
        <f t="shared" si="81"/>
        <v>0</v>
      </c>
      <c r="BV154" s="11" t="b">
        <f t="shared" si="88"/>
        <v>0</v>
      </c>
      <c r="BW154" s="11" t="b">
        <f t="shared" si="88"/>
        <v>0</v>
      </c>
      <c r="BZ154" s="11" t="b">
        <f t="shared" si="75"/>
        <v>0</v>
      </c>
      <c r="CA154" s="11" t="b">
        <f t="shared" si="76"/>
        <v>0</v>
      </c>
      <c r="CB154" s="11" t="b">
        <f t="shared" si="86"/>
        <v>0</v>
      </c>
      <c r="CC154" s="11" t="b">
        <f t="shared" si="86"/>
        <v>0</v>
      </c>
      <c r="CD154" s="11" t="b">
        <f t="shared" si="86"/>
        <v>0</v>
      </c>
      <c r="CE154" s="11" t="b">
        <f t="shared" si="86"/>
        <v>0</v>
      </c>
      <c r="CF154" s="11" t="b">
        <f t="shared" si="86"/>
        <v>0</v>
      </c>
      <c r="CG154" s="11" t="b">
        <f t="shared" si="86"/>
        <v>0</v>
      </c>
      <c r="CH154" s="11" t="b">
        <f t="shared" si="86"/>
        <v>0</v>
      </c>
      <c r="CI154" s="11" t="b">
        <f t="shared" si="86"/>
        <v>0</v>
      </c>
      <c r="CJ154" s="11" t="b">
        <f t="shared" si="86"/>
        <v>0</v>
      </c>
      <c r="CK154" s="11" t="b">
        <f t="shared" si="86"/>
        <v>0</v>
      </c>
      <c r="CL154" s="11" t="b">
        <f t="shared" si="86"/>
        <v>0</v>
      </c>
      <c r="CM154" s="11" t="b">
        <f t="shared" si="86"/>
        <v>0</v>
      </c>
      <c r="CN154" s="11" t="b">
        <f t="shared" si="86"/>
        <v>0</v>
      </c>
      <c r="CO154" s="11" t="b">
        <f t="shared" si="87"/>
        <v>0</v>
      </c>
      <c r="CP154" s="11" t="b">
        <f t="shared" si="78"/>
        <v>0</v>
      </c>
      <c r="CQ154" s="11" t="b">
        <f t="shared" si="77"/>
        <v>0</v>
      </c>
    </row>
    <row r="155" spans="1:96">
      <c r="A155" t="s">
        <v>136</v>
      </c>
      <c r="B155" t="s">
        <v>137</v>
      </c>
      <c r="C155" t="s">
        <v>53</v>
      </c>
      <c r="D155" t="s">
        <v>54</v>
      </c>
      <c r="E155" t="s">
        <v>71</v>
      </c>
      <c r="F155" t="s">
        <v>116</v>
      </c>
      <c r="G155">
        <f t="shared" si="79"/>
        <v>0</v>
      </c>
      <c r="H155">
        <f t="shared" si="79"/>
        <v>1</v>
      </c>
      <c r="I155">
        <f t="shared" si="79"/>
        <v>0</v>
      </c>
      <c r="J155">
        <f t="shared" si="79"/>
        <v>0</v>
      </c>
      <c r="K155">
        <f t="shared" si="67"/>
        <v>1</v>
      </c>
      <c r="L155" t="s">
        <v>96</v>
      </c>
      <c r="M155" t="s">
        <v>138</v>
      </c>
      <c r="N155" t="str">
        <f t="shared" si="68"/>
        <v>India</v>
      </c>
      <c r="O155" t="s">
        <v>59</v>
      </c>
      <c r="P155" t="s">
        <v>60</v>
      </c>
      <c r="Q155">
        <v>1</v>
      </c>
      <c r="R155">
        <v>0</v>
      </c>
      <c r="S155">
        <v>1</v>
      </c>
      <c r="T155">
        <v>2</v>
      </c>
      <c r="U155">
        <v>4</v>
      </c>
      <c r="V155">
        <v>4</v>
      </c>
      <c r="W155">
        <v>3</v>
      </c>
      <c r="X155">
        <f t="shared" si="69"/>
        <v>0</v>
      </c>
      <c r="Y155">
        <f t="shared" si="70"/>
        <v>-4.1666666666666664E-2</v>
      </c>
      <c r="Z155">
        <v>4</v>
      </c>
      <c r="AA155">
        <v>5</v>
      </c>
      <c r="AB155">
        <v>3</v>
      </c>
      <c r="AC155">
        <v>6</v>
      </c>
      <c r="AD155">
        <v>3</v>
      </c>
      <c r="AE155">
        <v>5</v>
      </c>
      <c r="AF155">
        <v>4</v>
      </c>
      <c r="AG155">
        <v>2</v>
      </c>
      <c r="AH155">
        <v>4</v>
      </c>
      <c r="AI155" s="35">
        <v>4</v>
      </c>
      <c r="AJ155">
        <v>5</v>
      </c>
      <c r="AK155">
        <v>4</v>
      </c>
      <c r="AL155">
        <v>3</v>
      </c>
      <c r="AM155">
        <v>5</v>
      </c>
      <c r="AN155">
        <v>5</v>
      </c>
      <c r="AO155">
        <v>3</v>
      </c>
      <c r="AP155">
        <v>4</v>
      </c>
      <c r="AQ155">
        <v>1</v>
      </c>
      <c r="AR155">
        <v>2</v>
      </c>
      <c r="AS155">
        <v>3</v>
      </c>
      <c r="AT155">
        <v>3</v>
      </c>
      <c r="AU155">
        <v>3</v>
      </c>
      <c r="AV155">
        <f t="shared" si="71"/>
        <v>2.4</v>
      </c>
      <c r="AW155">
        <v>6</v>
      </c>
      <c r="AX155">
        <v>0</v>
      </c>
      <c r="AY155">
        <f t="shared" si="65"/>
        <v>4.125</v>
      </c>
      <c r="AZ155">
        <f t="shared" si="84"/>
        <v>1</v>
      </c>
      <c r="BA155">
        <f t="shared" si="82"/>
        <v>4.25</v>
      </c>
      <c r="BB155">
        <f t="shared" si="85"/>
        <v>1</v>
      </c>
      <c r="BC155" t="s">
        <v>61</v>
      </c>
      <c r="BD155" t="s">
        <v>139</v>
      </c>
      <c r="BE155" t="s">
        <v>140</v>
      </c>
      <c r="BF155">
        <v>1</v>
      </c>
      <c r="BH155">
        <f t="shared" si="61"/>
        <v>1</v>
      </c>
      <c r="BI155">
        <v>1</v>
      </c>
      <c r="BJ155">
        <v>2</v>
      </c>
      <c r="BK155">
        <v>1</v>
      </c>
      <c r="BL155" t="s">
        <v>141</v>
      </c>
      <c r="BM155" t="s">
        <v>65</v>
      </c>
      <c r="BN155" s="1">
        <v>3.1365740740740742E-3</v>
      </c>
      <c r="BP155" s="5" t="s">
        <v>1041</v>
      </c>
      <c r="BR155" s="11" t="b">
        <f t="shared" si="81"/>
        <v>0</v>
      </c>
      <c r="BS155" s="11" t="b">
        <f t="shared" si="81"/>
        <v>0</v>
      </c>
      <c r="BT155" s="11" t="b">
        <f t="shared" si="81"/>
        <v>0</v>
      </c>
      <c r="BU155" s="11" t="b">
        <f t="shared" si="81"/>
        <v>0</v>
      </c>
      <c r="BV155" s="11" t="b">
        <f t="shared" si="88"/>
        <v>0</v>
      </c>
      <c r="BW155" s="11" t="b">
        <f t="shared" si="88"/>
        <v>0</v>
      </c>
      <c r="BZ155" s="11" t="b">
        <f t="shared" si="75"/>
        <v>0</v>
      </c>
      <c r="CA155" s="11" t="b">
        <f t="shared" si="76"/>
        <v>0</v>
      </c>
      <c r="CB155" s="11" t="b">
        <f t="shared" si="86"/>
        <v>0</v>
      </c>
      <c r="CC155" s="11" t="b">
        <f t="shared" si="86"/>
        <v>0</v>
      </c>
      <c r="CD155" s="11" t="b">
        <f t="shared" si="86"/>
        <v>0</v>
      </c>
      <c r="CE155" s="11" t="b">
        <f t="shared" si="86"/>
        <v>0</v>
      </c>
      <c r="CF155" s="11" t="b">
        <f t="shared" si="86"/>
        <v>0</v>
      </c>
      <c r="CG155" s="11" t="b">
        <f t="shared" si="86"/>
        <v>0</v>
      </c>
      <c r="CH155" s="11" t="b">
        <f t="shared" si="86"/>
        <v>0</v>
      </c>
      <c r="CI155" s="11" t="b">
        <f t="shared" si="86"/>
        <v>0</v>
      </c>
      <c r="CJ155" s="11" t="b">
        <f t="shared" si="86"/>
        <v>0</v>
      </c>
      <c r="CK155" s="11" t="b">
        <f t="shared" si="86"/>
        <v>0</v>
      </c>
      <c r="CL155" s="11" t="b">
        <f t="shared" si="86"/>
        <v>0</v>
      </c>
      <c r="CM155" s="11" t="b">
        <f t="shared" si="86"/>
        <v>0</v>
      </c>
      <c r="CN155" s="11" t="b">
        <f t="shared" si="86"/>
        <v>0</v>
      </c>
      <c r="CO155" s="11" t="b">
        <f t="shared" si="87"/>
        <v>0</v>
      </c>
      <c r="CP155" s="11" t="b">
        <f t="shared" si="78"/>
        <v>0</v>
      </c>
      <c r="CQ155" s="11" t="b">
        <f t="shared" si="77"/>
        <v>0</v>
      </c>
    </row>
    <row r="156" spans="1:96">
      <c r="A156" t="s">
        <v>142</v>
      </c>
      <c r="B156" t="s">
        <v>143</v>
      </c>
      <c r="C156" t="s">
        <v>53</v>
      </c>
      <c r="D156" t="s">
        <v>70</v>
      </c>
      <c r="E156" t="s">
        <v>144</v>
      </c>
      <c r="F156" t="s">
        <v>132</v>
      </c>
      <c r="G156">
        <f t="shared" si="79"/>
        <v>1</v>
      </c>
      <c r="H156">
        <f t="shared" si="79"/>
        <v>0</v>
      </c>
      <c r="I156">
        <f t="shared" si="79"/>
        <v>0</v>
      </c>
      <c r="J156">
        <f t="shared" si="79"/>
        <v>0</v>
      </c>
      <c r="K156">
        <f t="shared" si="67"/>
        <v>1</v>
      </c>
      <c r="L156" t="s">
        <v>96</v>
      </c>
      <c r="M156" t="s">
        <v>84</v>
      </c>
      <c r="N156" t="str">
        <f t="shared" si="68"/>
        <v>United States</v>
      </c>
      <c r="O156" t="s">
        <v>59</v>
      </c>
      <c r="P156" t="s">
        <v>60</v>
      </c>
      <c r="Q156">
        <v>3</v>
      </c>
      <c r="R156">
        <v>1</v>
      </c>
      <c r="S156">
        <v>0</v>
      </c>
      <c r="T156">
        <v>1</v>
      </c>
      <c r="U156">
        <v>0</v>
      </c>
      <c r="V156">
        <v>2</v>
      </c>
      <c r="W156">
        <v>0</v>
      </c>
      <c r="X156">
        <f t="shared" si="69"/>
        <v>4.1666666666666664E-2</v>
      </c>
      <c r="Y156">
        <f t="shared" si="70"/>
        <v>0.125</v>
      </c>
      <c r="Z156">
        <v>1</v>
      </c>
      <c r="AA156">
        <v>3</v>
      </c>
      <c r="AB156">
        <v>1</v>
      </c>
      <c r="AC156">
        <v>3</v>
      </c>
      <c r="AD156">
        <v>0</v>
      </c>
      <c r="AE156">
        <v>5</v>
      </c>
      <c r="AF156">
        <v>0</v>
      </c>
      <c r="AG156">
        <v>6</v>
      </c>
      <c r="AH156">
        <v>0</v>
      </c>
      <c r="AI156" s="35">
        <v>1</v>
      </c>
      <c r="AJ156">
        <v>3</v>
      </c>
      <c r="AK156">
        <v>0</v>
      </c>
      <c r="AL156">
        <v>0</v>
      </c>
      <c r="AM156">
        <v>5</v>
      </c>
      <c r="AN156">
        <v>0</v>
      </c>
      <c r="AO156">
        <v>3</v>
      </c>
      <c r="AP156">
        <v>1</v>
      </c>
      <c r="AQ156">
        <v>0</v>
      </c>
      <c r="AR156">
        <v>0</v>
      </c>
      <c r="AS156">
        <v>0</v>
      </c>
      <c r="AT156">
        <v>0</v>
      </c>
      <c r="AU156">
        <v>0</v>
      </c>
      <c r="AV156">
        <f t="shared" si="71"/>
        <v>0</v>
      </c>
      <c r="AW156">
        <v>6</v>
      </c>
      <c r="AX156">
        <v>1</v>
      </c>
      <c r="AY156">
        <f t="shared" si="65"/>
        <v>1.625</v>
      </c>
      <c r="AZ156">
        <f t="shared" si="84"/>
        <v>0</v>
      </c>
      <c r="BA156">
        <f t="shared" si="82"/>
        <v>1.625</v>
      </c>
      <c r="BB156">
        <f t="shared" si="85"/>
        <v>0</v>
      </c>
      <c r="BC156" t="s">
        <v>145</v>
      </c>
      <c r="BD156" t="s">
        <v>146</v>
      </c>
      <c r="BE156" t="s">
        <v>147</v>
      </c>
      <c r="BF156">
        <v>0</v>
      </c>
      <c r="BG156">
        <v>0</v>
      </c>
      <c r="BH156">
        <f t="shared" si="61"/>
        <v>0</v>
      </c>
      <c r="BI156">
        <v>1</v>
      </c>
      <c r="BJ156">
        <v>5</v>
      </c>
      <c r="BK156">
        <v>1</v>
      </c>
      <c r="BL156" t="s">
        <v>148</v>
      </c>
      <c r="BM156" t="s">
        <v>149</v>
      </c>
      <c r="BN156" s="1">
        <v>2.7662037037037034E-3</v>
      </c>
      <c r="BO156" t="s">
        <v>150</v>
      </c>
      <c r="BP156" s="5" t="s">
        <v>1042</v>
      </c>
      <c r="BR156" s="11" t="b">
        <f t="shared" si="81"/>
        <v>0</v>
      </c>
      <c r="BS156" s="11" t="b">
        <f t="shared" si="81"/>
        <v>0</v>
      </c>
      <c r="BT156" s="11" t="b">
        <f t="shared" si="81"/>
        <v>0</v>
      </c>
      <c r="BU156" s="11" t="b">
        <f t="shared" si="81"/>
        <v>0</v>
      </c>
      <c r="BV156" s="11" t="b">
        <f t="shared" si="88"/>
        <v>0</v>
      </c>
      <c r="BW156" s="11" t="b">
        <f t="shared" si="88"/>
        <v>0</v>
      </c>
      <c r="BX156" s="5" t="s">
        <v>1047</v>
      </c>
      <c r="BY156" s="5" t="s">
        <v>1062</v>
      </c>
      <c r="BZ156" s="11" t="b">
        <f t="shared" si="75"/>
        <v>0</v>
      </c>
      <c r="CA156" s="11" t="b">
        <f t="shared" si="76"/>
        <v>0</v>
      </c>
      <c r="CB156" s="11" t="b">
        <f t="shared" si="86"/>
        <v>1</v>
      </c>
      <c r="CC156" s="11" t="b">
        <f t="shared" si="86"/>
        <v>0</v>
      </c>
      <c r="CD156" s="11" t="b">
        <f t="shared" si="86"/>
        <v>0</v>
      </c>
      <c r="CE156" s="11" t="b">
        <f t="shared" si="86"/>
        <v>0</v>
      </c>
      <c r="CF156" s="11" t="b">
        <f t="shared" si="86"/>
        <v>0</v>
      </c>
      <c r="CG156" s="11" t="b">
        <f t="shared" si="86"/>
        <v>0</v>
      </c>
      <c r="CH156" s="11" t="b">
        <f t="shared" si="86"/>
        <v>0</v>
      </c>
      <c r="CI156" s="11" t="b">
        <f t="shared" si="86"/>
        <v>0</v>
      </c>
      <c r="CJ156" s="11" t="b">
        <f t="shared" si="86"/>
        <v>0</v>
      </c>
      <c r="CK156" s="11" t="b">
        <f t="shared" si="86"/>
        <v>0</v>
      </c>
      <c r="CL156" s="11" t="b">
        <f t="shared" si="86"/>
        <v>0</v>
      </c>
      <c r="CM156" s="11" t="b">
        <f t="shared" si="86"/>
        <v>0</v>
      </c>
      <c r="CN156" s="11" t="b">
        <f t="shared" si="86"/>
        <v>0</v>
      </c>
      <c r="CO156" s="11" t="b">
        <f t="shared" si="87"/>
        <v>0</v>
      </c>
      <c r="CP156" s="11" t="b">
        <f t="shared" si="78"/>
        <v>0</v>
      </c>
      <c r="CQ156" s="11" t="b">
        <f t="shared" si="77"/>
        <v>1</v>
      </c>
      <c r="CR156" t="s">
        <v>151</v>
      </c>
    </row>
    <row r="157" spans="1:96">
      <c r="A157" t="s">
        <v>152</v>
      </c>
      <c r="B157" t="s">
        <v>153</v>
      </c>
      <c r="C157" t="s">
        <v>53</v>
      </c>
      <c r="D157" t="s">
        <v>54</v>
      </c>
      <c r="E157" t="s">
        <v>144</v>
      </c>
      <c r="F157" t="s">
        <v>56</v>
      </c>
      <c r="G157">
        <f t="shared" si="79"/>
        <v>0</v>
      </c>
      <c r="H157">
        <f t="shared" si="79"/>
        <v>0</v>
      </c>
      <c r="I157">
        <f t="shared" si="79"/>
        <v>0</v>
      </c>
      <c r="J157">
        <f t="shared" si="79"/>
        <v>1</v>
      </c>
      <c r="K157">
        <f t="shared" si="67"/>
        <v>1</v>
      </c>
      <c r="L157" t="s">
        <v>72</v>
      </c>
      <c r="M157" t="s">
        <v>84</v>
      </c>
      <c r="N157" t="str">
        <f t="shared" si="68"/>
        <v>United States</v>
      </c>
      <c r="O157" t="s">
        <v>74</v>
      </c>
      <c r="P157" t="s">
        <v>60</v>
      </c>
      <c r="Q157">
        <v>0</v>
      </c>
      <c r="R157">
        <v>4</v>
      </c>
      <c r="S157">
        <v>0</v>
      </c>
      <c r="T157">
        <v>0</v>
      </c>
      <c r="U157">
        <v>0</v>
      </c>
      <c r="V157">
        <v>5</v>
      </c>
      <c r="W157">
        <v>0</v>
      </c>
      <c r="X157">
        <f t="shared" si="69"/>
        <v>-0.16666666666666666</v>
      </c>
      <c r="Y157">
        <f t="shared" si="70"/>
        <v>0.20833333333333334</v>
      </c>
      <c r="Z157">
        <v>4</v>
      </c>
      <c r="AA157">
        <v>5</v>
      </c>
      <c r="AB157">
        <v>5</v>
      </c>
      <c r="AC157">
        <v>5</v>
      </c>
      <c r="AD157">
        <v>3</v>
      </c>
      <c r="AE157">
        <v>5</v>
      </c>
      <c r="AF157">
        <v>2</v>
      </c>
      <c r="AG157">
        <v>3</v>
      </c>
      <c r="AH157">
        <v>3</v>
      </c>
      <c r="AI157" s="35">
        <v>4</v>
      </c>
      <c r="AJ157">
        <v>6</v>
      </c>
      <c r="AK157">
        <v>5</v>
      </c>
      <c r="AL157">
        <v>5</v>
      </c>
      <c r="AM157">
        <v>6</v>
      </c>
      <c r="AN157">
        <v>5</v>
      </c>
      <c r="AO157">
        <v>6</v>
      </c>
      <c r="AP157">
        <v>4</v>
      </c>
      <c r="AQ157">
        <v>4</v>
      </c>
      <c r="AR157">
        <v>4</v>
      </c>
      <c r="AS157">
        <v>5</v>
      </c>
      <c r="AT157">
        <v>4</v>
      </c>
      <c r="AU157">
        <v>4</v>
      </c>
      <c r="AV157">
        <f t="shared" si="71"/>
        <v>4.2</v>
      </c>
      <c r="AW157">
        <v>6</v>
      </c>
      <c r="AX157">
        <v>1</v>
      </c>
      <c r="AY157">
        <f t="shared" si="65"/>
        <v>5.125</v>
      </c>
      <c r="AZ157">
        <f t="shared" si="84"/>
        <v>1</v>
      </c>
      <c r="BA157">
        <f t="shared" si="82"/>
        <v>4</v>
      </c>
      <c r="BB157">
        <f t="shared" si="85"/>
        <v>1</v>
      </c>
      <c r="BC157" t="s">
        <v>86</v>
      </c>
      <c r="BD157" t="s">
        <v>154</v>
      </c>
      <c r="BE157" t="s">
        <v>155</v>
      </c>
      <c r="BF157">
        <v>2</v>
      </c>
      <c r="BH157">
        <f t="shared" si="61"/>
        <v>2</v>
      </c>
      <c r="BI157">
        <v>1</v>
      </c>
      <c r="BJ157">
        <v>4</v>
      </c>
      <c r="BK157">
        <v>1</v>
      </c>
      <c r="BL157" t="s">
        <v>156</v>
      </c>
      <c r="BM157" t="s">
        <v>157</v>
      </c>
      <c r="BN157" s="1">
        <v>2.7083333333333334E-3</v>
      </c>
      <c r="BP157" s="5" t="s">
        <v>1041</v>
      </c>
      <c r="BR157" s="11" t="b">
        <f t="shared" si="81"/>
        <v>0</v>
      </c>
      <c r="BS157" s="11" t="b">
        <f t="shared" si="81"/>
        <v>0</v>
      </c>
      <c r="BT157" s="11" t="b">
        <f t="shared" si="81"/>
        <v>0</v>
      </c>
      <c r="BU157" s="11" t="b">
        <f t="shared" si="81"/>
        <v>0</v>
      </c>
      <c r="BV157" s="11" t="b">
        <f t="shared" si="88"/>
        <v>0</v>
      </c>
      <c r="BW157" s="11" t="b">
        <f t="shared" si="88"/>
        <v>0</v>
      </c>
      <c r="BZ157" s="11" t="b">
        <f t="shared" si="75"/>
        <v>0</v>
      </c>
      <c r="CA157" s="11" t="b">
        <f t="shared" si="76"/>
        <v>0</v>
      </c>
      <c r="CB157" s="11" t="b">
        <f t="shared" si="86"/>
        <v>0</v>
      </c>
      <c r="CC157" s="11" t="b">
        <f t="shared" si="86"/>
        <v>0</v>
      </c>
      <c r="CD157" s="11" t="b">
        <f t="shared" si="86"/>
        <v>0</v>
      </c>
      <c r="CE157" s="11" t="b">
        <f t="shared" si="86"/>
        <v>0</v>
      </c>
      <c r="CF157" s="11" t="b">
        <f t="shared" si="86"/>
        <v>0</v>
      </c>
      <c r="CG157" s="11" t="b">
        <f t="shared" si="86"/>
        <v>0</v>
      </c>
      <c r="CH157" s="11" t="b">
        <f t="shared" si="86"/>
        <v>0</v>
      </c>
      <c r="CI157" s="11" t="b">
        <f t="shared" si="86"/>
        <v>0</v>
      </c>
      <c r="CJ157" s="11" t="b">
        <f t="shared" si="86"/>
        <v>0</v>
      </c>
      <c r="CK157" s="11" t="b">
        <f t="shared" si="86"/>
        <v>0</v>
      </c>
      <c r="CL157" s="11" t="b">
        <f t="shared" si="86"/>
        <v>0</v>
      </c>
      <c r="CM157" s="11" t="b">
        <f t="shared" si="86"/>
        <v>0</v>
      </c>
      <c r="CN157" s="11" t="b">
        <f t="shared" si="86"/>
        <v>0</v>
      </c>
      <c r="CO157" s="11" t="b">
        <f t="shared" si="87"/>
        <v>0</v>
      </c>
      <c r="CP157" s="11" t="b">
        <f t="shared" si="78"/>
        <v>0</v>
      </c>
      <c r="CQ157" s="11" t="b">
        <f t="shared" si="77"/>
        <v>0</v>
      </c>
    </row>
    <row r="158" spans="1:96">
      <c r="A158" t="s">
        <v>158</v>
      </c>
      <c r="B158" t="s">
        <v>159</v>
      </c>
      <c r="C158" t="s">
        <v>53</v>
      </c>
      <c r="D158" t="s">
        <v>70</v>
      </c>
      <c r="E158" t="s">
        <v>82</v>
      </c>
      <c r="F158" t="s">
        <v>132</v>
      </c>
      <c r="G158">
        <f t="shared" si="79"/>
        <v>1</v>
      </c>
      <c r="H158">
        <f t="shared" si="79"/>
        <v>0</v>
      </c>
      <c r="I158">
        <f t="shared" si="79"/>
        <v>0</v>
      </c>
      <c r="J158">
        <f t="shared" si="79"/>
        <v>0</v>
      </c>
      <c r="K158">
        <f t="shared" si="67"/>
        <v>1</v>
      </c>
      <c r="L158" t="s">
        <v>96</v>
      </c>
      <c r="M158" t="s">
        <v>125</v>
      </c>
      <c r="N158" t="str">
        <f t="shared" si="68"/>
        <v>United Kingdom</v>
      </c>
      <c r="O158" t="s">
        <v>74</v>
      </c>
      <c r="P158" t="s">
        <v>98</v>
      </c>
      <c r="Q158">
        <v>4</v>
      </c>
      <c r="R158">
        <v>5</v>
      </c>
      <c r="S158">
        <v>5</v>
      </c>
      <c r="T158">
        <v>4</v>
      </c>
      <c r="U158">
        <v>3</v>
      </c>
      <c r="V158">
        <v>5</v>
      </c>
      <c r="W158">
        <v>2</v>
      </c>
      <c r="X158">
        <f t="shared" si="69"/>
        <v>0</v>
      </c>
      <c r="Y158">
        <f t="shared" si="70"/>
        <v>0.16666666666666666</v>
      </c>
      <c r="Z158">
        <v>6</v>
      </c>
      <c r="AA158">
        <v>6</v>
      </c>
      <c r="AB158">
        <v>4</v>
      </c>
      <c r="AC158">
        <v>6</v>
      </c>
      <c r="AD158">
        <v>4</v>
      </c>
      <c r="AE158">
        <v>6</v>
      </c>
      <c r="AF158">
        <v>2</v>
      </c>
      <c r="AG158">
        <v>5</v>
      </c>
      <c r="AH158">
        <v>1</v>
      </c>
      <c r="AI158" s="35">
        <v>1</v>
      </c>
      <c r="AJ158">
        <v>6</v>
      </c>
      <c r="AK158">
        <v>6</v>
      </c>
      <c r="AL158">
        <v>4</v>
      </c>
      <c r="AM158">
        <v>6</v>
      </c>
      <c r="AN158">
        <v>1</v>
      </c>
      <c r="AO158">
        <v>6</v>
      </c>
      <c r="AP158">
        <v>6</v>
      </c>
      <c r="AQ158">
        <v>1</v>
      </c>
      <c r="AR158">
        <v>2</v>
      </c>
      <c r="AS158">
        <v>1</v>
      </c>
      <c r="AT158">
        <v>1</v>
      </c>
      <c r="AU158">
        <v>1</v>
      </c>
      <c r="AV158">
        <f t="shared" si="71"/>
        <v>1.2</v>
      </c>
      <c r="AW158">
        <v>6</v>
      </c>
      <c r="AX158">
        <v>0</v>
      </c>
      <c r="AY158">
        <f t="shared" si="65"/>
        <v>4.5</v>
      </c>
      <c r="AZ158">
        <f t="shared" si="84"/>
        <v>1</v>
      </c>
      <c r="BA158">
        <f t="shared" si="82"/>
        <v>4.375</v>
      </c>
      <c r="BB158">
        <f t="shared" si="85"/>
        <v>1</v>
      </c>
      <c r="BC158" t="s">
        <v>86</v>
      </c>
      <c r="BD158" t="s">
        <v>160</v>
      </c>
      <c r="BE158" t="s">
        <v>161</v>
      </c>
      <c r="BF158">
        <v>2</v>
      </c>
      <c r="BH158">
        <f t="shared" si="61"/>
        <v>2</v>
      </c>
      <c r="BI158">
        <v>1</v>
      </c>
      <c r="BJ158">
        <v>5</v>
      </c>
      <c r="BK158">
        <v>1</v>
      </c>
      <c r="BL158" t="s">
        <v>156</v>
      </c>
      <c r="BM158" t="s">
        <v>157</v>
      </c>
      <c r="BN158" s="1">
        <v>7.6504629629629631E-3</v>
      </c>
      <c r="BO158" t="s">
        <v>162</v>
      </c>
      <c r="BP158" s="5" t="s">
        <v>1042</v>
      </c>
      <c r="BR158" s="11" t="b">
        <f t="shared" si="81"/>
        <v>0</v>
      </c>
      <c r="BS158" s="11" t="b">
        <f t="shared" si="81"/>
        <v>0</v>
      </c>
      <c r="BT158" s="11" t="b">
        <f t="shared" si="81"/>
        <v>0</v>
      </c>
      <c r="BU158" s="11" t="b">
        <f t="shared" si="81"/>
        <v>0</v>
      </c>
      <c r="BV158" s="11" t="b">
        <f t="shared" si="88"/>
        <v>0</v>
      </c>
      <c r="BW158" s="11" t="b">
        <f t="shared" si="88"/>
        <v>0</v>
      </c>
      <c r="BX158" s="5" t="s">
        <v>1047</v>
      </c>
      <c r="BY158" s="5" t="s">
        <v>1130</v>
      </c>
      <c r="BZ158" s="11" t="b">
        <f t="shared" si="75"/>
        <v>0</v>
      </c>
      <c r="CA158" s="11" t="b">
        <f t="shared" si="76"/>
        <v>0</v>
      </c>
      <c r="CB158" s="11" t="b">
        <f t="shared" si="86"/>
        <v>1</v>
      </c>
      <c r="CC158" s="11" t="b">
        <f t="shared" si="86"/>
        <v>0</v>
      </c>
      <c r="CD158" s="11" t="b">
        <f t="shared" si="86"/>
        <v>0</v>
      </c>
      <c r="CE158" s="11" t="b">
        <f t="shared" si="86"/>
        <v>0</v>
      </c>
      <c r="CF158" s="11" t="b">
        <f t="shared" si="86"/>
        <v>0</v>
      </c>
      <c r="CG158" s="11" t="b">
        <f t="shared" si="86"/>
        <v>0</v>
      </c>
      <c r="CH158" s="11" t="b">
        <f t="shared" si="86"/>
        <v>0</v>
      </c>
      <c r="CI158" s="11" t="b">
        <f t="shared" si="86"/>
        <v>0</v>
      </c>
      <c r="CJ158" s="11" t="b">
        <f t="shared" si="86"/>
        <v>0</v>
      </c>
      <c r="CK158" s="11" t="b">
        <f t="shared" si="86"/>
        <v>0</v>
      </c>
      <c r="CL158" s="11" t="b">
        <f t="shared" si="86"/>
        <v>0</v>
      </c>
      <c r="CM158" s="11" t="b">
        <f t="shared" si="86"/>
        <v>0</v>
      </c>
      <c r="CN158" s="11" t="b">
        <f t="shared" si="86"/>
        <v>0</v>
      </c>
      <c r="CO158" s="11" t="b">
        <f t="shared" si="87"/>
        <v>0</v>
      </c>
      <c r="CP158" s="11" t="b">
        <f t="shared" si="78"/>
        <v>0</v>
      </c>
      <c r="CQ158" s="11" t="b">
        <f t="shared" si="77"/>
        <v>0</v>
      </c>
      <c r="CR158" t="s">
        <v>163</v>
      </c>
    </row>
    <row r="159" spans="1:96">
      <c r="A159" t="s">
        <v>164</v>
      </c>
      <c r="B159" t="s">
        <v>165</v>
      </c>
      <c r="C159" t="s">
        <v>53</v>
      </c>
      <c r="D159" t="s">
        <v>54</v>
      </c>
      <c r="E159" t="s">
        <v>144</v>
      </c>
      <c r="F159" t="s">
        <v>116</v>
      </c>
      <c r="G159">
        <f t="shared" si="79"/>
        <v>0</v>
      </c>
      <c r="H159">
        <f t="shared" si="79"/>
        <v>1</v>
      </c>
      <c r="I159">
        <f t="shared" si="79"/>
        <v>0</v>
      </c>
      <c r="J159">
        <f t="shared" si="79"/>
        <v>0</v>
      </c>
      <c r="K159">
        <f t="shared" si="67"/>
        <v>1</v>
      </c>
      <c r="L159" t="s">
        <v>96</v>
      </c>
      <c r="M159" t="s">
        <v>125</v>
      </c>
      <c r="N159" t="str">
        <f t="shared" si="68"/>
        <v>United Kingdom</v>
      </c>
      <c r="O159" t="s">
        <v>74</v>
      </c>
      <c r="P159" t="s">
        <v>98</v>
      </c>
      <c r="Q159">
        <v>3</v>
      </c>
      <c r="R159">
        <v>5</v>
      </c>
      <c r="S159">
        <v>4</v>
      </c>
      <c r="T159">
        <v>4</v>
      </c>
      <c r="U159">
        <v>4</v>
      </c>
      <c r="V159">
        <v>5</v>
      </c>
      <c r="W159">
        <v>4</v>
      </c>
      <c r="X159">
        <f t="shared" si="69"/>
        <v>-8.3333333333333329E-2</v>
      </c>
      <c r="Y159">
        <f t="shared" si="70"/>
        <v>4.1666666666666664E-2</v>
      </c>
      <c r="Z159">
        <v>4</v>
      </c>
      <c r="AA159">
        <v>5</v>
      </c>
      <c r="AB159">
        <v>2</v>
      </c>
      <c r="AC159">
        <v>4</v>
      </c>
      <c r="AD159">
        <v>4</v>
      </c>
      <c r="AE159">
        <v>4</v>
      </c>
      <c r="AF159">
        <v>3</v>
      </c>
      <c r="AG159">
        <v>2</v>
      </c>
      <c r="AH159">
        <v>4</v>
      </c>
      <c r="AI159" s="35">
        <v>2</v>
      </c>
      <c r="AJ159">
        <v>1</v>
      </c>
      <c r="AK159">
        <v>4</v>
      </c>
      <c r="AL159">
        <v>1</v>
      </c>
      <c r="AM159">
        <v>4</v>
      </c>
      <c r="AN159">
        <v>2</v>
      </c>
      <c r="AO159">
        <v>4</v>
      </c>
      <c r="AP159">
        <v>1</v>
      </c>
      <c r="AQ159">
        <v>3</v>
      </c>
      <c r="AR159">
        <v>3</v>
      </c>
      <c r="AS159">
        <v>3</v>
      </c>
      <c r="AT159">
        <v>3</v>
      </c>
      <c r="AU159">
        <v>3</v>
      </c>
      <c r="AV159">
        <f t="shared" si="71"/>
        <v>3</v>
      </c>
      <c r="AW159">
        <v>6</v>
      </c>
      <c r="AX159">
        <v>1</v>
      </c>
      <c r="AY159">
        <f t="shared" si="65"/>
        <v>2.375</v>
      </c>
      <c r="AZ159">
        <f t="shared" si="84"/>
        <v>0</v>
      </c>
      <c r="BA159">
        <f t="shared" si="82"/>
        <v>3.75</v>
      </c>
      <c r="BB159">
        <f t="shared" si="85"/>
        <v>1</v>
      </c>
      <c r="BC159" t="s">
        <v>86</v>
      </c>
      <c r="BD159" t="s">
        <v>166</v>
      </c>
      <c r="BE159" t="s">
        <v>167</v>
      </c>
      <c r="BF159">
        <v>0</v>
      </c>
      <c r="BG159">
        <v>1</v>
      </c>
      <c r="BH159">
        <f t="shared" si="61"/>
        <v>1</v>
      </c>
      <c r="BI159">
        <v>1</v>
      </c>
      <c r="BJ159">
        <v>5</v>
      </c>
      <c r="BK159">
        <v>1</v>
      </c>
      <c r="BL159" t="s">
        <v>168</v>
      </c>
      <c r="BM159" t="s">
        <v>90</v>
      </c>
      <c r="BN159" s="1">
        <v>4.3518518518518515E-3</v>
      </c>
      <c r="BO159" t="s">
        <v>169</v>
      </c>
      <c r="BP159" s="5" t="s">
        <v>1041</v>
      </c>
      <c r="BR159" s="11" t="b">
        <f t="shared" si="81"/>
        <v>0</v>
      </c>
      <c r="BS159" s="11" t="b">
        <f t="shared" si="81"/>
        <v>0</v>
      </c>
      <c r="BT159" s="11" t="b">
        <f t="shared" si="81"/>
        <v>0</v>
      </c>
      <c r="BU159" s="11" t="b">
        <f t="shared" si="81"/>
        <v>0</v>
      </c>
      <c r="BV159" s="11" t="b">
        <f t="shared" si="88"/>
        <v>0</v>
      </c>
      <c r="BW159" s="11" t="b">
        <f t="shared" si="88"/>
        <v>0</v>
      </c>
      <c r="BZ159" s="11" t="b">
        <f t="shared" si="75"/>
        <v>0</v>
      </c>
      <c r="CA159" s="11" t="b">
        <f t="shared" si="76"/>
        <v>0</v>
      </c>
      <c r="CB159" s="11" t="b">
        <f t="shared" si="86"/>
        <v>0</v>
      </c>
      <c r="CC159" s="11" t="b">
        <f t="shared" si="86"/>
        <v>0</v>
      </c>
      <c r="CD159" s="11" t="b">
        <f t="shared" si="86"/>
        <v>0</v>
      </c>
      <c r="CE159" s="11" t="b">
        <f t="shared" si="86"/>
        <v>0</v>
      </c>
      <c r="CF159" s="11" t="b">
        <f t="shared" si="86"/>
        <v>0</v>
      </c>
      <c r="CG159" s="11" t="b">
        <f t="shared" si="86"/>
        <v>0</v>
      </c>
      <c r="CH159" s="11" t="b">
        <f t="shared" si="86"/>
        <v>0</v>
      </c>
      <c r="CI159" s="11" t="b">
        <f t="shared" si="86"/>
        <v>0</v>
      </c>
      <c r="CJ159" s="11" t="b">
        <f t="shared" si="86"/>
        <v>0</v>
      </c>
      <c r="CK159" s="11" t="b">
        <f t="shared" si="86"/>
        <v>0</v>
      </c>
      <c r="CL159" s="11" t="b">
        <f t="shared" si="86"/>
        <v>0</v>
      </c>
      <c r="CM159" s="11" t="b">
        <f t="shared" si="86"/>
        <v>0</v>
      </c>
      <c r="CN159" s="11" t="b">
        <f t="shared" si="86"/>
        <v>0</v>
      </c>
      <c r="CO159" s="11" t="b">
        <f t="shared" si="87"/>
        <v>0</v>
      </c>
      <c r="CP159" s="11" t="b">
        <f t="shared" si="78"/>
        <v>0</v>
      </c>
      <c r="CQ159" s="11" t="b">
        <f t="shared" si="77"/>
        <v>0</v>
      </c>
      <c r="CR159" t="s">
        <v>169</v>
      </c>
    </row>
    <row r="160" spans="1:96">
      <c r="A160" t="s">
        <v>170</v>
      </c>
      <c r="B160" t="s">
        <v>171</v>
      </c>
      <c r="C160" t="s">
        <v>53</v>
      </c>
      <c r="D160" t="s">
        <v>70</v>
      </c>
      <c r="E160" t="s">
        <v>82</v>
      </c>
      <c r="F160" t="s">
        <v>56</v>
      </c>
      <c r="G160">
        <f t="shared" si="79"/>
        <v>0</v>
      </c>
      <c r="H160">
        <f t="shared" si="79"/>
        <v>0</v>
      </c>
      <c r="I160">
        <f t="shared" si="79"/>
        <v>0</v>
      </c>
      <c r="J160">
        <f t="shared" si="79"/>
        <v>1</v>
      </c>
      <c r="K160">
        <f t="shared" si="67"/>
        <v>1</v>
      </c>
      <c r="L160" t="s">
        <v>72</v>
      </c>
      <c r="M160" t="s">
        <v>84</v>
      </c>
      <c r="N160" t="str">
        <f t="shared" si="68"/>
        <v>United States</v>
      </c>
      <c r="O160" t="s">
        <v>59</v>
      </c>
      <c r="P160" t="s">
        <v>60</v>
      </c>
      <c r="Q160">
        <v>3</v>
      </c>
      <c r="R160">
        <v>5</v>
      </c>
      <c r="S160">
        <v>4</v>
      </c>
      <c r="T160">
        <v>4</v>
      </c>
      <c r="U160">
        <v>1</v>
      </c>
      <c r="V160">
        <v>5</v>
      </c>
      <c r="W160">
        <v>1</v>
      </c>
      <c r="X160">
        <f t="shared" si="69"/>
        <v>-8.3333333333333329E-2</v>
      </c>
      <c r="Y160">
        <f t="shared" si="70"/>
        <v>0.29166666666666669</v>
      </c>
      <c r="Z160">
        <v>5</v>
      </c>
      <c r="AA160">
        <v>5</v>
      </c>
      <c r="AB160">
        <v>5</v>
      </c>
      <c r="AC160">
        <v>5</v>
      </c>
      <c r="AD160">
        <v>4</v>
      </c>
      <c r="AE160">
        <v>5</v>
      </c>
      <c r="AF160">
        <v>4</v>
      </c>
      <c r="AG160">
        <v>2</v>
      </c>
      <c r="AH160">
        <v>4</v>
      </c>
      <c r="AI160" s="35">
        <v>4</v>
      </c>
      <c r="AJ160">
        <v>3</v>
      </c>
      <c r="AK160">
        <v>5</v>
      </c>
      <c r="AL160">
        <v>4</v>
      </c>
      <c r="AM160">
        <v>5</v>
      </c>
      <c r="AN160">
        <v>4</v>
      </c>
      <c r="AO160">
        <v>4</v>
      </c>
      <c r="AP160">
        <v>2</v>
      </c>
      <c r="AQ160">
        <v>3</v>
      </c>
      <c r="AR160">
        <v>3</v>
      </c>
      <c r="AS160">
        <v>4</v>
      </c>
      <c r="AT160">
        <v>3</v>
      </c>
      <c r="AU160">
        <v>3</v>
      </c>
      <c r="AV160">
        <f t="shared" si="71"/>
        <v>3.2</v>
      </c>
      <c r="AW160">
        <v>6</v>
      </c>
      <c r="AX160">
        <v>0</v>
      </c>
      <c r="AY160">
        <f t="shared" si="65"/>
        <v>3.875</v>
      </c>
      <c r="AZ160">
        <f t="shared" si="84"/>
        <v>1</v>
      </c>
      <c r="BA160">
        <f t="shared" si="82"/>
        <v>4.625</v>
      </c>
      <c r="BB160">
        <f t="shared" si="85"/>
        <v>1</v>
      </c>
      <c r="BC160" t="s">
        <v>86</v>
      </c>
      <c r="BD160" t="s">
        <v>172</v>
      </c>
      <c r="BE160" t="s">
        <v>173</v>
      </c>
      <c r="BF160">
        <v>2</v>
      </c>
      <c r="BH160">
        <f t="shared" si="61"/>
        <v>2</v>
      </c>
      <c r="BI160">
        <v>1</v>
      </c>
      <c r="BJ160">
        <v>3</v>
      </c>
      <c r="BK160">
        <v>1</v>
      </c>
      <c r="BL160" t="s">
        <v>174</v>
      </c>
      <c r="BM160" t="s">
        <v>157</v>
      </c>
      <c r="BN160" s="1">
        <v>2.2453703703703702E-3</v>
      </c>
      <c r="BO160" t="s">
        <v>175</v>
      </c>
      <c r="BP160" s="5" t="s">
        <v>736</v>
      </c>
      <c r="BQ160" s="5" t="s">
        <v>1164</v>
      </c>
      <c r="BR160" s="11" t="b">
        <f t="shared" ref="BR160:BU179" si="89">ISNUMBER(SEARCH(BR$2,$BQ160))</f>
        <v>1</v>
      </c>
      <c r="BS160" s="11" t="b">
        <f t="shared" si="89"/>
        <v>1</v>
      </c>
      <c r="BT160" s="11" t="b">
        <f t="shared" si="89"/>
        <v>0</v>
      </c>
      <c r="BU160" s="11" t="b">
        <f t="shared" si="89"/>
        <v>0</v>
      </c>
      <c r="BV160" s="11" t="b">
        <f t="shared" si="88"/>
        <v>0</v>
      </c>
      <c r="BW160" s="11" t="b">
        <f t="shared" si="88"/>
        <v>0</v>
      </c>
      <c r="BZ160" s="11" t="b">
        <f t="shared" si="75"/>
        <v>0</v>
      </c>
      <c r="CA160" s="11" t="b">
        <f t="shared" si="76"/>
        <v>0</v>
      </c>
      <c r="CB160" s="11" t="b">
        <f t="shared" si="86"/>
        <v>0</v>
      </c>
      <c r="CC160" s="11" t="b">
        <f t="shared" si="86"/>
        <v>0</v>
      </c>
      <c r="CD160" s="11" t="b">
        <f t="shared" si="86"/>
        <v>0</v>
      </c>
      <c r="CE160" s="11" t="b">
        <f t="shared" si="86"/>
        <v>0</v>
      </c>
      <c r="CF160" s="11" t="b">
        <f t="shared" si="86"/>
        <v>0</v>
      </c>
      <c r="CG160" s="11" t="b">
        <f t="shared" si="86"/>
        <v>0</v>
      </c>
      <c r="CH160" s="11" t="b">
        <f t="shared" si="86"/>
        <v>0</v>
      </c>
      <c r="CI160" s="11" t="b">
        <f t="shared" si="86"/>
        <v>0</v>
      </c>
      <c r="CJ160" s="11" t="b">
        <f t="shared" si="86"/>
        <v>0</v>
      </c>
      <c r="CK160" s="11" t="b">
        <f t="shared" si="86"/>
        <v>0</v>
      </c>
      <c r="CL160" s="11" t="b">
        <f t="shared" si="86"/>
        <v>0</v>
      </c>
      <c r="CM160" s="11" t="b">
        <f t="shared" si="86"/>
        <v>0</v>
      </c>
      <c r="CN160" s="11" t="b">
        <f t="shared" si="86"/>
        <v>0</v>
      </c>
      <c r="CO160" s="11" t="b">
        <f t="shared" si="87"/>
        <v>0</v>
      </c>
      <c r="CP160" s="11" t="b">
        <f t="shared" si="78"/>
        <v>0</v>
      </c>
      <c r="CQ160" s="11" t="b">
        <f t="shared" si="77"/>
        <v>0</v>
      </c>
      <c r="CR160" t="s">
        <v>176</v>
      </c>
    </row>
    <row r="161" spans="1:96">
      <c r="A161" t="s">
        <v>177</v>
      </c>
      <c r="B161" t="s">
        <v>178</v>
      </c>
      <c r="C161" t="s">
        <v>53</v>
      </c>
      <c r="D161" t="s">
        <v>54</v>
      </c>
      <c r="E161" t="s">
        <v>71</v>
      </c>
      <c r="F161" t="s">
        <v>56</v>
      </c>
      <c r="G161">
        <f t="shared" si="79"/>
        <v>0</v>
      </c>
      <c r="H161">
        <f t="shared" si="79"/>
        <v>0</v>
      </c>
      <c r="I161">
        <f t="shared" si="79"/>
        <v>0</v>
      </c>
      <c r="J161">
        <f t="shared" si="79"/>
        <v>1</v>
      </c>
      <c r="K161">
        <f t="shared" si="67"/>
        <v>1</v>
      </c>
      <c r="L161" t="s">
        <v>96</v>
      </c>
      <c r="M161" t="s">
        <v>97</v>
      </c>
      <c r="N161" t="str">
        <f t="shared" si="68"/>
        <v>uk</v>
      </c>
      <c r="O161" t="s">
        <v>59</v>
      </c>
      <c r="P161" t="s">
        <v>98</v>
      </c>
      <c r="Q161">
        <v>4</v>
      </c>
      <c r="R161">
        <v>3</v>
      </c>
      <c r="S161">
        <v>4</v>
      </c>
      <c r="T161">
        <v>1</v>
      </c>
      <c r="U161">
        <v>5</v>
      </c>
      <c r="V161">
        <v>4</v>
      </c>
      <c r="W161">
        <v>4</v>
      </c>
      <c r="X161">
        <f t="shared" si="69"/>
        <v>0.16666666666666666</v>
      </c>
      <c r="Y161">
        <f t="shared" si="70"/>
        <v>-0.16666666666666666</v>
      </c>
      <c r="Z161">
        <v>6</v>
      </c>
      <c r="AA161">
        <v>6</v>
      </c>
      <c r="AB161">
        <v>6</v>
      </c>
      <c r="AC161">
        <v>6</v>
      </c>
      <c r="AD161">
        <v>5</v>
      </c>
      <c r="AE161">
        <v>6</v>
      </c>
      <c r="AF161">
        <v>6</v>
      </c>
      <c r="AG161">
        <v>0</v>
      </c>
      <c r="AH161">
        <v>6</v>
      </c>
      <c r="AI161" s="35">
        <v>6</v>
      </c>
      <c r="AJ161">
        <v>6</v>
      </c>
      <c r="AK161">
        <v>6</v>
      </c>
      <c r="AL161">
        <v>6</v>
      </c>
      <c r="AM161">
        <v>6</v>
      </c>
      <c r="AN161">
        <v>6</v>
      </c>
      <c r="AO161">
        <v>6</v>
      </c>
      <c r="AP161">
        <v>6</v>
      </c>
      <c r="AQ161">
        <v>4</v>
      </c>
      <c r="AR161">
        <v>4</v>
      </c>
      <c r="AS161">
        <v>4</v>
      </c>
      <c r="AT161">
        <v>4</v>
      </c>
      <c r="AU161">
        <v>4</v>
      </c>
      <c r="AV161">
        <f t="shared" si="71"/>
        <v>4</v>
      </c>
      <c r="AW161">
        <v>6</v>
      </c>
      <c r="AX161">
        <v>0</v>
      </c>
      <c r="AY161">
        <f t="shared" si="65"/>
        <v>6</v>
      </c>
      <c r="AZ161">
        <f t="shared" si="84"/>
        <v>1</v>
      </c>
      <c r="BA161">
        <f t="shared" si="82"/>
        <v>5.875</v>
      </c>
      <c r="BB161">
        <f t="shared" si="85"/>
        <v>1</v>
      </c>
      <c r="BC161" t="s">
        <v>61</v>
      </c>
      <c r="BD161" t="s">
        <v>179</v>
      </c>
      <c r="BE161" t="s">
        <v>180</v>
      </c>
      <c r="BF161">
        <v>0</v>
      </c>
      <c r="BG161">
        <v>2</v>
      </c>
      <c r="BH161">
        <f t="shared" si="61"/>
        <v>2</v>
      </c>
      <c r="BI161">
        <v>1</v>
      </c>
      <c r="BJ161">
        <v>2</v>
      </c>
      <c r="BK161">
        <v>1</v>
      </c>
      <c r="BL161" t="s">
        <v>181</v>
      </c>
      <c r="BM161" t="s">
        <v>65</v>
      </c>
      <c r="BN161" s="1">
        <v>5.2546296296296299E-3</v>
      </c>
      <c r="BO161" t="s">
        <v>182</v>
      </c>
      <c r="BP161" s="5" t="s">
        <v>736</v>
      </c>
      <c r="BQ161" s="5" t="s">
        <v>1165</v>
      </c>
      <c r="BR161" s="11" t="b">
        <f t="shared" si="89"/>
        <v>0</v>
      </c>
      <c r="BS161" s="11" t="b">
        <f t="shared" si="89"/>
        <v>0</v>
      </c>
      <c r="BT161" s="11" t="b">
        <f t="shared" si="89"/>
        <v>0</v>
      </c>
      <c r="BU161" s="11" t="b">
        <f t="shared" si="89"/>
        <v>0</v>
      </c>
      <c r="BV161" s="11" t="b">
        <f t="shared" si="88"/>
        <v>0</v>
      </c>
      <c r="BW161" s="11" t="b">
        <f t="shared" si="88"/>
        <v>0</v>
      </c>
      <c r="BZ161" s="11" t="b">
        <f t="shared" si="75"/>
        <v>0</v>
      </c>
      <c r="CA161" s="11" t="b">
        <f t="shared" si="76"/>
        <v>0</v>
      </c>
      <c r="CB161" s="11" t="b">
        <f t="shared" si="86"/>
        <v>0</v>
      </c>
      <c r="CC161" s="11" t="b">
        <f t="shared" si="86"/>
        <v>0</v>
      </c>
      <c r="CD161" s="11" t="b">
        <f t="shared" si="86"/>
        <v>0</v>
      </c>
      <c r="CE161" s="11" t="b">
        <f t="shared" si="86"/>
        <v>0</v>
      </c>
      <c r="CF161" s="11" t="b">
        <f t="shared" si="86"/>
        <v>0</v>
      </c>
      <c r="CG161" s="11" t="b">
        <f t="shared" si="86"/>
        <v>0</v>
      </c>
      <c r="CH161" s="11" t="b">
        <f t="shared" si="86"/>
        <v>0</v>
      </c>
      <c r="CI161" s="11" t="b">
        <f t="shared" si="86"/>
        <v>0</v>
      </c>
      <c r="CJ161" s="11" t="b">
        <f t="shared" si="86"/>
        <v>0</v>
      </c>
      <c r="CK161" s="11" t="b">
        <f t="shared" si="86"/>
        <v>0</v>
      </c>
      <c r="CL161" s="11" t="b">
        <f t="shared" si="86"/>
        <v>0</v>
      </c>
      <c r="CM161" s="11" t="b">
        <f t="shared" si="86"/>
        <v>0</v>
      </c>
      <c r="CN161" s="11" t="b">
        <f t="shared" si="86"/>
        <v>0</v>
      </c>
      <c r="CO161" s="11" t="b">
        <f t="shared" si="87"/>
        <v>0</v>
      </c>
      <c r="CP161" s="11" t="b">
        <f t="shared" si="78"/>
        <v>0</v>
      </c>
      <c r="CQ161" s="11" t="b">
        <f t="shared" si="77"/>
        <v>0</v>
      </c>
    </row>
    <row r="162" spans="1:96">
      <c r="A162" t="s">
        <v>183</v>
      </c>
      <c r="B162" t="s">
        <v>184</v>
      </c>
      <c r="C162" t="s">
        <v>53</v>
      </c>
      <c r="D162" t="s">
        <v>70</v>
      </c>
      <c r="E162" t="s">
        <v>144</v>
      </c>
      <c r="F162" t="s">
        <v>56</v>
      </c>
      <c r="G162">
        <f t="shared" si="79"/>
        <v>0</v>
      </c>
      <c r="H162">
        <f t="shared" si="79"/>
        <v>0</v>
      </c>
      <c r="I162">
        <f t="shared" si="79"/>
        <v>0</v>
      </c>
      <c r="J162">
        <f t="shared" si="79"/>
        <v>1</v>
      </c>
      <c r="K162">
        <f t="shared" si="67"/>
        <v>1</v>
      </c>
      <c r="L162" t="s">
        <v>96</v>
      </c>
      <c r="M162" t="s">
        <v>185</v>
      </c>
      <c r="N162" t="str">
        <f t="shared" si="68"/>
        <v>Italy</v>
      </c>
      <c r="O162" t="s">
        <v>74</v>
      </c>
      <c r="P162" t="s">
        <v>60</v>
      </c>
      <c r="Q162">
        <v>2</v>
      </c>
      <c r="R162">
        <v>3</v>
      </c>
      <c r="S162">
        <v>4</v>
      </c>
      <c r="T162">
        <v>4</v>
      </c>
      <c r="U162">
        <v>5</v>
      </c>
      <c r="V162">
        <v>4</v>
      </c>
      <c r="W162">
        <v>0</v>
      </c>
      <c r="X162">
        <f t="shared" si="69"/>
        <v>-4.1666666666666664E-2</v>
      </c>
      <c r="Y162">
        <f t="shared" si="70"/>
        <v>0.125</v>
      </c>
      <c r="Z162">
        <v>6</v>
      </c>
      <c r="AA162">
        <v>6</v>
      </c>
      <c r="AB162">
        <v>6</v>
      </c>
      <c r="AC162">
        <v>5</v>
      </c>
      <c r="AD162">
        <v>4</v>
      </c>
      <c r="AE162">
        <v>6</v>
      </c>
      <c r="AF162">
        <v>3</v>
      </c>
      <c r="AG162">
        <v>3</v>
      </c>
      <c r="AH162">
        <v>3</v>
      </c>
      <c r="AI162" s="35">
        <v>6</v>
      </c>
      <c r="AJ162">
        <v>3</v>
      </c>
      <c r="AK162">
        <v>6</v>
      </c>
      <c r="AL162">
        <v>4</v>
      </c>
      <c r="AM162">
        <v>5</v>
      </c>
      <c r="AN162">
        <v>6</v>
      </c>
      <c r="AO162">
        <v>5</v>
      </c>
      <c r="AP162">
        <v>2</v>
      </c>
      <c r="AQ162">
        <v>6</v>
      </c>
      <c r="AR162">
        <v>6</v>
      </c>
      <c r="AS162">
        <v>6</v>
      </c>
      <c r="AT162">
        <v>6</v>
      </c>
      <c r="AU162">
        <v>6</v>
      </c>
      <c r="AV162">
        <f t="shared" si="71"/>
        <v>6</v>
      </c>
      <c r="AW162">
        <v>6</v>
      </c>
      <c r="AX162">
        <v>1</v>
      </c>
      <c r="AY162">
        <f t="shared" si="65"/>
        <v>4.625</v>
      </c>
      <c r="AZ162">
        <f t="shared" si="84"/>
        <v>1</v>
      </c>
      <c r="BA162">
        <f t="shared" si="82"/>
        <v>4.875</v>
      </c>
      <c r="BB162">
        <f t="shared" si="85"/>
        <v>1</v>
      </c>
      <c r="BC162" t="s">
        <v>86</v>
      </c>
      <c r="BD162" t="s">
        <v>186</v>
      </c>
      <c r="BE162" t="s">
        <v>187</v>
      </c>
      <c r="BF162">
        <v>1</v>
      </c>
      <c r="BH162">
        <f t="shared" si="61"/>
        <v>1</v>
      </c>
      <c r="BI162">
        <v>1</v>
      </c>
      <c r="BJ162">
        <v>1</v>
      </c>
      <c r="BK162">
        <v>1</v>
      </c>
      <c r="BL162" t="s">
        <v>156</v>
      </c>
      <c r="BM162" t="s">
        <v>157</v>
      </c>
      <c r="BN162" s="1">
        <v>6.1111111111111114E-3</v>
      </c>
      <c r="BO162" t="s">
        <v>188</v>
      </c>
      <c r="BP162" s="5" t="s">
        <v>736</v>
      </c>
      <c r="BQ162" s="5" t="s">
        <v>1148</v>
      </c>
      <c r="BR162" s="11" t="b">
        <f t="shared" si="89"/>
        <v>0</v>
      </c>
      <c r="BS162" s="11" t="b">
        <f t="shared" si="89"/>
        <v>0</v>
      </c>
      <c r="BT162" s="11" t="b">
        <f t="shared" si="89"/>
        <v>0</v>
      </c>
      <c r="BU162" s="11" t="b">
        <f t="shared" si="89"/>
        <v>0</v>
      </c>
      <c r="BV162" s="11" t="b">
        <f t="shared" si="88"/>
        <v>1</v>
      </c>
      <c r="BW162" s="11" t="b">
        <f t="shared" si="88"/>
        <v>0</v>
      </c>
      <c r="BZ162" s="11" t="b">
        <f t="shared" si="75"/>
        <v>0</v>
      </c>
      <c r="CA162" s="11" t="b">
        <f t="shared" si="76"/>
        <v>0</v>
      </c>
      <c r="CB162" s="11" t="b">
        <f t="shared" si="86"/>
        <v>0</v>
      </c>
      <c r="CC162" s="11" t="b">
        <f t="shared" si="86"/>
        <v>0</v>
      </c>
      <c r="CD162" s="11" t="b">
        <f t="shared" si="86"/>
        <v>0</v>
      </c>
      <c r="CE162" s="11" t="b">
        <f t="shared" si="86"/>
        <v>0</v>
      </c>
      <c r="CF162" s="11" t="b">
        <f t="shared" si="86"/>
        <v>0</v>
      </c>
      <c r="CG162" s="11" t="b">
        <f t="shared" si="86"/>
        <v>0</v>
      </c>
      <c r="CH162" s="11" t="b">
        <f t="shared" si="86"/>
        <v>0</v>
      </c>
      <c r="CI162" s="11" t="b">
        <f t="shared" si="86"/>
        <v>0</v>
      </c>
      <c r="CJ162" s="11" t="b">
        <f t="shared" si="86"/>
        <v>0</v>
      </c>
      <c r="CK162" s="11" t="b">
        <f t="shared" si="86"/>
        <v>0</v>
      </c>
      <c r="CL162" s="11" t="b">
        <f t="shared" si="86"/>
        <v>0</v>
      </c>
      <c r="CM162" s="11" t="b">
        <f t="shared" si="86"/>
        <v>0</v>
      </c>
      <c r="CN162" s="11" t="b">
        <f t="shared" si="86"/>
        <v>0</v>
      </c>
      <c r="CO162" s="11" t="b">
        <f t="shared" si="87"/>
        <v>0</v>
      </c>
      <c r="CP162" s="11" t="b">
        <f t="shared" si="78"/>
        <v>0</v>
      </c>
      <c r="CQ162" s="11" t="b">
        <f t="shared" si="77"/>
        <v>0</v>
      </c>
      <c r="CR162" t="s">
        <v>189</v>
      </c>
    </row>
    <row r="163" spans="1:96">
      <c r="A163" t="s">
        <v>190</v>
      </c>
      <c r="B163" t="s">
        <v>191</v>
      </c>
      <c r="C163" t="s">
        <v>53</v>
      </c>
      <c r="D163" t="s">
        <v>54</v>
      </c>
      <c r="E163" t="s">
        <v>144</v>
      </c>
      <c r="F163" t="s">
        <v>116</v>
      </c>
      <c r="G163">
        <f t="shared" si="79"/>
        <v>0</v>
      </c>
      <c r="H163">
        <f t="shared" si="79"/>
        <v>1</v>
      </c>
      <c r="I163">
        <f t="shared" si="79"/>
        <v>0</v>
      </c>
      <c r="J163">
        <f t="shared" si="79"/>
        <v>0</v>
      </c>
      <c r="K163">
        <f t="shared" si="67"/>
        <v>1</v>
      </c>
      <c r="L163" t="s">
        <v>72</v>
      </c>
      <c r="M163" t="s">
        <v>109</v>
      </c>
      <c r="N163" t="str">
        <f t="shared" si="68"/>
        <v>UK</v>
      </c>
      <c r="O163" t="s">
        <v>59</v>
      </c>
      <c r="P163" t="s">
        <v>85</v>
      </c>
      <c r="Q163">
        <v>1</v>
      </c>
      <c r="R163">
        <v>2</v>
      </c>
      <c r="S163">
        <v>1</v>
      </c>
      <c r="T163">
        <v>4</v>
      </c>
      <c r="U163">
        <v>5</v>
      </c>
      <c r="V163">
        <v>5</v>
      </c>
      <c r="W163">
        <v>1</v>
      </c>
      <c r="X163">
        <f t="shared" si="69"/>
        <v>-0.16666666666666666</v>
      </c>
      <c r="Y163">
        <f t="shared" si="70"/>
        <v>0.125</v>
      </c>
      <c r="Z163">
        <v>5</v>
      </c>
      <c r="AA163">
        <v>4</v>
      </c>
      <c r="AB163">
        <v>3</v>
      </c>
      <c r="AC163">
        <v>6</v>
      </c>
      <c r="AD163">
        <v>3</v>
      </c>
      <c r="AE163">
        <v>5</v>
      </c>
      <c r="AF163">
        <v>2</v>
      </c>
      <c r="AG163">
        <v>1</v>
      </c>
      <c r="AH163">
        <v>5</v>
      </c>
      <c r="AI163" s="35">
        <v>6</v>
      </c>
      <c r="AJ163">
        <v>6</v>
      </c>
      <c r="AK163">
        <v>3</v>
      </c>
      <c r="AL163">
        <v>5</v>
      </c>
      <c r="AM163">
        <v>6</v>
      </c>
      <c r="AN163">
        <v>5</v>
      </c>
      <c r="AO163">
        <v>6</v>
      </c>
      <c r="AP163">
        <v>6</v>
      </c>
      <c r="AQ163">
        <v>1</v>
      </c>
      <c r="AR163">
        <v>1</v>
      </c>
      <c r="AS163">
        <v>1</v>
      </c>
      <c r="AT163">
        <v>1</v>
      </c>
      <c r="AU163">
        <v>1</v>
      </c>
      <c r="AV163">
        <f t="shared" si="71"/>
        <v>1</v>
      </c>
      <c r="AW163">
        <v>6</v>
      </c>
      <c r="AX163">
        <v>4</v>
      </c>
      <c r="AY163">
        <f t="shared" ref="AY163:AY179" si="90">AVERAGE(AI163,AJ163,AK163,AL163,AM163,AN163,AO163,AP163)</f>
        <v>5.375</v>
      </c>
      <c r="AZ163">
        <f t="shared" si="84"/>
        <v>1</v>
      </c>
      <c r="BA163">
        <f t="shared" si="82"/>
        <v>4.125</v>
      </c>
      <c r="BB163">
        <f t="shared" si="85"/>
        <v>1</v>
      </c>
      <c r="BC163" t="s">
        <v>86</v>
      </c>
      <c r="BD163" t="s">
        <v>192</v>
      </c>
      <c r="BE163" t="s">
        <v>193</v>
      </c>
      <c r="BF163">
        <v>1</v>
      </c>
      <c r="BH163">
        <f t="shared" si="61"/>
        <v>1</v>
      </c>
      <c r="BI163">
        <v>1</v>
      </c>
      <c r="BJ163">
        <v>1</v>
      </c>
      <c r="BK163">
        <v>1</v>
      </c>
      <c r="BL163" t="s">
        <v>174</v>
      </c>
      <c r="BM163" t="s">
        <v>157</v>
      </c>
      <c r="BN163" s="1">
        <v>1.8981481481481482E-3</v>
      </c>
      <c r="BO163" t="s">
        <v>194</v>
      </c>
      <c r="BP163" s="5" t="s">
        <v>736</v>
      </c>
      <c r="BQ163" s="5" t="s">
        <v>1163</v>
      </c>
      <c r="BR163" s="11" t="b">
        <f t="shared" si="89"/>
        <v>0</v>
      </c>
      <c r="BS163" s="11" t="b">
        <f t="shared" si="89"/>
        <v>0</v>
      </c>
      <c r="BT163" s="11" t="b">
        <f t="shared" si="89"/>
        <v>0</v>
      </c>
      <c r="BU163" s="11" t="b">
        <f t="shared" si="89"/>
        <v>0</v>
      </c>
      <c r="BV163" s="11" t="b">
        <f t="shared" si="88"/>
        <v>0</v>
      </c>
      <c r="BW163" s="11" t="b">
        <f t="shared" si="88"/>
        <v>1</v>
      </c>
      <c r="BZ163" s="11" t="b">
        <f t="shared" si="75"/>
        <v>0</v>
      </c>
      <c r="CA163" s="11" t="b">
        <f t="shared" si="76"/>
        <v>0</v>
      </c>
      <c r="CB163" s="11" t="b">
        <f t="shared" si="86"/>
        <v>0</v>
      </c>
      <c r="CC163" s="11" t="b">
        <f t="shared" si="86"/>
        <v>0</v>
      </c>
      <c r="CD163" s="11" t="b">
        <f t="shared" si="86"/>
        <v>0</v>
      </c>
      <c r="CE163" s="11" t="b">
        <f t="shared" si="86"/>
        <v>0</v>
      </c>
      <c r="CF163" s="11" t="b">
        <f t="shared" si="86"/>
        <v>0</v>
      </c>
      <c r="CG163" s="11" t="b">
        <f t="shared" si="86"/>
        <v>0</v>
      </c>
      <c r="CH163" s="11" t="b">
        <f t="shared" si="86"/>
        <v>0</v>
      </c>
      <c r="CI163" s="11" t="b">
        <f t="shared" si="86"/>
        <v>0</v>
      </c>
      <c r="CJ163" s="11" t="b">
        <f t="shared" si="86"/>
        <v>0</v>
      </c>
      <c r="CK163" s="11" t="b">
        <f t="shared" si="86"/>
        <v>0</v>
      </c>
      <c r="CL163" s="11" t="b">
        <f t="shared" si="86"/>
        <v>0</v>
      </c>
      <c r="CM163" s="11" t="b">
        <f t="shared" si="86"/>
        <v>0</v>
      </c>
      <c r="CN163" s="11" t="b">
        <f t="shared" si="86"/>
        <v>0</v>
      </c>
      <c r="CO163" s="11" t="b">
        <f t="shared" si="87"/>
        <v>0</v>
      </c>
      <c r="CP163" s="11" t="b">
        <f t="shared" si="78"/>
        <v>0</v>
      </c>
      <c r="CQ163" s="11" t="b">
        <f t="shared" si="77"/>
        <v>0</v>
      </c>
      <c r="CR163" t="s">
        <v>195</v>
      </c>
    </row>
    <row r="164" spans="1:96">
      <c r="A164" t="s">
        <v>196</v>
      </c>
      <c r="B164" t="s">
        <v>197</v>
      </c>
      <c r="C164" t="s">
        <v>53</v>
      </c>
      <c r="D164" t="s">
        <v>54</v>
      </c>
      <c r="E164" t="s">
        <v>71</v>
      </c>
      <c r="F164" t="s">
        <v>83</v>
      </c>
      <c r="G164">
        <f t="shared" si="79"/>
        <v>0</v>
      </c>
      <c r="H164">
        <f t="shared" si="79"/>
        <v>0</v>
      </c>
      <c r="I164">
        <f t="shared" si="79"/>
        <v>1</v>
      </c>
      <c r="J164">
        <f t="shared" si="79"/>
        <v>0</v>
      </c>
      <c r="K164">
        <f t="shared" si="67"/>
        <v>1</v>
      </c>
      <c r="L164" t="s">
        <v>96</v>
      </c>
      <c r="M164" t="s">
        <v>109</v>
      </c>
      <c r="N164" t="str">
        <f t="shared" si="68"/>
        <v>UK</v>
      </c>
      <c r="O164" t="s">
        <v>74</v>
      </c>
      <c r="P164" t="s">
        <v>98</v>
      </c>
      <c r="Q164">
        <v>5</v>
      </c>
      <c r="R164">
        <v>3</v>
      </c>
      <c r="S164">
        <v>4</v>
      </c>
      <c r="T164">
        <v>3</v>
      </c>
      <c r="U164">
        <v>6</v>
      </c>
      <c r="V164">
        <v>5</v>
      </c>
      <c r="W164">
        <v>4</v>
      </c>
      <c r="X164">
        <f t="shared" si="69"/>
        <v>0.125</v>
      </c>
      <c r="Y164">
        <f t="shared" si="70"/>
        <v>-8.3333333333333329E-2</v>
      </c>
      <c r="Z164">
        <v>5</v>
      </c>
      <c r="AA164">
        <v>5</v>
      </c>
      <c r="AB164">
        <v>4</v>
      </c>
      <c r="AC164">
        <v>5</v>
      </c>
      <c r="AD164">
        <v>4</v>
      </c>
      <c r="AE164">
        <v>6</v>
      </c>
      <c r="AF164">
        <v>5</v>
      </c>
      <c r="AG164">
        <v>5</v>
      </c>
      <c r="AH164">
        <v>1</v>
      </c>
      <c r="AI164" s="35">
        <v>4</v>
      </c>
      <c r="AJ164">
        <v>4</v>
      </c>
      <c r="AK164">
        <v>6</v>
      </c>
      <c r="AL164">
        <v>4</v>
      </c>
      <c r="AM164">
        <v>5</v>
      </c>
      <c r="AN164">
        <v>4</v>
      </c>
      <c r="AO164">
        <v>5</v>
      </c>
      <c r="AP164">
        <v>4</v>
      </c>
      <c r="AQ164">
        <v>5</v>
      </c>
      <c r="AR164">
        <v>5</v>
      </c>
      <c r="AS164">
        <v>5</v>
      </c>
      <c r="AT164">
        <v>4</v>
      </c>
      <c r="AU164">
        <v>4</v>
      </c>
      <c r="AV164">
        <f t="shared" si="71"/>
        <v>4.5999999999999996</v>
      </c>
      <c r="AW164">
        <v>6</v>
      </c>
      <c r="AX164">
        <v>3</v>
      </c>
      <c r="AY164">
        <f t="shared" si="90"/>
        <v>4.5</v>
      </c>
      <c r="AZ164">
        <f t="shared" si="84"/>
        <v>1</v>
      </c>
      <c r="BA164">
        <f t="shared" si="82"/>
        <v>4.375</v>
      </c>
      <c r="BB164">
        <f t="shared" si="85"/>
        <v>1</v>
      </c>
      <c r="BC164" t="s">
        <v>61</v>
      </c>
      <c r="BD164" t="s">
        <v>198</v>
      </c>
      <c r="BE164" t="s">
        <v>199</v>
      </c>
      <c r="BF164">
        <v>2</v>
      </c>
      <c r="BH164">
        <f t="shared" si="61"/>
        <v>2</v>
      </c>
      <c r="BI164">
        <v>1</v>
      </c>
      <c r="BJ164">
        <v>5</v>
      </c>
      <c r="BK164">
        <v>1</v>
      </c>
      <c r="BL164" t="s">
        <v>200</v>
      </c>
      <c r="BM164" t="s">
        <v>65</v>
      </c>
      <c r="BN164" s="1">
        <v>5.208333333333333E-3</v>
      </c>
      <c r="BO164" t="s">
        <v>201</v>
      </c>
      <c r="BP164" s="5" t="s">
        <v>736</v>
      </c>
      <c r="BQ164" s="5" t="s">
        <v>1148</v>
      </c>
      <c r="BR164" s="11" t="b">
        <f t="shared" si="89"/>
        <v>0</v>
      </c>
      <c r="BS164" s="11" t="b">
        <f t="shared" si="89"/>
        <v>0</v>
      </c>
      <c r="BT164" s="11" t="b">
        <f t="shared" si="89"/>
        <v>0</v>
      </c>
      <c r="BU164" s="11" t="b">
        <f t="shared" si="89"/>
        <v>0</v>
      </c>
      <c r="BV164" s="11" t="b">
        <f t="shared" si="88"/>
        <v>1</v>
      </c>
      <c r="BW164" s="11" t="b">
        <f t="shared" si="88"/>
        <v>0</v>
      </c>
      <c r="BZ164" s="11" t="b">
        <f t="shared" si="75"/>
        <v>0</v>
      </c>
      <c r="CA164" s="11" t="b">
        <f t="shared" si="76"/>
        <v>0</v>
      </c>
      <c r="CB164" s="11" t="b">
        <f t="shared" si="86"/>
        <v>0</v>
      </c>
      <c r="CC164" s="11" t="b">
        <f t="shared" si="86"/>
        <v>0</v>
      </c>
      <c r="CD164" s="11" t="b">
        <f t="shared" si="86"/>
        <v>0</v>
      </c>
      <c r="CE164" s="11" t="b">
        <f t="shared" si="86"/>
        <v>0</v>
      </c>
      <c r="CF164" s="11" t="b">
        <f t="shared" si="86"/>
        <v>0</v>
      </c>
      <c r="CG164" s="11" t="b">
        <f t="shared" si="86"/>
        <v>0</v>
      </c>
      <c r="CH164" s="11" t="b">
        <f t="shared" si="86"/>
        <v>0</v>
      </c>
      <c r="CI164" s="11" t="b">
        <f t="shared" si="86"/>
        <v>0</v>
      </c>
      <c r="CJ164" s="11" t="b">
        <f t="shared" si="86"/>
        <v>0</v>
      </c>
      <c r="CK164" s="11" t="b">
        <f t="shared" si="86"/>
        <v>0</v>
      </c>
      <c r="CL164" s="11" t="b">
        <f t="shared" si="86"/>
        <v>0</v>
      </c>
      <c r="CM164" s="11" t="b">
        <f t="shared" si="86"/>
        <v>0</v>
      </c>
      <c r="CN164" s="11" t="b">
        <f t="shared" si="86"/>
        <v>0</v>
      </c>
      <c r="CO164" s="11" t="b">
        <f t="shared" si="87"/>
        <v>0</v>
      </c>
      <c r="CP164" s="11" t="b">
        <f t="shared" si="78"/>
        <v>0</v>
      </c>
      <c r="CQ164" s="11" t="b">
        <f t="shared" si="77"/>
        <v>0</v>
      </c>
    </row>
    <row r="165" spans="1:96">
      <c r="A165" t="s">
        <v>202</v>
      </c>
      <c r="B165" t="s">
        <v>203</v>
      </c>
      <c r="C165" t="s">
        <v>53</v>
      </c>
      <c r="D165" t="s">
        <v>54</v>
      </c>
      <c r="E165" t="s">
        <v>55</v>
      </c>
      <c r="F165" t="s">
        <v>56</v>
      </c>
      <c r="G165">
        <f t="shared" si="79"/>
        <v>0</v>
      </c>
      <c r="H165">
        <f t="shared" si="79"/>
        <v>0</v>
      </c>
      <c r="I165">
        <f t="shared" si="79"/>
        <v>0</v>
      </c>
      <c r="J165">
        <f t="shared" si="79"/>
        <v>1</v>
      </c>
      <c r="K165">
        <f t="shared" si="67"/>
        <v>1</v>
      </c>
      <c r="L165" t="s">
        <v>72</v>
      </c>
      <c r="M165" t="s">
        <v>204</v>
      </c>
      <c r="N165" t="str">
        <f t="shared" si="68"/>
        <v>Spain</v>
      </c>
      <c r="O165" t="s">
        <v>74</v>
      </c>
      <c r="P165" t="s">
        <v>60</v>
      </c>
      <c r="Q165">
        <v>4</v>
      </c>
      <c r="R165">
        <v>0</v>
      </c>
      <c r="S165">
        <v>4</v>
      </c>
      <c r="T165">
        <v>1</v>
      </c>
      <c r="U165">
        <v>5</v>
      </c>
      <c r="V165">
        <v>2</v>
      </c>
      <c r="W165">
        <v>4</v>
      </c>
      <c r="X165">
        <f t="shared" si="69"/>
        <v>0.29166666666666669</v>
      </c>
      <c r="Y165">
        <f t="shared" si="70"/>
        <v>-0.25</v>
      </c>
      <c r="Z165">
        <v>5</v>
      </c>
      <c r="AA165">
        <v>5</v>
      </c>
      <c r="AB165">
        <v>4</v>
      </c>
      <c r="AC165">
        <v>4</v>
      </c>
      <c r="AD165">
        <v>4</v>
      </c>
      <c r="AE165">
        <v>2</v>
      </c>
      <c r="AF165">
        <v>3</v>
      </c>
      <c r="AG165">
        <v>3</v>
      </c>
      <c r="AH165">
        <v>3</v>
      </c>
      <c r="AI165" s="35">
        <v>5</v>
      </c>
      <c r="AJ165">
        <v>4</v>
      </c>
      <c r="AK165">
        <v>5</v>
      </c>
      <c r="AL165">
        <v>2</v>
      </c>
      <c r="AM165">
        <v>6</v>
      </c>
      <c r="AN165">
        <v>5</v>
      </c>
      <c r="AO165">
        <v>5</v>
      </c>
      <c r="AP165">
        <v>1</v>
      </c>
      <c r="AQ165">
        <v>5</v>
      </c>
      <c r="AR165">
        <v>5</v>
      </c>
      <c r="AS165">
        <v>5</v>
      </c>
      <c r="AT165">
        <v>5</v>
      </c>
      <c r="AU165">
        <v>5</v>
      </c>
      <c r="AV165">
        <f t="shared" si="71"/>
        <v>5</v>
      </c>
      <c r="AW165">
        <v>6</v>
      </c>
      <c r="AX165">
        <v>1</v>
      </c>
      <c r="AY165">
        <f t="shared" si="90"/>
        <v>4.125</v>
      </c>
      <c r="AZ165">
        <f t="shared" si="84"/>
        <v>1</v>
      </c>
      <c r="BA165">
        <f t="shared" si="82"/>
        <v>3.75</v>
      </c>
      <c r="BB165">
        <f t="shared" si="85"/>
        <v>1</v>
      </c>
      <c r="BC165" t="s">
        <v>86</v>
      </c>
      <c r="BD165" t="s">
        <v>205</v>
      </c>
      <c r="BE165" t="s">
        <v>206</v>
      </c>
      <c r="BF165">
        <v>1</v>
      </c>
      <c r="BH165">
        <f t="shared" si="61"/>
        <v>1</v>
      </c>
      <c r="BI165">
        <v>1</v>
      </c>
      <c r="BJ165">
        <v>5</v>
      </c>
      <c r="BK165">
        <v>1</v>
      </c>
      <c r="BL165" t="s">
        <v>207</v>
      </c>
      <c r="BM165" t="s">
        <v>90</v>
      </c>
      <c r="BN165" s="1">
        <v>8.2523148148148148E-3</v>
      </c>
      <c r="BO165" t="s">
        <v>208</v>
      </c>
      <c r="BP165" s="5" t="s">
        <v>1051</v>
      </c>
      <c r="BQ165" s="5" t="s">
        <v>1145</v>
      </c>
      <c r="BR165" s="11" t="b">
        <f t="shared" si="89"/>
        <v>0</v>
      </c>
      <c r="BS165" s="11" t="b">
        <f t="shared" si="89"/>
        <v>0</v>
      </c>
      <c r="BT165" s="11" t="b">
        <f t="shared" si="89"/>
        <v>0</v>
      </c>
      <c r="BU165" s="11" t="b">
        <f t="shared" si="89"/>
        <v>0</v>
      </c>
      <c r="BV165" s="11" t="b">
        <f t="shared" si="88"/>
        <v>0</v>
      </c>
      <c r="BW165" s="11" t="b">
        <f t="shared" si="88"/>
        <v>0</v>
      </c>
      <c r="BX165" s="5" t="s">
        <v>1131</v>
      </c>
      <c r="BY165" s="5" t="s">
        <v>1132</v>
      </c>
      <c r="BZ165" s="11" t="b">
        <f t="shared" si="75"/>
        <v>0</v>
      </c>
      <c r="CA165" s="11" t="b">
        <f t="shared" si="76"/>
        <v>0</v>
      </c>
      <c r="CB165" s="11" t="b">
        <f t="shared" si="86"/>
        <v>0</v>
      </c>
      <c r="CC165" s="11" t="b">
        <f t="shared" si="86"/>
        <v>1</v>
      </c>
      <c r="CD165" s="11" t="b">
        <f t="shared" si="86"/>
        <v>0</v>
      </c>
      <c r="CE165" s="11" t="b">
        <f t="shared" si="86"/>
        <v>0</v>
      </c>
      <c r="CF165" s="11" t="b">
        <f t="shared" si="86"/>
        <v>0</v>
      </c>
      <c r="CG165" s="11" t="b">
        <f t="shared" si="86"/>
        <v>1</v>
      </c>
      <c r="CH165" s="11" t="b">
        <f t="shared" si="86"/>
        <v>0</v>
      </c>
      <c r="CI165" s="11" t="b">
        <f t="shared" si="86"/>
        <v>0</v>
      </c>
      <c r="CJ165" s="11" t="b">
        <f t="shared" si="86"/>
        <v>0</v>
      </c>
      <c r="CK165" s="11" t="b">
        <f t="shared" si="86"/>
        <v>0</v>
      </c>
      <c r="CL165" s="11" t="b">
        <f t="shared" ref="CB165:CN179" si="91">ISNUMBER(SEARCH(CL$2,$BX165))</f>
        <v>1</v>
      </c>
      <c r="CM165" s="11" t="b">
        <f t="shared" si="91"/>
        <v>0</v>
      </c>
      <c r="CN165" s="11" t="b">
        <f t="shared" si="91"/>
        <v>0</v>
      </c>
      <c r="CO165" s="11" t="b">
        <f t="shared" si="87"/>
        <v>0</v>
      </c>
      <c r="CP165" s="11" t="b">
        <f t="shared" si="78"/>
        <v>1</v>
      </c>
      <c r="CQ165" s="11" t="b">
        <f t="shared" si="77"/>
        <v>0</v>
      </c>
    </row>
    <row r="166" spans="1:96">
      <c r="A166" t="s">
        <v>209</v>
      </c>
      <c r="B166" t="s">
        <v>210</v>
      </c>
      <c r="C166" t="s">
        <v>53</v>
      </c>
      <c r="D166" t="s">
        <v>81</v>
      </c>
      <c r="E166" t="s">
        <v>144</v>
      </c>
      <c r="F166" t="s">
        <v>56</v>
      </c>
      <c r="G166">
        <f t="shared" si="79"/>
        <v>0</v>
      </c>
      <c r="H166">
        <f t="shared" si="79"/>
        <v>0</v>
      </c>
      <c r="I166">
        <f t="shared" si="79"/>
        <v>0</v>
      </c>
      <c r="J166">
        <f t="shared" si="79"/>
        <v>1</v>
      </c>
      <c r="K166">
        <f t="shared" si="67"/>
        <v>1</v>
      </c>
      <c r="L166" t="s">
        <v>96</v>
      </c>
      <c r="M166" t="s">
        <v>211</v>
      </c>
      <c r="N166" t="str">
        <f t="shared" si="68"/>
        <v>New Zealand</v>
      </c>
      <c r="O166" t="s">
        <v>59</v>
      </c>
      <c r="P166" t="s">
        <v>60</v>
      </c>
      <c r="Q166">
        <v>3</v>
      </c>
      <c r="R166">
        <v>5</v>
      </c>
      <c r="S166">
        <v>4</v>
      </c>
      <c r="T166">
        <v>1</v>
      </c>
      <c r="U166">
        <v>2</v>
      </c>
      <c r="V166">
        <v>5</v>
      </c>
      <c r="W166">
        <v>3</v>
      </c>
      <c r="X166">
        <f t="shared" si="69"/>
        <v>4.1666666666666664E-2</v>
      </c>
      <c r="Y166">
        <f t="shared" si="70"/>
        <v>4.1666666666666664E-2</v>
      </c>
      <c r="Z166">
        <v>2</v>
      </c>
      <c r="AA166">
        <v>3</v>
      </c>
      <c r="AB166">
        <v>1</v>
      </c>
      <c r="AC166">
        <v>2</v>
      </c>
      <c r="AD166">
        <v>2</v>
      </c>
      <c r="AE166">
        <v>4</v>
      </c>
      <c r="AF166">
        <v>1</v>
      </c>
      <c r="AG166">
        <v>5</v>
      </c>
      <c r="AH166">
        <v>1</v>
      </c>
      <c r="AI166" s="35">
        <v>3</v>
      </c>
      <c r="AJ166">
        <v>2</v>
      </c>
      <c r="AK166">
        <v>2</v>
      </c>
      <c r="AL166">
        <v>3</v>
      </c>
      <c r="AM166">
        <v>5</v>
      </c>
      <c r="AN166">
        <v>2</v>
      </c>
      <c r="AO166">
        <v>2</v>
      </c>
      <c r="AP166">
        <v>1</v>
      </c>
      <c r="AQ166">
        <v>2</v>
      </c>
      <c r="AR166">
        <v>3</v>
      </c>
      <c r="AS166">
        <v>2</v>
      </c>
      <c r="AT166">
        <v>2</v>
      </c>
      <c r="AU166">
        <v>2</v>
      </c>
      <c r="AV166">
        <f t="shared" si="71"/>
        <v>2.2000000000000002</v>
      </c>
      <c r="AW166">
        <v>6</v>
      </c>
      <c r="AX166">
        <v>1</v>
      </c>
      <c r="AY166">
        <f t="shared" si="90"/>
        <v>2.5</v>
      </c>
      <c r="AZ166">
        <f t="shared" si="84"/>
        <v>0</v>
      </c>
      <c r="BA166">
        <f t="shared" si="82"/>
        <v>2</v>
      </c>
      <c r="BB166">
        <f t="shared" si="85"/>
        <v>0</v>
      </c>
      <c r="BC166" t="s">
        <v>61</v>
      </c>
      <c r="BD166" t="s">
        <v>87</v>
      </c>
      <c r="BE166" t="s">
        <v>212</v>
      </c>
      <c r="BF166">
        <v>1</v>
      </c>
      <c r="BH166">
        <f t="shared" si="61"/>
        <v>1</v>
      </c>
      <c r="BI166">
        <v>1</v>
      </c>
      <c r="BJ166">
        <v>5</v>
      </c>
      <c r="BK166">
        <v>1</v>
      </c>
      <c r="BL166" t="s">
        <v>64</v>
      </c>
      <c r="BM166" t="s">
        <v>65</v>
      </c>
      <c r="BN166" s="1">
        <v>3.6111111111111114E-3</v>
      </c>
      <c r="BO166" t="s">
        <v>213</v>
      </c>
      <c r="BP166" s="5" t="s">
        <v>1042</v>
      </c>
      <c r="BR166" s="11" t="b">
        <f t="shared" si="89"/>
        <v>0</v>
      </c>
      <c r="BS166" s="11" t="b">
        <f t="shared" si="89"/>
        <v>0</v>
      </c>
      <c r="BT166" s="11" t="b">
        <f t="shared" si="89"/>
        <v>0</v>
      </c>
      <c r="BU166" s="11" t="b">
        <f t="shared" si="89"/>
        <v>0</v>
      </c>
      <c r="BV166" s="11" t="b">
        <f t="shared" si="88"/>
        <v>0</v>
      </c>
      <c r="BW166" s="11" t="b">
        <f t="shared" si="88"/>
        <v>0</v>
      </c>
      <c r="BX166" s="5" t="s">
        <v>1054</v>
      </c>
      <c r="BY166" s="9" t="s">
        <v>1133</v>
      </c>
      <c r="BZ166" s="11" t="b">
        <f t="shared" si="75"/>
        <v>0</v>
      </c>
      <c r="CA166" s="11" t="b">
        <f t="shared" si="76"/>
        <v>1</v>
      </c>
      <c r="CB166" s="11" t="b">
        <f t="shared" si="91"/>
        <v>0</v>
      </c>
      <c r="CC166" s="11" t="b">
        <f t="shared" si="91"/>
        <v>0</v>
      </c>
      <c r="CD166" s="11" t="b">
        <f t="shared" si="91"/>
        <v>0</v>
      </c>
      <c r="CE166" s="11" t="b">
        <f t="shared" si="91"/>
        <v>0</v>
      </c>
      <c r="CF166" s="11" t="b">
        <f t="shared" si="91"/>
        <v>0</v>
      </c>
      <c r="CG166" s="11" t="b">
        <f t="shared" si="91"/>
        <v>0</v>
      </c>
      <c r="CH166" s="11" t="b">
        <f t="shared" si="91"/>
        <v>0</v>
      </c>
      <c r="CI166" s="11" t="b">
        <f t="shared" si="91"/>
        <v>0</v>
      </c>
      <c r="CJ166" s="11" t="b">
        <f t="shared" si="91"/>
        <v>0</v>
      </c>
      <c r="CK166" s="11" t="b">
        <f t="shared" si="91"/>
        <v>0</v>
      </c>
      <c r="CL166" s="11" t="b">
        <f t="shared" si="91"/>
        <v>0</v>
      </c>
      <c r="CM166" s="11" t="b">
        <f t="shared" si="91"/>
        <v>0</v>
      </c>
      <c r="CN166" s="11" t="b">
        <f t="shared" si="91"/>
        <v>0</v>
      </c>
      <c r="CO166" s="11" t="b">
        <f t="shared" si="87"/>
        <v>0</v>
      </c>
      <c r="CP166" s="11" t="b">
        <f t="shared" si="78"/>
        <v>0</v>
      </c>
      <c r="CQ166" s="11" t="b">
        <f t="shared" si="77"/>
        <v>0</v>
      </c>
    </row>
    <row r="167" spans="1:96">
      <c r="A167" t="s">
        <v>214</v>
      </c>
      <c r="B167" t="s">
        <v>215</v>
      </c>
      <c r="C167" t="s">
        <v>53</v>
      </c>
      <c r="D167" t="s">
        <v>70</v>
      </c>
      <c r="E167" t="s">
        <v>144</v>
      </c>
      <c r="F167" t="s">
        <v>56</v>
      </c>
      <c r="G167">
        <f t="shared" si="79"/>
        <v>0</v>
      </c>
      <c r="H167">
        <f t="shared" si="79"/>
        <v>0</v>
      </c>
      <c r="I167">
        <f t="shared" si="79"/>
        <v>0</v>
      </c>
      <c r="J167">
        <f t="shared" si="79"/>
        <v>1</v>
      </c>
      <c r="K167">
        <f t="shared" si="67"/>
        <v>1</v>
      </c>
      <c r="L167" t="s">
        <v>96</v>
      </c>
      <c r="M167" t="s">
        <v>84</v>
      </c>
      <c r="N167" t="str">
        <f t="shared" si="68"/>
        <v>United States</v>
      </c>
      <c r="O167" t="s">
        <v>74</v>
      </c>
      <c r="P167" t="s">
        <v>98</v>
      </c>
      <c r="Q167">
        <v>1</v>
      </c>
      <c r="R167">
        <v>3</v>
      </c>
      <c r="S167">
        <v>2</v>
      </c>
      <c r="T167">
        <v>4</v>
      </c>
      <c r="U167">
        <v>3</v>
      </c>
      <c r="V167">
        <v>5</v>
      </c>
      <c r="W167">
        <v>4</v>
      </c>
      <c r="X167">
        <f t="shared" si="69"/>
        <v>-0.16666666666666666</v>
      </c>
      <c r="Y167">
        <f t="shared" si="70"/>
        <v>8.3333333333333329E-2</v>
      </c>
      <c r="Z167">
        <v>6</v>
      </c>
      <c r="AA167">
        <v>6</v>
      </c>
      <c r="AB167">
        <v>6</v>
      </c>
      <c r="AC167">
        <v>6</v>
      </c>
      <c r="AD167">
        <v>6</v>
      </c>
      <c r="AE167">
        <v>6</v>
      </c>
      <c r="AF167">
        <v>6</v>
      </c>
      <c r="AG167">
        <v>0</v>
      </c>
      <c r="AH167">
        <v>6</v>
      </c>
      <c r="AI167" s="35">
        <v>6</v>
      </c>
      <c r="AJ167">
        <v>6</v>
      </c>
      <c r="AK167">
        <v>6</v>
      </c>
      <c r="AL167">
        <v>6</v>
      </c>
      <c r="AM167">
        <v>6</v>
      </c>
      <c r="AN167">
        <v>6</v>
      </c>
      <c r="AO167">
        <v>6</v>
      </c>
      <c r="AP167">
        <v>6</v>
      </c>
      <c r="AQ167">
        <v>6</v>
      </c>
      <c r="AR167">
        <v>6</v>
      </c>
      <c r="AS167">
        <v>6</v>
      </c>
      <c r="AT167">
        <v>6</v>
      </c>
      <c r="AU167">
        <v>6</v>
      </c>
      <c r="AV167">
        <f t="shared" si="71"/>
        <v>6</v>
      </c>
      <c r="AW167">
        <v>6</v>
      </c>
      <c r="AX167">
        <v>0</v>
      </c>
      <c r="AY167">
        <f t="shared" si="90"/>
        <v>6</v>
      </c>
      <c r="AZ167">
        <f t="shared" si="84"/>
        <v>1</v>
      </c>
      <c r="BA167">
        <f t="shared" si="82"/>
        <v>6</v>
      </c>
      <c r="BB167">
        <f t="shared" si="85"/>
        <v>1</v>
      </c>
      <c r="BC167" t="s">
        <v>86</v>
      </c>
      <c r="BD167" t="s">
        <v>216</v>
      </c>
      <c r="BE167" t="s">
        <v>217</v>
      </c>
      <c r="BF167">
        <v>1</v>
      </c>
      <c r="BH167">
        <f t="shared" si="61"/>
        <v>1</v>
      </c>
      <c r="BI167">
        <v>1</v>
      </c>
      <c r="BJ167">
        <v>2</v>
      </c>
      <c r="BK167">
        <v>1</v>
      </c>
      <c r="BL167" t="s">
        <v>156</v>
      </c>
      <c r="BM167" t="s">
        <v>157</v>
      </c>
      <c r="BN167" s="1">
        <v>4.8958333333333328E-3</v>
      </c>
      <c r="BO167" t="s">
        <v>218</v>
      </c>
      <c r="BP167" s="5" t="s">
        <v>736</v>
      </c>
      <c r="BQ167" s="5" t="s">
        <v>1166</v>
      </c>
      <c r="BR167" s="11" t="b">
        <f t="shared" si="89"/>
        <v>0</v>
      </c>
      <c r="BS167" s="11" t="b">
        <f t="shared" si="89"/>
        <v>0</v>
      </c>
      <c r="BT167" s="11" t="b">
        <f t="shared" si="89"/>
        <v>0</v>
      </c>
      <c r="BU167" s="11" t="b">
        <f t="shared" si="89"/>
        <v>1</v>
      </c>
      <c r="BV167" s="11" t="b">
        <f t="shared" si="88"/>
        <v>0</v>
      </c>
      <c r="BW167" s="11" t="b">
        <f t="shared" si="88"/>
        <v>1</v>
      </c>
      <c r="BZ167" s="11" t="b">
        <f t="shared" si="75"/>
        <v>0</v>
      </c>
      <c r="CA167" s="11" t="b">
        <f t="shared" si="76"/>
        <v>0</v>
      </c>
      <c r="CB167" s="11" t="b">
        <f t="shared" si="91"/>
        <v>0</v>
      </c>
      <c r="CC167" s="11" t="b">
        <f t="shared" si="91"/>
        <v>0</v>
      </c>
      <c r="CD167" s="11" t="b">
        <f t="shared" si="91"/>
        <v>0</v>
      </c>
      <c r="CE167" s="11" t="b">
        <f t="shared" si="91"/>
        <v>0</v>
      </c>
      <c r="CF167" s="11" t="b">
        <f t="shared" si="91"/>
        <v>0</v>
      </c>
      <c r="CG167" s="11" t="b">
        <f t="shared" si="91"/>
        <v>0</v>
      </c>
      <c r="CH167" s="11" t="b">
        <f t="shared" si="91"/>
        <v>0</v>
      </c>
      <c r="CI167" s="11" t="b">
        <f t="shared" si="91"/>
        <v>0</v>
      </c>
      <c r="CJ167" s="11" t="b">
        <f t="shared" si="91"/>
        <v>0</v>
      </c>
      <c r="CK167" s="11" t="b">
        <f t="shared" si="91"/>
        <v>0</v>
      </c>
      <c r="CL167" s="11" t="b">
        <f t="shared" si="91"/>
        <v>0</v>
      </c>
      <c r="CM167" s="11" t="b">
        <f t="shared" si="91"/>
        <v>0</v>
      </c>
      <c r="CN167" s="11" t="b">
        <f t="shared" si="91"/>
        <v>0</v>
      </c>
      <c r="CO167" s="11" t="b">
        <f t="shared" si="87"/>
        <v>0</v>
      </c>
      <c r="CP167" s="11" t="b">
        <f t="shared" si="78"/>
        <v>0</v>
      </c>
      <c r="CQ167" s="11" t="b">
        <f t="shared" si="77"/>
        <v>0</v>
      </c>
      <c r="CR167" t="s">
        <v>219</v>
      </c>
    </row>
    <row r="168" spans="1:96">
      <c r="A168" t="s">
        <v>220</v>
      </c>
      <c r="B168" t="s">
        <v>221</v>
      </c>
      <c r="C168" t="s">
        <v>53</v>
      </c>
      <c r="D168" t="s">
        <v>54</v>
      </c>
      <c r="E168" t="s">
        <v>55</v>
      </c>
      <c r="F168" t="s">
        <v>222</v>
      </c>
      <c r="G168">
        <f t="shared" si="79"/>
        <v>0</v>
      </c>
      <c r="H168">
        <f t="shared" si="79"/>
        <v>1</v>
      </c>
      <c r="I168">
        <f t="shared" si="79"/>
        <v>1</v>
      </c>
      <c r="J168">
        <f t="shared" si="79"/>
        <v>0</v>
      </c>
      <c r="K168">
        <f t="shared" si="67"/>
        <v>2</v>
      </c>
      <c r="L168" t="s">
        <v>124</v>
      </c>
      <c r="M168" t="s">
        <v>84</v>
      </c>
      <c r="N168" t="str">
        <f t="shared" si="68"/>
        <v>United States</v>
      </c>
      <c r="O168" t="s">
        <v>74</v>
      </c>
      <c r="P168" t="s">
        <v>60</v>
      </c>
      <c r="Q168">
        <v>3</v>
      </c>
      <c r="R168">
        <v>2</v>
      </c>
      <c r="S168">
        <v>5</v>
      </c>
      <c r="T168">
        <v>1</v>
      </c>
      <c r="U168">
        <v>5</v>
      </c>
      <c r="V168">
        <v>4</v>
      </c>
      <c r="W168">
        <v>2</v>
      </c>
      <c r="X168">
        <f t="shared" si="69"/>
        <v>0.20833333333333334</v>
      </c>
      <c r="Y168">
        <f t="shared" si="70"/>
        <v>-8.3333333333333329E-2</v>
      </c>
      <c r="Z168">
        <v>5</v>
      </c>
      <c r="AA168">
        <v>2</v>
      </c>
      <c r="AB168">
        <v>1</v>
      </c>
      <c r="AC168">
        <v>5</v>
      </c>
      <c r="AD168">
        <v>4</v>
      </c>
      <c r="AE168">
        <v>5</v>
      </c>
      <c r="AF168">
        <v>2</v>
      </c>
      <c r="AG168">
        <v>4</v>
      </c>
      <c r="AH168">
        <v>2</v>
      </c>
      <c r="AI168" s="35">
        <v>6</v>
      </c>
      <c r="AJ168">
        <v>3</v>
      </c>
      <c r="AK168">
        <v>4</v>
      </c>
      <c r="AL168">
        <v>4</v>
      </c>
      <c r="AM168">
        <v>5</v>
      </c>
      <c r="AN168">
        <v>5</v>
      </c>
      <c r="AO168">
        <v>5</v>
      </c>
      <c r="AP168">
        <v>3</v>
      </c>
      <c r="AQ168">
        <v>4</v>
      </c>
      <c r="AR168">
        <v>4</v>
      </c>
      <c r="AS168">
        <v>5</v>
      </c>
      <c r="AT168">
        <v>4</v>
      </c>
      <c r="AU168">
        <v>4</v>
      </c>
      <c r="AV168">
        <f t="shared" si="71"/>
        <v>4.2</v>
      </c>
      <c r="AW168">
        <v>6</v>
      </c>
      <c r="AX168">
        <v>0</v>
      </c>
      <c r="AY168">
        <f t="shared" si="90"/>
        <v>4.375</v>
      </c>
      <c r="AZ168">
        <f t="shared" si="84"/>
        <v>1</v>
      </c>
      <c r="BA168">
        <f t="shared" si="82"/>
        <v>3.25</v>
      </c>
      <c r="BB168">
        <f t="shared" si="85"/>
        <v>1</v>
      </c>
      <c r="BC168" t="s">
        <v>61</v>
      </c>
      <c r="BD168" t="s">
        <v>223</v>
      </c>
      <c r="BE168" t="s">
        <v>224</v>
      </c>
      <c r="BF168">
        <v>0</v>
      </c>
      <c r="BG168">
        <v>1</v>
      </c>
      <c r="BH168">
        <f t="shared" si="61"/>
        <v>1</v>
      </c>
      <c r="BI168">
        <v>1</v>
      </c>
      <c r="BJ168">
        <v>1</v>
      </c>
      <c r="BK168">
        <v>1</v>
      </c>
      <c r="BL168" t="s">
        <v>64</v>
      </c>
      <c r="BM168" t="s">
        <v>65</v>
      </c>
      <c r="BN168" s="1">
        <v>8.4953703703703701E-3</v>
      </c>
      <c r="BP168" s="5" t="s">
        <v>1041</v>
      </c>
      <c r="BR168" s="11" t="b">
        <f t="shared" si="89"/>
        <v>0</v>
      </c>
      <c r="BS168" s="11" t="b">
        <f t="shared" si="89"/>
        <v>0</v>
      </c>
      <c r="BT168" s="11" t="b">
        <f t="shared" si="89"/>
        <v>0</v>
      </c>
      <c r="BU168" s="11" t="b">
        <f t="shared" si="89"/>
        <v>0</v>
      </c>
      <c r="BV168" s="11" t="b">
        <f t="shared" si="88"/>
        <v>0</v>
      </c>
      <c r="BW168" s="11" t="b">
        <f t="shared" si="88"/>
        <v>0</v>
      </c>
      <c r="BZ168" s="11" t="b">
        <f t="shared" si="75"/>
        <v>0</v>
      </c>
      <c r="CA168" s="11" t="b">
        <f t="shared" si="76"/>
        <v>0</v>
      </c>
      <c r="CB168" s="11" t="b">
        <f t="shared" si="91"/>
        <v>0</v>
      </c>
      <c r="CC168" s="11" t="b">
        <f t="shared" si="91"/>
        <v>0</v>
      </c>
      <c r="CD168" s="11" t="b">
        <f t="shared" si="91"/>
        <v>0</v>
      </c>
      <c r="CE168" s="11" t="b">
        <f t="shared" si="91"/>
        <v>0</v>
      </c>
      <c r="CF168" s="11" t="b">
        <f t="shared" si="91"/>
        <v>0</v>
      </c>
      <c r="CG168" s="11" t="b">
        <f t="shared" si="91"/>
        <v>0</v>
      </c>
      <c r="CH168" s="11" t="b">
        <f t="shared" si="91"/>
        <v>0</v>
      </c>
      <c r="CI168" s="11" t="b">
        <f t="shared" si="91"/>
        <v>0</v>
      </c>
      <c r="CJ168" s="11" t="b">
        <f t="shared" si="91"/>
        <v>0</v>
      </c>
      <c r="CK168" s="11" t="b">
        <f t="shared" si="91"/>
        <v>0</v>
      </c>
      <c r="CL168" s="11" t="b">
        <f t="shared" si="91"/>
        <v>0</v>
      </c>
      <c r="CM168" s="11" t="b">
        <f t="shared" si="91"/>
        <v>0</v>
      </c>
      <c r="CN168" s="11" t="b">
        <f t="shared" si="91"/>
        <v>0</v>
      </c>
      <c r="CO168" s="11" t="b">
        <f t="shared" si="87"/>
        <v>0</v>
      </c>
      <c r="CP168" s="11" t="b">
        <f t="shared" si="78"/>
        <v>0</v>
      </c>
      <c r="CQ168" s="11" t="b">
        <f t="shared" si="77"/>
        <v>0</v>
      </c>
    </row>
    <row r="169" spans="1:96">
      <c r="A169" t="s">
        <v>225</v>
      </c>
      <c r="B169" t="s">
        <v>226</v>
      </c>
      <c r="C169" t="s">
        <v>53</v>
      </c>
      <c r="D169" t="s">
        <v>54</v>
      </c>
      <c r="E169" t="s">
        <v>144</v>
      </c>
      <c r="F169" t="s">
        <v>116</v>
      </c>
      <c r="G169">
        <f t="shared" si="79"/>
        <v>0</v>
      </c>
      <c r="H169">
        <f t="shared" si="79"/>
        <v>1</v>
      </c>
      <c r="I169">
        <f t="shared" si="79"/>
        <v>0</v>
      </c>
      <c r="J169">
        <f t="shared" si="79"/>
        <v>0</v>
      </c>
      <c r="K169">
        <f t="shared" si="67"/>
        <v>1</v>
      </c>
      <c r="L169" t="s">
        <v>72</v>
      </c>
      <c r="M169" t="s">
        <v>227</v>
      </c>
      <c r="N169" t="str">
        <f t="shared" si="68"/>
        <v>Denmark</v>
      </c>
      <c r="O169" t="s">
        <v>59</v>
      </c>
      <c r="P169" t="s">
        <v>60</v>
      </c>
      <c r="Q169">
        <v>3</v>
      </c>
      <c r="R169">
        <v>3</v>
      </c>
      <c r="S169">
        <v>3</v>
      </c>
      <c r="T169">
        <v>2</v>
      </c>
      <c r="U169">
        <v>3</v>
      </c>
      <c r="V169">
        <v>4</v>
      </c>
      <c r="W169">
        <v>5</v>
      </c>
      <c r="X169">
        <f t="shared" si="69"/>
        <v>4.1666666666666664E-2</v>
      </c>
      <c r="Y169">
        <f t="shared" si="70"/>
        <v>-8.3333333333333329E-2</v>
      </c>
      <c r="Z169">
        <v>2</v>
      </c>
      <c r="AA169">
        <v>3</v>
      </c>
      <c r="AB169">
        <v>3</v>
      </c>
      <c r="AC169">
        <v>3</v>
      </c>
      <c r="AD169">
        <v>3</v>
      </c>
      <c r="AE169">
        <v>4</v>
      </c>
      <c r="AF169">
        <v>3</v>
      </c>
      <c r="AG169">
        <v>4</v>
      </c>
      <c r="AH169">
        <v>2</v>
      </c>
      <c r="AI169" s="35">
        <v>4</v>
      </c>
      <c r="AJ169">
        <v>5</v>
      </c>
      <c r="AK169">
        <v>4</v>
      </c>
      <c r="AL169">
        <v>3</v>
      </c>
      <c r="AM169">
        <v>5</v>
      </c>
      <c r="AN169">
        <v>4</v>
      </c>
      <c r="AO169">
        <v>4</v>
      </c>
      <c r="AP169">
        <v>4</v>
      </c>
      <c r="AQ169">
        <v>2</v>
      </c>
      <c r="AR169">
        <v>2</v>
      </c>
      <c r="AS169">
        <v>3</v>
      </c>
      <c r="AT169">
        <v>2</v>
      </c>
      <c r="AU169">
        <v>2</v>
      </c>
      <c r="AV169">
        <f t="shared" si="71"/>
        <v>2.2000000000000002</v>
      </c>
      <c r="AW169">
        <v>6</v>
      </c>
      <c r="AX169">
        <v>4</v>
      </c>
      <c r="AY169">
        <f t="shared" si="90"/>
        <v>4.125</v>
      </c>
      <c r="AZ169">
        <f t="shared" si="84"/>
        <v>1</v>
      </c>
      <c r="BA169">
        <f t="shared" si="82"/>
        <v>2.875</v>
      </c>
      <c r="BB169">
        <f t="shared" si="85"/>
        <v>0</v>
      </c>
      <c r="BC169" t="s">
        <v>61</v>
      </c>
      <c r="BD169" t="s">
        <v>228</v>
      </c>
      <c r="BE169" t="s">
        <v>229</v>
      </c>
      <c r="BF169">
        <v>3</v>
      </c>
      <c r="BH169">
        <f t="shared" si="61"/>
        <v>3</v>
      </c>
      <c r="BI169">
        <v>1</v>
      </c>
      <c r="BJ169">
        <v>4</v>
      </c>
      <c r="BK169">
        <v>1</v>
      </c>
      <c r="BL169" t="s">
        <v>64</v>
      </c>
      <c r="BM169" t="s">
        <v>65</v>
      </c>
      <c r="BN169" s="1">
        <v>6.0995370370370361E-3</v>
      </c>
      <c r="BO169" t="s">
        <v>230</v>
      </c>
      <c r="BP169" s="5" t="s">
        <v>1042</v>
      </c>
      <c r="BR169" s="11" t="b">
        <f t="shared" si="89"/>
        <v>0</v>
      </c>
      <c r="BS169" s="11" t="b">
        <f t="shared" si="89"/>
        <v>0</v>
      </c>
      <c r="BT169" s="11" t="b">
        <f t="shared" si="89"/>
        <v>0</v>
      </c>
      <c r="BU169" s="11" t="b">
        <f t="shared" si="89"/>
        <v>0</v>
      </c>
      <c r="BV169" s="11" t="b">
        <f t="shared" si="88"/>
        <v>0</v>
      </c>
      <c r="BW169" s="11" t="b">
        <f t="shared" si="88"/>
        <v>0</v>
      </c>
      <c r="BX169" s="5" t="s">
        <v>1134</v>
      </c>
      <c r="BY169" s="5" t="s">
        <v>1135</v>
      </c>
      <c r="BZ169" s="11" t="b">
        <f t="shared" si="75"/>
        <v>0</v>
      </c>
      <c r="CA169" s="11" t="b">
        <f t="shared" si="76"/>
        <v>0</v>
      </c>
      <c r="CB169" s="11" t="b">
        <f t="shared" si="91"/>
        <v>1</v>
      </c>
      <c r="CC169" s="11" t="b">
        <f t="shared" si="91"/>
        <v>0</v>
      </c>
      <c r="CD169" s="11" t="b">
        <f t="shared" si="91"/>
        <v>0</v>
      </c>
      <c r="CE169" s="11" t="b">
        <f t="shared" si="91"/>
        <v>0</v>
      </c>
      <c r="CF169" s="11" t="b">
        <f t="shared" si="91"/>
        <v>0</v>
      </c>
      <c r="CG169" s="11" t="b">
        <f t="shared" si="91"/>
        <v>0</v>
      </c>
      <c r="CH169" s="11" t="b">
        <f t="shared" si="91"/>
        <v>0</v>
      </c>
      <c r="CI169" s="11" t="b">
        <f t="shared" si="91"/>
        <v>0</v>
      </c>
      <c r="CJ169" s="11" t="b">
        <f t="shared" si="91"/>
        <v>0</v>
      </c>
      <c r="CK169" s="11" t="b">
        <f t="shared" si="91"/>
        <v>0</v>
      </c>
      <c r="CL169" s="11" t="b">
        <f t="shared" si="91"/>
        <v>0</v>
      </c>
      <c r="CM169" s="11" t="b">
        <f t="shared" si="91"/>
        <v>0</v>
      </c>
      <c r="CN169" s="11" t="b">
        <f t="shared" si="91"/>
        <v>0</v>
      </c>
      <c r="CO169" s="11" t="b">
        <f t="shared" si="87"/>
        <v>0</v>
      </c>
      <c r="CP169" s="11" t="b">
        <f t="shared" si="78"/>
        <v>0</v>
      </c>
      <c r="CQ169" s="11" t="b">
        <f t="shared" si="77"/>
        <v>0</v>
      </c>
    </row>
    <row r="170" spans="1:96">
      <c r="A170" t="s">
        <v>231</v>
      </c>
      <c r="B170" t="s">
        <v>232</v>
      </c>
      <c r="C170" t="s">
        <v>53</v>
      </c>
      <c r="D170" t="s">
        <v>70</v>
      </c>
      <c r="E170" t="s">
        <v>95</v>
      </c>
      <c r="F170" t="s">
        <v>56</v>
      </c>
      <c r="G170">
        <f t="shared" si="79"/>
        <v>0</v>
      </c>
      <c r="H170">
        <f t="shared" si="79"/>
        <v>0</v>
      </c>
      <c r="I170">
        <f t="shared" si="79"/>
        <v>0</v>
      </c>
      <c r="J170">
        <f t="shared" si="79"/>
        <v>1</v>
      </c>
      <c r="K170">
        <f t="shared" si="67"/>
        <v>1</v>
      </c>
      <c r="L170" t="s">
        <v>96</v>
      </c>
      <c r="M170" t="s">
        <v>73</v>
      </c>
      <c r="N170" t="str">
        <f t="shared" si="68"/>
        <v>USA</v>
      </c>
      <c r="O170" t="s">
        <v>74</v>
      </c>
      <c r="P170" t="s">
        <v>60</v>
      </c>
      <c r="Q170">
        <v>4</v>
      </c>
      <c r="R170">
        <v>4</v>
      </c>
      <c r="S170">
        <v>4</v>
      </c>
      <c r="T170">
        <v>4</v>
      </c>
      <c r="U170">
        <v>3</v>
      </c>
      <c r="V170">
        <v>4</v>
      </c>
      <c r="W170">
        <v>4</v>
      </c>
      <c r="X170">
        <f t="shared" si="69"/>
        <v>0</v>
      </c>
      <c r="Y170">
        <f t="shared" si="70"/>
        <v>4.1666666666666664E-2</v>
      </c>
      <c r="Z170">
        <v>1</v>
      </c>
      <c r="AA170">
        <v>5</v>
      </c>
      <c r="AB170">
        <v>1</v>
      </c>
      <c r="AC170">
        <v>1</v>
      </c>
      <c r="AD170">
        <v>3</v>
      </c>
      <c r="AE170">
        <v>5</v>
      </c>
      <c r="AF170">
        <v>0</v>
      </c>
      <c r="AG170">
        <v>5</v>
      </c>
      <c r="AH170">
        <v>1</v>
      </c>
      <c r="AI170" s="35">
        <v>0</v>
      </c>
      <c r="AJ170">
        <v>1</v>
      </c>
      <c r="AK170">
        <v>1</v>
      </c>
      <c r="AL170">
        <v>0</v>
      </c>
      <c r="AM170">
        <v>4</v>
      </c>
      <c r="AN170">
        <v>0</v>
      </c>
      <c r="AO170">
        <v>4</v>
      </c>
      <c r="AP170">
        <v>1</v>
      </c>
      <c r="AQ170">
        <v>0</v>
      </c>
      <c r="AR170">
        <v>0</v>
      </c>
      <c r="AS170">
        <v>3</v>
      </c>
      <c r="AT170">
        <v>0</v>
      </c>
      <c r="AU170">
        <v>1</v>
      </c>
      <c r="AV170">
        <f t="shared" si="71"/>
        <v>0.8</v>
      </c>
      <c r="AW170">
        <v>6</v>
      </c>
      <c r="AX170">
        <v>0</v>
      </c>
      <c r="AY170">
        <f t="shared" si="90"/>
        <v>1.375</v>
      </c>
      <c r="AZ170">
        <f t="shared" si="84"/>
        <v>0</v>
      </c>
      <c r="BA170">
        <f t="shared" si="82"/>
        <v>2.125</v>
      </c>
      <c r="BB170">
        <f t="shared" si="85"/>
        <v>0</v>
      </c>
      <c r="BC170" t="s">
        <v>61</v>
      </c>
      <c r="BD170" t="s">
        <v>233</v>
      </c>
      <c r="BE170" t="s">
        <v>234</v>
      </c>
      <c r="BF170">
        <v>0</v>
      </c>
      <c r="BG170" t="s">
        <v>1100</v>
      </c>
      <c r="BH170" t="str">
        <f t="shared" si="61"/>
        <v>no dialog file</v>
      </c>
      <c r="BI170">
        <v>2</v>
      </c>
      <c r="BJ170">
        <v>5</v>
      </c>
      <c r="BK170">
        <v>2</v>
      </c>
      <c r="BL170" t="s">
        <v>235</v>
      </c>
      <c r="BM170" t="s">
        <v>236</v>
      </c>
      <c r="BN170" s="1">
        <v>3.8425925925925923E-3</v>
      </c>
      <c r="BP170" s="5" t="s">
        <v>1041</v>
      </c>
      <c r="BR170" s="11" t="b">
        <f t="shared" si="89"/>
        <v>0</v>
      </c>
      <c r="BS170" s="11" t="b">
        <f t="shared" si="89"/>
        <v>0</v>
      </c>
      <c r="BT170" s="11" t="b">
        <f t="shared" si="89"/>
        <v>0</v>
      </c>
      <c r="BU170" s="11" t="b">
        <f t="shared" si="89"/>
        <v>0</v>
      </c>
      <c r="BV170" s="11" t="b">
        <f t="shared" si="88"/>
        <v>0</v>
      </c>
      <c r="BW170" s="11" t="b">
        <f t="shared" si="88"/>
        <v>0</v>
      </c>
      <c r="BZ170" s="11" t="b">
        <f t="shared" si="75"/>
        <v>0</v>
      </c>
      <c r="CA170" s="11" t="b">
        <f t="shared" si="76"/>
        <v>0</v>
      </c>
      <c r="CB170" s="11" t="b">
        <f t="shared" si="91"/>
        <v>0</v>
      </c>
      <c r="CC170" s="11" t="b">
        <f t="shared" si="91"/>
        <v>0</v>
      </c>
      <c r="CD170" s="11" t="b">
        <f t="shared" si="91"/>
        <v>0</v>
      </c>
      <c r="CE170" s="11" t="b">
        <f t="shared" si="91"/>
        <v>0</v>
      </c>
      <c r="CF170" s="11" t="b">
        <f t="shared" si="91"/>
        <v>0</v>
      </c>
      <c r="CG170" s="11" t="b">
        <f t="shared" si="91"/>
        <v>0</v>
      </c>
      <c r="CH170" s="11" t="b">
        <f t="shared" si="91"/>
        <v>0</v>
      </c>
      <c r="CI170" s="11" t="b">
        <f t="shared" si="91"/>
        <v>0</v>
      </c>
      <c r="CJ170" s="11" t="b">
        <f t="shared" si="91"/>
        <v>0</v>
      </c>
      <c r="CK170" s="11" t="b">
        <f t="shared" si="91"/>
        <v>0</v>
      </c>
      <c r="CL170" s="11" t="b">
        <f t="shared" si="91"/>
        <v>0</v>
      </c>
      <c r="CM170" s="11" t="b">
        <f t="shared" si="91"/>
        <v>0</v>
      </c>
      <c r="CN170" s="11" t="b">
        <f t="shared" si="91"/>
        <v>0</v>
      </c>
      <c r="CO170" s="11" t="b">
        <f t="shared" si="87"/>
        <v>0</v>
      </c>
      <c r="CP170" s="11" t="b">
        <f t="shared" si="78"/>
        <v>0</v>
      </c>
      <c r="CQ170" s="11" t="b">
        <f t="shared" si="77"/>
        <v>0</v>
      </c>
    </row>
    <row r="171" spans="1:96">
      <c r="A171" t="s">
        <v>237</v>
      </c>
      <c r="B171" t="s">
        <v>238</v>
      </c>
      <c r="C171" t="s">
        <v>53</v>
      </c>
      <c r="D171" t="s">
        <v>70</v>
      </c>
      <c r="E171" t="s">
        <v>144</v>
      </c>
      <c r="F171" t="s">
        <v>83</v>
      </c>
      <c r="G171">
        <f t="shared" si="79"/>
        <v>0</v>
      </c>
      <c r="H171">
        <f t="shared" si="79"/>
        <v>0</v>
      </c>
      <c r="I171">
        <f t="shared" si="79"/>
        <v>1</v>
      </c>
      <c r="J171">
        <f t="shared" si="79"/>
        <v>0</v>
      </c>
      <c r="K171">
        <f t="shared" si="67"/>
        <v>1</v>
      </c>
      <c r="L171" t="s">
        <v>72</v>
      </c>
      <c r="M171" t="s">
        <v>73</v>
      </c>
      <c r="N171" t="str">
        <f t="shared" si="68"/>
        <v>USA</v>
      </c>
      <c r="O171" t="s">
        <v>74</v>
      </c>
      <c r="P171" t="s">
        <v>60</v>
      </c>
      <c r="Q171">
        <v>2</v>
      </c>
      <c r="R171">
        <v>4</v>
      </c>
      <c r="S171">
        <v>4</v>
      </c>
      <c r="T171">
        <v>4</v>
      </c>
      <c r="U171">
        <v>3</v>
      </c>
      <c r="V171">
        <v>4</v>
      </c>
      <c r="W171">
        <v>4</v>
      </c>
      <c r="X171">
        <f t="shared" si="69"/>
        <v>-8.3333333333333329E-2</v>
      </c>
      <c r="Y171">
        <f t="shared" si="70"/>
        <v>4.1666666666666664E-2</v>
      </c>
      <c r="Z171">
        <v>6</v>
      </c>
      <c r="AA171">
        <v>6</v>
      </c>
      <c r="AB171">
        <v>6</v>
      </c>
      <c r="AC171">
        <v>6</v>
      </c>
      <c r="AD171">
        <v>6</v>
      </c>
      <c r="AE171">
        <v>6</v>
      </c>
      <c r="AF171">
        <v>6</v>
      </c>
      <c r="AG171">
        <v>6</v>
      </c>
      <c r="AH171">
        <v>0</v>
      </c>
      <c r="AI171" s="35">
        <v>6</v>
      </c>
      <c r="AJ171">
        <v>6</v>
      </c>
      <c r="AK171">
        <v>6</v>
      </c>
      <c r="AL171">
        <v>4</v>
      </c>
      <c r="AM171">
        <v>6</v>
      </c>
      <c r="AN171">
        <v>6</v>
      </c>
      <c r="AO171">
        <v>6</v>
      </c>
      <c r="AP171">
        <v>6</v>
      </c>
      <c r="AQ171">
        <v>5</v>
      </c>
      <c r="AR171">
        <v>3</v>
      </c>
      <c r="AS171">
        <v>4</v>
      </c>
      <c r="AT171">
        <v>3</v>
      </c>
      <c r="AU171">
        <v>5</v>
      </c>
      <c r="AV171">
        <f t="shared" si="71"/>
        <v>4</v>
      </c>
      <c r="AW171">
        <v>6</v>
      </c>
      <c r="AX171">
        <v>1</v>
      </c>
      <c r="AY171">
        <f t="shared" si="90"/>
        <v>5.75</v>
      </c>
      <c r="AZ171">
        <f t="shared" si="84"/>
        <v>1</v>
      </c>
      <c r="BA171">
        <f t="shared" si="82"/>
        <v>5.25</v>
      </c>
      <c r="BB171">
        <f t="shared" si="85"/>
        <v>1</v>
      </c>
      <c r="BC171" t="s">
        <v>61</v>
      </c>
      <c r="BD171" t="s">
        <v>166</v>
      </c>
      <c r="BE171" t="s">
        <v>239</v>
      </c>
      <c r="BF171">
        <v>2</v>
      </c>
      <c r="BH171">
        <f t="shared" si="61"/>
        <v>2</v>
      </c>
      <c r="BI171">
        <v>1</v>
      </c>
      <c r="BJ171">
        <v>2</v>
      </c>
      <c r="BK171">
        <v>1</v>
      </c>
      <c r="BL171" t="s">
        <v>181</v>
      </c>
      <c r="BM171" t="s">
        <v>65</v>
      </c>
      <c r="BN171" s="1">
        <v>3.3912037037037036E-3</v>
      </c>
      <c r="BO171" t="s">
        <v>240</v>
      </c>
      <c r="BP171" s="5" t="s">
        <v>736</v>
      </c>
      <c r="BQ171" s="5" t="s">
        <v>1159</v>
      </c>
      <c r="BR171" s="11" t="b">
        <f t="shared" si="89"/>
        <v>0</v>
      </c>
      <c r="BS171" s="11" t="b">
        <f t="shared" si="89"/>
        <v>0</v>
      </c>
      <c r="BT171" s="11" t="b">
        <f t="shared" si="89"/>
        <v>1</v>
      </c>
      <c r="BU171" s="11" t="b">
        <f t="shared" si="89"/>
        <v>0</v>
      </c>
      <c r="BV171" s="11" t="b">
        <f t="shared" si="88"/>
        <v>0</v>
      </c>
      <c r="BW171" s="11" t="b">
        <f t="shared" si="88"/>
        <v>0</v>
      </c>
      <c r="BZ171" s="11" t="b">
        <f t="shared" si="75"/>
        <v>0</v>
      </c>
      <c r="CA171" s="11" t="b">
        <f t="shared" si="76"/>
        <v>0</v>
      </c>
      <c r="CB171" s="11" t="b">
        <f t="shared" si="91"/>
        <v>0</v>
      </c>
      <c r="CC171" s="11" t="b">
        <f t="shared" si="91"/>
        <v>0</v>
      </c>
      <c r="CD171" s="11" t="b">
        <f t="shared" si="91"/>
        <v>0</v>
      </c>
      <c r="CE171" s="11" t="b">
        <f t="shared" si="91"/>
        <v>0</v>
      </c>
      <c r="CF171" s="11" t="b">
        <f t="shared" si="91"/>
        <v>0</v>
      </c>
      <c r="CG171" s="11" t="b">
        <f t="shared" si="91"/>
        <v>0</v>
      </c>
      <c r="CH171" s="11" t="b">
        <f t="shared" si="91"/>
        <v>0</v>
      </c>
      <c r="CI171" s="11" t="b">
        <f t="shared" si="91"/>
        <v>0</v>
      </c>
      <c r="CJ171" s="11" t="b">
        <f t="shared" si="91"/>
        <v>0</v>
      </c>
      <c r="CK171" s="11" t="b">
        <f t="shared" si="91"/>
        <v>0</v>
      </c>
      <c r="CL171" s="11" t="b">
        <f t="shared" si="91"/>
        <v>0</v>
      </c>
      <c r="CM171" s="11" t="b">
        <f t="shared" si="91"/>
        <v>0</v>
      </c>
      <c r="CN171" s="11" t="b">
        <f t="shared" si="91"/>
        <v>0</v>
      </c>
      <c r="CO171" s="11" t="b">
        <f t="shared" si="87"/>
        <v>0</v>
      </c>
      <c r="CP171" s="11" t="b">
        <f t="shared" si="78"/>
        <v>0</v>
      </c>
      <c r="CQ171" s="11" t="b">
        <f t="shared" si="77"/>
        <v>0</v>
      </c>
      <c r="CR171" t="s">
        <v>241</v>
      </c>
    </row>
    <row r="172" spans="1:96">
      <c r="A172" t="s">
        <v>242</v>
      </c>
      <c r="B172" t="s">
        <v>243</v>
      </c>
      <c r="C172" t="s">
        <v>53</v>
      </c>
      <c r="D172" t="s">
        <v>70</v>
      </c>
      <c r="E172" t="s">
        <v>55</v>
      </c>
      <c r="F172" t="s">
        <v>56</v>
      </c>
      <c r="G172">
        <f t="shared" si="79"/>
        <v>0</v>
      </c>
      <c r="H172">
        <f t="shared" si="79"/>
        <v>0</v>
      </c>
      <c r="I172">
        <f t="shared" si="79"/>
        <v>0</v>
      </c>
      <c r="J172">
        <f t="shared" si="79"/>
        <v>1</v>
      </c>
      <c r="K172">
        <f t="shared" si="67"/>
        <v>1</v>
      </c>
      <c r="L172" t="s">
        <v>72</v>
      </c>
      <c r="M172" t="s">
        <v>244</v>
      </c>
      <c r="N172" t="str">
        <f t="shared" si="68"/>
        <v>Uk</v>
      </c>
      <c r="O172" t="s">
        <v>74</v>
      </c>
      <c r="P172" t="s">
        <v>98</v>
      </c>
      <c r="Q172">
        <v>4</v>
      </c>
      <c r="R172">
        <v>4</v>
      </c>
      <c r="S172">
        <v>5</v>
      </c>
      <c r="T172">
        <v>3</v>
      </c>
      <c r="U172">
        <v>4</v>
      </c>
      <c r="V172">
        <v>5</v>
      </c>
      <c r="W172">
        <v>5</v>
      </c>
      <c r="X172">
        <f t="shared" si="69"/>
        <v>8.3333333333333329E-2</v>
      </c>
      <c r="Y172">
        <f t="shared" si="70"/>
        <v>-4.1666666666666664E-2</v>
      </c>
      <c r="Z172">
        <v>5</v>
      </c>
      <c r="AA172">
        <v>5</v>
      </c>
      <c r="AB172">
        <v>5</v>
      </c>
      <c r="AC172">
        <v>3</v>
      </c>
      <c r="AD172">
        <v>3</v>
      </c>
      <c r="AE172">
        <v>4</v>
      </c>
      <c r="AF172">
        <v>3</v>
      </c>
      <c r="AG172">
        <v>1</v>
      </c>
      <c r="AH172">
        <v>5</v>
      </c>
      <c r="AI172" s="35">
        <v>4</v>
      </c>
      <c r="AJ172">
        <v>4</v>
      </c>
      <c r="AK172">
        <v>4</v>
      </c>
      <c r="AL172">
        <v>4</v>
      </c>
      <c r="AM172">
        <v>4</v>
      </c>
      <c r="AN172">
        <v>4</v>
      </c>
      <c r="AO172">
        <v>4</v>
      </c>
      <c r="AP172">
        <v>0</v>
      </c>
      <c r="AQ172">
        <v>5</v>
      </c>
      <c r="AR172">
        <v>5</v>
      </c>
      <c r="AS172">
        <v>3</v>
      </c>
      <c r="AT172">
        <v>4</v>
      </c>
      <c r="AU172">
        <v>3</v>
      </c>
      <c r="AV172">
        <f t="shared" si="71"/>
        <v>4</v>
      </c>
      <c r="AW172">
        <v>6</v>
      </c>
      <c r="AX172">
        <v>0</v>
      </c>
      <c r="AY172">
        <f t="shared" si="90"/>
        <v>3.5</v>
      </c>
      <c r="AZ172">
        <f t="shared" si="84"/>
        <v>1</v>
      </c>
      <c r="BA172">
        <f t="shared" si="82"/>
        <v>4.125</v>
      </c>
      <c r="BB172">
        <f t="shared" si="85"/>
        <v>1</v>
      </c>
      <c r="BC172" t="s">
        <v>61</v>
      </c>
      <c r="BD172" t="s">
        <v>245</v>
      </c>
      <c r="BE172" t="s">
        <v>246</v>
      </c>
      <c r="BF172">
        <v>1</v>
      </c>
      <c r="BH172">
        <f t="shared" si="61"/>
        <v>1</v>
      </c>
      <c r="BI172">
        <v>1</v>
      </c>
      <c r="BJ172">
        <v>1</v>
      </c>
      <c r="BK172">
        <v>1</v>
      </c>
      <c r="BL172" t="s">
        <v>64</v>
      </c>
      <c r="BM172" t="s">
        <v>65</v>
      </c>
      <c r="BN172" s="1">
        <v>1.4004629629629629E-3</v>
      </c>
      <c r="BP172" s="5" t="s">
        <v>1041</v>
      </c>
      <c r="BR172" s="11" t="b">
        <f t="shared" si="89"/>
        <v>0</v>
      </c>
      <c r="BS172" s="11" t="b">
        <f t="shared" si="89"/>
        <v>0</v>
      </c>
      <c r="BT172" s="11" t="b">
        <f t="shared" si="89"/>
        <v>0</v>
      </c>
      <c r="BU172" s="11" t="b">
        <f t="shared" si="89"/>
        <v>0</v>
      </c>
      <c r="BV172" s="11" t="b">
        <f t="shared" si="88"/>
        <v>0</v>
      </c>
      <c r="BW172" s="11" t="b">
        <f t="shared" si="88"/>
        <v>0</v>
      </c>
      <c r="BZ172" s="11" t="b">
        <f t="shared" si="75"/>
        <v>0</v>
      </c>
      <c r="CA172" s="11" t="b">
        <f t="shared" si="76"/>
        <v>0</v>
      </c>
      <c r="CB172" s="11" t="b">
        <f t="shared" si="91"/>
        <v>0</v>
      </c>
      <c r="CC172" s="11" t="b">
        <f t="shared" si="91"/>
        <v>0</v>
      </c>
      <c r="CD172" s="11" t="b">
        <f t="shared" si="91"/>
        <v>0</v>
      </c>
      <c r="CE172" s="11" t="b">
        <f t="shared" si="91"/>
        <v>0</v>
      </c>
      <c r="CF172" s="11" t="b">
        <f t="shared" si="91"/>
        <v>0</v>
      </c>
      <c r="CG172" s="11" t="b">
        <f t="shared" si="91"/>
        <v>0</v>
      </c>
      <c r="CH172" s="11" t="b">
        <f t="shared" si="91"/>
        <v>0</v>
      </c>
      <c r="CI172" s="11" t="b">
        <f t="shared" si="91"/>
        <v>0</v>
      </c>
      <c r="CJ172" s="11" t="b">
        <f t="shared" si="91"/>
        <v>0</v>
      </c>
      <c r="CK172" s="11" t="b">
        <f t="shared" si="91"/>
        <v>0</v>
      </c>
      <c r="CL172" s="11" t="b">
        <f t="shared" si="91"/>
        <v>0</v>
      </c>
      <c r="CM172" s="11" t="b">
        <f t="shared" si="91"/>
        <v>0</v>
      </c>
      <c r="CN172" s="11" t="b">
        <f t="shared" si="91"/>
        <v>0</v>
      </c>
      <c r="CO172" s="11" t="b">
        <f t="shared" si="87"/>
        <v>0</v>
      </c>
      <c r="CP172" s="11" t="b">
        <f t="shared" si="78"/>
        <v>0</v>
      </c>
      <c r="CQ172" s="11" t="b">
        <f t="shared" si="77"/>
        <v>0</v>
      </c>
    </row>
    <row r="173" spans="1:96">
      <c r="A173" t="s">
        <v>247</v>
      </c>
      <c r="B173" t="s">
        <v>248</v>
      </c>
      <c r="C173" t="s">
        <v>53</v>
      </c>
      <c r="D173" t="s">
        <v>70</v>
      </c>
      <c r="E173" t="s">
        <v>71</v>
      </c>
      <c r="F173" t="s">
        <v>83</v>
      </c>
      <c r="G173">
        <f t="shared" si="79"/>
        <v>0</v>
      </c>
      <c r="H173">
        <f t="shared" si="79"/>
        <v>0</v>
      </c>
      <c r="I173">
        <f t="shared" si="79"/>
        <v>1</v>
      </c>
      <c r="J173">
        <f t="shared" si="79"/>
        <v>0</v>
      </c>
      <c r="K173">
        <f t="shared" si="67"/>
        <v>1</v>
      </c>
      <c r="L173" t="s">
        <v>72</v>
      </c>
      <c r="M173" t="s">
        <v>125</v>
      </c>
      <c r="N173" t="str">
        <f t="shared" si="68"/>
        <v>United Kingdom</v>
      </c>
      <c r="O173" t="s">
        <v>59</v>
      </c>
      <c r="P173" t="s">
        <v>98</v>
      </c>
      <c r="Q173">
        <v>4</v>
      </c>
      <c r="R173">
        <v>5</v>
      </c>
      <c r="S173">
        <v>4</v>
      </c>
      <c r="T173">
        <v>3</v>
      </c>
      <c r="U173">
        <v>3</v>
      </c>
      <c r="V173">
        <v>3</v>
      </c>
      <c r="W173">
        <v>4</v>
      </c>
      <c r="X173">
        <f t="shared" si="69"/>
        <v>0</v>
      </c>
      <c r="Y173">
        <f t="shared" si="70"/>
        <v>-4.1666666666666664E-2</v>
      </c>
      <c r="Z173">
        <v>2</v>
      </c>
      <c r="AA173">
        <v>5</v>
      </c>
      <c r="AB173">
        <v>3</v>
      </c>
      <c r="AC173">
        <v>4</v>
      </c>
      <c r="AD173">
        <v>3</v>
      </c>
      <c r="AE173">
        <v>3</v>
      </c>
      <c r="AF173">
        <v>4</v>
      </c>
      <c r="AG173">
        <v>2</v>
      </c>
      <c r="AH173">
        <v>4</v>
      </c>
      <c r="AI173" s="35">
        <v>4</v>
      </c>
      <c r="AJ173">
        <v>2</v>
      </c>
      <c r="AK173">
        <v>4</v>
      </c>
      <c r="AL173">
        <v>2</v>
      </c>
      <c r="AM173">
        <v>6</v>
      </c>
      <c r="AN173">
        <v>5</v>
      </c>
      <c r="AO173">
        <v>2</v>
      </c>
      <c r="AP173">
        <v>1</v>
      </c>
      <c r="AQ173">
        <v>3</v>
      </c>
      <c r="AR173">
        <v>3</v>
      </c>
      <c r="AS173">
        <v>3</v>
      </c>
      <c r="AT173">
        <v>3</v>
      </c>
      <c r="AU173">
        <v>3</v>
      </c>
      <c r="AV173">
        <f t="shared" si="71"/>
        <v>3</v>
      </c>
      <c r="AW173">
        <v>6</v>
      </c>
      <c r="AX173">
        <v>0</v>
      </c>
      <c r="AY173">
        <f t="shared" si="90"/>
        <v>3.25</v>
      </c>
      <c r="AZ173">
        <f t="shared" si="84"/>
        <v>1</v>
      </c>
      <c r="BA173">
        <f t="shared" si="82"/>
        <v>3.5</v>
      </c>
      <c r="BB173">
        <f t="shared" si="85"/>
        <v>1</v>
      </c>
      <c r="BC173" t="s">
        <v>86</v>
      </c>
      <c r="BD173" t="s">
        <v>139</v>
      </c>
      <c r="BE173" t="s">
        <v>249</v>
      </c>
      <c r="BF173">
        <v>1</v>
      </c>
      <c r="BH173">
        <f t="shared" si="61"/>
        <v>1</v>
      </c>
      <c r="BI173">
        <v>1</v>
      </c>
      <c r="BJ173">
        <v>4</v>
      </c>
      <c r="BK173">
        <v>1</v>
      </c>
      <c r="BL173" t="s">
        <v>106</v>
      </c>
      <c r="BM173" t="s">
        <v>90</v>
      </c>
      <c r="BN173" s="1">
        <v>3.8888888888888883E-3</v>
      </c>
      <c r="BO173" t="s">
        <v>250</v>
      </c>
      <c r="BP173" s="5" t="s">
        <v>1042</v>
      </c>
      <c r="BR173" s="11" t="b">
        <f t="shared" si="89"/>
        <v>0</v>
      </c>
      <c r="BS173" s="11" t="b">
        <f t="shared" si="89"/>
        <v>0</v>
      </c>
      <c r="BT173" s="11" t="b">
        <f t="shared" si="89"/>
        <v>0</v>
      </c>
      <c r="BU173" s="11" t="b">
        <f t="shared" si="89"/>
        <v>0</v>
      </c>
      <c r="BV173" s="11" t="b">
        <f t="shared" si="88"/>
        <v>0</v>
      </c>
      <c r="BW173" s="11" t="b">
        <f t="shared" si="88"/>
        <v>0</v>
      </c>
      <c r="BX173" s="5" t="s">
        <v>1085</v>
      </c>
      <c r="BY173" s="5" t="s">
        <v>1073</v>
      </c>
      <c r="BZ173" s="11" t="b">
        <f t="shared" si="75"/>
        <v>0</v>
      </c>
      <c r="CA173" s="11" t="b">
        <f t="shared" si="76"/>
        <v>0</v>
      </c>
      <c r="CB173" s="11" t="b">
        <f t="shared" si="91"/>
        <v>1</v>
      </c>
      <c r="CC173" s="11" t="b">
        <f t="shared" si="91"/>
        <v>1</v>
      </c>
      <c r="CD173" s="11" t="b">
        <f t="shared" si="91"/>
        <v>0</v>
      </c>
      <c r="CE173" s="11" t="b">
        <f t="shared" si="91"/>
        <v>0</v>
      </c>
      <c r="CF173" s="11" t="b">
        <f t="shared" si="91"/>
        <v>0</v>
      </c>
      <c r="CG173" s="11" t="b">
        <f t="shared" si="91"/>
        <v>0</v>
      </c>
      <c r="CH173" s="11" t="b">
        <f t="shared" si="91"/>
        <v>0</v>
      </c>
      <c r="CI173" s="11" t="b">
        <f t="shared" si="91"/>
        <v>0</v>
      </c>
      <c r="CJ173" s="11" t="b">
        <f t="shared" si="91"/>
        <v>0</v>
      </c>
      <c r="CK173" s="11" t="b">
        <f t="shared" si="91"/>
        <v>0</v>
      </c>
      <c r="CL173" s="11" t="b">
        <f t="shared" si="91"/>
        <v>1</v>
      </c>
      <c r="CM173" s="11" t="b">
        <f t="shared" si="91"/>
        <v>0</v>
      </c>
      <c r="CN173" s="11" t="b">
        <f t="shared" si="91"/>
        <v>0</v>
      </c>
      <c r="CO173" s="11" t="b">
        <f t="shared" si="87"/>
        <v>0</v>
      </c>
      <c r="CP173" s="11" t="b">
        <f t="shared" si="78"/>
        <v>1</v>
      </c>
      <c r="CQ173" s="11" t="b">
        <f t="shared" si="77"/>
        <v>0</v>
      </c>
      <c r="CR173" t="s">
        <v>251</v>
      </c>
    </row>
    <row r="174" spans="1:96">
      <c r="A174" t="s">
        <v>252</v>
      </c>
      <c r="B174" t="s">
        <v>253</v>
      </c>
      <c r="C174" t="s">
        <v>53</v>
      </c>
      <c r="D174" t="s">
        <v>54</v>
      </c>
      <c r="E174" t="s">
        <v>55</v>
      </c>
      <c r="F174" t="s">
        <v>56</v>
      </c>
      <c r="G174">
        <f t="shared" si="79"/>
        <v>0</v>
      </c>
      <c r="H174">
        <f t="shared" si="79"/>
        <v>0</v>
      </c>
      <c r="I174">
        <f t="shared" si="79"/>
        <v>0</v>
      </c>
      <c r="J174">
        <f t="shared" si="79"/>
        <v>1</v>
      </c>
      <c r="K174">
        <f t="shared" si="67"/>
        <v>1</v>
      </c>
      <c r="L174" t="s">
        <v>72</v>
      </c>
      <c r="M174" t="s">
        <v>254</v>
      </c>
      <c r="N174" t="str">
        <f t="shared" si="68"/>
        <v>Poland</v>
      </c>
      <c r="O174" t="s">
        <v>59</v>
      </c>
      <c r="P174" t="s">
        <v>60</v>
      </c>
      <c r="Q174">
        <v>2</v>
      </c>
      <c r="R174">
        <v>4</v>
      </c>
      <c r="S174">
        <v>4</v>
      </c>
      <c r="T174">
        <v>5</v>
      </c>
      <c r="U174">
        <v>4</v>
      </c>
      <c r="V174">
        <v>4</v>
      </c>
      <c r="W174">
        <v>3</v>
      </c>
      <c r="X174">
        <f t="shared" si="69"/>
        <v>-0.125</v>
      </c>
      <c r="Y174">
        <f t="shared" si="70"/>
        <v>8.3333333333333329E-2</v>
      </c>
      <c r="Z174">
        <v>6</v>
      </c>
      <c r="AA174">
        <v>6</v>
      </c>
      <c r="AB174">
        <v>6</v>
      </c>
      <c r="AC174">
        <v>6</v>
      </c>
      <c r="AD174">
        <v>6</v>
      </c>
      <c r="AE174">
        <v>5</v>
      </c>
      <c r="AF174">
        <v>6</v>
      </c>
      <c r="AG174">
        <v>1</v>
      </c>
      <c r="AH174">
        <v>5</v>
      </c>
      <c r="AI174" s="35">
        <v>5</v>
      </c>
      <c r="AJ174">
        <v>6</v>
      </c>
      <c r="AK174">
        <v>6</v>
      </c>
      <c r="AL174">
        <v>5</v>
      </c>
      <c r="AM174">
        <v>5</v>
      </c>
      <c r="AN174">
        <v>6</v>
      </c>
      <c r="AO174">
        <v>6</v>
      </c>
      <c r="AP174">
        <v>4</v>
      </c>
      <c r="AQ174">
        <v>5</v>
      </c>
      <c r="AR174">
        <v>6</v>
      </c>
      <c r="AS174">
        <v>6</v>
      </c>
      <c r="AT174">
        <v>5</v>
      </c>
      <c r="AU174">
        <v>6</v>
      </c>
      <c r="AV174">
        <f t="shared" si="71"/>
        <v>5.6</v>
      </c>
      <c r="AW174">
        <v>6</v>
      </c>
      <c r="AX174">
        <v>2</v>
      </c>
      <c r="AY174">
        <f t="shared" si="90"/>
        <v>5.375</v>
      </c>
      <c r="AZ174">
        <f t="shared" si="84"/>
        <v>1</v>
      </c>
      <c r="BA174">
        <f t="shared" si="82"/>
        <v>5.75</v>
      </c>
      <c r="BB174">
        <f t="shared" si="85"/>
        <v>1</v>
      </c>
      <c r="BC174" t="s">
        <v>145</v>
      </c>
      <c r="BD174" t="s">
        <v>255</v>
      </c>
      <c r="BE174" t="s">
        <v>256</v>
      </c>
      <c r="BF174">
        <v>1</v>
      </c>
      <c r="BH174">
        <f t="shared" si="61"/>
        <v>1</v>
      </c>
      <c r="BI174">
        <v>1</v>
      </c>
      <c r="BJ174">
        <v>1</v>
      </c>
      <c r="BK174">
        <v>1</v>
      </c>
      <c r="BL174" t="s">
        <v>257</v>
      </c>
      <c r="BM174" t="s">
        <v>149</v>
      </c>
      <c r="BN174" s="1">
        <v>1.8518518518518517E-3</v>
      </c>
      <c r="BP174" s="5" t="s">
        <v>1041</v>
      </c>
      <c r="BR174" s="11" t="b">
        <f t="shared" si="89"/>
        <v>0</v>
      </c>
      <c r="BS174" s="11" t="b">
        <f t="shared" si="89"/>
        <v>0</v>
      </c>
      <c r="BT174" s="11" t="b">
        <f t="shared" si="89"/>
        <v>0</v>
      </c>
      <c r="BU174" s="11" t="b">
        <f t="shared" si="89"/>
        <v>0</v>
      </c>
      <c r="BV174" s="11" t="b">
        <f t="shared" si="88"/>
        <v>0</v>
      </c>
      <c r="BW174" s="11" t="b">
        <f t="shared" si="88"/>
        <v>0</v>
      </c>
      <c r="BZ174" s="11" t="b">
        <f t="shared" si="75"/>
        <v>0</v>
      </c>
      <c r="CA174" s="11" t="b">
        <f t="shared" si="76"/>
        <v>0</v>
      </c>
      <c r="CB174" s="11" t="b">
        <f t="shared" si="91"/>
        <v>0</v>
      </c>
      <c r="CC174" s="11" t="b">
        <f t="shared" si="91"/>
        <v>0</v>
      </c>
      <c r="CD174" s="11" t="b">
        <f t="shared" si="91"/>
        <v>0</v>
      </c>
      <c r="CE174" s="11" t="b">
        <f t="shared" si="91"/>
        <v>0</v>
      </c>
      <c r="CF174" s="11" t="b">
        <f t="shared" si="91"/>
        <v>0</v>
      </c>
      <c r="CG174" s="11" t="b">
        <f t="shared" si="91"/>
        <v>0</v>
      </c>
      <c r="CH174" s="11" t="b">
        <f t="shared" si="91"/>
        <v>0</v>
      </c>
      <c r="CI174" s="11" t="b">
        <f t="shared" si="91"/>
        <v>0</v>
      </c>
      <c r="CJ174" s="11" t="b">
        <f t="shared" si="91"/>
        <v>0</v>
      </c>
      <c r="CK174" s="11" t="b">
        <f t="shared" si="91"/>
        <v>0</v>
      </c>
      <c r="CL174" s="11" t="b">
        <f t="shared" si="91"/>
        <v>0</v>
      </c>
      <c r="CM174" s="11" t="b">
        <f t="shared" si="91"/>
        <v>0</v>
      </c>
      <c r="CN174" s="11" t="b">
        <f t="shared" si="91"/>
        <v>0</v>
      </c>
      <c r="CO174" s="11" t="b">
        <f t="shared" si="87"/>
        <v>0</v>
      </c>
      <c r="CP174" s="11" t="b">
        <f t="shared" si="78"/>
        <v>0</v>
      </c>
      <c r="CQ174" s="11" t="b">
        <f t="shared" si="77"/>
        <v>0</v>
      </c>
    </row>
    <row r="175" spans="1:96">
      <c r="A175" t="s">
        <v>258</v>
      </c>
      <c r="B175" t="s">
        <v>259</v>
      </c>
      <c r="C175" t="s">
        <v>53</v>
      </c>
      <c r="D175" t="s">
        <v>54</v>
      </c>
      <c r="E175" t="s">
        <v>71</v>
      </c>
      <c r="F175" t="s">
        <v>116</v>
      </c>
      <c r="G175">
        <f t="shared" si="79"/>
        <v>0</v>
      </c>
      <c r="H175">
        <f t="shared" si="79"/>
        <v>1</v>
      </c>
      <c r="I175">
        <f t="shared" si="79"/>
        <v>0</v>
      </c>
      <c r="J175">
        <f t="shared" si="79"/>
        <v>0</v>
      </c>
      <c r="K175">
        <f t="shared" si="67"/>
        <v>1</v>
      </c>
      <c r="L175" t="s">
        <v>124</v>
      </c>
      <c r="M175" t="s">
        <v>260</v>
      </c>
      <c r="N175" t="str">
        <f t="shared" si="68"/>
        <v>Greece</v>
      </c>
      <c r="O175" t="s">
        <v>59</v>
      </c>
      <c r="P175" t="s">
        <v>60</v>
      </c>
      <c r="Q175">
        <v>0</v>
      </c>
      <c r="R175">
        <v>3</v>
      </c>
      <c r="S175">
        <v>0</v>
      </c>
      <c r="T175">
        <v>3</v>
      </c>
      <c r="U175">
        <v>2</v>
      </c>
      <c r="V175">
        <v>5</v>
      </c>
      <c r="W175">
        <v>0</v>
      </c>
      <c r="X175">
        <f t="shared" si="69"/>
        <v>-0.25</v>
      </c>
      <c r="Y175">
        <f t="shared" si="70"/>
        <v>0.25</v>
      </c>
      <c r="Z175">
        <v>4</v>
      </c>
      <c r="AA175">
        <v>2</v>
      </c>
      <c r="AB175">
        <v>4</v>
      </c>
      <c r="AC175">
        <v>4</v>
      </c>
      <c r="AD175">
        <v>5</v>
      </c>
      <c r="AE175">
        <v>5</v>
      </c>
      <c r="AF175">
        <v>3</v>
      </c>
      <c r="AG175">
        <v>1</v>
      </c>
      <c r="AH175">
        <v>5</v>
      </c>
      <c r="AI175" s="35">
        <v>3</v>
      </c>
      <c r="AJ175">
        <v>5</v>
      </c>
      <c r="AK175">
        <v>1</v>
      </c>
      <c r="AL175">
        <v>1</v>
      </c>
      <c r="AM175">
        <v>6</v>
      </c>
      <c r="AN175">
        <v>5</v>
      </c>
      <c r="AO175">
        <v>4</v>
      </c>
      <c r="AP175">
        <v>2</v>
      </c>
      <c r="AQ175">
        <v>1</v>
      </c>
      <c r="AR175">
        <v>1</v>
      </c>
      <c r="AS175">
        <v>2</v>
      </c>
      <c r="AT175">
        <v>1</v>
      </c>
      <c r="AU175">
        <v>2</v>
      </c>
      <c r="AV175">
        <f t="shared" si="71"/>
        <v>1.4</v>
      </c>
      <c r="AW175">
        <v>6</v>
      </c>
      <c r="AX175">
        <v>1</v>
      </c>
      <c r="AY175">
        <f t="shared" si="90"/>
        <v>3.375</v>
      </c>
      <c r="AZ175">
        <f t="shared" si="84"/>
        <v>1</v>
      </c>
      <c r="BA175">
        <f t="shared" si="82"/>
        <v>4</v>
      </c>
      <c r="BB175">
        <f t="shared" si="85"/>
        <v>1</v>
      </c>
      <c r="BC175" t="s">
        <v>61</v>
      </c>
      <c r="BD175" t="s">
        <v>261</v>
      </c>
      <c r="BE175" t="s">
        <v>262</v>
      </c>
      <c r="BF175">
        <v>0</v>
      </c>
      <c r="BG175">
        <v>1</v>
      </c>
      <c r="BH175">
        <f t="shared" si="61"/>
        <v>1</v>
      </c>
      <c r="BI175">
        <v>1</v>
      </c>
      <c r="BJ175">
        <v>1</v>
      </c>
      <c r="BK175">
        <v>1</v>
      </c>
      <c r="BL175" t="s">
        <v>64</v>
      </c>
      <c r="BM175" t="s">
        <v>65</v>
      </c>
      <c r="BN175" s="1">
        <v>3.1134259259259257E-3</v>
      </c>
      <c r="BP175" s="5" t="s">
        <v>1041</v>
      </c>
      <c r="BR175" s="11" t="b">
        <f t="shared" si="89"/>
        <v>0</v>
      </c>
      <c r="BS175" s="11" t="b">
        <f t="shared" si="89"/>
        <v>0</v>
      </c>
      <c r="BT175" s="11" t="b">
        <f t="shared" si="89"/>
        <v>0</v>
      </c>
      <c r="BU175" s="11" t="b">
        <f t="shared" si="89"/>
        <v>0</v>
      </c>
      <c r="BV175" s="11" t="b">
        <f t="shared" si="88"/>
        <v>0</v>
      </c>
      <c r="BW175" s="11" t="b">
        <f t="shared" si="88"/>
        <v>0</v>
      </c>
      <c r="BZ175" s="11" t="b">
        <f t="shared" si="75"/>
        <v>0</v>
      </c>
      <c r="CA175" s="11" t="b">
        <f t="shared" si="76"/>
        <v>0</v>
      </c>
      <c r="CB175" s="11" t="b">
        <f t="shared" si="91"/>
        <v>0</v>
      </c>
      <c r="CC175" s="11" t="b">
        <f t="shared" si="91"/>
        <v>0</v>
      </c>
      <c r="CD175" s="11" t="b">
        <f t="shared" si="91"/>
        <v>0</v>
      </c>
      <c r="CE175" s="11" t="b">
        <f t="shared" si="91"/>
        <v>0</v>
      </c>
      <c r="CF175" s="11" t="b">
        <f t="shared" si="91"/>
        <v>0</v>
      </c>
      <c r="CG175" s="11" t="b">
        <f t="shared" si="91"/>
        <v>0</v>
      </c>
      <c r="CH175" s="11" t="b">
        <f t="shared" si="91"/>
        <v>0</v>
      </c>
      <c r="CI175" s="11" t="b">
        <f t="shared" si="91"/>
        <v>0</v>
      </c>
      <c r="CJ175" s="11" t="b">
        <f t="shared" si="91"/>
        <v>0</v>
      </c>
      <c r="CK175" s="11" t="b">
        <f t="shared" si="91"/>
        <v>0</v>
      </c>
      <c r="CL175" s="11" t="b">
        <f t="shared" si="91"/>
        <v>0</v>
      </c>
      <c r="CM175" s="11" t="b">
        <f t="shared" si="91"/>
        <v>0</v>
      </c>
      <c r="CN175" s="11" t="b">
        <f t="shared" si="91"/>
        <v>0</v>
      </c>
      <c r="CO175" s="11" t="b">
        <f t="shared" si="87"/>
        <v>0</v>
      </c>
      <c r="CP175" s="11" t="b">
        <f t="shared" si="78"/>
        <v>0</v>
      </c>
      <c r="CQ175" s="11" t="b">
        <f t="shared" si="77"/>
        <v>0</v>
      </c>
    </row>
    <row r="176" spans="1:96">
      <c r="A176" t="s">
        <v>263</v>
      </c>
      <c r="B176" t="s">
        <v>264</v>
      </c>
      <c r="C176" t="s">
        <v>53</v>
      </c>
      <c r="D176" t="s">
        <v>54</v>
      </c>
      <c r="E176" t="s">
        <v>55</v>
      </c>
      <c r="F176" t="s">
        <v>56</v>
      </c>
      <c r="G176">
        <f t="shared" si="79"/>
        <v>0</v>
      </c>
      <c r="H176">
        <f t="shared" si="79"/>
        <v>0</v>
      </c>
      <c r="I176">
        <f t="shared" si="79"/>
        <v>0</v>
      </c>
      <c r="J176">
        <f t="shared" si="79"/>
        <v>1</v>
      </c>
      <c r="K176">
        <f t="shared" si="67"/>
        <v>1</v>
      </c>
      <c r="L176" t="s">
        <v>96</v>
      </c>
      <c r="M176" t="s">
        <v>265</v>
      </c>
      <c r="N176" t="str">
        <f t="shared" si="68"/>
        <v>Argentina</v>
      </c>
      <c r="O176" t="s">
        <v>59</v>
      </c>
      <c r="P176" t="s">
        <v>60</v>
      </c>
      <c r="Q176">
        <v>2</v>
      </c>
      <c r="R176">
        <v>2</v>
      </c>
      <c r="S176">
        <v>2</v>
      </c>
      <c r="T176">
        <v>4</v>
      </c>
      <c r="U176">
        <v>4</v>
      </c>
      <c r="V176">
        <v>3</v>
      </c>
      <c r="W176">
        <v>2</v>
      </c>
      <c r="X176">
        <f t="shared" si="69"/>
        <v>-8.3333333333333329E-2</v>
      </c>
      <c r="Y176">
        <f t="shared" si="70"/>
        <v>4.1666666666666664E-2</v>
      </c>
      <c r="Z176">
        <v>2</v>
      </c>
      <c r="AA176">
        <v>6</v>
      </c>
      <c r="AB176">
        <v>2</v>
      </c>
      <c r="AC176">
        <v>2</v>
      </c>
      <c r="AD176">
        <v>3</v>
      </c>
      <c r="AE176">
        <v>4</v>
      </c>
      <c r="AF176">
        <v>1</v>
      </c>
      <c r="AG176">
        <v>3</v>
      </c>
      <c r="AH176">
        <v>3</v>
      </c>
      <c r="AI176" s="35">
        <v>4</v>
      </c>
      <c r="AJ176">
        <v>3</v>
      </c>
      <c r="AK176">
        <v>3</v>
      </c>
      <c r="AL176">
        <v>1</v>
      </c>
      <c r="AM176">
        <v>5</v>
      </c>
      <c r="AN176">
        <v>3</v>
      </c>
      <c r="AO176">
        <v>5</v>
      </c>
      <c r="AP176">
        <v>1</v>
      </c>
      <c r="AQ176">
        <v>4</v>
      </c>
      <c r="AR176">
        <v>4</v>
      </c>
      <c r="AS176">
        <v>4</v>
      </c>
      <c r="AT176">
        <v>4</v>
      </c>
      <c r="AU176">
        <v>3</v>
      </c>
      <c r="AV176">
        <f t="shared" si="71"/>
        <v>3.8</v>
      </c>
      <c r="AW176">
        <v>6</v>
      </c>
      <c r="AX176">
        <v>1</v>
      </c>
      <c r="AY176">
        <f t="shared" si="90"/>
        <v>3.125</v>
      </c>
      <c r="AZ176">
        <f t="shared" si="84"/>
        <v>1</v>
      </c>
      <c r="BA176">
        <f t="shared" si="82"/>
        <v>2.875</v>
      </c>
      <c r="BB176">
        <f t="shared" si="85"/>
        <v>0</v>
      </c>
      <c r="BC176" t="s">
        <v>86</v>
      </c>
      <c r="BD176" t="s">
        <v>166</v>
      </c>
      <c r="BE176" t="s">
        <v>167</v>
      </c>
      <c r="BF176">
        <v>0</v>
      </c>
      <c r="BH176">
        <f t="shared" si="61"/>
        <v>0</v>
      </c>
      <c r="BI176">
        <v>1</v>
      </c>
      <c r="BJ176">
        <v>4</v>
      </c>
      <c r="BK176">
        <v>1</v>
      </c>
      <c r="BL176" t="s">
        <v>266</v>
      </c>
      <c r="BM176" t="s">
        <v>90</v>
      </c>
      <c r="BN176" s="1">
        <v>1.224537037037037E-2</v>
      </c>
      <c r="BP176" s="5" t="s">
        <v>1041</v>
      </c>
      <c r="BR176" s="11" t="b">
        <f t="shared" si="89"/>
        <v>0</v>
      </c>
      <c r="BS176" s="11" t="b">
        <f t="shared" si="89"/>
        <v>0</v>
      </c>
      <c r="BT176" s="11" t="b">
        <f t="shared" si="89"/>
        <v>0</v>
      </c>
      <c r="BU176" s="11" t="b">
        <f t="shared" si="89"/>
        <v>0</v>
      </c>
      <c r="BV176" s="11" t="b">
        <f t="shared" si="88"/>
        <v>0</v>
      </c>
      <c r="BW176" s="11" t="b">
        <f t="shared" si="88"/>
        <v>0</v>
      </c>
      <c r="BZ176" s="11" t="b">
        <f t="shared" si="75"/>
        <v>0</v>
      </c>
      <c r="CA176" s="11" t="b">
        <f t="shared" si="76"/>
        <v>0</v>
      </c>
      <c r="CB176" s="11" t="b">
        <f t="shared" si="91"/>
        <v>0</v>
      </c>
      <c r="CC176" s="11" t="b">
        <f t="shared" si="91"/>
        <v>0</v>
      </c>
      <c r="CD176" s="11" t="b">
        <f t="shared" si="91"/>
        <v>0</v>
      </c>
      <c r="CE176" s="11" t="b">
        <f t="shared" si="91"/>
        <v>0</v>
      </c>
      <c r="CF176" s="11" t="b">
        <f t="shared" si="91"/>
        <v>0</v>
      </c>
      <c r="CG176" s="11" t="b">
        <f t="shared" si="91"/>
        <v>0</v>
      </c>
      <c r="CH176" s="11" t="b">
        <f t="shared" si="91"/>
        <v>0</v>
      </c>
      <c r="CI176" s="11" t="b">
        <f t="shared" si="91"/>
        <v>0</v>
      </c>
      <c r="CJ176" s="11" t="b">
        <f t="shared" si="91"/>
        <v>0</v>
      </c>
      <c r="CK176" s="11" t="b">
        <f t="shared" si="91"/>
        <v>0</v>
      </c>
      <c r="CL176" s="11" t="b">
        <f t="shared" si="91"/>
        <v>0</v>
      </c>
      <c r="CM176" s="11" t="b">
        <f t="shared" si="91"/>
        <v>0</v>
      </c>
      <c r="CN176" s="11" t="b">
        <f t="shared" si="91"/>
        <v>0</v>
      </c>
      <c r="CO176" s="11" t="b">
        <f t="shared" si="87"/>
        <v>0</v>
      </c>
      <c r="CP176" s="11" t="b">
        <f t="shared" si="78"/>
        <v>0</v>
      </c>
      <c r="CQ176" s="11" t="b">
        <f t="shared" si="77"/>
        <v>0</v>
      </c>
    </row>
    <row r="177" spans="1:96">
      <c r="A177" t="s">
        <v>268</v>
      </c>
      <c r="B177" t="s">
        <v>269</v>
      </c>
      <c r="C177" t="s">
        <v>53</v>
      </c>
      <c r="D177" t="s">
        <v>54</v>
      </c>
      <c r="E177" t="s">
        <v>82</v>
      </c>
      <c r="F177" t="s">
        <v>132</v>
      </c>
      <c r="G177">
        <f t="shared" si="79"/>
        <v>1</v>
      </c>
      <c r="H177">
        <f t="shared" si="79"/>
        <v>0</v>
      </c>
      <c r="I177">
        <f t="shared" si="79"/>
        <v>0</v>
      </c>
      <c r="J177">
        <f t="shared" si="79"/>
        <v>0</v>
      </c>
      <c r="K177">
        <f t="shared" si="67"/>
        <v>1</v>
      </c>
      <c r="L177" t="s">
        <v>72</v>
      </c>
      <c r="M177" t="s">
        <v>260</v>
      </c>
      <c r="N177" t="str">
        <f t="shared" si="68"/>
        <v>Greece</v>
      </c>
      <c r="O177" t="s">
        <v>59</v>
      </c>
      <c r="P177" t="s">
        <v>60</v>
      </c>
      <c r="Q177">
        <v>1</v>
      </c>
      <c r="R177">
        <v>1</v>
      </c>
      <c r="S177">
        <v>0</v>
      </c>
      <c r="T177">
        <v>1</v>
      </c>
      <c r="U177">
        <v>3</v>
      </c>
      <c r="V177">
        <v>4</v>
      </c>
      <c r="W177">
        <v>1</v>
      </c>
      <c r="X177">
        <f t="shared" si="69"/>
        <v>-4.1666666666666664E-2</v>
      </c>
      <c r="Y177">
        <f t="shared" si="70"/>
        <v>4.1666666666666664E-2</v>
      </c>
      <c r="Z177">
        <v>5</v>
      </c>
      <c r="AA177">
        <v>4</v>
      </c>
      <c r="AB177">
        <v>4</v>
      </c>
      <c r="AC177">
        <v>6</v>
      </c>
      <c r="AD177">
        <v>4</v>
      </c>
      <c r="AE177">
        <v>3</v>
      </c>
      <c r="AF177">
        <v>3</v>
      </c>
      <c r="AG177">
        <v>3</v>
      </c>
      <c r="AH177">
        <v>3</v>
      </c>
      <c r="AI177" s="35">
        <v>6</v>
      </c>
      <c r="AJ177">
        <v>5</v>
      </c>
      <c r="AK177">
        <v>4</v>
      </c>
      <c r="AL177">
        <v>5</v>
      </c>
      <c r="AM177">
        <v>6</v>
      </c>
      <c r="AN177">
        <v>5</v>
      </c>
      <c r="AO177">
        <v>6</v>
      </c>
      <c r="AP177">
        <v>4</v>
      </c>
      <c r="AQ177">
        <v>3</v>
      </c>
      <c r="AR177">
        <v>5</v>
      </c>
      <c r="AS177">
        <v>3</v>
      </c>
      <c r="AT177">
        <v>4</v>
      </c>
      <c r="AU177">
        <v>4</v>
      </c>
      <c r="AV177">
        <f t="shared" si="71"/>
        <v>3.8</v>
      </c>
      <c r="AW177">
        <v>6</v>
      </c>
      <c r="AX177">
        <v>0</v>
      </c>
      <c r="AY177">
        <f t="shared" si="90"/>
        <v>5.125</v>
      </c>
      <c r="AZ177">
        <f t="shared" si="84"/>
        <v>1</v>
      </c>
      <c r="BA177">
        <f t="shared" si="82"/>
        <v>4</v>
      </c>
      <c r="BB177">
        <f t="shared" si="85"/>
        <v>1</v>
      </c>
      <c r="BC177" t="s">
        <v>61</v>
      </c>
      <c r="BD177" t="s">
        <v>270</v>
      </c>
      <c r="BE177" t="s">
        <v>271</v>
      </c>
      <c r="BF177">
        <v>1</v>
      </c>
      <c r="BH177">
        <f t="shared" si="61"/>
        <v>1</v>
      </c>
      <c r="BI177">
        <v>1</v>
      </c>
      <c r="BJ177">
        <v>1</v>
      </c>
      <c r="BK177">
        <v>1</v>
      </c>
      <c r="BL177" t="s">
        <v>64</v>
      </c>
      <c r="BM177" t="s">
        <v>65</v>
      </c>
      <c r="BP177" s="5" t="s">
        <v>1041</v>
      </c>
      <c r="BR177" s="11" t="b">
        <f t="shared" si="89"/>
        <v>0</v>
      </c>
      <c r="BS177" s="11" t="b">
        <f t="shared" si="89"/>
        <v>0</v>
      </c>
      <c r="BT177" s="11" t="b">
        <f t="shared" si="89"/>
        <v>0</v>
      </c>
      <c r="BU177" s="11" t="b">
        <f t="shared" si="89"/>
        <v>0</v>
      </c>
      <c r="BV177" s="11" t="b">
        <f t="shared" si="88"/>
        <v>0</v>
      </c>
      <c r="BW177" s="11" t="b">
        <f t="shared" si="88"/>
        <v>0</v>
      </c>
      <c r="BZ177" s="11" t="b">
        <f t="shared" si="75"/>
        <v>0</v>
      </c>
      <c r="CA177" s="11" t="b">
        <f t="shared" si="76"/>
        <v>0</v>
      </c>
      <c r="CB177" s="11" t="b">
        <f t="shared" si="91"/>
        <v>0</v>
      </c>
      <c r="CC177" s="11" t="b">
        <f t="shared" si="91"/>
        <v>0</v>
      </c>
      <c r="CD177" s="11" t="b">
        <f t="shared" si="91"/>
        <v>0</v>
      </c>
      <c r="CE177" s="11" t="b">
        <f t="shared" si="91"/>
        <v>0</v>
      </c>
      <c r="CF177" s="11" t="b">
        <f t="shared" si="91"/>
        <v>0</v>
      </c>
      <c r="CG177" s="11" t="b">
        <f t="shared" si="91"/>
        <v>0</v>
      </c>
      <c r="CH177" s="11" t="b">
        <f t="shared" si="91"/>
        <v>0</v>
      </c>
      <c r="CI177" s="11" t="b">
        <f t="shared" si="91"/>
        <v>0</v>
      </c>
      <c r="CJ177" s="11" t="b">
        <f t="shared" si="91"/>
        <v>0</v>
      </c>
      <c r="CK177" s="11" t="b">
        <f t="shared" si="91"/>
        <v>0</v>
      </c>
      <c r="CL177" s="11" t="b">
        <f t="shared" si="91"/>
        <v>0</v>
      </c>
      <c r="CM177" s="11" t="b">
        <f t="shared" si="91"/>
        <v>0</v>
      </c>
      <c r="CN177" s="11" t="b">
        <f t="shared" si="91"/>
        <v>0</v>
      </c>
      <c r="CO177" s="11" t="b">
        <f t="shared" si="87"/>
        <v>0</v>
      </c>
      <c r="CP177" s="11" t="b">
        <f t="shared" si="78"/>
        <v>0</v>
      </c>
      <c r="CQ177" s="11" t="b">
        <f t="shared" si="77"/>
        <v>0</v>
      </c>
    </row>
    <row r="178" spans="1:96">
      <c r="A178" t="s">
        <v>272</v>
      </c>
      <c r="B178" t="s">
        <v>273</v>
      </c>
      <c r="C178" t="s">
        <v>53</v>
      </c>
      <c r="D178" t="s">
        <v>70</v>
      </c>
      <c r="E178" t="s">
        <v>71</v>
      </c>
      <c r="F178" t="s">
        <v>132</v>
      </c>
      <c r="G178">
        <f t="shared" si="79"/>
        <v>1</v>
      </c>
      <c r="H178">
        <f t="shared" si="79"/>
        <v>0</v>
      </c>
      <c r="I178">
        <f t="shared" si="79"/>
        <v>0</v>
      </c>
      <c r="J178">
        <f t="shared" si="79"/>
        <v>0</v>
      </c>
      <c r="K178">
        <f t="shared" si="67"/>
        <v>1</v>
      </c>
      <c r="L178" t="s">
        <v>96</v>
      </c>
      <c r="M178" t="s">
        <v>84</v>
      </c>
      <c r="N178" t="str">
        <f t="shared" si="68"/>
        <v>United States</v>
      </c>
      <c r="O178" t="s">
        <v>74</v>
      </c>
      <c r="P178" t="s">
        <v>60</v>
      </c>
      <c r="Q178">
        <v>2</v>
      </c>
      <c r="R178">
        <v>3</v>
      </c>
      <c r="S178">
        <v>4</v>
      </c>
      <c r="T178">
        <v>4</v>
      </c>
      <c r="U178">
        <v>4</v>
      </c>
      <c r="V178">
        <v>4</v>
      </c>
      <c r="W178">
        <v>5</v>
      </c>
      <c r="X178">
        <f t="shared" si="69"/>
        <v>-4.1666666666666664E-2</v>
      </c>
      <c r="Y178">
        <f t="shared" si="70"/>
        <v>-4.1666666666666664E-2</v>
      </c>
      <c r="Z178">
        <v>3</v>
      </c>
      <c r="AA178">
        <v>2</v>
      </c>
      <c r="AB178">
        <v>3</v>
      </c>
      <c r="AC178">
        <v>5</v>
      </c>
      <c r="AD178">
        <v>3</v>
      </c>
      <c r="AE178">
        <v>4</v>
      </c>
      <c r="AF178">
        <v>2</v>
      </c>
      <c r="AG178">
        <v>4</v>
      </c>
      <c r="AH178">
        <v>2</v>
      </c>
      <c r="AI178" s="35">
        <v>4</v>
      </c>
      <c r="AJ178">
        <v>3</v>
      </c>
      <c r="AK178">
        <v>6</v>
      </c>
      <c r="AL178">
        <v>4</v>
      </c>
      <c r="AM178">
        <v>6</v>
      </c>
      <c r="AN178">
        <v>4</v>
      </c>
      <c r="AO178">
        <v>5</v>
      </c>
      <c r="AP178">
        <v>3</v>
      </c>
      <c r="AQ178">
        <v>4</v>
      </c>
      <c r="AR178">
        <v>4</v>
      </c>
      <c r="AS178">
        <v>5</v>
      </c>
      <c r="AT178">
        <v>4</v>
      </c>
      <c r="AU178">
        <v>4</v>
      </c>
      <c r="AV178">
        <f t="shared" si="71"/>
        <v>4.2</v>
      </c>
      <c r="AW178">
        <v>6</v>
      </c>
      <c r="AX178">
        <v>2</v>
      </c>
      <c r="AY178">
        <f t="shared" si="90"/>
        <v>4.375</v>
      </c>
      <c r="AZ178">
        <f t="shared" si="84"/>
        <v>1</v>
      </c>
      <c r="BA178">
        <f t="shared" si="82"/>
        <v>3</v>
      </c>
      <c r="BB178">
        <f t="shared" si="85"/>
        <v>0</v>
      </c>
      <c r="BC178" t="s">
        <v>61</v>
      </c>
      <c r="BD178" t="s">
        <v>126</v>
      </c>
      <c r="BE178" t="s">
        <v>127</v>
      </c>
      <c r="BF178">
        <v>1</v>
      </c>
      <c r="BH178">
        <f t="shared" si="61"/>
        <v>1</v>
      </c>
      <c r="BI178">
        <v>1</v>
      </c>
      <c r="BJ178">
        <v>2</v>
      </c>
      <c r="BK178">
        <v>1</v>
      </c>
      <c r="BL178" t="s">
        <v>64</v>
      </c>
      <c r="BM178" t="s">
        <v>65</v>
      </c>
      <c r="BN178" s="1">
        <v>4.1898148148148146E-3</v>
      </c>
      <c r="BO178" t="s">
        <v>274</v>
      </c>
      <c r="BP178" s="5" t="s">
        <v>1042</v>
      </c>
      <c r="BR178" s="11" t="b">
        <f t="shared" si="89"/>
        <v>0</v>
      </c>
      <c r="BS178" s="11" t="b">
        <f t="shared" si="89"/>
        <v>0</v>
      </c>
      <c r="BT178" s="11" t="b">
        <f t="shared" si="89"/>
        <v>0</v>
      </c>
      <c r="BU178" s="11" t="b">
        <f t="shared" si="89"/>
        <v>0</v>
      </c>
      <c r="BV178" s="11" t="b">
        <f t="shared" si="88"/>
        <v>0</v>
      </c>
      <c r="BW178" s="11" t="b">
        <f t="shared" si="88"/>
        <v>0</v>
      </c>
      <c r="BX178" s="5" t="s">
        <v>1047</v>
      </c>
      <c r="BY178" s="5" t="s">
        <v>1136</v>
      </c>
      <c r="BZ178" s="11" t="b">
        <f t="shared" si="75"/>
        <v>0</v>
      </c>
      <c r="CA178" s="11" t="b">
        <f t="shared" si="76"/>
        <v>0</v>
      </c>
      <c r="CB178" s="11" t="b">
        <f t="shared" si="91"/>
        <v>1</v>
      </c>
      <c r="CC178" s="11" t="b">
        <f t="shared" si="91"/>
        <v>0</v>
      </c>
      <c r="CD178" s="11" t="b">
        <f t="shared" si="91"/>
        <v>0</v>
      </c>
      <c r="CE178" s="11" t="b">
        <f t="shared" si="91"/>
        <v>0</v>
      </c>
      <c r="CF178" s="11" t="b">
        <f t="shared" si="91"/>
        <v>0</v>
      </c>
      <c r="CG178" s="11" t="b">
        <f t="shared" si="91"/>
        <v>0</v>
      </c>
      <c r="CH178" s="11" t="b">
        <f t="shared" si="91"/>
        <v>0</v>
      </c>
      <c r="CI178" s="11" t="b">
        <f t="shared" si="91"/>
        <v>0</v>
      </c>
      <c r="CJ178" s="11" t="b">
        <f t="shared" si="91"/>
        <v>0</v>
      </c>
      <c r="CK178" s="11" t="b">
        <f t="shared" si="91"/>
        <v>0</v>
      </c>
      <c r="CL178" s="11" t="b">
        <f t="shared" si="91"/>
        <v>0</v>
      </c>
      <c r="CM178" s="11" t="b">
        <f t="shared" si="91"/>
        <v>0</v>
      </c>
      <c r="CN178" s="11" t="b">
        <f t="shared" si="91"/>
        <v>0</v>
      </c>
      <c r="CO178" s="11" t="b">
        <f t="shared" si="87"/>
        <v>0</v>
      </c>
      <c r="CP178" s="11" t="b">
        <f t="shared" si="78"/>
        <v>0</v>
      </c>
      <c r="CQ178" s="11" t="b">
        <f t="shared" si="77"/>
        <v>0</v>
      </c>
    </row>
    <row r="179" spans="1:96">
      <c r="A179" t="s">
        <v>275</v>
      </c>
      <c r="B179" t="s">
        <v>276</v>
      </c>
      <c r="C179" t="s">
        <v>53</v>
      </c>
      <c r="D179" t="s">
        <v>54</v>
      </c>
      <c r="E179" t="s">
        <v>144</v>
      </c>
      <c r="F179" t="s">
        <v>116</v>
      </c>
      <c r="G179">
        <f t="shared" si="79"/>
        <v>0</v>
      </c>
      <c r="H179">
        <f t="shared" si="79"/>
        <v>1</v>
      </c>
      <c r="I179">
        <f t="shared" si="79"/>
        <v>0</v>
      </c>
      <c r="J179">
        <f t="shared" si="79"/>
        <v>0</v>
      </c>
      <c r="K179">
        <f t="shared" si="67"/>
        <v>1</v>
      </c>
      <c r="L179" t="s">
        <v>96</v>
      </c>
      <c r="M179" t="s">
        <v>254</v>
      </c>
      <c r="N179" t="str">
        <f t="shared" si="68"/>
        <v>Poland</v>
      </c>
      <c r="O179" t="s">
        <v>59</v>
      </c>
      <c r="P179" t="s">
        <v>60</v>
      </c>
      <c r="Q179">
        <v>2</v>
      </c>
      <c r="R179">
        <v>1</v>
      </c>
      <c r="S179">
        <v>3</v>
      </c>
      <c r="T179">
        <v>2</v>
      </c>
      <c r="U179">
        <v>2</v>
      </c>
      <c r="V179">
        <v>3</v>
      </c>
      <c r="W179">
        <v>1</v>
      </c>
      <c r="X179">
        <f t="shared" si="69"/>
        <v>8.3333333333333329E-2</v>
      </c>
      <c r="Y179">
        <f t="shared" si="70"/>
        <v>8.3333333333333329E-2</v>
      </c>
      <c r="Z179">
        <v>5</v>
      </c>
      <c r="AA179">
        <v>6</v>
      </c>
      <c r="AB179">
        <v>3</v>
      </c>
      <c r="AC179">
        <v>5</v>
      </c>
      <c r="AD179">
        <v>6</v>
      </c>
      <c r="AE179">
        <v>4</v>
      </c>
      <c r="AF179">
        <v>2</v>
      </c>
      <c r="AG179">
        <v>1</v>
      </c>
      <c r="AH179">
        <v>5</v>
      </c>
      <c r="AI179" s="35">
        <v>4</v>
      </c>
      <c r="AJ179">
        <v>5</v>
      </c>
      <c r="AK179">
        <v>4</v>
      </c>
      <c r="AL179">
        <v>3</v>
      </c>
      <c r="AM179">
        <v>3</v>
      </c>
      <c r="AN179">
        <v>5</v>
      </c>
      <c r="AO179">
        <v>4</v>
      </c>
      <c r="AP179">
        <v>5</v>
      </c>
      <c r="AQ179">
        <v>3</v>
      </c>
      <c r="AR179">
        <v>5</v>
      </c>
      <c r="AS179">
        <v>4</v>
      </c>
      <c r="AT179">
        <v>4</v>
      </c>
      <c r="AU179">
        <v>4</v>
      </c>
      <c r="AV179">
        <f t="shared" si="71"/>
        <v>4</v>
      </c>
      <c r="AW179">
        <v>6</v>
      </c>
      <c r="AX179">
        <v>3</v>
      </c>
      <c r="AY179">
        <f t="shared" si="90"/>
        <v>4.125</v>
      </c>
      <c r="AZ179">
        <f t="shared" si="84"/>
        <v>1</v>
      </c>
      <c r="BA179">
        <f>AVERAGE(BM217,Z179,AA179,AB179:AF179,AH179)</f>
        <v>4.5</v>
      </c>
      <c r="BB179">
        <f t="shared" si="85"/>
        <v>1</v>
      </c>
      <c r="BC179" t="s">
        <v>86</v>
      </c>
      <c r="BD179" t="s">
        <v>277</v>
      </c>
      <c r="BE179" t="s">
        <v>278</v>
      </c>
      <c r="BF179">
        <v>1</v>
      </c>
      <c r="BH179">
        <f t="shared" ref="BH179" si="92">IF(BG179="",BF179,BG179)</f>
        <v>1</v>
      </c>
      <c r="BI179">
        <v>1</v>
      </c>
      <c r="BJ179">
        <v>3</v>
      </c>
      <c r="BK179">
        <v>1</v>
      </c>
      <c r="BL179" t="s">
        <v>174</v>
      </c>
      <c r="BM179" t="s">
        <v>157</v>
      </c>
      <c r="BN179" s="1">
        <v>4.7916666666666672E-3</v>
      </c>
      <c r="BP179" s="5" t="s">
        <v>1041</v>
      </c>
      <c r="BR179" s="11" t="b">
        <f t="shared" si="89"/>
        <v>0</v>
      </c>
      <c r="BS179" s="11" t="b">
        <f t="shared" si="89"/>
        <v>0</v>
      </c>
      <c r="BT179" s="11" t="b">
        <f t="shared" si="89"/>
        <v>0</v>
      </c>
      <c r="BU179" s="11" t="b">
        <f t="shared" si="89"/>
        <v>0</v>
      </c>
      <c r="BV179" s="11" t="b">
        <f t="shared" si="88"/>
        <v>0</v>
      </c>
      <c r="BW179" s="11" t="b">
        <f t="shared" si="88"/>
        <v>0</v>
      </c>
      <c r="BZ179" s="11" t="b">
        <f t="shared" si="75"/>
        <v>0</v>
      </c>
      <c r="CA179" s="11" t="b">
        <f t="shared" si="76"/>
        <v>0</v>
      </c>
      <c r="CB179" s="11" t="b">
        <f t="shared" si="91"/>
        <v>0</v>
      </c>
      <c r="CC179" s="11" t="b">
        <f t="shared" si="91"/>
        <v>0</v>
      </c>
      <c r="CD179" s="11" t="b">
        <f t="shared" si="91"/>
        <v>0</v>
      </c>
      <c r="CE179" s="11" t="b">
        <f t="shared" si="91"/>
        <v>0</v>
      </c>
      <c r="CF179" s="11" t="b">
        <f t="shared" si="91"/>
        <v>0</v>
      </c>
      <c r="CG179" s="11" t="b">
        <f t="shared" si="91"/>
        <v>0</v>
      </c>
      <c r="CH179" s="11" t="b">
        <f t="shared" si="91"/>
        <v>0</v>
      </c>
      <c r="CI179" s="11" t="b">
        <f t="shared" si="91"/>
        <v>0</v>
      </c>
      <c r="CJ179" s="11" t="b">
        <f t="shared" si="91"/>
        <v>0</v>
      </c>
      <c r="CK179" s="11" t="b">
        <f t="shared" si="91"/>
        <v>0</v>
      </c>
      <c r="CL179" s="11" t="b">
        <f t="shared" si="91"/>
        <v>0</v>
      </c>
      <c r="CM179" s="11" t="b">
        <f t="shared" si="91"/>
        <v>0</v>
      </c>
      <c r="CN179" s="11" t="b">
        <f t="shared" si="91"/>
        <v>0</v>
      </c>
      <c r="CO179" s="11" t="b">
        <f t="shared" si="87"/>
        <v>0</v>
      </c>
      <c r="CP179" s="11" t="b">
        <f t="shared" si="78"/>
        <v>0</v>
      </c>
      <c r="CQ179" s="11" t="b">
        <f t="shared" si="77"/>
        <v>0</v>
      </c>
    </row>
    <row r="180" spans="1:96" s="10" customFormat="1">
      <c r="A180" s="10" t="s">
        <v>1290</v>
      </c>
      <c r="X180">
        <f t="shared" si="69"/>
        <v>0</v>
      </c>
      <c r="Y180">
        <f t="shared" si="70"/>
        <v>0</v>
      </c>
      <c r="AI180" s="36"/>
      <c r="BR180" s="11"/>
      <c r="BS180" s="11"/>
      <c r="BT180" s="11"/>
      <c r="BU180" s="11"/>
      <c r="BV180" s="11"/>
      <c r="BW180" s="11"/>
      <c r="BZ180" s="11"/>
      <c r="CA180" s="11"/>
      <c r="CB180" s="11"/>
      <c r="CC180" s="11"/>
      <c r="CD180" s="11"/>
      <c r="CE180" s="11"/>
      <c r="CF180" s="11"/>
      <c r="CG180" s="11"/>
      <c r="CH180" s="11"/>
      <c r="CI180" s="11"/>
      <c r="CJ180" s="11"/>
      <c r="CK180" s="11"/>
      <c r="CL180" s="11"/>
      <c r="CM180" s="11"/>
      <c r="CN180" s="11"/>
      <c r="CO180" s="11"/>
      <c r="CP180" s="11"/>
      <c r="CQ180" s="11"/>
    </row>
    <row r="181" spans="1:96">
      <c r="A181" t="s">
        <v>1173</v>
      </c>
      <c r="B181" t="s">
        <v>1174</v>
      </c>
      <c r="C181" t="s">
        <v>281</v>
      </c>
      <c r="D181" t="s">
        <v>81</v>
      </c>
      <c r="E181" t="s">
        <v>71</v>
      </c>
      <c r="F181" t="s">
        <v>56</v>
      </c>
      <c r="L181" t="s">
        <v>96</v>
      </c>
      <c r="M181" t="s">
        <v>109</v>
      </c>
      <c r="O181" t="s">
        <v>74</v>
      </c>
      <c r="P181" t="s">
        <v>98</v>
      </c>
      <c r="Q181">
        <v>2</v>
      </c>
      <c r="R181">
        <v>2</v>
      </c>
      <c r="S181">
        <v>3</v>
      </c>
      <c r="T181">
        <v>2</v>
      </c>
      <c r="U181">
        <v>2</v>
      </c>
      <c r="V181">
        <v>3</v>
      </c>
      <c r="W181">
        <v>3</v>
      </c>
      <c r="X181">
        <f t="shared" si="69"/>
        <v>4.1666666666666664E-2</v>
      </c>
      <c r="Y181">
        <f t="shared" si="70"/>
        <v>0</v>
      </c>
      <c r="Z181">
        <v>3</v>
      </c>
      <c r="AA181">
        <v>0</v>
      </c>
      <c r="AB181">
        <v>0</v>
      </c>
      <c r="AC181">
        <v>1</v>
      </c>
      <c r="AD181">
        <v>1</v>
      </c>
      <c r="AE181">
        <v>2</v>
      </c>
      <c r="AF181">
        <v>1</v>
      </c>
      <c r="AG181">
        <v>1</v>
      </c>
      <c r="AH181">
        <v>0</v>
      </c>
      <c r="AI181" s="35">
        <v>3</v>
      </c>
      <c r="AJ181">
        <v>0</v>
      </c>
      <c r="AK181">
        <v>6</v>
      </c>
      <c r="AL181">
        <v>6</v>
      </c>
      <c r="AM181">
        <v>0</v>
      </c>
      <c r="AN181">
        <v>0</v>
      </c>
      <c r="AO181">
        <v>4</v>
      </c>
      <c r="AP181">
        <v>3</v>
      </c>
      <c r="AQ181">
        <v>3</v>
      </c>
      <c r="AR181">
        <v>3</v>
      </c>
      <c r="AS181">
        <v>3</v>
      </c>
      <c r="AT181">
        <v>5</v>
      </c>
      <c r="AU181">
        <v>0</v>
      </c>
      <c r="AW181">
        <v>3</v>
      </c>
      <c r="AX181">
        <v>0</v>
      </c>
      <c r="AY181">
        <v>4</v>
      </c>
      <c r="AZ181">
        <v>0</v>
      </c>
      <c r="BA181">
        <v>6</v>
      </c>
      <c r="BB181">
        <v>0</v>
      </c>
      <c r="BC181" t="s">
        <v>1167</v>
      </c>
      <c r="BD181" t="s">
        <v>267</v>
      </c>
      <c r="BE181" t="s">
        <v>1175</v>
      </c>
      <c r="BF181">
        <v>2</v>
      </c>
      <c r="BI181">
        <v>1</v>
      </c>
      <c r="BJ181">
        <v>5</v>
      </c>
      <c r="BK181">
        <v>1</v>
      </c>
      <c r="BL181" t="s">
        <v>839</v>
      </c>
      <c r="BM181" t="s">
        <v>370</v>
      </c>
      <c r="BN181" s="1">
        <v>1.0694444444444444E-2</v>
      </c>
      <c r="BO181" t="s">
        <v>1176</v>
      </c>
      <c r="BP181" s="5" t="s">
        <v>1051</v>
      </c>
      <c r="BQ181" s="5" t="s">
        <v>1151</v>
      </c>
      <c r="BR181" s="11">
        <f>COUNTIF(BR3:BR179,TRUE)</f>
        <v>7</v>
      </c>
      <c r="BS181" s="11">
        <f t="shared" ref="BS181:BW181" si="93">COUNTIF(BS3:BS179,TRUE)</f>
        <v>6</v>
      </c>
      <c r="BT181" s="11">
        <f t="shared" si="93"/>
        <v>7</v>
      </c>
      <c r="BU181" s="11">
        <f t="shared" si="93"/>
        <v>5</v>
      </c>
      <c r="BV181" s="11">
        <f t="shared" si="93"/>
        <v>6</v>
      </c>
      <c r="BW181" s="11">
        <f t="shared" si="93"/>
        <v>3</v>
      </c>
      <c r="BX181" s="5" t="s">
        <v>1291</v>
      </c>
      <c r="BY181" s="5" t="s">
        <v>1292</v>
      </c>
    </row>
    <row r="182" spans="1:96">
      <c r="A182" t="s">
        <v>1184</v>
      </c>
      <c r="B182" t="s">
        <v>1185</v>
      </c>
      <c r="C182" t="s">
        <v>281</v>
      </c>
      <c r="D182" t="s">
        <v>70</v>
      </c>
      <c r="E182" t="s">
        <v>55</v>
      </c>
      <c r="F182" t="s">
        <v>56</v>
      </c>
      <c r="L182" t="s">
        <v>96</v>
      </c>
      <c r="M182" t="s">
        <v>1186</v>
      </c>
      <c r="O182" t="s">
        <v>59</v>
      </c>
      <c r="P182" t="s">
        <v>60</v>
      </c>
      <c r="Q182">
        <v>2</v>
      </c>
      <c r="R182">
        <v>2</v>
      </c>
      <c r="S182">
        <v>3</v>
      </c>
      <c r="T182">
        <v>3</v>
      </c>
      <c r="U182">
        <v>3</v>
      </c>
      <c r="V182">
        <v>4</v>
      </c>
      <c r="W182">
        <v>3</v>
      </c>
      <c r="X182">
        <f t="shared" si="69"/>
        <v>0</v>
      </c>
      <c r="Y182">
        <f t="shared" si="70"/>
        <v>4.1666666666666664E-2</v>
      </c>
      <c r="BP182" s="5" t="s">
        <v>1299</v>
      </c>
      <c r="BR182" s="44">
        <f>BR181/$BP$218</f>
        <v>0.16279069767441862</v>
      </c>
      <c r="BS182" s="44">
        <f t="shared" ref="BS182:BW182" si="94">BS181/$BP$218</f>
        <v>0.13953488372093023</v>
      </c>
      <c r="BT182" s="44">
        <f t="shared" si="94"/>
        <v>0.16279069767441862</v>
      </c>
      <c r="BU182" s="44">
        <f t="shared" si="94"/>
        <v>0.11627906976744186</v>
      </c>
      <c r="BV182" s="44">
        <f t="shared" si="94"/>
        <v>0.13953488372093023</v>
      </c>
      <c r="BW182" s="44">
        <f t="shared" si="94"/>
        <v>6.9767441860465115E-2</v>
      </c>
    </row>
    <row r="183" spans="1:96">
      <c r="A183" t="s">
        <v>1201</v>
      </c>
      <c r="B183" t="s">
        <v>1202</v>
      </c>
      <c r="C183" t="s">
        <v>281</v>
      </c>
      <c r="D183" t="s">
        <v>54</v>
      </c>
      <c r="E183" t="s">
        <v>82</v>
      </c>
      <c r="F183" t="s">
        <v>56</v>
      </c>
      <c r="L183" t="s">
        <v>57</v>
      </c>
      <c r="M183" t="s">
        <v>254</v>
      </c>
      <c r="O183" t="s">
        <v>59</v>
      </c>
      <c r="P183" t="s">
        <v>60</v>
      </c>
      <c r="Q183">
        <v>1</v>
      </c>
      <c r="R183">
        <v>1</v>
      </c>
      <c r="S183">
        <v>2</v>
      </c>
      <c r="T183">
        <v>1</v>
      </c>
      <c r="U183">
        <v>0</v>
      </c>
      <c r="V183">
        <v>3</v>
      </c>
      <c r="W183">
        <v>2</v>
      </c>
      <c r="X183">
        <f t="shared" si="69"/>
        <v>4.1666666666666664E-2</v>
      </c>
      <c r="Y183">
        <f t="shared" si="70"/>
        <v>8.3333333333333329E-2</v>
      </c>
      <c r="Z183">
        <v>4</v>
      </c>
      <c r="AA183">
        <v>3</v>
      </c>
      <c r="AB183">
        <v>3</v>
      </c>
      <c r="AC183">
        <v>3</v>
      </c>
      <c r="AD183">
        <v>2</v>
      </c>
      <c r="AE183">
        <v>3</v>
      </c>
      <c r="AF183">
        <v>3</v>
      </c>
      <c r="AG183">
        <v>5</v>
      </c>
      <c r="AH183">
        <v>1</v>
      </c>
      <c r="AI183" s="35">
        <v>4</v>
      </c>
      <c r="AJ183">
        <v>4</v>
      </c>
      <c r="AK183">
        <v>2</v>
      </c>
      <c r="AL183">
        <v>4</v>
      </c>
      <c r="AM183">
        <v>2</v>
      </c>
      <c r="AN183">
        <v>2</v>
      </c>
      <c r="AO183">
        <v>4</v>
      </c>
      <c r="AP183">
        <v>4</v>
      </c>
      <c r="AQ183">
        <v>4</v>
      </c>
      <c r="AR183">
        <v>4</v>
      </c>
      <c r="AS183">
        <v>4</v>
      </c>
      <c r="AT183">
        <v>3</v>
      </c>
      <c r="AU183">
        <v>2</v>
      </c>
      <c r="AW183">
        <v>4</v>
      </c>
      <c r="AX183">
        <v>1</v>
      </c>
      <c r="AY183">
        <v>3</v>
      </c>
      <c r="AZ183">
        <v>4</v>
      </c>
      <c r="BA183">
        <v>6</v>
      </c>
      <c r="BB183">
        <v>4</v>
      </c>
      <c r="BC183" t="s">
        <v>1167</v>
      </c>
      <c r="BD183" t="s">
        <v>659</v>
      </c>
      <c r="BE183" t="s">
        <v>1203</v>
      </c>
      <c r="BF183">
        <v>1</v>
      </c>
      <c r="BI183">
        <v>4</v>
      </c>
      <c r="BJ183">
        <v>3</v>
      </c>
      <c r="BK183">
        <v>3</v>
      </c>
      <c r="BL183" t="s">
        <v>1204</v>
      </c>
      <c r="BM183" t="s">
        <v>1168</v>
      </c>
      <c r="BN183" s="1">
        <v>6.4467592592592597E-3</v>
      </c>
      <c r="BO183" t="s">
        <v>1205</v>
      </c>
      <c r="BP183" s="5" t="s">
        <v>1042</v>
      </c>
      <c r="BR183" s="44">
        <f>BR181/$BP$222</f>
        <v>6.4814814814814811E-2</v>
      </c>
      <c r="BS183" s="44">
        <f t="shared" ref="BS183:BW183" si="95">BS181/$BP$222</f>
        <v>5.5555555555555552E-2</v>
      </c>
      <c r="BT183" s="44">
        <f t="shared" si="95"/>
        <v>6.4814814814814811E-2</v>
      </c>
      <c r="BU183" s="44">
        <f t="shared" si="95"/>
        <v>4.6296296296296294E-2</v>
      </c>
      <c r="BV183" s="44">
        <f t="shared" si="95"/>
        <v>5.5555555555555552E-2</v>
      </c>
      <c r="BW183" s="44">
        <f t="shared" si="95"/>
        <v>2.7777777777777776E-2</v>
      </c>
      <c r="BX183" s="5" t="s">
        <v>1293</v>
      </c>
      <c r="BY183" s="5" t="s">
        <v>1294</v>
      </c>
    </row>
    <row r="184" spans="1:96">
      <c r="A184" t="s">
        <v>1210</v>
      </c>
      <c r="B184" t="s">
        <v>1211</v>
      </c>
      <c r="C184" t="s">
        <v>281</v>
      </c>
      <c r="D184" t="s">
        <v>54</v>
      </c>
      <c r="E184" t="s">
        <v>71</v>
      </c>
      <c r="F184" t="s">
        <v>116</v>
      </c>
      <c r="L184" t="s">
        <v>124</v>
      </c>
      <c r="M184" t="s">
        <v>254</v>
      </c>
      <c r="O184" t="s">
        <v>74</v>
      </c>
      <c r="P184" t="s">
        <v>60</v>
      </c>
      <c r="Q184">
        <v>3</v>
      </c>
      <c r="R184">
        <v>2</v>
      </c>
      <c r="S184">
        <v>3</v>
      </c>
      <c r="T184">
        <v>3</v>
      </c>
      <c r="U184">
        <v>4</v>
      </c>
      <c r="V184">
        <v>4</v>
      </c>
      <c r="W184">
        <v>4</v>
      </c>
      <c r="X184">
        <f t="shared" si="69"/>
        <v>4.1666666666666664E-2</v>
      </c>
      <c r="Y184">
        <f t="shared" si="70"/>
        <v>-4.1666666666666664E-2</v>
      </c>
      <c r="Z184">
        <v>5</v>
      </c>
      <c r="AA184">
        <v>3</v>
      </c>
      <c r="AB184">
        <v>2</v>
      </c>
      <c r="AC184">
        <v>3</v>
      </c>
      <c r="AD184">
        <v>6</v>
      </c>
      <c r="AE184">
        <v>6</v>
      </c>
      <c r="AF184">
        <v>5</v>
      </c>
      <c r="AG184">
        <v>5</v>
      </c>
      <c r="AH184">
        <v>5</v>
      </c>
      <c r="AI184" s="35">
        <v>6</v>
      </c>
      <c r="AJ184">
        <v>0</v>
      </c>
      <c r="AK184">
        <v>6</v>
      </c>
      <c r="AL184">
        <v>2</v>
      </c>
      <c r="AM184">
        <v>6</v>
      </c>
      <c r="AN184">
        <v>4</v>
      </c>
      <c r="AO184">
        <v>6</v>
      </c>
      <c r="AP184">
        <v>6</v>
      </c>
      <c r="AQ184">
        <v>6</v>
      </c>
      <c r="AR184">
        <v>6</v>
      </c>
      <c r="AS184">
        <v>6</v>
      </c>
      <c r="AT184">
        <v>5</v>
      </c>
      <c r="AU184">
        <v>4</v>
      </c>
      <c r="AW184">
        <v>5</v>
      </c>
      <c r="AX184">
        <v>4</v>
      </c>
      <c r="AY184">
        <v>1</v>
      </c>
      <c r="AZ184">
        <v>0</v>
      </c>
      <c r="BA184">
        <v>6</v>
      </c>
      <c r="BB184">
        <v>5</v>
      </c>
      <c r="BC184" t="s">
        <v>1212</v>
      </c>
      <c r="BD184" t="s">
        <v>110</v>
      </c>
      <c r="BE184" t="s">
        <v>1213</v>
      </c>
      <c r="BF184">
        <v>1</v>
      </c>
      <c r="BI184">
        <v>1</v>
      </c>
      <c r="BJ184">
        <v>1</v>
      </c>
      <c r="BK184">
        <v>1</v>
      </c>
      <c r="BL184" t="s">
        <v>307</v>
      </c>
      <c r="BM184" t="s">
        <v>308</v>
      </c>
      <c r="BN184" s="1">
        <v>7.2222222222222228E-3</v>
      </c>
      <c r="BO184" t="s">
        <v>1214</v>
      </c>
      <c r="BP184" s="5" t="s">
        <v>1042</v>
      </c>
      <c r="BX184" s="5" t="s">
        <v>1295</v>
      </c>
    </row>
    <row r="185" spans="1:96">
      <c r="A185" t="s">
        <v>1225</v>
      </c>
      <c r="B185" t="s">
        <v>1226</v>
      </c>
      <c r="C185" t="s">
        <v>281</v>
      </c>
      <c r="D185" t="s">
        <v>54</v>
      </c>
      <c r="E185" t="s">
        <v>144</v>
      </c>
      <c r="F185" t="s">
        <v>116</v>
      </c>
      <c r="L185" t="s">
        <v>96</v>
      </c>
      <c r="M185" t="s">
        <v>1227</v>
      </c>
      <c r="O185" t="s">
        <v>59</v>
      </c>
      <c r="P185" t="s">
        <v>60</v>
      </c>
      <c r="Q185">
        <v>2</v>
      </c>
      <c r="R185">
        <v>3</v>
      </c>
      <c r="S185">
        <v>0</v>
      </c>
      <c r="T185">
        <v>2</v>
      </c>
      <c r="U185">
        <v>1</v>
      </c>
      <c r="V185">
        <v>5</v>
      </c>
      <c r="W185">
        <v>0</v>
      </c>
      <c r="X185">
        <f t="shared" si="69"/>
        <v>-0.125</v>
      </c>
      <c r="Y185">
        <f t="shared" si="70"/>
        <v>0.25</v>
      </c>
      <c r="Z185">
        <v>4</v>
      </c>
      <c r="AA185">
        <v>3</v>
      </c>
      <c r="AB185">
        <v>3</v>
      </c>
      <c r="AC185">
        <v>4</v>
      </c>
      <c r="AD185">
        <v>2</v>
      </c>
      <c r="AE185">
        <v>2</v>
      </c>
      <c r="AF185">
        <v>4</v>
      </c>
      <c r="AG185">
        <v>3</v>
      </c>
      <c r="AH185">
        <v>2</v>
      </c>
      <c r="AI185" s="35">
        <v>1</v>
      </c>
      <c r="AJ185">
        <v>4</v>
      </c>
      <c r="AK185">
        <v>2</v>
      </c>
      <c r="AL185">
        <v>2</v>
      </c>
      <c r="AM185">
        <v>3</v>
      </c>
      <c r="AN185">
        <v>1</v>
      </c>
      <c r="AO185">
        <v>5</v>
      </c>
      <c r="AP185">
        <v>1</v>
      </c>
      <c r="AQ185">
        <v>1</v>
      </c>
      <c r="AR185">
        <v>3</v>
      </c>
      <c r="AS185">
        <v>4</v>
      </c>
      <c r="AT185">
        <v>1</v>
      </c>
      <c r="AU185">
        <v>1</v>
      </c>
      <c r="AW185">
        <v>1</v>
      </c>
      <c r="AX185">
        <v>1</v>
      </c>
      <c r="AY185">
        <v>4</v>
      </c>
      <c r="AZ185">
        <v>1</v>
      </c>
      <c r="BA185">
        <v>6</v>
      </c>
      <c r="BB185">
        <v>0</v>
      </c>
      <c r="BC185" t="s">
        <v>1167</v>
      </c>
      <c r="BD185" t="s">
        <v>1228</v>
      </c>
      <c r="BE185" t="s">
        <v>1229</v>
      </c>
      <c r="BF185">
        <v>1</v>
      </c>
      <c r="BI185">
        <v>1</v>
      </c>
      <c r="BJ185">
        <v>5</v>
      </c>
      <c r="BK185">
        <v>1</v>
      </c>
      <c r="BL185" t="s">
        <v>285</v>
      </c>
      <c r="BM185" t="s">
        <v>286</v>
      </c>
      <c r="BN185" s="1">
        <v>6.9560185185185185E-3</v>
      </c>
      <c r="BP185" s="5" t="s">
        <v>1041</v>
      </c>
    </row>
    <row r="186" spans="1:96">
      <c r="A186" t="s">
        <v>1236</v>
      </c>
      <c r="B186" t="s">
        <v>1237</v>
      </c>
      <c r="C186" t="s">
        <v>281</v>
      </c>
      <c r="D186" t="s">
        <v>54</v>
      </c>
      <c r="E186" t="s">
        <v>144</v>
      </c>
      <c r="F186" t="s">
        <v>116</v>
      </c>
      <c r="L186" t="s">
        <v>57</v>
      </c>
      <c r="M186" t="s">
        <v>185</v>
      </c>
      <c r="O186" t="s">
        <v>59</v>
      </c>
      <c r="P186" t="s">
        <v>60</v>
      </c>
      <c r="Q186">
        <v>0</v>
      </c>
      <c r="R186">
        <v>1</v>
      </c>
      <c r="S186">
        <v>2</v>
      </c>
      <c r="T186">
        <v>4</v>
      </c>
      <c r="U186">
        <v>4</v>
      </c>
      <c r="V186">
        <v>5</v>
      </c>
      <c r="W186">
        <v>0</v>
      </c>
      <c r="X186">
        <f t="shared" si="69"/>
        <v>-0.125</v>
      </c>
      <c r="Y186">
        <f t="shared" si="70"/>
        <v>0.20833333333333334</v>
      </c>
      <c r="BP186" s="5" t="s">
        <v>1299</v>
      </c>
    </row>
    <row r="187" spans="1:96">
      <c r="A187" t="s">
        <v>1245</v>
      </c>
      <c r="B187" t="s">
        <v>1246</v>
      </c>
      <c r="C187" t="s">
        <v>281</v>
      </c>
      <c r="D187" t="s">
        <v>54</v>
      </c>
      <c r="E187" t="s">
        <v>55</v>
      </c>
      <c r="F187" t="s">
        <v>132</v>
      </c>
      <c r="L187" t="s">
        <v>96</v>
      </c>
      <c r="M187" t="s">
        <v>1247</v>
      </c>
      <c r="O187" t="s">
        <v>74</v>
      </c>
      <c r="P187" t="s">
        <v>85</v>
      </c>
      <c r="Q187">
        <v>3</v>
      </c>
      <c r="R187">
        <v>1</v>
      </c>
      <c r="S187">
        <v>6</v>
      </c>
      <c r="T187">
        <v>1</v>
      </c>
      <c r="U187">
        <v>5</v>
      </c>
      <c r="V187">
        <v>5</v>
      </c>
      <c r="W187">
        <v>1</v>
      </c>
      <c r="X187">
        <f t="shared" si="69"/>
        <v>0.29166666666666669</v>
      </c>
      <c r="Y187">
        <f t="shared" si="70"/>
        <v>0</v>
      </c>
      <c r="BP187" s="5" t="s">
        <v>1299</v>
      </c>
    </row>
    <row r="188" spans="1:96">
      <c r="A188" t="s">
        <v>1254</v>
      </c>
      <c r="B188" t="s">
        <v>1255</v>
      </c>
      <c r="C188" t="s">
        <v>281</v>
      </c>
      <c r="D188" t="s">
        <v>54</v>
      </c>
      <c r="E188" t="s">
        <v>71</v>
      </c>
      <c r="F188" t="s">
        <v>116</v>
      </c>
      <c r="L188" t="s">
        <v>96</v>
      </c>
      <c r="M188" t="s">
        <v>1256</v>
      </c>
      <c r="O188" t="s">
        <v>59</v>
      </c>
      <c r="P188" t="s">
        <v>60</v>
      </c>
      <c r="Q188">
        <v>4</v>
      </c>
      <c r="R188">
        <v>3</v>
      </c>
      <c r="S188">
        <v>5</v>
      </c>
      <c r="T188">
        <v>6</v>
      </c>
      <c r="U188">
        <v>5</v>
      </c>
      <c r="V188">
        <v>4</v>
      </c>
      <c r="W188">
        <v>3</v>
      </c>
      <c r="X188">
        <f t="shared" si="69"/>
        <v>0</v>
      </c>
      <c r="Y188">
        <f t="shared" si="70"/>
        <v>8.3333333333333329E-2</v>
      </c>
      <c r="Z188">
        <v>5</v>
      </c>
      <c r="AA188">
        <v>4</v>
      </c>
      <c r="AB188">
        <v>4</v>
      </c>
      <c r="AC188">
        <v>4</v>
      </c>
      <c r="AD188">
        <v>6</v>
      </c>
      <c r="AE188">
        <v>6</v>
      </c>
      <c r="AF188">
        <v>6</v>
      </c>
      <c r="AG188">
        <v>5</v>
      </c>
      <c r="AH188">
        <v>5</v>
      </c>
      <c r="AI188" s="35">
        <v>5</v>
      </c>
      <c r="AJ188">
        <v>2</v>
      </c>
      <c r="AK188">
        <v>4</v>
      </c>
      <c r="AL188">
        <v>5</v>
      </c>
      <c r="AM188">
        <v>6</v>
      </c>
      <c r="AN188">
        <v>5</v>
      </c>
      <c r="AO188">
        <v>6</v>
      </c>
      <c r="AP188">
        <v>6</v>
      </c>
      <c r="AQ188">
        <v>6</v>
      </c>
      <c r="AR188">
        <v>6</v>
      </c>
      <c r="AS188">
        <v>6</v>
      </c>
      <c r="AT188">
        <v>5</v>
      </c>
      <c r="AU188">
        <v>5</v>
      </c>
      <c r="AW188">
        <v>5</v>
      </c>
      <c r="AX188">
        <v>5</v>
      </c>
      <c r="AY188">
        <v>2</v>
      </c>
      <c r="AZ188">
        <v>5</v>
      </c>
      <c r="BA188">
        <v>6</v>
      </c>
      <c r="BB188">
        <v>5</v>
      </c>
      <c r="BC188" t="s">
        <v>1257</v>
      </c>
      <c r="BD188" t="s">
        <v>367</v>
      </c>
      <c r="BE188" t="s">
        <v>1258</v>
      </c>
      <c r="BF188">
        <v>4</v>
      </c>
      <c r="BI188">
        <v>1</v>
      </c>
      <c r="BJ188">
        <v>5</v>
      </c>
      <c r="BK188">
        <v>1</v>
      </c>
      <c r="BL188" t="s">
        <v>181</v>
      </c>
      <c r="BM188" t="s">
        <v>65</v>
      </c>
      <c r="BN188" s="1">
        <v>1.9328703703703702E-2</v>
      </c>
      <c r="BO188" t="s">
        <v>92</v>
      </c>
      <c r="BP188" s="5" t="s">
        <v>1041</v>
      </c>
      <c r="CR188" t="s">
        <v>92</v>
      </c>
    </row>
    <row r="189" spans="1:96">
      <c r="A189" t="s">
        <v>1268</v>
      </c>
      <c r="B189" t="s">
        <v>1269</v>
      </c>
      <c r="C189" t="s">
        <v>281</v>
      </c>
      <c r="D189" t="s">
        <v>54</v>
      </c>
      <c r="E189" t="s">
        <v>144</v>
      </c>
      <c r="F189" t="s">
        <v>116</v>
      </c>
      <c r="L189" t="s">
        <v>72</v>
      </c>
      <c r="M189" t="s">
        <v>254</v>
      </c>
      <c r="O189" t="s">
        <v>59</v>
      </c>
      <c r="P189" t="s">
        <v>60</v>
      </c>
      <c r="Q189">
        <v>1</v>
      </c>
      <c r="R189">
        <v>2</v>
      </c>
      <c r="S189">
        <v>2</v>
      </c>
      <c r="T189">
        <v>3</v>
      </c>
      <c r="U189">
        <v>2</v>
      </c>
      <c r="V189">
        <v>3</v>
      </c>
      <c r="W189">
        <v>3</v>
      </c>
      <c r="X189">
        <f t="shared" si="69"/>
        <v>-8.3333333333333329E-2</v>
      </c>
      <c r="Y189">
        <f t="shared" si="70"/>
        <v>4.1666666666666664E-2</v>
      </c>
      <c r="Z189">
        <v>3</v>
      </c>
      <c r="AA189">
        <v>4</v>
      </c>
      <c r="AB189">
        <v>3</v>
      </c>
      <c r="AC189">
        <v>2</v>
      </c>
      <c r="AD189">
        <v>5</v>
      </c>
      <c r="AE189">
        <v>5</v>
      </c>
      <c r="AF189">
        <v>4</v>
      </c>
      <c r="AG189">
        <v>5</v>
      </c>
      <c r="AH189">
        <v>0</v>
      </c>
      <c r="AI189" s="35">
        <v>5</v>
      </c>
      <c r="AJ189">
        <v>0</v>
      </c>
      <c r="AK189">
        <v>6</v>
      </c>
      <c r="AL189">
        <v>5</v>
      </c>
      <c r="AM189">
        <v>5</v>
      </c>
      <c r="AN189">
        <v>5</v>
      </c>
      <c r="AO189">
        <v>5</v>
      </c>
      <c r="AP189">
        <v>5</v>
      </c>
      <c r="AQ189">
        <v>4</v>
      </c>
      <c r="AR189">
        <v>4</v>
      </c>
      <c r="AS189">
        <v>4</v>
      </c>
      <c r="AT189">
        <v>4</v>
      </c>
      <c r="AU189">
        <v>3</v>
      </c>
      <c r="AW189">
        <v>4</v>
      </c>
      <c r="AX189">
        <v>2</v>
      </c>
      <c r="AY189">
        <v>4</v>
      </c>
      <c r="AZ189">
        <v>2</v>
      </c>
      <c r="BA189">
        <v>6</v>
      </c>
      <c r="BB189">
        <v>5</v>
      </c>
      <c r="BC189" t="s">
        <v>1181</v>
      </c>
      <c r="BD189" t="s">
        <v>166</v>
      </c>
      <c r="BE189" t="s">
        <v>1270</v>
      </c>
      <c r="BF189">
        <v>1</v>
      </c>
      <c r="BI189">
        <v>1</v>
      </c>
      <c r="BJ189">
        <v>1</v>
      </c>
      <c r="BK189">
        <v>1</v>
      </c>
      <c r="BL189" t="s">
        <v>315</v>
      </c>
      <c r="BM189" t="s">
        <v>316</v>
      </c>
      <c r="BN189" s="1">
        <v>8.9467592592592585E-3</v>
      </c>
      <c r="BO189" t="s">
        <v>1271</v>
      </c>
      <c r="BP189" s="5" t="s">
        <v>1042</v>
      </c>
      <c r="BX189" s="5" t="s">
        <v>1295</v>
      </c>
      <c r="CR189" t="s">
        <v>1272</v>
      </c>
    </row>
    <row r="190" spans="1:96">
      <c r="A190" t="s">
        <v>1284</v>
      </c>
      <c r="B190" t="s">
        <v>1285</v>
      </c>
      <c r="C190" t="s">
        <v>281</v>
      </c>
      <c r="D190" t="s">
        <v>54</v>
      </c>
      <c r="E190" t="s">
        <v>55</v>
      </c>
      <c r="F190" t="s">
        <v>56</v>
      </c>
      <c r="L190" t="s">
        <v>72</v>
      </c>
      <c r="M190" t="s">
        <v>254</v>
      </c>
      <c r="O190" t="s">
        <v>74</v>
      </c>
      <c r="P190" t="s">
        <v>60</v>
      </c>
      <c r="Q190">
        <v>2</v>
      </c>
      <c r="R190">
        <v>2</v>
      </c>
      <c r="S190">
        <v>2</v>
      </c>
      <c r="T190">
        <v>3</v>
      </c>
      <c r="U190">
        <v>2</v>
      </c>
      <c r="V190">
        <v>3</v>
      </c>
      <c r="W190">
        <v>3</v>
      </c>
      <c r="X190">
        <f t="shared" si="69"/>
        <v>-4.1666666666666664E-2</v>
      </c>
      <c r="Y190">
        <f t="shared" si="70"/>
        <v>4.1666666666666664E-2</v>
      </c>
      <c r="Z190">
        <v>2</v>
      </c>
      <c r="AA190">
        <v>5</v>
      </c>
      <c r="AB190">
        <v>4</v>
      </c>
      <c r="AC190">
        <v>3</v>
      </c>
      <c r="AD190">
        <v>2</v>
      </c>
      <c r="AE190">
        <v>5</v>
      </c>
      <c r="AF190">
        <v>3</v>
      </c>
      <c r="AG190">
        <v>5</v>
      </c>
      <c r="AH190">
        <v>4</v>
      </c>
      <c r="AI190" s="35">
        <v>2</v>
      </c>
      <c r="AJ190">
        <v>1</v>
      </c>
      <c r="AK190">
        <v>5</v>
      </c>
      <c r="AL190">
        <v>3</v>
      </c>
      <c r="AM190">
        <v>3</v>
      </c>
      <c r="AN190">
        <v>2</v>
      </c>
      <c r="AO190">
        <v>5</v>
      </c>
      <c r="AP190">
        <v>3</v>
      </c>
      <c r="AQ190">
        <v>2</v>
      </c>
      <c r="AR190">
        <v>2</v>
      </c>
      <c r="AS190">
        <v>2</v>
      </c>
      <c r="AT190">
        <v>3</v>
      </c>
      <c r="AU190">
        <v>1</v>
      </c>
      <c r="AW190">
        <v>2</v>
      </c>
      <c r="AX190">
        <v>1</v>
      </c>
      <c r="AY190">
        <v>6</v>
      </c>
      <c r="AZ190">
        <v>0</v>
      </c>
      <c r="BA190">
        <v>6</v>
      </c>
      <c r="BB190">
        <v>4</v>
      </c>
      <c r="BC190" t="s">
        <v>1212</v>
      </c>
      <c r="BD190" t="s">
        <v>270</v>
      </c>
      <c r="BE190" t="s">
        <v>1275</v>
      </c>
      <c r="BF190">
        <v>2</v>
      </c>
      <c r="BI190">
        <v>1</v>
      </c>
      <c r="BJ190">
        <v>5</v>
      </c>
      <c r="BK190">
        <v>1</v>
      </c>
      <c r="BL190" t="s">
        <v>307</v>
      </c>
      <c r="BM190" t="s">
        <v>308</v>
      </c>
      <c r="BN190" s="1">
        <v>7.789351851851852E-3</v>
      </c>
      <c r="BO190" t="s">
        <v>1286</v>
      </c>
      <c r="BP190" s="5" t="s">
        <v>1042</v>
      </c>
      <c r="BX190" s="5" t="s">
        <v>1295</v>
      </c>
    </row>
    <row r="191" spans="1:96">
      <c r="A191" t="s">
        <v>1170</v>
      </c>
      <c r="B191" t="s">
        <v>1171</v>
      </c>
      <c r="C191" t="s">
        <v>562</v>
      </c>
      <c r="D191" t="s">
        <v>54</v>
      </c>
      <c r="E191" t="s">
        <v>71</v>
      </c>
      <c r="F191" t="s">
        <v>222</v>
      </c>
      <c r="L191" t="s">
        <v>96</v>
      </c>
      <c r="M191" t="s">
        <v>1172</v>
      </c>
      <c r="O191" t="s">
        <v>59</v>
      </c>
      <c r="P191" t="s">
        <v>60</v>
      </c>
      <c r="Q191">
        <v>0</v>
      </c>
      <c r="R191">
        <v>1</v>
      </c>
      <c r="S191">
        <v>0</v>
      </c>
      <c r="T191">
        <v>3</v>
      </c>
      <c r="U191">
        <v>0</v>
      </c>
      <c r="V191">
        <v>5</v>
      </c>
      <c r="W191">
        <v>4</v>
      </c>
      <c r="X191">
        <f t="shared" si="69"/>
        <v>-0.16666666666666666</v>
      </c>
      <c r="Y191">
        <f t="shared" si="70"/>
        <v>0.16666666666666666</v>
      </c>
      <c r="BP191" s="5" t="s">
        <v>1299</v>
      </c>
    </row>
    <row r="192" spans="1:96">
      <c r="A192" t="s">
        <v>1179</v>
      </c>
      <c r="B192" t="s">
        <v>1180</v>
      </c>
      <c r="C192" t="s">
        <v>562</v>
      </c>
      <c r="D192" t="s">
        <v>54</v>
      </c>
      <c r="E192" t="s">
        <v>144</v>
      </c>
      <c r="F192" t="s">
        <v>116</v>
      </c>
      <c r="L192" t="s">
        <v>96</v>
      </c>
      <c r="M192" t="s">
        <v>383</v>
      </c>
      <c r="O192" t="s">
        <v>59</v>
      </c>
      <c r="P192" t="s">
        <v>60</v>
      </c>
      <c r="Q192">
        <v>3</v>
      </c>
      <c r="R192">
        <v>4</v>
      </c>
      <c r="S192">
        <v>3</v>
      </c>
      <c r="T192">
        <v>2</v>
      </c>
      <c r="U192">
        <v>4</v>
      </c>
      <c r="V192">
        <v>5</v>
      </c>
      <c r="W192">
        <v>4</v>
      </c>
      <c r="X192">
        <f t="shared" si="69"/>
        <v>0</v>
      </c>
      <c r="Y192">
        <f t="shared" si="70"/>
        <v>-4.1666666666666664E-2</v>
      </c>
      <c r="Z192">
        <v>2</v>
      </c>
      <c r="AA192">
        <v>5</v>
      </c>
      <c r="AB192">
        <v>2</v>
      </c>
      <c r="AC192">
        <v>2</v>
      </c>
      <c r="AD192">
        <v>2</v>
      </c>
      <c r="AE192">
        <v>4</v>
      </c>
      <c r="AF192">
        <v>1</v>
      </c>
      <c r="AG192">
        <v>5</v>
      </c>
      <c r="AH192">
        <v>3</v>
      </c>
      <c r="AI192" s="35">
        <v>4</v>
      </c>
      <c r="AJ192">
        <v>4</v>
      </c>
      <c r="AK192">
        <v>2</v>
      </c>
      <c r="AL192">
        <v>2</v>
      </c>
      <c r="AM192">
        <v>4</v>
      </c>
      <c r="AN192">
        <v>2</v>
      </c>
      <c r="AO192">
        <v>5</v>
      </c>
      <c r="AP192">
        <v>5</v>
      </c>
      <c r="AQ192">
        <v>4</v>
      </c>
      <c r="AR192">
        <v>4</v>
      </c>
      <c r="AS192">
        <v>3</v>
      </c>
      <c r="AT192">
        <v>2</v>
      </c>
      <c r="AU192">
        <v>4</v>
      </c>
      <c r="AW192">
        <v>4</v>
      </c>
      <c r="AX192">
        <v>2</v>
      </c>
      <c r="AY192">
        <v>4</v>
      </c>
      <c r="AZ192">
        <v>5</v>
      </c>
      <c r="BA192">
        <v>6</v>
      </c>
      <c r="BB192">
        <v>4</v>
      </c>
      <c r="BC192" t="s">
        <v>1181</v>
      </c>
      <c r="BD192" t="s">
        <v>139</v>
      </c>
      <c r="BE192" t="s">
        <v>1182</v>
      </c>
      <c r="BF192">
        <v>1</v>
      </c>
      <c r="BI192">
        <v>1</v>
      </c>
      <c r="BJ192">
        <v>3</v>
      </c>
      <c r="BK192">
        <v>1</v>
      </c>
      <c r="BL192" t="s">
        <v>315</v>
      </c>
      <c r="BM192" t="s">
        <v>316</v>
      </c>
      <c r="BN192" s="1">
        <v>9.6527777777777775E-3</v>
      </c>
      <c r="BO192" t="s">
        <v>1183</v>
      </c>
      <c r="BP192" s="5" t="s">
        <v>1042</v>
      </c>
      <c r="BX192" s="5" t="s">
        <v>1296</v>
      </c>
      <c r="BY192" s="5" t="s">
        <v>1297</v>
      </c>
    </row>
    <row r="193" spans="1:96">
      <c r="A193" t="s">
        <v>1196</v>
      </c>
      <c r="B193" t="s">
        <v>1197</v>
      </c>
      <c r="C193" t="s">
        <v>562</v>
      </c>
      <c r="D193" t="s">
        <v>54</v>
      </c>
      <c r="E193" t="s">
        <v>71</v>
      </c>
      <c r="F193" t="s">
        <v>116</v>
      </c>
      <c r="L193" t="s">
        <v>96</v>
      </c>
      <c r="M193" t="s">
        <v>58</v>
      </c>
      <c r="O193" t="s">
        <v>59</v>
      </c>
      <c r="P193" t="s">
        <v>60</v>
      </c>
      <c r="Q193">
        <v>1</v>
      </c>
      <c r="R193">
        <v>3</v>
      </c>
      <c r="S193">
        <v>3</v>
      </c>
      <c r="T193">
        <v>1</v>
      </c>
      <c r="U193">
        <v>3</v>
      </c>
      <c r="V193">
        <v>3</v>
      </c>
      <c r="W193">
        <v>3</v>
      </c>
      <c r="X193">
        <f t="shared" si="69"/>
        <v>0</v>
      </c>
      <c r="Y193">
        <f t="shared" si="70"/>
        <v>-8.3333333333333329E-2</v>
      </c>
      <c r="Z193">
        <v>5</v>
      </c>
      <c r="AA193">
        <v>6</v>
      </c>
      <c r="AB193">
        <v>3</v>
      </c>
      <c r="AC193">
        <v>1</v>
      </c>
      <c r="AD193">
        <v>4</v>
      </c>
      <c r="AE193">
        <v>5</v>
      </c>
      <c r="AF193">
        <v>4</v>
      </c>
      <c r="AG193">
        <v>4</v>
      </c>
      <c r="AH193">
        <v>0</v>
      </c>
      <c r="AI193" s="35">
        <v>5</v>
      </c>
      <c r="AJ193">
        <v>3</v>
      </c>
      <c r="AK193">
        <v>3</v>
      </c>
      <c r="AL193">
        <v>3</v>
      </c>
      <c r="AM193">
        <v>3</v>
      </c>
      <c r="AN193">
        <v>5</v>
      </c>
      <c r="AO193">
        <v>6</v>
      </c>
      <c r="AP193">
        <v>5</v>
      </c>
      <c r="AQ193">
        <v>5</v>
      </c>
      <c r="AR193">
        <v>5</v>
      </c>
      <c r="AS193">
        <v>5</v>
      </c>
      <c r="AT193">
        <v>3</v>
      </c>
      <c r="AU193">
        <v>3</v>
      </c>
      <c r="AW193">
        <v>5</v>
      </c>
      <c r="AX193">
        <v>1</v>
      </c>
      <c r="AY193">
        <v>5</v>
      </c>
      <c r="AZ193">
        <v>3</v>
      </c>
      <c r="BA193">
        <v>6</v>
      </c>
      <c r="BB193">
        <v>5</v>
      </c>
      <c r="BC193" t="s">
        <v>1181</v>
      </c>
      <c r="BD193" t="s">
        <v>473</v>
      </c>
      <c r="BE193" t="s">
        <v>1198</v>
      </c>
      <c r="BF193">
        <v>0</v>
      </c>
      <c r="BI193">
        <v>1</v>
      </c>
      <c r="BJ193">
        <v>1</v>
      </c>
      <c r="BK193">
        <v>1</v>
      </c>
      <c r="BL193" t="s">
        <v>1199</v>
      </c>
      <c r="BM193" t="s">
        <v>316</v>
      </c>
      <c r="BN193" s="1">
        <v>7.9282407407407409E-3</v>
      </c>
      <c r="BO193" t="s">
        <v>1200</v>
      </c>
      <c r="BP193" s="5" t="s">
        <v>1042</v>
      </c>
      <c r="BX193" s="5" t="s">
        <v>1295</v>
      </c>
    </row>
    <row r="194" spans="1:96">
      <c r="A194" t="s">
        <v>1208</v>
      </c>
      <c r="B194" t="s">
        <v>1209</v>
      </c>
      <c r="C194" t="s">
        <v>562</v>
      </c>
      <c r="D194" t="s">
        <v>54</v>
      </c>
      <c r="E194" t="s">
        <v>55</v>
      </c>
      <c r="F194" t="s">
        <v>56</v>
      </c>
      <c r="L194" t="s">
        <v>72</v>
      </c>
      <c r="M194" t="s">
        <v>254</v>
      </c>
      <c r="O194" t="s">
        <v>59</v>
      </c>
      <c r="P194" t="s">
        <v>60</v>
      </c>
      <c r="Q194">
        <v>3</v>
      </c>
      <c r="R194">
        <v>1</v>
      </c>
      <c r="S194">
        <v>4</v>
      </c>
      <c r="T194">
        <v>2</v>
      </c>
      <c r="U194">
        <v>5</v>
      </c>
      <c r="V194">
        <v>4</v>
      </c>
      <c r="W194">
        <v>3</v>
      </c>
      <c r="X194">
        <f t="shared" si="69"/>
        <v>0.16666666666666666</v>
      </c>
      <c r="Y194">
        <f t="shared" si="70"/>
        <v>-8.3333333333333329E-2</v>
      </c>
      <c r="BP194" s="5" t="s">
        <v>1299</v>
      </c>
    </row>
    <row r="195" spans="1:96">
      <c r="A195" t="s">
        <v>1217</v>
      </c>
      <c r="B195" t="s">
        <v>1218</v>
      </c>
      <c r="C195" t="s">
        <v>562</v>
      </c>
      <c r="D195" t="s">
        <v>70</v>
      </c>
      <c r="E195" t="s">
        <v>55</v>
      </c>
      <c r="F195" t="s">
        <v>56</v>
      </c>
      <c r="L195" t="s">
        <v>72</v>
      </c>
      <c r="M195" t="s">
        <v>780</v>
      </c>
      <c r="O195" t="s">
        <v>74</v>
      </c>
      <c r="P195" t="s">
        <v>60</v>
      </c>
      <c r="Q195">
        <v>1</v>
      </c>
      <c r="R195">
        <v>2</v>
      </c>
      <c r="S195">
        <v>1</v>
      </c>
      <c r="T195">
        <v>2</v>
      </c>
      <c r="U195">
        <v>2</v>
      </c>
      <c r="V195">
        <v>3</v>
      </c>
      <c r="W195">
        <v>2</v>
      </c>
      <c r="X195">
        <f t="shared" si="69"/>
        <v>-8.3333333333333329E-2</v>
      </c>
      <c r="Y195">
        <f t="shared" si="70"/>
        <v>4.1666666666666664E-2</v>
      </c>
      <c r="Z195">
        <v>2</v>
      </c>
      <c r="AA195">
        <v>4</v>
      </c>
      <c r="AB195">
        <v>4</v>
      </c>
      <c r="AC195">
        <v>0</v>
      </c>
      <c r="AD195">
        <v>3</v>
      </c>
      <c r="AE195">
        <v>4</v>
      </c>
      <c r="AF195">
        <v>4</v>
      </c>
      <c r="AG195">
        <v>6</v>
      </c>
      <c r="AH195">
        <v>3</v>
      </c>
      <c r="AI195" s="35">
        <v>3</v>
      </c>
      <c r="AJ195">
        <v>2</v>
      </c>
      <c r="AK195">
        <v>4</v>
      </c>
      <c r="AL195">
        <v>4</v>
      </c>
      <c r="AM195">
        <v>4</v>
      </c>
      <c r="AN195">
        <v>4</v>
      </c>
      <c r="AO195">
        <v>4</v>
      </c>
      <c r="AP195">
        <v>2</v>
      </c>
      <c r="AQ195">
        <v>1</v>
      </c>
      <c r="AR195">
        <v>3</v>
      </c>
      <c r="AS195">
        <v>3</v>
      </c>
      <c r="AT195">
        <v>6</v>
      </c>
      <c r="AU195">
        <v>0</v>
      </c>
      <c r="AW195">
        <v>3</v>
      </c>
      <c r="AX195">
        <v>0</v>
      </c>
      <c r="AY195">
        <v>5</v>
      </c>
      <c r="AZ195">
        <v>0</v>
      </c>
      <c r="BA195">
        <v>6</v>
      </c>
      <c r="BB195">
        <v>3</v>
      </c>
      <c r="BC195" t="s">
        <v>1219</v>
      </c>
      <c r="BD195" t="s">
        <v>166</v>
      </c>
      <c r="BE195" t="s">
        <v>1220</v>
      </c>
      <c r="BF195">
        <v>1</v>
      </c>
      <c r="BI195">
        <v>2</v>
      </c>
      <c r="BJ195">
        <v>5</v>
      </c>
      <c r="BK195">
        <v>2</v>
      </c>
      <c r="BL195" t="s">
        <v>1221</v>
      </c>
      <c r="BM195" t="s">
        <v>1222</v>
      </c>
      <c r="BN195" s="1">
        <v>5.4166666666666669E-3</v>
      </c>
      <c r="BO195" t="s">
        <v>1223</v>
      </c>
      <c r="BP195" s="5" t="s">
        <v>1042</v>
      </c>
      <c r="BX195" s="5" t="s">
        <v>1293</v>
      </c>
      <c r="BY195" s="5" t="s">
        <v>1298</v>
      </c>
      <c r="CR195" t="s">
        <v>1224</v>
      </c>
    </row>
    <row r="196" spans="1:96">
      <c r="A196" t="s">
        <v>1234</v>
      </c>
      <c r="B196" t="s">
        <v>1235</v>
      </c>
      <c r="C196" t="s">
        <v>562</v>
      </c>
      <c r="D196" t="s">
        <v>54</v>
      </c>
      <c r="E196" t="s">
        <v>71</v>
      </c>
      <c r="F196" t="s">
        <v>116</v>
      </c>
      <c r="L196" t="s">
        <v>96</v>
      </c>
      <c r="M196" t="s">
        <v>666</v>
      </c>
      <c r="O196" t="s">
        <v>59</v>
      </c>
      <c r="P196" t="s">
        <v>98</v>
      </c>
      <c r="Q196">
        <v>2</v>
      </c>
      <c r="R196">
        <v>5</v>
      </c>
      <c r="S196">
        <v>5</v>
      </c>
      <c r="T196">
        <v>3</v>
      </c>
      <c r="U196">
        <v>5</v>
      </c>
      <c r="V196">
        <v>5</v>
      </c>
      <c r="W196">
        <v>4</v>
      </c>
      <c r="X196">
        <f t="shared" ref="X196:X210" si="96">(Q196+S196-T196-R196)/4/6</f>
        <v>-4.1666666666666664E-2</v>
      </c>
      <c r="Y196">
        <f t="shared" ref="Y196:Y210" si="97">(T196+V196-U196-W196)/4/6</f>
        <v>-4.1666666666666664E-2</v>
      </c>
      <c r="BP196" s="5" t="s">
        <v>1299</v>
      </c>
    </row>
    <row r="197" spans="1:96">
      <c r="A197" t="s">
        <v>1243</v>
      </c>
      <c r="B197" t="s">
        <v>1244</v>
      </c>
      <c r="C197" t="s">
        <v>562</v>
      </c>
      <c r="D197" t="s">
        <v>54</v>
      </c>
      <c r="E197" t="s">
        <v>71</v>
      </c>
      <c r="F197" t="s">
        <v>116</v>
      </c>
      <c r="L197" t="s">
        <v>57</v>
      </c>
      <c r="M197" t="s">
        <v>254</v>
      </c>
      <c r="O197" t="s">
        <v>74</v>
      </c>
      <c r="P197" t="s">
        <v>60</v>
      </c>
      <c r="Q197">
        <v>3</v>
      </c>
      <c r="R197">
        <v>1</v>
      </c>
      <c r="S197">
        <v>3</v>
      </c>
      <c r="T197">
        <v>1</v>
      </c>
      <c r="U197">
        <v>1</v>
      </c>
      <c r="V197">
        <v>3</v>
      </c>
      <c r="W197">
        <v>4</v>
      </c>
      <c r="X197">
        <f t="shared" si="96"/>
        <v>0.16666666666666666</v>
      </c>
      <c r="Y197">
        <f t="shared" si="97"/>
        <v>-4.1666666666666664E-2</v>
      </c>
      <c r="BP197" s="5" t="s">
        <v>1299</v>
      </c>
    </row>
    <row r="198" spans="1:96">
      <c r="A198" t="s">
        <v>1252</v>
      </c>
      <c r="B198" t="s">
        <v>1253</v>
      </c>
      <c r="C198" t="s">
        <v>562</v>
      </c>
      <c r="D198" t="s">
        <v>54</v>
      </c>
      <c r="E198" t="s">
        <v>71</v>
      </c>
      <c r="F198" t="s">
        <v>116</v>
      </c>
      <c r="L198" t="s">
        <v>347</v>
      </c>
      <c r="M198" t="s">
        <v>204</v>
      </c>
      <c r="O198" t="s">
        <v>59</v>
      </c>
      <c r="P198" t="s">
        <v>60</v>
      </c>
      <c r="Q198">
        <v>1</v>
      </c>
      <c r="R198">
        <v>3</v>
      </c>
      <c r="S198">
        <v>0</v>
      </c>
      <c r="T198">
        <v>4</v>
      </c>
      <c r="U198">
        <v>1</v>
      </c>
      <c r="V198">
        <v>3</v>
      </c>
      <c r="W198">
        <v>4</v>
      </c>
      <c r="X198">
        <f t="shared" si="96"/>
        <v>-0.25</v>
      </c>
      <c r="Y198">
        <f t="shared" si="97"/>
        <v>8.3333333333333329E-2</v>
      </c>
      <c r="BP198" s="5" t="s">
        <v>1299</v>
      </c>
    </row>
    <row r="199" spans="1:96">
      <c r="A199" t="s">
        <v>1262</v>
      </c>
      <c r="B199" t="s">
        <v>607</v>
      </c>
      <c r="C199" t="s">
        <v>562</v>
      </c>
      <c r="D199" t="s">
        <v>54</v>
      </c>
      <c r="E199" t="s">
        <v>71</v>
      </c>
      <c r="F199" t="s">
        <v>116</v>
      </c>
      <c r="L199" t="s">
        <v>72</v>
      </c>
      <c r="M199" t="s">
        <v>608</v>
      </c>
      <c r="O199" t="s">
        <v>74</v>
      </c>
      <c r="P199" t="s">
        <v>60</v>
      </c>
      <c r="Q199">
        <v>2</v>
      </c>
      <c r="R199">
        <v>4</v>
      </c>
      <c r="S199">
        <v>2</v>
      </c>
      <c r="T199">
        <v>2</v>
      </c>
      <c r="U199">
        <v>5</v>
      </c>
      <c r="V199">
        <v>4</v>
      </c>
      <c r="W199">
        <v>5</v>
      </c>
      <c r="X199">
        <f t="shared" si="96"/>
        <v>-8.3333333333333329E-2</v>
      </c>
      <c r="Y199">
        <f t="shared" si="97"/>
        <v>-0.16666666666666666</v>
      </c>
      <c r="Z199">
        <v>6</v>
      </c>
      <c r="AA199">
        <v>6</v>
      </c>
      <c r="AB199">
        <v>2</v>
      </c>
      <c r="AC199">
        <v>2</v>
      </c>
      <c r="AD199">
        <v>6</v>
      </c>
      <c r="AE199">
        <v>6</v>
      </c>
      <c r="AF199">
        <v>6</v>
      </c>
      <c r="AG199">
        <v>6</v>
      </c>
      <c r="AH199">
        <v>6</v>
      </c>
      <c r="AI199" s="35">
        <v>6</v>
      </c>
      <c r="AJ199">
        <v>1</v>
      </c>
      <c r="AK199">
        <v>5</v>
      </c>
      <c r="AL199">
        <v>6</v>
      </c>
      <c r="AM199">
        <v>6</v>
      </c>
      <c r="AN199">
        <v>6</v>
      </c>
      <c r="AO199">
        <v>6</v>
      </c>
      <c r="AP199">
        <v>6</v>
      </c>
      <c r="AQ199">
        <v>6</v>
      </c>
      <c r="AR199">
        <v>6</v>
      </c>
      <c r="AS199">
        <v>6</v>
      </c>
      <c r="AT199">
        <v>6</v>
      </c>
      <c r="AU199">
        <v>6</v>
      </c>
      <c r="AW199">
        <v>6</v>
      </c>
      <c r="AX199">
        <v>6</v>
      </c>
      <c r="AY199">
        <v>2</v>
      </c>
      <c r="AZ199">
        <v>4</v>
      </c>
      <c r="BA199">
        <v>6</v>
      </c>
      <c r="BB199">
        <v>6</v>
      </c>
      <c r="BC199" t="s">
        <v>1181</v>
      </c>
      <c r="BD199" t="s">
        <v>1263</v>
      </c>
      <c r="BE199" t="s">
        <v>1264</v>
      </c>
      <c r="BF199">
        <v>0</v>
      </c>
      <c r="BI199">
        <v>1</v>
      </c>
      <c r="BJ199">
        <v>2</v>
      </c>
      <c r="BK199">
        <v>1</v>
      </c>
      <c r="BL199" t="s">
        <v>1265</v>
      </c>
      <c r="BM199" t="s">
        <v>316</v>
      </c>
      <c r="BN199" s="1">
        <v>8.7962962962962968E-3</v>
      </c>
      <c r="BO199" t="s">
        <v>1266</v>
      </c>
      <c r="BP199" s="5" t="s">
        <v>736</v>
      </c>
      <c r="BQ199" s="5" t="s">
        <v>1300</v>
      </c>
      <c r="CR199" t="s">
        <v>1267</v>
      </c>
    </row>
    <row r="200" spans="1:96">
      <c r="A200" t="s">
        <v>1278</v>
      </c>
      <c r="B200" t="s">
        <v>1279</v>
      </c>
      <c r="C200" t="s">
        <v>562</v>
      </c>
      <c r="D200" t="s">
        <v>54</v>
      </c>
      <c r="E200" t="s">
        <v>55</v>
      </c>
      <c r="F200" t="s">
        <v>132</v>
      </c>
      <c r="L200" t="s">
        <v>72</v>
      </c>
      <c r="M200" t="s">
        <v>1280</v>
      </c>
      <c r="O200" t="s">
        <v>59</v>
      </c>
      <c r="P200" t="s">
        <v>60</v>
      </c>
      <c r="Q200">
        <v>1</v>
      </c>
      <c r="R200">
        <v>3</v>
      </c>
      <c r="S200">
        <v>3</v>
      </c>
      <c r="T200">
        <v>3</v>
      </c>
      <c r="U200">
        <v>5</v>
      </c>
      <c r="V200">
        <v>5</v>
      </c>
      <c r="W200">
        <v>5</v>
      </c>
      <c r="X200">
        <f t="shared" si="96"/>
        <v>-8.3333333333333329E-2</v>
      </c>
      <c r="Y200">
        <f t="shared" si="97"/>
        <v>-8.3333333333333329E-2</v>
      </c>
      <c r="Z200">
        <v>0</v>
      </c>
      <c r="AA200">
        <v>0</v>
      </c>
      <c r="AB200">
        <v>6</v>
      </c>
      <c r="AC200">
        <v>0</v>
      </c>
      <c r="AD200">
        <v>0</v>
      </c>
      <c r="AE200">
        <v>0</v>
      </c>
      <c r="AF200">
        <v>0</v>
      </c>
      <c r="AG200">
        <v>0</v>
      </c>
      <c r="AH200">
        <v>0</v>
      </c>
      <c r="AI200" s="35">
        <v>0</v>
      </c>
      <c r="AJ200">
        <v>6</v>
      </c>
      <c r="AK200">
        <v>0</v>
      </c>
      <c r="AL200">
        <v>0</v>
      </c>
      <c r="AM200">
        <v>0</v>
      </c>
      <c r="AN200">
        <v>0</v>
      </c>
      <c r="AO200">
        <v>4</v>
      </c>
      <c r="AP200">
        <v>0</v>
      </c>
      <c r="AQ200">
        <v>0</v>
      </c>
      <c r="AR200">
        <v>0</v>
      </c>
      <c r="AS200">
        <v>0</v>
      </c>
      <c r="AT200">
        <v>3</v>
      </c>
      <c r="AU200">
        <v>0</v>
      </c>
      <c r="AW200">
        <v>0</v>
      </c>
      <c r="AX200">
        <v>0</v>
      </c>
      <c r="AY200">
        <v>6</v>
      </c>
      <c r="AZ200">
        <v>0</v>
      </c>
      <c r="BA200">
        <v>6</v>
      </c>
      <c r="BB200">
        <v>0</v>
      </c>
      <c r="BC200" t="s">
        <v>1167</v>
      </c>
      <c r="BD200" t="s">
        <v>335</v>
      </c>
      <c r="BE200" t="s">
        <v>1281</v>
      </c>
      <c r="BF200">
        <v>0</v>
      </c>
      <c r="BI200">
        <v>4</v>
      </c>
      <c r="BJ200">
        <v>5</v>
      </c>
      <c r="BK200">
        <v>3</v>
      </c>
      <c r="BL200" t="s">
        <v>1204</v>
      </c>
      <c r="BM200" t="s">
        <v>1168</v>
      </c>
      <c r="BN200" s="1">
        <v>7.2453703703703708E-3</v>
      </c>
      <c r="BO200" t="s">
        <v>1282</v>
      </c>
      <c r="BP200" s="5" t="s">
        <v>1042</v>
      </c>
      <c r="BX200" s="5" t="s">
        <v>1296</v>
      </c>
      <c r="BY200" s="5" t="s">
        <v>1301</v>
      </c>
      <c r="CR200" t="s">
        <v>1283</v>
      </c>
    </row>
    <row r="201" spans="1:96">
      <c r="A201" t="s">
        <v>1288</v>
      </c>
      <c r="B201" t="s">
        <v>1289</v>
      </c>
      <c r="C201" t="s">
        <v>562</v>
      </c>
      <c r="D201" t="s">
        <v>54</v>
      </c>
      <c r="E201" t="s">
        <v>55</v>
      </c>
      <c r="F201" t="s">
        <v>132</v>
      </c>
      <c r="L201" t="s">
        <v>96</v>
      </c>
      <c r="M201" t="s">
        <v>658</v>
      </c>
      <c r="O201" t="s">
        <v>74</v>
      </c>
      <c r="P201" t="s">
        <v>444</v>
      </c>
      <c r="Q201">
        <v>2</v>
      </c>
      <c r="R201">
        <v>3</v>
      </c>
      <c r="S201">
        <v>4</v>
      </c>
      <c r="T201">
        <v>2</v>
      </c>
      <c r="U201">
        <v>5</v>
      </c>
      <c r="V201">
        <v>2</v>
      </c>
      <c r="W201">
        <v>4</v>
      </c>
      <c r="X201">
        <f t="shared" si="96"/>
        <v>4.1666666666666664E-2</v>
      </c>
      <c r="Y201">
        <f t="shared" si="97"/>
        <v>-0.20833333333333334</v>
      </c>
      <c r="BP201" s="5" t="s">
        <v>1299</v>
      </c>
    </row>
    <row r="202" spans="1:96">
      <c r="A202" t="s">
        <v>1177</v>
      </c>
      <c r="B202" t="s">
        <v>1178</v>
      </c>
      <c r="C202" t="s">
        <v>802</v>
      </c>
      <c r="D202" t="s">
        <v>54</v>
      </c>
      <c r="E202" t="s">
        <v>144</v>
      </c>
      <c r="F202" t="s">
        <v>116</v>
      </c>
      <c r="L202" t="s">
        <v>124</v>
      </c>
      <c r="M202" t="s">
        <v>58</v>
      </c>
      <c r="O202" t="s">
        <v>59</v>
      </c>
      <c r="P202" t="s">
        <v>60</v>
      </c>
      <c r="Q202">
        <v>3</v>
      </c>
      <c r="R202">
        <v>5</v>
      </c>
      <c r="S202">
        <v>5</v>
      </c>
      <c r="T202">
        <v>4</v>
      </c>
      <c r="U202">
        <v>5</v>
      </c>
      <c r="V202">
        <v>5</v>
      </c>
      <c r="W202">
        <v>4</v>
      </c>
      <c r="X202">
        <f t="shared" si="96"/>
        <v>-4.1666666666666664E-2</v>
      </c>
      <c r="Y202">
        <f t="shared" si="97"/>
        <v>0</v>
      </c>
      <c r="BP202" s="5" t="s">
        <v>1299</v>
      </c>
    </row>
    <row r="203" spans="1:96">
      <c r="A203" t="s">
        <v>1187</v>
      </c>
      <c r="B203" t="s">
        <v>1188</v>
      </c>
      <c r="C203" t="s">
        <v>802</v>
      </c>
      <c r="D203" t="s">
        <v>54</v>
      </c>
      <c r="E203" t="s">
        <v>71</v>
      </c>
      <c r="F203" t="s">
        <v>116</v>
      </c>
      <c r="L203" t="s">
        <v>72</v>
      </c>
      <c r="M203" t="s">
        <v>1189</v>
      </c>
      <c r="O203" t="s">
        <v>59</v>
      </c>
      <c r="P203" t="s">
        <v>98</v>
      </c>
      <c r="Q203">
        <v>1</v>
      </c>
      <c r="R203">
        <v>2</v>
      </c>
      <c r="S203">
        <v>1</v>
      </c>
      <c r="T203">
        <v>2</v>
      </c>
      <c r="U203">
        <v>5</v>
      </c>
      <c r="V203">
        <v>5</v>
      </c>
      <c r="W203">
        <v>1</v>
      </c>
      <c r="X203">
        <f t="shared" si="96"/>
        <v>-8.3333333333333329E-2</v>
      </c>
      <c r="Y203">
        <f t="shared" si="97"/>
        <v>4.1666666666666664E-2</v>
      </c>
      <c r="Z203">
        <v>1</v>
      </c>
      <c r="AA203">
        <v>1</v>
      </c>
      <c r="AB203">
        <v>3</v>
      </c>
      <c r="AC203">
        <v>4</v>
      </c>
      <c r="AD203">
        <v>1</v>
      </c>
      <c r="AE203">
        <v>4</v>
      </c>
      <c r="AF203">
        <v>1</v>
      </c>
      <c r="AG203">
        <v>4</v>
      </c>
      <c r="AH203">
        <v>1</v>
      </c>
      <c r="AI203" s="35">
        <v>1</v>
      </c>
      <c r="AJ203">
        <v>5</v>
      </c>
      <c r="AK203">
        <v>1</v>
      </c>
      <c r="AL203">
        <v>0</v>
      </c>
      <c r="AM203">
        <v>1</v>
      </c>
      <c r="AN203">
        <v>1</v>
      </c>
      <c r="AO203">
        <v>5</v>
      </c>
      <c r="AP203">
        <v>1</v>
      </c>
      <c r="AQ203">
        <v>1</v>
      </c>
      <c r="AR203">
        <v>1</v>
      </c>
      <c r="AS203">
        <v>1</v>
      </c>
      <c r="AT203">
        <v>1</v>
      </c>
      <c r="AU203">
        <v>1</v>
      </c>
      <c r="AW203">
        <v>5</v>
      </c>
      <c r="AX203">
        <v>1</v>
      </c>
      <c r="AY203">
        <v>5</v>
      </c>
      <c r="AZ203">
        <v>1</v>
      </c>
      <c r="BA203">
        <v>6</v>
      </c>
      <c r="BB203">
        <v>1</v>
      </c>
      <c r="BC203" t="s">
        <v>1190</v>
      </c>
      <c r="BD203" t="s">
        <v>166</v>
      </c>
      <c r="BE203" t="s">
        <v>1191</v>
      </c>
      <c r="BF203">
        <v>0</v>
      </c>
      <c r="BI203">
        <v>2</v>
      </c>
      <c r="BJ203">
        <v>5</v>
      </c>
      <c r="BK203">
        <v>2</v>
      </c>
      <c r="BL203" t="s">
        <v>1192</v>
      </c>
      <c r="BM203" t="s">
        <v>1193</v>
      </c>
      <c r="BN203" s="1">
        <v>6.6666666666666671E-3</v>
      </c>
      <c r="BO203" t="s">
        <v>1194</v>
      </c>
      <c r="BP203" s="5" t="s">
        <v>1042</v>
      </c>
      <c r="BX203" s="5" t="s">
        <v>1296</v>
      </c>
      <c r="CR203" t="s">
        <v>1195</v>
      </c>
    </row>
    <row r="204" spans="1:96">
      <c r="A204" t="s">
        <v>1206</v>
      </c>
      <c r="B204" t="s">
        <v>1207</v>
      </c>
      <c r="C204" t="s">
        <v>802</v>
      </c>
      <c r="D204" t="s">
        <v>54</v>
      </c>
      <c r="E204" t="s">
        <v>82</v>
      </c>
      <c r="F204" t="s">
        <v>116</v>
      </c>
      <c r="L204" t="s">
        <v>347</v>
      </c>
      <c r="M204" t="s">
        <v>133</v>
      </c>
      <c r="O204" t="s">
        <v>59</v>
      </c>
      <c r="P204" t="s">
        <v>60</v>
      </c>
      <c r="Q204">
        <v>1</v>
      </c>
      <c r="R204">
        <v>3</v>
      </c>
      <c r="S204">
        <v>3</v>
      </c>
      <c r="T204">
        <v>2</v>
      </c>
      <c r="U204">
        <v>0</v>
      </c>
      <c r="V204">
        <v>3</v>
      </c>
      <c r="W204">
        <v>1</v>
      </c>
      <c r="X204">
        <f t="shared" si="96"/>
        <v>-4.1666666666666664E-2</v>
      </c>
      <c r="Y204">
        <f t="shared" si="97"/>
        <v>0.16666666666666666</v>
      </c>
      <c r="BP204" s="5" t="s">
        <v>1299</v>
      </c>
    </row>
    <row r="205" spans="1:96">
      <c r="A205" t="s">
        <v>1215</v>
      </c>
      <c r="B205" t="s">
        <v>1216</v>
      </c>
      <c r="C205" t="s">
        <v>802</v>
      </c>
      <c r="D205" t="s">
        <v>81</v>
      </c>
      <c r="E205" t="s">
        <v>55</v>
      </c>
      <c r="F205" t="s">
        <v>132</v>
      </c>
      <c r="L205" t="s">
        <v>96</v>
      </c>
      <c r="M205" t="s">
        <v>125</v>
      </c>
      <c r="O205" t="s">
        <v>74</v>
      </c>
      <c r="P205" t="s">
        <v>60</v>
      </c>
      <c r="Q205">
        <v>2</v>
      </c>
      <c r="R205">
        <v>1</v>
      </c>
      <c r="S205">
        <v>4</v>
      </c>
      <c r="T205">
        <v>3</v>
      </c>
      <c r="U205">
        <v>4</v>
      </c>
      <c r="V205">
        <v>4</v>
      </c>
      <c r="W205">
        <v>4</v>
      </c>
      <c r="X205">
        <f t="shared" si="96"/>
        <v>8.3333333333333329E-2</v>
      </c>
      <c r="Y205">
        <f t="shared" si="97"/>
        <v>-4.1666666666666664E-2</v>
      </c>
      <c r="BP205" s="5" t="s">
        <v>1299</v>
      </c>
    </row>
    <row r="206" spans="1:96">
      <c r="A206" t="s">
        <v>1230</v>
      </c>
      <c r="B206" t="s">
        <v>1231</v>
      </c>
      <c r="C206" t="s">
        <v>802</v>
      </c>
      <c r="D206" t="s">
        <v>54</v>
      </c>
      <c r="E206" t="s">
        <v>144</v>
      </c>
      <c r="F206" t="s">
        <v>116</v>
      </c>
      <c r="L206" t="s">
        <v>72</v>
      </c>
      <c r="M206" t="s">
        <v>260</v>
      </c>
      <c r="O206" t="s">
        <v>493</v>
      </c>
      <c r="P206" t="s">
        <v>444</v>
      </c>
      <c r="Q206">
        <v>4</v>
      </c>
      <c r="R206">
        <v>2</v>
      </c>
      <c r="S206">
        <v>3</v>
      </c>
      <c r="T206">
        <v>2</v>
      </c>
      <c r="U206">
        <v>4</v>
      </c>
      <c r="V206">
        <v>5</v>
      </c>
      <c r="W206">
        <v>4</v>
      </c>
      <c r="X206">
        <f t="shared" si="96"/>
        <v>0.125</v>
      </c>
      <c r="Y206">
        <f t="shared" si="97"/>
        <v>-4.1666666666666664E-2</v>
      </c>
      <c r="Z206">
        <v>4</v>
      </c>
      <c r="AA206">
        <v>4</v>
      </c>
      <c r="AB206">
        <v>3</v>
      </c>
      <c r="AC206">
        <v>5</v>
      </c>
      <c r="AD206">
        <v>3</v>
      </c>
      <c r="AE206">
        <v>6</v>
      </c>
      <c r="AF206">
        <v>4</v>
      </c>
      <c r="AG206">
        <v>6</v>
      </c>
      <c r="AH206">
        <v>2</v>
      </c>
      <c r="AI206" s="35">
        <v>5</v>
      </c>
      <c r="AJ206">
        <v>3</v>
      </c>
      <c r="AK206">
        <v>3</v>
      </c>
      <c r="AL206">
        <v>5</v>
      </c>
      <c r="AM206">
        <v>6</v>
      </c>
      <c r="AN206">
        <v>4</v>
      </c>
      <c r="AO206">
        <v>6</v>
      </c>
      <c r="AP206">
        <v>4</v>
      </c>
      <c r="AQ206">
        <v>5</v>
      </c>
      <c r="AR206">
        <v>5</v>
      </c>
      <c r="AS206">
        <v>5</v>
      </c>
      <c r="AT206">
        <v>5</v>
      </c>
      <c r="AU206">
        <v>4</v>
      </c>
      <c r="AW206">
        <v>5</v>
      </c>
      <c r="AX206">
        <v>4</v>
      </c>
      <c r="AY206">
        <v>3</v>
      </c>
      <c r="AZ206">
        <v>1</v>
      </c>
      <c r="BA206">
        <v>6</v>
      </c>
      <c r="BB206">
        <v>4</v>
      </c>
      <c r="BC206" t="s">
        <v>1167</v>
      </c>
      <c r="BD206" t="s">
        <v>552</v>
      </c>
      <c r="BE206" t="s">
        <v>1232</v>
      </c>
      <c r="BF206">
        <v>2</v>
      </c>
      <c r="BI206">
        <v>1</v>
      </c>
      <c r="BJ206">
        <v>2</v>
      </c>
      <c r="BK206">
        <v>1</v>
      </c>
      <c r="BL206" t="s">
        <v>369</v>
      </c>
      <c r="BM206" t="s">
        <v>370</v>
      </c>
      <c r="BN206" s="1">
        <v>1.0520833333333333E-2</v>
      </c>
      <c r="BO206" t="s">
        <v>1233</v>
      </c>
      <c r="BP206" s="5" t="s">
        <v>736</v>
      </c>
      <c r="BX206" s="5" t="s">
        <v>1302</v>
      </c>
    </row>
    <row r="207" spans="1:96">
      <c r="A207" t="s">
        <v>1238</v>
      </c>
      <c r="B207" t="s">
        <v>1239</v>
      </c>
      <c r="C207" t="s">
        <v>802</v>
      </c>
      <c r="D207" t="s">
        <v>70</v>
      </c>
      <c r="E207" t="s">
        <v>366</v>
      </c>
      <c r="F207" t="s">
        <v>83</v>
      </c>
      <c r="L207" t="s">
        <v>72</v>
      </c>
      <c r="M207" t="s">
        <v>58</v>
      </c>
      <c r="O207" t="s">
        <v>59</v>
      </c>
      <c r="P207" t="s">
        <v>60</v>
      </c>
      <c r="Q207">
        <v>2</v>
      </c>
      <c r="R207">
        <v>1</v>
      </c>
      <c r="S207">
        <v>5</v>
      </c>
      <c r="T207">
        <v>1</v>
      </c>
      <c r="U207">
        <v>5</v>
      </c>
      <c r="V207">
        <v>4</v>
      </c>
      <c r="W207">
        <v>4</v>
      </c>
      <c r="X207">
        <f t="shared" si="96"/>
        <v>0.20833333333333334</v>
      </c>
      <c r="Y207">
        <f t="shared" si="97"/>
        <v>-0.16666666666666666</v>
      </c>
      <c r="Z207">
        <v>2</v>
      </c>
      <c r="AA207">
        <v>5</v>
      </c>
      <c r="AB207">
        <v>1</v>
      </c>
      <c r="AC207">
        <v>5</v>
      </c>
      <c r="AD207">
        <v>2</v>
      </c>
      <c r="AE207">
        <v>4</v>
      </c>
      <c r="AF207">
        <v>5</v>
      </c>
      <c r="AG207">
        <v>5</v>
      </c>
      <c r="AH207">
        <v>3</v>
      </c>
      <c r="AI207" s="35">
        <v>4</v>
      </c>
      <c r="AJ207">
        <v>4</v>
      </c>
      <c r="AK207">
        <v>2</v>
      </c>
      <c r="AL207">
        <v>1</v>
      </c>
      <c r="AM207">
        <v>2</v>
      </c>
      <c r="AN207">
        <v>2</v>
      </c>
      <c r="AO207">
        <v>6</v>
      </c>
      <c r="AP207">
        <v>5</v>
      </c>
      <c r="AQ207">
        <v>4</v>
      </c>
      <c r="AR207">
        <v>4</v>
      </c>
      <c r="AS207">
        <v>4</v>
      </c>
      <c r="AT207">
        <v>4</v>
      </c>
      <c r="AU207">
        <v>5</v>
      </c>
      <c r="AW207">
        <v>4</v>
      </c>
      <c r="AX207">
        <v>1</v>
      </c>
      <c r="AY207">
        <v>2</v>
      </c>
      <c r="AZ207">
        <v>2</v>
      </c>
      <c r="BA207">
        <v>6</v>
      </c>
      <c r="BB207">
        <v>4</v>
      </c>
      <c r="BC207" t="s">
        <v>1181</v>
      </c>
      <c r="BD207" t="s">
        <v>580</v>
      </c>
      <c r="BE207" t="s">
        <v>1240</v>
      </c>
      <c r="BF207">
        <v>3</v>
      </c>
      <c r="BI207">
        <v>1</v>
      </c>
      <c r="BJ207">
        <v>5</v>
      </c>
      <c r="BK207">
        <v>1</v>
      </c>
      <c r="BL207" t="s">
        <v>315</v>
      </c>
      <c r="BM207" t="s">
        <v>316</v>
      </c>
      <c r="BN207" s="1">
        <v>1.5324074074074073E-2</v>
      </c>
      <c r="BO207" t="s">
        <v>1241</v>
      </c>
      <c r="BP207" s="5" t="s">
        <v>1051</v>
      </c>
      <c r="BQ207" s="5" t="s">
        <v>1144</v>
      </c>
      <c r="BX207" s="5" t="s">
        <v>1296</v>
      </c>
      <c r="BY207" s="5" t="s">
        <v>1303</v>
      </c>
      <c r="CR207" t="s">
        <v>1242</v>
      </c>
    </row>
    <row r="208" spans="1:96">
      <c r="A208" t="s">
        <v>1248</v>
      </c>
      <c r="B208" t="s">
        <v>1249</v>
      </c>
      <c r="C208" t="s">
        <v>802</v>
      </c>
      <c r="D208" t="s">
        <v>54</v>
      </c>
      <c r="E208" t="s">
        <v>144</v>
      </c>
      <c r="F208" t="s">
        <v>83</v>
      </c>
      <c r="L208" t="s">
        <v>96</v>
      </c>
      <c r="M208" t="s">
        <v>844</v>
      </c>
      <c r="O208" t="s">
        <v>74</v>
      </c>
      <c r="P208" t="s">
        <v>296</v>
      </c>
      <c r="Q208">
        <v>2</v>
      </c>
      <c r="R208">
        <v>5</v>
      </c>
      <c r="S208">
        <v>2</v>
      </c>
      <c r="T208">
        <v>2</v>
      </c>
      <c r="U208">
        <v>3</v>
      </c>
      <c r="V208">
        <v>4</v>
      </c>
      <c r="W208">
        <v>3</v>
      </c>
      <c r="X208">
        <f t="shared" si="96"/>
        <v>-0.125</v>
      </c>
      <c r="Y208">
        <f t="shared" si="97"/>
        <v>0</v>
      </c>
      <c r="Z208">
        <v>5</v>
      </c>
      <c r="AA208">
        <v>5</v>
      </c>
      <c r="AB208">
        <v>3</v>
      </c>
      <c r="AC208">
        <v>4</v>
      </c>
      <c r="AD208">
        <v>6</v>
      </c>
      <c r="AE208">
        <v>6</v>
      </c>
      <c r="AF208">
        <v>4</v>
      </c>
      <c r="AG208">
        <v>5</v>
      </c>
      <c r="AH208">
        <v>5</v>
      </c>
      <c r="AI208" s="35">
        <v>3</v>
      </c>
      <c r="AJ208">
        <v>2</v>
      </c>
      <c r="AK208">
        <v>4</v>
      </c>
      <c r="AL208">
        <v>2</v>
      </c>
      <c r="AM208">
        <v>5</v>
      </c>
      <c r="AN208">
        <v>3</v>
      </c>
      <c r="AO208">
        <v>5</v>
      </c>
      <c r="AP208">
        <v>5</v>
      </c>
      <c r="AQ208">
        <v>3</v>
      </c>
      <c r="AR208">
        <v>3</v>
      </c>
      <c r="AS208">
        <v>4</v>
      </c>
      <c r="AT208">
        <v>5</v>
      </c>
      <c r="AU208">
        <v>5</v>
      </c>
      <c r="AW208">
        <v>3</v>
      </c>
      <c r="AX208">
        <v>3</v>
      </c>
      <c r="AY208">
        <v>3</v>
      </c>
      <c r="AZ208">
        <v>2</v>
      </c>
      <c r="BA208">
        <v>6</v>
      </c>
      <c r="BB208">
        <v>6</v>
      </c>
      <c r="BC208" t="s">
        <v>1167</v>
      </c>
      <c r="BD208" t="s">
        <v>672</v>
      </c>
      <c r="BE208" t="s">
        <v>1250</v>
      </c>
      <c r="BF208">
        <v>3</v>
      </c>
      <c r="BI208">
        <v>1</v>
      </c>
      <c r="BJ208">
        <v>3</v>
      </c>
      <c r="BK208">
        <v>1</v>
      </c>
      <c r="BL208" t="s">
        <v>285</v>
      </c>
      <c r="BM208" t="s">
        <v>286</v>
      </c>
      <c r="BN208" s="1">
        <v>6.3888888888888884E-3</v>
      </c>
      <c r="BO208" t="s">
        <v>1251</v>
      </c>
      <c r="BP208" s="5" t="s">
        <v>736</v>
      </c>
      <c r="BQ208" s="5" t="s">
        <v>1304</v>
      </c>
      <c r="CR208" t="s">
        <v>868</v>
      </c>
    </row>
    <row r="209" spans="1:95">
      <c r="A209" t="s">
        <v>1259</v>
      </c>
      <c r="B209" t="s">
        <v>1260</v>
      </c>
      <c r="C209" t="s">
        <v>802</v>
      </c>
      <c r="D209" t="s">
        <v>54</v>
      </c>
      <c r="E209" t="s">
        <v>144</v>
      </c>
      <c r="F209" t="s">
        <v>83</v>
      </c>
      <c r="L209" t="s">
        <v>72</v>
      </c>
      <c r="M209" t="s">
        <v>1261</v>
      </c>
      <c r="O209" t="s">
        <v>74</v>
      </c>
      <c r="P209" t="s">
        <v>98</v>
      </c>
      <c r="Q209">
        <v>4</v>
      </c>
      <c r="R209">
        <v>4</v>
      </c>
      <c r="S209">
        <v>4</v>
      </c>
      <c r="T209">
        <v>2</v>
      </c>
      <c r="U209">
        <v>4</v>
      </c>
      <c r="V209">
        <v>5</v>
      </c>
      <c r="W209">
        <v>5</v>
      </c>
      <c r="X209">
        <f t="shared" si="96"/>
        <v>8.3333333333333329E-2</v>
      </c>
      <c r="Y209">
        <f t="shared" si="97"/>
        <v>-8.3333333333333329E-2</v>
      </c>
      <c r="BP209" s="5" t="s">
        <v>1299</v>
      </c>
    </row>
    <row r="210" spans="1:95">
      <c r="A210" t="s">
        <v>1273</v>
      </c>
      <c r="B210" t="s">
        <v>1274</v>
      </c>
      <c r="C210" t="s">
        <v>802</v>
      </c>
      <c r="D210" t="s">
        <v>70</v>
      </c>
      <c r="E210" t="s">
        <v>144</v>
      </c>
      <c r="F210" t="s">
        <v>132</v>
      </c>
      <c r="L210" t="s">
        <v>72</v>
      </c>
      <c r="M210" t="s">
        <v>109</v>
      </c>
      <c r="O210" t="s">
        <v>74</v>
      </c>
      <c r="P210" t="s">
        <v>98</v>
      </c>
      <c r="Q210">
        <v>3</v>
      </c>
      <c r="R210">
        <v>3</v>
      </c>
      <c r="S210">
        <v>3</v>
      </c>
      <c r="T210">
        <v>4</v>
      </c>
      <c r="U210">
        <v>4</v>
      </c>
      <c r="V210">
        <v>4</v>
      </c>
      <c r="W210">
        <v>3</v>
      </c>
      <c r="X210">
        <f t="shared" si="96"/>
        <v>-4.1666666666666664E-2</v>
      </c>
      <c r="Y210">
        <f t="shared" si="97"/>
        <v>4.1666666666666664E-2</v>
      </c>
      <c r="Z210">
        <v>3</v>
      </c>
      <c r="AA210">
        <v>4</v>
      </c>
      <c r="AB210">
        <v>4</v>
      </c>
      <c r="AC210">
        <v>0</v>
      </c>
      <c r="AD210">
        <v>4</v>
      </c>
      <c r="AE210">
        <v>3</v>
      </c>
      <c r="AF210">
        <v>5</v>
      </c>
      <c r="AG210">
        <v>5</v>
      </c>
      <c r="AH210">
        <v>2</v>
      </c>
      <c r="AI210" s="35">
        <v>5</v>
      </c>
      <c r="AJ210">
        <v>3</v>
      </c>
      <c r="AK210">
        <v>3</v>
      </c>
      <c r="AL210">
        <v>5</v>
      </c>
      <c r="AM210">
        <v>5</v>
      </c>
      <c r="AN210">
        <v>4</v>
      </c>
      <c r="AO210">
        <v>5</v>
      </c>
      <c r="AP210">
        <v>2</v>
      </c>
      <c r="AQ210">
        <v>4</v>
      </c>
      <c r="AR210">
        <v>5</v>
      </c>
      <c r="AS210">
        <v>5</v>
      </c>
      <c r="AT210">
        <v>4</v>
      </c>
      <c r="AU210">
        <v>2</v>
      </c>
      <c r="AW210">
        <v>4</v>
      </c>
      <c r="AX210">
        <v>5</v>
      </c>
      <c r="AY210">
        <v>6</v>
      </c>
      <c r="AZ210">
        <v>1</v>
      </c>
      <c r="BA210">
        <v>6</v>
      </c>
      <c r="BB210">
        <v>4</v>
      </c>
      <c r="BC210" t="s">
        <v>1212</v>
      </c>
      <c r="BD210" t="s">
        <v>270</v>
      </c>
      <c r="BE210" t="s">
        <v>1275</v>
      </c>
      <c r="BF210">
        <v>1</v>
      </c>
      <c r="BI210">
        <v>1</v>
      </c>
      <c r="BJ210">
        <v>5</v>
      </c>
      <c r="BK210">
        <v>1</v>
      </c>
      <c r="BL210" t="s">
        <v>1276</v>
      </c>
      <c r="BM210" t="s">
        <v>308</v>
      </c>
      <c r="BN210" s="1">
        <v>6.0069444444444441E-3</v>
      </c>
      <c r="BO210" t="s">
        <v>1277</v>
      </c>
      <c r="BP210" s="5" t="s">
        <v>736</v>
      </c>
    </row>
    <row r="211" spans="1:95">
      <c r="A211" t="s">
        <v>1169</v>
      </c>
      <c r="B211" t="s">
        <v>802</v>
      </c>
    </row>
    <row r="212" spans="1:95">
      <c r="A212" t="s">
        <v>1287</v>
      </c>
      <c r="B212" t="s">
        <v>802</v>
      </c>
      <c r="Q212">
        <f>AVERAGE(Q3:Q179)</f>
        <v>2.6497175141242937</v>
      </c>
      <c r="R212">
        <f t="shared" ref="R212:W212" si="98">AVERAGE(R3:R179)</f>
        <v>2.8700564971751414</v>
      </c>
      <c r="S212">
        <f t="shared" si="98"/>
        <v>3.0451977401129944</v>
      </c>
      <c r="T212">
        <f t="shared" si="98"/>
        <v>2.6271186440677967</v>
      </c>
      <c r="U212">
        <f t="shared" si="98"/>
        <v>3.5480225988700567</v>
      </c>
      <c r="V212">
        <f t="shared" si="98"/>
        <v>3.7853107344632768</v>
      </c>
      <c r="W212">
        <f t="shared" si="98"/>
        <v>3.2655367231638417</v>
      </c>
      <c r="AV212">
        <f>AVERAGE(AV3:AV179)</f>
        <v>3.5830508474576299</v>
      </c>
      <c r="BP212"/>
      <c r="BQ212"/>
      <c r="BX212"/>
      <c r="BY212"/>
    </row>
    <row r="213" spans="1:95">
      <c r="C213" t="s">
        <v>54</v>
      </c>
      <c r="D213">
        <f>COUNTIF($D$3:$D$179,"=18-29")</f>
        <v>83</v>
      </c>
      <c r="F213" t="s">
        <v>3</v>
      </c>
      <c r="G213">
        <f>SUM(G3:G179)</f>
        <v>22</v>
      </c>
      <c r="H213">
        <f t="shared" ref="H213:J213" si="99">SUM(H3:H179)</f>
        <v>38</v>
      </c>
      <c r="I213">
        <f t="shared" si="99"/>
        <v>35</v>
      </c>
      <c r="J213">
        <f t="shared" si="99"/>
        <v>89</v>
      </c>
      <c r="K213">
        <f>COUNTIF(K3:K179,"&gt;1")</f>
        <v>6</v>
      </c>
      <c r="Q213">
        <f>STDEV(Q3:Q179)</f>
        <v>1.5379341328616964</v>
      </c>
      <c r="R213">
        <f t="shared" ref="R213:W213" si="100">STDEV(R3:R179)</f>
        <v>1.3228999211336385</v>
      </c>
      <c r="S213">
        <f t="shared" si="100"/>
        <v>1.4686852849942018</v>
      </c>
      <c r="T213">
        <f t="shared" si="100"/>
        <v>1.1998812216510761</v>
      </c>
      <c r="U213">
        <f t="shared" si="100"/>
        <v>1.6199077693821249</v>
      </c>
      <c r="V213">
        <f t="shared" si="100"/>
        <v>1.2056726901817201</v>
      </c>
      <c r="W213">
        <f t="shared" si="100"/>
        <v>1.567641131118118</v>
      </c>
      <c r="BP213"/>
      <c r="BQ213"/>
      <c r="BX213"/>
      <c r="BY213"/>
    </row>
    <row r="214" spans="1:95">
      <c r="C214" t="s">
        <v>70</v>
      </c>
      <c r="D214">
        <f>COUNTIF($D$3:$D$179,"=30-49")</f>
        <v>76</v>
      </c>
      <c r="G214">
        <f>G213/$B$216</f>
        <v>0.12429378531073447</v>
      </c>
      <c r="H214">
        <f t="shared" ref="H214:K214" si="101">H213/$B$216</f>
        <v>0.21468926553672316</v>
      </c>
      <c r="I214">
        <f t="shared" si="101"/>
        <v>0.19774011299435029</v>
      </c>
      <c r="J214">
        <f t="shared" si="101"/>
        <v>0.50282485875706218</v>
      </c>
      <c r="K214">
        <f t="shared" si="101"/>
        <v>3.3898305084745763E-2</v>
      </c>
      <c r="BP214"/>
      <c r="BQ214"/>
      <c r="BX214"/>
      <c r="BY214"/>
    </row>
    <row r="215" spans="1:95">
      <c r="C215" t="s">
        <v>81</v>
      </c>
      <c r="D215">
        <f>COUNTIF($D$3:$D$179,"=50-69")</f>
        <v>18</v>
      </c>
      <c r="BP215"/>
      <c r="BQ215"/>
      <c r="BX215"/>
      <c r="BY215"/>
    </row>
    <row r="216" spans="1:95">
      <c r="A216" t="s">
        <v>1346</v>
      </c>
      <c r="B216">
        <f>COUNTIF($D$3:$D$179,"=*")</f>
        <v>177</v>
      </c>
      <c r="D216">
        <f>D213/COUNTIF($D$3:$D$179,"=*")</f>
        <v>0.46892655367231639</v>
      </c>
      <c r="K216" t="s">
        <v>347</v>
      </c>
      <c r="L216">
        <f>COUNTIF(L$3:L$179,"=never")</f>
        <v>2</v>
      </c>
      <c r="M216">
        <f>L216/$B$216</f>
        <v>1.1299435028248588E-2</v>
      </c>
      <c r="N216" t="s">
        <v>74</v>
      </c>
      <c r="O216">
        <f>COUNTIF(O3:O179, "=female")</f>
        <v>87</v>
      </c>
      <c r="P216">
        <f>O216/$B$216</f>
        <v>0.49152542372881358</v>
      </c>
      <c r="BP216"/>
      <c r="BQ216"/>
      <c r="BX216"/>
      <c r="BY216"/>
      <c r="CA216" s="11" t="s">
        <v>1309</v>
      </c>
      <c r="CB216" s="11" t="s">
        <v>1310</v>
      </c>
      <c r="CC216" s="11" t="s">
        <v>1312</v>
      </c>
      <c r="CD216" s="11" t="s">
        <v>1315</v>
      </c>
      <c r="CE216" s="11" t="s">
        <v>1313</v>
      </c>
      <c r="CF216" s="11" t="s">
        <v>1314</v>
      </c>
      <c r="CG216" s="11" t="s">
        <v>1317</v>
      </c>
      <c r="CH216" s="11" t="s">
        <v>1154</v>
      </c>
      <c r="CI216" s="11" t="s">
        <v>1318</v>
      </c>
      <c r="CJ216" s="11" t="s">
        <v>1323</v>
      </c>
      <c r="CK216" s="11" t="s">
        <v>1319</v>
      </c>
      <c r="CL216" s="11" t="s">
        <v>1316</v>
      </c>
      <c r="CM216" s="11" t="s">
        <v>1124</v>
      </c>
      <c r="CN216" s="11" t="s">
        <v>1320</v>
      </c>
      <c r="CO216" s="11" t="s">
        <v>1321</v>
      </c>
      <c r="CP216" s="11" t="s">
        <v>1324</v>
      </c>
      <c r="CQ216" s="11" t="s">
        <v>1325</v>
      </c>
    </row>
    <row r="217" spans="1:95">
      <c r="D217">
        <f t="shared" ref="D217:D218" si="102">D214/COUNTIF($D$3:$D$179,"=*")</f>
        <v>0.42937853107344631</v>
      </c>
      <c r="K217" t="s">
        <v>57</v>
      </c>
      <c r="L217">
        <f>COUNTIF(L$3:L$179,"=occasionnaly")</f>
        <v>7</v>
      </c>
      <c r="M217">
        <f t="shared" ref="M217:M220" si="103">L217/$B$216</f>
        <v>3.954802259887006E-2</v>
      </c>
      <c r="N217" t="s">
        <v>59</v>
      </c>
      <c r="O217">
        <f>COUNTIF(O3:O179,"=male")</f>
        <v>88</v>
      </c>
      <c r="P217">
        <f t="shared" ref="P217:P218" si="104">O217/$B$216</f>
        <v>0.49717514124293788</v>
      </c>
      <c r="BO217" s="10" t="s">
        <v>1308</v>
      </c>
      <c r="BP217"/>
      <c r="BQ217"/>
      <c r="BX217"/>
      <c r="BY217" t="s">
        <v>1322</v>
      </c>
      <c r="CA217" s="11">
        <f>COUNTIFS($BZ3:$BZ179,FALSE,CA3:CA179,TRUE)</f>
        <v>21</v>
      </c>
      <c r="CB217" s="11">
        <f t="shared" ref="CB217:CQ217" si="105">COUNTIFS($BZ3:$BZ179,FALSE,CB3:CB179,TRUE)</f>
        <v>21</v>
      </c>
      <c r="CC217" s="11">
        <f t="shared" si="105"/>
        <v>12</v>
      </c>
      <c r="CD217" s="11">
        <f t="shared" si="105"/>
        <v>1</v>
      </c>
      <c r="CE217" s="11">
        <f t="shared" si="105"/>
        <v>3</v>
      </c>
      <c r="CF217" s="11">
        <f t="shared" si="105"/>
        <v>3</v>
      </c>
      <c r="CG217" s="11">
        <f t="shared" si="105"/>
        <v>5</v>
      </c>
      <c r="CH217" s="11">
        <f t="shared" si="105"/>
        <v>1</v>
      </c>
      <c r="CI217" s="11">
        <f t="shared" si="105"/>
        <v>1</v>
      </c>
      <c r="CJ217" s="11">
        <f t="shared" si="105"/>
        <v>1</v>
      </c>
      <c r="CK217" s="11">
        <f t="shared" si="105"/>
        <v>3</v>
      </c>
      <c r="CL217" s="11">
        <f t="shared" si="105"/>
        <v>13</v>
      </c>
      <c r="CM217" s="11">
        <f t="shared" si="105"/>
        <v>0</v>
      </c>
      <c r="CN217" s="11">
        <f t="shared" si="105"/>
        <v>2</v>
      </c>
      <c r="CO217" s="11">
        <f t="shared" si="105"/>
        <v>2</v>
      </c>
      <c r="CP217" s="11">
        <f t="shared" si="105"/>
        <v>11</v>
      </c>
      <c r="CQ217" s="11">
        <f t="shared" si="105"/>
        <v>5</v>
      </c>
    </row>
    <row r="218" spans="1:95">
      <c r="D218">
        <f t="shared" si="102"/>
        <v>0.10169491525423729</v>
      </c>
      <c r="K218" t="s">
        <v>1341</v>
      </c>
      <c r="L218">
        <f>COUNTIF(L$3:L$179,"=once_w")</f>
        <v>17</v>
      </c>
      <c r="M218">
        <f t="shared" si="103"/>
        <v>9.6045197740112997E-2</v>
      </c>
      <c r="N218" t="s">
        <v>493</v>
      </c>
      <c r="O218">
        <f>COUNTIF(O3:O179,"=other")</f>
        <v>2</v>
      </c>
      <c r="P218">
        <f t="shared" si="104"/>
        <v>1.1299435028248588E-2</v>
      </c>
      <c r="BO218" s="12" t="s">
        <v>1137</v>
      </c>
      <c r="BP218" s="12">
        <f>COUNTIF(BP3:BP179, "=positive")</f>
        <v>43</v>
      </c>
      <c r="BQ218" s="38">
        <f>BP218/$BP$224</f>
        <v>0.24431818181818182</v>
      </c>
      <c r="BR218" s="40">
        <f>BP218/$BP$222</f>
        <v>0.39814814814814814</v>
      </c>
      <c r="BS218" s="40"/>
      <c r="BT218" s="40"/>
      <c r="BU218" s="40"/>
      <c r="BV218" s="40"/>
      <c r="BW218" s="42"/>
      <c r="BX218"/>
      <c r="BY218"/>
      <c r="CA218" s="11">
        <f>CA217/$BP$222</f>
        <v>0.19444444444444445</v>
      </c>
      <c r="CB218" s="11">
        <f t="shared" ref="CB218:CQ218" si="106">CB217/$BP$222</f>
        <v>0.19444444444444445</v>
      </c>
      <c r="CC218" s="11">
        <f t="shared" si="106"/>
        <v>0.1111111111111111</v>
      </c>
      <c r="CD218" s="11">
        <f t="shared" si="106"/>
        <v>9.2592592592592587E-3</v>
      </c>
      <c r="CE218" s="11">
        <f t="shared" si="106"/>
        <v>2.7777777777777776E-2</v>
      </c>
      <c r="CF218" s="11">
        <f t="shared" si="106"/>
        <v>2.7777777777777776E-2</v>
      </c>
      <c r="CG218" s="11">
        <f t="shared" si="106"/>
        <v>4.6296296296296294E-2</v>
      </c>
      <c r="CH218" s="11">
        <f t="shared" si="106"/>
        <v>9.2592592592592587E-3</v>
      </c>
      <c r="CI218" s="11">
        <f t="shared" si="106"/>
        <v>9.2592592592592587E-3</v>
      </c>
      <c r="CJ218" s="11">
        <f t="shared" si="106"/>
        <v>9.2592592592592587E-3</v>
      </c>
      <c r="CK218" s="11">
        <f t="shared" si="106"/>
        <v>2.7777777777777776E-2</v>
      </c>
      <c r="CL218" s="11">
        <f t="shared" si="106"/>
        <v>0.12037037037037036</v>
      </c>
      <c r="CM218" s="11">
        <f t="shared" si="106"/>
        <v>0</v>
      </c>
      <c r="CN218" s="11">
        <f t="shared" si="106"/>
        <v>1.8518518518518517E-2</v>
      </c>
      <c r="CO218" s="11">
        <f t="shared" si="106"/>
        <v>1.8518518518518517E-2</v>
      </c>
      <c r="CP218" s="11">
        <f t="shared" si="106"/>
        <v>0.10185185185185185</v>
      </c>
      <c r="CQ218" s="11">
        <f t="shared" si="106"/>
        <v>4.6296296296296294E-2</v>
      </c>
    </row>
    <row r="219" spans="1:95">
      <c r="K219" t="s">
        <v>1340</v>
      </c>
      <c r="L219">
        <f>COUNTIF(L$3:L$179,"=several_t_w")</f>
        <v>66</v>
      </c>
      <c r="M219">
        <f t="shared" si="103"/>
        <v>0.3728813559322034</v>
      </c>
      <c r="BO219" s="12" t="s">
        <v>1138</v>
      </c>
      <c r="BP219" s="12">
        <f>COUNTIF(BP3:BP179,"=negative")</f>
        <v>45</v>
      </c>
      <c r="BQ219" s="38">
        <f t="shared" ref="BQ219:BQ224" si="107">BP219/$BP$224</f>
        <v>0.25568181818181818</v>
      </c>
      <c r="BR219" s="40">
        <f t="shared" ref="BR219:BR222" si="108">BP219/$BP$222</f>
        <v>0.41666666666666669</v>
      </c>
      <c r="BS219" s="40"/>
      <c r="BT219" s="40"/>
      <c r="BU219" s="40"/>
      <c r="BV219" s="40"/>
      <c r="BW219" s="42"/>
      <c r="BX219"/>
      <c r="BY219"/>
    </row>
    <row r="220" spans="1:95">
      <c r="K220" t="s">
        <v>1342</v>
      </c>
      <c r="L220">
        <f>COUNTIF(L$3:L$179,"=once_day")</f>
        <v>85</v>
      </c>
      <c r="M220">
        <f t="shared" si="103"/>
        <v>0.48022598870056499</v>
      </c>
      <c r="BO220" s="12" t="s">
        <v>1140</v>
      </c>
      <c r="BP220" s="12">
        <f>COUNTIF(BP3:BP178,"=neutral")</f>
        <v>5</v>
      </c>
      <c r="BQ220" s="38">
        <f t="shared" si="107"/>
        <v>2.8409090909090908E-2</v>
      </c>
      <c r="BR220" s="40">
        <f t="shared" si="108"/>
        <v>4.6296296296296294E-2</v>
      </c>
      <c r="BS220" s="40"/>
      <c r="BT220" s="40"/>
      <c r="BU220" s="40"/>
      <c r="BV220" s="40"/>
      <c r="BW220" s="42"/>
      <c r="BX220"/>
      <c r="BY220"/>
    </row>
    <row r="221" spans="1:95" s="16" customFormat="1" ht="20" customHeight="1">
      <c r="A221" s="16" t="s">
        <v>1010</v>
      </c>
      <c r="C221" s="16" t="s">
        <v>1328</v>
      </c>
      <c r="Z221" s="16">
        <f t="shared" ref="Z221:AX221" si="109">AVERAGE(Z3:Z50)</f>
        <v>3.5625</v>
      </c>
      <c r="AA221" s="16">
        <f t="shared" si="109"/>
        <v>4.5625</v>
      </c>
      <c r="AB221" s="16">
        <f t="shared" si="109"/>
        <v>3.7708333333333335</v>
      </c>
      <c r="AC221" s="16">
        <f t="shared" si="109"/>
        <v>4.791666666666667</v>
      </c>
      <c r="AD221" s="16">
        <f t="shared" si="109"/>
        <v>4.541666666666667</v>
      </c>
      <c r="AE221" s="16">
        <f t="shared" si="109"/>
        <v>5.416666666666667</v>
      </c>
      <c r="AF221" s="16">
        <f t="shared" si="109"/>
        <v>3.5</v>
      </c>
      <c r="AG221" s="16">
        <f t="shared" si="109"/>
        <v>2.1875</v>
      </c>
      <c r="AH221" s="28">
        <f t="shared" si="109"/>
        <v>3.8125</v>
      </c>
      <c r="AI221" s="29">
        <f t="shared" si="109"/>
        <v>3.9166666666666665</v>
      </c>
      <c r="AJ221" s="16">
        <f t="shared" si="109"/>
        <v>4</v>
      </c>
      <c r="AK221" s="16">
        <f t="shared" si="109"/>
        <v>3.7291666666666665</v>
      </c>
      <c r="AL221" s="16">
        <f t="shared" si="109"/>
        <v>3.5833333333333335</v>
      </c>
      <c r="AM221" s="16">
        <f t="shared" si="109"/>
        <v>5.3125</v>
      </c>
      <c r="AN221" s="16">
        <f t="shared" si="109"/>
        <v>4.104166666666667</v>
      </c>
      <c r="AO221" s="16">
        <f t="shared" si="109"/>
        <v>4.416666666666667</v>
      </c>
      <c r="AP221" s="28">
        <f t="shared" si="109"/>
        <v>3.625</v>
      </c>
      <c r="AQ221" s="16">
        <f t="shared" si="109"/>
        <v>3.3541666666666665</v>
      </c>
      <c r="AR221" s="16">
        <f t="shared" si="109"/>
        <v>3.4375</v>
      </c>
      <c r="AS221" s="16">
        <f t="shared" si="109"/>
        <v>3.6875</v>
      </c>
      <c r="AT221" s="16">
        <f t="shared" si="109"/>
        <v>3.2708333333333335</v>
      </c>
      <c r="AU221" s="28">
        <f t="shared" si="109"/>
        <v>3.3958333333333335</v>
      </c>
      <c r="AV221" s="28">
        <f t="shared" ref="AV221" si="110">AVERAGE(AV3:AV50)</f>
        <v>3.4291666666666671</v>
      </c>
      <c r="AW221" s="16">
        <f t="shared" si="109"/>
        <v>6</v>
      </c>
      <c r="AX221" s="16">
        <f t="shared" si="109"/>
        <v>4.75</v>
      </c>
      <c r="BO221" s="17" t="s">
        <v>1141</v>
      </c>
      <c r="BP221" s="17">
        <f>COUNTIF(BP3:BP179,"=balanced")</f>
        <v>15</v>
      </c>
      <c r="BQ221" s="39">
        <f t="shared" si="107"/>
        <v>8.5227272727272721E-2</v>
      </c>
      <c r="BR221" s="40">
        <f t="shared" si="108"/>
        <v>0.1388888888888889</v>
      </c>
      <c r="BS221" s="40"/>
      <c r="BT221" s="40"/>
      <c r="BU221" s="40"/>
      <c r="BV221" s="40"/>
      <c r="BW221" s="42"/>
      <c r="BZ221" s="18"/>
      <c r="CA221" s="18"/>
      <c r="CB221" s="18"/>
      <c r="CC221" s="18"/>
      <c r="CD221" s="18"/>
      <c r="CE221" s="18"/>
      <c r="CF221" s="18"/>
      <c r="CG221" s="18"/>
      <c r="CH221" s="18"/>
      <c r="CI221" s="18"/>
      <c r="CJ221" s="18"/>
      <c r="CK221" s="18"/>
      <c r="CL221" s="18"/>
      <c r="CM221" s="18"/>
      <c r="CN221" s="18"/>
      <c r="CO221" s="18"/>
      <c r="CP221" s="18"/>
      <c r="CQ221" s="18"/>
    </row>
    <row r="222" spans="1:95" s="16" customFormat="1" ht="20" customHeight="1">
      <c r="C222" s="16" t="s">
        <v>1326</v>
      </c>
      <c r="Z222" s="16">
        <f t="shared" ref="Z222:AX222" si="111">AVERAGE(Z52:Z99)</f>
        <v>3.8333333333333335</v>
      </c>
      <c r="AA222" s="16">
        <f t="shared" si="111"/>
        <v>4.75</v>
      </c>
      <c r="AB222" s="16">
        <f t="shared" si="111"/>
        <v>3.875</v>
      </c>
      <c r="AC222" s="16">
        <f t="shared" si="111"/>
        <v>4.5625</v>
      </c>
      <c r="AD222" s="16">
        <f t="shared" si="111"/>
        <v>4.083333333333333</v>
      </c>
      <c r="AE222" s="16">
        <f t="shared" si="111"/>
        <v>4.9375</v>
      </c>
      <c r="AF222" s="16">
        <f t="shared" si="111"/>
        <v>3.5625</v>
      </c>
      <c r="AG222" s="16">
        <f t="shared" si="111"/>
        <v>2.1458333333333335</v>
      </c>
      <c r="AH222" s="28">
        <f t="shared" si="111"/>
        <v>3.8541666666666665</v>
      </c>
      <c r="AI222" s="29">
        <f t="shared" si="111"/>
        <v>3.875</v>
      </c>
      <c r="AJ222" s="16">
        <f t="shared" si="111"/>
        <v>3.75</v>
      </c>
      <c r="AK222" s="16">
        <f t="shared" si="111"/>
        <v>3.9791666666666665</v>
      </c>
      <c r="AL222" s="16">
        <f t="shared" si="111"/>
        <v>3.4583333333333335</v>
      </c>
      <c r="AM222" s="16">
        <f t="shared" si="111"/>
        <v>5.3125</v>
      </c>
      <c r="AN222" s="16">
        <f t="shared" si="111"/>
        <v>4.354166666666667</v>
      </c>
      <c r="AO222" s="16">
        <f t="shared" si="111"/>
        <v>4.208333333333333</v>
      </c>
      <c r="AP222" s="28">
        <f t="shared" si="111"/>
        <v>3.2708333333333335</v>
      </c>
      <c r="AQ222" s="16">
        <f t="shared" si="111"/>
        <v>3.8333333333333335</v>
      </c>
      <c r="AR222" s="16">
        <f t="shared" si="111"/>
        <v>3.7916666666666665</v>
      </c>
      <c r="AS222" s="16">
        <f t="shared" si="111"/>
        <v>4.0625</v>
      </c>
      <c r="AT222" s="16">
        <f t="shared" si="111"/>
        <v>3.8125</v>
      </c>
      <c r="AU222" s="28">
        <f t="shared" si="111"/>
        <v>3.8958333333333335</v>
      </c>
      <c r="AV222" s="28">
        <f t="shared" ref="AV222" si="112">AVERAGE(AV52:AV99)</f>
        <v>3.879166666666666</v>
      </c>
      <c r="AW222" s="16">
        <f t="shared" si="111"/>
        <v>6</v>
      </c>
      <c r="AX222" s="16">
        <f t="shared" si="111"/>
        <v>2.125</v>
      </c>
      <c r="BO222" s="17" t="s">
        <v>1142</v>
      </c>
      <c r="BP222" s="17">
        <f>SUM(BP218:BP221)</f>
        <v>108</v>
      </c>
      <c r="BQ222" s="39">
        <f t="shared" si="107"/>
        <v>0.61363636363636365</v>
      </c>
      <c r="BR222" s="40">
        <f t="shared" si="108"/>
        <v>1</v>
      </c>
      <c r="BS222" s="40"/>
      <c r="BT222" s="40"/>
      <c r="BU222" s="40"/>
      <c r="BV222" s="40"/>
      <c r="BW222" s="42"/>
      <c r="BZ222" s="18"/>
      <c r="CA222" s="18"/>
      <c r="CB222" s="18"/>
      <c r="CC222" s="18"/>
      <c r="CD222" s="18"/>
      <c r="CE222" s="18"/>
      <c r="CF222" s="18"/>
      <c r="CG222" s="18"/>
      <c r="CH222" s="18"/>
      <c r="CI222" s="18"/>
      <c r="CJ222" s="18"/>
      <c r="CK222" s="18"/>
      <c r="CL222" s="18"/>
      <c r="CM222" s="18"/>
      <c r="CN222" s="18"/>
      <c r="CO222" s="18"/>
      <c r="CP222" s="18"/>
      <c r="CQ222" s="18"/>
    </row>
    <row r="223" spans="1:95" s="16" customFormat="1" ht="20" customHeight="1">
      <c r="C223" s="16" t="s">
        <v>1329</v>
      </c>
      <c r="Z223" s="16">
        <f t="shared" ref="Z223:AX223" si="113">AVERAGE(Z101:Z145)</f>
        <v>4.0444444444444443</v>
      </c>
      <c r="AA223" s="16">
        <f t="shared" si="113"/>
        <v>4.8888888888888893</v>
      </c>
      <c r="AB223" s="16">
        <f t="shared" si="113"/>
        <v>3.8222222222222224</v>
      </c>
      <c r="AC223" s="16">
        <f t="shared" si="113"/>
        <v>4.8888888888888893</v>
      </c>
      <c r="AD223" s="16">
        <f t="shared" si="113"/>
        <v>4.333333333333333</v>
      </c>
      <c r="AE223" s="16">
        <f t="shared" si="113"/>
        <v>5.2444444444444445</v>
      </c>
      <c r="AF223" s="16">
        <f t="shared" si="113"/>
        <v>3.7333333333333334</v>
      </c>
      <c r="AG223" s="16">
        <f t="shared" si="113"/>
        <v>1.9111111111111112</v>
      </c>
      <c r="AH223" s="28">
        <f t="shared" si="113"/>
        <v>4.0888888888888886</v>
      </c>
      <c r="AI223" s="29">
        <f t="shared" si="113"/>
        <v>4.333333333333333</v>
      </c>
      <c r="AJ223" s="16">
        <f t="shared" si="113"/>
        <v>4.5333333333333332</v>
      </c>
      <c r="AK223" s="16">
        <f t="shared" si="113"/>
        <v>4.3555555555555552</v>
      </c>
      <c r="AL223" s="16">
        <f t="shared" si="113"/>
        <v>3.9777777777777779</v>
      </c>
      <c r="AM223" s="16">
        <f t="shared" si="113"/>
        <v>5.4666666666666668</v>
      </c>
      <c r="AN223" s="16">
        <f t="shared" si="113"/>
        <v>4.7111111111111112</v>
      </c>
      <c r="AO223" s="16">
        <f t="shared" si="113"/>
        <v>4.666666666666667</v>
      </c>
      <c r="AP223" s="28">
        <f t="shared" si="113"/>
        <v>4</v>
      </c>
      <c r="AQ223" s="16">
        <f t="shared" si="113"/>
        <v>3.5333333333333332</v>
      </c>
      <c r="AR223" s="16">
        <f t="shared" si="113"/>
        <v>3.6</v>
      </c>
      <c r="AS223" s="16">
        <f t="shared" si="113"/>
        <v>4.0222222222222221</v>
      </c>
      <c r="AT223" s="16">
        <f t="shared" si="113"/>
        <v>3.5777777777777779</v>
      </c>
      <c r="AU223" s="28">
        <f t="shared" si="113"/>
        <v>3.4888888888888889</v>
      </c>
      <c r="AV223" s="28">
        <f t="shared" ref="AV223" si="114">AVERAGE(AV101:AV145)</f>
        <v>3.6444444444444439</v>
      </c>
      <c r="AW223" s="16">
        <f t="shared" si="113"/>
        <v>6</v>
      </c>
      <c r="AX223" s="16">
        <f t="shared" si="113"/>
        <v>4.5999999999999996</v>
      </c>
      <c r="BO223" s="17" t="s">
        <v>1139</v>
      </c>
      <c r="BP223" s="17">
        <f>COUNTIF(BP3:BP179, "=no comment")</f>
        <v>68</v>
      </c>
      <c r="BQ223" s="39">
        <f t="shared" si="107"/>
        <v>0.38636363636363635</v>
      </c>
      <c r="BR223" s="40"/>
      <c r="BS223" s="40"/>
      <c r="BT223" s="40"/>
      <c r="BU223" s="40"/>
      <c r="BV223" s="40"/>
      <c r="BW223" s="42"/>
      <c r="BZ223" s="18"/>
      <c r="CA223" s="18"/>
      <c r="CB223" s="18"/>
      <c r="CC223" s="18"/>
      <c r="CD223" s="18"/>
      <c r="CE223" s="18"/>
      <c r="CF223" s="18"/>
      <c r="CG223" s="18"/>
      <c r="CH223" s="18"/>
      <c r="CI223" s="18"/>
      <c r="CJ223" s="18"/>
      <c r="CK223" s="18"/>
      <c r="CL223" s="18"/>
      <c r="CM223" s="18"/>
      <c r="CN223" s="18"/>
      <c r="CO223" s="18"/>
      <c r="CP223" s="18"/>
      <c r="CQ223" s="18"/>
    </row>
    <row r="224" spans="1:95" s="16" customFormat="1" ht="20" customHeight="1">
      <c r="C224" s="16" t="s">
        <v>1327</v>
      </c>
      <c r="Z224" s="16">
        <f t="shared" ref="Z224:AX224" si="115">AVERAGE(Z146:Z179)</f>
        <v>3.9705882352941178</v>
      </c>
      <c r="AA224" s="16">
        <f t="shared" si="115"/>
        <v>4.7352941176470589</v>
      </c>
      <c r="AB224" s="16">
        <f t="shared" si="115"/>
        <v>3.4411764705882355</v>
      </c>
      <c r="AC224" s="16">
        <f t="shared" si="115"/>
        <v>4.4411764705882355</v>
      </c>
      <c r="AD224" s="16">
        <f t="shared" si="115"/>
        <v>3.7941176470588234</v>
      </c>
      <c r="AE224" s="16">
        <f t="shared" si="115"/>
        <v>4.4117647058823533</v>
      </c>
      <c r="AF224" s="16">
        <f t="shared" si="115"/>
        <v>2.7352941176470589</v>
      </c>
      <c r="AG224" s="16">
        <f t="shared" si="115"/>
        <v>2.9411764705882355</v>
      </c>
      <c r="AH224" s="28">
        <f t="shared" si="115"/>
        <v>3.0588235294117645</v>
      </c>
      <c r="AI224" s="29">
        <f t="shared" si="115"/>
        <v>3.8529411764705883</v>
      </c>
      <c r="AJ224" s="16">
        <f t="shared" si="115"/>
        <v>4.117647058823529</v>
      </c>
      <c r="AK224" s="16">
        <f t="shared" si="115"/>
        <v>3.8235294117647061</v>
      </c>
      <c r="AL224" s="16">
        <f t="shared" si="115"/>
        <v>3.1764705882352939</v>
      </c>
      <c r="AM224" s="16">
        <f t="shared" si="115"/>
        <v>5.1470588235294121</v>
      </c>
      <c r="AN224" s="16">
        <f t="shared" si="115"/>
        <v>3.8529411764705883</v>
      </c>
      <c r="AO224" s="16">
        <f t="shared" si="115"/>
        <v>4.382352941176471</v>
      </c>
      <c r="AP224" s="28">
        <f t="shared" si="115"/>
        <v>2.7058823529411766</v>
      </c>
      <c r="AQ224" s="16">
        <f t="shared" si="115"/>
        <v>3.2352941176470589</v>
      </c>
      <c r="AR224" s="16">
        <f t="shared" si="115"/>
        <v>3.2352941176470589</v>
      </c>
      <c r="AS224" s="16">
        <f t="shared" si="115"/>
        <v>3.5294117647058822</v>
      </c>
      <c r="AT224" s="16">
        <f t="shared" si="115"/>
        <v>3.1176470588235294</v>
      </c>
      <c r="AU224" s="28">
        <f t="shared" si="115"/>
        <v>3.2058823529411766</v>
      </c>
      <c r="AV224" s="28">
        <f t="shared" ref="AV224" si="116">AVERAGE(AV146:AV179)</f>
        <v>3.2647058823529411</v>
      </c>
      <c r="AW224" s="16">
        <f t="shared" si="115"/>
        <v>5.9117647058823533</v>
      </c>
      <c r="AX224" s="16">
        <f t="shared" si="115"/>
        <v>1.0294117647058822</v>
      </c>
      <c r="BI224" s="16">
        <v>1</v>
      </c>
      <c r="BO224" s="17" t="s">
        <v>1143</v>
      </c>
      <c r="BP224" s="17">
        <f>SUM(BP222:BP223)</f>
        <v>176</v>
      </c>
      <c r="BQ224" s="39">
        <f t="shared" si="107"/>
        <v>1</v>
      </c>
      <c r="BR224" s="40"/>
      <c r="BS224" s="40"/>
      <c r="BT224" s="40"/>
      <c r="BU224" s="40"/>
      <c r="BV224" s="40"/>
      <c r="BW224" s="42"/>
      <c r="BZ224" s="18"/>
      <c r="CA224" s="18"/>
      <c r="CB224" s="18"/>
      <c r="CC224" s="18"/>
      <c r="CD224" s="18"/>
      <c r="CE224" s="18"/>
      <c r="CF224" s="18"/>
      <c r="CG224" s="18"/>
      <c r="CH224" s="18"/>
      <c r="CI224" s="18"/>
      <c r="CJ224" s="18"/>
      <c r="CK224" s="18"/>
      <c r="CL224" s="18"/>
      <c r="CM224" s="18"/>
      <c r="CN224" s="18"/>
      <c r="CO224" s="18"/>
      <c r="CP224" s="18"/>
      <c r="CQ224" s="18"/>
    </row>
    <row r="225" spans="1:95" s="16" customFormat="1" ht="20" customHeight="1">
      <c r="AI225" s="29"/>
      <c r="BR225" s="11"/>
      <c r="BS225" s="11"/>
      <c r="BT225" s="11"/>
      <c r="BU225" s="11"/>
      <c r="BV225" s="11"/>
      <c r="BW225" s="11"/>
      <c r="BZ225" s="18"/>
      <c r="CA225" s="18"/>
      <c r="CB225" s="18"/>
      <c r="CC225" s="18"/>
      <c r="CD225" s="18"/>
      <c r="CE225" s="18"/>
      <c r="CF225" s="18"/>
      <c r="CG225" s="18"/>
      <c r="CH225" s="18"/>
      <c r="CI225" s="18"/>
      <c r="CJ225" s="18"/>
      <c r="CK225" s="18"/>
      <c r="CL225" s="18"/>
      <c r="CM225" s="18"/>
      <c r="CN225" s="18"/>
      <c r="CO225" s="18"/>
      <c r="CP225" s="18"/>
      <c r="CQ225" s="18"/>
    </row>
    <row r="226" spans="1:95" s="16" customFormat="1" ht="20" customHeight="1" thickBot="1">
      <c r="C226" s="33"/>
      <c r="AI226" s="29"/>
      <c r="BR226" s="11"/>
      <c r="BS226" s="11"/>
      <c r="BT226" s="11"/>
      <c r="BU226" s="11"/>
      <c r="BV226" s="11"/>
      <c r="BW226" s="11"/>
      <c r="BZ226" s="18"/>
      <c r="CA226" s="18"/>
      <c r="CB226" s="18"/>
      <c r="CC226" s="18"/>
      <c r="CD226" s="18"/>
      <c r="CE226" s="18"/>
      <c r="CF226" s="18"/>
      <c r="CG226" s="18"/>
      <c r="CH226" s="18"/>
      <c r="CI226" s="18"/>
      <c r="CJ226" s="18"/>
      <c r="CK226" s="18"/>
      <c r="CL226" s="18"/>
      <c r="CM226" s="18"/>
      <c r="CN226" s="18"/>
      <c r="CO226" s="18"/>
      <c r="CP226" s="18"/>
      <c r="CQ226" s="18"/>
    </row>
    <row r="227" spans="1:95" s="16" customFormat="1" ht="20" customHeight="1" thickTop="1">
      <c r="C227" s="37"/>
      <c r="AI227" s="29"/>
      <c r="BR227" s="11"/>
      <c r="BS227" s="11"/>
      <c r="BT227" s="11"/>
      <c r="BU227" s="11"/>
      <c r="BV227" s="11"/>
      <c r="BW227" s="11"/>
      <c r="BZ227" s="18"/>
      <c r="CA227" s="18"/>
      <c r="CB227" s="18"/>
      <c r="CC227" s="18"/>
      <c r="CD227" s="18"/>
      <c r="CE227" s="18"/>
      <c r="CF227" s="18"/>
      <c r="CG227" s="18"/>
      <c r="CH227" s="18"/>
      <c r="CI227" s="18"/>
      <c r="CJ227" s="18"/>
      <c r="CK227" s="18"/>
      <c r="CL227" s="18"/>
      <c r="CM227" s="18"/>
      <c r="CN227" s="18"/>
      <c r="CO227" s="18"/>
      <c r="CP227" s="18"/>
      <c r="CQ227" s="18"/>
    </row>
    <row r="228" spans="1:95" s="16" customFormat="1" ht="20" customHeight="1">
      <c r="AI228" s="29"/>
      <c r="BR228" s="11"/>
      <c r="BS228" s="11"/>
      <c r="BT228" s="11"/>
      <c r="BU228" s="11"/>
      <c r="BV228" s="11"/>
      <c r="BW228" s="11"/>
      <c r="BZ228" s="18"/>
      <c r="CA228" s="18"/>
      <c r="CB228" s="18"/>
      <c r="CC228" s="18"/>
      <c r="CD228" s="18"/>
      <c r="CE228" s="18"/>
      <c r="CF228" s="18"/>
      <c r="CG228" s="18"/>
      <c r="CH228" s="18"/>
      <c r="CI228" s="18"/>
      <c r="CJ228" s="18"/>
      <c r="CK228" s="18"/>
      <c r="CL228" s="18"/>
      <c r="CM228" s="18"/>
      <c r="CN228" s="18"/>
      <c r="CO228" s="18"/>
      <c r="CP228" s="18"/>
      <c r="CQ228" s="18"/>
    </row>
    <row r="229" spans="1:95" s="16" customFormat="1" ht="20" customHeight="1">
      <c r="A229" s="16" t="s">
        <v>1011</v>
      </c>
      <c r="B229" s="16" t="s">
        <v>1007</v>
      </c>
      <c r="Z229" s="16">
        <f t="shared" ref="Z229:AW229" si="117">TTEST(Z3:Z50,Z146:Z179,2,2)</f>
        <v>0.34577165588420877</v>
      </c>
      <c r="AA229" s="16">
        <f t="shared" si="117"/>
        <v>0.59886010928894051</v>
      </c>
      <c r="AB229" s="16">
        <f t="shared" si="117"/>
        <v>0.43806164283639337</v>
      </c>
      <c r="AC229" s="16">
        <f t="shared" si="117"/>
        <v>0.30340974562502554</v>
      </c>
      <c r="AD229" s="16">
        <f t="shared" si="117"/>
        <v>2.6233981561395826E-2</v>
      </c>
      <c r="AE229" s="16">
        <f t="shared" si="117"/>
        <v>2.0160149596075633E-4</v>
      </c>
      <c r="AF229" s="16">
        <f t="shared" si="117"/>
        <v>5.6499096414333511E-2</v>
      </c>
      <c r="AG229" s="16">
        <f t="shared" si="117"/>
        <v>8.6976800055675596E-2</v>
      </c>
      <c r="AH229" s="16">
        <f t="shared" si="117"/>
        <v>8.6976800055675596E-2</v>
      </c>
      <c r="AI229" s="29">
        <f>TTEST(AI3:AI50,AI146:AI179,2,2)</f>
        <v>0.87362145234611699</v>
      </c>
      <c r="AJ229" s="16">
        <f t="shared" si="117"/>
        <v>0.76618881118532978</v>
      </c>
      <c r="AK229" s="16">
        <f t="shared" si="117"/>
        <v>0.83023695659275987</v>
      </c>
      <c r="AL229" s="16">
        <f t="shared" si="117"/>
        <v>0.32843443502399494</v>
      </c>
      <c r="AM229" s="16">
        <f t="shared" si="117"/>
        <v>0.49463144975896989</v>
      </c>
      <c r="AN229" s="16">
        <f t="shared" si="117"/>
        <v>0.55689567854079458</v>
      </c>
      <c r="AO229" s="16">
        <f t="shared" si="117"/>
        <v>0.92064215327410137</v>
      </c>
      <c r="AP229" s="16">
        <f t="shared" si="117"/>
        <v>3.198526417505506E-2</v>
      </c>
      <c r="AQ229" s="16">
        <f>TTEST(AQ3:AQ50,AQ146:AQ179,2,2)</f>
        <v>0.77238970843483046</v>
      </c>
      <c r="AR229" s="16">
        <f>TTEST(AR3:AR50,AR146:AR179,2,2)</f>
        <v>0.62848837122137513</v>
      </c>
      <c r="AS229" s="16">
        <f>TTEST(AS3:AS50,AS146:AS179,2,2)</f>
        <v>0.70143175983771577</v>
      </c>
      <c r="AT229" s="16">
        <f t="shared" si="117"/>
        <v>0.71730616282092141</v>
      </c>
      <c r="AU229" s="16">
        <f t="shared" si="117"/>
        <v>0.65803373354047501</v>
      </c>
      <c r="AV229" s="16">
        <f t="shared" ref="AV229" si="118">TTEST(AV3:AV50,AV146:AV179,2,2)</f>
        <v>0.68174506140618818</v>
      </c>
      <c r="AW229" s="16">
        <f t="shared" si="117"/>
        <v>0.23707906288624092</v>
      </c>
      <c r="AX229" s="16">
        <f>TTEST(AX3:AX50,AX146:AX179,2,2)</f>
        <v>1.1304925852831836E-18</v>
      </c>
      <c r="BO229" s="19" t="s">
        <v>1290</v>
      </c>
      <c r="BR229" s="11"/>
      <c r="BS229" s="11"/>
      <c r="BT229" s="11"/>
      <c r="BU229" s="11"/>
      <c r="BV229" s="11"/>
      <c r="BW229" s="11"/>
      <c r="BZ229" s="18"/>
      <c r="CA229" s="18"/>
      <c r="CB229" s="18"/>
      <c r="CC229" s="18"/>
      <c r="CD229" s="18"/>
      <c r="CE229" s="18"/>
      <c r="CF229" s="18"/>
      <c r="CG229" s="18"/>
      <c r="CH229" s="18"/>
      <c r="CI229" s="18"/>
      <c r="CJ229" s="18"/>
      <c r="CK229" s="18"/>
      <c r="CL229" s="18"/>
      <c r="CM229" s="18"/>
      <c r="CN229" s="18"/>
      <c r="CO229" s="18"/>
      <c r="CP229" s="18"/>
      <c r="CQ229" s="18"/>
    </row>
    <row r="230" spans="1:95" s="16" customFormat="1" ht="20" customHeight="1">
      <c r="B230" s="16" t="s">
        <v>1008</v>
      </c>
      <c r="Z230" s="16">
        <f t="shared" ref="Z230:AW230" si="119">TTEST(Z51:Z99,Z146:Z179,2,2)</f>
        <v>0.77860071069039494</v>
      </c>
      <c r="AA230" s="16">
        <f t="shared" si="119"/>
        <v>0.94911795251330977</v>
      </c>
      <c r="AB230" s="16">
        <f t="shared" si="119"/>
        <v>0.22896985823187627</v>
      </c>
      <c r="AC230" s="16">
        <f t="shared" si="119"/>
        <v>0.66567393053878587</v>
      </c>
      <c r="AD230" s="16">
        <f t="shared" si="119"/>
        <v>0.39857875797988229</v>
      </c>
      <c r="AE230" s="16">
        <f t="shared" si="119"/>
        <v>7.3198360388207734E-2</v>
      </c>
      <c r="AF230" s="16">
        <f t="shared" si="119"/>
        <v>2.9350165800522045E-2</v>
      </c>
      <c r="AG230" s="16">
        <f t="shared" si="119"/>
        <v>6.0486059282439407E-2</v>
      </c>
      <c r="AH230" s="16">
        <f t="shared" si="119"/>
        <v>6.0486059282439407E-2</v>
      </c>
      <c r="AI230" s="29">
        <f>TTEST(AI51:AI99,AI146:AI179,2,2)</f>
        <v>0.90598601200213125</v>
      </c>
      <c r="AJ230" s="16">
        <f t="shared" si="119"/>
        <v>0.37390481214921678</v>
      </c>
      <c r="AK230" s="16">
        <f t="shared" si="119"/>
        <v>0.67120400079865172</v>
      </c>
      <c r="AL230" s="16">
        <f t="shared" si="119"/>
        <v>0.46696278918204293</v>
      </c>
      <c r="AM230" s="16">
        <f t="shared" si="119"/>
        <v>0.43489602436758745</v>
      </c>
      <c r="AN230" s="16">
        <f t="shared" si="119"/>
        <v>0.17856879858780819</v>
      </c>
      <c r="AO230" s="16">
        <f t="shared" si="119"/>
        <v>0.65102930485374788</v>
      </c>
      <c r="AP230" s="16">
        <f t="shared" si="119"/>
        <v>0.15483675714413708</v>
      </c>
      <c r="AQ230" s="16">
        <f>TTEST(AQ51:AQ99,AQ146:AQ179,2,2)</f>
        <v>0.14486758496080357</v>
      </c>
      <c r="AR230" s="16">
        <f>TTEST(AR51:AR99,AR146:AR179,2,2)</f>
        <v>0.15887962976461237</v>
      </c>
      <c r="AS230" s="16">
        <f>TTEST(AS51:AS99,AS146:AS179,2,2)</f>
        <v>0.16133467264196785</v>
      </c>
      <c r="AT230" s="16">
        <f t="shared" si="119"/>
        <v>7.5995677391301988E-2</v>
      </c>
      <c r="AU230" s="16">
        <f t="shared" si="119"/>
        <v>7.3613581279138765E-2</v>
      </c>
      <c r="AV230" s="16">
        <f t="shared" ref="AV230" si="120">TTEST(AV51:AV99,AV146:AV179,2,2)</f>
        <v>0.10016915300044908</v>
      </c>
      <c r="AW230" s="16">
        <f t="shared" si="119"/>
        <v>0.23218356305504959</v>
      </c>
      <c r="AX230" s="16">
        <f>TTEST(AX51:AX99,AX146:AX179,2,2)</f>
        <v>1.9692497269078973E-3</v>
      </c>
      <c r="BO230" s="17" t="s">
        <v>1305</v>
      </c>
      <c r="BP230" s="17">
        <f>COUNTIF(BP181:BP210,"=not finished")</f>
        <v>13</v>
      </c>
      <c r="BQ230" s="17">
        <f>BP230/$BP$235</f>
        <v>0.43333333333333335</v>
      </c>
      <c r="BR230" s="41"/>
      <c r="BS230" s="41"/>
      <c r="BT230" s="41"/>
      <c r="BU230" s="41"/>
      <c r="BV230" s="41"/>
      <c r="BW230" s="43"/>
      <c r="BZ230" s="18"/>
      <c r="CA230" s="18"/>
      <c r="CB230" s="18"/>
      <c r="CC230" s="18"/>
      <c r="CD230" s="18"/>
      <c r="CE230" s="18"/>
      <c r="CF230" s="18"/>
      <c r="CG230" s="18"/>
      <c r="CH230" s="18"/>
      <c r="CI230" s="18"/>
      <c r="CJ230" s="18"/>
      <c r="CK230" s="18"/>
      <c r="CL230" s="18"/>
      <c r="CM230" s="18"/>
      <c r="CN230" s="18"/>
      <c r="CO230" s="18"/>
      <c r="CP230" s="18"/>
      <c r="CQ230" s="18"/>
    </row>
    <row r="231" spans="1:95" s="16" customFormat="1" ht="20" customHeight="1">
      <c r="B231" s="16" t="s">
        <v>1009</v>
      </c>
      <c r="Z231" s="16">
        <f t="shared" ref="Z231:AW231" si="121">TTEST(Z100:Z145,Z146:Z179,2,2)</f>
        <v>0.76456840973606011</v>
      </c>
      <c r="AA231" s="16">
        <f t="shared" si="121"/>
        <v>0.53201791159368184</v>
      </c>
      <c r="AB231" s="16">
        <f t="shared" si="121"/>
        <v>0.2514202175459137</v>
      </c>
      <c r="AC231" s="16">
        <f t="shared" si="121"/>
        <v>0.14673213772497376</v>
      </c>
      <c r="AD231" s="16">
        <f t="shared" si="121"/>
        <v>9.6377252983237072E-2</v>
      </c>
      <c r="AE231" s="16">
        <f t="shared" si="121"/>
        <v>2.5522198656605698E-3</v>
      </c>
      <c r="AF231" s="16">
        <f t="shared" si="121"/>
        <v>5.6476013583024376E-3</v>
      </c>
      <c r="AG231" s="16">
        <f t="shared" si="121"/>
        <v>1.3720268225128934E-2</v>
      </c>
      <c r="AH231" s="16">
        <f t="shared" si="121"/>
        <v>1.3720268225128934E-2</v>
      </c>
      <c r="AI231" s="29">
        <f>TTEST(AI100:AI145,AI146:AI179,2,2)</f>
        <v>0.16881471100686887</v>
      </c>
      <c r="AJ231" s="16">
        <f t="shared" si="121"/>
        <v>0.23120121863380547</v>
      </c>
      <c r="AK231" s="16">
        <f t="shared" si="121"/>
        <v>0.19629943576695583</v>
      </c>
      <c r="AL231" s="16">
        <f t="shared" si="121"/>
        <v>3.9659057994267007E-2</v>
      </c>
      <c r="AM231" s="16">
        <f t="shared" si="121"/>
        <v>0.1279150557622778</v>
      </c>
      <c r="AN231" s="16">
        <f t="shared" si="121"/>
        <v>1.7484129546680341E-2</v>
      </c>
      <c r="AO231" s="16">
        <f t="shared" si="121"/>
        <v>0.30735183402670457</v>
      </c>
      <c r="AP231" s="16">
        <f t="shared" si="121"/>
        <v>1.2131152640309523E-3</v>
      </c>
      <c r="AQ231" s="16">
        <f>TTEST(AQ100:AQ145,AQ146:AQ179,2,2)</f>
        <v>0.4973616998422713</v>
      </c>
      <c r="AR231" s="16">
        <f>TTEST(AR100:AR145,AR146:AR179,2,2)</f>
        <v>0.40348402727420807</v>
      </c>
      <c r="AS231" s="16">
        <f>TTEST(AS100:AS145,AS146:AS179,2,2)</f>
        <v>0.21970129830993751</v>
      </c>
      <c r="AT231" s="16">
        <f t="shared" si="121"/>
        <v>0.29675822389893275</v>
      </c>
      <c r="AU231" s="16">
        <f t="shared" si="121"/>
        <v>0.51703025790458423</v>
      </c>
      <c r="AV231" s="16">
        <f t="shared" ref="AV231" si="122">TTEST(AV100:AV145,AV146:AV179,2,2)</f>
        <v>0.3545157491402624</v>
      </c>
      <c r="AW231" s="16">
        <f t="shared" si="121"/>
        <v>0.2472475879714954</v>
      </c>
      <c r="AX231" s="16">
        <f>TTEST(AX100:AX145,AX146:AX179,2,2)</f>
        <v>2.5771072900983235E-18</v>
      </c>
      <c r="BO231" s="17" t="s">
        <v>1306</v>
      </c>
      <c r="BP231" s="17">
        <f>COUNTIF(BP181:BP210,"*")-BP230</f>
        <v>17</v>
      </c>
      <c r="BQ231" s="17">
        <f t="shared" ref="BQ231:BQ235" si="123">BP231/$BP$235</f>
        <v>0.56666666666666665</v>
      </c>
      <c r="BR231" s="41"/>
      <c r="BS231" s="41"/>
      <c r="BT231" s="41"/>
      <c r="BU231" s="41"/>
      <c r="BV231" s="41"/>
      <c r="BW231" s="43"/>
      <c r="BZ231" s="18"/>
      <c r="CA231" s="18"/>
      <c r="CB231" s="18"/>
      <c r="CC231" s="18"/>
      <c r="CD231" s="18"/>
      <c r="CE231" s="18"/>
      <c r="CF231" s="18"/>
      <c r="CG231" s="18"/>
      <c r="CH231" s="18"/>
      <c r="CI231" s="18"/>
      <c r="CJ231" s="18"/>
      <c r="CK231" s="18"/>
      <c r="CL231" s="18"/>
      <c r="CM231" s="18"/>
      <c r="CN231" s="18"/>
      <c r="CO231" s="18"/>
      <c r="CP231" s="18"/>
      <c r="CQ231" s="18"/>
    </row>
    <row r="232" spans="1:95" ht="17" thickBot="1">
      <c r="AM232" s="26"/>
      <c r="BO232" s="12" t="s">
        <v>1137</v>
      </c>
      <c r="BP232" s="12">
        <f>COUNTIF(BP181:BP210,"=positive")</f>
        <v>4</v>
      </c>
      <c r="BQ232" s="12">
        <f t="shared" si="123"/>
        <v>0.13333333333333333</v>
      </c>
      <c r="BR232" s="41"/>
      <c r="BS232" s="41"/>
      <c r="BT232" s="41"/>
      <c r="BU232" s="41"/>
      <c r="BV232" s="41"/>
      <c r="BW232" s="43"/>
      <c r="BX232"/>
      <c r="BY232"/>
    </row>
    <row r="233" spans="1:95" ht="17" thickTop="1">
      <c r="BO233" s="12" t="s">
        <v>1138</v>
      </c>
      <c r="BP233" s="12">
        <f>COUNTIF(BP181:BP210,"=negative")</f>
        <v>9</v>
      </c>
      <c r="BQ233" s="12">
        <f t="shared" si="123"/>
        <v>0.3</v>
      </c>
      <c r="BR233" s="41"/>
      <c r="BS233" s="41"/>
      <c r="BT233" s="41"/>
      <c r="BU233" s="41"/>
      <c r="BV233" s="41"/>
      <c r="BW233" s="43"/>
      <c r="BX233"/>
      <c r="BY233"/>
    </row>
    <row r="234" spans="1:95">
      <c r="C234" t="s">
        <v>366</v>
      </c>
      <c r="D234">
        <f>COUNTIF($E$3:$E$179,"=no_education")</f>
        <v>1</v>
      </c>
      <c r="E234">
        <f>D234/$B$216</f>
        <v>5.6497175141242938E-3</v>
      </c>
      <c r="BO234" s="12" t="s">
        <v>1141</v>
      </c>
      <c r="BP234" s="12">
        <f>COUNTIF(BP181:BP210, "=balanced")</f>
        <v>2</v>
      </c>
      <c r="BQ234" s="12">
        <f t="shared" si="123"/>
        <v>6.6666666666666666E-2</v>
      </c>
      <c r="BR234" s="41"/>
      <c r="BS234" s="41"/>
      <c r="BT234" s="41"/>
      <c r="BU234" s="41"/>
      <c r="BV234" s="41"/>
      <c r="BW234" s="43"/>
      <c r="BX234"/>
      <c r="BY234"/>
    </row>
    <row r="235" spans="1:95">
      <c r="C235" t="s">
        <v>82</v>
      </c>
      <c r="D235">
        <f>COUNTIF($E$3:$E$179,"=secondary")</f>
        <v>28</v>
      </c>
      <c r="E235">
        <f t="shared" ref="E235:E239" si="124">D235/$B$216</f>
        <v>0.15819209039548024</v>
      </c>
      <c r="BO235" s="12" t="s">
        <v>1307</v>
      </c>
      <c r="BP235" s="12">
        <f>BP230+BP231</f>
        <v>30</v>
      </c>
      <c r="BQ235" s="12">
        <f t="shared" si="123"/>
        <v>1</v>
      </c>
      <c r="BR235" s="41"/>
      <c r="BS235" s="41"/>
      <c r="BT235" s="41"/>
      <c r="BU235" s="41"/>
      <c r="BV235" s="41"/>
      <c r="BW235" s="43"/>
      <c r="BX235"/>
      <c r="BY235"/>
    </row>
    <row r="236" spans="1:95">
      <c r="C236" t="s">
        <v>144</v>
      </c>
      <c r="D236">
        <f>COUNTIF($E$3:$E$179,"=college")</f>
        <v>51</v>
      </c>
      <c r="E236">
        <f t="shared" si="124"/>
        <v>0.28813559322033899</v>
      </c>
      <c r="Z236" s="3" t="s">
        <v>1012</v>
      </c>
      <c r="BP236"/>
      <c r="BQ236"/>
      <c r="BX236"/>
      <c r="BY236"/>
    </row>
    <row r="237" spans="1:95">
      <c r="C237" t="s">
        <v>1334</v>
      </c>
      <c r="D237">
        <f>COUNTIF($E$3:$E$179,"=udergrad")</f>
        <v>54</v>
      </c>
      <c r="E237">
        <f t="shared" si="124"/>
        <v>0.30508474576271188</v>
      </c>
      <c r="Z237" s="4" t="s">
        <v>1013</v>
      </c>
      <c r="BP237"/>
      <c r="BQ237"/>
      <c r="BX237"/>
      <c r="BY237"/>
    </row>
    <row r="238" spans="1:95">
      <c r="C238" t="s">
        <v>55</v>
      </c>
      <c r="D238">
        <f>COUNTIF($E$3:$E$179,"=graduate")</f>
        <v>36</v>
      </c>
      <c r="E238">
        <f t="shared" si="124"/>
        <v>0.20338983050847459</v>
      </c>
      <c r="Z238" s="3" t="s">
        <v>1014</v>
      </c>
      <c r="BP238"/>
      <c r="BQ238"/>
      <c r="BX238"/>
      <c r="BY238"/>
    </row>
    <row r="239" spans="1:95">
      <c r="C239" t="s">
        <v>95</v>
      </c>
      <c r="D239">
        <f>COUNTIF($E$3:$E$179,"=PhD")</f>
        <v>7</v>
      </c>
      <c r="E239">
        <f t="shared" si="124"/>
        <v>3.954802259887006E-2</v>
      </c>
      <c r="Z239" s="3" t="s">
        <v>1015</v>
      </c>
      <c r="BP239"/>
      <c r="BQ239"/>
      <c r="BX239"/>
      <c r="BY239"/>
    </row>
    <row r="240" spans="1:95">
      <c r="Z240" s="3" t="s">
        <v>1016</v>
      </c>
      <c r="BP240"/>
      <c r="BQ240"/>
      <c r="BX240"/>
      <c r="BY240"/>
    </row>
    <row r="241" spans="3:77">
      <c r="C241" t="s">
        <v>1335</v>
      </c>
      <c r="D241" t="e">
        <f>count</f>
        <v>#NAME?</v>
      </c>
      <c r="Z241" s="3" t="s">
        <v>1017</v>
      </c>
      <c r="BP241"/>
      <c r="BQ241"/>
      <c r="BX241"/>
      <c r="BY241"/>
    </row>
    <row r="242" spans="3:77">
      <c r="Z242" s="3" t="s">
        <v>1018</v>
      </c>
      <c r="BP242"/>
      <c r="BQ242"/>
      <c r="BX242"/>
      <c r="BY242"/>
    </row>
    <row r="243" spans="3:77">
      <c r="Z243" s="3" t="s">
        <v>1019</v>
      </c>
      <c r="BP243"/>
      <c r="BQ243"/>
      <c r="BX243"/>
      <c r="BY243"/>
    </row>
    <row r="244" spans="3:77">
      <c r="Z244" s="3" t="s">
        <v>1020</v>
      </c>
      <c r="BP244"/>
      <c r="BQ244"/>
      <c r="BX244"/>
      <c r="BY244"/>
    </row>
    <row r="245" spans="3:77">
      <c r="Z245" s="3" t="s">
        <v>1021</v>
      </c>
      <c r="BP245"/>
      <c r="BQ245"/>
      <c r="BX245"/>
      <c r="BY245"/>
    </row>
    <row r="246" spans="3:77">
      <c r="Z246" s="3" t="s">
        <v>1022</v>
      </c>
      <c r="BP246"/>
      <c r="BQ246"/>
      <c r="BX246"/>
      <c r="BY246"/>
    </row>
    <row r="247" spans="3:77">
      <c r="Z247" s="3" t="s">
        <v>1023</v>
      </c>
      <c r="BP247"/>
      <c r="BQ247"/>
      <c r="BX247"/>
      <c r="BY247"/>
    </row>
    <row r="248" spans="3:77">
      <c r="Z248" s="3" t="s">
        <v>1024</v>
      </c>
      <c r="BP248"/>
      <c r="BQ248"/>
      <c r="BX248"/>
      <c r="BY248"/>
    </row>
    <row r="249" spans="3:77">
      <c r="Z249" s="4" t="s">
        <v>1025</v>
      </c>
      <c r="BP249"/>
      <c r="BQ249"/>
      <c r="BX249"/>
      <c r="BY249"/>
    </row>
    <row r="250" spans="3:77">
      <c r="Z250" s="3" t="s">
        <v>1026</v>
      </c>
      <c r="BP250"/>
      <c r="BQ250"/>
      <c r="BX250"/>
      <c r="BY250"/>
    </row>
    <row r="251" spans="3:77">
      <c r="Z251" s="4" t="s">
        <v>1027</v>
      </c>
      <c r="BP251"/>
      <c r="BQ251"/>
      <c r="BX251"/>
      <c r="BY251"/>
    </row>
    <row r="252" spans="3:77">
      <c r="Z252" s="3" t="s">
        <v>1028</v>
      </c>
      <c r="BP252"/>
      <c r="BQ252"/>
      <c r="BX252"/>
      <c r="BY252"/>
    </row>
    <row r="253" spans="3:77">
      <c r="Z253" s="3" t="s">
        <v>1029</v>
      </c>
      <c r="BP253"/>
      <c r="BQ253"/>
      <c r="BX253"/>
      <c r="BY253"/>
    </row>
    <row r="254" spans="3:77">
      <c r="Z254" s="3" t="s">
        <v>1030</v>
      </c>
      <c r="BP254"/>
      <c r="BQ254"/>
      <c r="BX254"/>
      <c r="BY254"/>
    </row>
    <row r="255" spans="3:77">
      <c r="Z255" s="3" t="s">
        <v>1031</v>
      </c>
      <c r="BP255"/>
      <c r="BQ255"/>
      <c r="BX255"/>
      <c r="BY255"/>
    </row>
    <row r="256" spans="3:77">
      <c r="Z256" s="3" t="s">
        <v>1032</v>
      </c>
      <c r="BP256"/>
      <c r="BQ256"/>
      <c r="BX256"/>
      <c r="BY256"/>
    </row>
    <row r="257" spans="26:77">
      <c r="Z257" s="3" t="s">
        <v>1033</v>
      </c>
      <c r="BP257"/>
      <c r="BQ257"/>
      <c r="BX257"/>
      <c r="BY257"/>
    </row>
    <row r="258" spans="26:77">
      <c r="Z258" s="3" t="s">
        <v>1034</v>
      </c>
      <c r="BP258"/>
      <c r="BQ258"/>
      <c r="BX258"/>
      <c r="BY258"/>
    </row>
    <row r="259" spans="26:77">
      <c r="Z259" s="3" t="s">
        <v>1035</v>
      </c>
      <c r="BP259"/>
      <c r="BQ259"/>
      <c r="BX259"/>
      <c r="BY259"/>
    </row>
    <row r="260" spans="26:77">
      <c r="Z260" s="3" t="s">
        <v>1036</v>
      </c>
      <c r="BP260"/>
      <c r="BQ260"/>
      <c r="BX260"/>
      <c r="BY260"/>
    </row>
    <row r="261" spans="26:77">
      <c r="Z261" s="4" t="s">
        <v>1037</v>
      </c>
      <c r="BP261"/>
      <c r="BQ261"/>
      <c r="BX261"/>
      <c r="BY261"/>
    </row>
    <row r="262" spans="26:77">
      <c r="Z262" s="3" t="s">
        <v>1038</v>
      </c>
      <c r="BP262"/>
      <c r="BQ262"/>
      <c r="BX262"/>
      <c r="BY262"/>
    </row>
    <row r="263" spans="26:77">
      <c r="BP263"/>
      <c r="BQ263"/>
      <c r="BX263"/>
      <c r="BY263"/>
    </row>
  </sheetData>
  <sortState xmlns:xlrd2="http://schemas.microsoft.com/office/spreadsheetml/2017/richdata2" ref="A181:CR212">
    <sortCondition ref="C181:C212"/>
  </sortState>
  <conditionalFormatting sqref="BF211:BH1048576 BF2:BH180 BF181:BF210 BI181:BJ210">
    <cfRule type="colorScale" priority="7">
      <colorScale>
        <cfvo type="min"/>
        <cfvo type="num" val="0.05"/>
        <color rgb="FFFF7128"/>
        <color rgb="FFFFEF9C"/>
      </colorScale>
    </cfRule>
    <cfRule type="colorScale" priority="8">
      <colorScale>
        <cfvo type="min"/>
        <cfvo type="num" val="0"/>
        <color rgb="FFFF7128"/>
        <color rgb="FFFFEF9C"/>
      </colorScale>
    </cfRule>
  </conditionalFormatting>
  <conditionalFormatting sqref="BZ3:CQ179">
    <cfRule type="cellIs" dxfId="5" priority="4" operator="equal">
      <formula>TRUE</formula>
    </cfRule>
    <cfRule type="colorScale" priority="5">
      <colorScale>
        <cfvo type="formula" val="TRUE"/>
        <cfvo type="formula" val="FALSE"/>
        <color rgb="FFFF7128"/>
        <color rgb="FFFFEF9C"/>
      </colorScale>
    </cfRule>
    <cfRule type="colorScale" priority="6">
      <colorScale>
        <cfvo type="min"/>
        <cfvo type="percentile" val="50"/>
        <cfvo type="max"/>
        <color rgb="FFF8696B"/>
        <color rgb="FFFFEB84"/>
        <color rgb="FF63BE7B"/>
      </colorScale>
    </cfRule>
  </conditionalFormatting>
  <conditionalFormatting sqref="Z221:AX224">
    <cfRule type="colorScale" priority="11">
      <colorScale>
        <cfvo type="min"/>
        <cfvo type="percentile" val="50"/>
        <cfvo type="max"/>
        <color rgb="FFF8696B"/>
        <color rgb="FFFFEB84"/>
        <color rgb="FF63BE7B"/>
      </colorScale>
    </cfRule>
  </conditionalFormatting>
  <conditionalFormatting sqref="Z229:AX231">
    <cfRule type="colorScale" priority="13">
      <colorScale>
        <cfvo type="min"/>
        <cfvo type="num" val="0.05"/>
        <color rgb="FFFF7128"/>
        <color rgb="FFFFEF9C"/>
      </colorScale>
    </cfRule>
  </conditionalFormatting>
  <conditionalFormatting sqref="BR3:BW179">
    <cfRule type="cellIs" dxfId="4" priority="1" operator="equal">
      <formula>TRUE</formula>
    </cfRule>
    <cfRule type="colorScale" priority="2">
      <colorScale>
        <cfvo type="formula" val="TRUE"/>
        <cfvo type="formula" val="FALSE"/>
        <color rgb="FFFF7128"/>
        <color rgb="FFFFEF9C"/>
      </colorScale>
    </cfRule>
    <cfRule type="colorScale" priority="3">
      <colorScale>
        <cfvo type="min"/>
        <cfvo type="percentile" val="50"/>
        <cfvo type="max"/>
        <color rgb="FFF8696B"/>
        <color rgb="FFFFEB84"/>
        <color rgb="FF63BE7B"/>
      </colorScale>
    </cfRule>
  </conditionalFormatting>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6476-05C7-5F43-94FD-D8CC48D25A3D}">
  <dimension ref="A1:J181"/>
  <sheetViews>
    <sheetView workbookViewId="0">
      <selection activeCell="M31" sqref="M31"/>
    </sheetView>
  </sheetViews>
  <sheetFormatPr baseColWidth="10" defaultRowHeight="16"/>
  <sheetData>
    <row r="1" spans="1:10">
      <c r="A1" t="s">
        <v>0</v>
      </c>
      <c r="C1" t="s">
        <v>44</v>
      </c>
    </row>
    <row r="2" spans="1:10">
      <c r="A2" t="s">
        <v>281</v>
      </c>
      <c r="B2">
        <v>1</v>
      </c>
      <c r="C2">
        <v>3</v>
      </c>
      <c r="D2">
        <f>B2/C2</f>
        <v>0.33333333333333331</v>
      </c>
      <c r="G2">
        <v>0.33333333333333331</v>
      </c>
      <c r="H2">
        <v>0.5</v>
      </c>
      <c r="I2">
        <v>1</v>
      </c>
      <c r="J2">
        <v>0.5</v>
      </c>
    </row>
    <row r="3" spans="1:10">
      <c r="A3" t="s">
        <v>281</v>
      </c>
      <c r="B3">
        <v>1</v>
      </c>
      <c r="C3">
        <v>4</v>
      </c>
      <c r="D3">
        <f t="shared" ref="D3:D66" si="0">B3/C3</f>
        <v>0.25</v>
      </c>
      <c r="G3">
        <v>0.25</v>
      </c>
      <c r="H3">
        <v>0.25</v>
      </c>
      <c r="I3">
        <v>0.33333333333333331</v>
      </c>
      <c r="J3">
        <v>0.33333333333333331</v>
      </c>
    </row>
    <row r="4" spans="1:10">
      <c r="A4" t="s">
        <v>281</v>
      </c>
      <c r="B4">
        <v>1</v>
      </c>
      <c r="C4">
        <v>5</v>
      </c>
      <c r="D4">
        <f t="shared" si="0"/>
        <v>0.2</v>
      </c>
      <c r="G4">
        <v>0.2</v>
      </c>
      <c r="H4">
        <v>1</v>
      </c>
      <c r="I4">
        <v>1</v>
      </c>
      <c r="J4">
        <v>0.66666666666666663</v>
      </c>
    </row>
    <row r="5" spans="1:10">
      <c r="A5" t="s">
        <v>281</v>
      </c>
      <c r="B5">
        <v>3</v>
      </c>
      <c r="C5">
        <v>5</v>
      </c>
      <c r="D5">
        <f t="shared" si="0"/>
        <v>0.6</v>
      </c>
      <c r="G5">
        <v>0.6</v>
      </c>
      <c r="H5">
        <v>1</v>
      </c>
      <c r="I5">
        <v>0.33333333333333331</v>
      </c>
      <c r="J5">
        <v>0.6</v>
      </c>
    </row>
    <row r="6" spans="1:10">
      <c r="A6" t="s">
        <v>281</v>
      </c>
      <c r="B6">
        <v>1</v>
      </c>
      <c r="C6">
        <v>5</v>
      </c>
      <c r="D6">
        <f t="shared" si="0"/>
        <v>0.2</v>
      </c>
      <c r="G6">
        <v>0.2</v>
      </c>
      <c r="H6">
        <v>1</v>
      </c>
      <c r="I6">
        <v>1</v>
      </c>
      <c r="J6">
        <v>1</v>
      </c>
    </row>
    <row r="7" spans="1:10">
      <c r="A7" t="s">
        <v>281</v>
      </c>
      <c r="B7">
        <v>1</v>
      </c>
      <c r="C7">
        <v>3</v>
      </c>
      <c r="D7">
        <f t="shared" si="0"/>
        <v>0.33333333333333331</v>
      </c>
      <c r="G7">
        <v>0.33333333333333331</v>
      </c>
      <c r="H7">
        <v>1</v>
      </c>
      <c r="I7">
        <v>0.33333333333333331</v>
      </c>
      <c r="J7">
        <v>0.5</v>
      </c>
    </row>
    <row r="8" spans="1:10">
      <c r="A8" t="s">
        <v>281</v>
      </c>
      <c r="B8">
        <v>1</v>
      </c>
      <c r="C8">
        <v>1</v>
      </c>
      <c r="D8">
        <f t="shared" si="0"/>
        <v>1</v>
      </c>
      <c r="G8">
        <v>1</v>
      </c>
      <c r="H8">
        <v>0.25</v>
      </c>
      <c r="I8">
        <v>1</v>
      </c>
      <c r="J8">
        <v>0.33333333333333331</v>
      </c>
    </row>
    <row r="9" spans="1:10">
      <c r="A9" t="s">
        <v>281</v>
      </c>
      <c r="B9">
        <v>1</v>
      </c>
      <c r="C9">
        <v>1</v>
      </c>
      <c r="D9">
        <f t="shared" si="0"/>
        <v>1</v>
      </c>
      <c r="G9">
        <v>1</v>
      </c>
      <c r="H9">
        <v>0.2</v>
      </c>
      <c r="I9">
        <v>1</v>
      </c>
      <c r="J9">
        <v>1</v>
      </c>
    </row>
    <row r="10" spans="1:10">
      <c r="A10" t="s">
        <v>281</v>
      </c>
      <c r="B10">
        <v>1</v>
      </c>
      <c r="C10">
        <v>3</v>
      </c>
      <c r="D10">
        <f t="shared" si="0"/>
        <v>0.33333333333333331</v>
      </c>
      <c r="G10">
        <v>0.33333333333333331</v>
      </c>
      <c r="H10">
        <v>0.5</v>
      </c>
      <c r="I10">
        <v>0.4</v>
      </c>
      <c r="J10">
        <v>0.5</v>
      </c>
    </row>
    <row r="11" spans="1:10">
      <c r="A11" t="s">
        <v>281</v>
      </c>
      <c r="B11">
        <v>1</v>
      </c>
      <c r="C11">
        <v>1</v>
      </c>
      <c r="D11">
        <f t="shared" si="0"/>
        <v>1</v>
      </c>
      <c r="G11">
        <v>1</v>
      </c>
      <c r="H11">
        <v>0.4</v>
      </c>
      <c r="I11">
        <v>0.5</v>
      </c>
      <c r="J11">
        <v>0</v>
      </c>
    </row>
    <row r="12" spans="1:10">
      <c r="A12" t="s">
        <v>281</v>
      </c>
      <c r="B12">
        <v>1</v>
      </c>
      <c r="C12">
        <v>1</v>
      </c>
      <c r="D12">
        <f t="shared" si="0"/>
        <v>1</v>
      </c>
      <c r="G12">
        <v>1</v>
      </c>
      <c r="H12">
        <v>1</v>
      </c>
      <c r="I12">
        <v>0</v>
      </c>
      <c r="J12">
        <v>0.5</v>
      </c>
    </row>
    <row r="13" spans="1:10">
      <c r="A13" t="s">
        <v>281</v>
      </c>
      <c r="B13">
        <v>4</v>
      </c>
      <c r="C13">
        <v>4</v>
      </c>
      <c r="D13">
        <f t="shared" si="0"/>
        <v>1</v>
      </c>
      <c r="G13">
        <v>1</v>
      </c>
      <c r="H13">
        <v>1</v>
      </c>
      <c r="I13">
        <v>0.25</v>
      </c>
      <c r="J13">
        <v>0.4</v>
      </c>
    </row>
    <row r="14" spans="1:10">
      <c r="A14" t="s">
        <v>281</v>
      </c>
      <c r="B14">
        <v>2</v>
      </c>
      <c r="C14">
        <v>4</v>
      </c>
      <c r="D14">
        <f t="shared" si="0"/>
        <v>0.5</v>
      </c>
      <c r="G14">
        <v>0.5</v>
      </c>
      <c r="H14">
        <v>1</v>
      </c>
      <c r="I14">
        <v>0.8</v>
      </c>
      <c r="J14">
        <v>0.2</v>
      </c>
    </row>
    <row r="15" spans="1:10">
      <c r="A15" t="s">
        <v>281</v>
      </c>
      <c r="B15">
        <v>1</v>
      </c>
      <c r="C15">
        <v>1</v>
      </c>
      <c r="D15">
        <f t="shared" si="0"/>
        <v>1</v>
      </c>
      <c r="G15">
        <v>1</v>
      </c>
      <c r="H15">
        <v>0</v>
      </c>
      <c r="I15">
        <v>1</v>
      </c>
      <c r="J15">
        <v>0.66666666666666663</v>
      </c>
    </row>
    <row r="16" spans="1:10">
      <c r="A16" t="s">
        <v>281</v>
      </c>
      <c r="B16">
        <v>0</v>
      </c>
      <c r="C16">
        <v>2</v>
      </c>
      <c r="D16">
        <f t="shared" si="0"/>
        <v>0</v>
      </c>
      <c r="G16">
        <v>0</v>
      </c>
      <c r="H16">
        <v>0.4</v>
      </c>
      <c r="I16">
        <v>1</v>
      </c>
      <c r="J16">
        <v>1</v>
      </c>
    </row>
    <row r="17" spans="1:10">
      <c r="A17" t="s">
        <v>281</v>
      </c>
      <c r="B17">
        <v>2</v>
      </c>
      <c r="C17">
        <v>5</v>
      </c>
      <c r="D17">
        <f t="shared" si="0"/>
        <v>0.4</v>
      </c>
      <c r="G17">
        <v>0.4</v>
      </c>
      <c r="H17">
        <v>1</v>
      </c>
      <c r="I17">
        <v>0.5</v>
      </c>
      <c r="J17">
        <v>1</v>
      </c>
    </row>
    <row r="18" spans="1:10">
      <c r="A18" t="s">
        <v>281</v>
      </c>
      <c r="B18">
        <v>3</v>
      </c>
      <c r="C18">
        <v>5</v>
      </c>
      <c r="D18">
        <f t="shared" si="0"/>
        <v>0.6</v>
      </c>
      <c r="G18">
        <v>0.6</v>
      </c>
      <c r="H18">
        <v>0.2</v>
      </c>
      <c r="I18">
        <v>0</v>
      </c>
      <c r="J18">
        <v>1</v>
      </c>
    </row>
    <row r="19" spans="1:10">
      <c r="A19" t="s">
        <v>281</v>
      </c>
      <c r="B19">
        <v>1</v>
      </c>
      <c r="C19">
        <v>5</v>
      </c>
      <c r="D19">
        <f t="shared" si="0"/>
        <v>0.2</v>
      </c>
      <c r="G19">
        <v>0.2</v>
      </c>
      <c r="H19">
        <v>0.66666666666666663</v>
      </c>
      <c r="I19">
        <v>0.4</v>
      </c>
      <c r="J19">
        <v>0.4</v>
      </c>
    </row>
    <row r="20" spans="1:10">
      <c r="A20" t="s">
        <v>281</v>
      </c>
      <c r="B20">
        <v>1</v>
      </c>
      <c r="C20">
        <v>1</v>
      </c>
      <c r="D20">
        <f t="shared" si="0"/>
        <v>1</v>
      </c>
      <c r="G20">
        <v>1</v>
      </c>
      <c r="H20">
        <v>1</v>
      </c>
      <c r="I20">
        <v>0.5</v>
      </c>
      <c r="J20">
        <v>0.2</v>
      </c>
    </row>
    <row r="21" spans="1:10">
      <c r="A21" t="s">
        <v>281</v>
      </c>
      <c r="B21">
        <v>3</v>
      </c>
      <c r="C21">
        <v>4</v>
      </c>
      <c r="D21">
        <f t="shared" si="0"/>
        <v>0.75</v>
      </c>
      <c r="G21">
        <v>0.75</v>
      </c>
      <c r="H21">
        <v>0.66666666666666663</v>
      </c>
      <c r="I21">
        <v>0.5</v>
      </c>
      <c r="J21">
        <v>0.2</v>
      </c>
    </row>
    <row r="22" spans="1:10">
      <c r="A22" t="s">
        <v>281</v>
      </c>
      <c r="B22">
        <v>1</v>
      </c>
      <c r="C22">
        <v>1</v>
      </c>
      <c r="D22">
        <f t="shared" si="0"/>
        <v>1</v>
      </c>
      <c r="G22">
        <v>1</v>
      </c>
      <c r="H22">
        <v>0</v>
      </c>
      <c r="I22">
        <v>0.5</v>
      </c>
      <c r="J22">
        <v>0.5</v>
      </c>
    </row>
    <row r="23" spans="1:10">
      <c r="A23" t="s">
        <v>281</v>
      </c>
      <c r="B23">
        <v>1</v>
      </c>
      <c r="C23">
        <v>4</v>
      </c>
      <c r="D23">
        <f t="shared" si="0"/>
        <v>0.25</v>
      </c>
      <c r="G23">
        <v>0.25</v>
      </c>
      <c r="H23">
        <v>0.25</v>
      </c>
      <c r="I23">
        <v>1</v>
      </c>
      <c r="J23">
        <v>1</v>
      </c>
    </row>
    <row r="24" spans="1:10">
      <c r="A24" t="s">
        <v>281</v>
      </c>
      <c r="B24">
        <v>1</v>
      </c>
      <c r="C24">
        <v>3</v>
      </c>
      <c r="D24">
        <f t="shared" si="0"/>
        <v>0.33333333333333331</v>
      </c>
      <c r="G24">
        <v>0.33333333333333331</v>
      </c>
      <c r="H24">
        <v>0.75</v>
      </c>
      <c r="I24">
        <v>0.33333333333333331</v>
      </c>
      <c r="J24">
        <v>0.75</v>
      </c>
    </row>
    <row r="25" spans="1:10">
      <c r="A25" t="s">
        <v>281</v>
      </c>
      <c r="B25">
        <v>1</v>
      </c>
      <c r="C25">
        <v>3</v>
      </c>
      <c r="D25">
        <f t="shared" si="0"/>
        <v>0.33333333333333331</v>
      </c>
      <c r="G25">
        <v>0.33333333333333331</v>
      </c>
      <c r="H25">
        <v>0.66666666666666663</v>
      </c>
      <c r="I25">
        <v>0.2</v>
      </c>
      <c r="J25">
        <v>1</v>
      </c>
    </row>
    <row r="26" spans="1:10">
      <c r="A26" t="s">
        <v>281</v>
      </c>
      <c r="B26">
        <v>0</v>
      </c>
      <c r="C26">
        <v>1</v>
      </c>
      <c r="D26">
        <f t="shared" si="0"/>
        <v>0</v>
      </c>
      <c r="G26">
        <v>0</v>
      </c>
      <c r="H26">
        <v>1</v>
      </c>
      <c r="I26">
        <v>0.2</v>
      </c>
      <c r="J26">
        <v>1</v>
      </c>
    </row>
    <row r="27" spans="1:10">
      <c r="A27" t="s">
        <v>281</v>
      </c>
      <c r="B27">
        <v>1</v>
      </c>
      <c r="C27">
        <v>4</v>
      </c>
      <c r="D27">
        <f t="shared" si="0"/>
        <v>0.25</v>
      </c>
      <c r="G27">
        <v>0.25</v>
      </c>
      <c r="H27">
        <v>1</v>
      </c>
      <c r="I27">
        <v>0.6</v>
      </c>
      <c r="J27">
        <v>0.25</v>
      </c>
    </row>
    <row r="28" spans="1:10">
      <c r="A28" t="s">
        <v>281</v>
      </c>
      <c r="B28">
        <v>2</v>
      </c>
      <c r="C28">
        <v>4</v>
      </c>
      <c r="D28">
        <f t="shared" si="0"/>
        <v>0.5</v>
      </c>
      <c r="G28">
        <v>0.5</v>
      </c>
      <c r="H28">
        <v>0.66666666666666663</v>
      </c>
      <c r="I28">
        <v>1</v>
      </c>
      <c r="J28">
        <v>1</v>
      </c>
    </row>
    <row r="29" spans="1:10">
      <c r="A29" t="s">
        <v>281</v>
      </c>
      <c r="B29">
        <v>2</v>
      </c>
      <c r="C29">
        <v>2</v>
      </c>
      <c r="D29">
        <f t="shared" si="0"/>
        <v>1</v>
      </c>
      <c r="G29">
        <v>1</v>
      </c>
      <c r="H29">
        <v>0.33333333333333331</v>
      </c>
      <c r="I29">
        <v>0</v>
      </c>
      <c r="J29">
        <v>1</v>
      </c>
    </row>
    <row r="30" spans="1:10">
      <c r="A30" t="s">
        <v>281</v>
      </c>
      <c r="B30">
        <v>3</v>
      </c>
      <c r="C30">
        <v>4</v>
      </c>
      <c r="D30">
        <f t="shared" si="0"/>
        <v>0.75</v>
      </c>
      <c r="G30">
        <v>0.75</v>
      </c>
      <c r="H30">
        <v>0</v>
      </c>
      <c r="I30">
        <v>0.2</v>
      </c>
      <c r="J30">
        <v>0</v>
      </c>
    </row>
    <row r="31" spans="1:10">
      <c r="A31" t="s">
        <v>281</v>
      </c>
      <c r="B31">
        <v>1</v>
      </c>
      <c r="C31">
        <v>2</v>
      </c>
      <c r="D31">
        <f t="shared" si="0"/>
        <v>0.5</v>
      </c>
      <c r="G31">
        <v>0.5</v>
      </c>
      <c r="H31">
        <v>1</v>
      </c>
      <c r="I31">
        <v>0.33333333333333331</v>
      </c>
      <c r="J31">
        <v>1</v>
      </c>
    </row>
    <row r="32" spans="1:10">
      <c r="A32" t="s">
        <v>281</v>
      </c>
      <c r="B32">
        <v>2</v>
      </c>
      <c r="C32">
        <v>2</v>
      </c>
      <c r="D32">
        <f t="shared" si="0"/>
        <v>1</v>
      </c>
      <c r="G32">
        <v>1</v>
      </c>
      <c r="H32">
        <v>0.75</v>
      </c>
      <c r="I32">
        <v>1</v>
      </c>
      <c r="J32">
        <v>0.5</v>
      </c>
    </row>
    <row r="33" spans="1:10">
      <c r="A33" t="s">
        <v>281</v>
      </c>
      <c r="B33">
        <v>1</v>
      </c>
      <c r="C33">
        <v>4</v>
      </c>
      <c r="D33">
        <f t="shared" si="0"/>
        <v>0.25</v>
      </c>
      <c r="G33">
        <v>0.25</v>
      </c>
      <c r="H33">
        <v>0.5</v>
      </c>
      <c r="I33">
        <v>0</v>
      </c>
      <c r="J33">
        <v>0.33333333333333331</v>
      </c>
    </row>
    <row r="34" spans="1:10">
      <c r="A34" t="s">
        <v>281</v>
      </c>
      <c r="B34">
        <v>1</v>
      </c>
      <c r="C34">
        <v>2</v>
      </c>
      <c r="D34">
        <f t="shared" si="0"/>
        <v>0.5</v>
      </c>
      <c r="G34">
        <v>0.5</v>
      </c>
      <c r="H34">
        <v>0.5</v>
      </c>
      <c r="I34">
        <v>1</v>
      </c>
    </row>
    <row r="35" spans="1:10">
      <c r="A35" t="s">
        <v>281</v>
      </c>
      <c r="B35">
        <v>1</v>
      </c>
      <c r="C35">
        <v>1</v>
      </c>
      <c r="D35">
        <f t="shared" si="0"/>
        <v>1</v>
      </c>
      <c r="G35">
        <v>1</v>
      </c>
      <c r="H35">
        <v>1</v>
      </c>
      <c r="I35">
        <v>1</v>
      </c>
    </row>
    <row r="36" spans="1:10">
      <c r="A36" t="s">
        <v>281</v>
      </c>
      <c r="B36">
        <v>3</v>
      </c>
      <c r="C36">
        <v>3</v>
      </c>
      <c r="D36">
        <f t="shared" si="0"/>
        <v>1</v>
      </c>
      <c r="G36">
        <v>1</v>
      </c>
      <c r="H36">
        <v>0.5</v>
      </c>
      <c r="I36">
        <v>0.2</v>
      </c>
    </row>
    <row r="37" spans="1:10">
      <c r="A37" t="s">
        <v>281</v>
      </c>
      <c r="B37">
        <v>2</v>
      </c>
      <c r="C37">
        <v>4</v>
      </c>
      <c r="D37">
        <f t="shared" si="0"/>
        <v>0.5</v>
      </c>
      <c r="G37">
        <v>0.5</v>
      </c>
      <c r="H37">
        <v>0.5</v>
      </c>
      <c r="I37">
        <v>1</v>
      </c>
    </row>
    <row r="38" spans="1:10">
      <c r="A38" t="s">
        <v>281</v>
      </c>
      <c r="B38">
        <v>1</v>
      </c>
      <c r="C38">
        <v>1</v>
      </c>
      <c r="D38">
        <f t="shared" si="0"/>
        <v>1</v>
      </c>
      <c r="G38">
        <v>1</v>
      </c>
      <c r="H38">
        <v>0.33333333333333331</v>
      </c>
      <c r="I38">
        <v>0.5</v>
      </c>
    </row>
    <row r="39" spans="1:10">
      <c r="A39" t="s">
        <v>281</v>
      </c>
      <c r="B39">
        <v>1</v>
      </c>
      <c r="C39">
        <v>2</v>
      </c>
      <c r="D39">
        <f t="shared" si="0"/>
        <v>0.5</v>
      </c>
      <c r="G39">
        <v>0.5</v>
      </c>
      <c r="H39">
        <v>0</v>
      </c>
      <c r="I39">
        <v>0.5</v>
      </c>
    </row>
    <row r="40" spans="1:10">
      <c r="A40" t="s">
        <v>281</v>
      </c>
      <c r="B40">
        <v>1</v>
      </c>
      <c r="C40">
        <v>2</v>
      </c>
      <c r="D40">
        <f t="shared" si="0"/>
        <v>0.5</v>
      </c>
      <c r="G40">
        <v>0.5</v>
      </c>
      <c r="H40">
        <v>1</v>
      </c>
      <c r="I40">
        <v>0.2</v>
      </c>
    </row>
    <row r="41" spans="1:10">
      <c r="A41" t="s">
        <v>281</v>
      </c>
      <c r="B41">
        <v>1</v>
      </c>
      <c r="C41">
        <v>2</v>
      </c>
      <c r="D41">
        <f t="shared" si="0"/>
        <v>0.5</v>
      </c>
      <c r="G41">
        <v>0.5</v>
      </c>
      <c r="H41">
        <v>0.66666666666666663</v>
      </c>
      <c r="I41">
        <v>0.33333333333333331</v>
      </c>
    </row>
    <row r="42" spans="1:10">
      <c r="A42" t="s">
        <v>281</v>
      </c>
      <c r="B42">
        <v>1</v>
      </c>
      <c r="C42">
        <v>5</v>
      </c>
      <c r="D42">
        <f t="shared" si="0"/>
        <v>0.2</v>
      </c>
      <c r="G42">
        <v>0.2</v>
      </c>
      <c r="H42">
        <v>0.33333333333333331</v>
      </c>
      <c r="I42">
        <v>0.5</v>
      </c>
    </row>
    <row r="43" spans="1:10">
      <c r="A43" t="s">
        <v>281</v>
      </c>
      <c r="B43">
        <v>1</v>
      </c>
      <c r="C43">
        <v>3</v>
      </c>
      <c r="D43">
        <f t="shared" si="0"/>
        <v>0.33333333333333331</v>
      </c>
      <c r="G43">
        <v>0.33333333333333331</v>
      </c>
      <c r="H43">
        <v>0.4</v>
      </c>
      <c r="I43">
        <v>1</v>
      </c>
    </row>
    <row r="44" spans="1:10">
      <c r="A44" t="s">
        <v>281</v>
      </c>
      <c r="B44">
        <v>2</v>
      </c>
      <c r="C44">
        <v>3</v>
      </c>
      <c r="D44">
        <f t="shared" si="0"/>
        <v>0.66666666666666663</v>
      </c>
      <c r="G44">
        <v>0.66666666666666663</v>
      </c>
      <c r="H44">
        <v>1</v>
      </c>
      <c r="I44">
        <v>0.33333333333333331</v>
      </c>
    </row>
    <row r="45" spans="1:10">
      <c r="A45" t="s">
        <v>281</v>
      </c>
      <c r="B45">
        <v>3</v>
      </c>
      <c r="C45">
        <v>3</v>
      </c>
      <c r="D45">
        <f t="shared" si="0"/>
        <v>1</v>
      </c>
      <c r="G45">
        <v>1</v>
      </c>
      <c r="H45">
        <v>0.5</v>
      </c>
      <c r="I45">
        <v>0.5</v>
      </c>
    </row>
    <row r="46" spans="1:10">
      <c r="A46" t="s">
        <v>281</v>
      </c>
      <c r="B46">
        <v>1</v>
      </c>
      <c r="C46">
        <v>1</v>
      </c>
      <c r="D46">
        <f t="shared" si="0"/>
        <v>1</v>
      </c>
      <c r="G46">
        <v>1</v>
      </c>
      <c r="H46">
        <v>0.33333333333333331</v>
      </c>
      <c r="I46">
        <v>1</v>
      </c>
    </row>
    <row r="47" spans="1:10">
      <c r="A47" t="s">
        <v>281</v>
      </c>
      <c r="B47">
        <v>1</v>
      </c>
      <c r="C47">
        <v>2</v>
      </c>
      <c r="D47">
        <f t="shared" si="0"/>
        <v>0.5</v>
      </c>
      <c r="G47">
        <v>0.5</v>
      </c>
      <c r="H47">
        <v>0.33333333333333331</v>
      </c>
    </row>
    <row r="48" spans="1:10">
      <c r="A48" t="s">
        <v>562</v>
      </c>
      <c r="B48">
        <v>2</v>
      </c>
      <c r="C48">
        <v>4</v>
      </c>
      <c r="D48">
        <f t="shared" si="0"/>
        <v>0.5</v>
      </c>
      <c r="H48">
        <v>0.2</v>
      </c>
    </row>
    <row r="49" spans="1:8">
      <c r="A49" t="s">
        <v>562</v>
      </c>
      <c r="B49">
        <v>1</v>
      </c>
      <c r="C49">
        <v>4</v>
      </c>
      <c r="D49">
        <f t="shared" si="0"/>
        <v>0.25</v>
      </c>
      <c r="H49">
        <v>0.66666666666666663</v>
      </c>
    </row>
    <row r="50" spans="1:8">
      <c r="A50" t="s">
        <v>562</v>
      </c>
      <c r="B50">
        <v>2</v>
      </c>
      <c r="C50">
        <v>2</v>
      </c>
      <c r="D50">
        <f t="shared" si="0"/>
        <v>1</v>
      </c>
    </row>
    <row r="51" spans="1:8">
      <c r="A51" t="s">
        <v>562</v>
      </c>
      <c r="B51">
        <v>1</v>
      </c>
      <c r="C51">
        <v>1</v>
      </c>
      <c r="D51">
        <f t="shared" si="0"/>
        <v>1</v>
      </c>
    </row>
    <row r="52" spans="1:8">
      <c r="A52" t="s">
        <v>562</v>
      </c>
      <c r="B52">
        <v>1</v>
      </c>
      <c r="C52">
        <v>1</v>
      </c>
      <c r="D52">
        <f t="shared" si="0"/>
        <v>1</v>
      </c>
    </row>
    <row r="53" spans="1:8">
      <c r="A53" t="s">
        <v>562</v>
      </c>
      <c r="B53">
        <v>1</v>
      </c>
      <c r="C53">
        <v>1</v>
      </c>
      <c r="D53">
        <f t="shared" si="0"/>
        <v>1</v>
      </c>
    </row>
    <row r="54" spans="1:8">
      <c r="A54" t="s">
        <v>562</v>
      </c>
      <c r="B54">
        <v>1</v>
      </c>
      <c r="C54">
        <v>4</v>
      </c>
      <c r="D54">
        <f t="shared" si="0"/>
        <v>0.25</v>
      </c>
    </row>
    <row r="55" spans="1:8">
      <c r="A55" t="s">
        <v>562</v>
      </c>
      <c r="B55">
        <v>1</v>
      </c>
      <c r="C55">
        <v>5</v>
      </c>
      <c r="D55">
        <f t="shared" si="0"/>
        <v>0.2</v>
      </c>
    </row>
    <row r="56" spans="1:8">
      <c r="A56" t="s">
        <v>562</v>
      </c>
      <c r="B56">
        <v>2</v>
      </c>
      <c r="C56">
        <v>4</v>
      </c>
      <c r="D56">
        <f t="shared" si="0"/>
        <v>0.5</v>
      </c>
    </row>
    <row r="57" spans="1:8">
      <c r="A57" t="s">
        <v>562</v>
      </c>
      <c r="B57">
        <v>2</v>
      </c>
      <c r="C57">
        <v>5</v>
      </c>
      <c r="D57">
        <f t="shared" si="0"/>
        <v>0.4</v>
      </c>
    </row>
    <row r="58" spans="1:8">
      <c r="A58" t="s">
        <v>562</v>
      </c>
      <c r="B58">
        <v>2</v>
      </c>
      <c r="C58">
        <v>2</v>
      </c>
      <c r="D58">
        <f t="shared" si="0"/>
        <v>1</v>
      </c>
    </row>
    <row r="59" spans="1:8">
      <c r="A59" t="s">
        <v>562</v>
      </c>
      <c r="B59">
        <v>2</v>
      </c>
      <c r="C59">
        <v>2</v>
      </c>
      <c r="D59">
        <f t="shared" si="0"/>
        <v>1</v>
      </c>
    </row>
    <row r="60" spans="1:8">
      <c r="A60" t="s">
        <v>562</v>
      </c>
      <c r="B60">
        <v>1</v>
      </c>
      <c r="C60">
        <v>1</v>
      </c>
      <c r="D60">
        <f t="shared" si="0"/>
        <v>1</v>
      </c>
    </row>
    <row r="61" spans="1:8">
      <c r="A61" t="s">
        <v>562</v>
      </c>
      <c r="B61">
        <v>0</v>
      </c>
      <c r="C61">
        <v>5</v>
      </c>
      <c r="D61">
        <f t="shared" si="0"/>
        <v>0</v>
      </c>
    </row>
    <row r="62" spans="1:8">
      <c r="A62" t="s">
        <v>562</v>
      </c>
      <c r="B62">
        <v>2</v>
      </c>
      <c r="C62">
        <v>5</v>
      </c>
      <c r="D62">
        <f t="shared" si="0"/>
        <v>0.4</v>
      </c>
    </row>
    <row r="63" spans="1:8">
      <c r="A63" t="s">
        <v>562</v>
      </c>
      <c r="B63">
        <v>1</v>
      </c>
      <c r="C63">
        <v>1</v>
      </c>
      <c r="D63">
        <f t="shared" si="0"/>
        <v>1</v>
      </c>
    </row>
    <row r="64" spans="1:8">
      <c r="A64" t="s">
        <v>562</v>
      </c>
      <c r="B64">
        <v>1</v>
      </c>
      <c r="C64">
        <v>5</v>
      </c>
      <c r="D64">
        <f t="shared" si="0"/>
        <v>0.2</v>
      </c>
    </row>
    <row r="65" spans="1:4">
      <c r="A65" t="s">
        <v>562</v>
      </c>
      <c r="B65">
        <v>2</v>
      </c>
      <c r="C65">
        <v>3</v>
      </c>
      <c r="D65">
        <f t="shared" si="0"/>
        <v>0.66666666666666663</v>
      </c>
    </row>
    <row r="66" spans="1:4">
      <c r="A66" t="s">
        <v>562</v>
      </c>
      <c r="B66">
        <v>2</v>
      </c>
      <c r="C66">
        <v>2</v>
      </c>
      <c r="D66">
        <f t="shared" si="0"/>
        <v>1</v>
      </c>
    </row>
    <row r="67" spans="1:4">
      <c r="A67" t="s">
        <v>562</v>
      </c>
      <c r="B67">
        <v>2</v>
      </c>
      <c r="C67">
        <v>3</v>
      </c>
      <c r="D67">
        <f t="shared" ref="D67:D130" si="1">B67/C67</f>
        <v>0.66666666666666663</v>
      </c>
    </row>
    <row r="68" spans="1:4">
      <c r="A68" t="s">
        <v>562</v>
      </c>
      <c r="B68">
        <v>0</v>
      </c>
      <c r="C68">
        <v>5</v>
      </c>
      <c r="D68">
        <f t="shared" si="1"/>
        <v>0</v>
      </c>
    </row>
    <row r="69" spans="1:4">
      <c r="A69" t="s">
        <v>562</v>
      </c>
      <c r="B69">
        <v>1</v>
      </c>
      <c r="C69">
        <v>4</v>
      </c>
      <c r="D69">
        <f t="shared" si="1"/>
        <v>0.25</v>
      </c>
    </row>
    <row r="70" spans="1:4">
      <c r="A70" t="s">
        <v>562</v>
      </c>
      <c r="B70">
        <v>3</v>
      </c>
      <c r="C70">
        <v>4</v>
      </c>
      <c r="D70">
        <f t="shared" si="1"/>
        <v>0.75</v>
      </c>
    </row>
    <row r="71" spans="1:4">
      <c r="A71" t="s">
        <v>562</v>
      </c>
      <c r="B71">
        <v>2</v>
      </c>
      <c r="C71">
        <v>3</v>
      </c>
      <c r="D71">
        <f t="shared" si="1"/>
        <v>0.66666666666666663</v>
      </c>
    </row>
    <row r="72" spans="1:4">
      <c r="A72" t="s">
        <v>562</v>
      </c>
      <c r="B72">
        <v>3</v>
      </c>
      <c r="C72">
        <v>3</v>
      </c>
      <c r="D72">
        <f t="shared" si="1"/>
        <v>1</v>
      </c>
    </row>
    <row r="73" spans="1:4">
      <c r="A73" t="s">
        <v>562</v>
      </c>
      <c r="B73">
        <v>1</v>
      </c>
      <c r="C73">
        <v>1</v>
      </c>
      <c r="D73">
        <f t="shared" si="1"/>
        <v>1</v>
      </c>
    </row>
    <row r="74" spans="1:4">
      <c r="A74" t="s">
        <v>562</v>
      </c>
      <c r="B74">
        <v>2</v>
      </c>
      <c r="C74">
        <v>3</v>
      </c>
      <c r="D74">
        <f t="shared" si="1"/>
        <v>0.66666666666666663</v>
      </c>
    </row>
    <row r="75" spans="1:4">
      <c r="A75" t="s">
        <v>562</v>
      </c>
      <c r="B75">
        <v>1</v>
      </c>
      <c r="C75">
        <v>3</v>
      </c>
      <c r="D75">
        <f t="shared" si="1"/>
        <v>0.33333333333333331</v>
      </c>
    </row>
    <row r="76" spans="1:4">
      <c r="A76" t="s">
        <v>562</v>
      </c>
      <c r="B76">
        <v>0</v>
      </c>
      <c r="C76">
        <v>1</v>
      </c>
      <c r="D76">
        <f t="shared" si="1"/>
        <v>0</v>
      </c>
    </row>
    <row r="77" spans="1:4">
      <c r="A77" t="s">
        <v>562</v>
      </c>
      <c r="B77">
        <v>2</v>
      </c>
      <c r="C77">
        <v>2</v>
      </c>
      <c r="D77">
        <f t="shared" si="1"/>
        <v>1</v>
      </c>
    </row>
    <row r="78" spans="1:4">
      <c r="A78" t="s">
        <v>562</v>
      </c>
      <c r="B78">
        <v>3</v>
      </c>
      <c r="C78">
        <v>4</v>
      </c>
      <c r="D78">
        <f t="shared" si="1"/>
        <v>0.75</v>
      </c>
    </row>
    <row r="79" spans="1:4">
      <c r="A79" t="s">
        <v>562</v>
      </c>
      <c r="B79">
        <v>1</v>
      </c>
      <c r="C79">
        <v>2</v>
      </c>
      <c r="D79">
        <f t="shared" si="1"/>
        <v>0.5</v>
      </c>
    </row>
    <row r="80" spans="1:4">
      <c r="A80" t="s">
        <v>562</v>
      </c>
      <c r="B80">
        <v>1</v>
      </c>
      <c r="C80">
        <v>2</v>
      </c>
      <c r="D80">
        <f t="shared" si="1"/>
        <v>0.5</v>
      </c>
    </row>
    <row r="81" spans="1:4">
      <c r="A81" t="s">
        <v>562</v>
      </c>
      <c r="B81">
        <v>1</v>
      </c>
      <c r="C81">
        <v>1</v>
      </c>
      <c r="D81">
        <f t="shared" si="1"/>
        <v>1</v>
      </c>
    </row>
    <row r="82" spans="1:4">
      <c r="A82" t="s">
        <v>562</v>
      </c>
      <c r="B82">
        <v>1</v>
      </c>
      <c r="C82">
        <v>2</v>
      </c>
      <c r="D82">
        <f t="shared" si="1"/>
        <v>0.5</v>
      </c>
    </row>
    <row r="83" spans="1:4">
      <c r="A83" t="s">
        <v>562</v>
      </c>
      <c r="B83">
        <v>1</v>
      </c>
      <c r="C83">
        <v>2</v>
      </c>
      <c r="D83">
        <f t="shared" si="1"/>
        <v>0.5</v>
      </c>
    </row>
    <row r="84" spans="1:4">
      <c r="A84" t="s">
        <v>562</v>
      </c>
      <c r="B84">
        <v>1</v>
      </c>
      <c r="C84">
        <v>3</v>
      </c>
      <c r="D84">
        <f t="shared" si="1"/>
        <v>0.33333333333333331</v>
      </c>
    </row>
    <row r="85" spans="1:4">
      <c r="A85" t="s">
        <v>562</v>
      </c>
      <c r="B85">
        <v>0</v>
      </c>
      <c r="C85">
        <v>5</v>
      </c>
      <c r="D85">
        <f t="shared" si="1"/>
        <v>0</v>
      </c>
    </row>
    <row r="86" spans="1:4">
      <c r="A86" t="s">
        <v>562</v>
      </c>
      <c r="B86">
        <v>2</v>
      </c>
      <c r="C86">
        <v>2</v>
      </c>
      <c r="D86">
        <f t="shared" si="1"/>
        <v>1</v>
      </c>
    </row>
    <row r="87" spans="1:4">
      <c r="A87" t="s">
        <v>562</v>
      </c>
      <c r="B87">
        <v>2</v>
      </c>
      <c r="C87">
        <v>3</v>
      </c>
      <c r="D87">
        <f t="shared" si="1"/>
        <v>0.66666666666666663</v>
      </c>
    </row>
    <row r="88" spans="1:4">
      <c r="A88" t="s">
        <v>562</v>
      </c>
      <c r="B88">
        <v>1</v>
      </c>
      <c r="C88">
        <v>3</v>
      </c>
      <c r="D88">
        <f t="shared" si="1"/>
        <v>0.33333333333333331</v>
      </c>
    </row>
    <row r="89" spans="1:4">
      <c r="A89" t="s">
        <v>562</v>
      </c>
      <c r="B89">
        <v>2</v>
      </c>
      <c r="C89">
        <v>5</v>
      </c>
      <c r="D89">
        <f t="shared" si="1"/>
        <v>0.4</v>
      </c>
    </row>
    <row r="90" spans="1:4">
      <c r="A90" t="s">
        <v>562</v>
      </c>
      <c r="B90">
        <v>3</v>
      </c>
      <c r="C90">
        <v>3</v>
      </c>
      <c r="D90">
        <f t="shared" si="1"/>
        <v>1</v>
      </c>
    </row>
    <row r="91" spans="1:4">
      <c r="A91" t="s">
        <v>562</v>
      </c>
      <c r="B91">
        <v>1</v>
      </c>
      <c r="C91">
        <v>2</v>
      </c>
      <c r="D91">
        <f t="shared" si="1"/>
        <v>0.5</v>
      </c>
    </row>
    <row r="92" spans="1:4">
      <c r="A92" t="s">
        <v>562</v>
      </c>
      <c r="B92">
        <v>1</v>
      </c>
      <c r="C92">
        <v>3</v>
      </c>
      <c r="D92">
        <f t="shared" si="1"/>
        <v>0.33333333333333331</v>
      </c>
    </row>
    <row r="93" spans="1:4">
      <c r="A93" t="s">
        <v>562</v>
      </c>
      <c r="B93">
        <v>1</v>
      </c>
      <c r="C93">
        <v>3</v>
      </c>
      <c r="D93">
        <f t="shared" si="1"/>
        <v>0.33333333333333331</v>
      </c>
    </row>
    <row r="94" spans="1:4">
      <c r="A94" t="s">
        <v>562</v>
      </c>
      <c r="B94">
        <v>1</v>
      </c>
      <c r="C94">
        <v>5</v>
      </c>
      <c r="D94">
        <f t="shared" si="1"/>
        <v>0.2</v>
      </c>
    </row>
    <row r="95" spans="1:4">
      <c r="A95" t="s">
        <v>562</v>
      </c>
      <c r="B95">
        <v>2</v>
      </c>
      <c r="C95">
        <v>3</v>
      </c>
      <c r="D95">
        <f t="shared" si="1"/>
        <v>0.66666666666666663</v>
      </c>
    </row>
    <row r="96" spans="1:4">
      <c r="A96" t="s">
        <v>802</v>
      </c>
      <c r="B96">
        <v>1</v>
      </c>
      <c r="C96">
        <v>1</v>
      </c>
      <c r="D96">
        <f t="shared" si="1"/>
        <v>1</v>
      </c>
    </row>
    <row r="97" spans="1:4">
      <c r="A97" t="s">
        <v>802</v>
      </c>
      <c r="B97">
        <v>1</v>
      </c>
      <c r="C97">
        <v>3</v>
      </c>
      <c r="D97">
        <f t="shared" si="1"/>
        <v>0.33333333333333331</v>
      </c>
    </row>
    <row r="98" spans="1:4">
      <c r="A98" t="s">
        <v>802</v>
      </c>
      <c r="B98">
        <v>1</v>
      </c>
      <c r="C98">
        <v>1</v>
      </c>
      <c r="D98">
        <f t="shared" si="1"/>
        <v>1</v>
      </c>
    </row>
    <row r="99" spans="1:4">
      <c r="A99" t="s">
        <v>802</v>
      </c>
      <c r="B99">
        <v>1</v>
      </c>
      <c r="C99">
        <v>3</v>
      </c>
      <c r="D99">
        <f t="shared" si="1"/>
        <v>0.33333333333333331</v>
      </c>
    </row>
    <row r="100" spans="1:4">
      <c r="A100" t="s">
        <v>802</v>
      </c>
      <c r="B100">
        <v>1</v>
      </c>
      <c r="C100">
        <v>1</v>
      </c>
      <c r="D100">
        <f t="shared" si="1"/>
        <v>1</v>
      </c>
    </row>
    <row r="101" spans="1:4">
      <c r="A101" t="s">
        <v>802</v>
      </c>
      <c r="B101">
        <v>1</v>
      </c>
      <c r="C101">
        <v>3</v>
      </c>
      <c r="D101">
        <f t="shared" si="1"/>
        <v>0.33333333333333331</v>
      </c>
    </row>
    <row r="102" spans="1:4">
      <c r="A102" t="s">
        <v>802</v>
      </c>
      <c r="B102">
        <v>1</v>
      </c>
      <c r="C102">
        <v>1</v>
      </c>
      <c r="D102">
        <f t="shared" si="1"/>
        <v>1</v>
      </c>
    </row>
    <row r="103" spans="1:4">
      <c r="A103" t="s">
        <v>802</v>
      </c>
      <c r="B103">
        <v>2</v>
      </c>
      <c r="C103">
        <v>2</v>
      </c>
      <c r="D103">
        <f t="shared" si="1"/>
        <v>1</v>
      </c>
    </row>
    <row r="104" spans="1:4">
      <c r="A104" t="s">
        <v>802</v>
      </c>
      <c r="B104">
        <v>2</v>
      </c>
      <c r="C104">
        <v>5</v>
      </c>
      <c r="D104">
        <f t="shared" si="1"/>
        <v>0.4</v>
      </c>
    </row>
    <row r="105" spans="1:4">
      <c r="A105" t="s">
        <v>802</v>
      </c>
      <c r="B105">
        <v>1</v>
      </c>
      <c r="C105">
        <v>2</v>
      </c>
      <c r="D105">
        <f t="shared" si="1"/>
        <v>0.5</v>
      </c>
    </row>
    <row r="106" spans="1:4">
      <c r="A106" t="s">
        <v>802</v>
      </c>
      <c r="B106">
        <v>0</v>
      </c>
      <c r="C106">
        <v>3</v>
      </c>
      <c r="D106">
        <f t="shared" si="1"/>
        <v>0</v>
      </c>
    </row>
    <row r="107" spans="1:4">
      <c r="A107" t="s">
        <v>802</v>
      </c>
      <c r="B107">
        <v>1</v>
      </c>
      <c r="C107">
        <v>4</v>
      </c>
      <c r="D107">
        <f t="shared" si="1"/>
        <v>0.25</v>
      </c>
    </row>
    <row r="108" spans="1:4">
      <c r="A108" t="s">
        <v>802</v>
      </c>
      <c r="B108">
        <v>4</v>
      </c>
      <c r="C108">
        <v>5</v>
      </c>
      <c r="D108">
        <f t="shared" si="1"/>
        <v>0.8</v>
      </c>
    </row>
    <row r="109" spans="1:4">
      <c r="A109" t="s">
        <v>802</v>
      </c>
      <c r="B109">
        <v>2</v>
      </c>
      <c r="C109">
        <v>2</v>
      </c>
      <c r="D109">
        <f t="shared" si="1"/>
        <v>1</v>
      </c>
    </row>
    <row r="110" spans="1:4">
      <c r="A110" t="s">
        <v>802</v>
      </c>
      <c r="B110">
        <v>1</v>
      </c>
      <c r="C110">
        <v>1</v>
      </c>
      <c r="D110">
        <f t="shared" si="1"/>
        <v>1</v>
      </c>
    </row>
    <row r="111" spans="1:4">
      <c r="A111" t="s">
        <v>802</v>
      </c>
      <c r="B111">
        <v>1</v>
      </c>
      <c r="C111">
        <v>2</v>
      </c>
      <c r="D111">
        <f t="shared" si="1"/>
        <v>0.5</v>
      </c>
    </row>
    <row r="112" spans="1:4">
      <c r="A112" t="s">
        <v>802</v>
      </c>
      <c r="B112">
        <v>0</v>
      </c>
      <c r="C112">
        <v>3</v>
      </c>
      <c r="D112">
        <f t="shared" si="1"/>
        <v>0</v>
      </c>
    </row>
    <row r="113" spans="1:4">
      <c r="A113" t="s">
        <v>802</v>
      </c>
      <c r="B113">
        <v>2</v>
      </c>
      <c r="C113">
        <v>5</v>
      </c>
      <c r="D113">
        <f t="shared" si="1"/>
        <v>0.4</v>
      </c>
    </row>
    <row r="114" spans="1:4">
      <c r="A114" t="s">
        <v>802</v>
      </c>
      <c r="B114">
        <v>1</v>
      </c>
      <c r="C114">
        <v>2</v>
      </c>
      <c r="D114">
        <f t="shared" si="1"/>
        <v>0.5</v>
      </c>
    </row>
    <row r="115" spans="1:4">
      <c r="A115" t="s">
        <v>802</v>
      </c>
      <c r="B115">
        <v>1</v>
      </c>
      <c r="C115">
        <v>2</v>
      </c>
      <c r="D115">
        <f t="shared" si="1"/>
        <v>0.5</v>
      </c>
    </row>
    <row r="116" spans="1:4">
      <c r="A116" t="s">
        <v>802</v>
      </c>
      <c r="B116">
        <v>1</v>
      </c>
      <c r="C116">
        <v>2</v>
      </c>
      <c r="D116">
        <f t="shared" si="1"/>
        <v>0.5</v>
      </c>
    </row>
    <row r="117" spans="1:4">
      <c r="A117" t="s">
        <v>802</v>
      </c>
      <c r="B117">
        <v>2</v>
      </c>
      <c r="C117">
        <v>2</v>
      </c>
      <c r="D117">
        <f t="shared" si="1"/>
        <v>1</v>
      </c>
    </row>
    <row r="118" spans="1:4">
      <c r="A118" t="s">
        <v>802</v>
      </c>
      <c r="B118">
        <v>1</v>
      </c>
      <c r="C118">
        <v>3</v>
      </c>
      <c r="D118">
        <f t="shared" si="1"/>
        <v>0.33333333333333331</v>
      </c>
    </row>
    <row r="119" spans="1:4">
      <c r="A119" t="s">
        <v>802</v>
      </c>
      <c r="B119">
        <v>1</v>
      </c>
      <c r="C119">
        <v>5</v>
      </c>
      <c r="D119">
        <f t="shared" si="1"/>
        <v>0.2</v>
      </c>
    </row>
    <row r="120" spans="1:4">
      <c r="A120" t="s">
        <v>802</v>
      </c>
      <c r="B120">
        <v>1</v>
      </c>
      <c r="C120">
        <v>5</v>
      </c>
      <c r="D120">
        <f t="shared" si="1"/>
        <v>0.2</v>
      </c>
    </row>
    <row r="121" spans="1:4">
      <c r="A121" t="s">
        <v>802</v>
      </c>
      <c r="B121">
        <v>3</v>
      </c>
      <c r="C121">
        <v>5</v>
      </c>
      <c r="D121">
        <f t="shared" si="1"/>
        <v>0.6</v>
      </c>
    </row>
    <row r="122" spans="1:4">
      <c r="A122" t="s">
        <v>802</v>
      </c>
      <c r="B122">
        <v>1</v>
      </c>
      <c r="C122">
        <v>1</v>
      </c>
      <c r="D122">
        <f t="shared" si="1"/>
        <v>1</v>
      </c>
    </row>
    <row r="123" spans="1:4">
      <c r="A123" t="s">
        <v>802</v>
      </c>
      <c r="B123">
        <v>0</v>
      </c>
      <c r="C123">
        <v>1</v>
      </c>
      <c r="D123">
        <f t="shared" si="1"/>
        <v>0</v>
      </c>
    </row>
    <row r="124" spans="1:4">
      <c r="A124" t="s">
        <v>802</v>
      </c>
      <c r="B124">
        <v>1</v>
      </c>
      <c r="C124">
        <v>5</v>
      </c>
      <c r="D124">
        <f t="shared" si="1"/>
        <v>0.2</v>
      </c>
    </row>
    <row r="125" spans="1:4">
      <c r="A125" t="s">
        <v>802</v>
      </c>
      <c r="B125">
        <v>1</v>
      </c>
      <c r="C125">
        <v>3</v>
      </c>
      <c r="D125">
        <f t="shared" si="1"/>
        <v>0.33333333333333331</v>
      </c>
    </row>
    <row r="126" spans="1:4">
      <c r="A126" t="s">
        <v>802</v>
      </c>
      <c r="B126">
        <v>2</v>
      </c>
      <c r="C126">
        <v>2</v>
      </c>
      <c r="D126">
        <f t="shared" si="1"/>
        <v>1</v>
      </c>
    </row>
    <row r="127" spans="1:4">
      <c r="A127" t="s">
        <v>802</v>
      </c>
      <c r="B127">
        <v>0</v>
      </c>
      <c r="C127">
        <v>2</v>
      </c>
      <c r="D127">
        <f t="shared" si="1"/>
        <v>0</v>
      </c>
    </row>
    <row r="128" spans="1:4">
      <c r="A128" t="s">
        <v>802</v>
      </c>
      <c r="B128">
        <v>1</v>
      </c>
      <c r="C128">
        <v>1</v>
      </c>
      <c r="D128">
        <f t="shared" si="1"/>
        <v>1</v>
      </c>
    </row>
    <row r="129" spans="1:4">
      <c r="A129" t="s">
        <v>802</v>
      </c>
      <c r="B129">
        <v>1</v>
      </c>
      <c r="C129">
        <v>1</v>
      </c>
      <c r="D129">
        <f t="shared" si="1"/>
        <v>1</v>
      </c>
    </row>
    <row r="130" spans="1:4">
      <c r="A130" t="s">
        <v>802</v>
      </c>
      <c r="B130">
        <v>1</v>
      </c>
      <c r="C130">
        <v>5</v>
      </c>
      <c r="D130">
        <f t="shared" si="1"/>
        <v>0.2</v>
      </c>
    </row>
    <row r="131" spans="1:4">
      <c r="A131" t="s">
        <v>802</v>
      </c>
      <c r="B131">
        <v>1</v>
      </c>
      <c r="C131">
        <v>1</v>
      </c>
      <c r="D131">
        <f t="shared" ref="D131:D172" si="2">B131/C131</f>
        <v>1</v>
      </c>
    </row>
    <row r="132" spans="1:4">
      <c r="A132" t="s">
        <v>802</v>
      </c>
      <c r="B132">
        <v>1</v>
      </c>
      <c r="C132">
        <v>2</v>
      </c>
      <c r="D132">
        <f t="shared" si="2"/>
        <v>0.5</v>
      </c>
    </row>
    <row r="133" spans="1:4">
      <c r="A133" t="s">
        <v>802</v>
      </c>
      <c r="B133">
        <v>2</v>
      </c>
      <c r="C133">
        <v>4</v>
      </c>
      <c r="D133">
        <f t="shared" si="2"/>
        <v>0.5</v>
      </c>
    </row>
    <row r="134" spans="1:4">
      <c r="A134" t="s">
        <v>802</v>
      </c>
      <c r="B134">
        <v>1</v>
      </c>
      <c r="C134">
        <v>5</v>
      </c>
      <c r="D134">
        <f t="shared" si="2"/>
        <v>0.2</v>
      </c>
    </row>
    <row r="135" spans="1:4">
      <c r="A135" t="s">
        <v>802</v>
      </c>
      <c r="B135">
        <v>1</v>
      </c>
      <c r="C135">
        <v>3</v>
      </c>
      <c r="D135">
        <f t="shared" si="2"/>
        <v>0.33333333333333331</v>
      </c>
    </row>
    <row r="136" spans="1:4">
      <c r="A136" t="s">
        <v>802</v>
      </c>
      <c r="B136">
        <v>2</v>
      </c>
      <c r="C136">
        <v>4</v>
      </c>
      <c r="D136">
        <f t="shared" si="2"/>
        <v>0.5</v>
      </c>
    </row>
    <row r="137" spans="1:4">
      <c r="A137" t="s">
        <v>802</v>
      </c>
      <c r="B137">
        <v>1</v>
      </c>
      <c r="C137">
        <v>1</v>
      </c>
      <c r="D137">
        <f t="shared" si="2"/>
        <v>1</v>
      </c>
    </row>
    <row r="138" spans="1:4">
      <c r="A138" t="s">
        <v>802</v>
      </c>
      <c r="B138">
        <v>1</v>
      </c>
      <c r="C138">
        <v>3</v>
      </c>
      <c r="D138">
        <f t="shared" si="2"/>
        <v>0.33333333333333331</v>
      </c>
    </row>
    <row r="139" spans="1:4">
      <c r="A139" t="s">
        <v>802</v>
      </c>
      <c r="B139">
        <v>2</v>
      </c>
      <c r="C139">
        <v>4</v>
      </c>
      <c r="D139">
        <f t="shared" si="2"/>
        <v>0.5</v>
      </c>
    </row>
    <row r="140" spans="1:4">
      <c r="A140" t="s">
        <v>802</v>
      </c>
      <c r="B140">
        <v>2</v>
      </c>
      <c r="C140">
        <v>2</v>
      </c>
      <c r="D140">
        <f t="shared" si="2"/>
        <v>1</v>
      </c>
    </row>
    <row r="141" spans="1:4">
      <c r="A141" t="s">
        <v>53</v>
      </c>
      <c r="B141">
        <v>1</v>
      </c>
      <c r="C141">
        <v>2</v>
      </c>
      <c r="D141">
        <f t="shared" si="2"/>
        <v>0.5</v>
      </c>
    </row>
    <row r="142" spans="1:4">
      <c r="A142" t="s">
        <v>53</v>
      </c>
      <c r="B142">
        <v>1</v>
      </c>
      <c r="C142">
        <v>3</v>
      </c>
      <c r="D142">
        <f t="shared" si="2"/>
        <v>0.33333333333333331</v>
      </c>
    </row>
    <row r="143" spans="1:4">
      <c r="A143" t="s">
        <v>53</v>
      </c>
      <c r="B143">
        <v>2</v>
      </c>
      <c r="C143">
        <v>3</v>
      </c>
      <c r="D143">
        <f t="shared" si="2"/>
        <v>0.66666666666666663</v>
      </c>
    </row>
    <row r="144" spans="1:4">
      <c r="A144" t="s">
        <v>53</v>
      </c>
      <c r="B144">
        <v>3</v>
      </c>
      <c r="C144">
        <v>5</v>
      </c>
      <c r="D144">
        <f t="shared" si="2"/>
        <v>0.6</v>
      </c>
    </row>
    <row r="145" spans="1:4">
      <c r="A145" t="s">
        <v>53</v>
      </c>
      <c r="B145">
        <v>2</v>
      </c>
      <c r="C145">
        <v>2</v>
      </c>
      <c r="D145">
        <f t="shared" si="2"/>
        <v>1</v>
      </c>
    </row>
    <row r="146" spans="1:4">
      <c r="A146" t="s">
        <v>53</v>
      </c>
      <c r="B146">
        <v>1</v>
      </c>
      <c r="C146">
        <v>2</v>
      </c>
      <c r="D146">
        <f t="shared" si="2"/>
        <v>0.5</v>
      </c>
    </row>
    <row r="147" spans="1:4">
      <c r="A147" t="s">
        <v>53</v>
      </c>
      <c r="B147">
        <v>1</v>
      </c>
      <c r="C147">
        <v>3</v>
      </c>
      <c r="D147">
        <f t="shared" si="2"/>
        <v>0.33333333333333331</v>
      </c>
    </row>
    <row r="148" spans="1:4">
      <c r="A148" t="s">
        <v>53</v>
      </c>
      <c r="B148">
        <v>1</v>
      </c>
      <c r="C148">
        <v>1</v>
      </c>
      <c r="D148">
        <f t="shared" si="2"/>
        <v>1</v>
      </c>
    </row>
    <row r="149" spans="1:4">
      <c r="A149" t="s">
        <v>53</v>
      </c>
      <c r="B149">
        <v>1</v>
      </c>
      <c r="C149">
        <v>2</v>
      </c>
      <c r="D149">
        <f t="shared" si="2"/>
        <v>0.5</v>
      </c>
    </row>
    <row r="150" spans="1:4">
      <c r="A150" t="s">
        <v>53</v>
      </c>
      <c r="B150">
        <v>0</v>
      </c>
      <c r="C150">
        <v>5</v>
      </c>
      <c r="D150">
        <f t="shared" si="2"/>
        <v>0</v>
      </c>
    </row>
    <row r="151" spans="1:4">
      <c r="A151" t="s">
        <v>53</v>
      </c>
      <c r="B151">
        <v>2</v>
      </c>
      <c r="C151">
        <v>4</v>
      </c>
      <c r="D151">
        <f t="shared" si="2"/>
        <v>0.5</v>
      </c>
    </row>
    <row r="152" spans="1:4">
      <c r="A152" t="s">
        <v>53</v>
      </c>
      <c r="B152">
        <v>2</v>
      </c>
      <c r="C152">
        <v>5</v>
      </c>
      <c r="D152">
        <f t="shared" si="2"/>
        <v>0.4</v>
      </c>
    </row>
    <row r="153" spans="1:4">
      <c r="A153" t="s">
        <v>53</v>
      </c>
      <c r="B153">
        <v>1</v>
      </c>
      <c r="C153">
        <v>5</v>
      </c>
      <c r="D153">
        <f t="shared" si="2"/>
        <v>0.2</v>
      </c>
    </row>
    <row r="154" spans="1:4">
      <c r="A154" t="s">
        <v>53</v>
      </c>
      <c r="B154">
        <v>2</v>
      </c>
      <c r="C154">
        <v>3</v>
      </c>
      <c r="D154">
        <f t="shared" si="2"/>
        <v>0.66666666666666663</v>
      </c>
    </row>
    <row r="155" spans="1:4">
      <c r="A155" t="s">
        <v>53</v>
      </c>
      <c r="B155">
        <v>2</v>
      </c>
      <c r="C155">
        <v>2</v>
      </c>
      <c r="D155">
        <f t="shared" si="2"/>
        <v>1</v>
      </c>
    </row>
    <row r="156" spans="1:4">
      <c r="A156" t="s">
        <v>53</v>
      </c>
      <c r="B156">
        <v>1</v>
      </c>
      <c r="C156">
        <v>1</v>
      </c>
      <c r="D156">
        <f t="shared" si="2"/>
        <v>1</v>
      </c>
    </row>
    <row r="157" spans="1:4">
      <c r="A157" t="s">
        <v>53</v>
      </c>
      <c r="B157">
        <v>1</v>
      </c>
      <c r="C157">
        <v>1</v>
      </c>
      <c r="D157">
        <f t="shared" si="2"/>
        <v>1</v>
      </c>
    </row>
    <row r="158" spans="1:4">
      <c r="A158" t="s">
        <v>53</v>
      </c>
      <c r="B158">
        <v>2</v>
      </c>
      <c r="C158">
        <v>5</v>
      </c>
      <c r="D158">
        <f t="shared" si="2"/>
        <v>0.4</v>
      </c>
    </row>
    <row r="159" spans="1:4">
      <c r="A159" t="s">
        <v>53</v>
      </c>
      <c r="B159">
        <v>1</v>
      </c>
      <c r="C159">
        <v>5</v>
      </c>
      <c r="D159">
        <f t="shared" si="2"/>
        <v>0.2</v>
      </c>
    </row>
    <row r="160" spans="1:4">
      <c r="A160" t="s">
        <v>53</v>
      </c>
      <c r="B160">
        <v>1</v>
      </c>
      <c r="C160">
        <v>5</v>
      </c>
      <c r="D160">
        <f t="shared" si="2"/>
        <v>0.2</v>
      </c>
    </row>
    <row r="161" spans="1:4">
      <c r="A161" t="s">
        <v>53</v>
      </c>
      <c r="B161">
        <v>1</v>
      </c>
      <c r="C161">
        <v>2</v>
      </c>
      <c r="D161">
        <f t="shared" si="2"/>
        <v>0.5</v>
      </c>
    </row>
    <row r="162" spans="1:4">
      <c r="A162" t="s">
        <v>53</v>
      </c>
      <c r="B162">
        <v>1</v>
      </c>
      <c r="C162">
        <v>1</v>
      </c>
      <c r="D162">
        <f t="shared" si="2"/>
        <v>1</v>
      </c>
    </row>
    <row r="163" spans="1:4">
      <c r="A163" t="s">
        <v>53</v>
      </c>
      <c r="B163">
        <v>3</v>
      </c>
      <c r="C163">
        <v>4</v>
      </c>
      <c r="D163">
        <f t="shared" si="2"/>
        <v>0.75</v>
      </c>
    </row>
    <row r="164" spans="1:4">
      <c r="A164" t="s">
        <v>53</v>
      </c>
      <c r="B164">
        <v>2</v>
      </c>
      <c r="C164">
        <v>2</v>
      </c>
      <c r="D164">
        <f t="shared" si="2"/>
        <v>1</v>
      </c>
    </row>
    <row r="165" spans="1:4">
      <c r="A165" t="s">
        <v>53</v>
      </c>
      <c r="B165">
        <v>1</v>
      </c>
      <c r="C165">
        <v>1</v>
      </c>
      <c r="D165">
        <f t="shared" si="2"/>
        <v>1</v>
      </c>
    </row>
    <row r="166" spans="1:4">
      <c r="A166" t="s">
        <v>53</v>
      </c>
      <c r="B166">
        <v>1</v>
      </c>
      <c r="C166">
        <v>4</v>
      </c>
      <c r="D166">
        <f t="shared" si="2"/>
        <v>0.25</v>
      </c>
    </row>
    <row r="167" spans="1:4">
      <c r="A167" t="s">
        <v>53</v>
      </c>
      <c r="B167">
        <v>1</v>
      </c>
      <c r="C167">
        <v>1</v>
      </c>
      <c r="D167">
        <f t="shared" si="2"/>
        <v>1</v>
      </c>
    </row>
    <row r="168" spans="1:4">
      <c r="A168" t="s">
        <v>53</v>
      </c>
      <c r="B168">
        <v>1</v>
      </c>
      <c r="C168">
        <v>1</v>
      </c>
      <c r="D168">
        <f t="shared" si="2"/>
        <v>1</v>
      </c>
    </row>
    <row r="169" spans="1:4">
      <c r="A169" t="s">
        <v>53</v>
      </c>
      <c r="B169">
        <v>0</v>
      </c>
      <c r="C169">
        <v>4</v>
      </c>
      <c r="D169">
        <f t="shared" si="2"/>
        <v>0</v>
      </c>
    </row>
    <row r="170" spans="1:4">
      <c r="A170" t="s">
        <v>53</v>
      </c>
      <c r="B170">
        <v>1</v>
      </c>
      <c r="C170">
        <v>1</v>
      </c>
      <c r="D170">
        <f t="shared" si="2"/>
        <v>1</v>
      </c>
    </row>
    <row r="171" spans="1:4">
      <c r="A171" t="s">
        <v>53</v>
      </c>
      <c r="B171">
        <v>1</v>
      </c>
      <c r="C171">
        <v>2</v>
      </c>
      <c r="D171">
        <f t="shared" si="2"/>
        <v>0.5</v>
      </c>
    </row>
    <row r="172" spans="1:4">
      <c r="A172" t="s">
        <v>53</v>
      </c>
      <c r="B172">
        <v>1</v>
      </c>
      <c r="C172">
        <v>3</v>
      </c>
      <c r="D172">
        <f t="shared" si="2"/>
        <v>0.33333333333333331</v>
      </c>
    </row>
    <row r="178" spans="1:1">
      <c r="A178" t="s">
        <v>1004</v>
      </c>
    </row>
    <row r="179" spans="1:1">
      <c r="A179" t="s">
        <v>562</v>
      </c>
    </row>
    <row r="180" spans="1:1">
      <c r="A180" t="s">
        <v>1005</v>
      </c>
    </row>
    <row r="181" spans="1:1">
      <c r="A181" t="s">
        <v>1006</v>
      </c>
    </row>
  </sheetData>
  <conditionalFormatting sqref="B1:B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FD35-A46E-F14A-8536-DE21399C7FD0}">
  <dimension ref="A1:CM276"/>
  <sheetViews>
    <sheetView topLeftCell="A211" workbookViewId="0">
      <selection activeCell="C230" sqref="C230"/>
    </sheetView>
  </sheetViews>
  <sheetFormatPr baseColWidth="10" defaultRowHeight="16"/>
  <cols>
    <col min="3" max="3" width="14.1640625" customWidth="1"/>
    <col min="4" max="4" width="0" hidden="1" customWidth="1"/>
    <col min="5" max="7" width="10.83203125" hidden="1" customWidth="1"/>
    <col min="8" max="8" width="10.83203125"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35" customWidth="1"/>
    <col min="32" max="43" width="5.5" customWidth="1"/>
    <col min="44" max="44" width="5.5" hidden="1" customWidth="1"/>
    <col min="45" max="45" width="5.5" customWidth="1"/>
    <col min="62" max="62" width="65.33203125" customWidth="1"/>
    <col min="63" max="63" width="31.83203125" style="5" hidden="1" customWidth="1"/>
    <col min="64" max="64" width="9" style="5" hidden="1" customWidth="1"/>
    <col min="65" max="70" width="9" style="11" hidden="1" customWidth="1"/>
    <col min="71" max="72" width="25" style="5" hidden="1" customWidth="1"/>
    <col min="73" max="73" width="10.83203125" style="11"/>
    <col min="74" max="90" width="9.5" style="11" customWidth="1"/>
  </cols>
  <sheetData>
    <row r="1" spans="1:91" ht="31" customHeight="1">
      <c r="V1" s="20"/>
      <c r="W1" s="20"/>
      <c r="X1" s="20"/>
      <c r="Y1" s="21" t="s">
        <v>1330</v>
      </c>
      <c r="Z1" s="20"/>
      <c r="AA1" s="20"/>
      <c r="AB1" s="20"/>
      <c r="AC1" s="20"/>
      <c r="AD1" s="31"/>
      <c r="AE1" s="30"/>
      <c r="AF1" s="22"/>
      <c r="AG1" s="23" t="s">
        <v>1331</v>
      </c>
      <c r="AH1" s="22"/>
      <c r="AI1" s="22"/>
      <c r="AJ1" s="22"/>
      <c r="AK1" s="22"/>
      <c r="AL1" s="27"/>
      <c r="AM1" s="25" t="s">
        <v>1332</v>
      </c>
      <c r="AN1" s="24"/>
      <c r="AO1" s="24"/>
      <c r="AP1" s="24"/>
      <c r="AQ1" s="32"/>
    </row>
    <row r="2" spans="1:91" s="13" customFormat="1" ht="21">
      <c r="D2" s="13" t="s">
        <v>1</v>
      </c>
      <c r="E2" s="13" t="s">
        <v>2</v>
      </c>
      <c r="F2" s="13" t="s">
        <v>3</v>
      </c>
      <c r="G2" s="13" t="s">
        <v>4</v>
      </c>
      <c r="H2" s="13" t="s">
        <v>5</v>
      </c>
      <c r="J2" s="13" t="s">
        <v>6</v>
      </c>
      <c r="K2" s="13" t="s">
        <v>7</v>
      </c>
      <c r="L2" s="13" t="s">
        <v>8</v>
      </c>
      <c r="M2" s="13" t="s">
        <v>9</v>
      </c>
      <c r="N2" s="13" t="s">
        <v>10</v>
      </c>
      <c r="O2" s="13" t="s">
        <v>11</v>
      </c>
      <c r="P2" s="13" t="s">
        <v>12</v>
      </c>
      <c r="Q2" s="13" t="s">
        <v>13</v>
      </c>
      <c r="R2" s="13" t="s">
        <v>14</v>
      </c>
      <c r="V2" s="20" t="s">
        <v>15</v>
      </c>
      <c r="W2" s="20" t="s">
        <v>19</v>
      </c>
      <c r="X2" s="20" t="s">
        <v>21</v>
      </c>
      <c r="Y2" s="20" t="s">
        <v>22</v>
      </c>
      <c r="Z2" s="20" t="s">
        <v>23</v>
      </c>
      <c r="AA2" s="20" t="s">
        <v>24</v>
      </c>
      <c r="AB2" s="20" t="s">
        <v>25</v>
      </c>
      <c r="AC2" s="20" t="s">
        <v>26</v>
      </c>
      <c r="AD2" s="31" t="s">
        <v>27</v>
      </c>
      <c r="AE2" s="30" t="s">
        <v>38</v>
      </c>
      <c r="AF2" s="22" t="s">
        <v>28</v>
      </c>
      <c r="AG2" s="22" t="s">
        <v>29</v>
      </c>
      <c r="AH2" s="22" t="s">
        <v>30</v>
      </c>
      <c r="AI2" s="22" t="s">
        <v>31</v>
      </c>
      <c r="AJ2" s="22" t="s">
        <v>32</v>
      </c>
      <c r="AK2" s="22" t="s">
        <v>33</v>
      </c>
      <c r="AL2" s="27" t="s">
        <v>34</v>
      </c>
      <c r="AM2" s="24" t="s">
        <v>16</v>
      </c>
      <c r="AN2" s="24" t="s">
        <v>17</v>
      </c>
      <c r="AO2" s="24" t="s">
        <v>18</v>
      </c>
      <c r="AP2" s="24" t="s">
        <v>35</v>
      </c>
      <c r="AQ2" s="32" t="s">
        <v>36</v>
      </c>
      <c r="AR2" s="13" t="s">
        <v>37</v>
      </c>
      <c r="AS2" s="13" t="s">
        <v>20</v>
      </c>
      <c r="AX2" s="13" t="s">
        <v>39</v>
      </c>
      <c r="AY2" s="13" t="s">
        <v>40</v>
      </c>
      <c r="AZ2" s="13" t="s">
        <v>41</v>
      </c>
      <c r="BA2" s="13" t="s">
        <v>42</v>
      </c>
      <c r="BB2" s="13" t="s">
        <v>1099</v>
      </c>
      <c r="BD2" s="13" t="s">
        <v>43</v>
      </c>
      <c r="BE2" s="13" t="s">
        <v>44</v>
      </c>
      <c r="BF2" s="13" t="s">
        <v>45</v>
      </c>
      <c r="BG2" s="13" t="s">
        <v>46</v>
      </c>
      <c r="BH2" s="13" t="s">
        <v>47</v>
      </c>
      <c r="BI2" s="13" t="s">
        <v>48</v>
      </c>
      <c r="BJ2" s="13" t="s">
        <v>49</v>
      </c>
      <c r="BK2" s="14" t="s">
        <v>1039</v>
      </c>
      <c r="BL2" s="14"/>
      <c r="BM2" s="11" t="s">
        <v>1144</v>
      </c>
      <c r="BN2" s="11" t="s">
        <v>1151</v>
      </c>
      <c r="BO2" s="11" t="s">
        <v>1333</v>
      </c>
      <c r="BP2" s="11" t="s">
        <v>1150</v>
      </c>
      <c r="BQ2" s="11" t="s">
        <v>1148</v>
      </c>
      <c r="BR2" s="11" t="s">
        <v>1163</v>
      </c>
      <c r="BS2" s="14"/>
      <c r="BT2" s="14"/>
      <c r="BU2" s="15" t="s">
        <v>1311</v>
      </c>
      <c r="BV2" s="15" t="s">
        <v>1309</v>
      </c>
      <c r="BW2" s="15" t="s">
        <v>1310</v>
      </c>
      <c r="BX2" s="15" t="s">
        <v>1312</v>
      </c>
      <c r="BY2" s="15" t="s">
        <v>1315</v>
      </c>
      <c r="BZ2" s="15" t="s">
        <v>1313</v>
      </c>
      <c r="CA2" s="15" t="s">
        <v>1314</v>
      </c>
      <c r="CB2" s="15" t="s">
        <v>1317</v>
      </c>
      <c r="CC2" s="15" t="s">
        <v>1154</v>
      </c>
      <c r="CD2" s="15" t="s">
        <v>1318</v>
      </c>
      <c r="CE2" s="15" t="s">
        <v>1323</v>
      </c>
      <c r="CF2" s="15" t="s">
        <v>1319</v>
      </c>
      <c r="CG2" s="15" t="s">
        <v>1316</v>
      </c>
      <c r="CH2" s="15" t="s">
        <v>1124</v>
      </c>
      <c r="CI2" s="15" t="s">
        <v>1320</v>
      </c>
      <c r="CJ2" s="15" t="s">
        <v>1321</v>
      </c>
      <c r="CK2" s="15" t="s">
        <v>1324</v>
      </c>
      <c r="CL2" s="15" t="s">
        <v>1325</v>
      </c>
      <c r="CM2" s="13" t="s">
        <v>50</v>
      </c>
    </row>
    <row r="3" spans="1:91">
      <c r="A3" t="s">
        <v>279</v>
      </c>
      <c r="B3" t="s">
        <v>280</v>
      </c>
      <c r="C3" t="s">
        <v>281</v>
      </c>
      <c r="D3" t="s">
        <v>70</v>
      </c>
      <c r="E3" t="s">
        <v>144</v>
      </c>
      <c r="F3" t="s">
        <v>56</v>
      </c>
      <c r="G3" t="s">
        <v>72</v>
      </c>
      <c r="H3" t="s">
        <v>227</v>
      </c>
      <c r="I3" t="str">
        <f>H3</f>
        <v>Denmark</v>
      </c>
      <c r="J3" t="s">
        <v>59</v>
      </c>
      <c r="K3" t="s">
        <v>60</v>
      </c>
      <c r="L3">
        <v>3</v>
      </c>
      <c r="M3">
        <v>2</v>
      </c>
      <c r="N3">
        <v>5</v>
      </c>
      <c r="O3">
        <v>2</v>
      </c>
      <c r="P3">
        <v>4</v>
      </c>
      <c r="Q3">
        <v>5</v>
      </c>
      <c r="R3">
        <v>2</v>
      </c>
      <c r="S3">
        <v>0</v>
      </c>
      <c r="U3">
        <v>4</v>
      </c>
      <c r="V3">
        <v>5</v>
      </c>
      <c r="W3">
        <v>5</v>
      </c>
      <c r="X3">
        <v>4</v>
      </c>
      <c r="Y3">
        <v>5</v>
      </c>
      <c r="Z3">
        <v>5</v>
      </c>
      <c r="AA3">
        <v>5</v>
      </c>
      <c r="AB3">
        <v>1</v>
      </c>
      <c r="AC3">
        <v>1</v>
      </c>
      <c r="AD3">
        <v>5</v>
      </c>
      <c r="AE3" s="35">
        <v>4</v>
      </c>
      <c r="AF3">
        <v>3</v>
      </c>
      <c r="AG3">
        <v>3</v>
      </c>
      <c r="AH3">
        <v>1</v>
      </c>
      <c r="AI3">
        <v>4</v>
      </c>
      <c r="AJ3">
        <v>4</v>
      </c>
      <c r="AK3">
        <v>3</v>
      </c>
      <c r="AL3">
        <v>4</v>
      </c>
      <c r="AM3">
        <v>3</v>
      </c>
      <c r="AN3">
        <v>3</v>
      </c>
      <c r="AO3">
        <v>3</v>
      </c>
      <c r="AP3">
        <v>2</v>
      </c>
      <c r="AQ3">
        <v>2</v>
      </c>
      <c r="AR3">
        <v>6</v>
      </c>
      <c r="AS3">
        <v>5</v>
      </c>
      <c r="AT3">
        <f t="shared" ref="AT3:AT34" si="0">AVERAGE(AE3,AF3,AG3,AH3,AI3,AJ3,AK3,AL3)</f>
        <v>3.25</v>
      </c>
      <c r="AU3">
        <f>IF(AT3&gt;3,1,0)</f>
        <v>1</v>
      </c>
      <c r="AV3">
        <f t="shared" ref="AV3:AV34" si="1">AVERAGE(AX5,V3,W3,X3:AB3,AD3)</f>
        <v>4.375</v>
      </c>
      <c r="AW3">
        <f>IF(AV3&gt;3, 1, 0)</f>
        <v>1</v>
      </c>
      <c r="AX3" t="s">
        <v>282</v>
      </c>
      <c r="AY3" t="s">
        <v>283</v>
      </c>
      <c r="AZ3" t="s">
        <v>284</v>
      </c>
      <c r="BA3">
        <v>1</v>
      </c>
      <c r="BC3">
        <f t="shared" ref="BC3:BC66" si="2">IF(BB3="",BA3,BB3)</f>
        <v>1</v>
      </c>
      <c r="BD3">
        <v>1</v>
      </c>
      <c r="BE3">
        <v>3</v>
      </c>
      <c r="BF3">
        <f>IF(BE3=1,0,1)</f>
        <v>1</v>
      </c>
      <c r="BG3" t="s">
        <v>285</v>
      </c>
      <c r="BH3" t="s">
        <v>286</v>
      </c>
      <c r="BI3">
        <v>6.0069444444444441E-3</v>
      </c>
      <c r="BJ3" t="s">
        <v>287</v>
      </c>
      <c r="BK3" s="5" t="s">
        <v>736</v>
      </c>
      <c r="BL3" s="5" t="s">
        <v>1144</v>
      </c>
      <c r="BM3" s="11" t="b">
        <f t="shared" ref="BM3:BR12" si="3">ISNUMBER(SEARCH(BM$2,$BL3))</f>
        <v>1</v>
      </c>
      <c r="BN3" s="11" t="b">
        <f t="shared" si="3"/>
        <v>0</v>
      </c>
      <c r="BO3" s="11" t="b">
        <f t="shared" si="3"/>
        <v>0</v>
      </c>
      <c r="BP3" s="11" t="b">
        <f t="shared" si="3"/>
        <v>0</v>
      </c>
      <c r="BQ3" s="11" t="b">
        <f t="shared" si="3"/>
        <v>0</v>
      </c>
      <c r="BR3" s="11" t="b">
        <f t="shared" si="3"/>
        <v>0</v>
      </c>
      <c r="BS3" s="5" t="s">
        <v>1040</v>
      </c>
      <c r="BU3" s="11" t="b">
        <f>ISNUMBER(SEARCH($BU$2,BS3))</f>
        <v>0</v>
      </c>
      <c r="BV3" s="11" t="e">
        <f>#REF!=ISNUMBER(SEARCH("NLU",BS3))</f>
        <v>#REF!</v>
      </c>
      <c r="BW3" s="11" t="b">
        <f t="shared" ref="BW3:CJ3" si="4">ISNUMBER(SEARCH(BW$2,$BS3))</f>
        <v>0</v>
      </c>
      <c r="BX3" s="11" t="b">
        <f t="shared" si="4"/>
        <v>0</v>
      </c>
      <c r="BY3" s="11" t="b">
        <f t="shared" si="4"/>
        <v>1</v>
      </c>
      <c r="BZ3" s="11" t="b">
        <f t="shared" si="4"/>
        <v>0</v>
      </c>
      <c r="CA3" s="11" t="b">
        <f t="shared" si="4"/>
        <v>0</v>
      </c>
      <c r="CB3" s="11" t="b">
        <f t="shared" si="4"/>
        <v>0</v>
      </c>
      <c r="CC3" s="11" t="b">
        <f t="shared" si="4"/>
        <v>0</v>
      </c>
      <c r="CD3" s="11" t="b">
        <f t="shared" si="4"/>
        <v>0</v>
      </c>
      <c r="CE3" s="11" t="b">
        <f t="shared" si="4"/>
        <v>0</v>
      </c>
      <c r="CF3" s="11" t="b">
        <f t="shared" si="4"/>
        <v>0</v>
      </c>
      <c r="CG3" s="11" t="b">
        <f t="shared" si="4"/>
        <v>0</v>
      </c>
      <c r="CH3" s="11" t="b">
        <f t="shared" si="4"/>
        <v>0</v>
      </c>
      <c r="CI3" s="11" t="b">
        <f t="shared" si="4"/>
        <v>0</v>
      </c>
      <c r="CJ3" s="11" t="b">
        <f t="shared" si="4"/>
        <v>0</v>
      </c>
      <c r="CK3" s="11" t="b">
        <f>ISNUMBER(SEARCH($CK$2,$BT3))</f>
        <v>0</v>
      </c>
      <c r="CL3" s="11" t="b">
        <f>ISNUMBER(SEARCH($CL$2,$BT3))</f>
        <v>0</v>
      </c>
      <c r="CM3" t="s">
        <v>92</v>
      </c>
    </row>
    <row r="4" spans="1:91">
      <c r="A4" t="s">
        <v>288</v>
      </c>
      <c r="B4" t="s">
        <v>289</v>
      </c>
      <c r="C4" t="s">
        <v>281</v>
      </c>
      <c r="D4" t="s">
        <v>70</v>
      </c>
      <c r="E4" t="s">
        <v>95</v>
      </c>
      <c r="F4" t="s">
        <v>56</v>
      </c>
      <c r="G4" t="s">
        <v>57</v>
      </c>
      <c r="H4" t="s">
        <v>109</v>
      </c>
      <c r="I4" t="str">
        <f t="shared" ref="I4:I67" si="5">H4</f>
        <v>UK</v>
      </c>
      <c r="J4" t="s">
        <v>74</v>
      </c>
      <c r="K4" t="s">
        <v>98</v>
      </c>
      <c r="L4">
        <v>4</v>
      </c>
      <c r="M4">
        <v>4</v>
      </c>
      <c r="N4">
        <v>4</v>
      </c>
      <c r="O4">
        <v>3</v>
      </c>
      <c r="P4">
        <v>1</v>
      </c>
      <c r="Q4">
        <v>4</v>
      </c>
      <c r="R4">
        <v>1</v>
      </c>
      <c r="S4">
        <v>1</v>
      </c>
      <c r="T4">
        <v>2</v>
      </c>
      <c r="V4">
        <v>0</v>
      </c>
      <c r="W4">
        <v>5</v>
      </c>
      <c r="X4">
        <v>6</v>
      </c>
      <c r="Y4">
        <v>6</v>
      </c>
      <c r="Z4">
        <v>6</v>
      </c>
      <c r="AA4">
        <v>6</v>
      </c>
      <c r="AB4">
        <v>0</v>
      </c>
      <c r="AC4">
        <v>6</v>
      </c>
      <c r="AD4">
        <v>0</v>
      </c>
      <c r="AE4" s="35">
        <v>1</v>
      </c>
      <c r="AF4">
        <v>6</v>
      </c>
      <c r="AG4">
        <v>4</v>
      </c>
      <c r="AH4">
        <v>0</v>
      </c>
      <c r="AI4">
        <v>6</v>
      </c>
      <c r="AJ4">
        <v>0</v>
      </c>
      <c r="AK4">
        <v>4</v>
      </c>
      <c r="AL4">
        <v>1</v>
      </c>
      <c r="AM4">
        <v>1</v>
      </c>
      <c r="AN4">
        <v>1</v>
      </c>
      <c r="AO4">
        <v>2</v>
      </c>
      <c r="AP4">
        <v>0</v>
      </c>
      <c r="AQ4">
        <v>1</v>
      </c>
      <c r="AR4">
        <v>6</v>
      </c>
      <c r="AS4">
        <v>5</v>
      </c>
      <c r="AT4">
        <f t="shared" si="0"/>
        <v>2.75</v>
      </c>
      <c r="AU4">
        <f t="shared" ref="AU4:AU67" si="6">IF(AT4&gt;3,1,0)</f>
        <v>0</v>
      </c>
      <c r="AV4">
        <f t="shared" si="1"/>
        <v>3.625</v>
      </c>
      <c r="AW4">
        <f t="shared" ref="AW4:AW67" si="7">IF(AV4&gt;3, 1, 0)</f>
        <v>1</v>
      </c>
      <c r="AX4" t="s">
        <v>282</v>
      </c>
      <c r="AY4" t="s">
        <v>290</v>
      </c>
      <c r="AZ4" t="s">
        <v>291</v>
      </c>
      <c r="BA4">
        <v>1</v>
      </c>
      <c r="BC4">
        <f t="shared" si="2"/>
        <v>1</v>
      </c>
      <c r="BD4">
        <v>1</v>
      </c>
      <c r="BE4">
        <v>4</v>
      </c>
      <c r="BF4">
        <f t="shared" ref="BF4:BF67" si="8">IF(BE4=1,0,1)</f>
        <v>1</v>
      </c>
      <c r="BG4" t="s">
        <v>292</v>
      </c>
      <c r="BH4" t="s">
        <v>286</v>
      </c>
      <c r="BI4">
        <v>4.9305555555555552E-3</v>
      </c>
      <c r="BK4" s="5" t="s">
        <v>1041</v>
      </c>
      <c r="BM4" s="11" t="b">
        <f t="shared" si="3"/>
        <v>0</v>
      </c>
      <c r="BN4" s="11" t="b">
        <f t="shared" si="3"/>
        <v>0</v>
      </c>
      <c r="BO4" s="11" t="b">
        <f t="shared" si="3"/>
        <v>0</v>
      </c>
      <c r="BP4" s="11" t="b">
        <f t="shared" si="3"/>
        <v>0</v>
      </c>
      <c r="BQ4" s="11" t="b">
        <f t="shared" si="3"/>
        <v>0</v>
      </c>
      <c r="BR4" s="11" t="b">
        <f t="shared" si="3"/>
        <v>0</v>
      </c>
      <c r="BU4" s="11" t="b">
        <f t="shared" ref="BU4:BU67" si="9">ISNUMBER(SEARCH($BU$2,BS4))</f>
        <v>0</v>
      </c>
      <c r="BV4" s="11" t="b">
        <f t="shared" ref="BV4:BV67" si="10">ISNUMBER(SEARCH("NLU",BS4))</f>
        <v>0</v>
      </c>
      <c r="BW4" s="11" t="b">
        <f t="shared" ref="BW4:CJ19" si="11">ISNUMBER(SEARCH(BW$2,$BS4))</f>
        <v>0</v>
      </c>
      <c r="BX4" s="11" t="b">
        <f t="shared" si="11"/>
        <v>0</v>
      </c>
      <c r="BY4" s="11" t="b">
        <f t="shared" si="11"/>
        <v>0</v>
      </c>
      <c r="BZ4" s="11" t="b">
        <f t="shared" si="11"/>
        <v>0</v>
      </c>
      <c r="CA4" s="11" t="b">
        <f t="shared" si="11"/>
        <v>0</v>
      </c>
      <c r="CB4" s="11" t="b">
        <f t="shared" si="11"/>
        <v>0</v>
      </c>
      <c r="CC4" s="11" t="b">
        <f t="shared" si="11"/>
        <v>0</v>
      </c>
      <c r="CD4" s="11" t="b">
        <f>ISNUMBER(SEARCH(CD$2,$BS4))</f>
        <v>0</v>
      </c>
      <c r="CE4" s="11" t="b">
        <f t="shared" si="11"/>
        <v>0</v>
      </c>
      <c r="CF4" s="11" t="b">
        <f t="shared" si="11"/>
        <v>0</v>
      </c>
      <c r="CG4" s="11" t="b">
        <f t="shared" si="11"/>
        <v>0</v>
      </c>
      <c r="CH4" s="11" t="b">
        <f t="shared" si="11"/>
        <v>0</v>
      </c>
      <c r="CI4" s="11" t="b">
        <f t="shared" si="11"/>
        <v>0</v>
      </c>
      <c r="CJ4" s="11" t="b">
        <f t="shared" ref="CJ4:CJ18" si="12">ISNUMBER(SEARCH(CJ$2,$BS4))</f>
        <v>0</v>
      </c>
      <c r="CK4" s="11" t="b">
        <f t="shared" ref="CK4:CK35" si="13">ISNUMBER(SEARCH($CK$2,BT4))</f>
        <v>0</v>
      </c>
      <c r="CL4" s="11" t="b">
        <f t="shared" ref="CL4:CL67" si="14">ISNUMBER(SEARCH($CL$2,$BT4))</f>
        <v>0</v>
      </c>
    </row>
    <row r="5" spans="1:91">
      <c r="A5" t="s">
        <v>293</v>
      </c>
      <c r="B5" t="s">
        <v>294</v>
      </c>
      <c r="C5" t="s">
        <v>281</v>
      </c>
      <c r="D5" t="s">
        <v>70</v>
      </c>
      <c r="E5" t="s">
        <v>55</v>
      </c>
      <c r="F5" t="s">
        <v>83</v>
      </c>
      <c r="G5" t="s">
        <v>124</v>
      </c>
      <c r="H5" t="s">
        <v>295</v>
      </c>
      <c r="I5" t="str">
        <f t="shared" si="5"/>
        <v>Do not wish to answer</v>
      </c>
      <c r="J5" t="s">
        <v>74</v>
      </c>
      <c r="K5" t="s">
        <v>296</v>
      </c>
      <c r="L5">
        <v>3</v>
      </c>
      <c r="M5">
        <v>4</v>
      </c>
      <c r="N5">
        <v>1</v>
      </c>
      <c r="O5">
        <v>1</v>
      </c>
      <c r="P5">
        <v>3</v>
      </c>
      <c r="Q5">
        <v>4</v>
      </c>
      <c r="R5">
        <v>0</v>
      </c>
      <c r="S5">
        <v>-1</v>
      </c>
      <c r="V5">
        <v>0</v>
      </c>
      <c r="W5">
        <v>1</v>
      </c>
      <c r="X5">
        <v>0</v>
      </c>
      <c r="Y5">
        <v>0</v>
      </c>
      <c r="Z5">
        <v>0</v>
      </c>
      <c r="AA5">
        <v>4</v>
      </c>
      <c r="AB5">
        <v>0</v>
      </c>
      <c r="AC5">
        <v>6</v>
      </c>
      <c r="AD5">
        <v>0</v>
      </c>
      <c r="AE5" s="35">
        <v>2</v>
      </c>
      <c r="AF5">
        <v>0</v>
      </c>
      <c r="AG5">
        <v>0</v>
      </c>
      <c r="AH5">
        <v>0</v>
      </c>
      <c r="AI5">
        <v>5</v>
      </c>
      <c r="AJ5">
        <v>1</v>
      </c>
      <c r="AK5">
        <v>0</v>
      </c>
      <c r="AL5">
        <v>0</v>
      </c>
      <c r="AM5">
        <v>2</v>
      </c>
      <c r="AN5">
        <v>1</v>
      </c>
      <c r="AO5">
        <v>1</v>
      </c>
      <c r="AP5">
        <v>1</v>
      </c>
      <c r="AQ5">
        <v>1</v>
      </c>
      <c r="AR5">
        <v>6</v>
      </c>
      <c r="AS5">
        <v>4</v>
      </c>
      <c r="AT5">
        <f t="shared" si="0"/>
        <v>1</v>
      </c>
      <c r="AU5">
        <f t="shared" si="6"/>
        <v>0</v>
      </c>
      <c r="AV5">
        <f t="shared" si="1"/>
        <v>0.625</v>
      </c>
      <c r="AW5">
        <f t="shared" si="7"/>
        <v>0</v>
      </c>
      <c r="AX5" t="s">
        <v>297</v>
      </c>
      <c r="AY5" t="s">
        <v>298</v>
      </c>
      <c r="AZ5" t="s">
        <v>299</v>
      </c>
      <c r="BA5">
        <v>1</v>
      </c>
      <c r="BC5">
        <f t="shared" si="2"/>
        <v>1</v>
      </c>
      <c r="BD5">
        <v>1</v>
      </c>
      <c r="BE5">
        <v>5</v>
      </c>
      <c r="BF5">
        <f t="shared" si="8"/>
        <v>1</v>
      </c>
      <c r="BG5" t="s">
        <v>300</v>
      </c>
      <c r="BH5" t="s">
        <v>301</v>
      </c>
      <c r="BI5">
        <v>4.8958333333333328E-3</v>
      </c>
      <c r="BJ5" t="s">
        <v>302</v>
      </c>
      <c r="BK5" s="5" t="s">
        <v>1042</v>
      </c>
      <c r="BM5" s="11" t="b">
        <f t="shared" si="3"/>
        <v>0</v>
      </c>
      <c r="BN5" s="11" t="b">
        <f t="shared" si="3"/>
        <v>0</v>
      </c>
      <c r="BO5" s="11" t="b">
        <f t="shared" si="3"/>
        <v>0</v>
      </c>
      <c r="BP5" s="11" t="b">
        <f t="shared" si="3"/>
        <v>0</v>
      </c>
      <c r="BQ5" s="11" t="b">
        <f t="shared" si="3"/>
        <v>0</v>
      </c>
      <c r="BR5" s="11" t="b">
        <f t="shared" si="3"/>
        <v>0</v>
      </c>
      <c r="BS5" s="5" t="s">
        <v>1076</v>
      </c>
      <c r="BT5" s="5" t="s">
        <v>1077</v>
      </c>
      <c r="BU5" s="11" t="b">
        <f t="shared" si="9"/>
        <v>0</v>
      </c>
      <c r="BV5" s="11" t="b">
        <f t="shared" si="10"/>
        <v>1</v>
      </c>
      <c r="BW5" s="11" t="b">
        <f t="shared" si="11"/>
        <v>1</v>
      </c>
      <c r="BX5" s="11" t="b">
        <f t="shared" si="11"/>
        <v>0</v>
      </c>
      <c r="BY5" s="11" t="b">
        <f t="shared" si="11"/>
        <v>0</v>
      </c>
      <c r="BZ5" s="11" t="b">
        <f t="shared" si="11"/>
        <v>1</v>
      </c>
      <c r="CA5" s="11" t="b">
        <f t="shared" si="11"/>
        <v>0</v>
      </c>
      <c r="CB5" s="11" t="b">
        <f t="shared" si="11"/>
        <v>0</v>
      </c>
      <c r="CC5" s="11" t="b">
        <f t="shared" si="11"/>
        <v>0</v>
      </c>
      <c r="CD5" s="11" t="b">
        <f t="shared" si="11"/>
        <v>0</v>
      </c>
      <c r="CE5" s="11" t="b">
        <f t="shared" si="11"/>
        <v>0</v>
      </c>
      <c r="CF5" s="11" t="b">
        <f t="shared" si="11"/>
        <v>0</v>
      </c>
      <c r="CG5" s="11" t="b">
        <f t="shared" si="11"/>
        <v>0</v>
      </c>
      <c r="CH5" s="11" t="b">
        <f t="shared" si="11"/>
        <v>0</v>
      </c>
      <c r="CI5" s="11" t="b">
        <f t="shared" si="11"/>
        <v>0</v>
      </c>
      <c r="CJ5" s="11" t="b">
        <f t="shared" si="12"/>
        <v>0</v>
      </c>
      <c r="CK5" s="11" t="b">
        <f t="shared" si="13"/>
        <v>0</v>
      </c>
      <c r="CL5" s="11" t="b">
        <f t="shared" si="14"/>
        <v>0</v>
      </c>
    </row>
    <row r="6" spans="1:91">
      <c r="A6" t="s">
        <v>303</v>
      </c>
      <c r="B6" t="s">
        <v>304</v>
      </c>
      <c r="C6" t="s">
        <v>281</v>
      </c>
      <c r="D6" t="s">
        <v>70</v>
      </c>
      <c r="E6" t="s">
        <v>144</v>
      </c>
      <c r="F6" t="s">
        <v>83</v>
      </c>
      <c r="G6" t="s">
        <v>96</v>
      </c>
      <c r="H6" t="s">
        <v>305</v>
      </c>
      <c r="I6" t="str">
        <f t="shared" si="5"/>
        <v>I'm Irish. I live in Ireland.</v>
      </c>
      <c r="J6" t="s">
        <v>74</v>
      </c>
      <c r="K6" t="s">
        <v>60</v>
      </c>
      <c r="L6">
        <v>2</v>
      </c>
      <c r="M6">
        <v>2</v>
      </c>
      <c r="N6">
        <v>5</v>
      </c>
      <c r="O6">
        <v>3</v>
      </c>
      <c r="P6">
        <v>5</v>
      </c>
      <c r="Q6">
        <v>5</v>
      </c>
      <c r="R6">
        <v>4</v>
      </c>
      <c r="S6">
        <v>0</v>
      </c>
      <c r="U6">
        <v>4</v>
      </c>
      <c r="V6">
        <v>3</v>
      </c>
      <c r="W6">
        <v>4</v>
      </c>
      <c r="X6">
        <v>5</v>
      </c>
      <c r="Y6">
        <v>5</v>
      </c>
      <c r="Z6">
        <v>5</v>
      </c>
      <c r="AA6">
        <v>6</v>
      </c>
      <c r="AB6">
        <v>4</v>
      </c>
      <c r="AC6">
        <v>1</v>
      </c>
      <c r="AD6">
        <v>5</v>
      </c>
      <c r="AE6" s="35">
        <v>2</v>
      </c>
      <c r="AF6">
        <v>3</v>
      </c>
      <c r="AG6">
        <v>4</v>
      </c>
      <c r="AH6">
        <v>2</v>
      </c>
      <c r="AI6">
        <v>6</v>
      </c>
      <c r="AJ6">
        <v>0</v>
      </c>
      <c r="AK6">
        <v>4</v>
      </c>
      <c r="AL6">
        <v>5</v>
      </c>
      <c r="AM6">
        <v>1</v>
      </c>
      <c r="AN6">
        <v>0</v>
      </c>
      <c r="AO6">
        <v>1</v>
      </c>
      <c r="AP6">
        <v>0</v>
      </c>
      <c r="AQ6">
        <v>0</v>
      </c>
      <c r="AR6">
        <v>6</v>
      </c>
      <c r="AS6">
        <v>6</v>
      </c>
      <c r="AT6">
        <f t="shared" si="0"/>
        <v>3.25</v>
      </c>
      <c r="AU6">
        <f t="shared" si="6"/>
        <v>1</v>
      </c>
      <c r="AV6">
        <f t="shared" si="1"/>
        <v>4.625</v>
      </c>
      <c r="AW6">
        <f t="shared" si="7"/>
        <v>1</v>
      </c>
      <c r="AX6" t="s">
        <v>297</v>
      </c>
      <c r="AY6" t="s">
        <v>245</v>
      </c>
      <c r="AZ6" t="s">
        <v>306</v>
      </c>
      <c r="BA6">
        <v>0</v>
      </c>
      <c r="BB6" t="s">
        <v>1100</v>
      </c>
      <c r="BC6" t="str">
        <f t="shared" si="2"/>
        <v>no dialog file</v>
      </c>
      <c r="BD6">
        <v>1</v>
      </c>
      <c r="BE6">
        <v>2</v>
      </c>
      <c r="BF6">
        <f t="shared" si="8"/>
        <v>1</v>
      </c>
      <c r="BG6" t="s">
        <v>307</v>
      </c>
      <c r="BH6" t="s">
        <v>308</v>
      </c>
      <c r="BI6">
        <v>1.4363425925925925E-2</v>
      </c>
      <c r="BJ6" t="s">
        <v>309</v>
      </c>
      <c r="BK6" s="5" t="s">
        <v>1051</v>
      </c>
      <c r="BL6" s="5" t="s">
        <v>1150</v>
      </c>
      <c r="BM6" s="11" t="b">
        <f t="shared" si="3"/>
        <v>0</v>
      </c>
      <c r="BN6" s="11" t="b">
        <f t="shared" si="3"/>
        <v>0</v>
      </c>
      <c r="BO6" s="11" t="b">
        <f t="shared" si="3"/>
        <v>0</v>
      </c>
      <c r="BP6" s="11" t="b">
        <f t="shared" si="3"/>
        <v>1</v>
      </c>
      <c r="BQ6" s="11" t="b">
        <f t="shared" si="3"/>
        <v>0</v>
      </c>
      <c r="BR6" s="11" t="b">
        <f t="shared" si="3"/>
        <v>0</v>
      </c>
      <c r="BS6" s="5" t="s">
        <v>1043</v>
      </c>
      <c r="BU6" s="11" t="b">
        <f t="shared" si="9"/>
        <v>0</v>
      </c>
      <c r="BV6" s="11" t="b">
        <f t="shared" si="10"/>
        <v>0</v>
      </c>
      <c r="BW6" s="11" t="b">
        <f t="shared" si="11"/>
        <v>0</v>
      </c>
      <c r="BX6" s="11" t="b">
        <f t="shared" si="11"/>
        <v>0</v>
      </c>
      <c r="BY6" s="11" t="b">
        <f t="shared" si="11"/>
        <v>0</v>
      </c>
      <c r="BZ6" s="11" t="b">
        <f t="shared" si="11"/>
        <v>0</v>
      </c>
      <c r="CA6" s="11" t="b">
        <f t="shared" si="11"/>
        <v>0</v>
      </c>
      <c r="CB6" s="11" t="b">
        <f t="shared" si="11"/>
        <v>0</v>
      </c>
      <c r="CC6" s="11" t="b">
        <f t="shared" si="11"/>
        <v>0</v>
      </c>
      <c r="CD6" s="11" t="b">
        <f t="shared" si="11"/>
        <v>0</v>
      </c>
      <c r="CE6" s="11" t="b">
        <f t="shared" si="11"/>
        <v>0</v>
      </c>
      <c r="CF6" s="11" t="b">
        <f t="shared" si="11"/>
        <v>0</v>
      </c>
      <c r="CG6" s="11" t="b">
        <f t="shared" si="11"/>
        <v>0</v>
      </c>
      <c r="CH6" s="11" t="b">
        <f t="shared" si="11"/>
        <v>0</v>
      </c>
      <c r="CI6" s="11" t="b">
        <f t="shared" si="11"/>
        <v>0</v>
      </c>
      <c r="CJ6" s="11" t="b">
        <f t="shared" si="12"/>
        <v>0</v>
      </c>
      <c r="CK6" s="11" t="b">
        <f t="shared" si="13"/>
        <v>0</v>
      </c>
      <c r="CL6" s="11" t="b">
        <f t="shared" si="14"/>
        <v>0</v>
      </c>
      <c r="CM6" t="s">
        <v>310</v>
      </c>
    </row>
    <row r="7" spans="1:91">
      <c r="A7" t="s">
        <v>311</v>
      </c>
      <c r="B7" t="s">
        <v>312</v>
      </c>
      <c r="C7" t="s">
        <v>281</v>
      </c>
      <c r="D7" t="s">
        <v>54</v>
      </c>
      <c r="E7" t="s">
        <v>82</v>
      </c>
      <c r="F7" t="s">
        <v>116</v>
      </c>
      <c r="G7" t="s">
        <v>96</v>
      </c>
      <c r="H7" t="s">
        <v>58</v>
      </c>
      <c r="I7" t="str">
        <f t="shared" si="5"/>
        <v>Portugal</v>
      </c>
      <c r="J7" t="s">
        <v>74</v>
      </c>
      <c r="K7" t="s">
        <v>60</v>
      </c>
      <c r="L7">
        <v>3</v>
      </c>
      <c r="M7">
        <v>3</v>
      </c>
      <c r="N7">
        <v>3</v>
      </c>
      <c r="O7">
        <v>3</v>
      </c>
      <c r="P7">
        <v>2</v>
      </c>
      <c r="Q7">
        <v>5</v>
      </c>
      <c r="R7">
        <v>3</v>
      </c>
      <c r="S7">
        <v>0</v>
      </c>
      <c r="U7">
        <v>5</v>
      </c>
      <c r="V7">
        <v>2</v>
      </c>
      <c r="W7">
        <v>2</v>
      </c>
      <c r="X7">
        <v>2</v>
      </c>
      <c r="Y7">
        <v>3</v>
      </c>
      <c r="Z7">
        <v>4</v>
      </c>
      <c r="AA7">
        <v>5</v>
      </c>
      <c r="AB7">
        <v>3</v>
      </c>
      <c r="AC7">
        <v>3</v>
      </c>
      <c r="AD7">
        <v>3</v>
      </c>
      <c r="AE7" s="35">
        <v>2</v>
      </c>
      <c r="AF7">
        <v>2</v>
      </c>
      <c r="AG7">
        <v>2</v>
      </c>
      <c r="AH7">
        <v>2</v>
      </c>
      <c r="AI7">
        <v>6</v>
      </c>
      <c r="AJ7">
        <v>3</v>
      </c>
      <c r="AK7">
        <v>4</v>
      </c>
      <c r="AL7">
        <v>3</v>
      </c>
      <c r="AM7">
        <v>3</v>
      </c>
      <c r="AN7">
        <v>3</v>
      </c>
      <c r="AO7">
        <v>3</v>
      </c>
      <c r="AP7">
        <v>3</v>
      </c>
      <c r="AQ7">
        <v>3</v>
      </c>
      <c r="AR7">
        <v>6</v>
      </c>
      <c r="AS7">
        <v>4</v>
      </c>
      <c r="AT7">
        <f t="shared" si="0"/>
        <v>3</v>
      </c>
      <c r="AU7">
        <f t="shared" si="6"/>
        <v>0</v>
      </c>
      <c r="AV7">
        <f t="shared" si="1"/>
        <v>3</v>
      </c>
      <c r="AW7">
        <f t="shared" si="7"/>
        <v>0</v>
      </c>
      <c r="AX7" t="s">
        <v>297</v>
      </c>
      <c r="AY7" t="s">
        <v>313</v>
      </c>
      <c r="AZ7" t="s">
        <v>314</v>
      </c>
      <c r="BA7">
        <v>3</v>
      </c>
      <c r="BC7">
        <f t="shared" si="2"/>
        <v>3</v>
      </c>
      <c r="BD7">
        <v>1</v>
      </c>
      <c r="BE7">
        <v>5</v>
      </c>
      <c r="BF7">
        <f t="shared" si="8"/>
        <v>1</v>
      </c>
      <c r="BG7" t="s">
        <v>315</v>
      </c>
      <c r="BH7" t="s">
        <v>316</v>
      </c>
      <c r="BI7">
        <v>7.0717592592592594E-3</v>
      </c>
      <c r="BJ7" t="s">
        <v>317</v>
      </c>
      <c r="BK7" s="5" t="s">
        <v>1044</v>
      </c>
      <c r="BM7" s="11" t="b">
        <f t="shared" si="3"/>
        <v>0</v>
      </c>
      <c r="BN7" s="11" t="b">
        <f t="shared" si="3"/>
        <v>0</v>
      </c>
      <c r="BO7" s="11" t="b">
        <f t="shared" si="3"/>
        <v>0</v>
      </c>
      <c r="BP7" s="11" t="b">
        <f t="shared" si="3"/>
        <v>0</v>
      </c>
      <c r="BQ7" s="11" t="b">
        <f t="shared" si="3"/>
        <v>0</v>
      </c>
      <c r="BR7" s="11" t="b">
        <f t="shared" si="3"/>
        <v>0</v>
      </c>
      <c r="BS7" s="5" t="s">
        <v>1045</v>
      </c>
      <c r="BT7" s="5" t="s">
        <v>1046</v>
      </c>
      <c r="BU7" s="11" t="b">
        <f t="shared" si="9"/>
        <v>0</v>
      </c>
      <c r="BV7" s="11" t="b">
        <f t="shared" si="10"/>
        <v>0</v>
      </c>
      <c r="BW7" s="11" t="b">
        <f t="shared" si="11"/>
        <v>0</v>
      </c>
      <c r="BX7" s="11" t="b">
        <f t="shared" si="11"/>
        <v>1</v>
      </c>
      <c r="BY7" s="11" t="b">
        <f t="shared" si="11"/>
        <v>0</v>
      </c>
      <c r="BZ7" s="11" t="b">
        <f t="shared" si="11"/>
        <v>0</v>
      </c>
      <c r="CA7" s="11" t="b">
        <f t="shared" si="11"/>
        <v>0</v>
      </c>
      <c r="CB7" s="11" t="b">
        <f t="shared" si="11"/>
        <v>0</v>
      </c>
      <c r="CC7" s="11" t="b">
        <f t="shared" si="11"/>
        <v>0</v>
      </c>
      <c r="CD7" s="11" t="b">
        <f t="shared" si="11"/>
        <v>0</v>
      </c>
      <c r="CE7" s="11" t="b">
        <f t="shared" si="11"/>
        <v>0</v>
      </c>
      <c r="CF7" s="11" t="b">
        <f t="shared" si="11"/>
        <v>0</v>
      </c>
      <c r="CG7" s="11" t="b">
        <f t="shared" si="11"/>
        <v>1</v>
      </c>
      <c r="CH7" s="11" t="b">
        <f t="shared" si="11"/>
        <v>0</v>
      </c>
      <c r="CI7" s="11" t="b">
        <f t="shared" si="11"/>
        <v>0</v>
      </c>
      <c r="CJ7" s="11" t="b">
        <f t="shared" si="12"/>
        <v>0</v>
      </c>
      <c r="CK7" s="11" t="b">
        <f t="shared" si="13"/>
        <v>0</v>
      </c>
      <c r="CL7" s="11" t="b">
        <f t="shared" si="14"/>
        <v>0</v>
      </c>
    </row>
    <row r="8" spans="1:91">
      <c r="A8" t="s">
        <v>318</v>
      </c>
      <c r="B8" t="s">
        <v>319</v>
      </c>
      <c r="C8" t="s">
        <v>281</v>
      </c>
      <c r="D8" t="s">
        <v>54</v>
      </c>
      <c r="E8" t="s">
        <v>82</v>
      </c>
      <c r="F8" t="s">
        <v>83</v>
      </c>
      <c r="G8" t="s">
        <v>57</v>
      </c>
      <c r="H8" t="s">
        <v>109</v>
      </c>
      <c r="I8" t="str">
        <f t="shared" si="5"/>
        <v>UK</v>
      </c>
      <c r="J8" t="s">
        <v>74</v>
      </c>
      <c r="K8" t="s">
        <v>98</v>
      </c>
      <c r="L8">
        <v>2</v>
      </c>
      <c r="M8">
        <v>3</v>
      </c>
      <c r="N8">
        <v>2</v>
      </c>
      <c r="O8">
        <v>0</v>
      </c>
      <c r="P8">
        <v>5</v>
      </c>
      <c r="Q8">
        <v>5</v>
      </c>
      <c r="R8">
        <v>4</v>
      </c>
      <c r="S8">
        <v>1</v>
      </c>
      <c r="T8">
        <v>2</v>
      </c>
      <c r="V8">
        <v>0</v>
      </c>
      <c r="W8">
        <v>6</v>
      </c>
      <c r="X8">
        <v>0</v>
      </c>
      <c r="Y8">
        <v>6</v>
      </c>
      <c r="Z8">
        <v>3</v>
      </c>
      <c r="AA8">
        <v>6</v>
      </c>
      <c r="AB8">
        <v>0</v>
      </c>
      <c r="AC8">
        <v>0</v>
      </c>
      <c r="AD8">
        <v>6</v>
      </c>
      <c r="AE8" s="35">
        <v>0</v>
      </c>
      <c r="AF8">
        <v>0</v>
      </c>
      <c r="AG8">
        <v>0</v>
      </c>
      <c r="AH8">
        <v>0</v>
      </c>
      <c r="AI8">
        <v>6</v>
      </c>
      <c r="AJ8">
        <v>0</v>
      </c>
      <c r="AK8">
        <v>6</v>
      </c>
      <c r="AL8">
        <v>3</v>
      </c>
      <c r="AM8">
        <v>1</v>
      </c>
      <c r="AN8">
        <v>0</v>
      </c>
      <c r="AO8">
        <v>0</v>
      </c>
      <c r="AP8">
        <v>0</v>
      </c>
      <c r="AQ8">
        <v>0</v>
      </c>
      <c r="AR8">
        <v>6</v>
      </c>
      <c r="AS8">
        <v>6</v>
      </c>
      <c r="AT8">
        <f t="shared" si="0"/>
        <v>1.875</v>
      </c>
      <c r="AU8">
        <f t="shared" si="6"/>
        <v>0</v>
      </c>
      <c r="AV8">
        <f t="shared" si="1"/>
        <v>3.375</v>
      </c>
      <c r="AW8">
        <f t="shared" si="7"/>
        <v>1</v>
      </c>
      <c r="AX8" t="s">
        <v>86</v>
      </c>
      <c r="AY8" t="s">
        <v>320</v>
      </c>
      <c r="AZ8" t="s">
        <v>321</v>
      </c>
      <c r="BA8">
        <v>1</v>
      </c>
      <c r="BC8">
        <f t="shared" si="2"/>
        <v>1</v>
      </c>
      <c r="BD8">
        <v>1</v>
      </c>
      <c r="BE8">
        <v>5</v>
      </c>
      <c r="BF8">
        <f t="shared" si="8"/>
        <v>1</v>
      </c>
      <c r="BG8" t="s">
        <v>106</v>
      </c>
      <c r="BH8" t="s">
        <v>90</v>
      </c>
      <c r="BI8">
        <v>3.7384259259259263E-3</v>
      </c>
      <c r="BJ8" t="s">
        <v>322</v>
      </c>
      <c r="BK8" s="5" t="s">
        <v>1042</v>
      </c>
      <c r="BM8" s="11" t="b">
        <f t="shared" si="3"/>
        <v>0</v>
      </c>
      <c r="BN8" s="11" t="b">
        <f t="shared" si="3"/>
        <v>0</v>
      </c>
      <c r="BO8" s="11" t="b">
        <f t="shared" si="3"/>
        <v>0</v>
      </c>
      <c r="BP8" s="11" t="b">
        <f t="shared" si="3"/>
        <v>0</v>
      </c>
      <c r="BQ8" s="11" t="b">
        <f t="shared" si="3"/>
        <v>0</v>
      </c>
      <c r="BR8" s="11" t="b">
        <f t="shared" si="3"/>
        <v>0</v>
      </c>
      <c r="BS8" s="5" t="s">
        <v>1047</v>
      </c>
      <c r="BT8" s="5" t="s">
        <v>1048</v>
      </c>
      <c r="BU8" s="11" t="b">
        <f t="shared" si="9"/>
        <v>0</v>
      </c>
      <c r="BV8" s="11" t="b">
        <f t="shared" si="10"/>
        <v>0</v>
      </c>
      <c r="BW8" s="11" t="b">
        <f t="shared" si="11"/>
        <v>1</v>
      </c>
      <c r="BX8" s="11" t="b">
        <f t="shared" si="11"/>
        <v>0</v>
      </c>
      <c r="BY8" s="11" t="b">
        <f t="shared" si="11"/>
        <v>0</v>
      </c>
      <c r="BZ8" s="11" t="b">
        <f t="shared" si="11"/>
        <v>0</v>
      </c>
      <c r="CA8" s="11" t="b">
        <f t="shared" si="11"/>
        <v>0</v>
      </c>
      <c r="CB8" s="11" t="b">
        <f t="shared" si="11"/>
        <v>0</v>
      </c>
      <c r="CC8" s="11" t="b">
        <f t="shared" si="11"/>
        <v>0</v>
      </c>
      <c r="CD8" s="11" t="b">
        <f t="shared" si="11"/>
        <v>0</v>
      </c>
      <c r="CE8" s="11" t="b">
        <f t="shared" si="11"/>
        <v>0</v>
      </c>
      <c r="CF8" s="11" t="b">
        <f t="shared" si="11"/>
        <v>0</v>
      </c>
      <c r="CG8" s="11" t="b">
        <f t="shared" si="11"/>
        <v>0</v>
      </c>
      <c r="CH8" s="11" t="b">
        <f t="shared" si="11"/>
        <v>0</v>
      </c>
      <c r="CI8" s="11" t="b">
        <f t="shared" si="11"/>
        <v>0</v>
      </c>
      <c r="CJ8" s="11" t="b">
        <f t="shared" si="12"/>
        <v>0</v>
      </c>
      <c r="CK8" s="11" t="b">
        <f t="shared" si="13"/>
        <v>0</v>
      </c>
      <c r="CL8" s="11" t="b">
        <f t="shared" si="14"/>
        <v>0</v>
      </c>
    </row>
    <row r="9" spans="1:91">
      <c r="A9" t="s">
        <v>323</v>
      </c>
      <c r="B9" t="s">
        <v>324</v>
      </c>
      <c r="C9" t="s">
        <v>281</v>
      </c>
      <c r="D9" t="s">
        <v>70</v>
      </c>
      <c r="E9" t="s">
        <v>144</v>
      </c>
      <c r="F9" t="s">
        <v>56</v>
      </c>
      <c r="G9" t="s">
        <v>72</v>
      </c>
      <c r="H9" t="s">
        <v>325</v>
      </c>
      <c r="I9" t="str">
        <f t="shared" si="5"/>
        <v>Germany</v>
      </c>
      <c r="J9" t="s">
        <v>59</v>
      </c>
      <c r="K9" t="s">
        <v>60</v>
      </c>
      <c r="L9">
        <v>1</v>
      </c>
      <c r="M9">
        <v>2</v>
      </c>
      <c r="N9">
        <v>2</v>
      </c>
      <c r="O9">
        <v>3</v>
      </c>
      <c r="P9">
        <v>4</v>
      </c>
      <c r="Q9">
        <v>4</v>
      </c>
      <c r="R9">
        <v>4</v>
      </c>
      <c r="S9">
        <v>0</v>
      </c>
      <c r="U9">
        <v>4</v>
      </c>
      <c r="V9">
        <v>4</v>
      </c>
      <c r="W9">
        <v>4</v>
      </c>
      <c r="X9">
        <v>3</v>
      </c>
      <c r="Y9">
        <v>5</v>
      </c>
      <c r="Z9">
        <v>4</v>
      </c>
      <c r="AA9">
        <v>6</v>
      </c>
      <c r="AB9">
        <v>3</v>
      </c>
      <c r="AC9">
        <v>3</v>
      </c>
      <c r="AD9">
        <v>3</v>
      </c>
      <c r="AE9" s="35">
        <v>5</v>
      </c>
      <c r="AF9">
        <v>5</v>
      </c>
      <c r="AG9">
        <v>3</v>
      </c>
      <c r="AH9">
        <v>3</v>
      </c>
      <c r="AI9">
        <v>5</v>
      </c>
      <c r="AJ9">
        <v>5</v>
      </c>
      <c r="AK9">
        <v>3</v>
      </c>
      <c r="AL9">
        <v>3</v>
      </c>
      <c r="AM9">
        <v>4</v>
      </c>
      <c r="AN9">
        <v>4</v>
      </c>
      <c r="AO9">
        <v>4</v>
      </c>
      <c r="AP9">
        <v>4</v>
      </c>
      <c r="AQ9">
        <v>4</v>
      </c>
      <c r="AR9">
        <v>6</v>
      </c>
      <c r="AS9">
        <v>4</v>
      </c>
      <c r="AT9">
        <f t="shared" si="0"/>
        <v>4</v>
      </c>
      <c r="AU9">
        <f t="shared" si="6"/>
        <v>1</v>
      </c>
      <c r="AV9">
        <f t="shared" si="1"/>
        <v>4</v>
      </c>
      <c r="AW9">
        <f t="shared" si="7"/>
        <v>1</v>
      </c>
      <c r="AX9" t="s">
        <v>282</v>
      </c>
      <c r="AY9" t="s">
        <v>326</v>
      </c>
      <c r="AZ9" t="s">
        <v>327</v>
      </c>
      <c r="BA9">
        <v>1</v>
      </c>
      <c r="BC9">
        <f t="shared" si="2"/>
        <v>1</v>
      </c>
      <c r="BD9">
        <v>1</v>
      </c>
      <c r="BE9">
        <v>3</v>
      </c>
      <c r="BF9">
        <f t="shared" si="8"/>
        <v>1</v>
      </c>
      <c r="BG9" t="s">
        <v>285</v>
      </c>
      <c r="BH9" t="s">
        <v>286</v>
      </c>
      <c r="BI9" s="1">
        <v>6.4699074074074069E-3</v>
      </c>
      <c r="BJ9" t="s">
        <v>328</v>
      </c>
      <c r="BK9" s="5" t="s">
        <v>1051</v>
      </c>
      <c r="BL9" s="5" t="s">
        <v>1145</v>
      </c>
      <c r="BM9" s="11" t="b">
        <f t="shared" si="3"/>
        <v>0</v>
      </c>
      <c r="BN9" s="11" t="b">
        <f t="shared" si="3"/>
        <v>0</v>
      </c>
      <c r="BO9" s="11" t="b">
        <f t="shared" si="3"/>
        <v>0</v>
      </c>
      <c r="BP9" s="11" t="b">
        <f t="shared" si="3"/>
        <v>0</v>
      </c>
      <c r="BQ9" s="11" t="b">
        <f t="shared" si="3"/>
        <v>0</v>
      </c>
      <c r="BR9" s="11" t="b">
        <f t="shared" si="3"/>
        <v>0</v>
      </c>
      <c r="BS9" s="5" t="s">
        <v>1049</v>
      </c>
      <c r="BU9" s="11" t="b">
        <f t="shared" si="9"/>
        <v>0</v>
      </c>
      <c r="BV9" s="11" t="b">
        <f t="shared" si="10"/>
        <v>1</v>
      </c>
      <c r="BW9" s="11" t="b">
        <f t="shared" si="11"/>
        <v>0</v>
      </c>
      <c r="BX9" s="11" t="b">
        <f t="shared" si="11"/>
        <v>0</v>
      </c>
      <c r="BY9" s="11" t="b">
        <f t="shared" si="11"/>
        <v>0</v>
      </c>
      <c r="BZ9" s="11" t="b">
        <f t="shared" si="11"/>
        <v>0</v>
      </c>
      <c r="CA9" s="11" t="b">
        <f t="shared" si="11"/>
        <v>0</v>
      </c>
      <c r="CB9" s="11" t="b">
        <f t="shared" si="11"/>
        <v>0</v>
      </c>
      <c r="CC9" s="11" t="b">
        <f t="shared" si="11"/>
        <v>0</v>
      </c>
      <c r="CD9" s="11" t="b">
        <f t="shared" si="11"/>
        <v>0</v>
      </c>
      <c r="CE9" s="11" t="b">
        <f t="shared" si="11"/>
        <v>0</v>
      </c>
      <c r="CF9" s="11" t="b">
        <f t="shared" si="11"/>
        <v>0</v>
      </c>
      <c r="CG9" s="11" t="b">
        <f t="shared" si="11"/>
        <v>0</v>
      </c>
      <c r="CH9" s="11" t="b">
        <f t="shared" si="11"/>
        <v>0</v>
      </c>
      <c r="CI9" s="11" t="b">
        <f t="shared" si="11"/>
        <v>0</v>
      </c>
      <c r="CJ9" s="11" t="b">
        <f t="shared" si="12"/>
        <v>0</v>
      </c>
      <c r="CK9" s="11" t="b">
        <f t="shared" si="13"/>
        <v>0</v>
      </c>
      <c r="CL9" s="11" t="b">
        <f t="shared" si="14"/>
        <v>0</v>
      </c>
    </row>
    <row r="10" spans="1:91">
      <c r="A10" t="s">
        <v>329</v>
      </c>
      <c r="B10" t="s">
        <v>330</v>
      </c>
      <c r="C10" t="s">
        <v>281</v>
      </c>
      <c r="D10" t="s">
        <v>54</v>
      </c>
      <c r="E10" t="s">
        <v>82</v>
      </c>
      <c r="F10" t="s">
        <v>116</v>
      </c>
      <c r="G10" t="s">
        <v>72</v>
      </c>
      <c r="H10" t="s">
        <v>58</v>
      </c>
      <c r="I10" t="str">
        <f t="shared" si="5"/>
        <v>Portugal</v>
      </c>
      <c r="J10" t="s">
        <v>74</v>
      </c>
      <c r="K10" t="s">
        <v>60</v>
      </c>
      <c r="L10">
        <v>2</v>
      </c>
      <c r="M10">
        <v>2</v>
      </c>
      <c r="N10">
        <v>5</v>
      </c>
      <c r="O10">
        <v>1</v>
      </c>
      <c r="P10">
        <v>6</v>
      </c>
      <c r="Q10">
        <v>5</v>
      </c>
      <c r="R10">
        <v>5</v>
      </c>
      <c r="S10">
        <v>0</v>
      </c>
      <c r="U10">
        <v>5</v>
      </c>
      <c r="V10">
        <v>2</v>
      </c>
      <c r="W10">
        <v>5</v>
      </c>
      <c r="X10">
        <v>2</v>
      </c>
      <c r="Y10">
        <v>4</v>
      </c>
      <c r="Z10">
        <v>5</v>
      </c>
      <c r="AA10">
        <v>5</v>
      </c>
      <c r="AB10">
        <v>1</v>
      </c>
      <c r="AC10">
        <v>4</v>
      </c>
      <c r="AD10">
        <v>2</v>
      </c>
      <c r="AE10" s="35">
        <v>4</v>
      </c>
      <c r="AF10">
        <v>5</v>
      </c>
      <c r="AG10">
        <v>2</v>
      </c>
      <c r="AH10">
        <v>3</v>
      </c>
      <c r="AI10">
        <v>2</v>
      </c>
      <c r="AJ10">
        <v>3</v>
      </c>
      <c r="AK10">
        <v>4</v>
      </c>
      <c r="AL10">
        <v>5</v>
      </c>
      <c r="AM10">
        <v>1</v>
      </c>
      <c r="AN10">
        <v>2</v>
      </c>
      <c r="AO10">
        <v>1</v>
      </c>
      <c r="AP10">
        <v>1</v>
      </c>
      <c r="AQ10">
        <v>1</v>
      </c>
      <c r="AR10">
        <v>6</v>
      </c>
      <c r="AS10">
        <v>6</v>
      </c>
      <c r="AT10">
        <f t="shared" si="0"/>
        <v>3.5</v>
      </c>
      <c r="AU10">
        <f t="shared" si="6"/>
        <v>1</v>
      </c>
      <c r="AV10">
        <f t="shared" si="1"/>
        <v>3.25</v>
      </c>
      <c r="AW10">
        <f t="shared" si="7"/>
        <v>1</v>
      </c>
      <c r="AX10" t="s">
        <v>86</v>
      </c>
      <c r="AY10" t="s">
        <v>331</v>
      </c>
      <c r="AZ10" t="s">
        <v>332</v>
      </c>
      <c r="BA10">
        <v>0</v>
      </c>
      <c r="BB10">
        <v>1</v>
      </c>
      <c r="BC10">
        <f t="shared" si="2"/>
        <v>1</v>
      </c>
      <c r="BD10">
        <v>1</v>
      </c>
      <c r="BE10">
        <v>1</v>
      </c>
      <c r="BF10">
        <f t="shared" si="8"/>
        <v>0</v>
      </c>
      <c r="BG10" t="s">
        <v>106</v>
      </c>
      <c r="BH10" t="s">
        <v>90</v>
      </c>
      <c r="BI10" s="1">
        <v>4.0046296296296297E-3</v>
      </c>
      <c r="BK10" s="5" t="s">
        <v>1041</v>
      </c>
      <c r="BM10" s="11" t="b">
        <f t="shared" si="3"/>
        <v>0</v>
      </c>
      <c r="BN10" s="11" t="b">
        <f t="shared" si="3"/>
        <v>0</v>
      </c>
      <c r="BO10" s="11" t="b">
        <f t="shared" si="3"/>
        <v>0</v>
      </c>
      <c r="BP10" s="11" t="b">
        <f t="shared" si="3"/>
        <v>0</v>
      </c>
      <c r="BQ10" s="11" t="b">
        <f t="shared" si="3"/>
        <v>0</v>
      </c>
      <c r="BR10" s="11" t="b">
        <f t="shared" si="3"/>
        <v>0</v>
      </c>
      <c r="BU10" s="11" t="b">
        <f t="shared" si="9"/>
        <v>0</v>
      </c>
      <c r="BV10" s="11" t="b">
        <f t="shared" si="10"/>
        <v>0</v>
      </c>
      <c r="BW10" s="11" t="b">
        <f t="shared" si="11"/>
        <v>0</v>
      </c>
      <c r="BX10" s="11" t="b">
        <f t="shared" si="11"/>
        <v>0</v>
      </c>
      <c r="BY10" s="11" t="b">
        <f t="shared" si="11"/>
        <v>0</v>
      </c>
      <c r="BZ10" s="11" t="b">
        <f t="shared" si="11"/>
        <v>0</v>
      </c>
      <c r="CA10" s="11" t="b">
        <f t="shared" si="11"/>
        <v>0</v>
      </c>
      <c r="CB10" s="11" t="b">
        <f t="shared" si="11"/>
        <v>0</v>
      </c>
      <c r="CC10" s="11" t="b">
        <f t="shared" si="11"/>
        <v>0</v>
      </c>
      <c r="CD10" s="11" t="b">
        <f t="shared" si="11"/>
        <v>0</v>
      </c>
      <c r="CE10" s="11" t="b">
        <f t="shared" si="11"/>
        <v>0</v>
      </c>
      <c r="CF10" s="11" t="b">
        <f t="shared" si="11"/>
        <v>0</v>
      </c>
      <c r="CG10" s="11" t="b">
        <f t="shared" si="11"/>
        <v>0</v>
      </c>
      <c r="CH10" s="11" t="b">
        <f t="shared" si="11"/>
        <v>0</v>
      </c>
      <c r="CI10" s="11" t="b">
        <f t="shared" si="11"/>
        <v>0</v>
      </c>
      <c r="CJ10" s="11" t="b">
        <f t="shared" si="12"/>
        <v>0</v>
      </c>
      <c r="CK10" s="11" t="b">
        <f t="shared" si="13"/>
        <v>0</v>
      </c>
      <c r="CL10" s="11" t="b">
        <f t="shared" si="14"/>
        <v>0</v>
      </c>
    </row>
    <row r="11" spans="1:91">
      <c r="A11" t="s">
        <v>333</v>
      </c>
      <c r="B11" t="s">
        <v>334</v>
      </c>
      <c r="C11" t="s">
        <v>281</v>
      </c>
      <c r="D11" t="s">
        <v>70</v>
      </c>
      <c r="E11" t="s">
        <v>144</v>
      </c>
      <c r="F11" t="s">
        <v>83</v>
      </c>
      <c r="G11" t="s">
        <v>72</v>
      </c>
      <c r="H11" t="s">
        <v>73</v>
      </c>
      <c r="I11" t="str">
        <f t="shared" si="5"/>
        <v>USA</v>
      </c>
      <c r="J11" t="s">
        <v>74</v>
      </c>
      <c r="K11" t="s">
        <v>60</v>
      </c>
      <c r="L11">
        <v>3</v>
      </c>
      <c r="M11">
        <v>3</v>
      </c>
      <c r="N11">
        <v>2</v>
      </c>
      <c r="O11">
        <v>4</v>
      </c>
      <c r="P11">
        <v>5</v>
      </c>
      <c r="Q11">
        <v>4</v>
      </c>
      <c r="R11">
        <v>5</v>
      </c>
      <c r="S11">
        <v>1</v>
      </c>
      <c r="T11">
        <v>3</v>
      </c>
      <c r="V11">
        <v>5</v>
      </c>
      <c r="W11">
        <v>5</v>
      </c>
      <c r="X11">
        <v>5</v>
      </c>
      <c r="Y11">
        <v>6</v>
      </c>
      <c r="Z11">
        <v>5</v>
      </c>
      <c r="AA11">
        <v>6</v>
      </c>
      <c r="AB11">
        <v>4</v>
      </c>
      <c r="AC11">
        <v>2</v>
      </c>
      <c r="AD11">
        <v>4</v>
      </c>
      <c r="AE11" s="35">
        <v>5</v>
      </c>
      <c r="AF11">
        <v>2</v>
      </c>
      <c r="AG11">
        <v>6</v>
      </c>
      <c r="AH11">
        <v>6</v>
      </c>
      <c r="AI11">
        <v>6</v>
      </c>
      <c r="AJ11">
        <v>6</v>
      </c>
      <c r="AK11">
        <v>6</v>
      </c>
      <c r="AL11">
        <v>5</v>
      </c>
      <c r="AM11">
        <v>6</v>
      </c>
      <c r="AN11">
        <v>6</v>
      </c>
      <c r="AO11">
        <v>6</v>
      </c>
      <c r="AP11">
        <v>6</v>
      </c>
      <c r="AQ11">
        <v>6</v>
      </c>
      <c r="AR11">
        <v>6</v>
      </c>
      <c r="AS11">
        <v>5</v>
      </c>
      <c r="AT11">
        <f t="shared" si="0"/>
        <v>5.25</v>
      </c>
      <c r="AU11">
        <f t="shared" si="6"/>
        <v>1</v>
      </c>
      <c r="AV11">
        <f t="shared" si="1"/>
        <v>5</v>
      </c>
      <c r="AW11">
        <f t="shared" si="7"/>
        <v>1</v>
      </c>
      <c r="AX11" t="s">
        <v>297</v>
      </c>
      <c r="AY11" t="s">
        <v>335</v>
      </c>
      <c r="AZ11" t="s">
        <v>336</v>
      </c>
      <c r="BA11">
        <v>1</v>
      </c>
      <c r="BC11">
        <f t="shared" si="2"/>
        <v>1</v>
      </c>
      <c r="BD11">
        <v>1</v>
      </c>
      <c r="BE11">
        <v>1</v>
      </c>
      <c r="BF11">
        <f t="shared" si="8"/>
        <v>0</v>
      </c>
      <c r="BG11" t="s">
        <v>300</v>
      </c>
      <c r="BH11" t="s">
        <v>301</v>
      </c>
      <c r="BI11" s="1">
        <v>4.1203703703703706E-3</v>
      </c>
      <c r="BJ11" t="s">
        <v>337</v>
      </c>
      <c r="BK11" s="5" t="s">
        <v>1051</v>
      </c>
      <c r="BL11" s="5" t="s">
        <v>1146</v>
      </c>
      <c r="BM11" s="11" t="b">
        <f t="shared" si="3"/>
        <v>0</v>
      </c>
      <c r="BN11" s="11" t="b">
        <f t="shared" si="3"/>
        <v>0</v>
      </c>
      <c r="BO11" s="11" t="b">
        <f t="shared" si="3"/>
        <v>0</v>
      </c>
      <c r="BP11" s="11" t="b">
        <f t="shared" si="3"/>
        <v>0</v>
      </c>
      <c r="BQ11" s="11" t="b">
        <f t="shared" si="3"/>
        <v>0</v>
      </c>
      <c r="BR11" s="11" t="b">
        <f t="shared" si="3"/>
        <v>0</v>
      </c>
      <c r="BS11" s="5" t="s">
        <v>1052</v>
      </c>
      <c r="BT11" s="5" t="s">
        <v>1053</v>
      </c>
      <c r="BU11" s="11" t="b">
        <f t="shared" si="9"/>
        <v>0</v>
      </c>
      <c r="BV11" s="11" t="b">
        <f t="shared" si="10"/>
        <v>0</v>
      </c>
      <c r="BW11" s="11" t="b">
        <f t="shared" si="11"/>
        <v>0</v>
      </c>
      <c r="BX11" s="11" t="b">
        <f t="shared" si="11"/>
        <v>0</v>
      </c>
      <c r="BY11" s="11" t="b">
        <f t="shared" si="11"/>
        <v>0</v>
      </c>
      <c r="BZ11" s="11" t="b">
        <f t="shared" si="11"/>
        <v>0</v>
      </c>
      <c r="CA11" s="11" t="b">
        <f t="shared" si="11"/>
        <v>0</v>
      </c>
      <c r="CB11" s="11" t="b">
        <f t="shared" si="11"/>
        <v>0</v>
      </c>
      <c r="CC11" s="11" t="b">
        <f t="shared" si="11"/>
        <v>0</v>
      </c>
      <c r="CD11" s="11" t="b">
        <f t="shared" si="11"/>
        <v>0</v>
      </c>
      <c r="CE11" s="11" t="b">
        <f t="shared" si="11"/>
        <v>0</v>
      </c>
      <c r="CF11" s="11" t="b">
        <f t="shared" si="11"/>
        <v>0</v>
      </c>
      <c r="CG11" s="11" t="b">
        <f t="shared" si="11"/>
        <v>1</v>
      </c>
      <c r="CH11" s="11" t="b">
        <f t="shared" si="11"/>
        <v>0</v>
      </c>
      <c r="CI11" s="11" t="b">
        <f t="shared" si="11"/>
        <v>0</v>
      </c>
      <c r="CJ11" s="11" t="b">
        <f t="shared" si="12"/>
        <v>0</v>
      </c>
      <c r="CK11" s="11" t="b">
        <f t="shared" si="13"/>
        <v>0</v>
      </c>
      <c r="CL11" s="11" t="b">
        <f t="shared" si="14"/>
        <v>0</v>
      </c>
      <c r="CM11" t="s">
        <v>338</v>
      </c>
    </row>
    <row r="12" spans="1:91">
      <c r="A12" t="s">
        <v>339</v>
      </c>
      <c r="B12" t="s">
        <v>340</v>
      </c>
      <c r="C12" t="s">
        <v>281</v>
      </c>
      <c r="D12" t="s">
        <v>54</v>
      </c>
      <c r="E12" t="s">
        <v>144</v>
      </c>
      <c r="F12" t="s">
        <v>116</v>
      </c>
      <c r="G12" t="s">
        <v>96</v>
      </c>
      <c r="H12" t="s">
        <v>125</v>
      </c>
      <c r="I12" t="str">
        <f t="shared" si="5"/>
        <v>United Kingdom</v>
      </c>
      <c r="J12" t="s">
        <v>74</v>
      </c>
      <c r="K12" t="s">
        <v>98</v>
      </c>
      <c r="L12">
        <v>4</v>
      </c>
      <c r="M12">
        <v>1</v>
      </c>
      <c r="N12">
        <v>5</v>
      </c>
      <c r="O12">
        <v>1</v>
      </c>
      <c r="P12">
        <v>3</v>
      </c>
      <c r="Q12">
        <v>4</v>
      </c>
      <c r="R12">
        <v>5</v>
      </c>
      <c r="S12">
        <v>1</v>
      </c>
      <c r="T12">
        <v>2</v>
      </c>
      <c r="V12">
        <v>4</v>
      </c>
      <c r="W12">
        <v>5</v>
      </c>
      <c r="X12">
        <v>4</v>
      </c>
      <c r="Y12">
        <v>3</v>
      </c>
      <c r="Z12">
        <v>2</v>
      </c>
      <c r="AA12">
        <v>5</v>
      </c>
      <c r="AB12">
        <v>2</v>
      </c>
      <c r="AC12">
        <v>4</v>
      </c>
      <c r="AD12">
        <v>2</v>
      </c>
      <c r="AE12" s="35">
        <v>5</v>
      </c>
      <c r="AF12">
        <v>5</v>
      </c>
      <c r="AG12">
        <v>1</v>
      </c>
      <c r="AH12">
        <v>5</v>
      </c>
      <c r="AI12">
        <v>6</v>
      </c>
      <c r="AJ12">
        <v>5</v>
      </c>
      <c r="AK12">
        <v>5</v>
      </c>
      <c r="AL12">
        <v>1</v>
      </c>
      <c r="AM12">
        <v>4</v>
      </c>
      <c r="AN12">
        <v>3</v>
      </c>
      <c r="AO12">
        <v>4</v>
      </c>
      <c r="AP12">
        <v>1</v>
      </c>
      <c r="AQ12">
        <v>1</v>
      </c>
      <c r="AR12">
        <v>6</v>
      </c>
      <c r="AS12">
        <v>5</v>
      </c>
      <c r="AT12">
        <f t="shared" si="0"/>
        <v>4.125</v>
      </c>
      <c r="AU12">
        <f t="shared" si="6"/>
        <v>1</v>
      </c>
      <c r="AV12">
        <f t="shared" si="1"/>
        <v>3.375</v>
      </c>
      <c r="AW12">
        <f t="shared" si="7"/>
        <v>1</v>
      </c>
      <c r="AX12" t="s">
        <v>341</v>
      </c>
      <c r="AY12" t="s">
        <v>342</v>
      </c>
      <c r="AZ12" t="s">
        <v>343</v>
      </c>
      <c r="BA12">
        <v>1</v>
      </c>
      <c r="BC12">
        <f t="shared" si="2"/>
        <v>1</v>
      </c>
      <c r="BD12">
        <v>1</v>
      </c>
      <c r="BE12">
        <v>3</v>
      </c>
      <c r="BF12">
        <f t="shared" si="8"/>
        <v>1</v>
      </c>
      <c r="BG12" t="s">
        <v>344</v>
      </c>
      <c r="BH12" t="s">
        <v>308</v>
      </c>
      <c r="BI12" s="1">
        <v>7.5000000000000006E-3</v>
      </c>
      <c r="BK12" s="5" t="s">
        <v>1041</v>
      </c>
      <c r="BM12" s="11" t="b">
        <f t="shared" si="3"/>
        <v>0</v>
      </c>
      <c r="BN12" s="11" t="b">
        <f t="shared" si="3"/>
        <v>0</v>
      </c>
      <c r="BO12" s="11" t="b">
        <f t="shared" si="3"/>
        <v>0</v>
      </c>
      <c r="BP12" s="11" t="b">
        <f t="shared" si="3"/>
        <v>0</v>
      </c>
      <c r="BQ12" s="11" t="b">
        <f t="shared" si="3"/>
        <v>0</v>
      </c>
      <c r="BR12" s="11" t="b">
        <f t="shared" si="3"/>
        <v>0</v>
      </c>
      <c r="BU12" s="11" t="b">
        <f t="shared" si="9"/>
        <v>0</v>
      </c>
      <c r="BV12" s="11" t="b">
        <f t="shared" si="10"/>
        <v>0</v>
      </c>
      <c r="BW12" s="11" t="b">
        <f t="shared" si="11"/>
        <v>0</v>
      </c>
      <c r="BX12" s="11" t="b">
        <f t="shared" si="11"/>
        <v>0</v>
      </c>
      <c r="BY12" s="11" t="b">
        <f t="shared" si="11"/>
        <v>0</v>
      </c>
      <c r="BZ12" s="11" t="b">
        <f t="shared" si="11"/>
        <v>0</v>
      </c>
      <c r="CA12" s="11" t="b">
        <f t="shared" si="11"/>
        <v>0</v>
      </c>
      <c r="CB12" s="11" t="b">
        <f t="shared" si="11"/>
        <v>0</v>
      </c>
      <c r="CC12" s="11" t="b">
        <f t="shared" si="11"/>
        <v>0</v>
      </c>
      <c r="CD12" s="11" t="b">
        <f t="shared" si="11"/>
        <v>0</v>
      </c>
      <c r="CE12" s="11" t="b">
        <f t="shared" si="11"/>
        <v>0</v>
      </c>
      <c r="CF12" s="11" t="b">
        <f t="shared" si="11"/>
        <v>0</v>
      </c>
      <c r="CG12" s="11" t="b">
        <f t="shared" si="11"/>
        <v>0</v>
      </c>
      <c r="CH12" s="11" t="b">
        <f t="shared" si="11"/>
        <v>0</v>
      </c>
      <c r="CI12" s="11" t="b">
        <f t="shared" si="11"/>
        <v>0</v>
      </c>
      <c r="CJ12" s="11" t="b">
        <f t="shared" si="12"/>
        <v>0</v>
      </c>
      <c r="CK12" s="11" t="b">
        <f t="shared" si="13"/>
        <v>0</v>
      </c>
      <c r="CL12" s="11" t="b">
        <f t="shared" si="14"/>
        <v>0</v>
      </c>
    </row>
    <row r="13" spans="1:91">
      <c r="A13" t="s">
        <v>345</v>
      </c>
      <c r="B13" t="s">
        <v>346</v>
      </c>
      <c r="C13" t="s">
        <v>281</v>
      </c>
      <c r="D13" t="s">
        <v>54</v>
      </c>
      <c r="E13" t="s">
        <v>144</v>
      </c>
      <c r="F13" t="s">
        <v>116</v>
      </c>
      <c r="G13" t="s">
        <v>347</v>
      </c>
      <c r="H13" t="s">
        <v>58</v>
      </c>
      <c r="I13" t="str">
        <f t="shared" si="5"/>
        <v>Portugal</v>
      </c>
      <c r="J13" t="s">
        <v>59</v>
      </c>
      <c r="K13" t="s">
        <v>60</v>
      </c>
      <c r="L13">
        <v>1</v>
      </c>
      <c r="M13">
        <v>6</v>
      </c>
      <c r="N13">
        <v>4</v>
      </c>
      <c r="O13">
        <v>1</v>
      </c>
      <c r="P13">
        <v>4</v>
      </c>
      <c r="Q13">
        <v>5</v>
      </c>
      <c r="R13">
        <v>4</v>
      </c>
      <c r="S13">
        <v>0</v>
      </c>
      <c r="U13">
        <v>5</v>
      </c>
      <c r="V13">
        <v>6</v>
      </c>
      <c r="W13">
        <v>6</v>
      </c>
      <c r="X13">
        <v>6</v>
      </c>
      <c r="Y13">
        <v>6</v>
      </c>
      <c r="Z13">
        <v>6</v>
      </c>
      <c r="AA13">
        <v>6</v>
      </c>
      <c r="AB13">
        <v>5</v>
      </c>
      <c r="AC13">
        <v>0</v>
      </c>
      <c r="AD13">
        <v>6</v>
      </c>
      <c r="AE13" s="35">
        <v>6</v>
      </c>
      <c r="AF13">
        <v>6</v>
      </c>
      <c r="AG13">
        <v>6</v>
      </c>
      <c r="AH13">
        <v>6</v>
      </c>
      <c r="AI13">
        <v>6</v>
      </c>
      <c r="AJ13">
        <v>6</v>
      </c>
      <c r="AK13">
        <v>6</v>
      </c>
      <c r="AL13">
        <v>6</v>
      </c>
      <c r="AM13">
        <v>4</v>
      </c>
      <c r="AN13">
        <v>4</v>
      </c>
      <c r="AO13">
        <v>4</v>
      </c>
      <c r="AP13">
        <v>4</v>
      </c>
      <c r="AQ13">
        <v>4</v>
      </c>
      <c r="AR13">
        <v>6</v>
      </c>
      <c r="AS13">
        <v>0</v>
      </c>
      <c r="AT13">
        <f t="shared" si="0"/>
        <v>6</v>
      </c>
      <c r="AU13">
        <f t="shared" si="6"/>
        <v>1</v>
      </c>
      <c r="AV13">
        <f t="shared" si="1"/>
        <v>5.875</v>
      </c>
      <c r="AW13">
        <f t="shared" si="7"/>
        <v>1</v>
      </c>
      <c r="AX13" t="s">
        <v>282</v>
      </c>
      <c r="AY13" t="s">
        <v>335</v>
      </c>
      <c r="AZ13" t="s">
        <v>348</v>
      </c>
      <c r="BA13">
        <v>1</v>
      </c>
      <c r="BC13">
        <f t="shared" si="2"/>
        <v>1</v>
      </c>
      <c r="BD13">
        <v>1</v>
      </c>
      <c r="BE13">
        <v>1</v>
      </c>
      <c r="BF13">
        <f t="shared" si="8"/>
        <v>0</v>
      </c>
      <c r="BG13" t="s">
        <v>292</v>
      </c>
      <c r="BH13" t="s">
        <v>286</v>
      </c>
      <c r="BI13" s="1">
        <v>5.3587962962962964E-3</v>
      </c>
      <c r="BJ13" t="s">
        <v>349</v>
      </c>
      <c r="BK13" s="5" t="s">
        <v>736</v>
      </c>
      <c r="BL13" s="5" t="s">
        <v>1147</v>
      </c>
      <c r="BM13" s="11" t="b">
        <f t="shared" ref="BM13:BR19" si="15">ISNUMBER(SEARCH(BM$2,$BL13))</f>
        <v>0</v>
      </c>
      <c r="BN13" s="11" t="b">
        <f t="shared" si="15"/>
        <v>0</v>
      </c>
      <c r="BO13" s="11" t="b">
        <f t="shared" si="15"/>
        <v>0</v>
      </c>
      <c r="BP13" s="11" t="b">
        <f t="shared" si="15"/>
        <v>0</v>
      </c>
      <c r="BQ13" s="11" t="b">
        <f t="shared" si="15"/>
        <v>1</v>
      </c>
      <c r="BR13" s="11" t="b">
        <f t="shared" si="15"/>
        <v>0</v>
      </c>
      <c r="BU13" s="11" t="b">
        <f t="shared" si="9"/>
        <v>0</v>
      </c>
      <c r="BV13" s="11" t="b">
        <f t="shared" si="10"/>
        <v>0</v>
      </c>
      <c r="BW13" s="11" t="b">
        <f t="shared" si="11"/>
        <v>0</v>
      </c>
      <c r="BX13" s="11" t="b">
        <f t="shared" si="11"/>
        <v>0</v>
      </c>
      <c r="BY13" s="11" t="b">
        <f t="shared" si="11"/>
        <v>0</v>
      </c>
      <c r="BZ13" s="11" t="b">
        <f t="shared" si="11"/>
        <v>0</v>
      </c>
      <c r="CA13" s="11" t="b">
        <f t="shared" si="11"/>
        <v>0</v>
      </c>
      <c r="CB13" s="11" t="b">
        <f t="shared" si="11"/>
        <v>0</v>
      </c>
      <c r="CC13" s="11" t="b">
        <f t="shared" si="11"/>
        <v>0</v>
      </c>
      <c r="CD13" s="11" t="b">
        <f t="shared" si="11"/>
        <v>0</v>
      </c>
      <c r="CE13" s="11" t="b">
        <f t="shared" si="11"/>
        <v>0</v>
      </c>
      <c r="CF13" s="11" t="b">
        <f t="shared" si="11"/>
        <v>0</v>
      </c>
      <c r="CG13" s="11" t="b">
        <f t="shared" si="11"/>
        <v>0</v>
      </c>
      <c r="CH13" s="11" t="b">
        <f t="shared" si="11"/>
        <v>0</v>
      </c>
      <c r="CI13" s="11" t="b">
        <f t="shared" si="11"/>
        <v>0</v>
      </c>
      <c r="CJ13" s="11" t="b">
        <f t="shared" si="12"/>
        <v>0</v>
      </c>
      <c r="CK13" s="11" t="b">
        <f t="shared" si="13"/>
        <v>0</v>
      </c>
      <c r="CL13" s="11" t="b">
        <f t="shared" si="14"/>
        <v>0</v>
      </c>
    </row>
    <row r="14" spans="1:91">
      <c r="A14" t="s">
        <v>350</v>
      </c>
      <c r="B14" t="s">
        <v>351</v>
      </c>
      <c r="C14" t="s">
        <v>281</v>
      </c>
      <c r="D14" t="s">
        <v>54</v>
      </c>
      <c r="E14" t="s">
        <v>82</v>
      </c>
      <c r="F14" t="s">
        <v>83</v>
      </c>
      <c r="G14" t="s">
        <v>124</v>
      </c>
      <c r="H14" t="s">
        <v>254</v>
      </c>
      <c r="I14" t="str">
        <f t="shared" si="5"/>
        <v>Poland</v>
      </c>
      <c r="J14" t="s">
        <v>59</v>
      </c>
      <c r="K14" t="s">
        <v>60</v>
      </c>
      <c r="L14">
        <v>0</v>
      </c>
      <c r="M14">
        <v>3</v>
      </c>
      <c r="N14">
        <v>1</v>
      </c>
      <c r="O14">
        <v>2</v>
      </c>
      <c r="P14">
        <v>1</v>
      </c>
      <c r="Q14">
        <v>3</v>
      </c>
      <c r="R14">
        <v>0</v>
      </c>
      <c r="S14">
        <v>0</v>
      </c>
      <c r="U14">
        <v>6</v>
      </c>
      <c r="V14">
        <v>2</v>
      </c>
      <c r="W14">
        <v>4</v>
      </c>
      <c r="X14">
        <v>4</v>
      </c>
      <c r="Y14">
        <v>4</v>
      </c>
      <c r="Z14">
        <v>4</v>
      </c>
      <c r="AA14">
        <v>4</v>
      </c>
      <c r="AB14">
        <v>3</v>
      </c>
      <c r="AC14">
        <v>3</v>
      </c>
      <c r="AD14">
        <v>3</v>
      </c>
      <c r="AE14" s="35">
        <v>2</v>
      </c>
      <c r="AF14">
        <v>2</v>
      </c>
      <c r="AG14">
        <v>2</v>
      </c>
      <c r="AH14">
        <v>2</v>
      </c>
      <c r="AI14">
        <v>2</v>
      </c>
      <c r="AJ14">
        <v>2</v>
      </c>
      <c r="AK14">
        <v>3</v>
      </c>
      <c r="AL14">
        <v>2</v>
      </c>
      <c r="AM14">
        <v>3</v>
      </c>
      <c r="AN14">
        <v>2</v>
      </c>
      <c r="AO14">
        <v>3</v>
      </c>
      <c r="AP14">
        <v>3</v>
      </c>
      <c r="AQ14">
        <v>1</v>
      </c>
      <c r="AR14">
        <v>6</v>
      </c>
      <c r="AS14">
        <v>2</v>
      </c>
      <c r="AT14">
        <f t="shared" si="0"/>
        <v>2.125</v>
      </c>
      <c r="AU14">
        <f t="shared" si="6"/>
        <v>0</v>
      </c>
      <c r="AV14">
        <f t="shared" si="1"/>
        <v>3.5</v>
      </c>
      <c r="AW14">
        <f t="shared" si="7"/>
        <v>1</v>
      </c>
      <c r="AX14" t="s">
        <v>86</v>
      </c>
      <c r="AY14" t="s">
        <v>352</v>
      </c>
      <c r="AZ14" t="s">
        <v>353</v>
      </c>
      <c r="BA14">
        <v>1</v>
      </c>
      <c r="BC14">
        <f t="shared" si="2"/>
        <v>1</v>
      </c>
      <c r="BD14">
        <v>1</v>
      </c>
      <c r="BE14">
        <v>1</v>
      </c>
      <c r="BF14">
        <f t="shared" si="8"/>
        <v>0</v>
      </c>
      <c r="BG14" t="s">
        <v>156</v>
      </c>
      <c r="BH14" t="s">
        <v>157</v>
      </c>
      <c r="BI14" s="1">
        <v>7.2106481481481475E-3</v>
      </c>
      <c r="BK14" s="5" t="s">
        <v>1041</v>
      </c>
      <c r="BM14" s="11" t="b">
        <f t="shared" si="15"/>
        <v>0</v>
      </c>
      <c r="BN14" s="11" t="b">
        <f t="shared" si="15"/>
        <v>0</v>
      </c>
      <c r="BO14" s="11" t="b">
        <f t="shared" si="15"/>
        <v>0</v>
      </c>
      <c r="BP14" s="11" t="b">
        <f t="shared" si="15"/>
        <v>0</v>
      </c>
      <c r="BQ14" s="11" t="b">
        <f t="shared" si="15"/>
        <v>0</v>
      </c>
      <c r="BR14" s="11" t="b">
        <f t="shared" si="15"/>
        <v>0</v>
      </c>
      <c r="BU14" s="11" t="b">
        <f t="shared" si="9"/>
        <v>0</v>
      </c>
      <c r="BV14" s="11" t="b">
        <f t="shared" si="10"/>
        <v>0</v>
      </c>
      <c r="BW14" s="11" t="b">
        <f t="shared" si="11"/>
        <v>0</v>
      </c>
      <c r="BX14" s="11" t="b">
        <f t="shared" si="11"/>
        <v>0</v>
      </c>
      <c r="BY14" s="11" t="b">
        <f t="shared" si="11"/>
        <v>0</v>
      </c>
      <c r="BZ14" s="11" t="b">
        <f t="shared" si="11"/>
        <v>0</v>
      </c>
      <c r="CA14" s="11" t="b">
        <f t="shared" si="11"/>
        <v>0</v>
      </c>
      <c r="CB14" s="11" t="b">
        <f t="shared" si="11"/>
        <v>0</v>
      </c>
      <c r="CC14" s="11" t="b">
        <f t="shared" si="11"/>
        <v>0</v>
      </c>
      <c r="CD14" s="11" t="b">
        <f t="shared" si="11"/>
        <v>0</v>
      </c>
      <c r="CE14" s="11" t="b">
        <f t="shared" si="11"/>
        <v>0</v>
      </c>
      <c r="CF14" s="11" t="b">
        <f t="shared" si="11"/>
        <v>0</v>
      </c>
      <c r="CG14" s="11" t="b">
        <f t="shared" si="11"/>
        <v>0</v>
      </c>
      <c r="CH14" s="11" t="b">
        <f t="shared" si="11"/>
        <v>0</v>
      </c>
      <c r="CI14" s="11" t="b">
        <f t="shared" si="11"/>
        <v>0</v>
      </c>
      <c r="CJ14" s="11" t="b">
        <f t="shared" si="12"/>
        <v>0</v>
      </c>
      <c r="CK14" s="11" t="b">
        <f t="shared" si="13"/>
        <v>0</v>
      </c>
      <c r="CL14" s="11" t="b">
        <f t="shared" si="14"/>
        <v>0</v>
      </c>
    </row>
    <row r="15" spans="1:91">
      <c r="A15" t="s">
        <v>354</v>
      </c>
      <c r="B15" t="s">
        <v>355</v>
      </c>
      <c r="C15" t="s">
        <v>281</v>
      </c>
      <c r="D15" t="s">
        <v>54</v>
      </c>
      <c r="E15" t="s">
        <v>144</v>
      </c>
      <c r="F15" t="s">
        <v>356</v>
      </c>
      <c r="G15" t="s">
        <v>72</v>
      </c>
      <c r="H15" t="s">
        <v>109</v>
      </c>
      <c r="I15" t="str">
        <f t="shared" si="5"/>
        <v>UK</v>
      </c>
      <c r="J15" t="s">
        <v>59</v>
      </c>
      <c r="K15" t="s">
        <v>98</v>
      </c>
      <c r="L15">
        <v>5</v>
      </c>
      <c r="M15">
        <v>3</v>
      </c>
      <c r="N15">
        <v>4</v>
      </c>
      <c r="O15">
        <v>2</v>
      </c>
      <c r="P15">
        <v>3</v>
      </c>
      <c r="Q15">
        <v>4</v>
      </c>
      <c r="R15">
        <v>3</v>
      </c>
      <c r="S15">
        <v>1</v>
      </c>
      <c r="T15">
        <v>2</v>
      </c>
      <c r="V15">
        <v>5</v>
      </c>
      <c r="W15">
        <v>4</v>
      </c>
      <c r="X15">
        <v>3</v>
      </c>
      <c r="Y15">
        <v>5</v>
      </c>
      <c r="Z15">
        <v>4</v>
      </c>
      <c r="AA15">
        <v>6</v>
      </c>
      <c r="AB15">
        <v>5</v>
      </c>
      <c r="AC15">
        <v>1</v>
      </c>
      <c r="AD15">
        <v>5</v>
      </c>
      <c r="AE15" s="35">
        <v>5</v>
      </c>
      <c r="AF15">
        <v>5</v>
      </c>
      <c r="AG15">
        <v>5</v>
      </c>
      <c r="AH15">
        <v>5</v>
      </c>
      <c r="AI15">
        <v>4</v>
      </c>
      <c r="AJ15">
        <v>5</v>
      </c>
      <c r="AK15">
        <v>5</v>
      </c>
      <c r="AL15">
        <v>6</v>
      </c>
      <c r="AM15">
        <v>5</v>
      </c>
      <c r="AN15">
        <v>5</v>
      </c>
      <c r="AO15">
        <v>6</v>
      </c>
      <c r="AP15">
        <v>6</v>
      </c>
      <c r="AQ15">
        <v>6</v>
      </c>
      <c r="AR15">
        <v>6</v>
      </c>
      <c r="AS15">
        <v>5</v>
      </c>
      <c r="AT15">
        <f t="shared" si="0"/>
        <v>5</v>
      </c>
      <c r="AU15">
        <f t="shared" si="6"/>
        <v>1</v>
      </c>
      <c r="AV15">
        <f t="shared" si="1"/>
        <v>4.625</v>
      </c>
      <c r="AW15">
        <f t="shared" si="7"/>
        <v>1</v>
      </c>
      <c r="AX15" t="s">
        <v>357</v>
      </c>
      <c r="AY15" t="s">
        <v>358</v>
      </c>
      <c r="AZ15" t="s">
        <v>359</v>
      </c>
      <c r="BA15">
        <v>4</v>
      </c>
      <c r="BC15">
        <f t="shared" si="2"/>
        <v>4</v>
      </c>
      <c r="BD15">
        <v>1</v>
      </c>
      <c r="BE15">
        <v>4</v>
      </c>
      <c r="BF15">
        <f t="shared" si="8"/>
        <v>1</v>
      </c>
      <c r="BG15" t="s">
        <v>360</v>
      </c>
      <c r="BH15" t="s">
        <v>361</v>
      </c>
      <c r="BI15" s="1">
        <v>4.3749999999999995E-3</v>
      </c>
      <c r="BJ15" t="s">
        <v>362</v>
      </c>
      <c r="BK15" s="5" t="s">
        <v>1042</v>
      </c>
      <c r="BM15" s="11" t="b">
        <f t="shared" si="15"/>
        <v>0</v>
      </c>
      <c r="BN15" s="11" t="b">
        <f t="shared" si="15"/>
        <v>0</v>
      </c>
      <c r="BO15" s="11" t="b">
        <f t="shared" si="15"/>
        <v>0</v>
      </c>
      <c r="BP15" s="11" t="b">
        <f t="shared" si="15"/>
        <v>0</v>
      </c>
      <c r="BQ15" s="11" t="b">
        <f t="shared" si="15"/>
        <v>0</v>
      </c>
      <c r="BR15" s="11" t="b">
        <f t="shared" si="15"/>
        <v>0</v>
      </c>
      <c r="BS15" s="5" t="s">
        <v>1054</v>
      </c>
      <c r="BU15" s="11" t="b">
        <f t="shared" si="9"/>
        <v>0</v>
      </c>
      <c r="BV15" s="11" t="b">
        <f t="shared" si="10"/>
        <v>1</v>
      </c>
      <c r="BW15" s="11" t="b">
        <f t="shared" si="11"/>
        <v>0</v>
      </c>
      <c r="BX15" s="11" t="b">
        <f t="shared" si="11"/>
        <v>0</v>
      </c>
      <c r="BY15" s="11" t="b">
        <f t="shared" si="11"/>
        <v>0</v>
      </c>
      <c r="BZ15" s="11" t="b">
        <f t="shared" si="11"/>
        <v>0</v>
      </c>
      <c r="CA15" s="11" t="b">
        <f t="shared" si="11"/>
        <v>0</v>
      </c>
      <c r="CB15" s="11" t="b">
        <f t="shared" si="11"/>
        <v>0</v>
      </c>
      <c r="CC15" s="11" t="b">
        <f t="shared" si="11"/>
        <v>0</v>
      </c>
      <c r="CD15" s="11" t="b">
        <f t="shared" si="11"/>
        <v>0</v>
      </c>
      <c r="CE15" s="11" t="b">
        <f t="shared" si="11"/>
        <v>0</v>
      </c>
      <c r="CF15" s="11" t="b">
        <f t="shared" si="11"/>
        <v>0</v>
      </c>
      <c r="CG15" s="11" t="b">
        <f t="shared" si="11"/>
        <v>0</v>
      </c>
      <c r="CH15" s="11" t="b">
        <f t="shared" si="11"/>
        <v>0</v>
      </c>
      <c r="CI15" s="11" t="b">
        <f t="shared" si="11"/>
        <v>0</v>
      </c>
      <c r="CJ15" s="11" t="b">
        <f t="shared" si="12"/>
        <v>0</v>
      </c>
      <c r="CK15" s="11" t="b">
        <f t="shared" si="13"/>
        <v>0</v>
      </c>
      <c r="CL15" s="11" t="b">
        <f t="shared" si="14"/>
        <v>0</v>
      </c>
      <c r="CM15" t="s">
        <v>363</v>
      </c>
    </row>
    <row r="16" spans="1:91">
      <c r="A16" t="s">
        <v>364</v>
      </c>
      <c r="B16" t="s">
        <v>365</v>
      </c>
      <c r="C16" t="s">
        <v>281</v>
      </c>
      <c r="D16" t="s">
        <v>54</v>
      </c>
      <c r="E16" t="s">
        <v>366</v>
      </c>
      <c r="F16" t="s">
        <v>83</v>
      </c>
      <c r="G16" t="s">
        <v>72</v>
      </c>
      <c r="H16" t="s">
        <v>84</v>
      </c>
      <c r="I16" t="str">
        <f t="shared" si="5"/>
        <v>United States</v>
      </c>
      <c r="J16" t="s">
        <v>74</v>
      </c>
      <c r="K16" t="s">
        <v>60</v>
      </c>
      <c r="L16">
        <v>1</v>
      </c>
      <c r="M16">
        <v>1</v>
      </c>
      <c r="N16">
        <v>1</v>
      </c>
      <c r="O16">
        <v>1</v>
      </c>
      <c r="P16">
        <v>1</v>
      </c>
      <c r="Q16">
        <v>5</v>
      </c>
      <c r="R16">
        <v>3</v>
      </c>
      <c r="S16">
        <v>1</v>
      </c>
      <c r="T16">
        <v>3</v>
      </c>
      <c r="V16">
        <v>6</v>
      </c>
      <c r="W16">
        <v>5</v>
      </c>
      <c r="X16">
        <v>6</v>
      </c>
      <c r="Y16">
        <v>6</v>
      </c>
      <c r="Z16">
        <v>5</v>
      </c>
      <c r="AA16">
        <v>5</v>
      </c>
      <c r="AB16">
        <v>5</v>
      </c>
      <c r="AC16">
        <v>0</v>
      </c>
      <c r="AD16">
        <v>6</v>
      </c>
      <c r="AE16" s="35">
        <v>5</v>
      </c>
      <c r="AF16">
        <v>5</v>
      </c>
      <c r="AG16">
        <v>5</v>
      </c>
      <c r="AH16">
        <v>5</v>
      </c>
      <c r="AI16">
        <v>6</v>
      </c>
      <c r="AJ16">
        <v>5</v>
      </c>
      <c r="AK16">
        <v>5</v>
      </c>
      <c r="AL16">
        <v>5</v>
      </c>
      <c r="AM16">
        <v>4</v>
      </c>
      <c r="AN16">
        <v>4</v>
      </c>
      <c r="AO16">
        <v>4</v>
      </c>
      <c r="AP16">
        <v>4</v>
      </c>
      <c r="AQ16">
        <v>5</v>
      </c>
      <c r="AR16">
        <v>6</v>
      </c>
      <c r="AS16">
        <v>3</v>
      </c>
      <c r="AT16">
        <f t="shared" si="0"/>
        <v>5.125</v>
      </c>
      <c r="AU16">
        <f t="shared" si="6"/>
        <v>1</v>
      </c>
      <c r="AV16">
        <f t="shared" si="1"/>
        <v>5.5</v>
      </c>
      <c r="AW16">
        <f t="shared" si="7"/>
        <v>1</v>
      </c>
      <c r="AX16" t="s">
        <v>282</v>
      </c>
      <c r="AY16" t="s">
        <v>367</v>
      </c>
      <c r="AZ16" t="s">
        <v>368</v>
      </c>
      <c r="BA16">
        <v>2</v>
      </c>
      <c r="BC16">
        <f t="shared" si="2"/>
        <v>2</v>
      </c>
      <c r="BD16">
        <v>1</v>
      </c>
      <c r="BE16">
        <v>4</v>
      </c>
      <c r="BF16">
        <f t="shared" si="8"/>
        <v>1</v>
      </c>
      <c r="BG16" t="s">
        <v>369</v>
      </c>
      <c r="BH16" t="s">
        <v>370</v>
      </c>
      <c r="BI16" s="1">
        <v>4.6180555555555558E-3</v>
      </c>
      <c r="BK16" s="5" t="s">
        <v>1041</v>
      </c>
      <c r="BM16" s="11" t="b">
        <f t="shared" si="15"/>
        <v>0</v>
      </c>
      <c r="BN16" s="11" t="b">
        <f t="shared" si="15"/>
        <v>0</v>
      </c>
      <c r="BO16" s="11" t="b">
        <f t="shared" si="15"/>
        <v>0</v>
      </c>
      <c r="BP16" s="11" t="b">
        <f t="shared" si="15"/>
        <v>0</v>
      </c>
      <c r="BQ16" s="11" t="b">
        <f t="shared" si="15"/>
        <v>0</v>
      </c>
      <c r="BR16" s="11" t="b">
        <f t="shared" si="15"/>
        <v>0</v>
      </c>
      <c r="BU16" s="11" t="b">
        <f t="shared" si="9"/>
        <v>0</v>
      </c>
      <c r="BV16" s="11" t="b">
        <f t="shared" si="10"/>
        <v>0</v>
      </c>
      <c r="BW16" s="11" t="b">
        <f t="shared" si="11"/>
        <v>0</v>
      </c>
      <c r="BX16" s="11" t="b">
        <f t="shared" si="11"/>
        <v>0</v>
      </c>
      <c r="BY16" s="11" t="b">
        <f t="shared" si="11"/>
        <v>0</v>
      </c>
      <c r="BZ16" s="11" t="b">
        <f t="shared" si="11"/>
        <v>0</v>
      </c>
      <c r="CA16" s="11" t="b">
        <f t="shared" si="11"/>
        <v>0</v>
      </c>
      <c r="CB16" s="11" t="b">
        <f t="shared" si="11"/>
        <v>0</v>
      </c>
      <c r="CC16" s="11" t="b">
        <f t="shared" si="11"/>
        <v>0</v>
      </c>
      <c r="CD16" s="11" t="b">
        <f t="shared" si="11"/>
        <v>0</v>
      </c>
      <c r="CE16" s="11" t="b">
        <f t="shared" si="11"/>
        <v>0</v>
      </c>
      <c r="CF16" s="11" t="b">
        <f t="shared" si="11"/>
        <v>0</v>
      </c>
      <c r="CG16" s="11" t="b">
        <f t="shared" si="11"/>
        <v>0</v>
      </c>
      <c r="CH16" s="11" t="b">
        <f t="shared" si="11"/>
        <v>0</v>
      </c>
      <c r="CI16" s="11" t="b">
        <f t="shared" si="11"/>
        <v>0</v>
      </c>
      <c r="CJ16" s="11" t="b">
        <f t="shared" si="12"/>
        <v>0</v>
      </c>
      <c r="CK16" s="11" t="b">
        <f t="shared" si="13"/>
        <v>0</v>
      </c>
      <c r="CL16" s="11" t="b">
        <f t="shared" si="14"/>
        <v>0</v>
      </c>
    </row>
    <row r="17" spans="1:91">
      <c r="A17" t="s">
        <v>371</v>
      </c>
      <c r="B17" t="s">
        <v>372</v>
      </c>
      <c r="C17" t="s">
        <v>281</v>
      </c>
      <c r="D17" t="s">
        <v>70</v>
      </c>
      <c r="E17" t="s">
        <v>71</v>
      </c>
      <c r="F17" t="s">
        <v>132</v>
      </c>
      <c r="G17" t="s">
        <v>96</v>
      </c>
      <c r="H17" t="s">
        <v>125</v>
      </c>
      <c r="I17" t="str">
        <f t="shared" si="5"/>
        <v>United Kingdom</v>
      </c>
      <c r="J17" t="s">
        <v>74</v>
      </c>
      <c r="K17" t="s">
        <v>98</v>
      </c>
      <c r="L17">
        <v>3</v>
      </c>
      <c r="M17">
        <v>4</v>
      </c>
      <c r="N17">
        <v>5</v>
      </c>
      <c r="O17">
        <v>3</v>
      </c>
      <c r="P17">
        <v>5</v>
      </c>
      <c r="Q17">
        <v>4</v>
      </c>
      <c r="R17">
        <v>1</v>
      </c>
      <c r="S17">
        <v>1</v>
      </c>
      <c r="T17">
        <v>2</v>
      </c>
      <c r="V17">
        <v>4</v>
      </c>
      <c r="W17">
        <v>4</v>
      </c>
      <c r="X17">
        <v>4</v>
      </c>
      <c r="Y17">
        <v>4</v>
      </c>
      <c r="Z17">
        <v>3</v>
      </c>
      <c r="AA17">
        <v>5</v>
      </c>
      <c r="AB17">
        <v>3</v>
      </c>
      <c r="AC17">
        <v>2</v>
      </c>
      <c r="AD17">
        <v>4</v>
      </c>
      <c r="AE17" s="35">
        <v>4</v>
      </c>
      <c r="AF17">
        <v>4</v>
      </c>
      <c r="AG17">
        <v>1</v>
      </c>
      <c r="AH17">
        <v>3</v>
      </c>
      <c r="AI17">
        <v>5</v>
      </c>
      <c r="AJ17">
        <v>3</v>
      </c>
      <c r="AK17">
        <v>4</v>
      </c>
      <c r="AL17">
        <v>3</v>
      </c>
      <c r="AM17">
        <v>1</v>
      </c>
      <c r="AN17">
        <v>2</v>
      </c>
      <c r="AO17">
        <v>2</v>
      </c>
      <c r="AP17">
        <v>2</v>
      </c>
      <c r="AQ17">
        <v>2</v>
      </c>
      <c r="AR17">
        <v>6</v>
      </c>
      <c r="AS17">
        <v>4</v>
      </c>
      <c r="AT17">
        <f t="shared" si="0"/>
        <v>3.375</v>
      </c>
      <c r="AU17">
        <f t="shared" si="6"/>
        <v>1</v>
      </c>
      <c r="AV17">
        <f t="shared" si="1"/>
        <v>3.875</v>
      </c>
      <c r="AW17">
        <f t="shared" si="7"/>
        <v>1</v>
      </c>
      <c r="AX17" t="s">
        <v>282</v>
      </c>
      <c r="AY17" t="s">
        <v>87</v>
      </c>
      <c r="AZ17" t="s">
        <v>284</v>
      </c>
      <c r="BA17">
        <v>1</v>
      </c>
      <c r="BC17">
        <f t="shared" si="2"/>
        <v>1</v>
      </c>
      <c r="BD17">
        <v>1</v>
      </c>
      <c r="BE17">
        <v>1</v>
      </c>
      <c r="BF17">
        <f t="shared" si="8"/>
        <v>0</v>
      </c>
      <c r="BG17" t="s">
        <v>292</v>
      </c>
      <c r="BH17" t="s">
        <v>286</v>
      </c>
      <c r="BI17" s="1">
        <v>4.5717592592592589E-3</v>
      </c>
      <c r="BK17" s="5" t="s">
        <v>1041</v>
      </c>
      <c r="BM17" s="11" t="b">
        <f t="shared" si="15"/>
        <v>0</v>
      </c>
      <c r="BN17" s="11" t="b">
        <f t="shared" si="15"/>
        <v>0</v>
      </c>
      <c r="BO17" s="11" t="b">
        <f t="shared" si="15"/>
        <v>0</v>
      </c>
      <c r="BP17" s="11" t="b">
        <f t="shared" si="15"/>
        <v>0</v>
      </c>
      <c r="BQ17" s="11" t="b">
        <f t="shared" si="15"/>
        <v>0</v>
      </c>
      <c r="BR17" s="11" t="b">
        <f t="shared" si="15"/>
        <v>0</v>
      </c>
      <c r="BU17" s="11" t="b">
        <f t="shared" si="9"/>
        <v>0</v>
      </c>
      <c r="BV17" s="11" t="b">
        <f t="shared" si="10"/>
        <v>0</v>
      </c>
      <c r="BW17" s="11" t="b">
        <f t="shared" si="11"/>
        <v>0</v>
      </c>
      <c r="BX17" s="11" t="b">
        <f t="shared" si="11"/>
        <v>0</v>
      </c>
      <c r="BY17" s="11" t="b">
        <f t="shared" si="11"/>
        <v>0</v>
      </c>
      <c r="BZ17" s="11" t="b">
        <f t="shared" si="11"/>
        <v>0</v>
      </c>
      <c r="CA17" s="11" t="b">
        <f t="shared" si="11"/>
        <v>0</v>
      </c>
      <c r="CB17" s="11" t="b">
        <f t="shared" si="11"/>
        <v>0</v>
      </c>
      <c r="CC17" s="11" t="b">
        <f t="shared" si="11"/>
        <v>0</v>
      </c>
      <c r="CD17" s="11" t="b">
        <f t="shared" si="11"/>
        <v>0</v>
      </c>
      <c r="CE17" s="11" t="b">
        <f t="shared" si="11"/>
        <v>0</v>
      </c>
      <c r="CF17" s="11" t="b">
        <f t="shared" si="11"/>
        <v>0</v>
      </c>
      <c r="CG17" s="11" t="b">
        <f t="shared" si="11"/>
        <v>0</v>
      </c>
      <c r="CH17" s="11" t="b">
        <f t="shared" si="11"/>
        <v>0</v>
      </c>
      <c r="CI17" s="11" t="b">
        <f t="shared" si="11"/>
        <v>0</v>
      </c>
      <c r="CJ17" s="11" t="b">
        <f t="shared" si="12"/>
        <v>0</v>
      </c>
      <c r="CK17" s="11" t="b">
        <f t="shared" si="13"/>
        <v>0</v>
      </c>
      <c r="CL17" s="11" t="b">
        <f t="shared" si="14"/>
        <v>0</v>
      </c>
    </row>
    <row r="18" spans="1:91">
      <c r="A18" t="s">
        <v>373</v>
      </c>
      <c r="B18" t="s">
        <v>374</v>
      </c>
      <c r="C18" t="s">
        <v>281</v>
      </c>
      <c r="D18" t="s">
        <v>70</v>
      </c>
      <c r="E18" t="s">
        <v>82</v>
      </c>
      <c r="F18" t="s">
        <v>56</v>
      </c>
      <c r="G18" t="s">
        <v>124</v>
      </c>
      <c r="H18" t="s">
        <v>97</v>
      </c>
      <c r="I18" t="str">
        <f t="shared" si="5"/>
        <v>uk</v>
      </c>
      <c r="J18" t="s">
        <v>59</v>
      </c>
      <c r="K18" t="s">
        <v>98</v>
      </c>
      <c r="L18">
        <v>1</v>
      </c>
      <c r="M18">
        <v>4</v>
      </c>
      <c r="N18">
        <v>1</v>
      </c>
      <c r="O18">
        <v>4</v>
      </c>
      <c r="P18">
        <v>3</v>
      </c>
      <c r="Q18">
        <v>3</v>
      </c>
      <c r="R18">
        <v>3</v>
      </c>
      <c r="S18">
        <v>1</v>
      </c>
      <c r="T18">
        <v>2</v>
      </c>
      <c r="V18">
        <v>0</v>
      </c>
      <c r="W18">
        <v>4</v>
      </c>
      <c r="X18">
        <v>0</v>
      </c>
      <c r="Y18">
        <v>4</v>
      </c>
      <c r="Z18">
        <v>4</v>
      </c>
      <c r="AA18">
        <v>5</v>
      </c>
      <c r="AB18">
        <v>2</v>
      </c>
      <c r="AC18">
        <v>4</v>
      </c>
      <c r="AD18">
        <v>2</v>
      </c>
      <c r="AE18" s="35">
        <v>0</v>
      </c>
      <c r="AF18">
        <v>3</v>
      </c>
      <c r="AG18">
        <v>0</v>
      </c>
      <c r="AH18">
        <v>0</v>
      </c>
      <c r="AI18">
        <v>6</v>
      </c>
      <c r="AJ18">
        <v>0</v>
      </c>
      <c r="AK18">
        <v>2</v>
      </c>
      <c r="AL18">
        <v>0</v>
      </c>
      <c r="AM18">
        <v>0</v>
      </c>
      <c r="AN18">
        <v>0</v>
      </c>
      <c r="AO18">
        <v>0</v>
      </c>
      <c r="AP18">
        <v>0</v>
      </c>
      <c r="AQ18">
        <v>0</v>
      </c>
      <c r="AR18">
        <v>6</v>
      </c>
      <c r="AS18">
        <v>6</v>
      </c>
      <c r="AT18">
        <f t="shared" si="0"/>
        <v>1.375</v>
      </c>
      <c r="AU18">
        <f t="shared" si="6"/>
        <v>0</v>
      </c>
      <c r="AV18">
        <f t="shared" si="1"/>
        <v>2.625</v>
      </c>
      <c r="AW18">
        <f t="shared" si="7"/>
        <v>0</v>
      </c>
      <c r="AX18" t="s">
        <v>375</v>
      </c>
      <c r="AY18" t="s">
        <v>376</v>
      </c>
      <c r="AZ18" t="s">
        <v>377</v>
      </c>
      <c r="BA18">
        <v>0</v>
      </c>
      <c r="BB18">
        <v>0</v>
      </c>
      <c r="BC18">
        <f t="shared" si="2"/>
        <v>0</v>
      </c>
      <c r="BD18">
        <v>1</v>
      </c>
      <c r="BE18">
        <v>2</v>
      </c>
      <c r="BF18">
        <f t="shared" si="8"/>
        <v>1</v>
      </c>
      <c r="BG18" t="s">
        <v>378</v>
      </c>
      <c r="BH18" t="s">
        <v>379</v>
      </c>
      <c r="BI18" s="1">
        <v>2.8124999999999995E-3</v>
      </c>
      <c r="BJ18" t="s">
        <v>92</v>
      </c>
      <c r="BK18" s="5" t="s">
        <v>1041</v>
      </c>
      <c r="BM18" s="11" t="b">
        <f t="shared" si="15"/>
        <v>0</v>
      </c>
      <c r="BN18" s="11" t="b">
        <f t="shared" si="15"/>
        <v>0</v>
      </c>
      <c r="BO18" s="11" t="b">
        <f t="shared" si="15"/>
        <v>0</v>
      </c>
      <c r="BP18" s="11" t="b">
        <f t="shared" si="15"/>
        <v>0</v>
      </c>
      <c r="BQ18" s="11" t="b">
        <f t="shared" si="15"/>
        <v>0</v>
      </c>
      <c r="BR18" s="11" t="b">
        <f t="shared" si="15"/>
        <v>0</v>
      </c>
      <c r="BU18" s="11" t="b">
        <f t="shared" si="9"/>
        <v>0</v>
      </c>
      <c r="BV18" s="11" t="b">
        <f t="shared" si="10"/>
        <v>0</v>
      </c>
      <c r="BW18" s="11" t="b">
        <f t="shared" si="11"/>
        <v>0</v>
      </c>
      <c r="BX18" s="11" t="b">
        <f t="shared" si="11"/>
        <v>0</v>
      </c>
      <c r="BY18" s="11" t="b">
        <f t="shared" si="11"/>
        <v>0</v>
      </c>
      <c r="BZ18" s="11" t="b">
        <f t="shared" si="11"/>
        <v>0</v>
      </c>
      <c r="CA18" s="11" t="b">
        <f t="shared" si="11"/>
        <v>0</v>
      </c>
      <c r="CB18" s="11" t="b">
        <f t="shared" si="11"/>
        <v>0</v>
      </c>
      <c r="CC18" s="11" t="b">
        <f t="shared" si="11"/>
        <v>0</v>
      </c>
      <c r="CD18" s="11" t="b">
        <f t="shared" si="11"/>
        <v>0</v>
      </c>
      <c r="CE18" s="11" t="b">
        <f t="shared" si="11"/>
        <v>0</v>
      </c>
      <c r="CF18" s="11" t="b">
        <f t="shared" si="11"/>
        <v>0</v>
      </c>
      <c r="CG18" s="11" t="b">
        <f t="shared" si="11"/>
        <v>0</v>
      </c>
      <c r="CH18" s="11" t="b">
        <f t="shared" si="11"/>
        <v>0</v>
      </c>
      <c r="CI18" s="11" t="b">
        <f t="shared" si="11"/>
        <v>0</v>
      </c>
      <c r="CJ18" s="11" t="b">
        <f t="shared" si="12"/>
        <v>0</v>
      </c>
      <c r="CK18" s="11" t="b">
        <f t="shared" si="13"/>
        <v>0</v>
      </c>
      <c r="CL18" s="11" t="b">
        <f t="shared" si="14"/>
        <v>0</v>
      </c>
      <c r="CM18" t="s">
        <v>380</v>
      </c>
    </row>
    <row r="19" spans="1:91">
      <c r="A19" t="s">
        <v>381</v>
      </c>
      <c r="B19" t="s">
        <v>382</v>
      </c>
      <c r="C19" t="s">
        <v>281</v>
      </c>
      <c r="D19" t="s">
        <v>54</v>
      </c>
      <c r="E19" t="s">
        <v>55</v>
      </c>
      <c r="F19" t="s">
        <v>56</v>
      </c>
      <c r="G19" t="s">
        <v>96</v>
      </c>
      <c r="H19" t="s">
        <v>383</v>
      </c>
      <c r="I19" t="str">
        <f t="shared" si="5"/>
        <v>Belgium</v>
      </c>
      <c r="J19" t="s">
        <v>74</v>
      </c>
      <c r="K19" t="s">
        <v>60</v>
      </c>
      <c r="L19">
        <v>4</v>
      </c>
      <c r="M19">
        <v>2</v>
      </c>
      <c r="N19">
        <v>3</v>
      </c>
      <c r="O19">
        <v>3</v>
      </c>
      <c r="P19">
        <v>4</v>
      </c>
      <c r="Q19">
        <v>5</v>
      </c>
      <c r="R19">
        <v>3</v>
      </c>
      <c r="S19">
        <v>0</v>
      </c>
      <c r="U19">
        <v>4</v>
      </c>
      <c r="V19">
        <v>1</v>
      </c>
      <c r="W19">
        <v>5</v>
      </c>
      <c r="X19">
        <v>0</v>
      </c>
      <c r="Y19">
        <v>2</v>
      </c>
      <c r="Z19">
        <v>0</v>
      </c>
      <c r="AA19">
        <v>5</v>
      </c>
      <c r="AB19">
        <v>3</v>
      </c>
      <c r="AC19">
        <v>6</v>
      </c>
      <c r="AD19">
        <v>0</v>
      </c>
      <c r="AE19" s="35">
        <v>4</v>
      </c>
      <c r="AF19">
        <v>3</v>
      </c>
      <c r="AG19">
        <v>0</v>
      </c>
      <c r="AH19">
        <v>0</v>
      </c>
      <c r="AI19">
        <v>5</v>
      </c>
      <c r="AJ19">
        <v>4</v>
      </c>
      <c r="AK19">
        <v>4</v>
      </c>
      <c r="AL19">
        <v>4</v>
      </c>
      <c r="AM19">
        <v>3</v>
      </c>
      <c r="AN19">
        <v>3</v>
      </c>
      <c r="AO19">
        <v>4</v>
      </c>
      <c r="AP19">
        <v>1</v>
      </c>
      <c r="AQ19">
        <v>2</v>
      </c>
      <c r="AR19">
        <v>6</v>
      </c>
      <c r="AS19">
        <v>6</v>
      </c>
      <c r="AT19">
        <f t="shared" si="0"/>
        <v>3</v>
      </c>
      <c r="AU19">
        <f t="shared" si="6"/>
        <v>0</v>
      </c>
      <c r="AV19">
        <f t="shared" si="1"/>
        <v>2</v>
      </c>
      <c r="AW19">
        <f t="shared" si="7"/>
        <v>0</v>
      </c>
      <c r="AX19" t="s">
        <v>341</v>
      </c>
      <c r="AY19" t="s">
        <v>384</v>
      </c>
      <c r="AZ19" t="s">
        <v>385</v>
      </c>
      <c r="BA19">
        <v>2</v>
      </c>
      <c r="BC19">
        <f t="shared" si="2"/>
        <v>2</v>
      </c>
      <c r="BD19">
        <v>5</v>
      </c>
      <c r="BE19">
        <v>5</v>
      </c>
      <c r="BF19">
        <f t="shared" si="8"/>
        <v>1</v>
      </c>
      <c r="BG19" t="s">
        <v>386</v>
      </c>
      <c r="BH19" t="s">
        <v>387</v>
      </c>
      <c r="BI19" s="1">
        <v>4.7685185185185183E-3</v>
      </c>
      <c r="BJ19" t="s">
        <v>388</v>
      </c>
      <c r="BK19" s="5" t="s">
        <v>1042</v>
      </c>
      <c r="BM19" s="11" t="b">
        <f t="shared" si="15"/>
        <v>0</v>
      </c>
      <c r="BN19" s="11" t="b">
        <f t="shared" si="15"/>
        <v>0</v>
      </c>
      <c r="BO19" s="11" t="b">
        <f t="shared" si="15"/>
        <v>0</v>
      </c>
      <c r="BP19" s="11" t="b">
        <f t="shared" si="15"/>
        <v>0</v>
      </c>
      <c r="BQ19" s="11" t="b">
        <f t="shared" si="15"/>
        <v>0</v>
      </c>
      <c r="BR19" s="11" t="b">
        <f t="shared" si="15"/>
        <v>0</v>
      </c>
      <c r="BS19" s="5" t="s">
        <v>1054</v>
      </c>
      <c r="BU19" s="11" t="b">
        <f t="shared" si="9"/>
        <v>0</v>
      </c>
      <c r="BV19" s="11" t="b">
        <f t="shared" si="10"/>
        <v>1</v>
      </c>
      <c r="BW19" s="11" t="b">
        <f t="shared" si="11"/>
        <v>0</v>
      </c>
      <c r="BX19" s="11" t="b">
        <f t="shared" si="11"/>
        <v>0</v>
      </c>
      <c r="BY19" s="11" t="b">
        <f t="shared" si="11"/>
        <v>0</v>
      </c>
      <c r="BZ19" s="11" t="b">
        <f t="shared" si="11"/>
        <v>0</v>
      </c>
      <c r="CA19" s="11" t="b">
        <f t="shared" si="11"/>
        <v>0</v>
      </c>
      <c r="CB19" s="11" t="b">
        <f t="shared" si="11"/>
        <v>0</v>
      </c>
      <c r="CC19" s="11" t="b">
        <f t="shared" si="11"/>
        <v>0</v>
      </c>
      <c r="CD19" s="11" t="b">
        <f t="shared" si="11"/>
        <v>0</v>
      </c>
      <c r="CE19" s="11" t="b">
        <f t="shared" si="11"/>
        <v>0</v>
      </c>
      <c r="CF19" s="11" t="b">
        <f t="shared" si="11"/>
        <v>0</v>
      </c>
      <c r="CG19" s="11" t="b">
        <f t="shared" si="11"/>
        <v>0</v>
      </c>
      <c r="CH19" s="11" t="b">
        <f t="shared" si="11"/>
        <v>0</v>
      </c>
      <c r="CI19" s="11" t="b">
        <f t="shared" si="11"/>
        <v>0</v>
      </c>
      <c r="CJ19" s="11" t="b">
        <f t="shared" si="11"/>
        <v>0</v>
      </c>
      <c r="CK19" s="11" t="b">
        <f t="shared" si="13"/>
        <v>0</v>
      </c>
      <c r="CL19" s="11" t="b">
        <f t="shared" si="14"/>
        <v>0</v>
      </c>
    </row>
    <row r="20" spans="1:91">
      <c r="A20" t="s">
        <v>389</v>
      </c>
      <c r="B20" t="s">
        <v>390</v>
      </c>
      <c r="C20" t="s">
        <v>281</v>
      </c>
      <c r="D20" t="s">
        <v>70</v>
      </c>
      <c r="E20" t="s">
        <v>55</v>
      </c>
      <c r="F20" t="s">
        <v>56</v>
      </c>
      <c r="G20" t="s">
        <v>72</v>
      </c>
      <c r="H20" t="s">
        <v>391</v>
      </c>
      <c r="I20" t="str">
        <f t="shared" si="5"/>
        <v>Canada</v>
      </c>
      <c r="J20" t="s">
        <v>59</v>
      </c>
      <c r="K20" t="s">
        <v>60</v>
      </c>
      <c r="L20">
        <v>4</v>
      </c>
      <c r="M20">
        <v>1</v>
      </c>
      <c r="N20">
        <v>3</v>
      </c>
      <c r="O20">
        <v>2</v>
      </c>
      <c r="P20">
        <v>3</v>
      </c>
      <c r="Q20">
        <v>2</v>
      </c>
      <c r="R20">
        <v>4</v>
      </c>
      <c r="S20">
        <v>0</v>
      </c>
      <c r="U20">
        <v>4</v>
      </c>
      <c r="V20">
        <v>5</v>
      </c>
      <c r="W20">
        <v>4</v>
      </c>
      <c r="X20">
        <v>4</v>
      </c>
      <c r="Y20">
        <v>6</v>
      </c>
      <c r="Z20">
        <v>5</v>
      </c>
      <c r="AA20">
        <v>6</v>
      </c>
      <c r="AB20">
        <v>5</v>
      </c>
      <c r="AC20">
        <v>2</v>
      </c>
      <c r="AD20">
        <v>4</v>
      </c>
      <c r="AE20" s="35">
        <v>5</v>
      </c>
      <c r="AF20">
        <v>5</v>
      </c>
      <c r="AG20">
        <v>6</v>
      </c>
      <c r="AH20">
        <v>5</v>
      </c>
      <c r="AI20">
        <v>6</v>
      </c>
      <c r="AJ20">
        <v>6</v>
      </c>
      <c r="AK20">
        <v>6</v>
      </c>
      <c r="AL20">
        <v>0</v>
      </c>
      <c r="AM20">
        <v>6</v>
      </c>
      <c r="AN20">
        <v>6</v>
      </c>
      <c r="AO20">
        <v>6</v>
      </c>
      <c r="AP20">
        <v>6</v>
      </c>
      <c r="AQ20">
        <v>6</v>
      </c>
      <c r="AR20">
        <v>6</v>
      </c>
      <c r="AS20">
        <v>6</v>
      </c>
      <c r="AT20">
        <f t="shared" si="0"/>
        <v>4.875</v>
      </c>
      <c r="AU20">
        <f t="shared" si="6"/>
        <v>1</v>
      </c>
      <c r="AV20">
        <f t="shared" si="1"/>
        <v>4.875</v>
      </c>
      <c r="AW20">
        <f t="shared" si="7"/>
        <v>1</v>
      </c>
      <c r="AX20" t="s">
        <v>86</v>
      </c>
      <c r="AY20" t="s">
        <v>392</v>
      </c>
      <c r="AZ20" t="s">
        <v>393</v>
      </c>
      <c r="BA20">
        <v>3</v>
      </c>
      <c r="BC20">
        <f t="shared" si="2"/>
        <v>3</v>
      </c>
      <c r="BD20">
        <v>1</v>
      </c>
      <c r="BE20">
        <v>5</v>
      </c>
      <c r="BF20">
        <f t="shared" si="8"/>
        <v>1</v>
      </c>
      <c r="BG20" t="s">
        <v>106</v>
      </c>
      <c r="BH20" t="s">
        <v>90</v>
      </c>
      <c r="BI20" s="1">
        <v>8.0787037037037043E-3</v>
      </c>
      <c r="BJ20" t="s">
        <v>394</v>
      </c>
      <c r="BK20" s="5" t="s">
        <v>736</v>
      </c>
      <c r="BL20" s="5" t="s">
        <v>1148</v>
      </c>
      <c r="BM20" s="11" t="b">
        <f t="shared" ref="BM20:BP39" si="16">ISNUMBER(SEARCH(BM$2,$BL20))</f>
        <v>0</v>
      </c>
      <c r="BN20" s="11" t="b">
        <f t="shared" si="16"/>
        <v>0</v>
      </c>
      <c r="BO20" s="11" t="b">
        <f t="shared" si="16"/>
        <v>0</v>
      </c>
      <c r="BP20" s="11" t="b">
        <f t="shared" si="16"/>
        <v>0</v>
      </c>
      <c r="BQ20" s="11" t="b">
        <f t="shared" ref="BQ20:BR83" si="17">ISNUMBER(SEARCH(BQ$2,$BL20))</f>
        <v>1</v>
      </c>
      <c r="BR20" s="11" t="b">
        <f t="shared" si="17"/>
        <v>0</v>
      </c>
      <c r="BU20" s="11" t="b">
        <f t="shared" si="9"/>
        <v>0</v>
      </c>
      <c r="BV20" s="11" t="b">
        <f t="shared" si="10"/>
        <v>0</v>
      </c>
      <c r="BW20" s="11" t="b">
        <f t="shared" ref="BW20:CJ38" si="18">ISNUMBER(SEARCH(BW$2,$BS20))</f>
        <v>0</v>
      </c>
      <c r="BX20" s="11" t="b">
        <f t="shared" si="18"/>
        <v>0</v>
      </c>
      <c r="BY20" s="11" t="b">
        <f t="shared" si="18"/>
        <v>0</v>
      </c>
      <c r="BZ20" s="11" t="b">
        <f t="shared" si="18"/>
        <v>0</v>
      </c>
      <c r="CA20" s="11" t="b">
        <f t="shared" si="18"/>
        <v>0</v>
      </c>
      <c r="CB20" s="11" t="b">
        <f t="shared" si="18"/>
        <v>0</v>
      </c>
      <c r="CC20" s="11" t="b">
        <f t="shared" si="18"/>
        <v>0</v>
      </c>
      <c r="CD20" s="11" t="b">
        <f t="shared" si="18"/>
        <v>0</v>
      </c>
      <c r="CE20" s="11" t="b">
        <f t="shared" si="18"/>
        <v>0</v>
      </c>
      <c r="CF20" s="11" t="b">
        <f t="shared" si="18"/>
        <v>0</v>
      </c>
      <c r="CG20" s="11" t="b">
        <f t="shared" si="18"/>
        <v>0</v>
      </c>
      <c r="CH20" s="11" t="b">
        <f t="shared" si="18"/>
        <v>0</v>
      </c>
      <c r="CI20" s="11" t="b">
        <f t="shared" si="18"/>
        <v>0</v>
      </c>
      <c r="CJ20" s="11" t="b">
        <f t="shared" si="18"/>
        <v>0</v>
      </c>
      <c r="CK20" s="11" t="b">
        <f t="shared" si="13"/>
        <v>0</v>
      </c>
      <c r="CL20" s="11" t="b">
        <f t="shared" si="14"/>
        <v>0</v>
      </c>
    </row>
    <row r="21" spans="1:91">
      <c r="A21" t="s">
        <v>395</v>
      </c>
      <c r="B21" t="s">
        <v>396</v>
      </c>
      <c r="C21" t="s">
        <v>281</v>
      </c>
      <c r="D21" t="s">
        <v>81</v>
      </c>
      <c r="E21" t="s">
        <v>71</v>
      </c>
      <c r="F21" t="s">
        <v>132</v>
      </c>
      <c r="G21" t="s">
        <v>124</v>
      </c>
      <c r="H21" t="s">
        <v>109</v>
      </c>
      <c r="I21" t="str">
        <f t="shared" si="5"/>
        <v>UK</v>
      </c>
      <c r="J21" t="s">
        <v>74</v>
      </c>
      <c r="K21" t="s">
        <v>98</v>
      </c>
      <c r="L21">
        <v>1</v>
      </c>
      <c r="M21">
        <v>1</v>
      </c>
      <c r="N21">
        <v>1</v>
      </c>
      <c r="O21">
        <v>0</v>
      </c>
      <c r="P21">
        <v>2</v>
      </c>
      <c r="Q21">
        <v>2</v>
      </c>
      <c r="R21">
        <v>2</v>
      </c>
      <c r="S21">
        <v>1</v>
      </c>
      <c r="T21">
        <v>2</v>
      </c>
      <c r="V21">
        <v>2</v>
      </c>
      <c r="W21">
        <v>5</v>
      </c>
      <c r="X21">
        <v>5</v>
      </c>
      <c r="Y21">
        <v>5</v>
      </c>
      <c r="Z21">
        <v>3</v>
      </c>
      <c r="AA21">
        <v>5</v>
      </c>
      <c r="AB21">
        <v>3</v>
      </c>
      <c r="AC21">
        <v>2</v>
      </c>
      <c r="AD21">
        <v>4</v>
      </c>
      <c r="AE21" s="35">
        <v>5</v>
      </c>
      <c r="AF21">
        <v>5</v>
      </c>
      <c r="AG21">
        <v>3</v>
      </c>
      <c r="AH21">
        <v>2</v>
      </c>
      <c r="AI21">
        <v>6</v>
      </c>
      <c r="AJ21">
        <v>5</v>
      </c>
      <c r="AK21">
        <v>4</v>
      </c>
      <c r="AL21">
        <v>5</v>
      </c>
      <c r="AM21">
        <v>4</v>
      </c>
      <c r="AN21">
        <v>5</v>
      </c>
      <c r="AO21">
        <v>4</v>
      </c>
      <c r="AP21">
        <v>4</v>
      </c>
      <c r="AQ21">
        <v>4</v>
      </c>
      <c r="AR21">
        <v>6</v>
      </c>
      <c r="AS21">
        <v>5</v>
      </c>
      <c r="AT21">
        <f t="shared" si="0"/>
        <v>4.375</v>
      </c>
      <c r="AU21">
        <f t="shared" si="6"/>
        <v>1</v>
      </c>
      <c r="AV21">
        <f t="shared" si="1"/>
        <v>4</v>
      </c>
      <c r="AW21">
        <f t="shared" si="7"/>
        <v>1</v>
      </c>
      <c r="AX21" t="s">
        <v>297</v>
      </c>
      <c r="AY21" t="s">
        <v>228</v>
      </c>
      <c r="AZ21" t="s">
        <v>397</v>
      </c>
      <c r="BA21">
        <v>0</v>
      </c>
      <c r="BB21">
        <v>1</v>
      </c>
      <c r="BC21">
        <f t="shared" si="2"/>
        <v>1</v>
      </c>
      <c r="BD21">
        <v>3</v>
      </c>
      <c r="BE21">
        <v>5</v>
      </c>
      <c r="BF21">
        <f t="shared" si="8"/>
        <v>1</v>
      </c>
      <c r="BG21" t="s">
        <v>398</v>
      </c>
      <c r="BH21" t="s">
        <v>399</v>
      </c>
      <c r="BI21" s="1">
        <v>1.0104166666666668E-2</v>
      </c>
      <c r="BJ21" t="s">
        <v>400</v>
      </c>
      <c r="BK21" s="5" t="s">
        <v>1042</v>
      </c>
      <c r="BM21" s="11" t="b">
        <f t="shared" si="16"/>
        <v>0</v>
      </c>
      <c r="BN21" s="11" t="b">
        <f t="shared" si="16"/>
        <v>0</v>
      </c>
      <c r="BO21" s="11" t="b">
        <f t="shared" si="16"/>
        <v>0</v>
      </c>
      <c r="BP21" s="11" t="b">
        <f t="shared" si="16"/>
        <v>0</v>
      </c>
      <c r="BQ21" s="11" t="b">
        <f t="shared" si="17"/>
        <v>0</v>
      </c>
      <c r="BR21" s="11" t="b">
        <f t="shared" si="17"/>
        <v>0</v>
      </c>
      <c r="BS21" s="5" t="s">
        <v>1055</v>
      </c>
      <c r="BU21" s="11" t="b">
        <f t="shared" si="9"/>
        <v>0</v>
      </c>
      <c r="BV21" s="11" t="b">
        <f t="shared" si="10"/>
        <v>0</v>
      </c>
      <c r="BW21" s="11" t="b">
        <f t="shared" si="18"/>
        <v>0</v>
      </c>
      <c r="BX21" s="11" t="b">
        <f t="shared" si="18"/>
        <v>0</v>
      </c>
      <c r="BY21" s="11" t="b">
        <f t="shared" si="18"/>
        <v>0</v>
      </c>
      <c r="BZ21" s="11" t="b">
        <f t="shared" si="18"/>
        <v>0</v>
      </c>
      <c r="CA21" s="11" t="b">
        <f t="shared" si="18"/>
        <v>0</v>
      </c>
      <c r="CB21" s="11" t="b">
        <f t="shared" si="18"/>
        <v>1</v>
      </c>
      <c r="CC21" s="11" t="b">
        <f t="shared" si="18"/>
        <v>0</v>
      </c>
      <c r="CD21" s="11" t="b">
        <f t="shared" si="18"/>
        <v>0</v>
      </c>
      <c r="CE21" s="11" t="b">
        <f t="shared" si="18"/>
        <v>1</v>
      </c>
      <c r="CF21" s="11" t="b">
        <f t="shared" si="18"/>
        <v>0</v>
      </c>
      <c r="CG21" s="11" t="b">
        <f t="shared" si="18"/>
        <v>0</v>
      </c>
      <c r="CH21" s="11" t="b">
        <f t="shared" si="18"/>
        <v>0</v>
      </c>
      <c r="CI21" s="11" t="b">
        <f t="shared" si="18"/>
        <v>0</v>
      </c>
      <c r="CJ21" s="11" t="b">
        <f t="shared" si="18"/>
        <v>0</v>
      </c>
      <c r="CK21" s="11" t="b">
        <f t="shared" si="13"/>
        <v>0</v>
      </c>
      <c r="CL21" s="11" t="b">
        <f t="shared" si="14"/>
        <v>0</v>
      </c>
      <c r="CM21" t="s">
        <v>401</v>
      </c>
    </row>
    <row r="22" spans="1:91">
      <c r="A22" t="s">
        <v>402</v>
      </c>
      <c r="B22" t="s">
        <v>403</v>
      </c>
      <c r="C22" t="s">
        <v>281</v>
      </c>
      <c r="D22" t="s">
        <v>54</v>
      </c>
      <c r="E22" t="s">
        <v>144</v>
      </c>
      <c r="F22" t="s">
        <v>222</v>
      </c>
      <c r="G22" t="s">
        <v>72</v>
      </c>
      <c r="H22" t="s">
        <v>254</v>
      </c>
      <c r="I22" t="str">
        <f t="shared" si="5"/>
        <v>Poland</v>
      </c>
      <c r="J22" t="s">
        <v>59</v>
      </c>
      <c r="K22" t="s">
        <v>103</v>
      </c>
      <c r="L22">
        <v>1</v>
      </c>
      <c r="M22">
        <v>2</v>
      </c>
      <c r="N22">
        <v>1</v>
      </c>
      <c r="O22">
        <v>4</v>
      </c>
      <c r="P22">
        <v>3</v>
      </c>
      <c r="Q22">
        <v>4</v>
      </c>
      <c r="R22">
        <v>2</v>
      </c>
      <c r="S22">
        <v>0</v>
      </c>
      <c r="U22">
        <v>6</v>
      </c>
      <c r="V22">
        <v>4</v>
      </c>
      <c r="W22">
        <v>3</v>
      </c>
      <c r="X22">
        <v>5</v>
      </c>
      <c r="Y22">
        <v>3</v>
      </c>
      <c r="Z22">
        <v>5</v>
      </c>
      <c r="AA22">
        <v>5</v>
      </c>
      <c r="AB22">
        <v>4</v>
      </c>
      <c r="AC22">
        <v>3</v>
      </c>
      <c r="AD22">
        <v>3</v>
      </c>
      <c r="AE22" s="35">
        <v>4</v>
      </c>
      <c r="AF22">
        <v>3</v>
      </c>
      <c r="AG22">
        <v>2</v>
      </c>
      <c r="AH22">
        <v>5</v>
      </c>
      <c r="AI22">
        <v>5</v>
      </c>
      <c r="AJ22">
        <v>5</v>
      </c>
      <c r="AK22">
        <v>3</v>
      </c>
      <c r="AL22">
        <v>4</v>
      </c>
      <c r="AM22">
        <v>4</v>
      </c>
      <c r="AN22">
        <v>4</v>
      </c>
      <c r="AO22">
        <v>3</v>
      </c>
      <c r="AP22">
        <v>4</v>
      </c>
      <c r="AQ22">
        <v>3</v>
      </c>
      <c r="AR22">
        <v>6</v>
      </c>
      <c r="AS22">
        <v>2</v>
      </c>
      <c r="AT22">
        <f t="shared" si="0"/>
        <v>3.875</v>
      </c>
      <c r="AU22">
        <f t="shared" si="6"/>
        <v>1</v>
      </c>
      <c r="AV22">
        <f t="shared" si="1"/>
        <v>4</v>
      </c>
      <c r="AW22">
        <f t="shared" si="7"/>
        <v>1</v>
      </c>
      <c r="AX22" t="s">
        <v>145</v>
      </c>
      <c r="AY22" t="s">
        <v>192</v>
      </c>
      <c r="AZ22" t="s">
        <v>404</v>
      </c>
      <c r="BA22">
        <v>1</v>
      </c>
      <c r="BC22">
        <f t="shared" si="2"/>
        <v>1</v>
      </c>
      <c r="BD22">
        <v>1</v>
      </c>
      <c r="BE22">
        <v>1</v>
      </c>
      <c r="BF22">
        <f t="shared" si="8"/>
        <v>0</v>
      </c>
      <c r="BG22" t="s">
        <v>405</v>
      </c>
      <c r="BH22" t="s">
        <v>149</v>
      </c>
      <c r="BI22" s="1">
        <v>2.9976851851851848E-3</v>
      </c>
      <c r="BK22" s="5" t="s">
        <v>1041</v>
      </c>
      <c r="BM22" s="11" t="b">
        <f t="shared" si="16"/>
        <v>0</v>
      </c>
      <c r="BN22" s="11" t="b">
        <f t="shared" si="16"/>
        <v>0</v>
      </c>
      <c r="BO22" s="11" t="b">
        <f t="shared" si="16"/>
        <v>0</v>
      </c>
      <c r="BP22" s="11" t="b">
        <f t="shared" si="16"/>
        <v>0</v>
      </c>
      <c r="BQ22" s="11" t="b">
        <f t="shared" si="17"/>
        <v>0</v>
      </c>
      <c r="BR22" s="11" t="b">
        <f t="shared" si="17"/>
        <v>0</v>
      </c>
      <c r="BU22" s="11" t="b">
        <f t="shared" si="9"/>
        <v>0</v>
      </c>
      <c r="BV22" s="11" t="b">
        <f t="shared" si="10"/>
        <v>0</v>
      </c>
      <c r="BW22" s="11" t="b">
        <f t="shared" si="18"/>
        <v>0</v>
      </c>
      <c r="BX22" s="11" t="b">
        <f t="shared" si="18"/>
        <v>0</v>
      </c>
      <c r="BY22" s="11" t="b">
        <f t="shared" si="18"/>
        <v>0</v>
      </c>
      <c r="BZ22" s="11" t="b">
        <f t="shared" si="18"/>
        <v>0</v>
      </c>
      <c r="CA22" s="11" t="b">
        <f t="shared" si="18"/>
        <v>0</v>
      </c>
      <c r="CB22" s="11" t="b">
        <f t="shared" si="18"/>
        <v>0</v>
      </c>
      <c r="CC22" s="11" t="b">
        <f t="shared" si="18"/>
        <v>0</v>
      </c>
      <c r="CD22" s="11" t="b">
        <f t="shared" si="18"/>
        <v>0</v>
      </c>
      <c r="CE22" s="11" t="b">
        <f t="shared" si="18"/>
        <v>0</v>
      </c>
      <c r="CF22" s="11" t="b">
        <f t="shared" si="18"/>
        <v>0</v>
      </c>
      <c r="CG22" s="11" t="b">
        <f t="shared" si="18"/>
        <v>0</v>
      </c>
      <c r="CH22" s="11" t="b">
        <f t="shared" si="18"/>
        <v>0</v>
      </c>
      <c r="CI22" s="11" t="b">
        <f t="shared" si="18"/>
        <v>0</v>
      </c>
      <c r="CJ22" s="11" t="b">
        <f t="shared" si="18"/>
        <v>0</v>
      </c>
      <c r="CK22" s="11" t="b">
        <f t="shared" si="13"/>
        <v>0</v>
      </c>
      <c r="CL22" s="11" t="b">
        <f t="shared" si="14"/>
        <v>0</v>
      </c>
    </row>
    <row r="23" spans="1:91">
      <c r="A23" t="s">
        <v>406</v>
      </c>
      <c r="B23" t="s">
        <v>407</v>
      </c>
      <c r="C23" t="s">
        <v>281</v>
      </c>
      <c r="D23" t="s">
        <v>54</v>
      </c>
      <c r="E23" t="s">
        <v>144</v>
      </c>
      <c r="F23" t="s">
        <v>83</v>
      </c>
      <c r="G23" t="s">
        <v>124</v>
      </c>
      <c r="H23" t="s">
        <v>58</v>
      </c>
      <c r="I23" t="str">
        <f t="shared" si="5"/>
        <v>Portugal</v>
      </c>
      <c r="J23" t="s">
        <v>59</v>
      </c>
      <c r="K23" t="s">
        <v>60</v>
      </c>
      <c r="L23">
        <v>2</v>
      </c>
      <c r="M23">
        <v>2</v>
      </c>
      <c r="N23">
        <v>2</v>
      </c>
      <c r="O23">
        <v>4</v>
      </c>
      <c r="P23">
        <v>3</v>
      </c>
      <c r="Q23">
        <v>4</v>
      </c>
      <c r="R23">
        <v>2</v>
      </c>
      <c r="S23">
        <v>0</v>
      </c>
      <c r="U23">
        <v>5</v>
      </c>
      <c r="V23">
        <v>5</v>
      </c>
      <c r="W23">
        <v>6</v>
      </c>
      <c r="X23">
        <v>6</v>
      </c>
      <c r="Y23">
        <v>6</v>
      </c>
      <c r="Z23">
        <v>6</v>
      </c>
      <c r="AA23">
        <v>6</v>
      </c>
      <c r="AB23">
        <v>5</v>
      </c>
      <c r="AC23">
        <v>1</v>
      </c>
      <c r="AD23">
        <v>5</v>
      </c>
      <c r="AE23" s="35">
        <v>5</v>
      </c>
      <c r="AF23">
        <v>6</v>
      </c>
      <c r="AG23">
        <v>6</v>
      </c>
      <c r="AH23">
        <v>6</v>
      </c>
      <c r="AI23">
        <v>6</v>
      </c>
      <c r="AJ23">
        <v>6</v>
      </c>
      <c r="AK23">
        <v>6</v>
      </c>
      <c r="AL23">
        <v>5</v>
      </c>
      <c r="AM23">
        <v>4</v>
      </c>
      <c r="AN23">
        <v>4</v>
      </c>
      <c r="AO23">
        <v>6</v>
      </c>
      <c r="AP23">
        <v>5</v>
      </c>
      <c r="AQ23">
        <v>4</v>
      </c>
      <c r="AR23">
        <v>6</v>
      </c>
      <c r="AS23">
        <v>6</v>
      </c>
      <c r="AT23">
        <f t="shared" si="0"/>
        <v>5.75</v>
      </c>
      <c r="AU23">
        <f t="shared" si="6"/>
        <v>1</v>
      </c>
      <c r="AV23">
        <f t="shared" si="1"/>
        <v>5.625</v>
      </c>
      <c r="AW23">
        <f t="shared" si="7"/>
        <v>1</v>
      </c>
      <c r="AX23" t="s">
        <v>282</v>
      </c>
      <c r="AY23" t="s">
        <v>408</v>
      </c>
      <c r="AZ23" t="s">
        <v>409</v>
      </c>
      <c r="BA23">
        <v>3</v>
      </c>
      <c r="BC23">
        <f t="shared" si="2"/>
        <v>3</v>
      </c>
      <c r="BD23">
        <v>1</v>
      </c>
      <c r="BE23">
        <v>4</v>
      </c>
      <c r="BF23">
        <f t="shared" si="8"/>
        <v>1</v>
      </c>
      <c r="BG23" t="s">
        <v>292</v>
      </c>
      <c r="BH23" t="s">
        <v>286</v>
      </c>
      <c r="BI23" s="1">
        <v>6.9907407407407409E-3</v>
      </c>
      <c r="BK23" s="5" t="s">
        <v>1041</v>
      </c>
      <c r="BM23" s="11" t="b">
        <f t="shared" si="16"/>
        <v>0</v>
      </c>
      <c r="BN23" s="11" t="b">
        <f t="shared" si="16"/>
        <v>0</v>
      </c>
      <c r="BO23" s="11" t="b">
        <f t="shared" si="16"/>
        <v>0</v>
      </c>
      <c r="BP23" s="11" t="b">
        <f t="shared" si="16"/>
        <v>0</v>
      </c>
      <c r="BQ23" s="11" t="b">
        <f t="shared" si="17"/>
        <v>0</v>
      </c>
      <c r="BR23" s="11" t="b">
        <f t="shared" si="17"/>
        <v>0</v>
      </c>
      <c r="BU23" s="11" t="b">
        <f t="shared" si="9"/>
        <v>0</v>
      </c>
      <c r="BV23" s="11" t="b">
        <f t="shared" si="10"/>
        <v>0</v>
      </c>
      <c r="BW23" s="11" t="b">
        <f t="shared" si="18"/>
        <v>0</v>
      </c>
      <c r="BX23" s="11" t="b">
        <f t="shared" si="18"/>
        <v>0</v>
      </c>
      <c r="BY23" s="11" t="b">
        <f t="shared" si="18"/>
        <v>0</v>
      </c>
      <c r="BZ23" s="11" t="b">
        <f t="shared" si="18"/>
        <v>0</v>
      </c>
      <c r="CA23" s="11" t="b">
        <f t="shared" si="18"/>
        <v>0</v>
      </c>
      <c r="CB23" s="11" t="b">
        <f t="shared" si="18"/>
        <v>0</v>
      </c>
      <c r="CC23" s="11" t="b">
        <f t="shared" si="18"/>
        <v>0</v>
      </c>
      <c r="CD23" s="11" t="b">
        <f t="shared" si="18"/>
        <v>0</v>
      </c>
      <c r="CE23" s="11" t="b">
        <f t="shared" si="18"/>
        <v>0</v>
      </c>
      <c r="CF23" s="11" t="b">
        <f t="shared" si="18"/>
        <v>0</v>
      </c>
      <c r="CG23" s="11" t="b">
        <f t="shared" si="18"/>
        <v>0</v>
      </c>
      <c r="CH23" s="11" t="b">
        <f t="shared" si="18"/>
        <v>0</v>
      </c>
      <c r="CI23" s="11" t="b">
        <f t="shared" si="18"/>
        <v>0</v>
      </c>
      <c r="CJ23" s="11" t="b">
        <f t="shared" si="18"/>
        <v>0</v>
      </c>
      <c r="CK23" s="11" t="b">
        <f t="shared" si="13"/>
        <v>0</v>
      </c>
      <c r="CL23" s="11" t="b">
        <f t="shared" si="14"/>
        <v>0</v>
      </c>
    </row>
    <row r="24" spans="1:91">
      <c r="A24" t="s">
        <v>410</v>
      </c>
      <c r="B24" t="s">
        <v>411</v>
      </c>
      <c r="C24" t="s">
        <v>281</v>
      </c>
      <c r="D24" t="s">
        <v>81</v>
      </c>
      <c r="E24" t="s">
        <v>55</v>
      </c>
      <c r="F24" t="s">
        <v>83</v>
      </c>
      <c r="G24" t="s">
        <v>72</v>
      </c>
      <c r="H24" t="s">
        <v>73</v>
      </c>
      <c r="I24" t="str">
        <f t="shared" si="5"/>
        <v>USA</v>
      </c>
      <c r="J24" t="s">
        <v>74</v>
      </c>
      <c r="K24" t="s">
        <v>60</v>
      </c>
      <c r="L24">
        <v>5</v>
      </c>
      <c r="M24">
        <v>4</v>
      </c>
      <c r="N24">
        <v>3</v>
      </c>
      <c r="O24">
        <v>3</v>
      </c>
      <c r="P24">
        <v>4</v>
      </c>
      <c r="Q24">
        <v>4</v>
      </c>
      <c r="R24">
        <v>4</v>
      </c>
      <c r="S24">
        <v>1</v>
      </c>
      <c r="T24">
        <v>3</v>
      </c>
      <c r="V24">
        <v>2</v>
      </c>
      <c r="W24">
        <v>6</v>
      </c>
      <c r="X24">
        <v>3</v>
      </c>
      <c r="Y24">
        <v>4</v>
      </c>
      <c r="Z24">
        <v>5</v>
      </c>
      <c r="AA24">
        <v>6</v>
      </c>
      <c r="AB24">
        <v>3</v>
      </c>
      <c r="AC24">
        <v>2</v>
      </c>
      <c r="AD24">
        <v>4</v>
      </c>
      <c r="AE24" s="35">
        <v>6</v>
      </c>
      <c r="AF24">
        <v>1</v>
      </c>
      <c r="AG24">
        <v>5</v>
      </c>
      <c r="AH24">
        <v>5</v>
      </c>
      <c r="AI24">
        <v>6</v>
      </c>
      <c r="AJ24">
        <v>6</v>
      </c>
      <c r="AK24">
        <v>6</v>
      </c>
      <c r="AL24">
        <v>5</v>
      </c>
      <c r="AM24">
        <v>3</v>
      </c>
      <c r="AN24">
        <v>6</v>
      </c>
      <c r="AO24">
        <v>6</v>
      </c>
      <c r="AP24">
        <v>5</v>
      </c>
      <c r="AQ24">
        <v>5</v>
      </c>
      <c r="AR24">
        <v>6</v>
      </c>
      <c r="AS24">
        <v>5</v>
      </c>
      <c r="AT24">
        <f t="shared" si="0"/>
        <v>5</v>
      </c>
      <c r="AU24">
        <f t="shared" si="6"/>
        <v>1</v>
      </c>
      <c r="AV24">
        <f t="shared" si="1"/>
        <v>4.125</v>
      </c>
      <c r="AW24">
        <f t="shared" si="7"/>
        <v>1</v>
      </c>
      <c r="AX24" t="s">
        <v>297</v>
      </c>
      <c r="AY24" t="s">
        <v>110</v>
      </c>
      <c r="AZ24" t="s">
        <v>412</v>
      </c>
      <c r="BA24">
        <v>1</v>
      </c>
      <c r="BC24">
        <f t="shared" si="2"/>
        <v>1</v>
      </c>
      <c r="BD24">
        <v>1</v>
      </c>
      <c r="BE24">
        <v>1</v>
      </c>
      <c r="BF24">
        <f t="shared" si="8"/>
        <v>0</v>
      </c>
      <c r="BG24" t="s">
        <v>300</v>
      </c>
      <c r="BH24" t="s">
        <v>301</v>
      </c>
      <c r="BI24" s="1">
        <v>4.6527777777777774E-3</v>
      </c>
      <c r="BJ24" t="s">
        <v>413</v>
      </c>
      <c r="BK24" s="5" t="s">
        <v>736</v>
      </c>
      <c r="BL24" s="5" t="s">
        <v>1144</v>
      </c>
      <c r="BM24" s="11" t="b">
        <f t="shared" si="16"/>
        <v>1</v>
      </c>
      <c r="BN24" s="11" t="b">
        <f t="shared" si="16"/>
        <v>0</v>
      </c>
      <c r="BO24" s="11" t="b">
        <f t="shared" si="16"/>
        <v>0</v>
      </c>
      <c r="BP24" s="11" t="b">
        <f t="shared" si="16"/>
        <v>0</v>
      </c>
      <c r="BQ24" s="11" t="b">
        <f t="shared" si="17"/>
        <v>0</v>
      </c>
      <c r="BR24" s="11" t="b">
        <f t="shared" si="17"/>
        <v>0</v>
      </c>
      <c r="BU24" s="11" t="b">
        <f t="shared" si="9"/>
        <v>0</v>
      </c>
      <c r="BV24" s="11" t="b">
        <f t="shared" si="10"/>
        <v>0</v>
      </c>
      <c r="BW24" s="11" t="b">
        <f t="shared" si="18"/>
        <v>0</v>
      </c>
      <c r="BX24" s="11" t="b">
        <f t="shared" si="18"/>
        <v>0</v>
      </c>
      <c r="BY24" s="11" t="b">
        <f t="shared" si="18"/>
        <v>0</v>
      </c>
      <c r="BZ24" s="11" t="b">
        <f t="shared" si="18"/>
        <v>0</v>
      </c>
      <c r="CA24" s="11" t="b">
        <f t="shared" si="18"/>
        <v>0</v>
      </c>
      <c r="CB24" s="11" t="b">
        <f t="shared" si="18"/>
        <v>0</v>
      </c>
      <c r="CC24" s="11" t="b">
        <f t="shared" si="18"/>
        <v>0</v>
      </c>
      <c r="CD24" s="11" t="b">
        <f t="shared" si="18"/>
        <v>0</v>
      </c>
      <c r="CE24" s="11" t="b">
        <f t="shared" si="18"/>
        <v>0</v>
      </c>
      <c r="CF24" s="11" t="b">
        <f t="shared" si="18"/>
        <v>0</v>
      </c>
      <c r="CG24" s="11" t="b">
        <f t="shared" si="18"/>
        <v>0</v>
      </c>
      <c r="CH24" s="11" t="b">
        <f t="shared" si="18"/>
        <v>0</v>
      </c>
      <c r="CI24" s="11" t="b">
        <f t="shared" si="18"/>
        <v>0</v>
      </c>
      <c r="CJ24" s="11" t="b">
        <f t="shared" si="18"/>
        <v>0</v>
      </c>
      <c r="CK24" s="11" t="b">
        <f t="shared" si="13"/>
        <v>0</v>
      </c>
      <c r="CL24" s="11" t="b">
        <f t="shared" si="14"/>
        <v>0</v>
      </c>
    </row>
    <row r="25" spans="1:91">
      <c r="A25" t="s">
        <v>414</v>
      </c>
      <c r="B25" t="s">
        <v>415</v>
      </c>
      <c r="C25" t="s">
        <v>281</v>
      </c>
      <c r="D25" t="s">
        <v>54</v>
      </c>
      <c r="E25" t="s">
        <v>144</v>
      </c>
      <c r="F25" t="s">
        <v>56</v>
      </c>
      <c r="G25" t="s">
        <v>72</v>
      </c>
      <c r="H25" t="s">
        <v>109</v>
      </c>
      <c r="I25" t="str">
        <f t="shared" si="5"/>
        <v>UK</v>
      </c>
      <c r="J25" t="s">
        <v>74</v>
      </c>
      <c r="K25" t="s">
        <v>98</v>
      </c>
      <c r="L25">
        <v>0</v>
      </c>
      <c r="M25">
        <v>5</v>
      </c>
      <c r="N25">
        <v>0</v>
      </c>
      <c r="O25">
        <v>5</v>
      </c>
      <c r="P25">
        <v>0</v>
      </c>
      <c r="Q25">
        <v>5</v>
      </c>
      <c r="R25">
        <v>0</v>
      </c>
      <c r="S25">
        <v>1</v>
      </c>
      <c r="T25">
        <v>2</v>
      </c>
      <c r="V25">
        <v>0</v>
      </c>
      <c r="W25">
        <v>6</v>
      </c>
      <c r="X25">
        <v>6</v>
      </c>
      <c r="Y25">
        <v>6</v>
      </c>
      <c r="Z25">
        <v>6</v>
      </c>
      <c r="AA25">
        <v>6</v>
      </c>
      <c r="AB25">
        <v>4</v>
      </c>
      <c r="AC25">
        <v>4</v>
      </c>
      <c r="AD25">
        <v>2</v>
      </c>
      <c r="AE25" s="35">
        <v>0</v>
      </c>
      <c r="AF25">
        <v>6</v>
      </c>
      <c r="AG25">
        <v>6</v>
      </c>
      <c r="AH25">
        <v>2</v>
      </c>
      <c r="AI25">
        <v>6</v>
      </c>
      <c r="AJ25">
        <v>0</v>
      </c>
      <c r="AK25">
        <v>6</v>
      </c>
      <c r="AL25">
        <v>0</v>
      </c>
      <c r="AM25">
        <v>0</v>
      </c>
      <c r="AN25">
        <v>0</v>
      </c>
      <c r="AO25">
        <v>0</v>
      </c>
      <c r="AP25">
        <v>0</v>
      </c>
      <c r="AQ25">
        <v>0</v>
      </c>
      <c r="AR25">
        <v>6</v>
      </c>
      <c r="AS25">
        <v>6</v>
      </c>
      <c r="AT25">
        <f t="shared" si="0"/>
        <v>3.25</v>
      </c>
      <c r="AU25">
        <f t="shared" si="6"/>
        <v>1</v>
      </c>
      <c r="AV25">
        <f t="shared" si="1"/>
        <v>4.5</v>
      </c>
      <c r="AW25">
        <f t="shared" si="7"/>
        <v>1</v>
      </c>
      <c r="AX25" t="s">
        <v>86</v>
      </c>
      <c r="AY25" t="s">
        <v>416</v>
      </c>
      <c r="AZ25" t="s">
        <v>417</v>
      </c>
      <c r="BA25">
        <v>1</v>
      </c>
      <c r="BC25">
        <f t="shared" si="2"/>
        <v>1</v>
      </c>
      <c r="BD25">
        <v>1</v>
      </c>
      <c r="BE25">
        <v>4</v>
      </c>
      <c r="BF25">
        <f t="shared" si="8"/>
        <v>1</v>
      </c>
      <c r="BG25" t="s">
        <v>156</v>
      </c>
      <c r="BH25" t="s">
        <v>157</v>
      </c>
      <c r="BI25" s="1">
        <v>2.3611111111111111E-3</v>
      </c>
      <c r="BK25" s="5" t="s">
        <v>1041</v>
      </c>
      <c r="BM25" s="11" t="b">
        <f t="shared" si="16"/>
        <v>0</v>
      </c>
      <c r="BN25" s="11" t="b">
        <f t="shared" si="16"/>
        <v>0</v>
      </c>
      <c r="BO25" s="11" t="b">
        <f t="shared" si="16"/>
        <v>0</v>
      </c>
      <c r="BP25" s="11" t="b">
        <f t="shared" si="16"/>
        <v>0</v>
      </c>
      <c r="BQ25" s="11" t="b">
        <f t="shared" si="17"/>
        <v>0</v>
      </c>
      <c r="BR25" s="11" t="b">
        <f t="shared" si="17"/>
        <v>0</v>
      </c>
      <c r="BU25" s="11" t="b">
        <f t="shared" si="9"/>
        <v>0</v>
      </c>
      <c r="BV25" s="11" t="b">
        <f t="shared" si="10"/>
        <v>0</v>
      </c>
      <c r="BW25" s="11" t="b">
        <f t="shared" si="18"/>
        <v>0</v>
      </c>
      <c r="BX25" s="11" t="b">
        <f t="shared" si="18"/>
        <v>0</v>
      </c>
      <c r="BY25" s="11" t="b">
        <f t="shared" si="18"/>
        <v>0</v>
      </c>
      <c r="BZ25" s="11" t="b">
        <f t="shared" si="18"/>
        <v>0</v>
      </c>
      <c r="CA25" s="11" t="b">
        <f t="shared" si="18"/>
        <v>0</v>
      </c>
      <c r="CB25" s="11" t="b">
        <f t="shared" si="18"/>
        <v>0</v>
      </c>
      <c r="CC25" s="11" t="b">
        <f t="shared" si="18"/>
        <v>0</v>
      </c>
      <c r="CD25" s="11" t="b">
        <f t="shared" si="18"/>
        <v>0</v>
      </c>
      <c r="CE25" s="11" t="b">
        <f t="shared" si="18"/>
        <v>0</v>
      </c>
      <c r="CF25" s="11" t="b">
        <f t="shared" si="18"/>
        <v>0</v>
      </c>
      <c r="CG25" s="11" t="b">
        <f t="shared" si="18"/>
        <v>0</v>
      </c>
      <c r="CH25" s="11" t="b">
        <f t="shared" si="18"/>
        <v>0</v>
      </c>
      <c r="CI25" s="11" t="b">
        <f t="shared" si="18"/>
        <v>0</v>
      </c>
      <c r="CJ25" s="11" t="b">
        <f t="shared" si="18"/>
        <v>0</v>
      </c>
      <c r="CK25" s="11" t="b">
        <f t="shared" si="13"/>
        <v>0</v>
      </c>
      <c r="CL25" s="11" t="b">
        <f t="shared" si="14"/>
        <v>0</v>
      </c>
    </row>
    <row r="26" spans="1:91">
      <c r="A26" t="s">
        <v>418</v>
      </c>
      <c r="B26" t="s">
        <v>419</v>
      </c>
      <c r="C26" t="s">
        <v>281</v>
      </c>
      <c r="D26" t="s">
        <v>70</v>
      </c>
      <c r="E26" t="s">
        <v>71</v>
      </c>
      <c r="F26" t="s">
        <v>56</v>
      </c>
      <c r="G26" t="s">
        <v>72</v>
      </c>
      <c r="H26" t="s">
        <v>420</v>
      </c>
      <c r="I26" t="str">
        <f t="shared" si="5"/>
        <v>london</v>
      </c>
      <c r="J26" t="s">
        <v>59</v>
      </c>
      <c r="K26" t="s">
        <v>98</v>
      </c>
      <c r="L26">
        <v>5</v>
      </c>
      <c r="M26">
        <v>3</v>
      </c>
      <c r="N26">
        <v>4</v>
      </c>
      <c r="O26">
        <v>3</v>
      </c>
      <c r="P26">
        <v>3</v>
      </c>
      <c r="Q26">
        <v>2</v>
      </c>
      <c r="R26">
        <v>5</v>
      </c>
      <c r="S26">
        <v>1</v>
      </c>
      <c r="T26">
        <v>2</v>
      </c>
      <c r="V26">
        <v>5</v>
      </c>
      <c r="W26">
        <v>4</v>
      </c>
      <c r="X26">
        <v>3</v>
      </c>
      <c r="Y26">
        <v>6</v>
      </c>
      <c r="Z26">
        <v>6</v>
      </c>
      <c r="AA26">
        <v>5</v>
      </c>
      <c r="AB26">
        <v>6</v>
      </c>
      <c r="AC26">
        <v>2</v>
      </c>
      <c r="AD26">
        <v>4</v>
      </c>
      <c r="AE26" s="35">
        <v>5</v>
      </c>
      <c r="AF26">
        <v>5</v>
      </c>
      <c r="AG26">
        <v>5</v>
      </c>
      <c r="AH26">
        <v>6</v>
      </c>
      <c r="AI26">
        <v>4</v>
      </c>
      <c r="AJ26">
        <v>4</v>
      </c>
      <c r="AK26">
        <v>5</v>
      </c>
      <c r="AL26">
        <v>5</v>
      </c>
      <c r="AM26">
        <v>5</v>
      </c>
      <c r="AN26">
        <v>5</v>
      </c>
      <c r="AO26">
        <v>5</v>
      </c>
      <c r="AP26">
        <v>3</v>
      </c>
      <c r="AQ26">
        <v>5</v>
      </c>
      <c r="AR26">
        <v>6</v>
      </c>
      <c r="AS26">
        <v>1</v>
      </c>
      <c r="AT26">
        <f t="shared" si="0"/>
        <v>4.875</v>
      </c>
      <c r="AU26">
        <f t="shared" si="6"/>
        <v>1</v>
      </c>
      <c r="AV26">
        <f t="shared" si="1"/>
        <v>4.875</v>
      </c>
      <c r="AW26">
        <f t="shared" si="7"/>
        <v>1</v>
      </c>
      <c r="AX26" t="s">
        <v>145</v>
      </c>
      <c r="AY26" t="s">
        <v>421</v>
      </c>
      <c r="AZ26" t="s">
        <v>422</v>
      </c>
      <c r="BA26">
        <v>1</v>
      </c>
      <c r="BC26">
        <f t="shared" si="2"/>
        <v>1</v>
      </c>
      <c r="BD26">
        <v>1</v>
      </c>
      <c r="BE26">
        <v>3</v>
      </c>
      <c r="BF26">
        <f t="shared" si="8"/>
        <v>1</v>
      </c>
      <c r="BG26" t="s">
        <v>148</v>
      </c>
      <c r="BH26" t="s">
        <v>149</v>
      </c>
      <c r="BI26" s="1">
        <v>5.1273148148148146E-3</v>
      </c>
      <c r="BJ26" t="s">
        <v>423</v>
      </c>
      <c r="BK26" s="5" t="s">
        <v>736</v>
      </c>
      <c r="BL26" s="5" t="s">
        <v>1149</v>
      </c>
      <c r="BM26" s="11" t="b">
        <f t="shared" si="16"/>
        <v>0</v>
      </c>
      <c r="BN26" s="11" t="b">
        <f t="shared" si="16"/>
        <v>0</v>
      </c>
      <c r="BO26" s="11" t="b">
        <f t="shared" si="16"/>
        <v>0</v>
      </c>
      <c r="BP26" s="11" t="b">
        <f t="shared" si="16"/>
        <v>0</v>
      </c>
      <c r="BQ26" s="11" t="b">
        <f t="shared" si="17"/>
        <v>0</v>
      </c>
      <c r="BR26" s="11" t="b">
        <f t="shared" si="17"/>
        <v>0</v>
      </c>
      <c r="BU26" s="11" t="b">
        <f t="shared" si="9"/>
        <v>0</v>
      </c>
      <c r="BV26" s="11" t="b">
        <f t="shared" si="10"/>
        <v>0</v>
      </c>
      <c r="BW26" s="11" t="b">
        <f t="shared" si="18"/>
        <v>0</v>
      </c>
      <c r="BX26" s="11" t="b">
        <f t="shared" si="18"/>
        <v>0</v>
      </c>
      <c r="BY26" s="11" t="b">
        <f t="shared" si="18"/>
        <v>0</v>
      </c>
      <c r="BZ26" s="11" t="b">
        <f t="shared" si="18"/>
        <v>0</v>
      </c>
      <c r="CA26" s="11" t="b">
        <f t="shared" si="18"/>
        <v>0</v>
      </c>
      <c r="CB26" s="11" t="b">
        <f t="shared" si="18"/>
        <v>0</v>
      </c>
      <c r="CC26" s="11" t="b">
        <f t="shared" si="18"/>
        <v>0</v>
      </c>
      <c r="CD26" s="11" t="b">
        <f t="shared" si="18"/>
        <v>0</v>
      </c>
      <c r="CE26" s="11" t="b">
        <f t="shared" si="18"/>
        <v>0</v>
      </c>
      <c r="CF26" s="11" t="b">
        <f t="shared" si="18"/>
        <v>0</v>
      </c>
      <c r="CG26" s="11" t="b">
        <f t="shared" si="18"/>
        <v>0</v>
      </c>
      <c r="CH26" s="11" t="b">
        <f t="shared" si="18"/>
        <v>0</v>
      </c>
      <c r="CI26" s="11" t="b">
        <f t="shared" si="18"/>
        <v>0</v>
      </c>
      <c r="CJ26" s="11" t="b">
        <f t="shared" si="18"/>
        <v>0</v>
      </c>
      <c r="CK26" s="11" t="b">
        <f t="shared" si="13"/>
        <v>0</v>
      </c>
      <c r="CL26" s="11" t="b">
        <f t="shared" si="14"/>
        <v>0</v>
      </c>
      <c r="CM26" t="s">
        <v>424</v>
      </c>
    </row>
    <row r="27" spans="1:91">
      <c r="A27" t="s">
        <v>425</v>
      </c>
      <c r="B27" t="s">
        <v>426</v>
      </c>
      <c r="C27" t="s">
        <v>281</v>
      </c>
      <c r="D27" t="s">
        <v>54</v>
      </c>
      <c r="E27" t="s">
        <v>144</v>
      </c>
      <c r="F27" t="s">
        <v>116</v>
      </c>
      <c r="G27" t="s">
        <v>96</v>
      </c>
      <c r="H27" t="s">
        <v>125</v>
      </c>
      <c r="I27" t="str">
        <f t="shared" si="5"/>
        <v>United Kingdom</v>
      </c>
      <c r="J27" t="s">
        <v>74</v>
      </c>
      <c r="K27" t="s">
        <v>98</v>
      </c>
      <c r="L27">
        <v>5</v>
      </c>
      <c r="M27">
        <v>3</v>
      </c>
      <c r="N27">
        <v>4</v>
      </c>
      <c r="O27">
        <v>3</v>
      </c>
      <c r="P27">
        <v>5</v>
      </c>
      <c r="Q27">
        <v>5</v>
      </c>
      <c r="R27">
        <v>3</v>
      </c>
      <c r="S27">
        <v>1</v>
      </c>
      <c r="T27">
        <v>2</v>
      </c>
      <c r="V27">
        <v>5</v>
      </c>
      <c r="W27">
        <v>5</v>
      </c>
      <c r="X27">
        <v>5</v>
      </c>
      <c r="Y27">
        <v>6</v>
      </c>
      <c r="Z27">
        <v>5</v>
      </c>
      <c r="AA27">
        <v>6</v>
      </c>
      <c r="AB27">
        <v>5</v>
      </c>
      <c r="AC27">
        <v>1</v>
      </c>
      <c r="AD27">
        <v>5</v>
      </c>
      <c r="AE27" s="35">
        <v>4</v>
      </c>
      <c r="AF27">
        <v>2</v>
      </c>
      <c r="AG27">
        <v>3</v>
      </c>
      <c r="AH27">
        <v>4</v>
      </c>
      <c r="AI27">
        <v>6</v>
      </c>
      <c r="AJ27">
        <v>5</v>
      </c>
      <c r="AK27">
        <v>5</v>
      </c>
      <c r="AL27">
        <v>3</v>
      </c>
      <c r="AM27">
        <v>3</v>
      </c>
      <c r="AN27">
        <v>2</v>
      </c>
      <c r="AO27">
        <v>4</v>
      </c>
      <c r="AP27">
        <v>3</v>
      </c>
      <c r="AQ27">
        <v>4</v>
      </c>
      <c r="AR27">
        <v>6</v>
      </c>
      <c r="AS27">
        <v>6</v>
      </c>
      <c r="AT27">
        <f t="shared" si="0"/>
        <v>4</v>
      </c>
      <c r="AU27">
        <f t="shared" si="6"/>
        <v>1</v>
      </c>
      <c r="AV27">
        <f t="shared" si="1"/>
        <v>5.25</v>
      </c>
      <c r="AW27">
        <f t="shared" si="7"/>
        <v>1</v>
      </c>
      <c r="AX27" t="s">
        <v>297</v>
      </c>
      <c r="AY27" t="s">
        <v>104</v>
      </c>
      <c r="AZ27" t="s">
        <v>427</v>
      </c>
      <c r="BA27">
        <v>1</v>
      </c>
      <c r="BC27">
        <f t="shared" si="2"/>
        <v>1</v>
      </c>
      <c r="BD27">
        <v>1</v>
      </c>
      <c r="BE27">
        <v>3</v>
      </c>
      <c r="BF27">
        <f t="shared" si="8"/>
        <v>1</v>
      </c>
      <c r="BG27" t="s">
        <v>300</v>
      </c>
      <c r="BH27" t="s">
        <v>301</v>
      </c>
      <c r="BI27" s="1">
        <v>6.5046296296296302E-3</v>
      </c>
      <c r="BJ27" t="s">
        <v>428</v>
      </c>
      <c r="BK27" s="5" t="s">
        <v>736</v>
      </c>
      <c r="BL27" s="5" t="s">
        <v>1150</v>
      </c>
      <c r="BM27" s="11" t="b">
        <f t="shared" si="16"/>
        <v>0</v>
      </c>
      <c r="BN27" s="11" t="b">
        <f t="shared" si="16"/>
        <v>0</v>
      </c>
      <c r="BO27" s="11" t="b">
        <f t="shared" si="16"/>
        <v>0</v>
      </c>
      <c r="BP27" s="11" t="b">
        <f t="shared" si="16"/>
        <v>1</v>
      </c>
      <c r="BQ27" s="11" t="b">
        <f t="shared" si="17"/>
        <v>0</v>
      </c>
      <c r="BR27" s="11" t="b">
        <f t="shared" si="17"/>
        <v>0</v>
      </c>
      <c r="BS27" s="5" t="s">
        <v>1057</v>
      </c>
      <c r="BU27" s="11" t="b">
        <f t="shared" si="9"/>
        <v>1</v>
      </c>
      <c r="BV27" s="11" t="b">
        <f t="shared" si="10"/>
        <v>1</v>
      </c>
      <c r="BW27" s="11" t="b">
        <f t="shared" si="18"/>
        <v>0</v>
      </c>
      <c r="BX27" s="11" t="b">
        <f t="shared" si="18"/>
        <v>0</v>
      </c>
      <c r="BY27" s="11" t="b">
        <f t="shared" si="18"/>
        <v>0</v>
      </c>
      <c r="BZ27" s="11" t="b">
        <f t="shared" si="18"/>
        <v>0</v>
      </c>
      <c r="CA27" s="11" t="b">
        <f t="shared" si="18"/>
        <v>0</v>
      </c>
      <c r="CB27" s="11" t="b">
        <f t="shared" si="18"/>
        <v>0</v>
      </c>
      <c r="CC27" s="11" t="b">
        <f t="shared" si="18"/>
        <v>0</v>
      </c>
      <c r="CD27" s="11" t="b">
        <f t="shared" si="18"/>
        <v>0</v>
      </c>
      <c r="CE27" s="11" t="b">
        <f t="shared" si="18"/>
        <v>0</v>
      </c>
      <c r="CF27" s="11" t="b">
        <f t="shared" si="18"/>
        <v>0</v>
      </c>
      <c r="CG27" s="11" t="b">
        <f t="shared" si="18"/>
        <v>0</v>
      </c>
      <c r="CH27" s="11" t="b">
        <f t="shared" si="18"/>
        <v>0</v>
      </c>
      <c r="CI27" s="11" t="b">
        <f t="shared" si="18"/>
        <v>0</v>
      </c>
      <c r="CJ27" s="11" t="b">
        <f t="shared" si="18"/>
        <v>0</v>
      </c>
      <c r="CK27" s="11" t="b">
        <f t="shared" si="13"/>
        <v>0</v>
      </c>
      <c r="CL27" s="11" t="b">
        <f t="shared" si="14"/>
        <v>0</v>
      </c>
      <c r="CM27" t="s">
        <v>429</v>
      </c>
    </row>
    <row r="28" spans="1:91">
      <c r="A28" t="s">
        <v>430</v>
      </c>
      <c r="B28" t="s">
        <v>431</v>
      </c>
      <c r="C28" t="s">
        <v>281</v>
      </c>
      <c r="D28" t="s">
        <v>70</v>
      </c>
      <c r="E28" t="s">
        <v>55</v>
      </c>
      <c r="F28" t="s">
        <v>56</v>
      </c>
      <c r="G28" t="s">
        <v>72</v>
      </c>
      <c r="H28" t="s">
        <v>432</v>
      </c>
      <c r="I28" t="str">
        <f t="shared" si="5"/>
        <v>Uruguay</v>
      </c>
      <c r="J28" t="s">
        <v>59</v>
      </c>
      <c r="K28" t="s">
        <v>60</v>
      </c>
      <c r="L28">
        <v>1</v>
      </c>
      <c r="M28">
        <v>2</v>
      </c>
      <c r="N28">
        <v>1</v>
      </c>
      <c r="O28">
        <v>2</v>
      </c>
      <c r="P28">
        <v>3</v>
      </c>
      <c r="Q28">
        <v>4</v>
      </c>
      <c r="R28">
        <v>1</v>
      </c>
      <c r="S28">
        <v>0</v>
      </c>
      <c r="U28">
        <v>4</v>
      </c>
      <c r="V28">
        <v>2</v>
      </c>
      <c r="W28">
        <v>0</v>
      </c>
      <c r="X28">
        <v>1</v>
      </c>
      <c r="Y28">
        <v>4</v>
      </c>
      <c r="Z28">
        <v>5</v>
      </c>
      <c r="AA28">
        <v>5</v>
      </c>
      <c r="AB28">
        <v>1</v>
      </c>
      <c r="AC28">
        <v>5</v>
      </c>
      <c r="AD28">
        <v>1</v>
      </c>
      <c r="AE28" s="35">
        <v>3</v>
      </c>
      <c r="AF28">
        <v>1</v>
      </c>
      <c r="AG28">
        <v>1</v>
      </c>
      <c r="AH28">
        <v>1</v>
      </c>
      <c r="AI28">
        <v>5</v>
      </c>
      <c r="AJ28">
        <v>2</v>
      </c>
      <c r="AK28">
        <v>0</v>
      </c>
      <c r="AL28">
        <v>2</v>
      </c>
      <c r="AM28">
        <v>1</v>
      </c>
      <c r="AN28">
        <v>1</v>
      </c>
      <c r="AO28">
        <v>2</v>
      </c>
      <c r="AP28">
        <v>1</v>
      </c>
      <c r="AQ28">
        <v>1</v>
      </c>
      <c r="AR28">
        <v>6</v>
      </c>
      <c r="AS28">
        <v>5</v>
      </c>
      <c r="AT28">
        <f t="shared" si="0"/>
        <v>1.875</v>
      </c>
      <c r="AU28">
        <f t="shared" si="6"/>
        <v>0</v>
      </c>
      <c r="AV28">
        <f t="shared" si="1"/>
        <v>2.375</v>
      </c>
      <c r="AW28">
        <f t="shared" si="7"/>
        <v>0</v>
      </c>
      <c r="AX28" t="s">
        <v>86</v>
      </c>
      <c r="AY28" t="s">
        <v>433</v>
      </c>
      <c r="AZ28" t="s">
        <v>434</v>
      </c>
      <c r="BA28">
        <v>0</v>
      </c>
      <c r="BB28">
        <v>0</v>
      </c>
      <c r="BC28">
        <f t="shared" si="2"/>
        <v>0</v>
      </c>
      <c r="BD28">
        <v>1</v>
      </c>
      <c r="BE28">
        <v>1</v>
      </c>
      <c r="BF28">
        <f t="shared" si="8"/>
        <v>0</v>
      </c>
      <c r="BG28" t="s">
        <v>174</v>
      </c>
      <c r="BH28" t="s">
        <v>157</v>
      </c>
      <c r="BI28" s="1">
        <v>4.2592592592592595E-3</v>
      </c>
      <c r="BJ28" t="s">
        <v>435</v>
      </c>
      <c r="BK28" s="5" t="s">
        <v>1042</v>
      </c>
      <c r="BM28" s="11" t="b">
        <f t="shared" si="16"/>
        <v>0</v>
      </c>
      <c r="BN28" s="11" t="b">
        <f t="shared" si="16"/>
        <v>0</v>
      </c>
      <c r="BO28" s="11" t="b">
        <f t="shared" si="16"/>
        <v>0</v>
      </c>
      <c r="BP28" s="11" t="b">
        <f t="shared" si="16"/>
        <v>0</v>
      </c>
      <c r="BQ28" s="11" t="b">
        <f t="shared" si="17"/>
        <v>0</v>
      </c>
      <c r="BR28" s="11" t="b">
        <f t="shared" si="17"/>
        <v>0</v>
      </c>
      <c r="BS28" s="5" t="s">
        <v>1050</v>
      </c>
      <c r="BT28" s="5" t="s">
        <v>1058</v>
      </c>
      <c r="BU28" s="11" t="b">
        <f t="shared" si="9"/>
        <v>0</v>
      </c>
      <c r="BV28" s="11" t="b">
        <f t="shared" si="10"/>
        <v>1</v>
      </c>
      <c r="BW28" s="11" t="b">
        <f t="shared" si="18"/>
        <v>0</v>
      </c>
      <c r="BX28" s="11" t="b">
        <f t="shared" si="18"/>
        <v>0</v>
      </c>
      <c r="BY28" s="11" t="b">
        <f t="shared" si="18"/>
        <v>0</v>
      </c>
      <c r="BZ28" s="11" t="b">
        <f t="shared" si="18"/>
        <v>1</v>
      </c>
      <c r="CA28" s="11" t="b">
        <f t="shared" si="18"/>
        <v>0</v>
      </c>
      <c r="CB28" s="11" t="b">
        <f t="shared" si="18"/>
        <v>0</v>
      </c>
      <c r="CC28" s="11" t="b">
        <f t="shared" si="18"/>
        <v>0</v>
      </c>
      <c r="CD28" s="11" t="b">
        <f t="shared" si="18"/>
        <v>0</v>
      </c>
      <c r="CE28" s="11" t="b">
        <f t="shared" si="18"/>
        <v>0</v>
      </c>
      <c r="CF28" s="11" t="b">
        <f t="shared" si="18"/>
        <v>0</v>
      </c>
      <c r="CG28" s="11" t="b">
        <f t="shared" si="18"/>
        <v>0</v>
      </c>
      <c r="CH28" s="11" t="b">
        <f t="shared" si="18"/>
        <v>0</v>
      </c>
      <c r="CI28" s="11" t="b">
        <f t="shared" si="18"/>
        <v>0</v>
      </c>
      <c r="CJ28" s="11" t="b">
        <f t="shared" si="18"/>
        <v>0</v>
      </c>
      <c r="CK28" s="11" t="b">
        <f t="shared" si="13"/>
        <v>0</v>
      </c>
      <c r="CL28" s="11" t="b">
        <f t="shared" si="14"/>
        <v>0</v>
      </c>
    </row>
    <row r="29" spans="1:91">
      <c r="A29" t="s">
        <v>436</v>
      </c>
      <c r="B29" t="s">
        <v>437</v>
      </c>
      <c r="C29" t="s">
        <v>281</v>
      </c>
      <c r="D29" t="s">
        <v>70</v>
      </c>
      <c r="E29" t="s">
        <v>144</v>
      </c>
      <c r="F29" t="s">
        <v>56</v>
      </c>
      <c r="G29" t="s">
        <v>96</v>
      </c>
      <c r="H29" t="s">
        <v>244</v>
      </c>
      <c r="I29" t="str">
        <f t="shared" si="5"/>
        <v>Uk</v>
      </c>
      <c r="J29" t="s">
        <v>74</v>
      </c>
      <c r="K29" t="s">
        <v>98</v>
      </c>
      <c r="L29">
        <v>2</v>
      </c>
      <c r="M29">
        <v>4</v>
      </c>
      <c r="N29">
        <v>4</v>
      </c>
      <c r="O29">
        <v>2</v>
      </c>
      <c r="P29">
        <v>6</v>
      </c>
      <c r="Q29">
        <v>4</v>
      </c>
      <c r="R29">
        <v>4</v>
      </c>
      <c r="S29">
        <v>1</v>
      </c>
      <c r="T29">
        <v>2</v>
      </c>
      <c r="V29">
        <v>4</v>
      </c>
      <c r="W29">
        <v>6</v>
      </c>
      <c r="X29">
        <v>3</v>
      </c>
      <c r="Y29">
        <v>5</v>
      </c>
      <c r="Z29">
        <v>4</v>
      </c>
      <c r="AA29">
        <v>6</v>
      </c>
      <c r="AB29">
        <v>5</v>
      </c>
      <c r="AC29">
        <v>4</v>
      </c>
      <c r="AD29">
        <v>2</v>
      </c>
      <c r="AE29" s="35">
        <v>2</v>
      </c>
      <c r="AF29">
        <v>6</v>
      </c>
      <c r="AG29">
        <v>4</v>
      </c>
      <c r="AH29">
        <v>3</v>
      </c>
      <c r="AI29">
        <v>6</v>
      </c>
      <c r="AJ29">
        <v>3</v>
      </c>
      <c r="AK29">
        <v>2</v>
      </c>
      <c r="AL29">
        <v>3</v>
      </c>
      <c r="AM29">
        <v>0</v>
      </c>
      <c r="AN29">
        <v>0</v>
      </c>
      <c r="AO29">
        <v>0</v>
      </c>
      <c r="AP29">
        <v>0</v>
      </c>
      <c r="AQ29">
        <v>0</v>
      </c>
      <c r="AR29">
        <v>6</v>
      </c>
      <c r="AS29">
        <v>6</v>
      </c>
      <c r="AT29">
        <f t="shared" si="0"/>
        <v>3.625</v>
      </c>
      <c r="AU29">
        <f t="shared" si="6"/>
        <v>1</v>
      </c>
      <c r="AV29">
        <f t="shared" si="1"/>
        <v>4.375</v>
      </c>
      <c r="AW29">
        <f t="shared" si="7"/>
        <v>1</v>
      </c>
      <c r="AX29" t="s">
        <v>86</v>
      </c>
      <c r="AY29" t="s">
        <v>438</v>
      </c>
      <c r="AZ29" t="s">
        <v>439</v>
      </c>
      <c r="BA29">
        <v>1</v>
      </c>
      <c r="BC29">
        <f t="shared" si="2"/>
        <v>1</v>
      </c>
      <c r="BD29">
        <v>1</v>
      </c>
      <c r="BE29">
        <v>4</v>
      </c>
      <c r="BF29">
        <f t="shared" si="8"/>
        <v>1</v>
      </c>
      <c r="BG29" t="s">
        <v>106</v>
      </c>
      <c r="BH29" t="s">
        <v>90</v>
      </c>
      <c r="BI29" s="1">
        <v>4.3749999999999995E-3</v>
      </c>
      <c r="BJ29" t="s">
        <v>440</v>
      </c>
      <c r="BK29" s="5" t="s">
        <v>1042</v>
      </c>
      <c r="BM29" s="11" t="b">
        <f t="shared" si="16"/>
        <v>0</v>
      </c>
      <c r="BN29" s="11" t="b">
        <f t="shared" si="16"/>
        <v>0</v>
      </c>
      <c r="BO29" s="11" t="b">
        <f t="shared" si="16"/>
        <v>0</v>
      </c>
      <c r="BP29" s="11" t="b">
        <f t="shared" si="16"/>
        <v>0</v>
      </c>
      <c r="BQ29" s="11" t="b">
        <f t="shared" si="17"/>
        <v>0</v>
      </c>
      <c r="BR29" s="11" t="b">
        <f t="shared" si="17"/>
        <v>0</v>
      </c>
      <c r="BS29" s="5" t="s">
        <v>1047</v>
      </c>
      <c r="BT29" s="5" t="s">
        <v>1059</v>
      </c>
      <c r="BU29" s="11" t="b">
        <f t="shared" si="9"/>
        <v>0</v>
      </c>
      <c r="BV29" s="11" t="b">
        <f t="shared" si="10"/>
        <v>0</v>
      </c>
      <c r="BW29" s="11" t="b">
        <f t="shared" si="18"/>
        <v>1</v>
      </c>
      <c r="BX29" s="11" t="b">
        <f t="shared" si="18"/>
        <v>0</v>
      </c>
      <c r="BY29" s="11" t="b">
        <f t="shared" si="18"/>
        <v>0</v>
      </c>
      <c r="BZ29" s="11" t="b">
        <f t="shared" si="18"/>
        <v>0</v>
      </c>
      <c r="CA29" s="11" t="b">
        <f t="shared" si="18"/>
        <v>0</v>
      </c>
      <c r="CB29" s="11" t="b">
        <f t="shared" si="18"/>
        <v>0</v>
      </c>
      <c r="CC29" s="11" t="b">
        <f t="shared" si="18"/>
        <v>0</v>
      </c>
      <c r="CD29" s="11" t="b">
        <f t="shared" si="18"/>
        <v>0</v>
      </c>
      <c r="CE29" s="11" t="b">
        <f t="shared" si="18"/>
        <v>0</v>
      </c>
      <c r="CF29" s="11" t="b">
        <f t="shared" si="18"/>
        <v>0</v>
      </c>
      <c r="CG29" s="11" t="b">
        <f t="shared" si="18"/>
        <v>0</v>
      </c>
      <c r="CH29" s="11" t="b">
        <f t="shared" si="18"/>
        <v>0</v>
      </c>
      <c r="CI29" s="11" t="b">
        <f t="shared" si="18"/>
        <v>0</v>
      </c>
      <c r="CJ29" s="11" t="b">
        <f t="shared" si="18"/>
        <v>0</v>
      </c>
      <c r="CK29" s="11" t="b">
        <f t="shared" si="13"/>
        <v>0</v>
      </c>
      <c r="CL29" s="11" t="b">
        <f t="shared" si="14"/>
        <v>0</v>
      </c>
    </row>
    <row r="30" spans="1:91">
      <c r="A30" t="s">
        <v>441</v>
      </c>
      <c r="B30" t="s">
        <v>442</v>
      </c>
      <c r="C30" t="s">
        <v>281</v>
      </c>
      <c r="D30" t="s">
        <v>54</v>
      </c>
      <c r="E30" t="s">
        <v>71</v>
      </c>
      <c r="F30" t="s">
        <v>116</v>
      </c>
      <c r="G30" t="s">
        <v>96</v>
      </c>
      <c r="H30" t="s">
        <v>443</v>
      </c>
      <c r="I30" t="str">
        <f t="shared" si="5"/>
        <v xml:space="preserve">Portugal </v>
      </c>
      <c r="J30" t="s">
        <v>74</v>
      </c>
      <c r="K30" t="s">
        <v>444</v>
      </c>
      <c r="L30">
        <v>3</v>
      </c>
      <c r="M30">
        <v>2</v>
      </c>
      <c r="N30">
        <v>2</v>
      </c>
      <c r="O30">
        <v>1</v>
      </c>
      <c r="P30">
        <v>6</v>
      </c>
      <c r="Q30">
        <v>5</v>
      </c>
      <c r="R30">
        <v>6</v>
      </c>
      <c r="S30">
        <v>0</v>
      </c>
      <c r="U30">
        <v>5</v>
      </c>
      <c r="V30">
        <v>4</v>
      </c>
      <c r="W30">
        <v>6</v>
      </c>
      <c r="X30">
        <v>6</v>
      </c>
      <c r="Y30">
        <v>6</v>
      </c>
      <c r="Z30">
        <v>5</v>
      </c>
      <c r="AA30">
        <v>6</v>
      </c>
      <c r="AB30">
        <v>5</v>
      </c>
      <c r="AC30">
        <v>1</v>
      </c>
      <c r="AD30">
        <v>5</v>
      </c>
      <c r="AE30" s="35">
        <v>5</v>
      </c>
      <c r="AF30">
        <v>6</v>
      </c>
      <c r="AG30">
        <v>5</v>
      </c>
      <c r="AH30">
        <v>5</v>
      </c>
      <c r="AI30">
        <v>6</v>
      </c>
      <c r="AJ30">
        <v>6</v>
      </c>
      <c r="AK30">
        <v>3</v>
      </c>
      <c r="AL30">
        <v>1</v>
      </c>
      <c r="AM30">
        <v>4</v>
      </c>
      <c r="AN30">
        <v>4</v>
      </c>
      <c r="AO30">
        <v>3</v>
      </c>
      <c r="AP30">
        <v>4</v>
      </c>
      <c r="AQ30">
        <v>6</v>
      </c>
      <c r="AR30">
        <v>6</v>
      </c>
      <c r="AS30">
        <v>6</v>
      </c>
      <c r="AT30">
        <f t="shared" si="0"/>
        <v>4.625</v>
      </c>
      <c r="AU30">
        <f t="shared" si="6"/>
        <v>1</v>
      </c>
      <c r="AV30">
        <f t="shared" si="1"/>
        <v>5.375</v>
      </c>
      <c r="AW30">
        <f t="shared" si="7"/>
        <v>1</v>
      </c>
      <c r="AX30" t="s">
        <v>375</v>
      </c>
      <c r="AY30" t="s">
        <v>445</v>
      </c>
      <c r="AZ30" t="s">
        <v>446</v>
      </c>
      <c r="BA30">
        <v>2</v>
      </c>
      <c r="BC30">
        <f t="shared" si="2"/>
        <v>2</v>
      </c>
      <c r="BD30">
        <v>1</v>
      </c>
      <c r="BE30">
        <v>4</v>
      </c>
      <c r="BF30">
        <f t="shared" si="8"/>
        <v>1</v>
      </c>
      <c r="BG30" t="s">
        <v>378</v>
      </c>
      <c r="BH30" t="s">
        <v>379</v>
      </c>
      <c r="BI30" s="1">
        <v>1.042824074074074E-2</v>
      </c>
      <c r="BJ30" t="s">
        <v>447</v>
      </c>
      <c r="BK30" s="5" t="s">
        <v>1051</v>
      </c>
      <c r="BM30" s="11" t="b">
        <f t="shared" si="16"/>
        <v>0</v>
      </c>
      <c r="BN30" s="11" t="b">
        <f t="shared" si="16"/>
        <v>0</v>
      </c>
      <c r="BO30" s="11" t="b">
        <f t="shared" si="16"/>
        <v>0</v>
      </c>
      <c r="BP30" s="11" t="b">
        <f t="shared" si="16"/>
        <v>0</v>
      </c>
      <c r="BQ30" s="11" t="b">
        <f t="shared" si="17"/>
        <v>0</v>
      </c>
      <c r="BR30" s="11" t="b">
        <f t="shared" si="17"/>
        <v>0</v>
      </c>
      <c r="BS30" s="5" t="s">
        <v>1054</v>
      </c>
      <c r="BT30" s="5" t="s">
        <v>1060</v>
      </c>
      <c r="BU30" s="11" t="b">
        <f t="shared" si="9"/>
        <v>0</v>
      </c>
      <c r="BV30" s="11" t="b">
        <f t="shared" si="10"/>
        <v>1</v>
      </c>
      <c r="BW30" s="11" t="b">
        <f t="shared" si="18"/>
        <v>0</v>
      </c>
      <c r="BX30" s="11" t="b">
        <f t="shared" si="18"/>
        <v>0</v>
      </c>
      <c r="BY30" s="11" t="b">
        <f t="shared" si="18"/>
        <v>0</v>
      </c>
      <c r="BZ30" s="11" t="b">
        <f t="shared" si="18"/>
        <v>0</v>
      </c>
      <c r="CA30" s="11" t="b">
        <f t="shared" si="18"/>
        <v>0</v>
      </c>
      <c r="CB30" s="11" t="b">
        <f t="shared" si="18"/>
        <v>0</v>
      </c>
      <c r="CC30" s="11" t="b">
        <f t="shared" si="18"/>
        <v>0</v>
      </c>
      <c r="CD30" s="11" t="b">
        <f t="shared" si="18"/>
        <v>0</v>
      </c>
      <c r="CE30" s="11" t="b">
        <f t="shared" si="18"/>
        <v>0</v>
      </c>
      <c r="CF30" s="11" t="b">
        <f t="shared" si="18"/>
        <v>0</v>
      </c>
      <c r="CG30" s="11" t="b">
        <f t="shared" si="18"/>
        <v>0</v>
      </c>
      <c r="CH30" s="11" t="b">
        <f t="shared" si="18"/>
        <v>0</v>
      </c>
      <c r="CI30" s="11" t="b">
        <f t="shared" si="18"/>
        <v>0</v>
      </c>
      <c r="CJ30" s="11" t="b">
        <f t="shared" si="18"/>
        <v>0</v>
      </c>
      <c r="CK30" s="11" t="b">
        <f t="shared" si="13"/>
        <v>0</v>
      </c>
      <c r="CL30" s="11" t="b">
        <f t="shared" si="14"/>
        <v>0</v>
      </c>
    </row>
    <row r="31" spans="1:91">
      <c r="A31" t="s">
        <v>448</v>
      </c>
      <c r="B31" t="s">
        <v>449</v>
      </c>
      <c r="C31" t="s">
        <v>281</v>
      </c>
      <c r="D31" t="s">
        <v>54</v>
      </c>
      <c r="E31" t="s">
        <v>55</v>
      </c>
      <c r="F31" t="s">
        <v>116</v>
      </c>
      <c r="G31" t="s">
        <v>72</v>
      </c>
      <c r="H31" t="s">
        <v>450</v>
      </c>
      <c r="I31" t="str">
        <f t="shared" si="5"/>
        <v>london</v>
      </c>
      <c r="J31" t="s">
        <v>59</v>
      </c>
      <c r="K31" t="s">
        <v>98</v>
      </c>
      <c r="L31">
        <v>4</v>
      </c>
      <c r="M31">
        <v>3</v>
      </c>
      <c r="N31">
        <v>4</v>
      </c>
      <c r="O31">
        <v>2</v>
      </c>
      <c r="P31">
        <v>5</v>
      </c>
      <c r="Q31">
        <v>2</v>
      </c>
      <c r="R31">
        <v>3</v>
      </c>
      <c r="S31">
        <v>1</v>
      </c>
      <c r="T31">
        <v>2</v>
      </c>
      <c r="V31">
        <v>4</v>
      </c>
      <c r="W31">
        <v>5</v>
      </c>
      <c r="X31">
        <v>4</v>
      </c>
      <c r="Y31">
        <v>5</v>
      </c>
      <c r="Z31">
        <v>5</v>
      </c>
      <c r="AA31">
        <v>6</v>
      </c>
      <c r="AB31">
        <v>3</v>
      </c>
      <c r="AC31">
        <v>3</v>
      </c>
      <c r="AD31">
        <v>3</v>
      </c>
      <c r="AE31" s="35">
        <v>2</v>
      </c>
      <c r="AF31">
        <v>5</v>
      </c>
      <c r="AG31">
        <v>3</v>
      </c>
      <c r="AH31">
        <v>3</v>
      </c>
      <c r="AI31">
        <v>6</v>
      </c>
      <c r="AJ31">
        <v>5</v>
      </c>
      <c r="AK31">
        <v>3</v>
      </c>
      <c r="AL31">
        <v>3</v>
      </c>
      <c r="AM31">
        <v>3</v>
      </c>
      <c r="AN31">
        <v>4</v>
      </c>
      <c r="AO31">
        <v>4</v>
      </c>
      <c r="AP31">
        <v>4</v>
      </c>
      <c r="AQ31">
        <v>4</v>
      </c>
      <c r="AR31">
        <v>6</v>
      </c>
      <c r="AS31">
        <v>5</v>
      </c>
      <c r="AT31">
        <f t="shared" si="0"/>
        <v>3.75</v>
      </c>
      <c r="AU31">
        <f t="shared" si="6"/>
        <v>1</v>
      </c>
      <c r="AV31">
        <f t="shared" si="1"/>
        <v>4.375</v>
      </c>
      <c r="AW31">
        <f t="shared" si="7"/>
        <v>1</v>
      </c>
      <c r="AX31" t="s">
        <v>145</v>
      </c>
      <c r="AY31" t="s">
        <v>451</v>
      </c>
      <c r="AZ31" t="s">
        <v>452</v>
      </c>
      <c r="BA31">
        <v>2</v>
      </c>
      <c r="BC31">
        <f t="shared" si="2"/>
        <v>2</v>
      </c>
      <c r="BD31">
        <v>1</v>
      </c>
      <c r="BE31">
        <v>2</v>
      </c>
      <c r="BF31">
        <f t="shared" si="8"/>
        <v>1</v>
      </c>
      <c r="BG31" t="s">
        <v>453</v>
      </c>
      <c r="BH31" t="s">
        <v>149</v>
      </c>
      <c r="BI31" s="1">
        <v>4.1782407407407402E-3</v>
      </c>
      <c r="BK31" s="5" t="s">
        <v>1041</v>
      </c>
      <c r="BM31" s="11" t="b">
        <f t="shared" si="16"/>
        <v>0</v>
      </c>
      <c r="BN31" s="11" t="b">
        <f t="shared" si="16"/>
        <v>0</v>
      </c>
      <c r="BO31" s="11" t="b">
        <f t="shared" si="16"/>
        <v>0</v>
      </c>
      <c r="BP31" s="11" t="b">
        <f t="shared" si="16"/>
        <v>0</v>
      </c>
      <c r="BQ31" s="11" t="b">
        <f t="shared" si="17"/>
        <v>0</v>
      </c>
      <c r="BR31" s="11" t="b">
        <f t="shared" si="17"/>
        <v>0</v>
      </c>
      <c r="BU31" s="11" t="b">
        <f t="shared" si="9"/>
        <v>0</v>
      </c>
      <c r="BV31" s="11" t="b">
        <f t="shared" si="10"/>
        <v>0</v>
      </c>
      <c r="BW31" s="11" t="b">
        <f t="shared" si="18"/>
        <v>0</v>
      </c>
      <c r="BX31" s="11" t="b">
        <f t="shared" si="18"/>
        <v>0</v>
      </c>
      <c r="BY31" s="11" t="b">
        <f t="shared" si="18"/>
        <v>0</v>
      </c>
      <c r="BZ31" s="11" t="b">
        <f t="shared" si="18"/>
        <v>0</v>
      </c>
      <c r="CA31" s="11" t="b">
        <f t="shared" si="18"/>
        <v>0</v>
      </c>
      <c r="CB31" s="11" t="b">
        <f t="shared" si="18"/>
        <v>0</v>
      </c>
      <c r="CC31" s="11" t="b">
        <f t="shared" si="18"/>
        <v>0</v>
      </c>
      <c r="CD31" s="11" t="b">
        <f t="shared" si="18"/>
        <v>0</v>
      </c>
      <c r="CE31" s="11" t="b">
        <f t="shared" si="18"/>
        <v>0</v>
      </c>
      <c r="CF31" s="11" t="b">
        <f t="shared" si="18"/>
        <v>0</v>
      </c>
      <c r="CG31" s="11" t="b">
        <f t="shared" si="18"/>
        <v>0</v>
      </c>
      <c r="CH31" s="11" t="b">
        <f t="shared" si="18"/>
        <v>0</v>
      </c>
      <c r="CI31" s="11" t="b">
        <f t="shared" si="18"/>
        <v>0</v>
      </c>
      <c r="CJ31" s="11" t="b">
        <f t="shared" si="18"/>
        <v>0</v>
      </c>
      <c r="CK31" s="11" t="b">
        <f t="shared" si="13"/>
        <v>0</v>
      </c>
      <c r="CL31" s="11" t="b">
        <f t="shared" si="14"/>
        <v>0</v>
      </c>
    </row>
    <row r="32" spans="1:91">
      <c r="A32" t="s">
        <v>454</v>
      </c>
      <c r="B32" t="s">
        <v>455</v>
      </c>
      <c r="C32" t="s">
        <v>281</v>
      </c>
      <c r="D32" t="s">
        <v>70</v>
      </c>
      <c r="E32" t="s">
        <v>71</v>
      </c>
      <c r="F32" t="s">
        <v>56</v>
      </c>
      <c r="G32" t="s">
        <v>96</v>
      </c>
      <c r="H32" t="s">
        <v>254</v>
      </c>
      <c r="I32" t="str">
        <f t="shared" si="5"/>
        <v>Poland</v>
      </c>
      <c r="J32" t="s">
        <v>59</v>
      </c>
      <c r="K32" t="s">
        <v>60</v>
      </c>
      <c r="L32">
        <v>5</v>
      </c>
      <c r="M32">
        <v>0</v>
      </c>
      <c r="N32">
        <v>5</v>
      </c>
      <c r="O32">
        <v>0</v>
      </c>
      <c r="P32">
        <v>6</v>
      </c>
      <c r="Q32">
        <v>3</v>
      </c>
      <c r="R32">
        <v>6</v>
      </c>
      <c r="S32">
        <v>0</v>
      </c>
      <c r="U32">
        <v>6</v>
      </c>
      <c r="V32">
        <v>5</v>
      </c>
      <c r="W32">
        <v>6</v>
      </c>
      <c r="X32">
        <v>6</v>
      </c>
      <c r="Y32">
        <v>6</v>
      </c>
      <c r="Z32">
        <v>6</v>
      </c>
      <c r="AA32">
        <v>6</v>
      </c>
      <c r="AB32">
        <v>6</v>
      </c>
      <c r="AC32">
        <v>0</v>
      </c>
      <c r="AD32">
        <v>6</v>
      </c>
      <c r="AE32" s="35">
        <v>5</v>
      </c>
      <c r="AF32">
        <v>6</v>
      </c>
      <c r="AG32">
        <v>6</v>
      </c>
      <c r="AH32">
        <v>6</v>
      </c>
      <c r="AI32">
        <v>6</v>
      </c>
      <c r="AJ32">
        <v>6</v>
      </c>
      <c r="AK32">
        <v>6</v>
      </c>
      <c r="AL32">
        <v>5</v>
      </c>
      <c r="AM32">
        <v>5</v>
      </c>
      <c r="AN32">
        <v>6</v>
      </c>
      <c r="AO32">
        <v>6</v>
      </c>
      <c r="AP32">
        <v>6</v>
      </c>
      <c r="AQ32">
        <v>6</v>
      </c>
      <c r="AR32">
        <v>6</v>
      </c>
      <c r="AS32">
        <v>6</v>
      </c>
      <c r="AT32">
        <f t="shared" si="0"/>
        <v>5.75</v>
      </c>
      <c r="AU32">
        <f t="shared" si="6"/>
        <v>1</v>
      </c>
      <c r="AV32">
        <f t="shared" si="1"/>
        <v>5.875</v>
      </c>
      <c r="AW32">
        <f t="shared" si="7"/>
        <v>1</v>
      </c>
      <c r="AX32" t="s">
        <v>86</v>
      </c>
      <c r="AY32" t="s">
        <v>456</v>
      </c>
      <c r="AZ32" t="s">
        <v>457</v>
      </c>
      <c r="BA32">
        <v>3</v>
      </c>
      <c r="BC32">
        <f t="shared" si="2"/>
        <v>3</v>
      </c>
      <c r="BD32">
        <v>4</v>
      </c>
      <c r="BE32">
        <v>4</v>
      </c>
      <c r="BF32">
        <f t="shared" si="8"/>
        <v>1</v>
      </c>
      <c r="BG32" t="s">
        <v>458</v>
      </c>
      <c r="BH32" t="s">
        <v>459</v>
      </c>
      <c r="BI32" s="1">
        <v>8.2754629629629619E-3</v>
      </c>
      <c r="BK32" s="5" t="s">
        <v>1041</v>
      </c>
      <c r="BM32" s="11" t="b">
        <f t="shared" si="16"/>
        <v>0</v>
      </c>
      <c r="BN32" s="11" t="b">
        <f t="shared" si="16"/>
        <v>0</v>
      </c>
      <c r="BO32" s="11" t="b">
        <f t="shared" si="16"/>
        <v>0</v>
      </c>
      <c r="BP32" s="11" t="b">
        <f t="shared" si="16"/>
        <v>0</v>
      </c>
      <c r="BQ32" s="11" t="b">
        <f t="shared" si="17"/>
        <v>0</v>
      </c>
      <c r="BR32" s="11" t="b">
        <f t="shared" si="17"/>
        <v>0</v>
      </c>
      <c r="BU32" s="11" t="b">
        <f t="shared" si="9"/>
        <v>0</v>
      </c>
      <c r="BV32" s="11" t="b">
        <f t="shared" si="10"/>
        <v>0</v>
      </c>
      <c r="BW32" s="11" t="b">
        <f t="shared" si="18"/>
        <v>0</v>
      </c>
      <c r="BX32" s="11" t="b">
        <f t="shared" si="18"/>
        <v>0</v>
      </c>
      <c r="BY32" s="11" t="b">
        <f t="shared" si="18"/>
        <v>0</v>
      </c>
      <c r="BZ32" s="11" t="b">
        <f t="shared" si="18"/>
        <v>0</v>
      </c>
      <c r="CA32" s="11" t="b">
        <f t="shared" si="18"/>
        <v>0</v>
      </c>
      <c r="CB32" s="11" t="b">
        <f t="shared" si="18"/>
        <v>0</v>
      </c>
      <c r="CC32" s="11" t="b">
        <f t="shared" si="18"/>
        <v>0</v>
      </c>
      <c r="CD32" s="11" t="b">
        <f t="shared" si="18"/>
        <v>0</v>
      </c>
      <c r="CE32" s="11" t="b">
        <f t="shared" si="18"/>
        <v>0</v>
      </c>
      <c r="CF32" s="11" t="b">
        <f t="shared" si="18"/>
        <v>0</v>
      </c>
      <c r="CG32" s="11" t="b">
        <f t="shared" si="18"/>
        <v>0</v>
      </c>
      <c r="CH32" s="11" t="b">
        <f t="shared" si="18"/>
        <v>0</v>
      </c>
      <c r="CI32" s="11" t="b">
        <f t="shared" si="18"/>
        <v>0</v>
      </c>
      <c r="CJ32" s="11" t="b">
        <f t="shared" si="18"/>
        <v>0</v>
      </c>
      <c r="CK32" s="11" t="b">
        <f t="shared" si="13"/>
        <v>0</v>
      </c>
      <c r="CL32" s="11" t="b">
        <f t="shared" si="14"/>
        <v>0</v>
      </c>
    </row>
    <row r="33" spans="1:91">
      <c r="A33" t="s">
        <v>460</v>
      </c>
      <c r="B33" t="s">
        <v>461</v>
      </c>
      <c r="C33" t="s">
        <v>281</v>
      </c>
      <c r="D33" t="s">
        <v>54</v>
      </c>
      <c r="E33" t="s">
        <v>144</v>
      </c>
      <c r="F33" t="s">
        <v>116</v>
      </c>
      <c r="G33" t="s">
        <v>72</v>
      </c>
      <c r="H33" t="s">
        <v>125</v>
      </c>
      <c r="I33" t="str">
        <f t="shared" si="5"/>
        <v>United Kingdom</v>
      </c>
      <c r="J33" t="s">
        <v>59</v>
      </c>
      <c r="K33" t="s">
        <v>98</v>
      </c>
      <c r="L33">
        <v>1</v>
      </c>
      <c r="M33">
        <v>3</v>
      </c>
      <c r="N33">
        <v>3</v>
      </c>
      <c r="O33">
        <v>3</v>
      </c>
      <c r="P33">
        <v>4</v>
      </c>
      <c r="Q33">
        <v>5</v>
      </c>
      <c r="R33">
        <v>3</v>
      </c>
      <c r="S33">
        <v>1</v>
      </c>
      <c r="T33">
        <v>2</v>
      </c>
      <c r="V33">
        <v>1</v>
      </c>
      <c r="W33">
        <v>5</v>
      </c>
      <c r="X33">
        <v>1</v>
      </c>
      <c r="Y33">
        <v>5</v>
      </c>
      <c r="Z33">
        <v>4</v>
      </c>
      <c r="AA33">
        <v>5</v>
      </c>
      <c r="AB33">
        <v>2</v>
      </c>
      <c r="AC33">
        <v>3</v>
      </c>
      <c r="AD33">
        <v>3</v>
      </c>
      <c r="AE33" s="35">
        <v>5</v>
      </c>
      <c r="AF33">
        <v>4</v>
      </c>
      <c r="AG33">
        <v>5</v>
      </c>
      <c r="AH33">
        <v>5</v>
      </c>
      <c r="AI33">
        <v>6</v>
      </c>
      <c r="AJ33">
        <v>6</v>
      </c>
      <c r="AK33">
        <v>6</v>
      </c>
      <c r="AL33">
        <v>2</v>
      </c>
      <c r="AM33">
        <v>5</v>
      </c>
      <c r="AN33">
        <v>4</v>
      </c>
      <c r="AO33">
        <v>5</v>
      </c>
      <c r="AP33">
        <v>5</v>
      </c>
      <c r="AQ33">
        <v>5</v>
      </c>
      <c r="AR33">
        <v>6</v>
      </c>
      <c r="AS33">
        <v>5</v>
      </c>
      <c r="AT33">
        <f t="shared" si="0"/>
        <v>4.875</v>
      </c>
      <c r="AU33">
        <f t="shared" si="6"/>
        <v>1</v>
      </c>
      <c r="AV33">
        <f t="shared" si="1"/>
        <v>3.25</v>
      </c>
      <c r="AW33">
        <f t="shared" si="7"/>
        <v>1</v>
      </c>
      <c r="AX33" t="s">
        <v>145</v>
      </c>
      <c r="AY33" t="s">
        <v>166</v>
      </c>
      <c r="AZ33" t="s">
        <v>462</v>
      </c>
      <c r="BA33">
        <v>1</v>
      </c>
      <c r="BC33">
        <f t="shared" si="2"/>
        <v>1</v>
      </c>
      <c r="BD33">
        <v>1</v>
      </c>
      <c r="BE33">
        <v>2</v>
      </c>
      <c r="BF33">
        <f t="shared" si="8"/>
        <v>1</v>
      </c>
      <c r="BG33" t="s">
        <v>463</v>
      </c>
      <c r="BH33" t="s">
        <v>149</v>
      </c>
      <c r="BI33" s="1">
        <v>2.5347222222222221E-3</v>
      </c>
      <c r="BJ33" t="s">
        <v>464</v>
      </c>
      <c r="BK33" s="5" t="s">
        <v>1042</v>
      </c>
      <c r="BM33" s="11" t="b">
        <f t="shared" si="16"/>
        <v>0</v>
      </c>
      <c r="BN33" s="11" t="b">
        <f t="shared" si="16"/>
        <v>0</v>
      </c>
      <c r="BO33" s="11" t="b">
        <f t="shared" si="16"/>
        <v>0</v>
      </c>
      <c r="BP33" s="11" t="b">
        <f t="shared" si="16"/>
        <v>0</v>
      </c>
      <c r="BQ33" s="11" t="b">
        <f t="shared" si="17"/>
        <v>0</v>
      </c>
      <c r="BR33" s="11" t="b">
        <f t="shared" si="17"/>
        <v>0</v>
      </c>
      <c r="BS33" s="5" t="s">
        <v>1054</v>
      </c>
      <c r="BU33" s="11" t="b">
        <f t="shared" si="9"/>
        <v>0</v>
      </c>
      <c r="BV33" s="11" t="b">
        <f t="shared" si="10"/>
        <v>1</v>
      </c>
      <c r="BW33" s="11" t="b">
        <f t="shared" si="18"/>
        <v>0</v>
      </c>
      <c r="BX33" s="11" t="b">
        <f t="shared" si="18"/>
        <v>0</v>
      </c>
      <c r="BY33" s="11" t="b">
        <f t="shared" si="18"/>
        <v>0</v>
      </c>
      <c r="BZ33" s="11" t="b">
        <f t="shared" si="18"/>
        <v>0</v>
      </c>
      <c r="CA33" s="11" t="b">
        <f t="shared" si="18"/>
        <v>0</v>
      </c>
      <c r="CB33" s="11" t="b">
        <f t="shared" si="18"/>
        <v>0</v>
      </c>
      <c r="CC33" s="11" t="b">
        <f t="shared" si="18"/>
        <v>0</v>
      </c>
      <c r="CD33" s="11" t="b">
        <f t="shared" si="18"/>
        <v>0</v>
      </c>
      <c r="CE33" s="11" t="b">
        <f t="shared" si="18"/>
        <v>0</v>
      </c>
      <c r="CF33" s="11" t="b">
        <f t="shared" si="18"/>
        <v>0</v>
      </c>
      <c r="CG33" s="11" t="b">
        <f t="shared" si="18"/>
        <v>0</v>
      </c>
      <c r="CH33" s="11" t="b">
        <f t="shared" si="18"/>
        <v>0</v>
      </c>
      <c r="CI33" s="11" t="b">
        <f t="shared" si="18"/>
        <v>0</v>
      </c>
      <c r="CJ33" s="11" t="b">
        <f t="shared" si="18"/>
        <v>0</v>
      </c>
      <c r="CK33" s="11" t="b">
        <f t="shared" si="13"/>
        <v>0</v>
      </c>
      <c r="CL33" s="11" t="b">
        <f t="shared" si="14"/>
        <v>0</v>
      </c>
      <c r="CM33" t="s">
        <v>465</v>
      </c>
    </row>
    <row r="34" spans="1:91">
      <c r="A34" t="s">
        <v>466</v>
      </c>
      <c r="B34" t="s">
        <v>467</v>
      </c>
      <c r="C34" t="s">
        <v>281</v>
      </c>
      <c r="D34" t="s">
        <v>70</v>
      </c>
      <c r="E34" t="s">
        <v>144</v>
      </c>
      <c r="F34" t="s">
        <v>56</v>
      </c>
      <c r="G34" t="s">
        <v>96</v>
      </c>
      <c r="H34" t="s">
        <v>244</v>
      </c>
      <c r="I34" t="str">
        <f t="shared" si="5"/>
        <v>Uk</v>
      </c>
      <c r="J34" t="s">
        <v>59</v>
      </c>
      <c r="K34" t="s">
        <v>98</v>
      </c>
      <c r="L34">
        <v>3</v>
      </c>
      <c r="M34">
        <v>4</v>
      </c>
      <c r="N34">
        <v>4</v>
      </c>
      <c r="O34">
        <v>4</v>
      </c>
      <c r="P34">
        <v>5</v>
      </c>
      <c r="Q34">
        <v>5</v>
      </c>
      <c r="R34">
        <v>3</v>
      </c>
      <c r="S34">
        <v>1</v>
      </c>
      <c r="T34">
        <v>2</v>
      </c>
      <c r="V34">
        <v>4</v>
      </c>
      <c r="W34">
        <v>6</v>
      </c>
      <c r="X34">
        <v>1</v>
      </c>
      <c r="Y34">
        <v>5</v>
      </c>
      <c r="Z34">
        <v>5</v>
      </c>
      <c r="AA34">
        <v>6</v>
      </c>
      <c r="AB34">
        <v>4</v>
      </c>
      <c r="AC34">
        <v>0</v>
      </c>
      <c r="AD34">
        <v>6</v>
      </c>
      <c r="AE34" s="35">
        <v>1</v>
      </c>
      <c r="AF34">
        <v>2</v>
      </c>
      <c r="AG34">
        <v>3</v>
      </c>
      <c r="AH34">
        <v>3</v>
      </c>
      <c r="AI34">
        <v>6</v>
      </c>
      <c r="AJ34">
        <v>3</v>
      </c>
      <c r="AK34">
        <v>5</v>
      </c>
      <c r="AL34">
        <v>2</v>
      </c>
      <c r="AM34">
        <v>1</v>
      </c>
      <c r="AN34">
        <v>1</v>
      </c>
      <c r="AO34">
        <v>1</v>
      </c>
      <c r="AP34">
        <v>1</v>
      </c>
      <c r="AQ34">
        <v>1</v>
      </c>
      <c r="AR34">
        <v>6</v>
      </c>
      <c r="AS34">
        <v>5</v>
      </c>
      <c r="AT34">
        <f t="shared" si="0"/>
        <v>3.125</v>
      </c>
      <c r="AU34">
        <f t="shared" si="6"/>
        <v>1</v>
      </c>
      <c r="AV34">
        <f t="shared" si="1"/>
        <v>4.625</v>
      </c>
      <c r="AW34">
        <f t="shared" si="7"/>
        <v>1</v>
      </c>
      <c r="AX34" t="s">
        <v>86</v>
      </c>
      <c r="AY34" t="s">
        <v>270</v>
      </c>
      <c r="AZ34" t="s">
        <v>468</v>
      </c>
      <c r="BA34">
        <v>2</v>
      </c>
      <c r="BC34">
        <f t="shared" si="2"/>
        <v>2</v>
      </c>
      <c r="BD34">
        <v>1</v>
      </c>
      <c r="BE34">
        <v>2</v>
      </c>
      <c r="BF34">
        <f t="shared" si="8"/>
        <v>1</v>
      </c>
      <c r="BG34" t="s">
        <v>469</v>
      </c>
      <c r="BH34" t="s">
        <v>90</v>
      </c>
      <c r="BI34" s="1">
        <v>5.8449074074074072E-3</v>
      </c>
      <c r="BJ34" t="s">
        <v>470</v>
      </c>
      <c r="BK34" s="5" t="s">
        <v>1042</v>
      </c>
      <c r="BM34" s="11" t="b">
        <f t="shared" si="16"/>
        <v>0</v>
      </c>
      <c r="BN34" s="11" t="b">
        <f t="shared" si="16"/>
        <v>0</v>
      </c>
      <c r="BO34" s="11" t="b">
        <f t="shared" si="16"/>
        <v>0</v>
      </c>
      <c r="BP34" s="11" t="b">
        <f t="shared" si="16"/>
        <v>0</v>
      </c>
      <c r="BQ34" s="11" t="b">
        <f t="shared" si="17"/>
        <v>0</v>
      </c>
      <c r="BR34" s="11" t="b">
        <f t="shared" si="17"/>
        <v>0</v>
      </c>
      <c r="BS34" s="5" t="s">
        <v>1061</v>
      </c>
      <c r="BT34" s="5" t="s">
        <v>1062</v>
      </c>
      <c r="BU34" s="11" t="b">
        <f t="shared" si="9"/>
        <v>0</v>
      </c>
      <c r="BV34" s="11" t="b">
        <f t="shared" si="10"/>
        <v>1</v>
      </c>
      <c r="BW34" s="11" t="b">
        <f t="shared" si="18"/>
        <v>1</v>
      </c>
      <c r="BX34" s="11" t="b">
        <f t="shared" si="18"/>
        <v>0</v>
      </c>
      <c r="BY34" s="11" t="b">
        <f t="shared" si="18"/>
        <v>0</v>
      </c>
      <c r="BZ34" s="11" t="b">
        <f t="shared" si="18"/>
        <v>0</v>
      </c>
      <c r="CA34" s="11" t="b">
        <f t="shared" si="18"/>
        <v>0</v>
      </c>
      <c r="CB34" s="11" t="b">
        <f t="shared" si="18"/>
        <v>0</v>
      </c>
      <c r="CC34" s="11" t="b">
        <f t="shared" si="18"/>
        <v>0</v>
      </c>
      <c r="CD34" s="11" t="b">
        <f t="shared" si="18"/>
        <v>0</v>
      </c>
      <c r="CE34" s="11" t="b">
        <f t="shared" si="18"/>
        <v>0</v>
      </c>
      <c r="CF34" s="11" t="b">
        <f t="shared" si="18"/>
        <v>0</v>
      </c>
      <c r="CG34" s="11" t="b">
        <f t="shared" si="18"/>
        <v>0</v>
      </c>
      <c r="CH34" s="11" t="b">
        <f t="shared" si="18"/>
        <v>0</v>
      </c>
      <c r="CI34" s="11" t="b">
        <f t="shared" si="18"/>
        <v>0</v>
      </c>
      <c r="CJ34" s="11" t="b">
        <f t="shared" si="18"/>
        <v>0</v>
      </c>
      <c r="CK34" s="11" t="b">
        <f t="shared" si="13"/>
        <v>0</v>
      </c>
      <c r="CL34" s="11" t="b">
        <f t="shared" si="14"/>
        <v>1</v>
      </c>
    </row>
    <row r="35" spans="1:91">
      <c r="A35" t="s">
        <v>471</v>
      </c>
      <c r="B35" t="s">
        <v>472</v>
      </c>
      <c r="C35" t="s">
        <v>281</v>
      </c>
      <c r="D35" t="s">
        <v>54</v>
      </c>
      <c r="E35" t="s">
        <v>71</v>
      </c>
      <c r="F35" t="s">
        <v>83</v>
      </c>
      <c r="G35" t="s">
        <v>96</v>
      </c>
      <c r="H35" t="s">
        <v>84</v>
      </c>
      <c r="I35" t="str">
        <f t="shared" si="5"/>
        <v>United States</v>
      </c>
      <c r="J35" t="s">
        <v>59</v>
      </c>
      <c r="K35" t="s">
        <v>60</v>
      </c>
      <c r="L35">
        <v>1</v>
      </c>
      <c r="M35">
        <v>1</v>
      </c>
      <c r="N35">
        <v>1</v>
      </c>
      <c r="O35">
        <v>1</v>
      </c>
      <c r="P35">
        <v>3</v>
      </c>
      <c r="Q35">
        <v>2</v>
      </c>
      <c r="R35">
        <v>2</v>
      </c>
      <c r="S35">
        <v>1</v>
      </c>
      <c r="T35">
        <v>3</v>
      </c>
      <c r="V35">
        <v>3</v>
      </c>
      <c r="W35">
        <v>2</v>
      </c>
      <c r="X35">
        <v>3</v>
      </c>
      <c r="Y35">
        <v>3</v>
      </c>
      <c r="Z35">
        <v>3</v>
      </c>
      <c r="AA35">
        <v>3</v>
      </c>
      <c r="AB35">
        <v>4</v>
      </c>
      <c r="AC35">
        <v>3</v>
      </c>
      <c r="AD35">
        <v>3</v>
      </c>
      <c r="AE35" s="35">
        <v>5</v>
      </c>
      <c r="AF35">
        <v>4</v>
      </c>
      <c r="AG35">
        <v>5</v>
      </c>
      <c r="AH35">
        <v>4</v>
      </c>
      <c r="AI35">
        <v>4</v>
      </c>
      <c r="AJ35">
        <v>4</v>
      </c>
      <c r="AK35">
        <v>4</v>
      </c>
      <c r="AL35">
        <v>3</v>
      </c>
      <c r="AM35">
        <v>4</v>
      </c>
      <c r="AN35">
        <v>4</v>
      </c>
      <c r="AO35">
        <v>4</v>
      </c>
      <c r="AP35">
        <v>4</v>
      </c>
      <c r="AQ35">
        <v>3</v>
      </c>
      <c r="AR35">
        <v>6</v>
      </c>
      <c r="AS35">
        <v>3</v>
      </c>
      <c r="AT35">
        <f t="shared" ref="AT35:AT66" si="19">AVERAGE(AE35,AF35,AG35,AH35,AI35,AJ35,AK35,AL35)</f>
        <v>4.125</v>
      </c>
      <c r="AU35">
        <f t="shared" si="6"/>
        <v>1</v>
      </c>
      <c r="AV35">
        <f t="shared" ref="AV35:AV66" si="20">AVERAGE(AX37,V35,W35,X35:AB35,AD35)</f>
        <v>3</v>
      </c>
      <c r="AW35">
        <f t="shared" si="7"/>
        <v>0</v>
      </c>
      <c r="AX35" t="s">
        <v>86</v>
      </c>
      <c r="AY35" t="s">
        <v>473</v>
      </c>
      <c r="AZ35" t="s">
        <v>474</v>
      </c>
      <c r="BA35">
        <v>1</v>
      </c>
      <c r="BC35">
        <f t="shared" si="2"/>
        <v>1</v>
      </c>
      <c r="BD35">
        <v>2</v>
      </c>
      <c r="BE35">
        <v>4</v>
      </c>
      <c r="BF35">
        <f t="shared" si="8"/>
        <v>1</v>
      </c>
      <c r="BG35" t="s">
        <v>475</v>
      </c>
      <c r="BH35" t="s">
        <v>476</v>
      </c>
      <c r="BI35" s="1">
        <v>4.6527777777777774E-3</v>
      </c>
      <c r="BJ35" t="s">
        <v>477</v>
      </c>
      <c r="BK35" s="5" t="s">
        <v>736</v>
      </c>
      <c r="BL35" s="5" t="s">
        <v>1151</v>
      </c>
      <c r="BM35" s="11" t="b">
        <f t="shared" si="16"/>
        <v>0</v>
      </c>
      <c r="BN35" s="11" t="b">
        <f t="shared" si="16"/>
        <v>1</v>
      </c>
      <c r="BO35" s="11" t="b">
        <f t="shared" si="16"/>
        <v>0</v>
      </c>
      <c r="BP35" s="11" t="b">
        <f t="shared" si="16"/>
        <v>0</v>
      </c>
      <c r="BQ35" s="11" t="b">
        <f t="shared" si="17"/>
        <v>0</v>
      </c>
      <c r="BR35" s="11" t="b">
        <f t="shared" si="17"/>
        <v>0</v>
      </c>
      <c r="BU35" s="11" t="b">
        <f t="shared" si="9"/>
        <v>0</v>
      </c>
      <c r="BV35" s="11" t="b">
        <f t="shared" si="10"/>
        <v>0</v>
      </c>
      <c r="BW35" s="11" t="b">
        <f t="shared" si="18"/>
        <v>0</v>
      </c>
      <c r="BX35" s="11" t="b">
        <f t="shared" si="18"/>
        <v>0</v>
      </c>
      <c r="BY35" s="11" t="b">
        <f t="shared" si="18"/>
        <v>0</v>
      </c>
      <c r="BZ35" s="11" t="b">
        <f t="shared" si="18"/>
        <v>0</v>
      </c>
      <c r="CA35" s="11" t="b">
        <f t="shared" si="18"/>
        <v>0</v>
      </c>
      <c r="CB35" s="11" t="b">
        <f t="shared" si="18"/>
        <v>0</v>
      </c>
      <c r="CC35" s="11" t="b">
        <f t="shared" si="18"/>
        <v>0</v>
      </c>
      <c r="CD35" s="11" t="b">
        <f t="shared" si="18"/>
        <v>0</v>
      </c>
      <c r="CE35" s="11" t="b">
        <f t="shared" si="18"/>
        <v>0</v>
      </c>
      <c r="CF35" s="11" t="b">
        <f t="shared" si="18"/>
        <v>0</v>
      </c>
      <c r="CG35" s="11" t="b">
        <f t="shared" si="18"/>
        <v>0</v>
      </c>
      <c r="CH35" s="11" t="b">
        <f t="shared" si="18"/>
        <v>0</v>
      </c>
      <c r="CI35" s="11" t="b">
        <f t="shared" si="18"/>
        <v>0</v>
      </c>
      <c r="CJ35" s="11" t="b">
        <f t="shared" si="18"/>
        <v>0</v>
      </c>
      <c r="CK35" s="11" t="b">
        <f t="shared" si="13"/>
        <v>0</v>
      </c>
      <c r="CL35" s="11" t="b">
        <f t="shared" si="14"/>
        <v>0</v>
      </c>
      <c r="CM35" t="s">
        <v>429</v>
      </c>
    </row>
    <row r="36" spans="1:91">
      <c r="A36" t="s">
        <v>478</v>
      </c>
      <c r="B36" t="s">
        <v>479</v>
      </c>
      <c r="C36" t="s">
        <v>281</v>
      </c>
      <c r="D36" t="s">
        <v>70</v>
      </c>
      <c r="E36" t="s">
        <v>71</v>
      </c>
      <c r="F36" t="s">
        <v>56</v>
      </c>
      <c r="G36" t="s">
        <v>96</v>
      </c>
      <c r="H36" t="s">
        <v>480</v>
      </c>
      <c r="I36" t="str">
        <f t="shared" si="5"/>
        <v>M√©xico</v>
      </c>
      <c r="J36" t="s">
        <v>59</v>
      </c>
      <c r="K36" t="s">
        <v>60</v>
      </c>
      <c r="L36">
        <v>3</v>
      </c>
      <c r="M36">
        <v>3</v>
      </c>
      <c r="N36">
        <v>3</v>
      </c>
      <c r="O36">
        <v>4</v>
      </c>
      <c r="P36">
        <v>4</v>
      </c>
      <c r="Q36">
        <v>3</v>
      </c>
      <c r="R36">
        <v>3</v>
      </c>
      <c r="S36">
        <v>0</v>
      </c>
      <c r="U36">
        <v>4</v>
      </c>
      <c r="V36">
        <v>4</v>
      </c>
      <c r="W36">
        <v>5</v>
      </c>
      <c r="X36">
        <v>6</v>
      </c>
      <c r="Y36">
        <v>6</v>
      </c>
      <c r="Z36">
        <v>6</v>
      </c>
      <c r="AA36">
        <v>6</v>
      </c>
      <c r="AB36">
        <v>6</v>
      </c>
      <c r="AC36">
        <v>2</v>
      </c>
      <c r="AD36">
        <v>4</v>
      </c>
      <c r="AE36" s="35">
        <v>5</v>
      </c>
      <c r="AF36">
        <v>6</v>
      </c>
      <c r="AG36">
        <v>5</v>
      </c>
      <c r="AH36">
        <v>4</v>
      </c>
      <c r="AI36">
        <v>6</v>
      </c>
      <c r="AJ36">
        <v>4</v>
      </c>
      <c r="AK36">
        <v>5</v>
      </c>
      <c r="AL36">
        <v>6</v>
      </c>
      <c r="AM36">
        <v>5</v>
      </c>
      <c r="AN36">
        <v>5</v>
      </c>
      <c r="AO36">
        <v>5</v>
      </c>
      <c r="AP36">
        <v>5</v>
      </c>
      <c r="AQ36">
        <v>5</v>
      </c>
      <c r="AR36">
        <v>6</v>
      </c>
      <c r="AS36">
        <v>6</v>
      </c>
      <c r="AT36">
        <f t="shared" si="19"/>
        <v>5.125</v>
      </c>
      <c r="AU36">
        <f t="shared" si="6"/>
        <v>1</v>
      </c>
      <c r="AV36">
        <f t="shared" si="20"/>
        <v>5.375</v>
      </c>
      <c r="AW36">
        <f t="shared" si="7"/>
        <v>1</v>
      </c>
      <c r="AX36" t="s">
        <v>86</v>
      </c>
      <c r="AY36" t="s">
        <v>481</v>
      </c>
      <c r="AZ36" t="s">
        <v>482</v>
      </c>
      <c r="BA36">
        <v>1</v>
      </c>
      <c r="BC36">
        <f t="shared" si="2"/>
        <v>1</v>
      </c>
      <c r="BD36">
        <v>1</v>
      </c>
      <c r="BE36">
        <v>2</v>
      </c>
      <c r="BF36">
        <f t="shared" si="8"/>
        <v>1</v>
      </c>
      <c r="BG36" t="s">
        <v>106</v>
      </c>
      <c r="BH36" t="s">
        <v>90</v>
      </c>
      <c r="BI36" s="1">
        <v>7.905092592592592E-3</v>
      </c>
      <c r="BJ36" t="s">
        <v>483</v>
      </c>
      <c r="BK36" s="5" t="s">
        <v>1044</v>
      </c>
      <c r="BM36" s="11" t="b">
        <f t="shared" si="16"/>
        <v>0</v>
      </c>
      <c r="BN36" s="11" t="b">
        <f t="shared" si="16"/>
        <v>0</v>
      </c>
      <c r="BO36" s="11" t="b">
        <f t="shared" si="16"/>
        <v>0</v>
      </c>
      <c r="BP36" s="11" t="b">
        <f t="shared" si="16"/>
        <v>0</v>
      </c>
      <c r="BQ36" s="11" t="b">
        <f t="shared" si="17"/>
        <v>0</v>
      </c>
      <c r="BR36" s="11" t="b">
        <f t="shared" si="17"/>
        <v>0</v>
      </c>
      <c r="BU36" s="11" t="b">
        <f t="shared" si="9"/>
        <v>0</v>
      </c>
      <c r="BV36" s="11" t="b">
        <f t="shared" si="10"/>
        <v>0</v>
      </c>
      <c r="BW36" s="11" t="b">
        <f t="shared" si="18"/>
        <v>0</v>
      </c>
      <c r="BX36" s="11" t="b">
        <f t="shared" si="18"/>
        <v>0</v>
      </c>
      <c r="BY36" s="11" t="b">
        <f t="shared" si="18"/>
        <v>0</v>
      </c>
      <c r="BZ36" s="11" t="b">
        <f t="shared" si="18"/>
        <v>0</v>
      </c>
      <c r="CA36" s="11" t="b">
        <f t="shared" si="18"/>
        <v>0</v>
      </c>
      <c r="CB36" s="11" t="b">
        <f t="shared" si="18"/>
        <v>0</v>
      </c>
      <c r="CC36" s="11" t="b">
        <f t="shared" si="18"/>
        <v>0</v>
      </c>
      <c r="CD36" s="11" t="b">
        <f t="shared" si="18"/>
        <v>0</v>
      </c>
      <c r="CE36" s="11" t="b">
        <f t="shared" si="18"/>
        <v>0</v>
      </c>
      <c r="CF36" s="11" t="b">
        <f t="shared" si="18"/>
        <v>0</v>
      </c>
      <c r="CG36" s="11" t="b">
        <f t="shared" si="18"/>
        <v>0</v>
      </c>
      <c r="CH36" s="11" t="b">
        <f t="shared" si="18"/>
        <v>0</v>
      </c>
      <c r="CI36" s="11" t="b">
        <f t="shared" si="18"/>
        <v>0</v>
      </c>
      <c r="CJ36" s="11" t="b">
        <f t="shared" si="18"/>
        <v>0</v>
      </c>
      <c r="CK36" s="11" t="b">
        <f t="shared" ref="CK36:CK68" si="21">ISNUMBER(SEARCH($CK$2,BT36))</f>
        <v>0</v>
      </c>
      <c r="CL36" s="11" t="b">
        <f t="shared" si="14"/>
        <v>0</v>
      </c>
      <c r="CM36" t="s">
        <v>484</v>
      </c>
    </row>
    <row r="37" spans="1:91">
      <c r="A37" t="s">
        <v>485</v>
      </c>
      <c r="B37" t="s">
        <v>486</v>
      </c>
      <c r="C37" t="s">
        <v>281</v>
      </c>
      <c r="D37" t="s">
        <v>70</v>
      </c>
      <c r="E37" t="s">
        <v>144</v>
      </c>
      <c r="F37" t="s">
        <v>56</v>
      </c>
      <c r="G37" t="s">
        <v>96</v>
      </c>
      <c r="H37" t="s">
        <v>58</v>
      </c>
      <c r="I37" t="str">
        <f t="shared" si="5"/>
        <v>Portugal</v>
      </c>
      <c r="J37" t="s">
        <v>59</v>
      </c>
      <c r="K37" t="s">
        <v>60</v>
      </c>
      <c r="L37">
        <v>4</v>
      </c>
      <c r="M37">
        <v>5</v>
      </c>
      <c r="N37">
        <v>4</v>
      </c>
      <c r="O37">
        <v>3</v>
      </c>
      <c r="P37">
        <v>4</v>
      </c>
      <c r="Q37">
        <v>4</v>
      </c>
      <c r="R37">
        <v>5</v>
      </c>
      <c r="S37">
        <v>0</v>
      </c>
      <c r="U37">
        <v>5</v>
      </c>
      <c r="V37">
        <v>5</v>
      </c>
      <c r="W37">
        <v>6</v>
      </c>
      <c r="X37">
        <v>4</v>
      </c>
      <c r="Y37">
        <v>5</v>
      </c>
      <c r="Z37">
        <v>6</v>
      </c>
      <c r="AA37">
        <v>6</v>
      </c>
      <c r="AB37">
        <v>5</v>
      </c>
      <c r="AC37">
        <v>0</v>
      </c>
      <c r="AD37">
        <v>6</v>
      </c>
      <c r="AE37" s="35">
        <v>6</v>
      </c>
      <c r="AF37">
        <v>6</v>
      </c>
      <c r="AG37">
        <v>5</v>
      </c>
      <c r="AH37">
        <v>4</v>
      </c>
      <c r="AI37">
        <v>6</v>
      </c>
      <c r="AJ37">
        <v>6</v>
      </c>
      <c r="AK37">
        <v>5</v>
      </c>
      <c r="AL37">
        <v>4</v>
      </c>
      <c r="AM37">
        <v>5</v>
      </c>
      <c r="AN37">
        <v>5</v>
      </c>
      <c r="AO37">
        <v>5</v>
      </c>
      <c r="AP37">
        <v>5</v>
      </c>
      <c r="AQ37">
        <v>5</v>
      </c>
      <c r="AR37">
        <v>6</v>
      </c>
      <c r="AS37">
        <v>6</v>
      </c>
      <c r="AT37">
        <f t="shared" si="19"/>
        <v>5.25</v>
      </c>
      <c r="AU37">
        <f t="shared" si="6"/>
        <v>1</v>
      </c>
      <c r="AV37">
        <f t="shared" si="20"/>
        <v>5.375</v>
      </c>
      <c r="AW37">
        <f t="shared" si="7"/>
        <v>1</v>
      </c>
      <c r="AX37" t="s">
        <v>61</v>
      </c>
      <c r="AY37" t="s">
        <v>473</v>
      </c>
      <c r="AZ37" t="s">
        <v>487</v>
      </c>
      <c r="BA37">
        <v>1</v>
      </c>
      <c r="BC37">
        <f t="shared" si="2"/>
        <v>1</v>
      </c>
      <c r="BD37">
        <v>1</v>
      </c>
      <c r="BE37">
        <v>1</v>
      </c>
      <c r="BF37">
        <f t="shared" si="8"/>
        <v>0</v>
      </c>
      <c r="BG37" t="s">
        <v>64</v>
      </c>
      <c r="BH37" t="s">
        <v>65</v>
      </c>
      <c r="BI37" s="1">
        <v>2.4421296296296296E-3</v>
      </c>
      <c r="BJ37" t="s">
        <v>488</v>
      </c>
      <c r="BK37" s="5" t="s">
        <v>1041</v>
      </c>
      <c r="BM37" s="11" t="b">
        <f t="shared" si="16"/>
        <v>0</v>
      </c>
      <c r="BN37" s="11" t="b">
        <f t="shared" si="16"/>
        <v>0</v>
      </c>
      <c r="BO37" s="11" t="b">
        <f t="shared" si="16"/>
        <v>0</v>
      </c>
      <c r="BP37" s="11" t="b">
        <f t="shared" si="16"/>
        <v>0</v>
      </c>
      <c r="BQ37" s="11" t="b">
        <f t="shared" si="17"/>
        <v>0</v>
      </c>
      <c r="BR37" s="11" t="b">
        <f t="shared" si="17"/>
        <v>0</v>
      </c>
      <c r="BU37" s="11" t="b">
        <f t="shared" si="9"/>
        <v>0</v>
      </c>
      <c r="BV37" s="11" t="b">
        <f t="shared" si="10"/>
        <v>0</v>
      </c>
      <c r="BW37" s="11" t="b">
        <f t="shared" si="18"/>
        <v>0</v>
      </c>
      <c r="BX37" s="11" t="b">
        <f t="shared" si="18"/>
        <v>0</v>
      </c>
      <c r="BY37" s="11" t="b">
        <f t="shared" si="18"/>
        <v>0</v>
      </c>
      <c r="BZ37" s="11" t="b">
        <f t="shared" si="18"/>
        <v>0</v>
      </c>
      <c r="CA37" s="11" t="b">
        <f t="shared" si="18"/>
        <v>0</v>
      </c>
      <c r="CB37" s="11" t="b">
        <f t="shared" si="18"/>
        <v>0</v>
      </c>
      <c r="CC37" s="11" t="b">
        <f t="shared" si="18"/>
        <v>0</v>
      </c>
      <c r="CD37" s="11" t="b">
        <f t="shared" si="18"/>
        <v>0</v>
      </c>
      <c r="CE37" s="11" t="b">
        <f t="shared" si="18"/>
        <v>0</v>
      </c>
      <c r="CF37" s="11" t="b">
        <f t="shared" si="18"/>
        <v>0</v>
      </c>
      <c r="CG37" s="11" t="b">
        <f t="shared" si="18"/>
        <v>0</v>
      </c>
      <c r="CH37" s="11" t="b">
        <f t="shared" si="18"/>
        <v>0</v>
      </c>
      <c r="CI37" s="11" t="b">
        <f t="shared" si="18"/>
        <v>0</v>
      </c>
      <c r="CJ37" s="11" t="b">
        <f t="shared" si="18"/>
        <v>0</v>
      </c>
      <c r="CK37" s="11" t="b">
        <f t="shared" si="21"/>
        <v>0</v>
      </c>
      <c r="CL37" s="11" t="b">
        <f t="shared" si="14"/>
        <v>0</v>
      </c>
      <c r="CM37" t="s">
        <v>489</v>
      </c>
    </row>
    <row r="38" spans="1:91">
      <c r="A38" t="s">
        <v>490</v>
      </c>
      <c r="B38" t="s">
        <v>491</v>
      </c>
      <c r="C38" t="s">
        <v>281</v>
      </c>
      <c r="D38" t="s">
        <v>54</v>
      </c>
      <c r="E38" t="s">
        <v>144</v>
      </c>
      <c r="F38" t="s">
        <v>83</v>
      </c>
      <c r="G38" t="s">
        <v>96</v>
      </c>
      <c r="H38" t="s">
        <v>492</v>
      </c>
      <c r="I38" t="str">
        <f t="shared" si="5"/>
        <v>Estonia</v>
      </c>
      <c r="J38" t="s">
        <v>493</v>
      </c>
      <c r="K38" t="s">
        <v>60</v>
      </c>
      <c r="L38">
        <v>3</v>
      </c>
      <c r="M38">
        <v>4</v>
      </c>
      <c r="N38">
        <v>4</v>
      </c>
      <c r="O38">
        <v>2</v>
      </c>
      <c r="P38">
        <v>4</v>
      </c>
      <c r="Q38">
        <v>5</v>
      </c>
      <c r="R38">
        <v>3</v>
      </c>
      <c r="S38">
        <v>0</v>
      </c>
      <c r="U38">
        <v>4</v>
      </c>
      <c r="V38">
        <v>6</v>
      </c>
      <c r="W38">
        <v>6</v>
      </c>
      <c r="X38">
        <v>6</v>
      </c>
      <c r="Y38">
        <v>6</v>
      </c>
      <c r="Z38">
        <v>4</v>
      </c>
      <c r="AA38">
        <v>6</v>
      </c>
      <c r="AB38">
        <v>4</v>
      </c>
      <c r="AC38">
        <v>1</v>
      </c>
      <c r="AD38">
        <v>5</v>
      </c>
      <c r="AE38" s="35">
        <v>6</v>
      </c>
      <c r="AF38">
        <v>4</v>
      </c>
      <c r="AG38">
        <v>6</v>
      </c>
      <c r="AH38">
        <v>6</v>
      </c>
      <c r="AI38">
        <v>5</v>
      </c>
      <c r="AJ38">
        <v>6</v>
      </c>
      <c r="AK38">
        <v>4</v>
      </c>
      <c r="AL38">
        <v>5</v>
      </c>
      <c r="AM38">
        <v>4</v>
      </c>
      <c r="AN38">
        <v>6</v>
      </c>
      <c r="AO38">
        <v>6</v>
      </c>
      <c r="AP38">
        <v>5</v>
      </c>
      <c r="AQ38">
        <v>6</v>
      </c>
      <c r="AR38">
        <v>6</v>
      </c>
      <c r="AS38">
        <v>6</v>
      </c>
      <c r="AT38">
        <f t="shared" si="19"/>
        <v>5.25</v>
      </c>
      <c r="AU38">
        <f t="shared" si="6"/>
        <v>1</v>
      </c>
      <c r="AV38">
        <f t="shared" si="20"/>
        <v>5.375</v>
      </c>
      <c r="AW38">
        <f t="shared" si="7"/>
        <v>1</v>
      </c>
      <c r="AX38" t="s">
        <v>86</v>
      </c>
      <c r="AY38" t="s">
        <v>267</v>
      </c>
      <c r="AZ38" t="s">
        <v>494</v>
      </c>
      <c r="BA38">
        <v>3</v>
      </c>
      <c r="BC38">
        <f t="shared" si="2"/>
        <v>3</v>
      </c>
      <c r="BD38">
        <v>1</v>
      </c>
      <c r="BE38">
        <v>3</v>
      </c>
      <c r="BF38">
        <f t="shared" si="8"/>
        <v>1</v>
      </c>
      <c r="BG38" t="s">
        <v>168</v>
      </c>
      <c r="BH38" t="s">
        <v>90</v>
      </c>
      <c r="BI38" s="1">
        <v>2.8819444444444444E-3</v>
      </c>
      <c r="BJ38" t="s">
        <v>495</v>
      </c>
      <c r="BK38" s="5" t="s">
        <v>1044</v>
      </c>
      <c r="BM38" s="11" t="b">
        <f t="shared" si="16"/>
        <v>0</v>
      </c>
      <c r="BN38" s="11" t="b">
        <f t="shared" si="16"/>
        <v>0</v>
      </c>
      <c r="BO38" s="11" t="b">
        <f t="shared" si="16"/>
        <v>0</v>
      </c>
      <c r="BP38" s="11" t="b">
        <f t="shared" si="16"/>
        <v>0</v>
      </c>
      <c r="BQ38" s="11" t="b">
        <f t="shared" si="17"/>
        <v>0</v>
      </c>
      <c r="BR38" s="11" t="b">
        <f t="shared" si="17"/>
        <v>0</v>
      </c>
      <c r="BS38" s="5" t="s">
        <v>1063</v>
      </c>
      <c r="BU38" s="11" t="b">
        <f t="shared" si="9"/>
        <v>0</v>
      </c>
      <c r="BV38" s="11" t="b">
        <f t="shared" si="10"/>
        <v>0</v>
      </c>
      <c r="BW38" s="11" t="b">
        <f t="shared" si="18"/>
        <v>0</v>
      </c>
      <c r="BX38" s="11" t="b">
        <f t="shared" si="18"/>
        <v>0</v>
      </c>
      <c r="BY38" s="11" t="b">
        <f t="shared" si="18"/>
        <v>0</v>
      </c>
      <c r="BZ38" s="11" t="b">
        <f t="shared" ref="BW38:CJ56" si="22">ISNUMBER(SEARCH(BZ$2,$BS38))</f>
        <v>0</v>
      </c>
      <c r="CA38" s="11" t="b">
        <f t="shared" si="22"/>
        <v>0</v>
      </c>
      <c r="CB38" s="11" t="b">
        <f t="shared" si="22"/>
        <v>0</v>
      </c>
      <c r="CC38" s="11" t="b">
        <f t="shared" si="22"/>
        <v>0</v>
      </c>
      <c r="CD38" s="11" t="b">
        <f t="shared" si="22"/>
        <v>0</v>
      </c>
      <c r="CE38" s="11" t="b">
        <f t="shared" si="22"/>
        <v>0</v>
      </c>
      <c r="CF38" s="11" t="b">
        <f t="shared" si="22"/>
        <v>0</v>
      </c>
      <c r="CG38" s="11" t="b">
        <f t="shared" si="22"/>
        <v>0</v>
      </c>
      <c r="CH38" s="11" t="b">
        <f t="shared" si="22"/>
        <v>0</v>
      </c>
      <c r="CI38" s="11" t="b">
        <f t="shared" si="22"/>
        <v>1</v>
      </c>
      <c r="CJ38" s="11" t="b">
        <f t="shared" si="22"/>
        <v>0</v>
      </c>
      <c r="CK38" s="11" t="b">
        <f t="shared" si="21"/>
        <v>0</v>
      </c>
      <c r="CL38" s="11" t="b">
        <f t="shared" si="14"/>
        <v>0</v>
      </c>
    </row>
    <row r="39" spans="1:91">
      <c r="A39" t="s">
        <v>496</v>
      </c>
      <c r="B39" t="s">
        <v>497</v>
      </c>
      <c r="C39" t="s">
        <v>281</v>
      </c>
      <c r="D39" t="s">
        <v>54</v>
      </c>
      <c r="E39" t="s">
        <v>82</v>
      </c>
      <c r="F39" t="s">
        <v>56</v>
      </c>
      <c r="G39" t="s">
        <v>72</v>
      </c>
      <c r="H39" t="s">
        <v>133</v>
      </c>
      <c r="I39" t="str">
        <f t="shared" si="5"/>
        <v>Hungary</v>
      </c>
      <c r="J39" t="s">
        <v>59</v>
      </c>
      <c r="K39" t="s">
        <v>60</v>
      </c>
      <c r="L39">
        <v>4</v>
      </c>
      <c r="M39">
        <v>5</v>
      </c>
      <c r="N39">
        <v>5</v>
      </c>
      <c r="O39">
        <v>3</v>
      </c>
      <c r="P39">
        <v>3</v>
      </c>
      <c r="Q39">
        <v>4</v>
      </c>
      <c r="R39">
        <v>5</v>
      </c>
      <c r="S39">
        <v>0</v>
      </c>
      <c r="U39">
        <v>4</v>
      </c>
      <c r="V39">
        <v>6</v>
      </c>
      <c r="W39">
        <v>6</v>
      </c>
      <c r="X39">
        <v>6</v>
      </c>
      <c r="Y39">
        <v>6</v>
      </c>
      <c r="Z39">
        <v>6</v>
      </c>
      <c r="AA39">
        <v>6</v>
      </c>
      <c r="AB39">
        <v>6</v>
      </c>
      <c r="AC39">
        <v>0</v>
      </c>
      <c r="AD39">
        <v>6</v>
      </c>
      <c r="AE39" s="35">
        <v>5</v>
      </c>
      <c r="AF39">
        <v>6</v>
      </c>
      <c r="AG39">
        <v>6</v>
      </c>
      <c r="AH39">
        <v>6</v>
      </c>
      <c r="AI39">
        <v>6</v>
      </c>
      <c r="AJ39">
        <v>6</v>
      </c>
      <c r="AK39">
        <v>6</v>
      </c>
      <c r="AL39">
        <v>6</v>
      </c>
      <c r="AM39">
        <v>6</v>
      </c>
      <c r="AN39">
        <v>6</v>
      </c>
      <c r="AO39">
        <v>6</v>
      </c>
      <c r="AP39">
        <v>6</v>
      </c>
      <c r="AQ39">
        <v>6</v>
      </c>
      <c r="AR39">
        <v>6</v>
      </c>
      <c r="AS39">
        <v>6</v>
      </c>
      <c r="AT39">
        <f t="shared" si="19"/>
        <v>5.875</v>
      </c>
      <c r="AU39">
        <f t="shared" si="6"/>
        <v>1</v>
      </c>
      <c r="AV39">
        <f t="shared" si="20"/>
        <v>6</v>
      </c>
      <c r="AW39">
        <f t="shared" si="7"/>
        <v>1</v>
      </c>
      <c r="AX39" t="s">
        <v>61</v>
      </c>
      <c r="AY39" t="s">
        <v>110</v>
      </c>
      <c r="AZ39" t="s">
        <v>111</v>
      </c>
      <c r="BA39">
        <v>2</v>
      </c>
      <c r="BC39">
        <f t="shared" si="2"/>
        <v>2</v>
      </c>
      <c r="BD39">
        <v>2</v>
      </c>
      <c r="BE39">
        <v>4</v>
      </c>
      <c r="BF39">
        <f t="shared" si="8"/>
        <v>1</v>
      </c>
      <c r="BG39" t="s">
        <v>498</v>
      </c>
      <c r="BH39" t="s">
        <v>236</v>
      </c>
      <c r="BK39" s="5" t="s">
        <v>1041</v>
      </c>
      <c r="BM39" s="11" t="b">
        <f t="shared" si="16"/>
        <v>0</v>
      </c>
      <c r="BN39" s="11" t="b">
        <f t="shared" si="16"/>
        <v>0</v>
      </c>
      <c r="BO39" s="11" t="b">
        <f t="shared" si="16"/>
        <v>0</v>
      </c>
      <c r="BP39" s="11" t="b">
        <f t="shared" si="16"/>
        <v>0</v>
      </c>
      <c r="BQ39" s="11" t="b">
        <f t="shared" si="17"/>
        <v>0</v>
      </c>
      <c r="BR39" s="11" t="b">
        <f t="shared" si="17"/>
        <v>0</v>
      </c>
      <c r="BU39" s="11" t="b">
        <f t="shared" si="9"/>
        <v>0</v>
      </c>
      <c r="BV39" s="11" t="b">
        <f t="shared" si="10"/>
        <v>0</v>
      </c>
      <c r="BW39" s="11" t="b">
        <f t="shared" si="22"/>
        <v>0</v>
      </c>
      <c r="BX39" s="11" t="b">
        <f t="shared" si="22"/>
        <v>0</v>
      </c>
      <c r="BY39" s="11" t="b">
        <f t="shared" si="22"/>
        <v>0</v>
      </c>
      <c r="BZ39" s="11" t="b">
        <f t="shared" si="22"/>
        <v>0</v>
      </c>
      <c r="CA39" s="11" t="b">
        <f t="shared" si="22"/>
        <v>0</v>
      </c>
      <c r="CB39" s="11" t="b">
        <f t="shared" si="22"/>
        <v>0</v>
      </c>
      <c r="CC39" s="11" t="b">
        <f t="shared" si="22"/>
        <v>0</v>
      </c>
      <c r="CD39" s="11" t="b">
        <f t="shared" si="22"/>
        <v>0</v>
      </c>
      <c r="CE39" s="11" t="b">
        <f t="shared" si="22"/>
        <v>0</v>
      </c>
      <c r="CF39" s="11" t="b">
        <f t="shared" si="22"/>
        <v>0</v>
      </c>
      <c r="CG39" s="11" t="b">
        <f t="shared" si="22"/>
        <v>0</v>
      </c>
      <c r="CH39" s="11" t="b">
        <f t="shared" si="22"/>
        <v>0</v>
      </c>
      <c r="CI39" s="11" t="b">
        <f t="shared" si="22"/>
        <v>0</v>
      </c>
      <c r="CJ39" s="11" t="b">
        <f t="shared" si="22"/>
        <v>0</v>
      </c>
      <c r="CK39" s="11" t="b">
        <f t="shared" si="21"/>
        <v>0</v>
      </c>
      <c r="CL39" s="11" t="b">
        <f t="shared" si="14"/>
        <v>0</v>
      </c>
    </row>
    <row r="40" spans="1:91">
      <c r="A40" t="s">
        <v>499</v>
      </c>
      <c r="B40" t="s">
        <v>500</v>
      </c>
      <c r="C40" t="s">
        <v>281</v>
      </c>
      <c r="D40" t="s">
        <v>54</v>
      </c>
      <c r="E40" t="s">
        <v>55</v>
      </c>
      <c r="F40" t="s">
        <v>56</v>
      </c>
      <c r="G40" t="s">
        <v>96</v>
      </c>
      <c r="H40" t="s">
        <v>58</v>
      </c>
      <c r="I40" t="str">
        <f t="shared" si="5"/>
        <v>Portugal</v>
      </c>
      <c r="J40" t="s">
        <v>74</v>
      </c>
      <c r="K40" t="s">
        <v>60</v>
      </c>
      <c r="L40">
        <v>0</v>
      </c>
      <c r="M40">
        <v>4</v>
      </c>
      <c r="N40">
        <v>4</v>
      </c>
      <c r="O40">
        <v>3</v>
      </c>
      <c r="P40">
        <v>0</v>
      </c>
      <c r="Q40">
        <v>5</v>
      </c>
      <c r="R40">
        <v>3</v>
      </c>
      <c r="S40">
        <v>0</v>
      </c>
      <c r="U40">
        <v>5</v>
      </c>
      <c r="V40">
        <v>5</v>
      </c>
      <c r="W40">
        <v>6</v>
      </c>
      <c r="X40">
        <v>6</v>
      </c>
      <c r="Y40">
        <v>6</v>
      </c>
      <c r="Z40">
        <v>5</v>
      </c>
      <c r="AA40">
        <v>6</v>
      </c>
      <c r="AB40">
        <v>5</v>
      </c>
      <c r="AC40">
        <v>0</v>
      </c>
      <c r="AD40">
        <v>6</v>
      </c>
      <c r="AE40" s="35">
        <v>4</v>
      </c>
      <c r="AF40">
        <v>6</v>
      </c>
      <c r="AG40">
        <v>5</v>
      </c>
      <c r="AH40">
        <v>4</v>
      </c>
      <c r="AI40">
        <v>5</v>
      </c>
      <c r="AJ40">
        <v>4</v>
      </c>
      <c r="AK40">
        <v>5</v>
      </c>
      <c r="AL40">
        <v>4</v>
      </c>
      <c r="AM40">
        <v>3</v>
      </c>
      <c r="AN40">
        <v>3</v>
      </c>
      <c r="AO40">
        <v>4</v>
      </c>
      <c r="AP40">
        <v>3</v>
      </c>
      <c r="AQ40">
        <v>3</v>
      </c>
      <c r="AR40">
        <v>6</v>
      </c>
      <c r="AS40">
        <v>6</v>
      </c>
      <c r="AT40">
        <f t="shared" si="19"/>
        <v>4.625</v>
      </c>
      <c r="AU40">
        <f t="shared" si="6"/>
        <v>1</v>
      </c>
      <c r="AV40">
        <f t="shared" si="20"/>
        <v>5.625</v>
      </c>
      <c r="AW40">
        <f t="shared" si="7"/>
        <v>1</v>
      </c>
      <c r="AX40" t="s">
        <v>501</v>
      </c>
      <c r="AY40" t="s">
        <v>502</v>
      </c>
      <c r="AZ40" t="s">
        <v>503</v>
      </c>
      <c r="BA40">
        <v>1</v>
      </c>
      <c r="BC40">
        <f t="shared" si="2"/>
        <v>1</v>
      </c>
      <c r="BD40">
        <v>3</v>
      </c>
      <c r="BE40">
        <v>1</v>
      </c>
      <c r="BF40">
        <f t="shared" si="8"/>
        <v>0</v>
      </c>
      <c r="BG40" t="s">
        <v>504</v>
      </c>
      <c r="BH40" t="s">
        <v>505</v>
      </c>
      <c r="BI40" s="1">
        <v>5.7291666666666671E-3</v>
      </c>
      <c r="BJ40" t="s">
        <v>506</v>
      </c>
      <c r="BK40" s="5" t="s">
        <v>736</v>
      </c>
      <c r="BL40" s="5" t="s">
        <v>1152</v>
      </c>
      <c r="BM40" s="11" t="b">
        <f t="shared" ref="BM40:BP59" si="23">ISNUMBER(SEARCH(BM$2,$BL40))</f>
        <v>0</v>
      </c>
      <c r="BN40" s="11" t="b">
        <f t="shared" si="23"/>
        <v>0</v>
      </c>
      <c r="BO40" s="11" t="b">
        <f t="shared" si="23"/>
        <v>0</v>
      </c>
      <c r="BP40" s="11" t="b">
        <f t="shared" si="23"/>
        <v>0</v>
      </c>
      <c r="BQ40" s="11" t="b">
        <f t="shared" si="17"/>
        <v>0</v>
      </c>
      <c r="BR40" s="11" t="b">
        <f t="shared" si="17"/>
        <v>0</v>
      </c>
      <c r="BU40" s="11" t="b">
        <f t="shared" si="9"/>
        <v>0</v>
      </c>
      <c r="BV40" s="11" t="b">
        <f t="shared" si="10"/>
        <v>0</v>
      </c>
      <c r="BW40" s="11" t="b">
        <f t="shared" si="22"/>
        <v>0</v>
      </c>
      <c r="BX40" s="11" t="b">
        <f t="shared" si="22"/>
        <v>0</v>
      </c>
      <c r="BY40" s="11" t="b">
        <f t="shared" si="22"/>
        <v>0</v>
      </c>
      <c r="BZ40" s="11" t="b">
        <f t="shared" si="22"/>
        <v>0</v>
      </c>
      <c r="CA40" s="11" t="b">
        <f t="shared" si="22"/>
        <v>0</v>
      </c>
      <c r="CB40" s="11" t="b">
        <f t="shared" si="22"/>
        <v>0</v>
      </c>
      <c r="CC40" s="11" t="b">
        <f t="shared" si="22"/>
        <v>0</v>
      </c>
      <c r="CD40" s="11" t="b">
        <f t="shared" si="22"/>
        <v>0</v>
      </c>
      <c r="CE40" s="11" t="b">
        <f t="shared" si="22"/>
        <v>0</v>
      </c>
      <c r="CF40" s="11" t="b">
        <f t="shared" si="22"/>
        <v>0</v>
      </c>
      <c r="CG40" s="11" t="b">
        <f t="shared" si="22"/>
        <v>0</v>
      </c>
      <c r="CH40" s="11" t="b">
        <f t="shared" si="22"/>
        <v>0</v>
      </c>
      <c r="CI40" s="11" t="b">
        <f t="shared" si="22"/>
        <v>0</v>
      </c>
      <c r="CJ40" s="11" t="b">
        <f t="shared" si="22"/>
        <v>0</v>
      </c>
      <c r="CK40" s="11" t="b">
        <f t="shared" si="21"/>
        <v>0</v>
      </c>
      <c r="CL40" s="11" t="b">
        <f t="shared" si="14"/>
        <v>0</v>
      </c>
      <c r="CM40" t="s">
        <v>507</v>
      </c>
    </row>
    <row r="41" spans="1:91">
      <c r="A41" t="s">
        <v>508</v>
      </c>
      <c r="B41" t="s">
        <v>509</v>
      </c>
      <c r="C41" t="s">
        <v>281</v>
      </c>
      <c r="D41" t="s">
        <v>81</v>
      </c>
      <c r="E41" t="s">
        <v>82</v>
      </c>
      <c r="F41" t="s">
        <v>83</v>
      </c>
      <c r="G41" t="s">
        <v>96</v>
      </c>
      <c r="H41" t="s">
        <v>510</v>
      </c>
      <c r="I41" t="str">
        <f t="shared" si="5"/>
        <v>England</v>
      </c>
      <c r="J41" t="s">
        <v>74</v>
      </c>
      <c r="K41" t="s">
        <v>60</v>
      </c>
      <c r="L41">
        <v>3</v>
      </c>
      <c r="M41">
        <v>3</v>
      </c>
      <c r="N41">
        <v>4</v>
      </c>
      <c r="O41">
        <v>1</v>
      </c>
      <c r="P41">
        <v>5</v>
      </c>
      <c r="Q41">
        <v>4</v>
      </c>
      <c r="R41">
        <v>6</v>
      </c>
      <c r="S41">
        <v>1</v>
      </c>
      <c r="T41">
        <v>2</v>
      </c>
      <c r="V41">
        <v>5</v>
      </c>
      <c r="W41">
        <v>5</v>
      </c>
      <c r="X41">
        <v>3</v>
      </c>
      <c r="Y41">
        <v>3</v>
      </c>
      <c r="Z41">
        <v>4</v>
      </c>
      <c r="AA41">
        <v>5</v>
      </c>
      <c r="AB41">
        <v>4</v>
      </c>
      <c r="AC41">
        <v>0</v>
      </c>
      <c r="AD41">
        <v>6</v>
      </c>
      <c r="AE41" s="35">
        <v>2</v>
      </c>
      <c r="AF41">
        <v>1</v>
      </c>
      <c r="AG41">
        <v>4</v>
      </c>
      <c r="AH41">
        <v>3</v>
      </c>
      <c r="AI41">
        <v>4</v>
      </c>
      <c r="AJ41">
        <v>4</v>
      </c>
      <c r="AK41">
        <v>4</v>
      </c>
      <c r="AL41">
        <v>4</v>
      </c>
      <c r="AM41">
        <v>5</v>
      </c>
      <c r="AN41">
        <v>4</v>
      </c>
      <c r="AO41">
        <v>5</v>
      </c>
      <c r="AP41">
        <v>4</v>
      </c>
      <c r="AQ41">
        <v>4</v>
      </c>
      <c r="AR41">
        <v>6</v>
      </c>
      <c r="AS41">
        <v>4</v>
      </c>
      <c r="AT41">
        <f t="shared" si="19"/>
        <v>3.25</v>
      </c>
      <c r="AU41">
        <f t="shared" si="6"/>
        <v>1</v>
      </c>
      <c r="AV41">
        <f t="shared" si="20"/>
        <v>4.375</v>
      </c>
      <c r="AW41">
        <f t="shared" si="7"/>
        <v>1</v>
      </c>
      <c r="AX41" t="s">
        <v>282</v>
      </c>
      <c r="AY41" t="s">
        <v>511</v>
      </c>
      <c r="AZ41" t="s">
        <v>512</v>
      </c>
      <c r="BA41">
        <v>1</v>
      </c>
      <c r="BC41">
        <f t="shared" si="2"/>
        <v>1</v>
      </c>
      <c r="BD41">
        <v>1</v>
      </c>
      <c r="BE41">
        <v>2</v>
      </c>
      <c r="BF41">
        <f t="shared" si="8"/>
        <v>1</v>
      </c>
      <c r="BG41" t="s">
        <v>285</v>
      </c>
      <c r="BH41" t="s">
        <v>286</v>
      </c>
      <c r="BI41" s="1">
        <v>5.0115740740740737E-3</v>
      </c>
      <c r="BJ41" t="s">
        <v>513</v>
      </c>
      <c r="BK41" s="5" t="s">
        <v>736</v>
      </c>
      <c r="BL41" s="5" t="s">
        <v>1159</v>
      </c>
      <c r="BM41" s="11" t="b">
        <f t="shared" si="23"/>
        <v>0</v>
      </c>
      <c r="BN41" s="11" t="b">
        <f t="shared" si="23"/>
        <v>0</v>
      </c>
      <c r="BO41" s="11" t="b">
        <f t="shared" si="23"/>
        <v>1</v>
      </c>
      <c r="BP41" s="11" t="b">
        <f t="shared" si="23"/>
        <v>0</v>
      </c>
      <c r="BQ41" s="11" t="b">
        <f t="shared" si="17"/>
        <v>0</v>
      </c>
      <c r="BR41" s="11" t="b">
        <f t="shared" si="17"/>
        <v>0</v>
      </c>
      <c r="BU41" s="11" t="b">
        <f t="shared" si="9"/>
        <v>0</v>
      </c>
      <c r="BV41" s="11" t="b">
        <f t="shared" si="10"/>
        <v>0</v>
      </c>
      <c r="BW41" s="11" t="b">
        <f t="shared" si="22"/>
        <v>0</v>
      </c>
      <c r="BX41" s="11" t="b">
        <f t="shared" si="22"/>
        <v>0</v>
      </c>
      <c r="BY41" s="11" t="b">
        <f t="shared" si="22"/>
        <v>0</v>
      </c>
      <c r="BZ41" s="11" t="b">
        <f t="shared" si="22"/>
        <v>0</v>
      </c>
      <c r="CA41" s="11" t="b">
        <f t="shared" si="22"/>
        <v>0</v>
      </c>
      <c r="CB41" s="11" t="b">
        <f t="shared" si="22"/>
        <v>0</v>
      </c>
      <c r="CC41" s="11" t="b">
        <f t="shared" si="22"/>
        <v>0</v>
      </c>
      <c r="CD41" s="11" t="b">
        <f t="shared" si="22"/>
        <v>0</v>
      </c>
      <c r="CE41" s="11" t="b">
        <f t="shared" si="22"/>
        <v>0</v>
      </c>
      <c r="CF41" s="11" t="b">
        <f t="shared" si="22"/>
        <v>0</v>
      </c>
      <c r="CG41" s="11" t="b">
        <f t="shared" si="22"/>
        <v>0</v>
      </c>
      <c r="CH41" s="11" t="b">
        <f t="shared" si="22"/>
        <v>0</v>
      </c>
      <c r="CI41" s="11" t="b">
        <f t="shared" si="22"/>
        <v>0</v>
      </c>
      <c r="CJ41" s="11" t="b">
        <f t="shared" si="22"/>
        <v>0</v>
      </c>
      <c r="CK41" s="11" t="b">
        <f t="shared" si="21"/>
        <v>0</v>
      </c>
      <c r="CL41" s="11" t="b">
        <f t="shared" si="14"/>
        <v>0</v>
      </c>
      <c r="CM41" t="s">
        <v>514</v>
      </c>
    </row>
    <row r="42" spans="1:91">
      <c r="A42" t="s">
        <v>515</v>
      </c>
      <c r="B42" t="s">
        <v>516</v>
      </c>
      <c r="C42" t="s">
        <v>281</v>
      </c>
      <c r="D42" t="s">
        <v>70</v>
      </c>
      <c r="E42" t="s">
        <v>71</v>
      </c>
      <c r="F42" t="s">
        <v>56</v>
      </c>
      <c r="G42" t="s">
        <v>124</v>
      </c>
      <c r="H42" t="s">
        <v>125</v>
      </c>
      <c r="I42" t="str">
        <f t="shared" si="5"/>
        <v>United Kingdom</v>
      </c>
      <c r="J42" t="s">
        <v>59</v>
      </c>
      <c r="K42" t="s">
        <v>98</v>
      </c>
      <c r="L42">
        <v>4</v>
      </c>
      <c r="M42">
        <v>4</v>
      </c>
      <c r="N42">
        <v>5</v>
      </c>
      <c r="O42">
        <v>4</v>
      </c>
      <c r="P42">
        <v>5</v>
      </c>
      <c r="Q42">
        <v>5</v>
      </c>
      <c r="R42">
        <v>5</v>
      </c>
      <c r="S42">
        <v>1</v>
      </c>
      <c r="T42">
        <v>3</v>
      </c>
      <c r="V42">
        <v>6</v>
      </c>
      <c r="W42">
        <v>6</v>
      </c>
      <c r="X42">
        <v>5</v>
      </c>
      <c r="Y42">
        <v>6</v>
      </c>
      <c r="Z42">
        <v>5</v>
      </c>
      <c r="AA42">
        <v>6</v>
      </c>
      <c r="AB42">
        <v>5</v>
      </c>
      <c r="AC42">
        <v>1</v>
      </c>
      <c r="AD42">
        <v>5</v>
      </c>
      <c r="AE42" s="35">
        <v>5</v>
      </c>
      <c r="AF42">
        <v>6</v>
      </c>
      <c r="AG42">
        <v>5</v>
      </c>
      <c r="AH42">
        <v>5</v>
      </c>
      <c r="AI42">
        <v>6</v>
      </c>
      <c r="AJ42">
        <v>5</v>
      </c>
      <c r="AK42">
        <v>5</v>
      </c>
      <c r="AL42">
        <v>5</v>
      </c>
      <c r="AM42">
        <v>5</v>
      </c>
      <c r="AN42">
        <v>5</v>
      </c>
      <c r="AO42">
        <v>5</v>
      </c>
      <c r="AP42">
        <v>5</v>
      </c>
      <c r="AQ42">
        <v>5</v>
      </c>
      <c r="AR42">
        <v>6</v>
      </c>
      <c r="AS42">
        <v>5</v>
      </c>
      <c r="AT42">
        <f t="shared" si="19"/>
        <v>5.25</v>
      </c>
      <c r="AU42">
        <f t="shared" si="6"/>
        <v>1</v>
      </c>
      <c r="AV42">
        <f t="shared" si="20"/>
        <v>5.5</v>
      </c>
      <c r="AW42">
        <f t="shared" si="7"/>
        <v>1</v>
      </c>
      <c r="AX42" t="s">
        <v>61</v>
      </c>
      <c r="AY42" t="s">
        <v>110</v>
      </c>
      <c r="AZ42" t="s">
        <v>111</v>
      </c>
      <c r="BA42">
        <v>1</v>
      </c>
      <c r="BC42">
        <f t="shared" si="2"/>
        <v>1</v>
      </c>
      <c r="BD42">
        <v>1</v>
      </c>
      <c r="BE42">
        <v>2</v>
      </c>
      <c r="BF42">
        <f t="shared" si="8"/>
        <v>1</v>
      </c>
      <c r="BG42" t="s">
        <v>64</v>
      </c>
      <c r="BH42" t="s">
        <v>65</v>
      </c>
      <c r="BI42" s="1">
        <v>4.3749999999999995E-3</v>
      </c>
      <c r="BJ42" t="s">
        <v>517</v>
      </c>
      <c r="BK42" s="5" t="s">
        <v>736</v>
      </c>
      <c r="BL42" s="5" t="s">
        <v>1153</v>
      </c>
      <c r="BM42" s="11" t="b">
        <f t="shared" si="23"/>
        <v>0</v>
      </c>
      <c r="BN42" s="11" t="b">
        <f t="shared" si="23"/>
        <v>0</v>
      </c>
      <c r="BO42" s="11" t="b">
        <f t="shared" si="23"/>
        <v>0</v>
      </c>
      <c r="BP42" s="11" t="b">
        <f t="shared" si="23"/>
        <v>0</v>
      </c>
      <c r="BQ42" s="11" t="b">
        <f t="shared" si="17"/>
        <v>0</v>
      </c>
      <c r="BR42" s="11" t="b">
        <f t="shared" si="17"/>
        <v>0</v>
      </c>
      <c r="BS42" s="5" t="s">
        <v>1056</v>
      </c>
      <c r="BU42" s="11" t="b">
        <f t="shared" si="9"/>
        <v>1</v>
      </c>
      <c r="BV42" s="11" t="b">
        <f t="shared" si="10"/>
        <v>1</v>
      </c>
      <c r="BW42" s="11" t="b">
        <f t="shared" si="22"/>
        <v>0</v>
      </c>
      <c r="BX42" s="11" t="b">
        <f t="shared" si="22"/>
        <v>0</v>
      </c>
      <c r="BY42" s="11" t="b">
        <f t="shared" si="22"/>
        <v>0</v>
      </c>
      <c r="BZ42" s="11" t="b">
        <f t="shared" si="22"/>
        <v>0</v>
      </c>
      <c r="CA42" s="11" t="b">
        <f t="shared" si="22"/>
        <v>0</v>
      </c>
      <c r="CB42" s="11" t="b">
        <f t="shared" si="22"/>
        <v>0</v>
      </c>
      <c r="CC42" s="11" t="b">
        <f t="shared" si="22"/>
        <v>0</v>
      </c>
      <c r="CD42" s="11" t="b">
        <f t="shared" si="22"/>
        <v>0</v>
      </c>
      <c r="CE42" s="11" t="b">
        <f t="shared" si="22"/>
        <v>0</v>
      </c>
      <c r="CF42" s="11" t="b">
        <f t="shared" si="22"/>
        <v>0</v>
      </c>
      <c r="CG42" s="11" t="b">
        <f t="shared" si="22"/>
        <v>0</v>
      </c>
      <c r="CH42" s="11" t="b">
        <f t="shared" si="22"/>
        <v>0</v>
      </c>
      <c r="CI42" s="11" t="b">
        <f t="shared" si="22"/>
        <v>0</v>
      </c>
      <c r="CJ42" s="11" t="b">
        <f t="shared" si="22"/>
        <v>0</v>
      </c>
      <c r="CK42" s="11" t="b">
        <f t="shared" si="21"/>
        <v>0</v>
      </c>
      <c r="CL42" s="11" t="b">
        <f t="shared" si="14"/>
        <v>0</v>
      </c>
      <c r="CM42" t="s">
        <v>518</v>
      </c>
    </row>
    <row r="43" spans="1:91">
      <c r="A43" t="s">
        <v>519</v>
      </c>
      <c r="B43" t="s">
        <v>520</v>
      </c>
      <c r="C43" t="s">
        <v>281</v>
      </c>
      <c r="D43" t="s">
        <v>70</v>
      </c>
      <c r="E43" t="s">
        <v>71</v>
      </c>
      <c r="F43" t="s">
        <v>56</v>
      </c>
      <c r="G43" t="s">
        <v>96</v>
      </c>
      <c r="H43" t="s">
        <v>521</v>
      </c>
      <c r="I43" t="str">
        <f t="shared" si="5"/>
        <v>Winshester</v>
      </c>
      <c r="J43" t="s">
        <v>59</v>
      </c>
      <c r="K43" t="s">
        <v>98</v>
      </c>
      <c r="L43">
        <v>5</v>
      </c>
      <c r="M43">
        <v>3</v>
      </c>
      <c r="N43">
        <v>4</v>
      </c>
      <c r="O43">
        <v>4</v>
      </c>
      <c r="P43">
        <v>3</v>
      </c>
      <c r="Q43">
        <v>5</v>
      </c>
      <c r="R43">
        <v>0</v>
      </c>
      <c r="S43">
        <v>1</v>
      </c>
      <c r="T43">
        <v>2</v>
      </c>
      <c r="V43">
        <v>5</v>
      </c>
      <c r="W43">
        <v>2</v>
      </c>
      <c r="X43">
        <v>5</v>
      </c>
      <c r="Y43">
        <v>5</v>
      </c>
      <c r="Z43">
        <v>5</v>
      </c>
      <c r="AA43">
        <v>6</v>
      </c>
      <c r="AB43">
        <v>5</v>
      </c>
      <c r="AC43">
        <v>1</v>
      </c>
      <c r="AD43">
        <v>5</v>
      </c>
      <c r="AE43" s="35">
        <v>3</v>
      </c>
      <c r="AF43">
        <v>1</v>
      </c>
      <c r="AG43">
        <v>3</v>
      </c>
      <c r="AH43">
        <v>3</v>
      </c>
      <c r="AI43">
        <v>4</v>
      </c>
      <c r="AJ43">
        <v>3</v>
      </c>
      <c r="AK43">
        <v>4</v>
      </c>
      <c r="AL43">
        <v>5</v>
      </c>
      <c r="AM43">
        <v>3</v>
      </c>
      <c r="AN43">
        <v>4</v>
      </c>
      <c r="AO43">
        <v>4</v>
      </c>
      <c r="AP43">
        <v>4</v>
      </c>
      <c r="AQ43">
        <v>4</v>
      </c>
      <c r="AR43">
        <v>6</v>
      </c>
      <c r="AS43">
        <v>6</v>
      </c>
      <c r="AT43">
        <f t="shared" si="19"/>
        <v>3.25</v>
      </c>
      <c r="AU43">
        <f t="shared" si="6"/>
        <v>1</v>
      </c>
      <c r="AV43">
        <f t="shared" si="20"/>
        <v>4.75</v>
      </c>
      <c r="AW43">
        <f t="shared" si="7"/>
        <v>1</v>
      </c>
      <c r="AX43" t="s">
        <v>86</v>
      </c>
      <c r="AY43" t="s">
        <v>522</v>
      </c>
      <c r="AZ43" t="s">
        <v>523</v>
      </c>
      <c r="BA43">
        <v>1</v>
      </c>
      <c r="BC43">
        <f t="shared" si="2"/>
        <v>1</v>
      </c>
      <c r="BD43">
        <v>1</v>
      </c>
      <c r="BE43">
        <v>2</v>
      </c>
      <c r="BF43">
        <f t="shared" si="8"/>
        <v>1</v>
      </c>
      <c r="BG43" t="s">
        <v>524</v>
      </c>
      <c r="BH43" t="s">
        <v>157</v>
      </c>
      <c r="BI43" s="1">
        <v>3.5532407407407405E-3</v>
      </c>
      <c r="BK43" s="5" t="s">
        <v>1041</v>
      </c>
      <c r="BM43" s="11" t="b">
        <f t="shared" si="23"/>
        <v>0</v>
      </c>
      <c r="BN43" s="11" t="b">
        <f t="shared" si="23"/>
        <v>0</v>
      </c>
      <c r="BO43" s="11" t="b">
        <f t="shared" si="23"/>
        <v>0</v>
      </c>
      <c r="BP43" s="11" t="b">
        <f t="shared" si="23"/>
        <v>0</v>
      </c>
      <c r="BQ43" s="11" t="b">
        <f t="shared" si="17"/>
        <v>0</v>
      </c>
      <c r="BR43" s="11" t="b">
        <f t="shared" si="17"/>
        <v>0</v>
      </c>
      <c r="BU43" s="11" t="b">
        <f t="shared" si="9"/>
        <v>0</v>
      </c>
      <c r="BV43" s="11" t="b">
        <f t="shared" si="10"/>
        <v>0</v>
      </c>
      <c r="BW43" s="11" t="b">
        <f t="shared" si="22"/>
        <v>0</v>
      </c>
      <c r="BX43" s="11" t="b">
        <f t="shared" si="22"/>
        <v>0</v>
      </c>
      <c r="BY43" s="11" t="b">
        <f t="shared" si="22"/>
        <v>0</v>
      </c>
      <c r="BZ43" s="11" t="b">
        <f t="shared" si="22"/>
        <v>0</v>
      </c>
      <c r="CA43" s="11" t="b">
        <f t="shared" si="22"/>
        <v>0</v>
      </c>
      <c r="CB43" s="11" t="b">
        <f t="shared" si="22"/>
        <v>0</v>
      </c>
      <c r="CC43" s="11" t="b">
        <f t="shared" si="22"/>
        <v>0</v>
      </c>
      <c r="CD43" s="11" t="b">
        <f t="shared" si="22"/>
        <v>0</v>
      </c>
      <c r="CE43" s="11" t="b">
        <f t="shared" si="22"/>
        <v>0</v>
      </c>
      <c r="CF43" s="11" t="b">
        <f t="shared" si="22"/>
        <v>0</v>
      </c>
      <c r="CG43" s="11" t="b">
        <f t="shared" si="22"/>
        <v>0</v>
      </c>
      <c r="CH43" s="11" t="b">
        <f t="shared" si="22"/>
        <v>0</v>
      </c>
      <c r="CI43" s="11" t="b">
        <f t="shared" si="22"/>
        <v>0</v>
      </c>
      <c r="CJ43" s="11" t="b">
        <f t="shared" si="22"/>
        <v>0</v>
      </c>
      <c r="CK43" s="11" t="b">
        <f t="shared" si="21"/>
        <v>0</v>
      </c>
      <c r="CL43" s="11" t="b">
        <f t="shared" si="14"/>
        <v>0</v>
      </c>
    </row>
    <row r="44" spans="1:91">
      <c r="A44" t="s">
        <v>525</v>
      </c>
      <c r="B44" t="s">
        <v>526</v>
      </c>
      <c r="C44" t="s">
        <v>281</v>
      </c>
      <c r="D44" t="s">
        <v>54</v>
      </c>
      <c r="E44" t="s">
        <v>71</v>
      </c>
      <c r="F44" t="s">
        <v>116</v>
      </c>
      <c r="G44" t="s">
        <v>72</v>
      </c>
      <c r="H44" t="s">
        <v>58</v>
      </c>
      <c r="I44" t="str">
        <f t="shared" si="5"/>
        <v>Portugal</v>
      </c>
      <c r="J44" t="s">
        <v>59</v>
      </c>
      <c r="K44" t="s">
        <v>60</v>
      </c>
      <c r="L44">
        <v>3</v>
      </c>
      <c r="M44">
        <v>3</v>
      </c>
      <c r="N44">
        <v>5</v>
      </c>
      <c r="O44">
        <v>4</v>
      </c>
      <c r="P44">
        <v>5</v>
      </c>
      <c r="Q44">
        <v>5</v>
      </c>
      <c r="R44">
        <v>4</v>
      </c>
      <c r="S44">
        <v>0</v>
      </c>
      <c r="U44">
        <v>5</v>
      </c>
      <c r="V44">
        <v>5</v>
      </c>
      <c r="W44">
        <v>6</v>
      </c>
      <c r="X44">
        <v>6</v>
      </c>
      <c r="Y44">
        <v>6</v>
      </c>
      <c r="Z44">
        <v>6</v>
      </c>
      <c r="AA44">
        <v>6</v>
      </c>
      <c r="AB44">
        <v>5</v>
      </c>
      <c r="AC44">
        <v>0</v>
      </c>
      <c r="AD44">
        <v>6</v>
      </c>
      <c r="AE44" s="35">
        <v>5</v>
      </c>
      <c r="AF44">
        <v>5</v>
      </c>
      <c r="AG44">
        <v>4</v>
      </c>
      <c r="AH44">
        <v>6</v>
      </c>
      <c r="AI44">
        <v>6</v>
      </c>
      <c r="AJ44">
        <v>5</v>
      </c>
      <c r="AK44">
        <v>5</v>
      </c>
      <c r="AL44">
        <v>4</v>
      </c>
      <c r="AM44">
        <v>5</v>
      </c>
      <c r="AN44">
        <v>5</v>
      </c>
      <c r="AO44">
        <v>6</v>
      </c>
      <c r="AP44">
        <v>5</v>
      </c>
      <c r="AQ44">
        <v>5</v>
      </c>
      <c r="AR44">
        <v>6</v>
      </c>
      <c r="AS44">
        <v>2</v>
      </c>
      <c r="AT44">
        <f t="shared" si="19"/>
        <v>5</v>
      </c>
      <c r="AU44">
        <f t="shared" si="6"/>
        <v>1</v>
      </c>
      <c r="AV44">
        <f t="shared" si="20"/>
        <v>5.75</v>
      </c>
      <c r="AW44">
        <f t="shared" si="7"/>
        <v>1</v>
      </c>
      <c r="AX44" t="s">
        <v>282</v>
      </c>
      <c r="AY44" t="s">
        <v>267</v>
      </c>
      <c r="AZ44" t="s">
        <v>527</v>
      </c>
      <c r="BA44">
        <v>1</v>
      </c>
      <c r="BC44">
        <f t="shared" si="2"/>
        <v>1</v>
      </c>
      <c r="BD44">
        <v>1</v>
      </c>
      <c r="BE44">
        <v>5</v>
      </c>
      <c r="BF44">
        <f t="shared" si="8"/>
        <v>1</v>
      </c>
      <c r="BG44" t="s">
        <v>292</v>
      </c>
      <c r="BH44" t="s">
        <v>286</v>
      </c>
      <c r="BI44" s="1">
        <v>8.2407407407407412E-3</v>
      </c>
      <c r="BJ44" t="s">
        <v>528</v>
      </c>
      <c r="BK44" s="5" t="s">
        <v>1042</v>
      </c>
      <c r="BM44" s="11" t="b">
        <f t="shared" si="23"/>
        <v>0</v>
      </c>
      <c r="BN44" s="11" t="b">
        <f t="shared" si="23"/>
        <v>0</v>
      </c>
      <c r="BO44" s="11" t="b">
        <f t="shared" si="23"/>
        <v>0</v>
      </c>
      <c r="BP44" s="11" t="b">
        <f t="shared" si="23"/>
        <v>0</v>
      </c>
      <c r="BQ44" s="11" t="b">
        <f t="shared" si="17"/>
        <v>0</v>
      </c>
      <c r="BR44" s="11" t="b">
        <f t="shared" si="17"/>
        <v>0</v>
      </c>
      <c r="BS44" s="5" t="s">
        <v>1064</v>
      </c>
      <c r="BT44" s="5" t="s">
        <v>1062</v>
      </c>
      <c r="BU44" s="11" t="b">
        <f t="shared" si="9"/>
        <v>0</v>
      </c>
      <c r="BV44" s="11" t="b">
        <f t="shared" si="10"/>
        <v>1</v>
      </c>
      <c r="BW44" s="11" t="b">
        <f t="shared" si="22"/>
        <v>1</v>
      </c>
      <c r="BX44" s="11" t="b">
        <f t="shared" si="22"/>
        <v>0</v>
      </c>
      <c r="BY44" s="11" t="b">
        <f t="shared" si="22"/>
        <v>0</v>
      </c>
      <c r="BZ44" s="11" t="b">
        <f t="shared" si="22"/>
        <v>0</v>
      </c>
      <c r="CA44" s="11" t="b">
        <f t="shared" si="22"/>
        <v>0</v>
      </c>
      <c r="CB44" s="11" t="b">
        <f t="shared" si="22"/>
        <v>0</v>
      </c>
      <c r="CC44" s="11" t="b">
        <f t="shared" si="22"/>
        <v>0</v>
      </c>
      <c r="CD44" s="11" t="b">
        <f t="shared" si="22"/>
        <v>0</v>
      </c>
      <c r="CE44" s="11" t="b">
        <f t="shared" si="22"/>
        <v>0</v>
      </c>
      <c r="CF44" s="11" t="b">
        <f t="shared" si="22"/>
        <v>0</v>
      </c>
      <c r="CG44" s="11" t="b">
        <f t="shared" si="22"/>
        <v>0</v>
      </c>
      <c r="CH44" s="11" t="b">
        <f t="shared" si="22"/>
        <v>0</v>
      </c>
      <c r="CI44" s="11" t="b">
        <f t="shared" si="22"/>
        <v>0</v>
      </c>
      <c r="CJ44" s="11" t="b">
        <f t="shared" si="22"/>
        <v>0</v>
      </c>
      <c r="CK44" s="11" t="b">
        <f t="shared" si="21"/>
        <v>0</v>
      </c>
      <c r="CL44" s="11" t="b">
        <f t="shared" si="14"/>
        <v>1</v>
      </c>
    </row>
    <row r="45" spans="1:91">
      <c r="A45" t="s">
        <v>529</v>
      </c>
      <c r="B45" t="s">
        <v>530</v>
      </c>
      <c r="C45" t="s">
        <v>281</v>
      </c>
      <c r="D45" t="s">
        <v>54</v>
      </c>
      <c r="E45" t="s">
        <v>71</v>
      </c>
      <c r="F45" t="s">
        <v>116</v>
      </c>
      <c r="G45" t="s">
        <v>72</v>
      </c>
      <c r="H45" t="s">
        <v>58</v>
      </c>
      <c r="I45" t="str">
        <f t="shared" si="5"/>
        <v>Portugal</v>
      </c>
      <c r="J45" t="s">
        <v>59</v>
      </c>
      <c r="K45" t="s">
        <v>60</v>
      </c>
      <c r="L45">
        <v>0</v>
      </c>
      <c r="M45">
        <v>4</v>
      </c>
      <c r="N45">
        <v>3</v>
      </c>
      <c r="O45">
        <v>3</v>
      </c>
      <c r="P45">
        <v>0</v>
      </c>
      <c r="Q45">
        <v>4</v>
      </c>
      <c r="R45">
        <v>5</v>
      </c>
      <c r="S45">
        <v>0</v>
      </c>
      <c r="U45">
        <v>5</v>
      </c>
      <c r="V45">
        <v>0</v>
      </c>
      <c r="W45">
        <v>2</v>
      </c>
      <c r="X45">
        <v>1</v>
      </c>
      <c r="Y45">
        <v>2</v>
      </c>
      <c r="Z45">
        <v>3</v>
      </c>
      <c r="AA45">
        <v>2</v>
      </c>
      <c r="AB45">
        <v>1</v>
      </c>
      <c r="AC45">
        <v>5</v>
      </c>
      <c r="AD45">
        <v>1</v>
      </c>
      <c r="AE45" s="35">
        <v>2</v>
      </c>
      <c r="AF45">
        <v>4</v>
      </c>
      <c r="AG45">
        <v>3</v>
      </c>
      <c r="AH45">
        <v>1</v>
      </c>
      <c r="AI45">
        <v>4</v>
      </c>
      <c r="AJ45">
        <v>3</v>
      </c>
      <c r="AK45">
        <v>5</v>
      </c>
      <c r="AL45">
        <v>4</v>
      </c>
      <c r="AM45">
        <v>1</v>
      </c>
      <c r="AN45">
        <v>2</v>
      </c>
      <c r="AO45">
        <v>2</v>
      </c>
      <c r="AP45">
        <v>2</v>
      </c>
      <c r="AQ45">
        <v>2</v>
      </c>
      <c r="AR45">
        <v>6</v>
      </c>
      <c r="AS45">
        <v>2</v>
      </c>
      <c r="AT45">
        <f t="shared" si="19"/>
        <v>3.25</v>
      </c>
      <c r="AU45">
        <f t="shared" si="6"/>
        <v>1</v>
      </c>
      <c r="AV45">
        <f t="shared" si="20"/>
        <v>1.5</v>
      </c>
      <c r="AW45">
        <f t="shared" si="7"/>
        <v>0</v>
      </c>
      <c r="AX45" t="s">
        <v>297</v>
      </c>
      <c r="AY45" t="s">
        <v>216</v>
      </c>
      <c r="AZ45" t="s">
        <v>531</v>
      </c>
      <c r="BA45">
        <v>0</v>
      </c>
      <c r="BB45" t="s">
        <v>1100</v>
      </c>
      <c r="BC45" t="str">
        <f t="shared" si="2"/>
        <v>no dialog file</v>
      </c>
      <c r="BD45">
        <v>3</v>
      </c>
      <c r="BE45">
        <v>5</v>
      </c>
      <c r="BF45">
        <f t="shared" si="8"/>
        <v>1</v>
      </c>
      <c r="BG45" t="s">
        <v>532</v>
      </c>
      <c r="BH45" t="s">
        <v>399</v>
      </c>
      <c r="BI45" s="1">
        <v>5.8449074074074072E-3</v>
      </c>
      <c r="BJ45" t="s">
        <v>533</v>
      </c>
      <c r="BK45" s="5" t="s">
        <v>1042</v>
      </c>
      <c r="BM45" s="11" t="b">
        <f t="shared" si="23"/>
        <v>0</v>
      </c>
      <c r="BN45" s="11" t="b">
        <f t="shared" si="23"/>
        <v>0</v>
      </c>
      <c r="BO45" s="11" t="b">
        <f t="shared" si="23"/>
        <v>0</v>
      </c>
      <c r="BP45" s="11" t="b">
        <f t="shared" si="23"/>
        <v>0</v>
      </c>
      <c r="BQ45" s="11" t="b">
        <f t="shared" si="17"/>
        <v>0</v>
      </c>
      <c r="BR45" s="11" t="b">
        <f t="shared" si="17"/>
        <v>0</v>
      </c>
      <c r="BU45" s="11" t="b">
        <f t="shared" si="9"/>
        <v>0</v>
      </c>
      <c r="BV45" s="11" t="b">
        <f t="shared" si="10"/>
        <v>0</v>
      </c>
      <c r="BW45" s="11" t="b">
        <f t="shared" si="22"/>
        <v>0</v>
      </c>
      <c r="BX45" s="11" t="b">
        <f t="shared" si="22"/>
        <v>0</v>
      </c>
      <c r="BY45" s="11" t="b">
        <f t="shared" si="22"/>
        <v>0</v>
      </c>
      <c r="BZ45" s="11" t="b">
        <f t="shared" si="22"/>
        <v>0</v>
      </c>
      <c r="CA45" s="11" t="b">
        <f t="shared" si="22"/>
        <v>0</v>
      </c>
      <c r="CB45" s="11" t="b">
        <f t="shared" si="22"/>
        <v>0</v>
      </c>
      <c r="CC45" s="11" t="b">
        <f t="shared" si="22"/>
        <v>0</v>
      </c>
      <c r="CD45" s="11" t="b">
        <f t="shared" si="22"/>
        <v>0</v>
      </c>
      <c r="CE45" s="11" t="b">
        <f t="shared" si="22"/>
        <v>0</v>
      </c>
      <c r="CF45" s="11" t="b">
        <f t="shared" si="22"/>
        <v>0</v>
      </c>
      <c r="CG45" s="11" t="b">
        <f t="shared" si="22"/>
        <v>0</v>
      </c>
      <c r="CH45" s="11" t="b">
        <f t="shared" si="22"/>
        <v>0</v>
      </c>
      <c r="CI45" s="11" t="b">
        <f t="shared" si="22"/>
        <v>0</v>
      </c>
      <c r="CJ45" s="11" t="b">
        <f t="shared" si="22"/>
        <v>0</v>
      </c>
      <c r="CK45" s="11" t="b">
        <f t="shared" si="21"/>
        <v>0</v>
      </c>
      <c r="CL45" s="11" t="b">
        <f t="shared" si="14"/>
        <v>0</v>
      </c>
    </row>
    <row r="46" spans="1:91">
      <c r="A46" t="s">
        <v>534</v>
      </c>
      <c r="B46" t="s">
        <v>535</v>
      </c>
      <c r="C46" t="s">
        <v>281</v>
      </c>
      <c r="D46" t="s">
        <v>54</v>
      </c>
      <c r="E46" t="s">
        <v>82</v>
      </c>
      <c r="F46" t="s">
        <v>56</v>
      </c>
      <c r="G46" t="s">
        <v>96</v>
      </c>
      <c r="H46" t="s">
        <v>58</v>
      </c>
      <c r="I46" t="str">
        <f t="shared" si="5"/>
        <v>Portugal</v>
      </c>
      <c r="J46" t="s">
        <v>59</v>
      </c>
      <c r="K46" t="s">
        <v>60</v>
      </c>
      <c r="L46">
        <v>3</v>
      </c>
      <c r="M46">
        <v>2</v>
      </c>
      <c r="N46">
        <v>5</v>
      </c>
      <c r="O46">
        <v>2</v>
      </c>
      <c r="P46">
        <v>3</v>
      </c>
      <c r="Q46">
        <v>5</v>
      </c>
      <c r="R46">
        <v>5</v>
      </c>
      <c r="S46">
        <v>0</v>
      </c>
      <c r="U46">
        <v>5</v>
      </c>
      <c r="V46">
        <v>6</v>
      </c>
      <c r="W46">
        <v>6</v>
      </c>
      <c r="X46">
        <v>6</v>
      </c>
      <c r="Y46">
        <v>6</v>
      </c>
      <c r="Z46">
        <v>6</v>
      </c>
      <c r="AA46">
        <v>6</v>
      </c>
      <c r="AB46">
        <v>3</v>
      </c>
      <c r="AC46">
        <v>0</v>
      </c>
      <c r="AD46">
        <v>6</v>
      </c>
      <c r="AE46" s="35">
        <v>6</v>
      </c>
      <c r="AF46">
        <v>6</v>
      </c>
      <c r="AG46">
        <v>6</v>
      </c>
      <c r="AH46">
        <v>5</v>
      </c>
      <c r="AI46">
        <v>6</v>
      </c>
      <c r="AJ46">
        <v>6</v>
      </c>
      <c r="AK46">
        <v>6</v>
      </c>
      <c r="AL46">
        <v>3</v>
      </c>
      <c r="AM46">
        <v>6</v>
      </c>
      <c r="AN46">
        <v>6</v>
      </c>
      <c r="AO46">
        <v>6</v>
      </c>
      <c r="AP46">
        <v>6</v>
      </c>
      <c r="AQ46">
        <v>6</v>
      </c>
      <c r="AR46">
        <v>6</v>
      </c>
      <c r="AS46">
        <v>3</v>
      </c>
      <c r="AT46">
        <f t="shared" si="19"/>
        <v>5.5</v>
      </c>
      <c r="AU46">
        <f t="shared" si="6"/>
        <v>1</v>
      </c>
      <c r="AV46">
        <f t="shared" si="20"/>
        <v>5.625</v>
      </c>
      <c r="AW46">
        <f t="shared" si="7"/>
        <v>1</v>
      </c>
      <c r="AX46" t="s">
        <v>61</v>
      </c>
      <c r="AY46" t="s">
        <v>536</v>
      </c>
      <c r="AZ46" t="s">
        <v>537</v>
      </c>
      <c r="BA46">
        <v>1</v>
      </c>
      <c r="BC46">
        <f t="shared" si="2"/>
        <v>1</v>
      </c>
      <c r="BD46">
        <v>1</v>
      </c>
      <c r="BE46">
        <v>3</v>
      </c>
      <c r="BF46">
        <f t="shared" si="8"/>
        <v>1</v>
      </c>
      <c r="BG46" t="s">
        <v>538</v>
      </c>
      <c r="BH46" t="s">
        <v>65</v>
      </c>
      <c r="BI46" s="1">
        <v>4.5254629629629629E-3</v>
      </c>
      <c r="BJ46" t="s">
        <v>539</v>
      </c>
      <c r="BK46" s="5" t="s">
        <v>736</v>
      </c>
      <c r="BL46" s="5" t="s">
        <v>1148</v>
      </c>
      <c r="BM46" s="11" t="b">
        <f t="shared" si="23"/>
        <v>0</v>
      </c>
      <c r="BN46" s="11" t="b">
        <f t="shared" si="23"/>
        <v>0</v>
      </c>
      <c r="BO46" s="11" t="b">
        <f t="shared" si="23"/>
        <v>0</v>
      </c>
      <c r="BP46" s="11" t="b">
        <f t="shared" si="23"/>
        <v>0</v>
      </c>
      <c r="BQ46" s="11" t="b">
        <f t="shared" si="17"/>
        <v>1</v>
      </c>
      <c r="BR46" s="11" t="b">
        <f t="shared" si="17"/>
        <v>0</v>
      </c>
      <c r="BU46" s="11" t="b">
        <f t="shared" si="9"/>
        <v>0</v>
      </c>
      <c r="BV46" s="11" t="b">
        <f t="shared" si="10"/>
        <v>0</v>
      </c>
      <c r="BW46" s="11" t="b">
        <f t="shared" si="22"/>
        <v>0</v>
      </c>
      <c r="BX46" s="11" t="b">
        <f t="shared" si="22"/>
        <v>0</v>
      </c>
      <c r="BY46" s="11" t="b">
        <f t="shared" si="22"/>
        <v>0</v>
      </c>
      <c r="BZ46" s="11" t="b">
        <f t="shared" si="22"/>
        <v>0</v>
      </c>
      <c r="CA46" s="11" t="b">
        <f t="shared" si="22"/>
        <v>0</v>
      </c>
      <c r="CB46" s="11" t="b">
        <f t="shared" si="22"/>
        <v>0</v>
      </c>
      <c r="CC46" s="11" t="b">
        <f t="shared" si="22"/>
        <v>0</v>
      </c>
      <c r="CD46" s="11" t="b">
        <f t="shared" si="22"/>
        <v>0</v>
      </c>
      <c r="CE46" s="11" t="b">
        <f t="shared" si="22"/>
        <v>0</v>
      </c>
      <c r="CF46" s="11" t="b">
        <f t="shared" si="22"/>
        <v>0</v>
      </c>
      <c r="CG46" s="11" t="b">
        <f t="shared" si="22"/>
        <v>0</v>
      </c>
      <c r="CH46" s="11" t="b">
        <f t="shared" si="22"/>
        <v>0</v>
      </c>
      <c r="CI46" s="11" t="b">
        <f t="shared" si="22"/>
        <v>0</v>
      </c>
      <c r="CJ46" s="11" t="b">
        <f t="shared" si="22"/>
        <v>0</v>
      </c>
      <c r="CK46" s="11" t="b">
        <f t="shared" si="21"/>
        <v>0</v>
      </c>
      <c r="CL46" s="11" t="b">
        <f t="shared" si="14"/>
        <v>0</v>
      </c>
      <c r="CM46" t="s">
        <v>540</v>
      </c>
    </row>
    <row r="47" spans="1:91">
      <c r="A47" t="s">
        <v>541</v>
      </c>
      <c r="B47" t="s">
        <v>542</v>
      </c>
      <c r="C47" t="s">
        <v>281</v>
      </c>
      <c r="D47" t="s">
        <v>70</v>
      </c>
      <c r="E47" t="s">
        <v>55</v>
      </c>
      <c r="F47" t="s">
        <v>543</v>
      </c>
      <c r="G47" t="s">
        <v>96</v>
      </c>
      <c r="H47" t="s">
        <v>544</v>
      </c>
      <c r="I47" t="str">
        <f t="shared" si="5"/>
        <v xml:space="preserve">The Netherlands </v>
      </c>
      <c r="J47" t="s">
        <v>74</v>
      </c>
      <c r="K47" t="s">
        <v>60</v>
      </c>
      <c r="L47">
        <v>4</v>
      </c>
      <c r="M47">
        <v>3</v>
      </c>
      <c r="N47">
        <v>4</v>
      </c>
      <c r="O47">
        <v>2</v>
      </c>
      <c r="P47">
        <v>3</v>
      </c>
      <c r="Q47">
        <v>4</v>
      </c>
      <c r="R47">
        <v>3</v>
      </c>
      <c r="S47">
        <v>0</v>
      </c>
      <c r="U47">
        <v>4</v>
      </c>
      <c r="V47">
        <v>5</v>
      </c>
      <c r="W47">
        <v>5</v>
      </c>
      <c r="X47">
        <v>4</v>
      </c>
      <c r="Y47">
        <v>3</v>
      </c>
      <c r="Z47">
        <v>5</v>
      </c>
      <c r="AA47">
        <v>6</v>
      </c>
      <c r="AB47">
        <v>3</v>
      </c>
      <c r="AC47">
        <v>3</v>
      </c>
      <c r="AD47">
        <v>3</v>
      </c>
      <c r="AE47" s="35">
        <v>6</v>
      </c>
      <c r="AF47">
        <v>3</v>
      </c>
      <c r="AG47">
        <v>4</v>
      </c>
      <c r="AH47">
        <v>5</v>
      </c>
      <c r="AI47">
        <v>6</v>
      </c>
      <c r="AJ47">
        <v>6</v>
      </c>
      <c r="AK47">
        <v>5</v>
      </c>
      <c r="AL47">
        <v>5</v>
      </c>
      <c r="AM47">
        <v>4</v>
      </c>
      <c r="AN47">
        <v>3</v>
      </c>
      <c r="AO47">
        <v>4</v>
      </c>
      <c r="AP47">
        <v>4</v>
      </c>
      <c r="AQ47">
        <v>5</v>
      </c>
      <c r="AR47">
        <v>6</v>
      </c>
      <c r="AS47">
        <v>6</v>
      </c>
      <c r="AT47">
        <f t="shared" si="19"/>
        <v>5</v>
      </c>
      <c r="AU47">
        <f t="shared" si="6"/>
        <v>1</v>
      </c>
      <c r="AV47">
        <f t="shared" si="20"/>
        <v>4.25</v>
      </c>
      <c r="AW47">
        <f t="shared" si="7"/>
        <v>1</v>
      </c>
      <c r="AX47" t="s">
        <v>297</v>
      </c>
      <c r="AY47" t="s">
        <v>104</v>
      </c>
      <c r="AZ47" t="s">
        <v>427</v>
      </c>
      <c r="BA47">
        <v>2</v>
      </c>
      <c r="BC47">
        <f t="shared" si="2"/>
        <v>2</v>
      </c>
      <c r="BD47">
        <v>1</v>
      </c>
      <c r="BE47">
        <v>3</v>
      </c>
      <c r="BF47">
        <f t="shared" si="8"/>
        <v>1</v>
      </c>
      <c r="BG47" t="s">
        <v>545</v>
      </c>
      <c r="BH47" t="s">
        <v>301</v>
      </c>
      <c r="BI47" s="1">
        <v>5.8101851851851856E-3</v>
      </c>
      <c r="BJ47" t="s">
        <v>546</v>
      </c>
      <c r="BK47" s="5" t="s">
        <v>736</v>
      </c>
      <c r="BM47" s="11" t="b">
        <f t="shared" si="23"/>
        <v>0</v>
      </c>
      <c r="BN47" s="11" t="b">
        <f t="shared" si="23"/>
        <v>0</v>
      </c>
      <c r="BO47" s="11" t="b">
        <f t="shared" si="23"/>
        <v>0</v>
      </c>
      <c r="BP47" s="11" t="b">
        <f t="shared" si="23"/>
        <v>0</v>
      </c>
      <c r="BQ47" s="11" t="b">
        <f t="shared" si="17"/>
        <v>0</v>
      </c>
      <c r="BR47" s="11" t="b">
        <f t="shared" si="17"/>
        <v>0</v>
      </c>
      <c r="BU47" s="11" t="b">
        <f t="shared" si="9"/>
        <v>0</v>
      </c>
      <c r="BV47" s="11" t="b">
        <f t="shared" si="10"/>
        <v>0</v>
      </c>
      <c r="BW47" s="11" t="b">
        <f t="shared" si="22"/>
        <v>0</v>
      </c>
      <c r="BX47" s="11" t="b">
        <f t="shared" si="22"/>
        <v>0</v>
      </c>
      <c r="BY47" s="11" t="b">
        <f t="shared" si="22"/>
        <v>0</v>
      </c>
      <c r="BZ47" s="11" t="b">
        <f t="shared" si="22"/>
        <v>0</v>
      </c>
      <c r="CA47" s="11" t="b">
        <f t="shared" si="22"/>
        <v>0</v>
      </c>
      <c r="CB47" s="11" t="b">
        <f t="shared" si="22"/>
        <v>0</v>
      </c>
      <c r="CC47" s="11" t="b">
        <f t="shared" si="22"/>
        <v>0</v>
      </c>
      <c r="CD47" s="11" t="b">
        <f t="shared" si="22"/>
        <v>0</v>
      </c>
      <c r="CE47" s="11" t="b">
        <f t="shared" si="22"/>
        <v>0</v>
      </c>
      <c r="CF47" s="11" t="b">
        <f t="shared" si="22"/>
        <v>0</v>
      </c>
      <c r="CG47" s="11" t="b">
        <f t="shared" si="22"/>
        <v>0</v>
      </c>
      <c r="CH47" s="11" t="b">
        <f t="shared" si="22"/>
        <v>0</v>
      </c>
      <c r="CI47" s="11" t="b">
        <f t="shared" si="22"/>
        <v>0</v>
      </c>
      <c r="CJ47" s="11" t="b">
        <f t="shared" si="22"/>
        <v>0</v>
      </c>
      <c r="CK47" s="11" t="b">
        <f t="shared" si="21"/>
        <v>0</v>
      </c>
      <c r="CL47" s="11" t="b">
        <f t="shared" si="14"/>
        <v>0</v>
      </c>
    </row>
    <row r="48" spans="1:91">
      <c r="A48" t="s">
        <v>547</v>
      </c>
      <c r="B48" t="s">
        <v>548</v>
      </c>
      <c r="C48" t="s">
        <v>281</v>
      </c>
      <c r="D48" t="s">
        <v>81</v>
      </c>
      <c r="E48" t="s">
        <v>144</v>
      </c>
      <c r="F48" t="s">
        <v>83</v>
      </c>
      <c r="G48" t="s">
        <v>96</v>
      </c>
      <c r="H48" t="s">
        <v>109</v>
      </c>
      <c r="I48" t="str">
        <f t="shared" si="5"/>
        <v>UK</v>
      </c>
      <c r="J48" t="s">
        <v>74</v>
      </c>
      <c r="K48" t="s">
        <v>98</v>
      </c>
      <c r="L48">
        <v>4</v>
      </c>
      <c r="M48">
        <v>3</v>
      </c>
      <c r="N48">
        <v>5</v>
      </c>
      <c r="O48">
        <v>2</v>
      </c>
      <c r="P48">
        <v>5</v>
      </c>
      <c r="Q48">
        <v>4</v>
      </c>
      <c r="R48">
        <v>4</v>
      </c>
      <c r="S48">
        <v>1</v>
      </c>
      <c r="T48">
        <v>2</v>
      </c>
      <c r="V48">
        <v>5</v>
      </c>
      <c r="W48">
        <v>5</v>
      </c>
      <c r="X48">
        <v>4</v>
      </c>
      <c r="Y48">
        <v>6</v>
      </c>
      <c r="Z48">
        <v>5</v>
      </c>
      <c r="AA48">
        <v>6</v>
      </c>
      <c r="AB48">
        <v>4</v>
      </c>
      <c r="AC48">
        <v>0</v>
      </c>
      <c r="AD48">
        <v>6</v>
      </c>
      <c r="AE48" s="35">
        <v>5</v>
      </c>
      <c r="AF48">
        <v>4</v>
      </c>
      <c r="AG48">
        <v>4</v>
      </c>
      <c r="AH48">
        <v>4</v>
      </c>
      <c r="AI48">
        <v>6</v>
      </c>
      <c r="AJ48">
        <v>6</v>
      </c>
      <c r="AK48">
        <v>6</v>
      </c>
      <c r="AL48">
        <v>5</v>
      </c>
      <c r="AM48">
        <v>3</v>
      </c>
      <c r="AN48">
        <v>4</v>
      </c>
      <c r="AO48">
        <v>4</v>
      </c>
      <c r="AP48">
        <v>3</v>
      </c>
      <c r="AQ48">
        <v>4</v>
      </c>
      <c r="AR48">
        <v>6</v>
      </c>
      <c r="AS48">
        <v>6</v>
      </c>
      <c r="AT48">
        <f t="shared" si="19"/>
        <v>5</v>
      </c>
      <c r="AU48">
        <f t="shared" si="6"/>
        <v>1</v>
      </c>
      <c r="AV48">
        <f t="shared" si="20"/>
        <v>5.125</v>
      </c>
      <c r="AW48">
        <f t="shared" si="7"/>
        <v>1</v>
      </c>
      <c r="AX48" t="s">
        <v>86</v>
      </c>
      <c r="AY48" t="s">
        <v>392</v>
      </c>
      <c r="AZ48" t="s">
        <v>393</v>
      </c>
      <c r="BA48">
        <v>3</v>
      </c>
      <c r="BC48">
        <f t="shared" si="2"/>
        <v>3</v>
      </c>
      <c r="BD48">
        <v>1</v>
      </c>
      <c r="BE48">
        <v>3</v>
      </c>
      <c r="BF48">
        <f t="shared" si="8"/>
        <v>1</v>
      </c>
      <c r="BG48" t="s">
        <v>106</v>
      </c>
      <c r="BH48" t="s">
        <v>90</v>
      </c>
      <c r="BI48" s="1">
        <v>2.6620370370370374E-3</v>
      </c>
      <c r="BJ48" t="s">
        <v>549</v>
      </c>
      <c r="BK48" s="5" t="s">
        <v>736</v>
      </c>
      <c r="BL48" s="5" t="s">
        <v>1144</v>
      </c>
      <c r="BM48" s="11" t="b">
        <f t="shared" si="23"/>
        <v>1</v>
      </c>
      <c r="BN48" s="11" t="b">
        <f t="shared" si="23"/>
        <v>0</v>
      </c>
      <c r="BO48" s="11" t="b">
        <f t="shared" si="23"/>
        <v>0</v>
      </c>
      <c r="BP48" s="11" t="b">
        <f t="shared" si="23"/>
        <v>0</v>
      </c>
      <c r="BQ48" s="11" t="b">
        <f t="shared" si="17"/>
        <v>0</v>
      </c>
      <c r="BR48" s="11" t="b">
        <f t="shared" si="17"/>
        <v>0</v>
      </c>
      <c r="BU48" s="11" t="b">
        <f t="shared" si="9"/>
        <v>0</v>
      </c>
      <c r="BV48" s="11" t="b">
        <f t="shared" si="10"/>
        <v>0</v>
      </c>
      <c r="BW48" s="11" t="b">
        <f t="shared" si="22"/>
        <v>0</v>
      </c>
      <c r="BX48" s="11" t="b">
        <f t="shared" si="22"/>
        <v>0</v>
      </c>
      <c r="BY48" s="11" t="b">
        <f t="shared" si="22"/>
        <v>0</v>
      </c>
      <c r="BZ48" s="11" t="b">
        <f t="shared" si="22"/>
        <v>0</v>
      </c>
      <c r="CA48" s="11" t="b">
        <f t="shared" si="22"/>
        <v>0</v>
      </c>
      <c r="CB48" s="11" t="b">
        <f t="shared" si="22"/>
        <v>0</v>
      </c>
      <c r="CC48" s="11" t="b">
        <f t="shared" si="22"/>
        <v>0</v>
      </c>
      <c r="CD48" s="11" t="b">
        <f t="shared" si="22"/>
        <v>0</v>
      </c>
      <c r="CE48" s="11" t="b">
        <f t="shared" si="22"/>
        <v>0</v>
      </c>
      <c r="CF48" s="11" t="b">
        <f t="shared" si="22"/>
        <v>0</v>
      </c>
      <c r="CG48" s="11" t="b">
        <f t="shared" si="22"/>
        <v>0</v>
      </c>
      <c r="CH48" s="11" t="b">
        <f t="shared" si="22"/>
        <v>0</v>
      </c>
      <c r="CI48" s="11" t="b">
        <f t="shared" si="22"/>
        <v>0</v>
      </c>
      <c r="CJ48" s="11" t="b">
        <f t="shared" si="22"/>
        <v>0</v>
      </c>
      <c r="CK48" s="11" t="b">
        <f t="shared" si="21"/>
        <v>0</v>
      </c>
      <c r="CL48" s="11" t="b">
        <f t="shared" si="14"/>
        <v>0</v>
      </c>
      <c r="CM48" t="s">
        <v>169</v>
      </c>
    </row>
    <row r="49" spans="1:91">
      <c r="A49" t="s">
        <v>550</v>
      </c>
      <c r="B49" t="s">
        <v>551</v>
      </c>
      <c r="C49" t="s">
        <v>281</v>
      </c>
      <c r="D49" t="s">
        <v>70</v>
      </c>
      <c r="E49" t="s">
        <v>71</v>
      </c>
      <c r="F49" t="s">
        <v>116</v>
      </c>
      <c r="G49" t="s">
        <v>96</v>
      </c>
      <c r="H49" t="s">
        <v>84</v>
      </c>
      <c r="I49" t="str">
        <f t="shared" si="5"/>
        <v>United States</v>
      </c>
      <c r="J49" t="s">
        <v>74</v>
      </c>
      <c r="K49" t="s">
        <v>60</v>
      </c>
      <c r="L49">
        <v>3</v>
      </c>
      <c r="M49">
        <v>1</v>
      </c>
      <c r="N49">
        <v>3</v>
      </c>
      <c r="O49">
        <v>2</v>
      </c>
      <c r="P49">
        <v>4</v>
      </c>
      <c r="Q49">
        <v>4</v>
      </c>
      <c r="R49">
        <v>3</v>
      </c>
      <c r="S49">
        <v>1</v>
      </c>
      <c r="T49">
        <v>3</v>
      </c>
      <c r="V49">
        <v>2</v>
      </c>
      <c r="W49">
        <v>3</v>
      </c>
      <c r="X49">
        <v>2</v>
      </c>
      <c r="Y49">
        <v>5</v>
      </c>
      <c r="Z49">
        <v>5</v>
      </c>
      <c r="AA49">
        <v>5</v>
      </c>
      <c r="AB49">
        <v>3</v>
      </c>
      <c r="AC49">
        <v>4</v>
      </c>
      <c r="AD49">
        <v>2</v>
      </c>
      <c r="AE49" s="35">
        <v>6</v>
      </c>
      <c r="AF49">
        <v>4</v>
      </c>
      <c r="AG49">
        <v>3</v>
      </c>
      <c r="AH49">
        <v>4</v>
      </c>
      <c r="AI49">
        <v>5</v>
      </c>
      <c r="AJ49">
        <v>5</v>
      </c>
      <c r="AK49">
        <v>5</v>
      </c>
      <c r="AL49">
        <v>6</v>
      </c>
      <c r="AM49">
        <v>5</v>
      </c>
      <c r="AN49">
        <v>4</v>
      </c>
      <c r="AO49">
        <v>4</v>
      </c>
      <c r="AP49">
        <v>4</v>
      </c>
      <c r="AQ49">
        <v>4</v>
      </c>
      <c r="AR49">
        <v>6</v>
      </c>
      <c r="AS49">
        <v>6</v>
      </c>
      <c r="AT49">
        <f t="shared" si="19"/>
        <v>4.75</v>
      </c>
      <c r="AU49">
        <f t="shared" si="6"/>
        <v>1</v>
      </c>
      <c r="AV49">
        <f t="shared" si="20"/>
        <v>3.375</v>
      </c>
      <c r="AW49">
        <f t="shared" si="7"/>
        <v>1</v>
      </c>
      <c r="AX49" t="s">
        <v>297</v>
      </c>
      <c r="AY49" t="s">
        <v>552</v>
      </c>
      <c r="AZ49" t="s">
        <v>412</v>
      </c>
      <c r="BA49">
        <v>1</v>
      </c>
      <c r="BC49">
        <f t="shared" si="2"/>
        <v>1</v>
      </c>
      <c r="BD49">
        <v>1</v>
      </c>
      <c r="BE49">
        <v>1</v>
      </c>
      <c r="BF49">
        <f t="shared" si="8"/>
        <v>0</v>
      </c>
      <c r="BG49" t="s">
        <v>553</v>
      </c>
      <c r="BH49" t="s">
        <v>301</v>
      </c>
      <c r="BI49" s="1">
        <v>4.1319444444444442E-3</v>
      </c>
      <c r="BK49" s="5" t="s">
        <v>1041</v>
      </c>
      <c r="BM49" s="11" t="b">
        <f t="shared" si="23"/>
        <v>0</v>
      </c>
      <c r="BN49" s="11" t="b">
        <f t="shared" si="23"/>
        <v>0</v>
      </c>
      <c r="BO49" s="11" t="b">
        <f t="shared" si="23"/>
        <v>0</v>
      </c>
      <c r="BP49" s="11" t="b">
        <f t="shared" si="23"/>
        <v>0</v>
      </c>
      <c r="BQ49" s="11" t="b">
        <f t="shared" si="17"/>
        <v>0</v>
      </c>
      <c r="BR49" s="11" t="b">
        <f t="shared" si="17"/>
        <v>0</v>
      </c>
      <c r="BU49" s="11" t="b">
        <f t="shared" si="9"/>
        <v>0</v>
      </c>
      <c r="BV49" s="11" t="b">
        <f t="shared" si="10"/>
        <v>0</v>
      </c>
      <c r="BW49" s="11" t="b">
        <f t="shared" si="22"/>
        <v>0</v>
      </c>
      <c r="BX49" s="11" t="b">
        <f t="shared" si="22"/>
        <v>0</v>
      </c>
      <c r="BY49" s="11" t="b">
        <f t="shared" si="22"/>
        <v>0</v>
      </c>
      <c r="BZ49" s="11" t="b">
        <f t="shared" si="22"/>
        <v>0</v>
      </c>
      <c r="CA49" s="11" t="b">
        <f t="shared" si="22"/>
        <v>0</v>
      </c>
      <c r="CB49" s="11" t="b">
        <f t="shared" si="22"/>
        <v>0</v>
      </c>
      <c r="CC49" s="11" t="b">
        <f t="shared" si="22"/>
        <v>0</v>
      </c>
      <c r="CD49" s="11" t="b">
        <f t="shared" si="22"/>
        <v>0</v>
      </c>
      <c r="CE49" s="11" t="b">
        <f t="shared" si="22"/>
        <v>0</v>
      </c>
      <c r="CF49" s="11" t="b">
        <f t="shared" si="22"/>
        <v>0</v>
      </c>
      <c r="CG49" s="11" t="b">
        <f t="shared" si="22"/>
        <v>0</v>
      </c>
      <c r="CH49" s="11" t="b">
        <f t="shared" si="22"/>
        <v>0</v>
      </c>
      <c r="CI49" s="11" t="b">
        <f t="shared" si="22"/>
        <v>0</v>
      </c>
      <c r="CJ49" s="11" t="b">
        <f t="shared" si="22"/>
        <v>0</v>
      </c>
      <c r="CK49" s="11" t="b">
        <f t="shared" si="21"/>
        <v>0</v>
      </c>
      <c r="CL49" s="11" t="b">
        <f t="shared" si="14"/>
        <v>0</v>
      </c>
    </row>
    <row r="50" spans="1:91">
      <c r="A50" t="s">
        <v>554</v>
      </c>
      <c r="B50" t="s">
        <v>555</v>
      </c>
      <c r="C50" t="s">
        <v>281</v>
      </c>
      <c r="D50" t="s">
        <v>70</v>
      </c>
      <c r="E50" t="s">
        <v>71</v>
      </c>
      <c r="F50" t="s">
        <v>56</v>
      </c>
      <c r="G50" t="s">
        <v>96</v>
      </c>
      <c r="H50" t="s">
        <v>125</v>
      </c>
      <c r="I50" t="str">
        <f t="shared" si="5"/>
        <v>United Kingdom</v>
      </c>
      <c r="J50" t="s">
        <v>59</v>
      </c>
      <c r="K50" t="s">
        <v>98</v>
      </c>
      <c r="L50">
        <v>4</v>
      </c>
      <c r="M50">
        <v>4</v>
      </c>
      <c r="N50">
        <v>4</v>
      </c>
      <c r="O50">
        <v>3</v>
      </c>
      <c r="P50">
        <v>5</v>
      </c>
      <c r="Q50">
        <v>5</v>
      </c>
      <c r="R50">
        <v>6</v>
      </c>
      <c r="S50">
        <v>1</v>
      </c>
      <c r="T50">
        <v>2</v>
      </c>
      <c r="V50">
        <v>2</v>
      </c>
      <c r="W50">
        <v>1</v>
      </c>
      <c r="X50">
        <v>1</v>
      </c>
      <c r="Y50">
        <v>4</v>
      </c>
      <c r="Z50">
        <v>4</v>
      </c>
      <c r="AA50">
        <v>4</v>
      </c>
      <c r="AB50">
        <v>0</v>
      </c>
      <c r="AC50">
        <v>6</v>
      </c>
      <c r="AD50">
        <v>0</v>
      </c>
      <c r="AE50" s="35">
        <v>4</v>
      </c>
      <c r="AF50">
        <v>4</v>
      </c>
      <c r="AG50">
        <v>4</v>
      </c>
      <c r="AH50">
        <v>4</v>
      </c>
      <c r="AI50">
        <v>4</v>
      </c>
      <c r="AJ50">
        <v>4</v>
      </c>
      <c r="AK50">
        <v>4</v>
      </c>
      <c r="AL50">
        <v>4</v>
      </c>
      <c r="AM50">
        <v>3</v>
      </c>
      <c r="AN50">
        <v>4</v>
      </c>
      <c r="AO50">
        <v>4</v>
      </c>
      <c r="AP50">
        <v>3</v>
      </c>
      <c r="AQ50">
        <v>3</v>
      </c>
      <c r="AR50">
        <v>6</v>
      </c>
      <c r="AS50">
        <v>4</v>
      </c>
      <c r="AT50">
        <f t="shared" si="19"/>
        <v>4</v>
      </c>
      <c r="AU50">
        <f t="shared" si="6"/>
        <v>1</v>
      </c>
      <c r="AV50">
        <f t="shared" si="20"/>
        <v>2</v>
      </c>
      <c r="AW50">
        <f t="shared" si="7"/>
        <v>0</v>
      </c>
      <c r="AX50" t="s">
        <v>86</v>
      </c>
      <c r="AY50" t="s">
        <v>556</v>
      </c>
      <c r="AZ50" t="s">
        <v>557</v>
      </c>
      <c r="BA50">
        <v>0</v>
      </c>
      <c r="BB50">
        <v>1</v>
      </c>
      <c r="BC50">
        <f t="shared" si="2"/>
        <v>1</v>
      </c>
      <c r="BD50">
        <v>1</v>
      </c>
      <c r="BE50">
        <v>2</v>
      </c>
      <c r="BF50">
        <f t="shared" si="8"/>
        <v>1</v>
      </c>
      <c r="BG50" t="s">
        <v>106</v>
      </c>
      <c r="BH50" t="s">
        <v>90</v>
      </c>
      <c r="BI50" s="1">
        <v>7.0254629629629634E-3</v>
      </c>
      <c r="BJ50" t="s">
        <v>558</v>
      </c>
      <c r="BK50" s="5" t="s">
        <v>1042</v>
      </c>
      <c r="BM50" s="11" t="b">
        <f t="shared" si="23"/>
        <v>0</v>
      </c>
      <c r="BN50" s="11" t="b">
        <f t="shared" si="23"/>
        <v>0</v>
      </c>
      <c r="BO50" s="11" t="b">
        <f t="shared" si="23"/>
        <v>0</v>
      </c>
      <c r="BP50" s="11" t="b">
        <f t="shared" si="23"/>
        <v>0</v>
      </c>
      <c r="BQ50" s="11" t="b">
        <f t="shared" si="17"/>
        <v>0</v>
      </c>
      <c r="BR50" s="11" t="b">
        <f t="shared" si="17"/>
        <v>0</v>
      </c>
      <c r="BS50" s="5" t="s">
        <v>1065</v>
      </c>
      <c r="BU50" s="11" t="b">
        <f t="shared" si="9"/>
        <v>0</v>
      </c>
      <c r="BV50" s="11" t="b">
        <f t="shared" si="10"/>
        <v>0</v>
      </c>
      <c r="BW50" s="11" t="b">
        <f t="shared" si="22"/>
        <v>0</v>
      </c>
      <c r="BX50" s="11" t="b">
        <f t="shared" si="22"/>
        <v>0</v>
      </c>
      <c r="BY50" s="11" t="b">
        <f t="shared" si="22"/>
        <v>0</v>
      </c>
      <c r="BZ50" s="11" t="b">
        <f t="shared" si="22"/>
        <v>0</v>
      </c>
      <c r="CA50" s="11" t="b">
        <f t="shared" si="22"/>
        <v>0</v>
      </c>
      <c r="CB50" s="11" t="b">
        <f t="shared" si="22"/>
        <v>0</v>
      </c>
      <c r="CC50" s="11" t="b">
        <f t="shared" si="22"/>
        <v>0</v>
      </c>
      <c r="CD50" s="11" t="b">
        <f t="shared" si="22"/>
        <v>0</v>
      </c>
      <c r="CE50" s="11" t="b">
        <f t="shared" si="22"/>
        <v>0</v>
      </c>
      <c r="CF50" s="11" t="b">
        <f t="shared" si="22"/>
        <v>0</v>
      </c>
      <c r="CG50" s="11" t="b">
        <f t="shared" si="22"/>
        <v>0</v>
      </c>
      <c r="CH50" s="11" t="b">
        <f t="shared" si="22"/>
        <v>0</v>
      </c>
      <c r="CI50" s="11" t="b">
        <f t="shared" si="22"/>
        <v>0</v>
      </c>
      <c r="CJ50" s="11" t="b">
        <f t="shared" si="22"/>
        <v>1</v>
      </c>
      <c r="CK50" s="11" t="b">
        <f t="shared" si="21"/>
        <v>0</v>
      </c>
      <c r="CL50" s="11" t="b">
        <f t="shared" si="14"/>
        <v>0</v>
      </c>
      <c r="CM50" t="s">
        <v>559</v>
      </c>
    </row>
    <row r="51" spans="1:91">
      <c r="A51" t="s">
        <v>560</v>
      </c>
      <c r="B51" t="s">
        <v>561</v>
      </c>
      <c r="C51" t="s">
        <v>562</v>
      </c>
      <c r="D51" t="s">
        <v>54</v>
      </c>
      <c r="E51" t="s">
        <v>144</v>
      </c>
      <c r="F51" t="s">
        <v>116</v>
      </c>
      <c r="G51" t="s">
        <v>72</v>
      </c>
      <c r="H51" t="s">
        <v>204</v>
      </c>
      <c r="I51" t="str">
        <f t="shared" si="5"/>
        <v>Spain</v>
      </c>
      <c r="J51" t="s">
        <v>74</v>
      </c>
      <c r="K51" t="s">
        <v>60</v>
      </c>
      <c r="L51">
        <v>3</v>
      </c>
      <c r="M51">
        <v>1</v>
      </c>
      <c r="N51">
        <v>2</v>
      </c>
      <c r="O51">
        <v>1</v>
      </c>
      <c r="P51">
        <v>3</v>
      </c>
      <c r="Q51">
        <v>4</v>
      </c>
      <c r="R51">
        <v>3</v>
      </c>
      <c r="S51">
        <v>0</v>
      </c>
      <c r="U51">
        <v>4</v>
      </c>
      <c r="V51">
        <v>5</v>
      </c>
      <c r="W51">
        <v>5</v>
      </c>
      <c r="X51">
        <v>5</v>
      </c>
      <c r="Y51">
        <v>6</v>
      </c>
      <c r="Z51">
        <v>5</v>
      </c>
      <c r="AA51">
        <v>5</v>
      </c>
      <c r="AB51">
        <v>5</v>
      </c>
      <c r="AC51">
        <v>2</v>
      </c>
      <c r="AD51">
        <v>4</v>
      </c>
      <c r="AE51" s="35">
        <v>5</v>
      </c>
      <c r="AF51">
        <v>5</v>
      </c>
      <c r="AG51">
        <v>5</v>
      </c>
      <c r="AH51">
        <v>4</v>
      </c>
      <c r="AI51">
        <v>6</v>
      </c>
      <c r="AJ51">
        <v>5</v>
      </c>
      <c r="AK51">
        <v>5</v>
      </c>
      <c r="AL51">
        <v>4</v>
      </c>
      <c r="AM51">
        <v>5</v>
      </c>
      <c r="AN51">
        <v>5</v>
      </c>
      <c r="AO51">
        <v>5</v>
      </c>
      <c r="AP51">
        <v>5</v>
      </c>
      <c r="AQ51">
        <v>5</v>
      </c>
      <c r="AR51">
        <v>6</v>
      </c>
      <c r="AS51">
        <v>3</v>
      </c>
      <c r="AT51">
        <f t="shared" si="19"/>
        <v>4.875</v>
      </c>
      <c r="AU51">
        <f t="shared" si="6"/>
        <v>1</v>
      </c>
      <c r="AV51">
        <f t="shared" si="20"/>
        <v>5</v>
      </c>
      <c r="AW51">
        <f t="shared" si="7"/>
        <v>1</v>
      </c>
      <c r="AX51" t="s">
        <v>61</v>
      </c>
      <c r="AY51" t="s">
        <v>552</v>
      </c>
      <c r="AZ51" t="s">
        <v>563</v>
      </c>
      <c r="BA51">
        <v>2</v>
      </c>
      <c r="BC51">
        <f t="shared" si="2"/>
        <v>2</v>
      </c>
      <c r="BD51">
        <v>2</v>
      </c>
      <c r="BE51">
        <v>4</v>
      </c>
      <c r="BF51">
        <f t="shared" si="8"/>
        <v>1</v>
      </c>
      <c r="BG51" t="s">
        <v>564</v>
      </c>
      <c r="BH51" t="s">
        <v>236</v>
      </c>
      <c r="BI51" s="1">
        <v>4.6759259259259263E-3</v>
      </c>
      <c r="BJ51" t="s">
        <v>565</v>
      </c>
      <c r="BK51" s="5" t="s">
        <v>736</v>
      </c>
      <c r="BL51" s="5" t="s">
        <v>1144</v>
      </c>
      <c r="BM51" s="11" t="b">
        <f t="shared" si="23"/>
        <v>1</v>
      </c>
      <c r="BN51" s="11" t="b">
        <f t="shared" si="23"/>
        <v>0</v>
      </c>
      <c r="BO51" s="11" t="b">
        <f t="shared" si="23"/>
        <v>0</v>
      </c>
      <c r="BP51" s="11" t="b">
        <f t="shared" si="23"/>
        <v>0</v>
      </c>
      <c r="BQ51" s="11" t="b">
        <f t="shared" si="17"/>
        <v>0</v>
      </c>
      <c r="BR51" s="11" t="b">
        <f t="shared" si="17"/>
        <v>0</v>
      </c>
      <c r="BU51" s="11" t="b">
        <f t="shared" si="9"/>
        <v>0</v>
      </c>
      <c r="BV51" s="11" t="b">
        <f t="shared" si="10"/>
        <v>0</v>
      </c>
      <c r="BW51" s="11" t="b">
        <f t="shared" si="22"/>
        <v>0</v>
      </c>
      <c r="BX51" s="11" t="b">
        <f t="shared" si="22"/>
        <v>0</v>
      </c>
      <c r="BY51" s="11" t="b">
        <f t="shared" si="22"/>
        <v>0</v>
      </c>
      <c r="BZ51" s="11" t="b">
        <f t="shared" si="22"/>
        <v>0</v>
      </c>
      <c r="CA51" s="11" t="b">
        <f t="shared" si="22"/>
        <v>0</v>
      </c>
      <c r="CB51" s="11" t="b">
        <f t="shared" si="22"/>
        <v>0</v>
      </c>
      <c r="CC51" s="11" t="b">
        <f t="shared" si="22"/>
        <v>0</v>
      </c>
      <c r="CD51" s="11" t="b">
        <f t="shared" si="22"/>
        <v>0</v>
      </c>
      <c r="CE51" s="11" t="b">
        <f t="shared" si="22"/>
        <v>0</v>
      </c>
      <c r="CF51" s="11" t="b">
        <f t="shared" si="22"/>
        <v>0</v>
      </c>
      <c r="CG51" s="11" t="b">
        <f t="shared" si="22"/>
        <v>0</v>
      </c>
      <c r="CH51" s="11" t="b">
        <f t="shared" si="22"/>
        <v>0</v>
      </c>
      <c r="CI51" s="11" t="b">
        <f t="shared" si="22"/>
        <v>0</v>
      </c>
      <c r="CJ51" s="11" t="b">
        <f t="shared" si="22"/>
        <v>0</v>
      </c>
      <c r="CK51" s="11" t="b">
        <f t="shared" si="21"/>
        <v>0</v>
      </c>
      <c r="CL51" s="11" t="b">
        <f t="shared" si="14"/>
        <v>0</v>
      </c>
    </row>
    <row r="52" spans="1:91">
      <c r="A52" t="s">
        <v>566</v>
      </c>
      <c r="B52" t="s">
        <v>567</v>
      </c>
      <c r="C52" t="s">
        <v>562</v>
      </c>
      <c r="D52" t="s">
        <v>70</v>
      </c>
      <c r="E52" t="s">
        <v>71</v>
      </c>
      <c r="F52" t="s">
        <v>56</v>
      </c>
      <c r="G52" t="s">
        <v>96</v>
      </c>
      <c r="H52" t="s">
        <v>97</v>
      </c>
      <c r="I52" t="str">
        <f t="shared" si="5"/>
        <v>uk</v>
      </c>
      <c r="J52" t="s">
        <v>74</v>
      </c>
      <c r="K52" t="s">
        <v>98</v>
      </c>
      <c r="L52">
        <v>3</v>
      </c>
      <c r="M52">
        <v>4</v>
      </c>
      <c r="N52">
        <v>3</v>
      </c>
      <c r="O52">
        <v>4</v>
      </c>
      <c r="P52">
        <v>6</v>
      </c>
      <c r="Q52">
        <v>2</v>
      </c>
      <c r="R52">
        <v>2</v>
      </c>
      <c r="S52">
        <v>1</v>
      </c>
      <c r="T52">
        <v>2</v>
      </c>
      <c r="V52">
        <v>6</v>
      </c>
      <c r="W52">
        <v>6</v>
      </c>
      <c r="X52">
        <v>6</v>
      </c>
      <c r="Y52">
        <v>6</v>
      </c>
      <c r="Z52">
        <v>6</v>
      </c>
      <c r="AA52">
        <v>6</v>
      </c>
      <c r="AB52">
        <v>6</v>
      </c>
      <c r="AC52">
        <v>0</v>
      </c>
      <c r="AD52">
        <v>6</v>
      </c>
      <c r="AE52" s="35">
        <v>3</v>
      </c>
      <c r="AF52">
        <v>5</v>
      </c>
      <c r="AG52">
        <v>4</v>
      </c>
      <c r="AH52">
        <v>3</v>
      </c>
      <c r="AI52">
        <v>6</v>
      </c>
      <c r="AJ52">
        <v>6</v>
      </c>
      <c r="AK52">
        <v>6</v>
      </c>
      <c r="AL52">
        <v>4</v>
      </c>
      <c r="AM52">
        <v>6</v>
      </c>
      <c r="AN52">
        <v>5</v>
      </c>
      <c r="AO52">
        <v>6</v>
      </c>
      <c r="AP52">
        <v>2</v>
      </c>
      <c r="AQ52">
        <v>5</v>
      </c>
      <c r="AR52">
        <v>6</v>
      </c>
      <c r="AS52">
        <v>6</v>
      </c>
      <c r="AT52">
        <f t="shared" si="19"/>
        <v>4.625</v>
      </c>
      <c r="AU52">
        <f t="shared" si="6"/>
        <v>1</v>
      </c>
      <c r="AV52">
        <f t="shared" si="20"/>
        <v>6</v>
      </c>
      <c r="AW52">
        <f t="shared" si="7"/>
        <v>1</v>
      </c>
      <c r="AX52" t="s">
        <v>297</v>
      </c>
      <c r="AY52" t="s">
        <v>335</v>
      </c>
      <c r="AZ52" t="s">
        <v>336</v>
      </c>
      <c r="BA52">
        <v>1</v>
      </c>
      <c r="BC52">
        <f t="shared" si="2"/>
        <v>1</v>
      </c>
      <c r="BD52">
        <v>1</v>
      </c>
      <c r="BE52">
        <v>4</v>
      </c>
      <c r="BF52">
        <f t="shared" si="8"/>
        <v>1</v>
      </c>
      <c r="BG52" t="s">
        <v>545</v>
      </c>
      <c r="BH52" t="s">
        <v>301</v>
      </c>
      <c r="BI52" s="1">
        <v>1.2812499999999999E-2</v>
      </c>
      <c r="BJ52" t="s">
        <v>568</v>
      </c>
      <c r="BK52" s="5" t="s">
        <v>736</v>
      </c>
      <c r="BL52" s="5" t="s">
        <v>1146</v>
      </c>
      <c r="BM52" s="11" t="b">
        <f t="shared" si="23"/>
        <v>0</v>
      </c>
      <c r="BN52" s="11" t="b">
        <f t="shared" si="23"/>
        <v>0</v>
      </c>
      <c r="BO52" s="11" t="b">
        <f t="shared" si="23"/>
        <v>0</v>
      </c>
      <c r="BP52" s="11" t="b">
        <f t="shared" si="23"/>
        <v>0</v>
      </c>
      <c r="BQ52" s="11" t="b">
        <f t="shared" si="17"/>
        <v>0</v>
      </c>
      <c r="BR52" s="11" t="b">
        <f t="shared" si="17"/>
        <v>0</v>
      </c>
      <c r="BU52" s="11" t="b">
        <f t="shared" si="9"/>
        <v>0</v>
      </c>
      <c r="BV52" s="11" t="b">
        <f t="shared" si="10"/>
        <v>0</v>
      </c>
      <c r="BW52" s="11" t="b">
        <f t="shared" si="22"/>
        <v>0</v>
      </c>
      <c r="BX52" s="11" t="b">
        <f t="shared" si="22"/>
        <v>0</v>
      </c>
      <c r="BY52" s="11" t="b">
        <f t="shared" si="22"/>
        <v>0</v>
      </c>
      <c r="BZ52" s="11" t="b">
        <f t="shared" si="22"/>
        <v>0</v>
      </c>
      <c r="CA52" s="11" t="b">
        <f t="shared" si="22"/>
        <v>0</v>
      </c>
      <c r="CB52" s="11" t="b">
        <f t="shared" si="22"/>
        <v>0</v>
      </c>
      <c r="CC52" s="11" t="b">
        <f t="shared" si="22"/>
        <v>0</v>
      </c>
      <c r="CD52" s="11" t="b">
        <f t="shared" si="22"/>
        <v>0</v>
      </c>
      <c r="CE52" s="11" t="b">
        <f t="shared" si="22"/>
        <v>0</v>
      </c>
      <c r="CF52" s="11" t="b">
        <f t="shared" si="22"/>
        <v>0</v>
      </c>
      <c r="CG52" s="11" t="b">
        <f t="shared" si="22"/>
        <v>0</v>
      </c>
      <c r="CH52" s="11" t="b">
        <f t="shared" si="22"/>
        <v>0</v>
      </c>
      <c r="CI52" s="11" t="b">
        <f t="shared" si="22"/>
        <v>0</v>
      </c>
      <c r="CJ52" s="11" t="b">
        <f t="shared" si="22"/>
        <v>0</v>
      </c>
      <c r="CK52" s="11" t="b">
        <f t="shared" si="21"/>
        <v>0</v>
      </c>
      <c r="CL52" s="11" t="b">
        <f t="shared" si="14"/>
        <v>0</v>
      </c>
      <c r="CM52" t="s">
        <v>568</v>
      </c>
    </row>
    <row r="53" spans="1:91">
      <c r="A53" t="s">
        <v>569</v>
      </c>
      <c r="B53" t="s">
        <v>570</v>
      </c>
      <c r="C53" t="s">
        <v>562</v>
      </c>
      <c r="D53" t="s">
        <v>54</v>
      </c>
      <c r="E53" t="s">
        <v>71</v>
      </c>
      <c r="F53" t="s">
        <v>116</v>
      </c>
      <c r="G53" t="s">
        <v>96</v>
      </c>
      <c r="H53" t="s">
        <v>58</v>
      </c>
      <c r="I53" t="str">
        <f t="shared" si="5"/>
        <v>Portugal</v>
      </c>
      <c r="J53" t="s">
        <v>74</v>
      </c>
      <c r="K53" t="s">
        <v>60</v>
      </c>
      <c r="L53">
        <v>5</v>
      </c>
      <c r="M53">
        <v>4</v>
      </c>
      <c r="N53">
        <v>5</v>
      </c>
      <c r="O53">
        <v>3</v>
      </c>
      <c r="P53">
        <v>5</v>
      </c>
      <c r="Q53">
        <v>5</v>
      </c>
      <c r="R53">
        <v>5</v>
      </c>
      <c r="S53">
        <v>0</v>
      </c>
      <c r="U53">
        <v>5</v>
      </c>
      <c r="V53">
        <v>5</v>
      </c>
      <c r="W53">
        <v>6</v>
      </c>
      <c r="X53">
        <v>5</v>
      </c>
      <c r="Y53">
        <v>6</v>
      </c>
      <c r="Z53">
        <v>5</v>
      </c>
      <c r="AA53">
        <v>5</v>
      </c>
      <c r="AB53">
        <v>4</v>
      </c>
      <c r="AC53">
        <v>0</v>
      </c>
      <c r="AD53">
        <v>6</v>
      </c>
      <c r="AE53" s="35">
        <v>6</v>
      </c>
      <c r="AF53">
        <v>4</v>
      </c>
      <c r="AG53">
        <v>5</v>
      </c>
      <c r="AH53">
        <v>5</v>
      </c>
      <c r="AI53">
        <v>6</v>
      </c>
      <c r="AJ53">
        <v>5</v>
      </c>
      <c r="AK53">
        <v>6</v>
      </c>
      <c r="AL53">
        <v>4</v>
      </c>
      <c r="AM53">
        <v>5</v>
      </c>
      <c r="AN53">
        <v>6</v>
      </c>
      <c r="AO53">
        <v>5</v>
      </c>
      <c r="AP53">
        <v>5</v>
      </c>
      <c r="AQ53">
        <v>5</v>
      </c>
      <c r="AR53">
        <v>6</v>
      </c>
      <c r="AS53">
        <v>3</v>
      </c>
      <c r="AT53">
        <f t="shared" si="19"/>
        <v>5.125</v>
      </c>
      <c r="AU53">
        <f t="shared" si="6"/>
        <v>1</v>
      </c>
      <c r="AV53">
        <f t="shared" si="20"/>
        <v>5.25</v>
      </c>
      <c r="AW53">
        <f t="shared" si="7"/>
        <v>1</v>
      </c>
      <c r="AX53" t="s">
        <v>282</v>
      </c>
      <c r="AY53" t="s">
        <v>198</v>
      </c>
      <c r="AZ53" t="s">
        <v>571</v>
      </c>
      <c r="BA53">
        <v>2</v>
      </c>
      <c r="BC53">
        <f t="shared" si="2"/>
        <v>2</v>
      </c>
      <c r="BD53">
        <v>1</v>
      </c>
      <c r="BE53">
        <v>2</v>
      </c>
      <c r="BF53">
        <f t="shared" si="8"/>
        <v>1</v>
      </c>
      <c r="BG53" t="s">
        <v>369</v>
      </c>
      <c r="BH53" t="s">
        <v>370</v>
      </c>
      <c r="BI53" s="1">
        <v>4.0856481481481481E-3</v>
      </c>
      <c r="BK53" s="5" t="s">
        <v>1041</v>
      </c>
      <c r="BM53" s="11" t="b">
        <f t="shared" si="23"/>
        <v>0</v>
      </c>
      <c r="BN53" s="11" t="b">
        <f t="shared" si="23"/>
        <v>0</v>
      </c>
      <c r="BO53" s="11" t="b">
        <f t="shared" si="23"/>
        <v>0</v>
      </c>
      <c r="BP53" s="11" t="b">
        <f t="shared" si="23"/>
        <v>0</v>
      </c>
      <c r="BQ53" s="11" t="b">
        <f t="shared" si="17"/>
        <v>0</v>
      </c>
      <c r="BR53" s="11" t="b">
        <f t="shared" si="17"/>
        <v>0</v>
      </c>
      <c r="BU53" s="11" t="b">
        <f t="shared" si="9"/>
        <v>0</v>
      </c>
      <c r="BV53" s="11" t="b">
        <f t="shared" si="10"/>
        <v>0</v>
      </c>
      <c r="BW53" s="11" t="b">
        <f t="shared" si="22"/>
        <v>0</v>
      </c>
      <c r="BX53" s="11" t="b">
        <f t="shared" si="22"/>
        <v>0</v>
      </c>
      <c r="BY53" s="11" t="b">
        <f t="shared" si="22"/>
        <v>0</v>
      </c>
      <c r="BZ53" s="11" t="b">
        <f t="shared" si="22"/>
        <v>0</v>
      </c>
      <c r="CA53" s="11" t="b">
        <f t="shared" si="22"/>
        <v>0</v>
      </c>
      <c r="CB53" s="11" t="b">
        <f t="shared" si="22"/>
        <v>0</v>
      </c>
      <c r="CC53" s="11" t="b">
        <f t="shared" si="22"/>
        <v>0</v>
      </c>
      <c r="CD53" s="11" t="b">
        <f t="shared" si="22"/>
        <v>0</v>
      </c>
      <c r="CE53" s="11" t="b">
        <f t="shared" si="22"/>
        <v>0</v>
      </c>
      <c r="CF53" s="11" t="b">
        <f t="shared" si="22"/>
        <v>0</v>
      </c>
      <c r="CG53" s="11" t="b">
        <f t="shared" si="22"/>
        <v>0</v>
      </c>
      <c r="CH53" s="11" t="b">
        <f t="shared" si="22"/>
        <v>0</v>
      </c>
      <c r="CI53" s="11" t="b">
        <f t="shared" si="22"/>
        <v>0</v>
      </c>
      <c r="CJ53" s="11" t="b">
        <f t="shared" si="22"/>
        <v>0</v>
      </c>
      <c r="CK53" s="11" t="b">
        <f t="shared" si="21"/>
        <v>0</v>
      </c>
      <c r="CL53" s="11" t="b">
        <f t="shared" si="14"/>
        <v>0</v>
      </c>
    </row>
    <row r="54" spans="1:91">
      <c r="A54" t="s">
        <v>572</v>
      </c>
      <c r="B54" t="s">
        <v>573</v>
      </c>
      <c r="C54" t="s">
        <v>562</v>
      </c>
      <c r="D54" t="s">
        <v>70</v>
      </c>
      <c r="E54" t="s">
        <v>55</v>
      </c>
      <c r="F54" t="s">
        <v>56</v>
      </c>
      <c r="G54" t="s">
        <v>72</v>
      </c>
      <c r="H54" t="s">
        <v>58</v>
      </c>
      <c r="I54" t="str">
        <f t="shared" si="5"/>
        <v>Portugal</v>
      </c>
      <c r="J54" t="s">
        <v>59</v>
      </c>
      <c r="K54" t="s">
        <v>60</v>
      </c>
      <c r="L54">
        <v>2</v>
      </c>
      <c r="M54">
        <v>2</v>
      </c>
      <c r="N54">
        <v>3</v>
      </c>
      <c r="O54">
        <v>3</v>
      </c>
      <c r="P54">
        <v>4</v>
      </c>
      <c r="Q54">
        <v>5</v>
      </c>
      <c r="R54">
        <v>5</v>
      </c>
      <c r="S54">
        <v>0</v>
      </c>
      <c r="U54">
        <v>5</v>
      </c>
      <c r="V54">
        <v>3</v>
      </c>
      <c r="W54">
        <v>5</v>
      </c>
      <c r="X54">
        <v>0</v>
      </c>
      <c r="Y54">
        <v>3</v>
      </c>
      <c r="Z54">
        <v>0</v>
      </c>
      <c r="AA54">
        <v>3</v>
      </c>
      <c r="AB54">
        <v>0</v>
      </c>
      <c r="AC54">
        <v>0</v>
      </c>
      <c r="AD54">
        <v>6</v>
      </c>
      <c r="AE54" s="35">
        <v>4</v>
      </c>
      <c r="AF54">
        <v>3</v>
      </c>
      <c r="AG54">
        <v>5</v>
      </c>
      <c r="AH54">
        <v>3</v>
      </c>
      <c r="AI54">
        <v>6</v>
      </c>
      <c r="AJ54">
        <v>4</v>
      </c>
      <c r="AK54">
        <v>3</v>
      </c>
      <c r="AL54">
        <v>3</v>
      </c>
      <c r="AM54">
        <v>4</v>
      </c>
      <c r="AN54">
        <v>4</v>
      </c>
      <c r="AO54">
        <v>4</v>
      </c>
      <c r="AP54">
        <v>4</v>
      </c>
      <c r="AQ54">
        <v>3</v>
      </c>
      <c r="AR54">
        <v>6</v>
      </c>
      <c r="AS54">
        <v>0</v>
      </c>
      <c r="AT54">
        <f t="shared" si="19"/>
        <v>3.875</v>
      </c>
      <c r="AU54">
        <f t="shared" si="6"/>
        <v>1</v>
      </c>
      <c r="AV54">
        <f t="shared" si="20"/>
        <v>2.5</v>
      </c>
      <c r="AW54">
        <f t="shared" si="7"/>
        <v>0</v>
      </c>
      <c r="AX54" t="s">
        <v>297</v>
      </c>
      <c r="AY54" t="s">
        <v>139</v>
      </c>
      <c r="AZ54" t="s">
        <v>412</v>
      </c>
      <c r="BA54">
        <v>1</v>
      </c>
      <c r="BC54">
        <f t="shared" si="2"/>
        <v>1</v>
      </c>
      <c r="BD54">
        <v>1</v>
      </c>
      <c r="BE54">
        <v>1</v>
      </c>
      <c r="BF54">
        <f t="shared" si="8"/>
        <v>0</v>
      </c>
      <c r="BG54" t="s">
        <v>574</v>
      </c>
      <c r="BH54" t="s">
        <v>301</v>
      </c>
      <c r="BI54" s="1">
        <v>2.1874999999999998E-3</v>
      </c>
      <c r="BJ54" t="s">
        <v>575</v>
      </c>
      <c r="BK54" s="5" t="s">
        <v>736</v>
      </c>
      <c r="BL54" s="5" t="s">
        <v>1154</v>
      </c>
      <c r="BM54" s="11" t="b">
        <f t="shared" si="23"/>
        <v>0</v>
      </c>
      <c r="BN54" s="11" t="b">
        <f t="shared" si="23"/>
        <v>0</v>
      </c>
      <c r="BO54" s="11" t="b">
        <f t="shared" si="23"/>
        <v>0</v>
      </c>
      <c r="BP54" s="11" t="b">
        <f t="shared" si="23"/>
        <v>0</v>
      </c>
      <c r="BQ54" s="11" t="b">
        <f t="shared" si="17"/>
        <v>0</v>
      </c>
      <c r="BR54" s="11" t="b">
        <f t="shared" si="17"/>
        <v>0</v>
      </c>
      <c r="BS54" s="5" t="s">
        <v>1066</v>
      </c>
      <c r="BU54" s="11" t="b">
        <f t="shared" si="9"/>
        <v>1</v>
      </c>
      <c r="BV54" s="11" t="b">
        <f t="shared" si="10"/>
        <v>0</v>
      </c>
      <c r="BW54" s="11" t="b">
        <f t="shared" si="22"/>
        <v>0</v>
      </c>
      <c r="BX54" s="11" t="b">
        <f t="shared" si="22"/>
        <v>0</v>
      </c>
      <c r="BY54" s="11" t="b">
        <f t="shared" si="22"/>
        <v>0</v>
      </c>
      <c r="BZ54" s="11" t="b">
        <f t="shared" si="22"/>
        <v>0</v>
      </c>
      <c r="CA54" s="11" t="b">
        <f t="shared" si="22"/>
        <v>0</v>
      </c>
      <c r="CB54" s="11" t="b">
        <f t="shared" si="22"/>
        <v>0</v>
      </c>
      <c r="CC54" s="11" t="b">
        <f t="shared" si="22"/>
        <v>1</v>
      </c>
      <c r="CD54" s="11" t="b">
        <f t="shared" si="22"/>
        <v>0</v>
      </c>
      <c r="CE54" s="11" t="b">
        <f t="shared" si="22"/>
        <v>0</v>
      </c>
      <c r="CF54" s="11" t="b">
        <f t="shared" si="22"/>
        <v>0</v>
      </c>
      <c r="CG54" s="11" t="b">
        <f t="shared" si="22"/>
        <v>0</v>
      </c>
      <c r="CH54" s="11" t="b">
        <f t="shared" si="22"/>
        <v>0</v>
      </c>
      <c r="CI54" s="11" t="b">
        <f t="shared" si="22"/>
        <v>0</v>
      </c>
      <c r="CJ54" s="11" t="b">
        <f t="shared" si="22"/>
        <v>0</v>
      </c>
      <c r="CK54" s="11" t="b">
        <f t="shared" si="21"/>
        <v>0</v>
      </c>
      <c r="CL54" s="11" t="b">
        <f t="shared" si="14"/>
        <v>0</v>
      </c>
      <c r="CM54" t="s">
        <v>151</v>
      </c>
    </row>
    <row r="55" spans="1:91">
      <c r="A55" t="s">
        <v>576</v>
      </c>
      <c r="B55" t="s">
        <v>577</v>
      </c>
      <c r="C55" t="s">
        <v>562</v>
      </c>
      <c r="D55" t="s">
        <v>54</v>
      </c>
      <c r="E55" t="s">
        <v>144</v>
      </c>
      <c r="F55" t="s">
        <v>56</v>
      </c>
      <c r="G55" t="s">
        <v>124</v>
      </c>
      <c r="H55" t="s">
        <v>510</v>
      </c>
      <c r="I55" t="str">
        <f t="shared" si="5"/>
        <v>England</v>
      </c>
      <c r="J55" t="s">
        <v>59</v>
      </c>
      <c r="K55" t="s">
        <v>98</v>
      </c>
      <c r="L55">
        <v>4</v>
      </c>
      <c r="M55">
        <v>3</v>
      </c>
      <c r="N55">
        <v>4</v>
      </c>
      <c r="O55">
        <v>4</v>
      </c>
      <c r="P55">
        <v>5</v>
      </c>
      <c r="Q55">
        <v>3</v>
      </c>
      <c r="R55">
        <v>4</v>
      </c>
      <c r="S55">
        <v>1</v>
      </c>
      <c r="T55">
        <v>2</v>
      </c>
      <c r="V55">
        <v>4</v>
      </c>
      <c r="W55">
        <v>4</v>
      </c>
      <c r="X55">
        <v>4</v>
      </c>
      <c r="Y55">
        <v>4</v>
      </c>
      <c r="Z55">
        <v>4</v>
      </c>
      <c r="AA55">
        <v>4</v>
      </c>
      <c r="AB55">
        <v>4</v>
      </c>
      <c r="AC55">
        <v>4</v>
      </c>
      <c r="AD55">
        <v>2</v>
      </c>
      <c r="AE55" s="35">
        <v>4</v>
      </c>
      <c r="AF55">
        <v>3</v>
      </c>
      <c r="AG55">
        <v>4</v>
      </c>
      <c r="AH55">
        <v>4</v>
      </c>
      <c r="AI55">
        <v>5</v>
      </c>
      <c r="AJ55">
        <v>5</v>
      </c>
      <c r="AK55">
        <v>5</v>
      </c>
      <c r="AL55">
        <v>4</v>
      </c>
      <c r="AM55">
        <v>4</v>
      </c>
      <c r="AN55">
        <v>5</v>
      </c>
      <c r="AO55">
        <v>5</v>
      </c>
      <c r="AP55">
        <v>5</v>
      </c>
      <c r="AQ55">
        <v>5</v>
      </c>
      <c r="AR55">
        <v>6</v>
      </c>
      <c r="AS55">
        <v>2</v>
      </c>
      <c r="AT55">
        <f t="shared" si="19"/>
        <v>4.25</v>
      </c>
      <c r="AU55">
        <f t="shared" si="6"/>
        <v>1</v>
      </c>
      <c r="AV55">
        <f t="shared" si="20"/>
        <v>3.75</v>
      </c>
      <c r="AW55">
        <f t="shared" si="7"/>
        <v>1</v>
      </c>
      <c r="AX55" t="s">
        <v>282</v>
      </c>
      <c r="AY55" t="s">
        <v>228</v>
      </c>
      <c r="AZ55" t="s">
        <v>571</v>
      </c>
      <c r="BA55">
        <v>1</v>
      </c>
      <c r="BC55">
        <f t="shared" si="2"/>
        <v>1</v>
      </c>
      <c r="BD55">
        <v>1</v>
      </c>
      <c r="BE55">
        <v>1</v>
      </c>
      <c r="BF55">
        <f t="shared" si="8"/>
        <v>0</v>
      </c>
      <c r="BG55" t="s">
        <v>292</v>
      </c>
      <c r="BH55" t="s">
        <v>286</v>
      </c>
      <c r="BI55" s="1">
        <v>2.3611111111111111E-3</v>
      </c>
      <c r="BK55" s="5" t="s">
        <v>1041</v>
      </c>
      <c r="BM55" s="11" t="b">
        <f t="shared" si="23"/>
        <v>0</v>
      </c>
      <c r="BN55" s="11" t="b">
        <f t="shared" si="23"/>
        <v>0</v>
      </c>
      <c r="BO55" s="11" t="b">
        <f t="shared" si="23"/>
        <v>0</v>
      </c>
      <c r="BP55" s="11" t="b">
        <f t="shared" si="23"/>
        <v>0</v>
      </c>
      <c r="BQ55" s="11" t="b">
        <f t="shared" si="17"/>
        <v>0</v>
      </c>
      <c r="BR55" s="11" t="b">
        <f t="shared" si="17"/>
        <v>0</v>
      </c>
      <c r="BU55" s="11" t="b">
        <f t="shared" si="9"/>
        <v>0</v>
      </c>
      <c r="BV55" s="11" t="b">
        <f t="shared" si="10"/>
        <v>0</v>
      </c>
      <c r="BW55" s="11" t="b">
        <f t="shared" si="22"/>
        <v>0</v>
      </c>
      <c r="BX55" s="11" t="b">
        <f t="shared" si="22"/>
        <v>0</v>
      </c>
      <c r="BY55" s="11" t="b">
        <f t="shared" si="22"/>
        <v>0</v>
      </c>
      <c r="BZ55" s="11" t="b">
        <f t="shared" si="22"/>
        <v>0</v>
      </c>
      <c r="CA55" s="11" t="b">
        <f t="shared" si="22"/>
        <v>0</v>
      </c>
      <c r="CB55" s="11" t="b">
        <f t="shared" si="22"/>
        <v>0</v>
      </c>
      <c r="CC55" s="11" t="b">
        <f t="shared" si="22"/>
        <v>0</v>
      </c>
      <c r="CD55" s="11" t="b">
        <f t="shared" si="22"/>
        <v>0</v>
      </c>
      <c r="CE55" s="11" t="b">
        <f t="shared" si="22"/>
        <v>0</v>
      </c>
      <c r="CF55" s="11" t="b">
        <f t="shared" si="22"/>
        <v>0</v>
      </c>
      <c r="CG55" s="11" t="b">
        <f t="shared" si="22"/>
        <v>0</v>
      </c>
      <c r="CH55" s="11" t="b">
        <f t="shared" si="22"/>
        <v>0</v>
      </c>
      <c r="CI55" s="11" t="b">
        <f t="shared" si="22"/>
        <v>0</v>
      </c>
      <c r="CJ55" s="11" t="b">
        <f t="shared" si="22"/>
        <v>0</v>
      </c>
      <c r="CK55" s="11" t="b">
        <f t="shared" si="21"/>
        <v>0</v>
      </c>
      <c r="CL55" s="11" t="b">
        <f t="shared" si="14"/>
        <v>0</v>
      </c>
    </row>
    <row r="56" spans="1:91">
      <c r="A56" t="s">
        <v>578</v>
      </c>
      <c r="B56" t="s">
        <v>579</v>
      </c>
      <c r="C56" t="s">
        <v>562</v>
      </c>
      <c r="D56" t="s">
        <v>81</v>
      </c>
      <c r="E56" t="s">
        <v>55</v>
      </c>
      <c r="F56" t="s">
        <v>56</v>
      </c>
      <c r="G56" t="s">
        <v>72</v>
      </c>
      <c r="H56" t="s">
        <v>84</v>
      </c>
      <c r="I56" t="str">
        <f t="shared" si="5"/>
        <v>United States</v>
      </c>
      <c r="J56" t="s">
        <v>74</v>
      </c>
      <c r="K56" t="s">
        <v>60</v>
      </c>
      <c r="L56">
        <v>5</v>
      </c>
      <c r="M56">
        <v>4</v>
      </c>
      <c r="N56">
        <v>5</v>
      </c>
      <c r="O56">
        <v>1</v>
      </c>
      <c r="P56">
        <v>3</v>
      </c>
      <c r="Q56">
        <v>2</v>
      </c>
      <c r="R56">
        <v>4</v>
      </c>
      <c r="S56">
        <v>1</v>
      </c>
      <c r="T56">
        <v>3</v>
      </c>
      <c r="V56">
        <v>5</v>
      </c>
      <c r="W56">
        <v>3</v>
      </c>
      <c r="X56">
        <v>5</v>
      </c>
      <c r="Y56">
        <v>4</v>
      </c>
      <c r="Z56">
        <v>2</v>
      </c>
      <c r="AA56">
        <v>5</v>
      </c>
      <c r="AB56">
        <v>4</v>
      </c>
      <c r="AC56">
        <v>5</v>
      </c>
      <c r="AD56">
        <v>1</v>
      </c>
      <c r="AE56" s="35">
        <v>5</v>
      </c>
      <c r="AF56">
        <v>3</v>
      </c>
      <c r="AG56">
        <v>4</v>
      </c>
      <c r="AH56">
        <v>6</v>
      </c>
      <c r="AI56">
        <v>4</v>
      </c>
      <c r="AJ56">
        <v>5</v>
      </c>
      <c r="AK56">
        <v>3</v>
      </c>
      <c r="AL56">
        <v>5</v>
      </c>
      <c r="AM56">
        <v>3</v>
      </c>
      <c r="AN56">
        <v>3</v>
      </c>
      <c r="AO56">
        <v>4</v>
      </c>
      <c r="AP56">
        <v>3</v>
      </c>
      <c r="AQ56">
        <v>4</v>
      </c>
      <c r="AR56">
        <v>6</v>
      </c>
      <c r="AS56">
        <v>4</v>
      </c>
      <c r="AT56">
        <f t="shared" si="19"/>
        <v>4.375</v>
      </c>
      <c r="AU56">
        <f t="shared" si="6"/>
        <v>1</v>
      </c>
      <c r="AV56">
        <f t="shared" si="20"/>
        <v>3.625</v>
      </c>
      <c r="AW56">
        <f t="shared" si="7"/>
        <v>1</v>
      </c>
      <c r="AX56" t="s">
        <v>61</v>
      </c>
      <c r="AY56" t="s">
        <v>580</v>
      </c>
      <c r="AZ56" t="s">
        <v>581</v>
      </c>
      <c r="BA56">
        <v>0</v>
      </c>
      <c r="BB56">
        <v>1</v>
      </c>
      <c r="BC56">
        <f t="shared" si="2"/>
        <v>1</v>
      </c>
      <c r="BD56">
        <v>1</v>
      </c>
      <c r="BE56">
        <v>1</v>
      </c>
      <c r="BF56">
        <f t="shared" si="8"/>
        <v>0</v>
      </c>
      <c r="BG56" t="s">
        <v>64</v>
      </c>
      <c r="BH56" t="s">
        <v>65</v>
      </c>
      <c r="BI56" s="1">
        <v>2.7662037037037034E-3</v>
      </c>
      <c r="BJ56" t="s">
        <v>582</v>
      </c>
      <c r="BK56" s="5" t="s">
        <v>1042</v>
      </c>
      <c r="BM56" s="11" t="b">
        <f t="shared" si="23"/>
        <v>0</v>
      </c>
      <c r="BN56" s="11" t="b">
        <f t="shared" si="23"/>
        <v>0</v>
      </c>
      <c r="BO56" s="11" t="b">
        <f t="shared" si="23"/>
        <v>0</v>
      </c>
      <c r="BP56" s="11" t="b">
        <f t="shared" si="23"/>
        <v>0</v>
      </c>
      <c r="BQ56" s="11" t="b">
        <f t="shared" si="17"/>
        <v>0</v>
      </c>
      <c r="BR56" s="11" t="b">
        <f t="shared" si="17"/>
        <v>0</v>
      </c>
      <c r="BS56" s="5" t="s">
        <v>1067</v>
      </c>
      <c r="BU56" s="11" t="b">
        <f t="shared" si="9"/>
        <v>0</v>
      </c>
      <c r="BV56" s="11" t="b">
        <f t="shared" si="10"/>
        <v>0</v>
      </c>
      <c r="BW56" s="11" t="b">
        <f t="shared" si="22"/>
        <v>0</v>
      </c>
      <c r="BX56" s="11" t="b">
        <f t="shared" si="22"/>
        <v>0</v>
      </c>
      <c r="BY56" s="11" t="b">
        <f t="shared" si="22"/>
        <v>0</v>
      </c>
      <c r="BZ56" s="11" t="b">
        <f t="shared" si="22"/>
        <v>0</v>
      </c>
      <c r="CA56" s="11" t="b">
        <f t="shared" si="22"/>
        <v>0</v>
      </c>
      <c r="CB56" s="11" t="b">
        <f t="shared" si="22"/>
        <v>0</v>
      </c>
      <c r="CC56" s="11" t="b">
        <f t="shared" ref="CC56:CJ74" si="24">ISNUMBER(SEARCH(CC$2,$BS56))</f>
        <v>0</v>
      </c>
      <c r="CD56" s="11" t="b">
        <f t="shared" si="24"/>
        <v>1</v>
      </c>
      <c r="CE56" s="11" t="b">
        <f t="shared" si="24"/>
        <v>0</v>
      </c>
      <c r="CF56" s="11" t="b">
        <f t="shared" si="24"/>
        <v>0</v>
      </c>
      <c r="CG56" s="11" t="b">
        <f t="shared" si="24"/>
        <v>0</v>
      </c>
      <c r="CH56" s="11" t="b">
        <f t="shared" si="24"/>
        <v>0</v>
      </c>
      <c r="CI56" s="11" t="b">
        <f t="shared" si="24"/>
        <v>0</v>
      </c>
      <c r="CJ56" s="11" t="b">
        <f t="shared" si="24"/>
        <v>0</v>
      </c>
      <c r="CK56" s="11" t="b">
        <f t="shared" si="21"/>
        <v>0</v>
      </c>
      <c r="CL56" s="11" t="b">
        <f t="shared" si="14"/>
        <v>0</v>
      </c>
    </row>
    <row r="57" spans="1:91">
      <c r="A57" t="s">
        <v>583</v>
      </c>
      <c r="B57" t="s">
        <v>584</v>
      </c>
      <c r="C57" t="s">
        <v>562</v>
      </c>
      <c r="D57" t="s">
        <v>70</v>
      </c>
      <c r="E57" t="s">
        <v>71</v>
      </c>
      <c r="F57" t="s">
        <v>56</v>
      </c>
      <c r="G57" t="s">
        <v>72</v>
      </c>
      <c r="H57" t="s">
        <v>125</v>
      </c>
      <c r="I57" t="str">
        <f t="shared" si="5"/>
        <v>United Kingdom</v>
      </c>
      <c r="J57" t="s">
        <v>74</v>
      </c>
      <c r="K57" t="s">
        <v>98</v>
      </c>
      <c r="L57">
        <v>0</v>
      </c>
      <c r="M57">
        <v>4</v>
      </c>
      <c r="N57">
        <v>4</v>
      </c>
      <c r="O57">
        <v>1</v>
      </c>
      <c r="P57">
        <v>6</v>
      </c>
      <c r="Q57">
        <v>5</v>
      </c>
      <c r="R57">
        <v>6</v>
      </c>
      <c r="S57">
        <v>1</v>
      </c>
      <c r="T57">
        <v>2</v>
      </c>
      <c r="V57">
        <v>2</v>
      </c>
      <c r="W57">
        <v>5</v>
      </c>
      <c r="X57">
        <v>2</v>
      </c>
      <c r="Y57">
        <v>6</v>
      </c>
      <c r="Z57">
        <v>2</v>
      </c>
      <c r="AA57">
        <v>5</v>
      </c>
      <c r="AB57">
        <v>2</v>
      </c>
      <c r="AC57">
        <v>5</v>
      </c>
      <c r="AD57">
        <v>1</v>
      </c>
      <c r="AE57" s="35">
        <v>2</v>
      </c>
      <c r="AF57">
        <v>5</v>
      </c>
      <c r="AG57">
        <v>3</v>
      </c>
      <c r="AH57">
        <v>2</v>
      </c>
      <c r="AI57">
        <v>5</v>
      </c>
      <c r="AJ57">
        <v>1</v>
      </c>
      <c r="AK57">
        <v>4</v>
      </c>
      <c r="AL57">
        <v>0</v>
      </c>
      <c r="AM57">
        <v>1</v>
      </c>
      <c r="AN57">
        <v>1</v>
      </c>
      <c r="AO57">
        <v>2</v>
      </c>
      <c r="AP57">
        <v>2</v>
      </c>
      <c r="AQ57">
        <v>1</v>
      </c>
      <c r="AR57">
        <v>6</v>
      </c>
      <c r="AS57">
        <v>0</v>
      </c>
      <c r="AT57">
        <f t="shared" si="19"/>
        <v>2.75</v>
      </c>
      <c r="AU57">
        <f t="shared" si="6"/>
        <v>0</v>
      </c>
      <c r="AV57">
        <f t="shared" si="20"/>
        <v>3.125</v>
      </c>
      <c r="AW57">
        <f t="shared" si="7"/>
        <v>1</v>
      </c>
      <c r="AX57" t="s">
        <v>86</v>
      </c>
      <c r="AY57" t="s">
        <v>585</v>
      </c>
      <c r="AZ57" t="s">
        <v>586</v>
      </c>
      <c r="BA57">
        <v>1</v>
      </c>
      <c r="BC57">
        <f t="shared" si="2"/>
        <v>1</v>
      </c>
      <c r="BD57">
        <v>2</v>
      </c>
      <c r="BE57">
        <v>4</v>
      </c>
      <c r="BF57">
        <f t="shared" si="8"/>
        <v>1</v>
      </c>
      <c r="BG57" t="s">
        <v>587</v>
      </c>
      <c r="BH57" t="s">
        <v>476</v>
      </c>
      <c r="BI57" s="1">
        <v>3.2638888888888891E-3</v>
      </c>
      <c r="BK57" s="5" t="s">
        <v>1041</v>
      </c>
      <c r="BM57" s="11" t="b">
        <f t="shared" si="23"/>
        <v>0</v>
      </c>
      <c r="BN57" s="11" t="b">
        <f t="shared" si="23"/>
        <v>0</v>
      </c>
      <c r="BO57" s="11" t="b">
        <f t="shared" si="23"/>
        <v>0</v>
      </c>
      <c r="BP57" s="11" t="b">
        <f t="shared" si="23"/>
        <v>0</v>
      </c>
      <c r="BQ57" s="11" t="b">
        <f t="shared" si="17"/>
        <v>0</v>
      </c>
      <c r="BR57" s="11" t="b">
        <f t="shared" si="17"/>
        <v>0</v>
      </c>
      <c r="BU57" s="11" t="b">
        <f t="shared" si="9"/>
        <v>0</v>
      </c>
      <c r="BV57" s="11" t="b">
        <f t="shared" si="10"/>
        <v>0</v>
      </c>
      <c r="BW57" s="11" t="b">
        <f t="shared" ref="BW57:CJ75" si="25">ISNUMBER(SEARCH(BW$2,$BS57))</f>
        <v>0</v>
      </c>
      <c r="BX57" s="11" t="b">
        <f t="shared" si="25"/>
        <v>0</v>
      </c>
      <c r="BY57" s="11" t="b">
        <f t="shared" si="25"/>
        <v>0</v>
      </c>
      <c r="BZ57" s="11" t="b">
        <f t="shared" si="25"/>
        <v>0</v>
      </c>
      <c r="CA57" s="11" t="b">
        <f t="shared" si="25"/>
        <v>0</v>
      </c>
      <c r="CB57" s="11" t="b">
        <f t="shared" si="25"/>
        <v>0</v>
      </c>
      <c r="CC57" s="11" t="b">
        <f t="shared" si="25"/>
        <v>0</v>
      </c>
      <c r="CD57" s="11" t="b">
        <f t="shared" si="25"/>
        <v>0</v>
      </c>
      <c r="CE57" s="11" t="b">
        <f t="shared" si="25"/>
        <v>0</v>
      </c>
      <c r="CF57" s="11" t="b">
        <f t="shared" si="25"/>
        <v>0</v>
      </c>
      <c r="CG57" s="11" t="b">
        <f t="shared" si="25"/>
        <v>0</v>
      </c>
      <c r="CH57" s="11" t="b">
        <f t="shared" si="25"/>
        <v>0</v>
      </c>
      <c r="CI57" s="11" t="b">
        <f t="shared" si="25"/>
        <v>0</v>
      </c>
      <c r="CJ57" s="11" t="b">
        <f t="shared" si="24"/>
        <v>0</v>
      </c>
      <c r="CK57" s="11" t="b">
        <f t="shared" si="21"/>
        <v>0</v>
      </c>
      <c r="CL57" s="11" t="b">
        <f t="shared" si="14"/>
        <v>0</v>
      </c>
    </row>
    <row r="58" spans="1:91">
      <c r="A58" t="s">
        <v>588</v>
      </c>
      <c r="B58" t="s">
        <v>589</v>
      </c>
      <c r="C58" t="s">
        <v>562</v>
      </c>
      <c r="D58" t="s">
        <v>54</v>
      </c>
      <c r="E58" t="s">
        <v>71</v>
      </c>
      <c r="F58" t="s">
        <v>222</v>
      </c>
      <c r="G58" t="s">
        <v>72</v>
      </c>
      <c r="H58" t="s">
        <v>254</v>
      </c>
      <c r="I58" t="str">
        <f t="shared" si="5"/>
        <v>Poland</v>
      </c>
      <c r="J58" t="s">
        <v>59</v>
      </c>
      <c r="K58" t="s">
        <v>60</v>
      </c>
      <c r="L58">
        <v>1</v>
      </c>
      <c r="M58">
        <v>4</v>
      </c>
      <c r="N58">
        <v>2</v>
      </c>
      <c r="O58">
        <v>3</v>
      </c>
      <c r="P58">
        <v>6</v>
      </c>
      <c r="Q58">
        <v>4</v>
      </c>
      <c r="R58">
        <v>4</v>
      </c>
      <c r="S58">
        <v>0</v>
      </c>
      <c r="U58">
        <v>6</v>
      </c>
      <c r="V58">
        <v>5</v>
      </c>
      <c r="W58">
        <v>4</v>
      </c>
      <c r="X58">
        <v>4</v>
      </c>
      <c r="Y58">
        <v>5</v>
      </c>
      <c r="Z58">
        <v>5</v>
      </c>
      <c r="AA58">
        <v>5</v>
      </c>
      <c r="AB58">
        <v>4</v>
      </c>
      <c r="AC58">
        <v>1</v>
      </c>
      <c r="AD58">
        <v>5</v>
      </c>
      <c r="AE58" s="35">
        <v>4</v>
      </c>
      <c r="AF58">
        <v>3</v>
      </c>
      <c r="AG58">
        <v>5</v>
      </c>
      <c r="AH58">
        <v>4</v>
      </c>
      <c r="AI58">
        <v>6</v>
      </c>
      <c r="AJ58">
        <v>4</v>
      </c>
      <c r="AK58">
        <v>4</v>
      </c>
      <c r="AL58">
        <v>5</v>
      </c>
      <c r="AM58">
        <v>5</v>
      </c>
      <c r="AN58">
        <v>5</v>
      </c>
      <c r="AO58">
        <v>5</v>
      </c>
      <c r="AP58">
        <v>5</v>
      </c>
      <c r="AQ58">
        <v>5</v>
      </c>
      <c r="AR58">
        <v>6</v>
      </c>
      <c r="AS58">
        <v>2</v>
      </c>
      <c r="AT58">
        <f t="shared" si="19"/>
        <v>4.375</v>
      </c>
      <c r="AU58">
        <f t="shared" si="6"/>
        <v>1</v>
      </c>
      <c r="AV58">
        <f t="shared" si="20"/>
        <v>4.625</v>
      </c>
      <c r="AW58">
        <f t="shared" si="7"/>
        <v>1</v>
      </c>
      <c r="AX58" t="s">
        <v>86</v>
      </c>
      <c r="AY58" t="s">
        <v>590</v>
      </c>
      <c r="AZ58" t="s">
        <v>591</v>
      </c>
      <c r="BA58">
        <v>1</v>
      </c>
      <c r="BC58">
        <f t="shared" si="2"/>
        <v>1</v>
      </c>
      <c r="BD58">
        <v>1</v>
      </c>
      <c r="BE58">
        <v>5</v>
      </c>
      <c r="BF58">
        <f t="shared" si="8"/>
        <v>1</v>
      </c>
      <c r="BG58" t="s">
        <v>168</v>
      </c>
      <c r="BH58" t="s">
        <v>90</v>
      </c>
      <c r="BI58" s="1">
        <v>8.9583333333333338E-3</v>
      </c>
      <c r="BJ58" t="s">
        <v>592</v>
      </c>
      <c r="BK58" s="5" t="s">
        <v>1042</v>
      </c>
      <c r="BM58" s="11" t="b">
        <f t="shared" si="23"/>
        <v>0</v>
      </c>
      <c r="BN58" s="11" t="b">
        <f t="shared" si="23"/>
        <v>0</v>
      </c>
      <c r="BO58" s="11" t="b">
        <f t="shared" si="23"/>
        <v>0</v>
      </c>
      <c r="BP58" s="11" t="b">
        <f t="shared" si="23"/>
        <v>0</v>
      </c>
      <c r="BQ58" s="11" t="b">
        <f t="shared" si="17"/>
        <v>0</v>
      </c>
      <c r="BR58" s="11" t="b">
        <f t="shared" si="17"/>
        <v>0</v>
      </c>
      <c r="BS58" s="5" t="s">
        <v>1068</v>
      </c>
      <c r="BT58" s="5" t="s">
        <v>1069</v>
      </c>
      <c r="BU58" s="11" t="b">
        <f t="shared" si="9"/>
        <v>0</v>
      </c>
      <c r="BV58" s="11" t="b">
        <f t="shared" si="10"/>
        <v>0</v>
      </c>
      <c r="BW58" s="11" t="b">
        <f t="shared" si="25"/>
        <v>0</v>
      </c>
      <c r="BX58" s="11" t="b">
        <f t="shared" si="25"/>
        <v>0</v>
      </c>
      <c r="BY58" s="11" t="b">
        <f t="shared" si="25"/>
        <v>0</v>
      </c>
      <c r="BZ58" s="11" t="b">
        <f t="shared" si="25"/>
        <v>0</v>
      </c>
      <c r="CA58" s="11" t="b">
        <f t="shared" si="25"/>
        <v>1</v>
      </c>
      <c r="CB58" s="11" t="b">
        <f t="shared" si="25"/>
        <v>0</v>
      </c>
      <c r="CC58" s="11" t="b">
        <f t="shared" si="25"/>
        <v>0</v>
      </c>
      <c r="CD58" s="11" t="b">
        <f t="shared" si="25"/>
        <v>0</v>
      </c>
      <c r="CE58" s="11" t="b">
        <f t="shared" si="25"/>
        <v>0</v>
      </c>
      <c r="CF58" s="11" t="b">
        <f t="shared" si="25"/>
        <v>0</v>
      </c>
      <c r="CG58" s="11" t="b">
        <f t="shared" si="25"/>
        <v>0</v>
      </c>
      <c r="CH58" s="11" t="b">
        <f t="shared" si="25"/>
        <v>0</v>
      </c>
      <c r="CI58" s="11" t="b">
        <f t="shared" si="25"/>
        <v>0</v>
      </c>
      <c r="CJ58" s="11" t="b">
        <f t="shared" si="24"/>
        <v>0</v>
      </c>
      <c r="CK58" s="11" t="b">
        <f t="shared" si="21"/>
        <v>0</v>
      </c>
      <c r="CL58" s="11" t="b">
        <f t="shared" si="14"/>
        <v>0</v>
      </c>
    </row>
    <row r="59" spans="1:91">
      <c r="A59" t="s">
        <v>593</v>
      </c>
      <c r="B59" t="s">
        <v>594</v>
      </c>
      <c r="C59" t="s">
        <v>562</v>
      </c>
      <c r="D59" t="s">
        <v>54</v>
      </c>
      <c r="E59" t="s">
        <v>82</v>
      </c>
      <c r="F59" t="s">
        <v>116</v>
      </c>
      <c r="G59" t="s">
        <v>72</v>
      </c>
      <c r="H59" t="s">
        <v>58</v>
      </c>
      <c r="I59" t="str">
        <f t="shared" si="5"/>
        <v>Portugal</v>
      </c>
      <c r="J59" t="s">
        <v>59</v>
      </c>
      <c r="K59" t="s">
        <v>60</v>
      </c>
      <c r="L59">
        <v>1</v>
      </c>
      <c r="M59">
        <v>5</v>
      </c>
      <c r="N59">
        <v>3</v>
      </c>
      <c r="O59">
        <v>4</v>
      </c>
      <c r="P59">
        <v>6</v>
      </c>
      <c r="Q59">
        <v>6</v>
      </c>
      <c r="R59">
        <v>5</v>
      </c>
      <c r="S59">
        <v>0</v>
      </c>
      <c r="U59">
        <v>5</v>
      </c>
      <c r="V59">
        <v>2</v>
      </c>
      <c r="W59">
        <v>1</v>
      </c>
      <c r="X59">
        <v>2</v>
      </c>
      <c r="Y59">
        <v>2</v>
      </c>
      <c r="Z59">
        <v>2</v>
      </c>
      <c r="AA59">
        <v>5</v>
      </c>
      <c r="AB59">
        <v>4</v>
      </c>
      <c r="AC59">
        <v>2</v>
      </c>
      <c r="AD59">
        <v>4</v>
      </c>
      <c r="AE59" s="35">
        <v>4</v>
      </c>
      <c r="AF59">
        <v>1</v>
      </c>
      <c r="AG59">
        <v>1</v>
      </c>
      <c r="AH59">
        <v>1</v>
      </c>
      <c r="AI59">
        <v>5</v>
      </c>
      <c r="AJ59">
        <v>4</v>
      </c>
      <c r="AK59">
        <v>4</v>
      </c>
      <c r="AL59">
        <v>4</v>
      </c>
      <c r="AM59">
        <v>3</v>
      </c>
      <c r="AN59">
        <v>2</v>
      </c>
      <c r="AO59">
        <v>3</v>
      </c>
      <c r="AP59">
        <v>5</v>
      </c>
      <c r="AQ59">
        <v>3</v>
      </c>
      <c r="AR59">
        <v>6</v>
      </c>
      <c r="AS59">
        <v>2</v>
      </c>
      <c r="AT59">
        <f t="shared" si="19"/>
        <v>3</v>
      </c>
      <c r="AU59">
        <f t="shared" si="6"/>
        <v>0</v>
      </c>
      <c r="AV59">
        <f t="shared" si="20"/>
        <v>2.75</v>
      </c>
      <c r="AW59">
        <f t="shared" si="7"/>
        <v>0</v>
      </c>
      <c r="AX59" t="s">
        <v>282</v>
      </c>
      <c r="AY59" t="s">
        <v>595</v>
      </c>
      <c r="AZ59" t="s">
        <v>596</v>
      </c>
      <c r="BA59">
        <v>2</v>
      </c>
      <c r="BC59">
        <f t="shared" si="2"/>
        <v>2</v>
      </c>
      <c r="BD59">
        <v>1</v>
      </c>
      <c r="BE59">
        <v>4</v>
      </c>
      <c r="BF59">
        <f t="shared" si="8"/>
        <v>1</v>
      </c>
      <c r="BG59" t="s">
        <v>292</v>
      </c>
      <c r="BH59" t="s">
        <v>286</v>
      </c>
      <c r="BI59" s="1">
        <v>3.1828703703703702E-3</v>
      </c>
      <c r="BK59" s="5" t="s">
        <v>1041</v>
      </c>
      <c r="BM59" s="11" t="b">
        <f t="shared" si="23"/>
        <v>0</v>
      </c>
      <c r="BN59" s="11" t="b">
        <f t="shared" si="23"/>
        <v>0</v>
      </c>
      <c r="BO59" s="11" t="b">
        <f t="shared" si="23"/>
        <v>0</v>
      </c>
      <c r="BP59" s="11" t="b">
        <f t="shared" si="23"/>
        <v>0</v>
      </c>
      <c r="BQ59" s="11" t="b">
        <f t="shared" si="17"/>
        <v>0</v>
      </c>
      <c r="BR59" s="11" t="b">
        <f t="shared" si="17"/>
        <v>0</v>
      </c>
      <c r="BU59" s="11" t="b">
        <f t="shared" si="9"/>
        <v>0</v>
      </c>
      <c r="BV59" s="11" t="b">
        <f t="shared" si="10"/>
        <v>0</v>
      </c>
      <c r="BW59" s="11" t="b">
        <f t="shared" si="25"/>
        <v>0</v>
      </c>
      <c r="BX59" s="11" t="b">
        <f t="shared" si="25"/>
        <v>0</v>
      </c>
      <c r="BY59" s="11" t="b">
        <f t="shared" si="25"/>
        <v>0</v>
      </c>
      <c r="BZ59" s="11" t="b">
        <f t="shared" si="25"/>
        <v>0</v>
      </c>
      <c r="CA59" s="11" t="b">
        <f t="shared" si="25"/>
        <v>0</v>
      </c>
      <c r="CB59" s="11" t="b">
        <f t="shared" si="25"/>
        <v>0</v>
      </c>
      <c r="CC59" s="11" t="b">
        <f t="shared" si="25"/>
        <v>0</v>
      </c>
      <c r="CD59" s="11" t="b">
        <f t="shared" si="25"/>
        <v>0</v>
      </c>
      <c r="CE59" s="11" t="b">
        <f t="shared" si="25"/>
        <v>0</v>
      </c>
      <c r="CF59" s="11" t="b">
        <f t="shared" si="25"/>
        <v>0</v>
      </c>
      <c r="CG59" s="11" t="b">
        <f t="shared" si="25"/>
        <v>0</v>
      </c>
      <c r="CH59" s="11" t="b">
        <f t="shared" si="25"/>
        <v>0</v>
      </c>
      <c r="CI59" s="11" t="b">
        <f t="shared" si="25"/>
        <v>0</v>
      </c>
      <c r="CJ59" s="11" t="b">
        <f t="shared" si="24"/>
        <v>0</v>
      </c>
      <c r="CK59" s="11" t="b">
        <f t="shared" si="21"/>
        <v>0</v>
      </c>
      <c r="CL59" s="11" t="b">
        <f t="shared" si="14"/>
        <v>0</v>
      </c>
    </row>
    <row r="60" spans="1:91">
      <c r="A60" t="s">
        <v>597</v>
      </c>
      <c r="B60" t="s">
        <v>598</v>
      </c>
      <c r="C60" t="s">
        <v>562</v>
      </c>
      <c r="D60" t="s">
        <v>70</v>
      </c>
      <c r="E60" t="s">
        <v>144</v>
      </c>
      <c r="F60" t="s">
        <v>83</v>
      </c>
      <c r="G60" t="s">
        <v>96</v>
      </c>
      <c r="H60" t="s">
        <v>599</v>
      </c>
      <c r="I60" t="str">
        <f t="shared" si="5"/>
        <v>i was born here??</v>
      </c>
      <c r="J60" t="s">
        <v>59</v>
      </c>
      <c r="K60" t="s">
        <v>98</v>
      </c>
      <c r="L60">
        <v>5</v>
      </c>
      <c r="M60">
        <v>3</v>
      </c>
      <c r="N60">
        <v>5</v>
      </c>
      <c r="O60">
        <v>3</v>
      </c>
      <c r="P60">
        <v>5</v>
      </c>
      <c r="Q60">
        <v>4</v>
      </c>
      <c r="R60">
        <v>2</v>
      </c>
      <c r="S60">
        <v>1</v>
      </c>
      <c r="T60">
        <v>2</v>
      </c>
      <c r="V60">
        <v>1</v>
      </c>
      <c r="W60">
        <v>2</v>
      </c>
      <c r="X60">
        <v>1</v>
      </c>
      <c r="Y60">
        <v>1</v>
      </c>
      <c r="Z60">
        <v>3</v>
      </c>
      <c r="AA60">
        <v>4</v>
      </c>
      <c r="AB60">
        <v>2</v>
      </c>
      <c r="AC60">
        <v>4</v>
      </c>
      <c r="AD60">
        <v>2</v>
      </c>
      <c r="AE60" s="35">
        <v>1</v>
      </c>
      <c r="AF60">
        <v>1</v>
      </c>
      <c r="AG60">
        <v>2</v>
      </c>
      <c r="AH60">
        <v>0</v>
      </c>
      <c r="AI60">
        <v>5</v>
      </c>
      <c r="AJ60">
        <v>3</v>
      </c>
      <c r="AK60">
        <v>5</v>
      </c>
      <c r="AL60">
        <v>3</v>
      </c>
      <c r="AM60">
        <v>3</v>
      </c>
      <c r="AN60">
        <v>3</v>
      </c>
      <c r="AO60">
        <v>3</v>
      </c>
      <c r="AP60">
        <v>2</v>
      </c>
      <c r="AQ60">
        <v>2</v>
      </c>
      <c r="AR60">
        <v>6</v>
      </c>
      <c r="AS60">
        <v>2</v>
      </c>
      <c r="AT60">
        <f t="shared" si="19"/>
        <v>2.5</v>
      </c>
      <c r="AU60">
        <f t="shared" si="6"/>
        <v>0</v>
      </c>
      <c r="AV60">
        <f t="shared" si="20"/>
        <v>2</v>
      </c>
      <c r="AW60">
        <f t="shared" si="7"/>
        <v>0</v>
      </c>
      <c r="AX60" t="s">
        <v>282</v>
      </c>
      <c r="AY60" t="s">
        <v>358</v>
      </c>
      <c r="AZ60" t="s">
        <v>527</v>
      </c>
      <c r="BA60">
        <v>2</v>
      </c>
      <c r="BC60">
        <f t="shared" si="2"/>
        <v>2</v>
      </c>
      <c r="BD60">
        <v>2</v>
      </c>
      <c r="BE60">
        <v>5</v>
      </c>
      <c r="BF60">
        <f t="shared" si="8"/>
        <v>1</v>
      </c>
      <c r="BG60" t="s">
        <v>600</v>
      </c>
      <c r="BH60" t="s">
        <v>601</v>
      </c>
      <c r="BI60" s="1">
        <v>4.6874999999999998E-3</v>
      </c>
      <c r="BJ60" t="s">
        <v>602</v>
      </c>
      <c r="BK60" s="5" t="s">
        <v>1042</v>
      </c>
      <c r="BM60" s="11" t="b">
        <f t="shared" ref="BM60:BP79" si="26">ISNUMBER(SEARCH(BM$2,$BL60))</f>
        <v>0</v>
      </c>
      <c r="BN60" s="11" t="b">
        <f t="shared" si="26"/>
        <v>0</v>
      </c>
      <c r="BO60" s="11" t="b">
        <f t="shared" si="26"/>
        <v>0</v>
      </c>
      <c r="BP60" s="11" t="b">
        <f t="shared" si="26"/>
        <v>0</v>
      </c>
      <c r="BQ60" s="11" t="b">
        <f t="shared" si="17"/>
        <v>0</v>
      </c>
      <c r="BR60" s="11" t="b">
        <f t="shared" si="17"/>
        <v>0</v>
      </c>
      <c r="BS60" s="5" t="s">
        <v>1061</v>
      </c>
      <c r="BT60" s="5" t="s">
        <v>1070</v>
      </c>
      <c r="BU60" s="11" t="b">
        <f t="shared" si="9"/>
        <v>0</v>
      </c>
      <c r="BV60" s="11" t="b">
        <f t="shared" si="10"/>
        <v>1</v>
      </c>
      <c r="BW60" s="11" t="b">
        <f t="shared" si="25"/>
        <v>1</v>
      </c>
      <c r="BX60" s="11" t="b">
        <f t="shared" si="25"/>
        <v>0</v>
      </c>
      <c r="BY60" s="11" t="b">
        <f t="shared" si="25"/>
        <v>0</v>
      </c>
      <c r="BZ60" s="11" t="b">
        <f t="shared" si="25"/>
        <v>0</v>
      </c>
      <c r="CA60" s="11" t="b">
        <f t="shared" si="25"/>
        <v>0</v>
      </c>
      <c r="CB60" s="11" t="b">
        <f t="shared" si="25"/>
        <v>0</v>
      </c>
      <c r="CC60" s="11" t="b">
        <f t="shared" si="25"/>
        <v>0</v>
      </c>
      <c r="CD60" s="11" t="b">
        <f t="shared" si="25"/>
        <v>0</v>
      </c>
      <c r="CE60" s="11" t="b">
        <f t="shared" si="25"/>
        <v>0</v>
      </c>
      <c r="CF60" s="11" t="b">
        <f t="shared" si="25"/>
        <v>0</v>
      </c>
      <c r="CG60" s="11" t="b">
        <f t="shared" si="25"/>
        <v>0</v>
      </c>
      <c r="CH60" s="11" t="b">
        <f t="shared" si="25"/>
        <v>0</v>
      </c>
      <c r="CI60" s="11" t="b">
        <f t="shared" si="25"/>
        <v>0</v>
      </c>
      <c r="CJ60" s="11" t="b">
        <f t="shared" si="24"/>
        <v>0</v>
      </c>
      <c r="CK60" s="11" t="b">
        <f t="shared" si="21"/>
        <v>0</v>
      </c>
      <c r="CL60" s="11" t="b">
        <f t="shared" si="14"/>
        <v>0</v>
      </c>
    </row>
    <row r="61" spans="1:91">
      <c r="A61" t="s">
        <v>603</v>
      </c>
      <c r="B61" t="s">
        <v>604</v>
      </c>
      <c r="C61" t="s">
        <v>562</v>
      </c>
      <c r="D61" t="s">
        <v>70</v>
      </c>
      <c r="E61" t="s">
        <v>55</v>
      </c>
      <c r="F61" t="s">
        <v>56</v>
      </c>
      <c r="G61" t="s">
        <v>72</v>
      </c>
      <c r="H61" t="s">
        <v>254</v>
      </c>
      <c r="I61" t="str">
        <f t="shared" si="5"/>
        <v>Poland</v>
      </c>
      <c r="J61" t="s">
        <v>59</v>
      </c>
      <c r="K61" t="s">
        <v>444</v>
      </c>
      <c r="L61">
        <v>3</v>
      </c>
      <c r="M61">
        <v>2</v>
      </c>
      <c r="N61">
        <v>3</v>
      </c>
      <c r="O61">
        <v>4</v>
      </c>
      <c r="P61">
        <v>4</v>
      </c>
      <c r="Q61">
        <v>5</v>
      </c>
      <c r="R61">
        <v>3</v>
      </c>
      <c r="S61">
        <v>0</v>
      </c>
      <c r="U61">
        <v>6</v>
      </c>
      <c r="V61">
        <v>5</v>
      </c>
      <c r="W61">
        <v>4</v>
      </c>
      <c r="X61">
        <v>5</v>
      </c>
      <c r="Y61">
        <v>4</v>
      </c>
      <c r="Z61">
        <v>5</v>
      </c>
      <c r="AA61">
        <v>6</v>
      </c>
      <c r="AB61">
        <v>4</v>
      </c>
      <c r="AC61">
        <v>1</v>
      </c>
      <c r="AD61">
        <v>5</v>
      </c>
      <c r="AE61" s="35">
        <v>5</v>
      </c>
      <c r="AF61">
        <v>5</v>
      </c>
      <c r="AG61">
        <v>6</v>
      </c>
      <c r="AH61">
        <v>6</v>
      </c>
      <c r="AI61">
        <v>6</v>
      </c>
      <c r="AJ61">
        <v>6</v>
      </c>
      <c r="AK61">
        <v>4</v>
      </c>
      <c r="AL61">
        <v>3</v>
      </c>
      <c r="AM61">
        <v>6</v>
      </c>
      <c r="AN61">
        <v>6</v>
      </c>
      <c r="AO61">
        <v>6</v>
      </c>
      <c r="AP61">
        <v>6</v>
      </c>
      <c r="AQ61">
        <v>6</v>
      </c>
      <c r="AR61">
        <v>6</v>
      </c>
      <c r="AS61">
        <v>2</v>
      </c>
      <c r="AT61">
        <f t="shared" si="19"/>
        <v>5.125</v>
      </c>
      <c r="AU61">
        <f t="shared" si="6"/>
        <v>1</v>
      </c>
      <c r="AV61">
        <f t="shared" si="20"/>
        <v>4.75</v>
      </c>
      <c r="AW61">
        <f t="shared" si="7"/>
        <v>1</v>
      </c>
      <c r="AX61" t="s">
        <v>282</v>
      </c>
      <c r="AY61" t="s">
        <v>367</v>
      </c>
      <c r="AZ61" t="s">
        <v>368</v>
      </c>
      <c r="BA61">
        <v>0</v>
      </c>
      <c r="BB61">
        <v>2</v>
      </c>
      <c r="BC61">
        <f t="shared" si="2"/>
        <v>2</v>
      </c>
      <c r="BD61">
        <v>1</v>
      </c>
      <c r="BE61">
        <v>2</v>
      </c>
      <c r="BF61">
        <f t="shared" si="8"/>
        <v>1</v>
      </c>
      <c r="BG61" t="s">
        <v>292</v>
      </c>
      <c r="BH61" t="s">
        <v>286</v>
      </c>
      <c r="BI61" s="1">
        <v>9.3055555555555548E-3</v>
      </c>
      <c r="BJ61" t="s">
        <v>605</v>
      </c>
      <c r="BK61" s="5" t="s">
        <v>1051</v>
      </c>
      <c r="BM61" s="11" t="b">
        <f t="shared" si="26"/>
        <v>0</v>
      </c>
      <c r="BN61" s="11" t="b">
        <f t="shared" si="26"/>
        <v>0</v>
      </c>
      <c r="BO61" s="11" t="b">
        <f t="shared" si="26"/>
        <v>0</v>
      </c>
      <c r="BP61" s="11" t="b">
        <f t="shared" si="26"/>
        <v>0</v>
      </c>
      <c r="BQ61" s="11" t="b">
        <f t="shared" si="17"/>
        <v>0</v>
      </c>
      <c r="BR61" s="11" t="b">
        <f t="shared" si="17"/>
        <v>0</v>
      </c>
      <c r="BS61" s="5" t="s">
        <v>1071</v>
      </c>
      <c r="BU61" s="11" t="b">
        <f t="shared" si="9"/>
        <v>0</v>
      </c>
      <c r="BV61" s="11" t="b">
        <f t="shared" si="10"/>
        <v>0</v>
      </c>
      <c r="BW61" s="11" t="b">
        <f t="shared" si="25"/>
        <v>0</v>
      </c>
      <c r="BX61" s="11" t="b">
        <f t="shared" si="25"/>
        <v>0</v>
      </c>
      <c r="BY61" s="11" t="b">
        <f t="shared" si="25"/>
        <v>0</v>
      </c>
      <c r="BZ61" s="11" t="b">
        <f t="shared" si="25"/>
        <v>0</v>
      </c>
      <c r="CA61" s="11" t="b">
        <f t="shared" si="25"/>
        <v>0</v>
      </c>
      <c r="CB61" s="11" t="b">
        <f t="shared" si="25"/>
        <v>0</v>
      </c>
      <c r="CC61" s="11" t="b">
        <f t="shared" si="25"/>
        <v>1</v>
      </c>
      <c r="CD61" s="11" t="b">
        <f t="shared" si="25"/>
        <v>0</v>
      </c>
      <c r="CE61" s="11" t="b">
        <f t="shared" si="25"/>
        <v>0</v>
      </c>
      <c r="CF61" s="11" t="b">
        <f t="shared" si="25"/>
        <v>0</v>
      </c>
      <c r="CG61" s="11" t="b">
        <f t="shared" si="25"/>
        <v>0</v>
      </c>
      <c r="CH61" s="11" t="b">
        <f t="shared" si="25"/>
        <v>0</v>
      </c>
      <c r="CI61" s="11" t="b">
        <f t="shared" si="25"/>
        <v>0</v>
      </c>
      <c r="CJ61" s="11" t="b">
        <f t="shared" si="24"/>
        <v>0</v>
      </c>
      <c r="CK61" s="11" t="b">
        <f t="shared" si="21"/>
        <v>0</v>
      </c>
      <c r="CL61" s="11" t="b">
        <f t="shared" si="14"/>
        <v>0</v>
      </c>
      <c r="CM61" t="s">
        <v>92</v>
      </c>
    </row>
    <row r="62" spans="1:91">
      <c r="A62" t="s">
        <v>606</v>
      </c>
      <c r="B62" t="s">
        <v>607</v>
      </c>
      <c r="C62" t="s">
        <v>562</v>
      </c>
      <c r="D62" t="s">
        <v>54</v>
      </c>
      <c r="E62" t="s">
        <v>71</v>
      </c>
      <c r="F62" t="s">
        <v>116</v>
      </c>
      <c r="G62" t="s">
        <v>72</v>
      </c>
      <c r="H62" t="s">
        <v>608</v>
      </c>
      <c r="I62" t="str">
        <f t="shared" si="5"/>
        <v>greece</v>
      </c>
      <c r="J62" t="s">
        <v>74</v>
      </c>
      <c r="K62" t="s">
        <v>60</v>
      </c>
      <c r="L62">
        <v>3</v>
      </c>
      <c r="M62">
        <v>4</v>
      </c>
      <c r="N62">
        <v>3</v>
      </c>
      <c r="O62">
        <v>3</v>
      </c>
      <c r="P62">
        <v>5</v>
      </c>
      <c r="Q62">
        <v>4</v>
      </c>
      <c r="R62">
        <v>5</v>
      </c>
      <c r="S62">
        <v>0</v>
      </c>
      <c r="U62">
        <v>4</v>
      </c>
      <c r="V62">
        <v>6</v>
      </c>
      <c r="W62">
        <v>6</v>
      </c>
      <c r="X62">
        <v>6</v>
      </c>
      <c r="Y62">
        <v>6</v>
      </c>
      <c r="Z62">
        <v>6</v>
      </c>
      <c r="AA62">
        <v>6</v>
      </c>
      <c r="AB62">
        <v>5</v>
      </c>
      <c r="AC62">
        <v>1</v>
      </c>
      <c r="AD62">
        <v>5</v>
      </c>
      <c r="AE62" s="35">
        <v>6</v>
      </c>
      <c r="AF62">
        <v>6</v>
      </c>
      <c r="AG62">
        <v>6</v>
      </c>
      <c r="AH62">
        <v>6</v>
      </c>
      <c r="AI62">
        <v>6</v>
      </c>
      <c r="AJ62">
        <v>6</v>
      </c>
      <c r="AK62">
        <v>6</v>
      </c>
      <c r="AL62">
        <v>6</v>
      </c>
      <c r="AM62">
        <v>6</v>
      </c>
      <c r="AN62">
        <v>6</v>
      </c>
      <c r="AO62">
        <v>6</v>
      </c>
      <c r="AP62">
        <v>6</v>
      </c>
      <c r="AQ62">
        <v>6</v>
      </c>
      <c r="AR62">
        <v>6</v>
      </c>
      <c r="AS62">
        <v>4</v>
      </c>
      <c r="AT62">
        <f t="shared" si="19"/>
        <v>6</v>
      </c>
      <c r="AU62">
        <f t="shared" si="6"/>
        <v>1</v>
      </c>
      <c r="AV62">
        <f t="shared" si="20"/>
        <v>5.75</v>
      </c>
      <c r="AW62">
        <f t="shared" si="7"/>
        <v>1</v>
      </c>
      <c r="AX62" t="s">
        <v>282</v>
      </c>
      <c r="AY62" t="s">
        <v>609</v>
      </c>
      <c r="AZ62" t="s">
        <v>610</v>
      </c>
      <c r="BA62">
        <v>0</v>
      </c>
      <c r="BB62">
        <v>2</v>
      </c>
      <c r="BC62">
        <f t="shared" si="2"/>
        <v>2</v>
      </c>
      <c r="BD62">
        <v>1</v>
      </c>
      <c r="BE62">
        <v>2</v>
      </c>
      <c r="BF62">
        <f t="shared" si="8"/>
        <v>1</v>
      </c>
      <c r="BG62" t="s">
        <v>292</v>
      </c>
      <c r="BH62" t="s">
        <v>286</v>
      </c>
      <c r="BI62" t="s">
        <v>611</v>
      </c>
      <c r="BJ62" t="s">
        <v>612</v>
      </c>
      <c r="BK62" s="5" t="s">
        <v>736</v>
      </c>
      <c r="BL62" s="5" t="s">
        <v>1151</v>
      </c>
      <c r="BM62" s="11" t="b">
        <f t="shared" si="26"/>
        <v>0</v>
      </c>
      <c r="BN62" s="11" t="b">
        <f t="shared" si="26"/>
        <v>1</v>
      </c>
      <c r="BO62" s="11" t="b">
        <f t="shared" si="26"/>
        <v>0</v>
      </c>
      <c r="BP62" s="11" t="b">
        <f t="shared" si="26"/>
        <v>0</v>
      </c>
      <c r="BQ62" s="11" t="b">
        <f t="shared" si="17"/>
        <v>0</v>
      </c>
      <c r="BR62" s="11" t="b">
        <f t="shared" si="17"/>
        <v>0</v>
      </c>
      <c r="BU62" s="11" t="b">
        <f t="shared" si="9"/>
        <v>0</v>
      </c>
      <c r="BV62" s="11" t="b">
        <f t="shared" si="10"/>
        <v>0</v>
      </c>
      <c r="BW62" s="11" t="b">
        <f t="shared" si="25"/>
        <v>0</v>
      </c>
      <c r="BX62" s="11" t="b">
        <f t="shared" si="25"/>
        <v>0</v>
      </c>
      <c r="BY62" s="11" t="b">
        <f t="shared" si="25"/>
        <v>0</v>
      </c>
      <c r="BZ62" s="11" t="b">
        <f t="shared" si="25"/>
        <v>0</v>
      </c>
      <c r="CA62" s="11" t="b">
        <f t="shared" si="25"/>
        <v>0</v>
      </c>
      <c r="CB62" s="11" t="b">
        <f t="shared" si="25"/>
        <v>0</v>
      </c>
      <c r="CC62" s="11" t="b">
        <f t="shared" si="25"/>
        <v>0</v>
      </c>
      <c r="CD62" s="11" t="b">
        <f t="shared" si="25"/>
        <v>0</v>
      </c>
      <c r="CE62" s="11" t="b">
        <f t="shared" si="25"/>
        <v>0</v>
      </c>
      <c r="CF62" s="11" t="b">
        <f t="shared" si="25"/>
        <v>0</v>
      </c>
      <c r="CG62" s="11" t="b">
        <f t="shared" si="25"/>
        <v>0</v>
      </c>
      <c r="CH62" s="11" t="b">
        <f t="shared" si="25"/>
        <v>0</v>
      </c>
      <c r="CI62" s="11" t="b">
        <f t="shared" si="25"/>
        <v>0</v>
      </c>
      <c r="CJ62" s="11" t="b">
        <f t="shared" si="24"/>
        <v>0</v>
      </c>
      <c r="CK62" s="11" t="b">
        <f t="shared" si="21"/>
        <v>0</v>
      </c>
      <c r="CL62" s="11" t="b">
        <f t="shared" si="14"/>
        <v>0</v>
      </c>
    </row>
    <row r="63" spans="1:91">
      <c r="A63" t="s">
        <v>613</v>
      </c>
      <c r="B63" t="s">
        <v>614</v>
      </c>
      <c r="C63" t="s">
        <v>562</v>
      </c>
      <c r="D63" t="s">
        <v>54</v>
      </c>
      <c r="E63" t="s">
        <v>144</v>
      </c>
      <c r="F63" t="s">
        <v>116</v>
      </c>
      <c r="G63" t="s">
        <v>57</v>
      </c>
      <c r="H63" t="s">
        <v>254</v>
      </c>
      <c r="I63" t="str">
        <f t="shared" si="5"/>
        <v>Poland</v>
      </c>
      <c r="J63" t="s">
        <v>59</v>
      </c>
      <c r="K63" t="s">
        <v>60</v>
      </c>
      <c r="L63">
        <v>3</v>
      </c>
      <c r="M63">
        <v>1</v>
      </c>
      <c r="N63">
        <v>3</v>
      </c>
      <c r="O63">
        <v>2</v>
      </c>
      <c r="P63">
        <v>1</v>
      </c>
      <c r="Q63">
        <v>3</v>
      </c>
      <c r="R63">
        <v>1</v>
      </c>
      <c r="S63">
        <v>0</v>
      </c>
      <c r="U63">
        <v>6</v>
      </c>
      <c r="V63">
        <v>6</v>
      </c>
      <c r="W63">
        <v>6</v>
      </c>
      <c r="X63">
        <v>4</v>
      </c>
      <c r="Y63">
        <v>4</v>
      </c>
      <c r="Z63">
        <v>6</v>
      </c>
      <c r="AA63">
        <v>6</v>
      </c>
      <c r="AB63">
        <v>5</v>
      </c>
      <c r="AC63">
        <v>2</v>
      </c>
      <c r="AD63">
        <v>4</v>
      </c>
      <c r="AE63" s="35">
        <v>5</v>
      </c>
      <c r="AF63">
        <v>3</v>
      </c>
      <c r="AG63">
        <v>4</v>
      </c>
      <c r="AH63">
        <v>4</v>
      </c>
      <c r="AI63">
        <v>4</v>
      </c>
      <c r="AJ63">
        <v>4</v>
      </c>
      <c r="AK63">
        <v>4</v>
      </c>
      <c r="AL63">
        <v>4</v>
      </c>
      <c r="AM63">
        <v>4</v>
      </c>
      <c r="AN63">
        <v>2</v>
      </c>
      <c r="AO63">
        <v>3</v>
      </c>
      <c r="AP63">
        <v>4</v>
      </c>
      <c r="AQ63">
        <v>4</v>
      </c>
      <c r="AR63">
        <v>6</v>
      </c>
      <c r="AS63">
        <v>2</v>
      </c>
      <c r="AT63">
        <f t="shared" si="19"/>
        <v>4</v>
      </c>
      <c r="AU63">
        <f t="shared" si="6"/>
        <v>1</v>
      </c>
      <c r="AV63">
        <f t="shared" si="20"/>
        <v>5.125</v>
      </c>
      <c r="AW63">
        <f t="shared" si="7"/>
        <v>1</v>
      </c>
      <c r="AX63" t="s">
        <v>145</v>
      </c>
      <c r="AY63" t="s">
        <v>615</v>
      </c>
      <c r="AZ63" t="s">
        <v>616</v>
      </c>
      <c r="BA63">
        <v>1</v>
      </c>
      <c r="BC63">
        <f t="shared" si="2"/>
        <v>1</v>
      </c>
      <c r="BD63">
        <v>1</v>
      </c>
      <c r="BE63">
        <v>1</v>
      </c>
      <c r="BF63">
        <f t="shared" si="8"/>
        <v>0</v>
      </c>
      <c r="BG63" t="s">
        <v>453</v>
      </c>
      <c r="BH63" t="s">
        <v>149</v>
      </c>
      <c r="BI63" s="1">
        <v>1.9444444444444442E-3</v>
      </c>
      <c r="BK63" s="5" t="s">
        <v>1041</v>
      </c>
      <c r="BM63" s="11" t="b">
        <f t="shared" si="26"/>
        <v>0</v>
      </c>
      <c r="BN63" s="11" t="b">
        <f t="shared" si="26"/>
        <v>0</v>
      </c>
      <c r="BO63" s="11" t="b">
        <f t="shared" si="26"/>
        <v>0</v>
      </c>
      <c r="BP63" s="11" t="b">
        <f t="shared" si="26"/>
        <v>0</v>
      </c>
      <c r="BQ63" s="11" t="b">
        <f t="shared" si="17"/>
        <v>0</v>
      </c>
      <c r="BR63" s="11" t="b">
        <f t="shared" si="17"/>
        <v>0</v>
      </c>
      <c r="BU63" s="11" t="b">
        <f t="shared" si="9"/>
        <v>0</v>
      </c>
      <c r="BV63" s="11" t="b">
        <f t="shared" si="10"/>
        <v>0</v>
      </c>
      <c r="BW63" s="11" t="b">
        <f t="shared" si="25"/>
        <v>0</v>
      </c>
      <c r="BX63" s="11" t="b">
        <f t="shared" si="25"/>
        <v>0</v>
      </c>
      <c r="BY63" s="11" t="b">
        <f t="shared" si="25"/>
        <v>0</v>
      </c>
      <c r="BZ63" s="11" t="b">
        <f t="shared" si="25"/>
        <v>0</v>
      </c>
      <c r="CA63" s="11" t="b">
        <f t="shared" si="25"/>
        <v>0</v>
      </c>
      <c r="CB63" s="11" t="b">
        <f t="shared" si="25"/>
        <v>0</v>
      </c>
      <c r="CC63" s="11" t="b">
        <f t="shared" si="25"/>
        <v>0</v>
      </c>
      <c r="CD63" s="11" t="b">
        <f t="shared" si="25"/>
        <v>0</v>
      </c>
      <c r="CE63" s="11" t="b">
        <f t="shared" si="25"/>
        <v>0</v>
      </c>
      <c r="CF63" s="11" t="b">
        <f t="shared" si="25"/>
        <v>0</v>
      </c>
      <c r="CG63" s="11" t="b">
        <f t="shared" si="25"/>
        <v>0</v>
      </c>
      <c r="CH63" s="11" t="b">
        <f t="shared" si="25"/>
        <v>0</v>
      </c>
      <c r="CI63" s="11" t="b">
        <f t="shared" si="25"/>
        <v>0</v>
      </c>
      <c r="CJ63" s="11" t="b">
        <f t="shared" si="24"/>
        <v>0</v>
      </c>
      <c r="CK63" s="11" t="b">
        <f t="shared" si="21"/>
        <v>0</v>
      </c>
      <c r="CL63" s="11" t="b">
        <f t="shared" si="14"/>
        <v>0</v>
      </c>
    </row>
    <row r="64" spans="1:91">
      <c r="A64" t="s">
        <v>617</v>
      </c>
      <c r="B64" t="s">
        <v>618</v>
      </c>
      <c r="C64" t="s">
        <v>562</v>
      </c>
      <c r="D64" t="s">
        <v>54</v>
      </c>
      <c r="E64" t="s">
        <v>82</v>
      </c>
      <c r="F64" t="s">
        <v>116</v>
      </c>
      <c r="G64" t="s">
        <v>57</v>
      </c>
      <c r="H64" t="s">
        <v>58</v>
      </c>
      <c r="I64" t="str">
        <f t="shared" si="5"/>
        <v>Portugal</v>
      </c>
      <c r="J64" t="s">
        <v>59</v>
      </c>
      <c r="K64" t="s">
        <v>60</v>
      </c>
      <c r="L64">
        <v>0</v>
      </c>
      <c r="M64">
        <v>3</v>
      </c>
      <c r="N64">
        <v>0</v>
      </c>
      <c r="O64">
        <v>2</v>
      </c>
      <c r="P64">
        <v>0</v>
      </c>
      <c r="Q64">
        <v>3</v>
      </c>
      <c r="R64">
        <v>2</v>
      </c>
      <c r="S64">
        <v>0</v>
      </c>
      <c r="U64">
        <v>5</v>
      </c>
      <c r="V64">
        <v>2</v>
      </c>
      <c r="W64">
        <v>5</v>
      </c>
      <c r="X64">
        <v>6</v>
      </c>
      <c r="Y64">
        <v>6</v>
      </c>
      <c r="Z64">
        <v>5</v>
      </c>
      <c r="AA64">
        <v>6</v>
      </c>
      <c r="AB64">
        <v>2</v>
      </c>
      <c r="AC64">
        <v>4</v>
      </c>
      <c r="AD64">
        <v>2</v>
      </c>
      <c r="AE64" s="35">
        <v>0</v>
      </c>
      <c r="AF64">
        <v>5</v>
      </c>
      <c r="AG64">
        <v>2</v>
      </c>
      <c r="AH64">
        <v>1</v>
      </c>
      <c r="AI64">
        <v>6</v>
      </c>
      <c r="AJ64">
        <v>1</v>
      </c>
      <c r="AK64">
        <v>5</v>
      </c>
      <c r="AL64">
        <v>4</v>
      </c>
      <c r="AM64">
        <v>0</v>
      </c>
      <c r="AN64">
        <v>0</v>
      </c>
      <c r="AO64">
        <v>0</v>
      </c>
      <c r="AP64">
        <v>0</v>
      </c>
      <c r="AQ64">
        <v>1</v>
      </c>
      <c r="AR64">
        <v>6</v>
      </c>
      <c r="AS64">
        <v>0</v>
      </c>
      <c r="AT64">
        <f t="shared" si="19"/>
        <v>3</v>
      </c>
      <c r="AU64">
        <f t="shared" si="6"/>
        <v>0</v>
      </c>
      <c r="AV64">
        <f t="shared" si="20"/>
        <v>4.25</v>
      </c>
      <c r="AW64">
        <f t="shared" si="7"/>
        <v>1</v>
      </c>
      <c r="AX64" t="s">
        <v>297</v>
      </c>
      <c r="AY64" t="s">
        <v>619</v>
      </c>
      <c r="AZ64" t="s">
        <v>620</v>
      </c>
      <c r="BA64">
        <v>0</v>
      </c>
      <c r="BB64">
        <v>0</v>
      </c>
      <c r="BC64">
        <f t="shared" si="2"/>
        <v>0</v>
      </c>
      <c r="BD64">
        <v>2</v>
      </c>
      <c r="BE64">
        <v>5</v>
      </c>
      <c r="BF64">
        <f t="shared" si="8"/>
        <v>1</v>
      </c>
      <c r="BG64" t="s">
        <v>621</v>
      </c>
      <c r="BH64" t="s">
        <v>622</v>
      </c>
      <c r="BI64" s="1">
        <v>5.3356481481481484E-3</v>
      </c>
      <c r="BJ64" t="s">
        <v>623</v>
      </c>
      <c r="BK64" s="5" t="s">
        <v>736</v>
      </c>
      <c r="BL64" s="5" t="s">
        <v>1154</v>
      </c>
      <c r="BM64" s="11" t="b">
        <f t="shared" si="26"/>
        <v>0</v>
      </c>
      <c r="BN64" s="11" t="b">
        <f t="shared" si="26"/>
        <v>0</v>
      </c>
      <c r="BO64" s="11" t="b">
        <f t="shared" si="26"/>
        <v>0</v>
      </c>
      <c r="BP64" s="11" t="b">
        <f t="shared" si="26"/>
        <v>0</v>
      </c>
      <c r="BQ64" s="11" t="b">
        <f t="shared" si="17"/>
        <v>0</v>
      </c>
      <c r="BR64" s="11" t="b">
        <f t="shared" si="17"/>
        <v>0</v>
      </c>
      <c r="BS64" s="5" t="s">
        <v>1066</v>
      </c>
      <c r="BU64" s="11" t="b">
        <f t="shared" si="9"/>
        <v>1</v>
      </c>
      <c r="BV64" s="11" t="b">
        <f t="shared" si="10"/>
        <v>0</v>
      </c>
      <c r="BW64" s="11" t="b">
        <f t="shared" si="25"/>
        <v>0</v>
      </c>
      <c r="BX64" s="11" t="b">
        <f t="shared" si="25"/>
        <v>0</v>
      </c>
      <c r="BY64" s="11" t="b">
        <f t="shared" si="25"/>
        <v>0</v>
      </c>
      <c r="BZ64" s="11" t="b">
        <f t="shared" si="25"/>
        <v>0</v>
      </c>
      <c r="CA64" s="11" t="b">
        <f t="shared" si="25"/>
        <v>0</v>
      </c>
      <c r="CB64" s="11" t="b">
        <f t="shared" si="25"/>
        <v>0</v>
      </c>
      <c r="CC64" s="11" t="b">
        <f t="shared" si="25"/>
        <v>1</v>
      </c>
      <c r="CD64" s="11" t="b">
        <f t="shared" si="25"/>
        <v>0</v>
      </c>
      <c r="CE64" s="11" t="b">
        <f t="shared" si="25"/>
        <v>0</v>
      </c>
      <c r="CF64" s="11" t="b">
        <f t="shared" si="25"/>
        <v>0</v>
      </c>
      <c r="CG64" s="11" t="b">
        <f t="shared" si="25"/>
        <v>0</v>
      </c>
      <c r="CH64" s="11" t="b">
        <f t="shared" si="25"/>
        <v>0</v>
      </c>
      <c r="CI64" s="11" t="b">
        <f t="shared" si="25"/>
        <v>0</v>
      </c>
      <c r="CJ64" s="11" t="b">
        <f t="shared" si="24"/>
        <v>0</v>
      </c>
      <c r="CK64" s="11" t="b">
        <f t="shared" si="21"/>
        <v>0</v>
      </c>
      <c r="CL64" s="11" t="b">
        <f t="shared" si="14"/>
        <v>0</v>
      </c>
      <c r="CM64" t="s">
        <v>624</v>
      </c>
    </row>
    <row r="65" spans="1:91">
      <c r="A65" t="s">
        <v>625</v>
      </c>
      <c r="B65" t="s">
        <v>626</v>
      </c>
      <c r="C65" t="s">
        <v>562</v>
      </c>
      <c r="D65" t="s">
        <v>70</v>
      </c>
      <c r="E65" t="s">
        <v>71</v>
      </c>
      <c r="F65" t="s">
        <v>56</v>
      </c>
      <c r="G65" t="s">
        <v>96</v>
      </c>
      <c r="H65" t="s">
        <v>58</v>
      </c>
      <c r="I65" t="str">
        <f t="shared" si="5"/>
        <v>Portugal</v>
      </c>
      <c r="J65" t="s">
        <v>59</v>
      </c>
      <c r="K65" t="s">
        <v>60</v>
      </c>
      <c r="L65">
        <v>1</v>
      </c>
      <c r="M65">
        <v>5</v>
      </c>
      <c r="N65">
        <v>4</v>
      </c>
      <c r="O65">
        <v>3</v>
      </c>
      <c r="P65">
        <v>5</v>
      </c>
      <c r="Q65">
        <v>5</v>
      </c>
      <c r="R65">
        <v>2</v>
      </c>
      <c r="S65">
        <v>0</v>
      </c>
      <c r="U65">
        <v>5</v>
      </c>
      <c r="V65">
        <v>4</v>
      </c>
      <c r="W65">
        <v>5</v>
      </c>
      <c r="X65">
        <v>4</v>
      </c>
      <c r="Y65">
        <v>6</v>
      </c>
      <c r="Z65">
        <v>1</v>
      </c>
      <c r="AA65">
        <v>3</v>
      </c>
      <c r="AB65">
        <v>1</v>
      </c>
      <c r="AC65">
        <v>6</v>
      </c>
      <c r="AD65">
        <v>0</v>
      </c>
      <c r="AE65" s="35">
        <v>5</v>
      </c>
      <c r="AF65">
        <v>6</v>
      </c>
      <c r="AG65">
        <v>4</v>
      </c>
      <c r="AH65">
        <v>4</v>
      </c>
      <c r="AI65">
        <v>5</v>
      </c>
      <c r="AJ65">
        <v>6</v>
      </c>
      <c r="AK65">
        <v>0</v>
      </c>
      <c r="AL65">
        <v>0</v>
      </c>
      <c r="AM65">
        <v>6</v>
      </c>
      <c r="AN65">
        <v>6</v>
      </c>
      <c r="AO65">
        <v>6</v>
      </c>
      <c r="AP65">
        <v>6</v>
      </c>
      <c r="AQ65">
        <v>6</v>
      </c>
      <c r="AR65">
        <v>6</v>
      </c>
      <c r="AS65">
        <v>0</v>
      </c>
      <c r="AT65">
        <f t="shared" si="19"/>
        <v>3.75</v>
      </c>
      <c r="AU65">
        <f t="shared" si="6"/>
        <v>1</v>
      </c>
      <c r="AV65">
        <f t="shared" si="20"/>
        <v>3</v>
      </c>
      <c r="AW65">
        <f t="shared" si="7"/>
        <v>0</v>
      </c>
      <c r="AX65" t="s">
        <v>61</v>
      </c>
      <c r="AY65" t="s">
        <v>627</v>
      </c>
      <c r="AZ65" t="s">
        <v>628</v>
      </c>
      <c r="BA65">
        <v>2</v>
      </c>
      <c r="BC65">
        <f t="shared" si="2"/>
        <v>2</v>
      </c>
      <c r="BD65">
        <v>2</v>
      </c>
      <c r="BE65">
        <v>5</v>
      </c>
      <c r="BF65">
        <f t="shared" si="8"/>
        <v>1</v>
      </c>
      <c r="BG65" t="s">
        <v>629</v>
      </c>
      <c r="BH65" t="s">
        <v>630</v>
      </c>
      <c r="BI65" s="1">
        <v>1.1087962962962964E-2</v>
      </c>
      <c r="BJ65" t="s">
        <v>631</v>
      </c>
      <c r="BK65" s="5" t="s">
        <v>1042</v>
      </c>
      <c r="BM65" s="11" t="b">
        <f t="shared" si="26"/>
        <v>0</v>
      </c>
      <c r="BN65" s="11" t="b">
        <f t="shared" si="26"/>
        <v>0</v>
      </c>
      <c r="BO65" s="11" t="b">
        <f t="shared" si="26"/>
        <v>0</v>
      </c>
      <c r="BP65" s="11" t="b">
        <f t="shared" si="26"/>
        <v>0</v>
      </c>
      <c r="BQ65" s="11" t="b">
        <f t="shared" si="17"/>
        <v>0</v>
      </c>
      <c r="BR65" s="11" t="b">
        <f t="shared" si="17"/>
        <v>0</v>
      </c>
      <c r="BS65" s="5" t="s">
        <v>1047</v>
      </c>
      <c r="BT65" s="5" t="s">
        <v>1072</v>
      </c>
      <c r="BU65" s="11" t="b">
        <f t="shared" si="9"/>
        <v>0</v>
      </c>
      <c r="BV65" s="11" t="b">
        <f t="shared" si="10"/>
        <v>0</v>
      </c>
      <c r="BW65" s="11" t="b">
        <f t="shared" si="25"/>
        <v>1</v>
      </c>
      <c r="BX65" s="11" t="b">
        <f t="shared" si="25"/>
        <v>0</v>
      </c>
      <c r="BY65" s="11" t="b">
        <f t="shared" si="25"/>
        <v>0</v>
      </c>
      <c r="BZ65" s="11" t="b">
        <f t="shared" si="25"/>
        <v>0</v>
      </c>
      <c r="CA65" s="11" t="b">
        <f t="shared" si="25"/>
        <v>0</v>
      </c>
      <c r="CB65" s="11" t="b">
        <f t="shared" si="25"/>
        <v>0</v>
      </c>
      <c r="CC65" s="11" t="b">
        <f t="shared" si="25"/>
        <v>0</v>
      </c>
      <c r="CD65" s="11" t="b">
        <f t="shared" si="25"/>
        <v>0</v>
      </c>
      <c r="CE65" s="11" t="b">
        <f t="shared" si="25"/>
        <v>0</v>
      </c>
      <c r="CF65" s="11" t="b">
        <f t="shared" si="25"/>
        <v>0</v>
      </c>
      <c r="CG65" s="11" t="b">
        <f t="shared" si="25"/>
        <v>0</v>
      </c>
      <c r="CH65" s="11" t="b">
        <f t="shared" si="25"/>
        <v>0</v>
      </c>
      <c r="CI65" s="11" t="b">
        <f t="shared" si="25"/>
        <v>0</v>
      </c>
      <c r="CJ65" s="11" t="b">
        <f t="shared" si="24"/>
        <v>0</v>
      </c>
      <c r="CK65" s="11" t="b">
        <f t="shared" si="21"/>
        <v>0</v>
      </c>
      <c r="CL65" s="11" t="b">
        <f t="shared" si="14"/>
        <v>0</v>
      </c>
    </row>
    <row r="66" spans="1:91">
      <c r="A66" t="s">
        <v>632</v>
      </c>
      <c r="B66" t="s">
        <v>633</v>
      </c>
      <c r="C66" t="s">
        <v>562</v>
      </c>
      <c r="D66" t="s">
        <v>70</v>
      </c>
      <c r="E66" t="s">
        <v>71</v>
      </c>
      <c r="F66" t="s">
        <v>56</v>
      </c>
      <c r="G66" t="s">
        <v>72</v>
      </c>
      <c r="H66" t="s">
        <v>109</v>
      </c>
      <c r="I66" t="str">
        <f t="shared" si="5"/>
        <v>UK</v>
      </c>
      <c r="J66" t="s">
        <v>59</v>
      </c>
      <c r="K66" t="s">
        <v>98</v>
      </c>
      <c r="L66">
        <v>2</v>
      </c>
      <c r="M66">
        <v>3</v>
      </c>
      <c r="N66">
        <v>2</v>
      </c>
      <c r="O66">
        <v>3</v>
      </c>
      <c r="P66">
        <v>1</v>
      </c>
      <c r="Q66">
        <v>3</v>
      </c>
      <c r="R66">
        <v>5</v>
      </c>
      <c r="S66">
        <v>1</v>
      </c>
      <c r="T66">
        <v>2</v>
      </c>
      <c r="V66">
        <v>4</v>
      </c>
      <c r="W66">
        <v>4</v>
      </c>
      <c r="X66">
        <v>3</v>
      </c>
      <c r="Y66">
        <v>4</v>
      </c>
      <c r="Z66">
        <v>4</v>
      </c>
      <c r="AA66">
        <v>4</v>
      </c>
      <c r="AB66">
        <v>4</v>
      </c>
      <c r="AC66">
        <v>2</v>
      </c>
      <c r="AD66">
        <v>4</v>
      </c>
      <c r="AE66" s="35">
        <v>4</v>
      </c>
      <c r="AF66">
        <v>1</v>
      </c>
      <c r="AG66">
        <v>5</v>
      </c>
      <c r="AH66">
        <v>5</v>
      </c>
      <c r="AI66">
        <v>5</v>
      </c>
      <c r="AJ66">
        <v>4</v>
      </c>
      <c r="AK66">
        <v>3</v>
      </c>
      <c r="AL66">
        <v>4</v>
      </c>
      <c r="AM66">
        <v>2</v>
      </c>
      <c r="AN66">
        <v>4</v>
      </c>
      <c r="AO66">
        <v>4</v>
      </c>
      <c r="AP66">
        <v>4</v>
      </c>
      <c r="AQ66">
        <v>5</v>
      </c>
      <c r="AR66">
        <v>6</v>
      </c>
      <c r="AS66">
        <v>1</v>
      </c>
      <c r="AT66">
        <f t="shared" si="19"/>
        <v>3.875</v>
      </c>
      <c r="AU66">
        <f t="shared" si="6"/>
        <v>1</v>
      </c>
      <c r="AV66">
        <f t="shared" si="20"/>
        <v>3.875</v>
      </c>
      <c r="AW66">
        <f t="shared" si="7"/>
        <v>1</v>
      </c>
      <c r="AX66" t="s">
        <v>86</v>
      </c>
      <c r="AY66" t="s">
        <v>634</v>
      </c>
      <c r="AZ66" t="s">
        <v>635</v>
      </c>
      <c r="BA66">
        <v>0</v>
      </c>
      <c r="BB66">
        <v>1</v>
      </c>
      <c r="BC66">
        <f t="shared" si="2"/>
        <v>1</v>
      </c>
      <c r="BD66">
        <v>1</v>
      </c>
      <c r="BE66">
        <v>1</v>
      </c>
      <c r="BF66">
        <f t="shared" si="8"/>
        <v>0</v>
      </c>
      <c r="BG66" t="s">
        <v>106</v>
      </c>
      <c r="BH66" t="s">
        <v>90</v>
      </c>
      <c r="BI66" s="1">
        <v>5.115740740740741E-3</v>
      </c>
      <c r="BJ66" t="s">
        <v>636</v>
      </c>
      <c r="BK66" s="5" t="s">
        <v>736</v>
      </c>
      <c r="BL66" s="5" t="s">
        <v>1155</v>
      </c>
      <c r="BM66" s="11" t="b">
        <f t="shared" si="26"/>
        <v>0</v>
      </c>
      <c r="BN66" s="11" t="b">
        <f t="shared" si="26"/>
        <v>0</v>
      </c>
      <c r="BO66" s="11" t="b">
        <f t="shared" si="26"/>
        <v>0</v>
      </c>
      <c r="BP66" s="11" t="b">
        <f t="shared" si="26"/>
        <v>0</v>
      </c>
      <c r="BQ66" s="11" t="b">
        <f t="shared" si="17"/>
        <v>0</v>
      </c>
      <c r="BR66" s="11" t="b">
        <f t="shared" si="17"/>
        <v>0</v>
      </c>
      <c r="BU66" s="11" t="b">
        <f t="shared" si="9"/>
        <v>0</v>
      </c>
      <c r="BV66" s="11" t="b">
        <f t="shared" si="10"/>
        <v>0</v>
      </c>
      <c r="BW66" s="11" t="b">
        <f t="shared" si="25"/>
        <v>0</v>
      </c>
      <c r="BX66" s="11" t="b">
        <f t="shared" si="25"/>
        <v>0</v>
      </c>
      <c r="BY66" s="11" t="b">
        <f t="shared" si="25"/>
        <v>0</v>
      </c>
      <c r="BZ66" s="11" t="b">
        <f t="shared" si="25"/>
        <v>0</v>
      </c>
      <c r="CA66" s="11" t="b">
        <f t="shared" si="25"/>
        <v>0</v>
      </c>
      <c r="CB66" s="11" t="b">
        <f t="shared" si="25"/>
        <v>0</v>
      </c>
      <c r="CC66" s="11" t="b">
        <f t="shared" si="25"/>
        <v>0</v>
      </c>
      <c r="CD66" s="11" t="b">
        <f t="shared" si="25"/>
        <v>0</v>
      </c>
      <c r="CE66" s="11" t="b">
        <f t="shared" si="25"/>
        <v>0</v>
      </c>
      <c r="CF66" s="11" t="b">
        <f t="shared" si="25"/>
        <v>0</v>
      </c>
      <c r="CG66" s="11" t="b">
        <f t="shared" si="25"/>
        <v>0</v>
      </c>
      <c r="CH66" s="11" t="b">
        <f t="shared" si="25"/>
        <v>0</v>
      </c>
      <c r="CI66" s="11" t="b">
        <f t="shared" si="25"/>
        <v>0</v>
      </c>
      <c r="CJ66" s="11" t="b">
        <f t="shared" si="24"/>
        <v>0</v>
      </c>
      <c r="CK66" s="11" t="b">
        <f t="shared" si="21"/>
        <v>0</v>
      </c>
      <c r="CL66" s="11" t="b">
        <f t="shared" si="14"/>
        <v>0</v>
      </c>
      <c r="CM66" t="s">
        <v>637</v>
      </c>
    </row>
    <row r="67" spans="1:91">
      <c r="A67" t="s">
        <v>638</v>
      </c>
      <c r="B67" t="s">
        <v>639</v>
      </c>
      <c r="C67" t="s">
        <v>562</v>
      </c>
      <c r="D67" t="s">
        <v>54</v>
      </c>
      <c r="E67" t="s">
        <v>71</v>
      </c>
      <c r="F67" t="s">
        <v>56</v>
      </c>
      <c r="G67" t="s">
        <v>96</v>
      </c>
      <c r="H67" t="s">
        <v>640</v>
      </c>
      <c r="I67" t="str">
        <f t="shared" si="5"/>
        <v>Latvia</v>
      </c>
      <c r="J67" t="s">
        <v>74</v>
      </c>
      <c r="K67" t="s">
        <v>60</v>
      </c>
      <c r="L67">
        <v>1</v>
      </c>
      <c r="M67">
        <v>2</v>
      </c>
      <c r="N67">
        <v>4</v>
      </c>
      <c r="O67">
        <v>2</v>
      </c>
      <c r="P67">
        <v>4</v>
      </c>
      <c r="Q67">
        <v>4</v>
      </c>
      <c r="R67">
        <v>3</v>
      </c>
      <c r="S67">
        <v>0</v>
      </c>
      <c r="U67">
        <v>4</v>
      </c>
      <c r="V67">
        <v>0</v>
      </c>
      <c r="W67">
        <v>1</v>
      </c>
      <c r="X67">
        <v>2</v>
      </c>
      <c r="Y67">
        <v>4</v>
      </c>
      <c r="Z67">
        <v>4</v>
      </c>
      <c r="AA67">
        <v>5</v>
      </c>
      <c r="AB67">
        <v>2</v>
      </c>
      <c r="AC67">
        <v>5</v>
      </c>
      <c r="AD67">
        <v>1</v>
      </c>
      <c r="AE67" s="35">
        <v>0</v>
      </c>
      <c r="AF67">
        <v>0</v>
      </c>
      <c r="AG67">
        <v>0</v>
      </c>
      <c r="AH67">
        <v>0</v>
      </c>
      <c r="AI67">
        <v>4</v>
      </c>
      <c r="AJ67">
        <v>0</v>
      </c>
      <c r="AK67">
        <v>2</v>
      </c>
      <c r="AL67">
        <v>0</v>
      </c>
      <c r="AM67">
        <v>0</v>
      </c>
      <c r="AN67">
        <v>0</v>
      </c>
      <c r="AO67">
        <v>0</v>
      </c>
      <c r="AP67">
        <v>0</v>
      </c>
      <c r="AQ67">
        <v>0</v>
      </c>
      <c r="AR67">
        <v>6</v>
      </c>
      <c r="AS67">
        <v>1</v>
      </c>
      <c r="AT67">
        <f t="shared" ref="AT67:AT98" si="27">AVERAGE(AE67,AF67,AG67,AH67,AI67,AJ67,AK67,AL67)</f>
        <v>0.75</v>
      </c>
      <c r="AU67">
        <f t="shared" si="6"/>
        <v>0</v>
      </c>
      <c r="AV67">
        <f t="shared" ref="AV67:AV98" si="28">AVERAGE(AX69,V67,W67,X67:AB67,AD67)</f>
        <v>2.375</v>
      </c>
      <c r="AW67">
        <f t="shared" si="7"/>
        <v>0</v>
      </c>
      <c r="AX67" t="s">
        <v>341</v>
      </c>
      <c r="AY67" t="s">
        <v>110</v>
      </c>
      <c r="AZ67" t="s">
        <v>641</v>
      </c>
      <c r="BA67">
        <v>0</v>
      </c>
      <c r="BB67">
        <v>1</v>
      </c>
      <c r="BC67">
        <f t="shared" ref="BC67:BC113" si="29">IF(BB67="",BA67,BB67)</f>
        <v>1</v>
      </c>
      <c r="BD67">
        <v>1</v>
      </c>
      <c r="BE67">
        <v>5</v>
      </c>
      <c r="BF67">
        <f t="shared" si="8"/>
        <v>1</v>
      </c>
      <c r="BG67" t="s">
        <v>307</v>
      </c>
      <c r="BH67" t="s">
        <v>308</v>
      </c>
      <c r="BI67" s="1">
        <v>5.4629629629629637E-3</v>
      </c>
      <c r="BJ67" t="s">
        <v>642</v>
      </c>
      <c r="BK67" s="5" t="s">
        <v>1042</v>
      </c>
      <c r="BM67" s="11" t="b">
        <f t="shared" si="26"/>
        <v>0</v>
      </c>
      <c r="BN67" s="11" t="b">
        <f t="shared" si="26"/>
        <v>0</v>
      </c>
      <c r="BO67" s="11" t="b">
        <f t="shared" si="26"/>
        <v>0</v>
      </c>
      <c r="BP67" s="11" t="b">
        <f t="shared" si="26"/>
        <v>0</v>
      </c>
      <c r="BQ67" s="11" t="b">
        <f t="shared" si="17"/>
        <v>0</v>
      </c>
      <c r="BR67" s="11" t="b">
        <f t="shared" si="17"/>
        <v>0</v>
      </c>
      <c r="BS67" s="5" t="s">
        <v>1047</v>
      </c>
      <c r="BT67" s="5" t="s">
        <v>1073</v>
      </c>
      <c r="BU67" s="11" t="b">
        <f t="shared" si="9"/>
        <v>0</v>
      </c>
      <c r="BV67" s="11" t="b">
        <f t="shared" si="10"/>
        <v>0</v>
      </c>
      <c r="BW67" s="11" t="b">
        <f t="shared" si="25"/>
        <v>1</v>
      </c>
      <c r="BX67" s="11" t="b">
        <f t="shared" si="25"/>
        <v>0</v>
      </c>
      <c r="BY67" s="11" t="b">
        <f t="shared" si="25"/>
        <v>0</v>
      </c>
      <c r="BZ67" s="11" t="b">
        <f t="shared" si="25"/>
        <v>0</v>
      </c>
      <c r="CA67" s="11" t="b">
        <f t="shared" si="25"/>
        <v>0</v>
      </c>
      <c r="CB67" s="11" t="b">
        <f t="shared" si="25"/>
        <v>0</v>
      </c>
      <c r="CC67" s="11" t="b">
        <f t="shared" si="25"/>
        <v>0</v>
      </c>
      <c r="CD67" s="11" t="b">
        <f t="shared" si="25"/>
        <v>0</v>
      </c>
      <c r="CE67" s="11" t="b">
        <f t="shared" si="25"/>
        <v>0</v>
      </c>
      <c r="CF67" s="11" t="b">
        <f t="shared" si="25"/>
        <v>0</v>
      </c>
      <c r="CG67" s="11" t="b">
        <f t="shared" si="25"/>
        <v>0</v>
      </c>
      <c r="CH67" s="11" t="b">
        <f t="shared" si="25"/>
        <v>0</v>
      </c>
      <c r="CI67" s="11" t="b">
        <f t="shared" si="25"/>
        <v>0</v>
      </c>
      <c r="CJ67" s="11" t="b">
        <f t="shared" si="24"/>
        <v>0</v>
      </c>
      <c r="CK67" s="11" t="b">
        <f t="shared" si="21"/>
        <v>1</v>
      </c>
      <c r="CL67" s="11" t="b">
        <f t="shared" si="14"/>
        <v>0</v>
      </c>
    </row>
    <row r="68" spans="1:91">
      <c r="A68" t="s">
        <v>643</v>
      </c>
      <c r="B68" t="s">
        <v>644</v>
      </c>
      <c r="C68" t="s">
        <v>562</v>
      </c>
      <c r="D68" t="s">
        <v>54</v>
      </c>
      <c r="E68" t="s">
        <v>55</v>
      </c>
      <c r="F68" t="s">
        <v>56</v>
      </c>
      <c r="G68" t="s">
        <v>96</v>
      </c>
      <c r="H68" t="s">
        <v>383</v>
      </c>
      <c r="I68" t="str">
        <f t="shared" ref="I68:I131" si="30">H68</f>
        <v>Belgium</v>
      </c>
      <c r="J68" t="s">
        <v>74</v>
      </c>
      <c r="K68" t="s">
        <v>60</v>
      </c>
      <c r="L68">
        <v>5</v>
      </c>
      <c r="M68">
        <v>1</v>
      </c>
      <c r="N68">
        <v>5</v>
      </c>
      <c r="O68">
        <v>1</v>
      </c>
      <c r="P68">
        <v>4</v>
      </c>
      <c r="Q68">
        <v>4</v>
      </c>
      <c r="R68">
        <v>5</v>
      </c>
      <c r="S68">
        <v>0</v>
      </c>
      <c r="U68">
        <v>4</v>
      </c>
      <c r="V68">
        <v>5</v>
      </c>
      <c r="W68">
        <v>5</v>
      </c>
      <c r="X68">
        <v>5</v>
      </c>
      <c r="Y68">
        <v>6</v>
      </c>
      <c r="Z68">
        <v>5</v>
      </c>
      <c r="AA68">
        <v>6</v>
      </c>
      <c r="AB68">
        <v>5</v>
      </c>
      <c r="AC68">
        <v>1</v>
      </c>
      <c r="AD68">
        <v>5</v>
      </c>
      <c r="AE68" s="35">
        <v>4</v>
      </c>
      <c r="AF68">
        <v>5</v>
      </c>
      <c r="AG68">
        <v>5</v>
      </c>
      <c r="AH68">
        <v>3</v>
      </c>
      <c r="AI68">
        <v>5</v>
      </c>
      <c r="AJ68">
        <v>5</v>
      </c>
      <c r="AK68">
        <v>4</v>
      </c>
      <c r="AL68">
        <v>3</v>
      </c>
      <c r="AM68">
        <v>4</v>
      </c>
      <c r="AN68">
        <v>4</v>
      </c>
      <c r="AO68">
        <v>4</v>
      </c>
      <c r="AP68">
        <v>4</v>
      </c>
      <c r="AQ68">
        <v>4</v>
      </c>
      <c r="AR68">
        <v>6</v>
      </c>
      <c r="AS68">
        <v>1</v>
      </c>
      <c r="AT68">
        <f t="shared" si="27"/>
        <v>4.25</v>
      </c>
      <c r="AU68">
        <f t="shared" ref="AU68:AU131" si="31">IF(AT68&gt;3,1,0)</f>
        <v>1</v>
      </c>
      <c r="AV68">
        <f t="shared" si="28"/>
        <v>5.25</v>
      </c>
      <c r="AW68">
        <f t="shared" ref="AW68:AW131" si="32">IF(AV68&gt;3, 1, 0)</f>
        <v>1</v>
      </c>
      <c r="AX68" t="s">
        <v>282</v>
      </c>
      <c r="AY68" t="s">
        <v>645</v>
      </c>
      <c r="AZ68" t="s">
        <v>646</v>
      </c>
      <c r="BA68">
        <v>2</v>
      </c>
      <c r="BC68">
        <f t="shared" si="29"/>
        <v>2</v>
      </c>
      <c r="BD68">
        <v>2</v>
      </c>
      <c r="BE68">
        <v>3</v>
      </c>
      <c r="BF68">
        <f t="shared" ref="BF68:BF131" si="33">IF(BE68=1,0,1)</f>
        <v>1</v>
      </c>
      <c r="BG68" t="s">
        <v>647</v>
      </c>
      <c r="BH68" t="s">
        <v>601</v>
      </c>
      <c r="BI68" s="1">
        <v>5.0462962962962961E-3</v>
      </c>
      <c r="BJ68" t="s">
        <v>648</v>
      </c>
      <c r="BK68" s="5" t="s">
        <v>1041</v>
      </c>
      <c r="BM68" s="11" t="b">
        <f t="shared" si="26"/>
        <v>0</v>
      </c>
      <c r="BN68" s="11" t="b">
        <f t="shared" si="26"/>
        <v>0</v>
      </c>
      <c r="BO68" s="11" t="b">
        <f t="shared" si="26"/>
        <v>0</v>
      </c>
      <c r="BP68" s="11" t="b">
        <f t="shared" si="26"/>
        <v>0</v>
      </c>
      <c r="BQ68" s="11" t="b">
        <f t="shared" si="17"/>
        <v>0</v>
      </c>
      <c r="BR68" s="11" t="b">
        <f t="shared" si="17"/>
        <v>0</v>
      </c>
      <c r="BU68" s="11" t="b">
        <f t="shared" ref="BU68:BU131" si="34">ISNUMBER(SEARCH($BU$2,BS68))</f>
        <v>0</v>
      </c>
      <c r="BV68" s="11" t="b">
        <f t="shared" ref="BV68:BV131" si="35">ISNUMBER(SEARCH("NLU",BS68))</f>
        <v>0</v>
      </c>
      <c r="BW68" s="11" t="b">
        <f t="shared" si="25"/>
        <v>0</v>
      </c>
      <c r="BX68" s="11" t="b">
        <f t="shared" si="25"/>
        <v>0</v>
      </c>
      <c r="BY68" s="11" t="b">
        <f t="shared" si="25"/>
        <v>0</v>
      </c>
      <c r="BZ68" s="11" t="b">
        <f t="shared" si="25"/>
        <v>0</v>
      </c>
      <c r="CA68" s="11" t="b">
        <f t="shared" si="25"/>
        <v>0</v>
      </c>
      <c r="CB68" s="11" t="b">
        <f t="shared" si="25"/>
        <v>0</v>
      </c>
      <c r="CC68" s="11" t="b">
        <f t="shared" si="25"/>
        <v>0</v>
      </c>
      <c r="CD68" s="11" t="b">
        <f t="shared" si="25"/>
        <v>0</v>
      </c>
      <c r="CE68" s="11" t="b">
        <f t="shared" si="25"/>
        <v>0</v>
      </c>
      <c r="CF68" s="11" t="b">
        <f t="shared" si="25"/>
        <v>0</v>
      </c>
      <c r="CG68" s="11" t="b">
        <f t="shared" si="25"/>
        <v>0</v>
      </c>
      <c r="CH68" s="11" t="b">
        <f t="shared" si="25"/>
        <v>0</v>
      </c>
      <c r="CI68" s="11" t="b">
        <f t="shared" si="25"/>
        <v>0</v>
      </c>
      <c r="CJ68" s="11" t="b">
        <f t="shared" si="24"/>
        <v>0</v>
      </c>
      <c r="CK68" s="11" t="b">
        <f t="shared" si="21"/>
        <v>0</v>
      </c>
      <c r="CL68" s="11" t="b">
        <f t="shared" ref="CL68:CL131" si="36">ISNUMBER(SEARCH($CL$2,$BT68))</f>
        <v>0</v>
      </c>
    </row>
    <row r="69" spans="1:91">
      <c r="A69" t="s">
        <v>649</v>
      </c>
      <c r="B69" t="s">
        <v>650</v>
      </c>
      <c r="C69" t="s">
        <v>562</v>
      </c>
      <c r="D69" t="s">
        <v>81</v>
      </c>
      <c r="E69" t="s">
        <v>95</v>
      </c>
      <c r="F69" t="s">
        <v>56</v>
      </c>
      <c r="G69" t="s">
        <v>72</v>
      </c>
      <c r="H69" t="s">
        <v>651</v>
      </c>
      <c r="I69" t="str">
        <f t="shared" si="30"/>
        <v>Patras, Greece.</v>
      </c>
      <c r="J69" t="s">
        <v>59</v>
      </c>
      <c r="K69" t="s">
        <v>60</v>
      </c>
      <c r="L69">
        <v>3</v>
      </c>
      <c r="M69">
        <v>2</v>
      </c>
      <c r="N69">
        <v>3</v>
      </c>
      <c r="O69">
        <v>2</v>
      </c>
      <c r="P69">
        <v>5</v>
      </c>
      <c r="Q69">
        <v>4</v>
      </c>
      <c r="R69">
        <v>5</v>
      </c>
      <c r="S69">
        <v>0</v>
      </c>
      <c r="U69">
        <v>4</v>
      </c>
      <c r="V69">
        <v>6</v>
      </c>
      <c r="W69">
        <v>6</v>
      </c>
      <c r="X69">
        <v>6</v>
      </c>
      <c r="Y69">
        <v>6</v>
      </c>
      <c r="Z69">
        <v>6</v>
      </c>
      <c r="AA69">
        <v>6</v>
      </c>
      <c r="AB69">
        <v>4</v>
      </c>
      <c r="AC69">
        <v>0</v>
      </c>
      <c r="AD69">
        <v>6</v>
      </c>
      <c r="AE69" s="35">
        <v>6</v>
      </c>
      <c r="AF69">
        <v>4</v>
      </c>
      <c r="AG69">
        <v>6</v>
      </c>
      <c r="AH69">
        <v>6</v>
      </c>
      <c r="AI69">
        <v>6</v>
      </c>
      <c r="AJ69">
        <v>6</v>
      </c>
      <c r="AK69">
        <v>5</v>
      </c>
      <c r="AL69">
        <v>4</v>
      </c>
      <c r="AM69">
        <v>6</v>
      </c>
      <c r="AN69">
        <v>6</v>
      </c>
      <c r="AO69">
        <v>6</v>
      </c>
      <c r="AP69">
        <v>6</v>
      </c>
      <c r="AQ69">
        <v>6</v>
      </c>
      <c r="AR69">
        <v>6</v>
      </c>
      <c r="AS69">
        <v>3</v>
      </c>
      <c r="AT69">
        <f t="shared" si="27"/>
        <v>5.375</v>
      </c>
      <c r="AU69">
        <f t="shared" si="31"/>
        <v>1</v>
      </c>
      <c r="AV69">
        <f t="shared" si="28"/>
        <v>5.75</v>
      </c>
      <c r="AW69">
        <f t="shared" si="32"/>
        <v>1</v>
      </c>
      <c r="AX69" t="s">
        <v>61</v>
      </c>
      <c r="AY69" t="s">
        <v>652</v>
      </c>
      <c r="AZ69" t="s">
        <v>653</v>
      </c>
      <c r="BA69">
        <v>2</v>
      </c>
      <c r="BC69">
        <f t="shared" si="29"/>
        <v>2</v>
      </c>
      <c r="BD69">
        <v>1</v>
      </c>
      <c r="BE69">
        <v>2</v>
      </c>
      <c r="BF69">
        <f t="shared" si="33"/>
        <v>1</v>
      </c>
      <c r="BG69" t="s">
        <v>181</v>
      </c>
      <c r="BH69" t="s">
        <v>65</v>
      </c>
      <c r="BI69" s="1">
        <v>8.6921296296296312E-3</v>
      </c>
      <c r="BJ69" t="s">
        <v>654</v>
      </c>
      <c r="BK69" s="5" t="s">
        <v>736</v>
      </c>
      <c r="BL69" s="5" t="s">
        <v>1151</v>
      </c>
      <c r="BM69" s="11" t="b">
        <f t="shared" si="26"/>
        <v>0</v>
      </c>
      <c r="BN69" s="11" t="b">
        <f t="shared" si="26"/>
        <v>1</v>
      </c>
      <c r="BO69" s="11" t="b">
        <f t="shared" si="26"/>
        <v>0</v>
      </c>
      <c r="BP69" s="11" t="b">
        <f t="shared" si="26"/>
        <v>0</v>
      </c>
      <c r="BQ69" s="11" t="b">
        <f t="shared" si="17"/>
        <v>0</v>
      </c>
      <c r="BR69" s="11" t="b">
        <f t="shared" si="17"/>
        <v>0</v>
      </c>
      <c r="BU69" s="11" t="b">
        <f t="shared" si="34"/>
        <v>0</v>
      </c>
      <c r="BV69" s="11" t="b">
        <f t="shared" si="35"/>
        <v>0</v>
      </c>
      <c r="BW69" s="11" t="b">
        <f t="shared" si="25"/>
        <v>0</v>
      </c>
      <c r="BX69" s="11" t="b">
        <f t="shared" si="25"/>
        <v>0</v>
      </c>
      <c r="BY69" s="11" t="b">
        <f t="shared" si="25"/>
        <v>0</v>
      </c>
      <c r="BZ69" s="11" t="b">
        <f t="shared" si="25"/>
        <v>0</v>
      </c>
      <c r="CA69" s="11" t="b">
        <f t="shared" si="25"/>
        <v>0</v>
      </c>
      <c r="CB69" s="11" t="b">
        <f t="shared" si="25"/>
        <v>0</v>
      </c>
      <c r="CC69" s="11" t="b">
        <f t="shared" si="25"/>
        <v>0</v>
      </c>
      <c r="CD69" s="11" t="b">
        <f t="shared" si="25"/>
        <v>0</v>
      </c>
      <c r="CE69" s="11" t="b">
        <f t="shared" si="25"/>
        <v>0</v>
      </c>
      <c r="CF69" s="11" t="b">
        <f t="shared" si="25"/>
        <v>0</v>
      </c>
      <c r="CG69" s="11" t="b">
        <f t="shared" si="25"/>
        <v>0</v>
      </c>
      <c r="CH69" s="11" t="b">
        <f t="shared" si="25"/>
        <v>0</v>
      </c>
      <c r="CI69" s="11" t="b">
        <f t="shared" si="25"/>
        <v>0</v>
      </c>
      <c r="CJ69" s="11" t="b">
        <f t="shared" si="24"/>
        <v>0</v>
      </c>
      <c r="CK69" s="11" t="b">
        <f t="shared" ref="CK69:CK132" si="37">ISNUMBER(SEARCH($CK$2,BT69))</f>
        <v>0</v>
      </c>
      <c r="CL69" s="11" t="b">
        <f t="shared" si="36"/>
        <v>0</v>
      </c>
      <c r="CM69" t="s">
        <v>655</v>
      </c>
    </row>
    <row r="70" spans="1:91">
      <c r="A70" t="s">
        <v>656</v>
      </c>
      <c r="B70" t="s">
        <v>657</v>
      </c>
      <c r="C70" t="s">
        <v>562</v>
      </c>
      <c r="D70" t="s">
        <v>54</v>
      </c>
      <c r="E70" t="s">
        <v>71</v>
      </c>
      <c r="F70" t="s">
        <v>83</v>
      </c>
      <c r="G70" t="s">
        <v>96</v>
      </c>
      <c r="H70" t="s">
        <v>658</v>
      </c>
      <c r="I70" t="str">
        <f t="shared" si="30"/>
        <v>Bulgaria</v>
      </c>
      <c r="J70" t="s">
        <v>74</v>
      </c>
      <c r="K70" t="s">
        <v>444</v>
      </c>
      <c r="L70">
        <v>3</v>
      </c>
      <c r="M70">
        <v>3</v>
      </c>
      <c r="N70">
        <v>4</v>
      </c>
      <c r="O70">
        <v>3</v>
      </c>
      <c r="P70">
        <v>4</v>
      </c>
      <c r="Q70">
        <v>4</v>
      </c>
      <c r="R70">
        <v>1</v>
      </c>
      <c r="S70">
        <v>0</v>
      </c>
      <c r="U70">
        <v>4</v>
      </c>
      <c r="V70">
        <v>2</v>
      </c>
      <c r="W70">
        <v>5</v>
      </c>
      <c r="X70">
        <v>3</v>
      </c>
      <c r="Y70">
        <v>1</v>
      </c>
      <c r="Z70">
        <v>4</v>
      </c>
      <c r="AA70">
        <v>5</v>
      </c>
      <c r="AB70">
        <v>3</v>
      </c>
      <c r="AC70">
        <v>2</v>
      </c>
      <c r="AD70">
        <v>4</v>
      </c>
      <c r="AE70" s="35">
        <v>2</v>
      </c>
      <c r="AF70">
        <v>5</v>
      </c>
      <c r="AG70">
        <v>4</v>
      </c>
      <c r="AH70">
        <v>4</v>
      </c>
      <c r="AI70">
        <v>6</v>
      </c>
      <c r="AJ70">
        <v>5</v>
      </c>
      <c r="AK70">
        <v>4</v>
      </c>
      <c r="AL70">
        <v>1</v>
      </c>
      <c r="AM70">
        <v>5</v>
      </c>
      <c r="AN70">
        <v>6</v>
      </c>
      <c r="AO70">
        <v>6</v>
      </c>
      <c r="AP70">
        <v>6</v>
      </c>
      <c r="AQ70">
        <v>6</v>
      </c>
      <c r="AR70">
        <v>6</v>
      </c>
      <c r="AS70">
        <v>4</v>
      </c>
      <c r="AT70">
        <f t="shared" si="27"/>
        <v>3.875</v>
      </c>
      <c r="AU70">
        <f t="shared" si="31"/>
        <v>1</v>
      </c>
      <c r="AV70">
        <f t="shared" si="28"/>
        <v>3.375</v>
      </c>
      <c r="AW70">
        <f t="shared" si="32"/>
        <v>1</v>
      </c>
      <c r="AX70" t="s">
        <v>86</v>
      </c>
      <c r="AY70" t="s">
        <v>659</v>
      </c>
      <c r="AZ70" t="s">
        <v>660</v>
      </c>
      <c r="BA70">
        <v>2</v>
      </c>
      <c r="BC70">
        <f t="shared" si="29"/>
        <v>2</v>
      </c>
      <c r="BD70">
        <v>1</v>
      </c>
      <c r="BE70">
        <v>3</v>
      </c>
      <c r="BF70">
        <f t="shared" si="33"/>
        <v>1</v>
      </c>
      <c r="BG70" t="s">
        <v>661</v>
      </c>
      <c r="BH70" t="s">
        <v>157</v>
      </c>
      <c r="BI70" s="1">
        <v>4.2476851851851851E-3</v>
      </c>
      <c r="BJ70" t="s">
        <v>662</v>
      </c>
      <c r="BK70" s="5" t="s">
        <v>1042</v>
      </c>
      <c r="BM70" s="11" t="b">
        <f t="shared" si="26"/>
        <v>0</v>
      </c>
      <c r="BN70" s="11" t="b">
        <f t="shared" si="26"/>
        <v>0</v>
      </c>
      <c r="BO70" s="11" t="b">
        <f t="shared" si="26"/>
        <v>0</v>
      </c>
      <c r="BP70" s="11" t="b">
        <f t="shared" si="26"/>
        <v>0</v>
      </c>
      <c r="BQ70" s="11" t="b">
        <f t="shared" si="17"/>
        <v>0</v>
      </c>
      <c r="BR70" s="11" t="b">
        <f t="shared" si="17"/>
        <v>0</v>
      </c>
      <c r="BS70" s="5" t="s">
        <v>1074</v>
      </c>
      <c r="BT70" s="5" t="s">
        <v>1075</v>
      </c>
      <c r="BU70" s="11" t="b">
        <f t="shared" si="34"/>
        <v>0</v>
      </c>
      <c r="BV70" s="11" t="b">
        <f t="shared" si="35"/>
        <v>1</v>
      </c>
      <c r="BW70" s="11" t="b">
        <f t="shared" si="25"/>
        <v>1</v>
      </c>
      <c r="BX70" s="11" t="b">
        <f t="shared" si="25"/>
        <v>0</v>
      </c>
      <c r="BY70" s="11" t="b">
        <f t="shared" si="25"/>
        <v>0</v>
      </c>
      <c r="BZ70" s="11" t="b">
        <f t="shared" si="25"/>
        <v>0</v>
      </c>
      <c r="CA70" s="11" t="b">
        <f t="shared" si="25"/>
        <v>0</v>
      </c>
      <c r="CB70" s="11" t="b">
        <f t="shared" si="25"/>
        <v>0</v>
      </c>
      <c r="CC70" s="11" t="b">
        <f t="shared" si="25"/>
        <v>0</v>
      </c>
      <c r="CD70" s="11" t="b">
        <f t="shared" si="25"/>
        <v>0</v>
      </c>
      <c r="CE70" s="11" t="b">
        <f t="shared" si="25"/>
        <v>0</v>
      </c>
      <c r="CF70" s="11" t="b">
        <f t="shared" si="25"/>
        <v>0</v>
      </c>
      <c r="CG70" s="11" t="b">
        <f t="shared" si="25"/>
        <v>0</v>
      </c>
      <c r="CH70" s="11" t="b">
        <f t="shared" si="25"/>
        <v>0</v>
      </c>
      <c r="CI70" s="11" t="b">
        <f t="shared" si="25"/>
        <v>0</v>
      </c>
      <c r="CJ70" s="11" t="b">
        <f t="shared" si="24"/>
        <v>0</v>
      </c>
      <c r="CK70" s="11" t="b">
        <f t="shared" si="37"/>
        <v>0</v>
      </c>
      <c r="CL70" s="11" t="b">
        <f t="shared" si="36"/>
        <v>0</v>
      </c>
      <c r="CM70" t="s">
        <v>663</v>
      </c>
    </row>
    <row r="71" spans="1:91">
      <c r="A71" t="s">
        <v>664</v>
      </c>
      <c r="B71" t="s">
        <v>665</v>
      </c>
      <c r="C71" t="s">
        <v>562</v>
      </c>
      <c r="D71" t="s">
        <v>54</v>
      </c>
      <c r="E71" t="s">
        <v>82</v>
      </c>
      <c r="F71" t="s">
        <v>56</v>
      </c>
      <c r="G71" t="s">
        <v>57</v>
      </c>
      <c r="H71" t="s">
        <v>666</v>
      </c>
      <c r="I71" t="str">
        <f t="shared" si="30"/>
        <v>Scotland</v>
      </c>
      <c r="J71" t="s">
        <v>74</v>
      </c>
      <c r="K71" t="s">
        <v>98</v>
      </c>
      <c r="L71">
        <v>1</v>
      </c>
      <c r="M71">
        <v>4</v>
      </c>
      <c r="N71">
        <v>1</v>
      </c>
      <c r="O71">
        <v>4</v>
      </c>
      <c r="P71">
        <v>0</v>
      </c>
      <c r="Q71">
        <v>4</v>
      </c>
      <c r="R71">
        <v>1</v>
      </c>
      <c r="S71">
        <v>1</v>
      </c>
      <c r="T71">
        <v>2</v>
      </c>
      <c r="V71">
        <v>0</v>
      </c>
      <c r="W71">
        <v>6</v>
      </c>
      <c r="X71">
        <v>1</v>
      </c>
      <c r="Y71">
        <v>3</v>
      </c>
      <c r="Z71">
        <v>3</v>
      </c>
      <c r="AA71">
        <v>6</v>
      </c>
      <c r="AB71">
        <v>0</v>
      </c>
      <c r="AC71">
        <v>6</v>
      </c>
      <c r="AD71">
        <v>0</v>
      </c>
      <c r="AE71" s="35">
        <v>0</v>
      </c>
      <c r="AF71">
        <v>3</v>
      </c>
      <c r="AG71">
        <v>0</v>
      </c>
      <c r="AH71">
        <v>0</v>
      </c>
      <c r="AI71">
        <v>6</v>
      </c>
      <c r="AJ71">
        <v>0</v>
      </c>
      <c r="AK71">
        <v>2</v>
      </c>
      <c r="AL71">
        <v>3</v>
      </c>
      <c r="AM71">
        <v>0</v>
      </c>
      <c r="AN71">
        <v>0</v>
      </c>
      <c r="AO71">
        <v>0</v>
      </c>
      <c r="AP71">
        <v>0</v>
      </c>
      <c r="AQ71">
        <v>0</v>
      </c>
      <c r="AR71">
        <v>6</v>
      </c>
      <c r="AS71">
        <v>5</v>
      </c>
      <c r="AT71">
        <f t="shared" si="27"/>
        <v>1.75</v>
      </c>
      <c r="AU71">
        <f t="shared" si="31"/>
        <v>0</v>
      </c>
      <c r="AV71">
        <f t="shared" si="28"/>
        <v>2.375</v>
      </c>
      <c r="AW71">
        <f t="shared" si="32"/>
        <v>0</v>
      </c>
      <c r="AX71" t="s">
        <v>61</v>
      </c>
      <c r="AY71" t="s">
        <v>667</v>
      </c>
      <c r="AZ71" t="s">
        <v>668</v>
      </c>
      <c r="BA71">
        <v>0</v>
      </c>
      <c r="BB71">
        <v>0</v>
      </c>
      <c r="BC71">
        <f t="shared" si="29"/>
        <v>0</v>
      </c>
      <c r="BD71">
        <v>2</v>
      </c>
      <c r="BE71">
        <v>5</v>
      </c>
      <c r="BF71">
        <f t="shared" si="33"/>
        <v>1</v>
      </c>
      <c r="BG71" t="s">
        <v>669</v>
      </c>
      <c r="BH71" t="s">
        <v>630</v>
      </c>
      <c r="BI71" s="1">
        <v>5.208333333333333E-3</v>
      </c>
      <c r="BK71" s="5" t="s">
        <v>1041</v>
      </c>
      <c r="BM71" s="11" t="b">
        <f t="shared" si="26"/>
        <v>0</v>
      </c>
      <c r="BN71" s="11" t="b">
        <f t="shared" si="26"/>
        <v>0</v>
      </c>
      <c r="BO71" s="11" t="b">
        <f t="shared" si="26"/>
        <v>0</v>
      </c>
      <c r="BP71" s="11" t="b">
        <f t="shared" si="26"/>
        <v>0</v>
      </c>
      <c r="BQ71" s="11" t="b">
        <f t="shared" si="17"/>
        <v>0</v>
      </c>
      <c r="BR71" s="11" t="b">
        <f t="shared" si="17"/>
        <v>0</v>
      </c>
      <c r="BU71" s="11" t="b">
        <f t="shared" si="34"/>
        <v>0</v>
      </c>
      <c r="BV71" s="11" t="b">
        <f t="shared" si="35"/>
        <v>0</v>
      </c>
      <c r="BW71" s="11" t="b">
        <f t="shared" si="25"/>
        <v>0</v>
      </c>
      <c r="BX71" s="11" t="b">
        <f t="shared" si="25"/>
        <v>0</v>
      </c>
      <c r="BY71" s="11" t="b">
        <f t="shared" si="25"/>
        <v>0</v>
      </c>
      <c r="BZ71" s="11" t="b">
        <f t="shared" si="25"/>
        <v>0</v>
      </c>
      <c r="CA71" s="11" t="b">
        <f t="shared" si="25"/>
        <v>0</v>
      </c>
      <c r="CB71" s="11" t="b">
        <f t="shared" si="25"/>
        <v>0</v>
      </c>
      <c r="CC71" s="11" t="b">
        <f t="shared" si="25"/>
        <v>0</v>
      </c>
      <c r="CD71" s="11" t="b">
        <f t="shared" si="25"/>
        <v>0</v>
      </c>
      <c r="CE71" s="11" t="b">
        <f t="shared" si="25"/>
        <v>0</v>
      </c>
      <c r="CF71" s="11" t="b">
        <f t="shared" si="25"/>
        <v>0</v>
      </c>
      <c r="CG71" s="11" t="b">
        <f t="shared" si="25"/>
        <v>0</v>
      </c>
      <c r="CH71" s="11" t="b">
        <f t="shared" si="25"/>
        <v>0</v>
      </c>
      <c r="CI71" s="11" t="b">
        <f t="shared" si="25"/>
        <v>0</v>
      </c>
      <c r="CJ71" s="11" t="b">
        <f t="shared" si="24"/>
        <v>0</v>
      </c>
      <c r="CK71" s="11" t="b">
        <f t="shared" si="37"/>
        <v>0</v>
      </c>
      <c r="CL71" s="11" t="b">
        <f t="shared" si="36"/>
        <v>0</v>
      </c>
    </row>
    <row r="72" spans="1:91">
      <c r="A72" t="s">
        <v>670</v>
      </c>
      <c r="B72" t="s">
        <v>671</v>
      </c>
      <c r="C72" t="s">
        <v>562</v>
      </c>
      <c r="D72" t="s">
        <v>54</v>
      </c>
      <c r="E72" t="s">
        <v>55</v>
      </c>
      <c r="F72" t="s">
        <v>56</v>
      </c>
      <c r="G72" t="s">
        <v>96</v>
      </c>
      <c r="H72" t="s">
        <v>58</v>
      </c>
      <c r="I72" t="str">
        <f t="shared" si="30"/>
        <v>Portugal</v>
      </c>
      <c r="J72" t="s">
        <v>59</v>
      </c>
      <c r="K72" t="s">
        <v>60</v>
      </c>
      <c r="L72">
        <v>0</v>
      </c>
      <c r="M72">
        <v>2</v>
      </c>
      <c r="N72">
        <v>2</v>
      </c>
      <c r="O72">
        <v>3</v>
      </c>
      <c r="P72">
        <v>4</v>
      </c>
      <c r="Q72">
        <v>5</v>
      </c>
      <c r="R72">
        <v>4</v>
      </c>
      <c r="S72">
        <v>0</v>
      </c>
      <c r="U72">
        <v>5</v>
      </c>
      <c r="V72">
        <v>3</v>
      </c>
      <c r="W72">
        <v>6</v>
      </c>
      <c r="X72">
        <v>4</v>
      </c>
      <c r="Y72">
        <v>5</v>
      </c>
      <c r="Z72">
        <v>5</v>
      </c>
      <c r="AA72">
        <v>5</v>
      </c>
      <c r="AB72">
        <v>3</v>
      </c>
      <c r="AC72">
        <v>1</v>
      </c>
      <c r="AD72">
        <v>5</v>
      </c>
      <c r="AE72" s="35">
        <v>5</v>
      </c>
      <c r="AF72">
        <v>6</v>
      </c>
      <c r="AG72">
        <v>5</v>
      </c>
      <c r="AH72">
        <v>3</v>
      </c>
      <c r="AI72">
        <v>6</v>
      </c>
      <c r="AJ72">
        <v>6</v>
      </c>
      <c r="AK72">
        <v>5</v>
      </c>
      <c r="AL72">
        <v>5</v>
      </c>
      <c r="AM72">
        <v>4</v>
      </c>
      <c r="AN72">
        <v>5</v>
      </c>
      <c r="AO72">
        <v>4</v>
      </c>
      <c r="AP72">
        <v>5</v>
      </c>
      <c r="AQ72">
        <v>4</v>
      </c>
      <c r="AR72">
        <v>6</v>
      </c>
      <c r="AS72">
        <v>1</v>
      </c>
      <c r="AT72">
        <f t="shared" si="27"/>
        <v>5.125</v>
      </c>
      <c r="AU72">
        <f t="shared" si="31"/>
        <v>1</v>
      </c>
      <c r="AV72">
        <f t="shared" si="28"/>
        <v>4.5</v>
      </c>
      <c r="AW72">
        <f t="shared" si="32"/>
        <v>1</v>
      </c>
      <c r="AX72" t="s">
        <v>61</v>
      </c>
      <c r="AY72" t="s">
        <v>672</v>
      </c>
      <c r="AZ72" t="s">
        <v>673</v>
      </c>
      <c r="BA72">
        <v>1</v>
      </c>
      <c r="BC72">
        <f t="shared" si="29"/>
        <v>1</v>
      </c>
      <c r="BD72">
        <v>2</v>
      </c>
      <c r="BE72">
        <v>4</v>
      </c>
      <c r="BF72">
        <f t="shared" si="33"/>
        <v>1</v>
      </c>
      <c r="BG72" t="s">
        <v>674</v>
      </c>
      <c r="BH72" t="s">
        <v>630</v>
      </c>
      <c r="BI72" s="1">
        <v>4.31712962962963E-3</v>
      </c>
      <c r="BK72" s="5" t="s">
        <v>1041</v>
      </c>
      <c r="BM72" s="11" t="b">
        <f t="shared" si="26"/>
        <v>0</v>
      </c>
      <c r="BN72" s="11" t="b">
        <f t="shared" si="26"/>
        <v>0</v>
      </c>
      <c r="BO72" s="11" t="b">
        <f t="shared" si="26"/>
        <v>0</v>
      </c>
      <c r="BP72" s="11" t="b">
        <f t="shared" si="26"/>
        <v>0</v>
      </c>
      <c r="BQ72" s="11" t="b">
        <f t="shared" si="17"/>
        <v>0</v>
      </c>
      <c r="BR72" s="11" t="b">
        <f t="shared" si="17"/>
        <v>0</v>
      </c>
      <c r="BU72" s="11" t="b">
        <f t="shared" si="34"/>
        <v>0</v>
      </c>
      <c r="BV72" s="11" t="b">
        <f t="shared" si="35"/>
        <v>0</v>
      </c>
      <c r="BW72" s="11" t="b">
        <f t="shared" si="25"/>
        <v>0</v>
      </c>
      <c r="BX72" s="11" t="b">
        <f t="shared" si="25"/>
        <v>0</v>
      </c>
      <c r="BY72" s="11" t="b">
        <f t="shared" si="25"/>
        <v>0</v>
      </c>
      <c r="BZ72" s="11" t="b">
        <f t="shared" si="25"/>
        <v>0</v>
      </c>
      <c r="CA72" s="11" t="b">
        <f t="shared" si="25"/>
        <v>0</v>
      </c>
      <c r="CB72" s="11" t="b">
        <f t="shared" si="25"/>
        <v>0</v>
      </c>
      <c r="CC72" s="11" t="b">
        <f t="shared" si="25"/>
        <v>0</v>
      </c>
      <c r="CD72" s="11" t="b">
        <f t="shared" si="25"/>
        <v>0</v>
      </c>
      <c r="CE72" s="11" t="b">
        <f t="shared" si="25"/>
        <v>0</v>
      </c>
      <c r="CF72" s="11" t="b">
        <f t="shared" si="25"/>
        <v>0</v>
      </c>
      <c r="CG72" s="11" t="b">
        <f t="shared" si="25"/>
        <v>0</v>
      </c>
      <c r="CH72" s="11" t="b">
        <f t="shared" si="25"/>
        <v>0</v>
      </c>
      <c r="CI72" s="11" t="b">
        <f t="shared" si="25"/>
        <v>0</v>
      </c>
      <c r="CJ72" s="11" t="b">
        <f t="shared" si="24"/>
        <v>0</v>
      </c>
      <c r="CK72" s="11" t="b">
        <f t="shared" si="37"/>
        <v>0</v>
      </c>
      <c r="CL72" s="11" t="b">
        <f t="shared" si="36"/>
        <v>0</v>
      </c>
    </row>
    <row r="73" spans="1:91">
      <c r="A73" t="s">
        <v>675</v>
      </c>
      <c r="B73" t="s">
        <v>676</v>
      </c>
      <c r="C73" t="s">
        <v>562</v>
      </c>
      <c r="D73" t="s">
        <v>70</v>
      </c>
      <c r="E73" t="s">
        <v>55</v>
      </c>
      <c r="F73" t="s">
        <v>56</v>
      </c>
      <c r="G73" t="s">
        <v>57</v>
      </c>
      <c r="H73" t="s">
        <v>133</v>
      </c>
      <c r="I73" t="str">
        <f t="shared" si="30"/>
        <v>Hungary</v>
      </c>
      <c r="J73" t="s">
        <v>59</v>
      </c>
      <c r="K73" t="s">
        <v>60</v>
      </c>
      <c r="L73">
        <v>0</v>
      </c>
      <c r="M73">
        <v>3</v>
      </c>
      <c r="N73">
        <v>3</v>
      </c>
      <c r="O73">
        <v>2</v>
      </c>
      <c r="P73">
        <v>3</v>
      </c>
      <c r="Q73">
        <v>4</v>
      </c>
      <c r="R73">
        <v>4</v>
      </c>
      <c r="S73">
        <v>0</v>
      </c>
      <c r="U73">
        <v>4</v>
      </c>
      <c r="V73">
        <v>6</v>
      </c>
      <c r="W73">
        <v>6</v>
      </c>
      <c r="X73">
        <v>6</v>
      </c>
      <c r="Y73">
        <v>6</v>
      </c>
      <c r="Z73">
        <v>6</v>
      </c>
      <c r="AA73">
        <v>6</v>
      </c>
      <c r="AB73">
        <v>6</v>
      </c>
      <c r="AC73">
        <v>0</v>
      </c>
      <c r="AD73">
        <v>6</v>
      </c>
      <c r="AE73" s="35">
        <v>5</v>
      </c>
      <c r="AF73">
        <v>6</v>
      </c>
      <c r="AG73">
        <v>4</v>
      </c>
      <c r="AH73">
        <v>5</v>
      </c>
      <c r="AI73">
        <v>6</v>
      </c>
      <c r="AJ73">
        <v>5</v>
      </c>
      <c r="AK73">
        <v>6</v>
      </c>
      <c r="AL73">
        <v>4</v>
      </c>
      <c r="AM73">
        <v>4</v>
      </c>
      <c r="AN73">
        <v>4</v>
      </c>
      <c r="AO73">
        <v>4</v>
      </c>
      <c r="AP73">
        <v>4</v>
      </c>
      <c r="AQ73">
        <v>4</v>
      </c>
      <c r="AR73">
        <v>6</v>
      </c>
      <c r="AS73">
        <v>3</v>
      </c>
      <c r="AT73">
        <f t="shared" si="27"/>
        <v>5.125</v>
      </c>
      <c r="AU73">
        <f t="shared" si="31"/>
        <v>1</v>
      </c>
      <c r="AV73">
        <f t="shared" si="28"/>
        <v>6</v>
      </c>
      <c r="AW73">
        <f t="shared" si="32"/>
        <v>1</v>
      </c>
      <c r="AX73" t="s">
        <v>61</v>
      </c>
      <c r="AY73" t="s">
        <v>326</v>
      </c>
      <c r="AZ73" t="s">
        <v>677</v>
      </c>
      <c r="BA73">
        <v>3</v>
      </c>
      <c r="BC73">
        <f t="shared" si="29"/>
        <v>3</v>
      </c>
      <c r="BD73">
        <v>1</v>
      </c>
      <c r="BE73">
        <v>4</v>
      </c>
      <c r="BF73">
        <f t="shared" si="33"/>
        <v>1</v>
      </c>
      <c r="BG73" t="s">
        <v>64</v>
      </c>
      <c r="BH73" t="s">
        <v>65</v>
      </c>
      <c r="BI73" t="s">
        <v>678</v>
      </c>
      <c r="BK73" s="5" t="s">
        <v>736</v>
      </c>
      <c r="BL73" s="5" t="s">
        <v>1156</v>
      </c>
      <c r="BM73" s="11" t="b">
        <f t="shared" si="26"/>
        <v>0</v>
      </c>
      <c r="BN73" s="11" t="b">
        <f t="shared" si="26"/>
        <v>0</v>
      </c>
      <c r="BO73" s="11" t="b">
        <f t="shared" si="26"/>
        <v>0</v>
      </c>
      <c r="BP73" s="11" t="b">
        <f t="shared" si="26"/>
        <v>0</v>
      </c>
      <c r="BQ73" s="11" t="b">
        <f t="shared" si="17"/>
        <v>0</v>
      </c>
      <c r="BR73" s="11" t="b">
        <f t="shared" si="17"/>
        <v>0</v>
      </c>
      <c r="BU73" s="11" t="b">
        <f t="shared" si="34"/>
        <v>0</v>
      </c>
      <c r="BV73" s="11" t="b">
        <f t="shared" si="35"/>
        <v>0</v>
      </c>
      <c r="BW73" s="11" t="b">
        <f t="shared" si="25"/>
        <v>0</v>
      </c>
      <c r="BX73" s="11" t="b">
        <f t="shared" si="25"/>
        <v>0</v>
      </c>
      <c r="BY73" s="11" t="b">
        <f t="shared" si="25"/>
        <v>0</v>
      </c>
      <c r="BZ73" s="11" t="b">
        <f t="shared" si="25"/>
        <v>0</v>
      </c>
      <c r="CA73" s="11" t="b">
        <f t="shared" si="25"/>
        <v>0</v>
      </c>
      <c r="CB73" s="11" t="b">
        <f t="shared" si="25"/>
        <v>0</v>
      </c>
      <c r="CC73" s="11" t="b">
        <f t="shared" si="25"/>
        <v>0</v>
      </c>
      <c r="CD73" s="11" t="b">
        <f t="shared" si="25"/>
        <v>0</v>
      </c>
      <c r="CE73" s="11" t="b">
        <f t="shared" si="25"/>
        <v>0</v>
      </c>
      <c r="CF73" s="11" t="b">
        <f t="shared" si="25"/>
        <v>0</v>
      </c>
      <c r="CG73" s="11" t="b">
        <f t="shared" si="25"/>
        <v>0</v>
      </c>
      <c r="CH73" s="11" t="b">
        <f t="shared" si="25"/>
        <v>0</v>
      </c>
      <c r="CI73" s="11" t="b">
        <f t="shared" si="25"/>
        <v>0</v>
      </c>
      <c r="CJ73" s="11" t="b">
        <f t="shared" si="24"/>
        <v>0</v>
      </c>
      <c r="CK73" s="11" t="b">
        <f t="shared" si="37"/>
        <v>0</v>
      </c>
      <c r="CL73" s="11" t="b">
        <f t="shared" si="36"/>
        <v>0</v>
      </c>
    </row>
    <row r="74" spans="1:91">
      <c r="A74" t="s">
        <v>679</v>
      </c>
      <c r="B74" t="s">
        <v>680</v>
      </c>
      <c r="C74" t="s">
        <v>562</v>
      </c>
      <c r="D74" t="s">
        <v>54</v>
      </c>
      <c r="E74" t="s">
        <v>55</v>
      </c>
      <c r="F74" t="s">
        <v>56</v>
      </c>
      <c r="G74" t="s">
        <v>96</v>
      </c>
      <c r="H74" t="s">
        <v>254</v>
      </c>
      <c r="I74" t="str">
        <f t="shared" si="30"/>
        <v>Poland</v>
      </c>
      <c r="J74" t="s">
        <v>59</v>
      </c>
      <c r="K74" t="s">
        <v>60</v>
      </c>
      <c r="L74">
        <v>2</v>
      </c>
      <c r="M74">
        <v>3</v>
      </c>
      <c r="N74">
        <v>1</v>
      </c>
      <c r="O74">
        <v>3</v>
      </c>
      <c r="P74">
        <v>1</v>
      </c>
      <c r="Q74">
        <v>2</v>
      </c>
      <c r="R74">
        <v>2</v>
      </c>
      <c r="S74">
        <v>0</v>
      </c>
      <c r="U74">
        <v>6</v>
      </c>
      <c r="V74">
        <v>6</v>
      </c>
      <c r="W74">
        <v>6</v>
      </c>
      <c r="X74">
        <v>6</v>
      </c>
      <c r="Y74">
        <v>5</v>
      </c>
      <c r="Z74">
        <v>6</v>
      </c>
      <c r="AA74">
        <v>6</v>
      </c>
      <c r="AB74">
        <v>6</v>
      </c>
      <c r="AC74">
        <v>0</v>
      </c>
      <c r="AD74">
        <v>6</v>
      </c>
      <c r="AE74" s="35">
        <v>4</v>
      </c>
      <c r="AF74">
        <v>4</v>
      </c>
      <c r="AG74">
        <v>5</v>
      </c>
      <c r="AH74">
        <v>5</v>
      </c>
      <c r="AI74">
        <v>6</v>
      </c>
      <c r="AJ74">
        <v>5</v>
      </c>
      <c r="AK74">
        <v>5</v>
      </c>
      <c r="AL74">
        <v>3</v>
      </c>
      <c r="AM74">
        <v>5</v>
      </c>
      <c r="AN74">
        <v>5</v>
      </c>
      <c r="AO74">
        <v>6</v>
      </c>
      <c r="AP74">
        <v>4</v>
      </c>
      <c r="AQ74">
        <v>5</v>
      </c>
      <c r="AR74">
        <v>6</v>
      </c>
      <c r="AS74">
        <v>2</v>
      </c>
      <c r="AT74">
        <f t="shared" si="27"/>
        <v>4.625</v>
      </c>
      <c r="AU74">
        <f t="shared" si="31"/>
        <v>1</v>
      </c>
      <c r="AV74">
        <f t="shared" si="28"/>
        <v>5.875</v>
      </c>
      <c r="AW74">
        <f t="shared" si="32"/>
        <v>1</v>
      </c>
      <c r="AX74" t="s">
        <v>282</v>
      </c>
      <c r="AY74" t="s">
        <v>255</v>
      </c>
      <c r="AZ74" t="s">
        <v>681</v>
      </c>
      <c r="BA74">
        <v>2</v>
      </c>
      <c r="BC74">
        <f t="shared" si="29"/>
        <v>2</v>
      </c>
      <c r="BD74">
        <v>1</v>
      </c>
      <c r="BE74">
        <v>3</v>
      </c>
      <c r="BF74">
        <f t="shared" si="33"/>
        <v>1</v>
      </c>
      <c r="BG74" t="s">
        <v>292</v>
      </c>
      <c r="BH74" t="s">
        <v>286</v>
      </c>
      <c r="BI74" s="1">
        <v>4.8726851851851856E-3</v>
      </c>
      <c r="BK74" s="5" t="s">
        <v>1041</v>
      </c>
      <c r="BM74" s="11" t="b">
        <f t="shared" si="26"/>
        <v>0</v>
      </c>
      <c r="BN74" s="11" t="b">
        <f t="shared" si="26"/>
        <v>0</v>
      </c>
      <c r="BO74" s="11" t="b">
        <f t="shared" si="26"/>
        <v>0</v>
      </c>
      <c r="BP74" s="11" t="b">
        <f t="shared" si="26"/>
        <v>0</v>
      </c>
      <c r="BQ74" s="11" t="b">
        <f t="shared" si="17"/>
        <v>0</v>
      </c>
      <c r="BR74" s="11" t="b">
        <f t="shared" si="17"/>
        <v>0</v>
      </c>
      <c r="BU74" s="11" t="b">
        <f t="shared" si="34"/>
        <v>0</v>
      </c>
      <c r="BV74" s="11" t="b">
        <f t="shared" si="35"/>
        <v>0</v>
      </c>
      <c r="BW74" s="11" t="b">
        <f t="shared" si="25"/>
        <v>0</v>
      </c>
      <c r="BX74" s="11" t="b">
        <f t="shared" si="25"/>
        <v>0</v>
      </c>
      <c r="BY74" s="11" t="b">
        <f t="shared" si="25"/>
        <v>0</v>
      </c>
      <c r="BZ74" s="11" t="b">
        <f t="shared" si="25"/>
        <v>0</v>
      </c>
      <c r="CA74" s="11" t="b">
        <f t="shared" si="25"/>
        <v>0</v>
      </c>
      <c r="CB74" s="11" t="b">
        <f t="shared" si="25"/>
        <v>0</v>
      </c>
      <c r="CC74" s="11" t="b">
        <f t="shared" si="25"/>
        <v>0</v>
      </c>
      <c r="CD74" s="11" t="b">
        <f t="shared" si="25"/>
        <v>0</v>
      </c>
      <c r="CE74" s="11" t="b">
        <f t="shared" si="25"/>
        <v>0</v>
      </c>
      <c r="CF74" s="11" t="b">
        <f t="shared" si="25"/>
        <v>0</v>
      </c>
      <c r="CG74" s="11" t="b">
        <f t="shared" si="25"/>
        <v>0</v>
      </c>
      <c r="CH74" s="11" t="b">
        <f t="shared" si="25"/>
        <v>0</v>
      </c>
      <c r="CI74" s="11" t="b">
        <f t="shared" si="25"/>
        <v>0</v>
      </c>
      <c r="CJ74" s="11" t="b">
        <f t="shared" si="24"/>
        <v>0</v>
      </c>
      <c r="CK74" s="11" t="b">
        <f t="shared" si="37"/>
        <v>0</v>
      </c>
      <c r="CL74" s="11" t="b">
        <f t="shared" si="36"/>
        <v>0</v>
      </c>
    </row>
    <row r="75" spans="1:91">
      <c r="A75" t="s">
        <v>682</v>
      </c>
      <c r="B75" t="s">
        <v>683</v>
      </c>
      <c r="C75" t="s">
        <v>562</v>
      </c>
      <c r="D75" t="s">
        <v>54</v>
      </c>
      <c r="E75" t="s">
        <v>144</v>
      </c>
      <c r="F75" t="s">
        <v>132</v>
      </c>
      <c r="G75" t="s">
        <v>96</v>
      </c>
      <c r="H75" t="s">
        <v>109</v>
      </c>
      <c r="I75" t="str">
        <f t="shared" si="30"/>
        <v>UK</v>
      </c>
      <c r="J75" t="s">
        <v>74</v>
      </c>
      <c r="K75" t="s">
        <v>60</v>
      </c>
      <c r="L75">
        <v>5</v>
      </c>
      <c r="M75">
        <v>4</v>
      </c>
      <c r="N75">
        <v>4</v>
      </c>
      <c r="O75">
        <v>3</v>
      </c>
      <c r="P75">
        <v>5</v>
      </c>
      <c r="Q75">
        <v>4</v>
      </c>
      <c r="R75">
        <v>4</v>
      </c>
      <c r="S75">
        <v>1</v>
      </c>
      <c r="T75">
        <v>2</v>
      </c>
      <c r="V75">
        <v>5</v>
      </c>
      <c r="W75">
        <v>3</v>
      </c>
      <c r="X75">
        <v>4</v>
      </c>
      <c r="Y75">
        <v>5</v>
      </c>
      <c r="Z75">
        <v>4</v>
      </c>
      <c r="AA75">
        <v>5</v>
      </c>
      <c r="AB75">
        <v>4</v>
      </c>
      <c r="AC75">
        <v>0</v>
      </c>
      <c r="AD75">
        <v>6</v>
      </c>
      <c r="AE75" s="35">
        <v>5</v>
      </c>
      <c r="AF75">
        <v>4</v>
      </c>
      <c r="AG75">
        <v>5</v>
      </c>
      <c r="AH75">
        <v>3</v>
      </c>
      <c r="AI75">
        <v>5</v>
      </c>
      <c r="AJ75">
        <v>5</v>
      </c>
      <c r="AK75">
        <v>1</v>
      </c>
      <c r="AL75">
        <v>4</v>
      </c>
      <c r="AM75">
        <v>6</v>
      </c>
      <c r="AN75">
        <v>6</v>
      </c>
      <c r="AO75">
        <v>6</v>
      </c>
      <c r="AP75">
        <v>6</v>
      </c>
      <c r="AQ75">
        <v>6</v>
      </c>
      <c r="AR75">
        <v>6</v>
      </c>
      <c r="AS75">
        <v>1</v>
      </c>
      <c r="AT75">
        <f t="shared" si="27"/>
        <v>4</v>
      </c>
      <c r="AU75">
        <f t="shared" si="31"/>
        <v>1</v>
      </c>
      <c r="AV75">
        <f t="shared" si="28"/>
        <v>4.5</v>
      </c>
      <c r="AW75">
        <f t="shared" si="32"/>
        <v>1</v>
      </c>
      <c r="AX75" t="s">
        <v>297</v>
      </c>
      <c r="AY75" t="s">
        <v>684</v>
      </c>
      <c r="AZ75" t="s">
        <v>397</v>
      </c>
      <c r="BA75">
        <v>3</v>
      </c>
      <c r="BC75">
        <f t="shared" si="29"/>
        <v>3</v>
      </c>
      <c r="BD75">
        <v>1</v>
      </c>
      <c r="BE75">
        <v>3</v>
      </c>
      <c r="BF75">
        <f t="shared" si="33"/>
        <v>1</v>
      </c>
      <c r="BG75" t="s">
        <v>685</v>
      </c>
      <c r="BH75" t="s">
        <v>301</v>
      </c>
      <c r="BI75" s="1">
        <v>8.7499999999999991E-3</v>
      </c>
      <c r="BJ75" t="s">
        <v>686</v>
      </c>
      <c r="BK75" s="5" t="s">
        <v>1042</v>
      </c>
      <c r="BM75" s="11" t="b">
        <f t="shared" si="26"/>
        <v>0</v>
      </c>
      <c r="BN75" s="11" t="b">
        <f t="shared" si="26"/>
        <v>0</v>
      </c>
      <c r="BO75" s="11" t="b">
        <f t="shared" si="26"/>
        <v>0</v>
      </c>
      <c r="BP75" s="11" t="b">
        <f t="shared" si="26"/>
        <v>0</v>
      </c>
      <c r="BQ75" s="11" t="b">
        <f t="shared" si="17"/>
        <v>0</v>
      </c>
      <c r="BR75" s="11" t="b">
        <f t="shared" si="17"/>
        <v>0</v>
      </c>
      <c r="BS75" s="5" t="s">
        <v>1068</v>
      </c>
      <c r="BT75" s="5" t="s">
        <v>1078</v>
      </c>
      <c r="BU75" s="11" t="b">
        <f t="shared" si="34"/>
        <v>0</v>
      </c>
      <c r="BV75" s="11" t="b">
        <f t="shared" si="35"/>
        <v>0</v>
      </c>
      <c r="BW75" s="11" t="b">
        <f t="shared" si="25"/>
        <v>0</v>
      </c>
      <c r="BX75" s="11" t="b">
        <f t="shared" si="25"/>
        <v>0</v>
      </c>
      <c r="BY75" s="11" t="b">
        <f t="shared" si="25"/>
        <v>0</v>
      </c>
      <c r="BZ75" s="11" t="b">
        <f t="shared" si="25"/>
        <v>0</v>
      </c>
      <c r="CA75" s="11" t="b">
        <f t="shared" si="25"/>
        <v>1</v>
      </c>
      <c r="CB75" s="11" t="b">
        <f t="shared" si="25"/>
        <v>0</v>
      </c>
      <c r="CC75" s="11" t="b">
        <f t="shared" si="25"/>
        <v>0</v>
      </c>
      <c r="CD75" s="11" t="b">
        <f t="shared" si="25"/>
        <v>0</v>
      </c>
      <c r="CE75" s="11" t="b">
        <f t="shared" si="25"/>
        <v>0</v>
      </c>
      <c r="CF75" s="11" t="b">
        <f t="shared" si="25"/>
        <v>0</v>
      </c>
      <c r="CG75" s="11" t="b">
        <f t="shared" si="25"/>
        <v>0</v>
      </c>
      <c r="CH75" s="11" t="b">
        <f t="shared" si="25"/>
        <v>0</v>
      </c>
      <c r="CI75" s="11" t="b">
        <f t="shared" si="25"/>
        <v>0</v>
      </c>
      <c r="CJ75" s="11" t="b">
        <f t="shared" si="25"/>
        <v>0</v>
      </c>
      <c r="CK75" s="11" t="b">
        <f t="shared" si="37"/>
        <v>0</v>
      </c>
      <c r="CL75" s="11" t="b">
        <f t="shared" si="36"/>
        <v>0</v>
      </c>
      <c r="CM75" t="s">
        <v>687</v>
      </c>
    </row>
    <row r="76" spans="1:91">
      <c r="A76" t="s">
        <v>688</v>
      </c>
      <c r="B76" t="s">
        <v>689</v>
      </c>
      <c r="C76" t="s">
        <v>562</v>
      </c>
      <c r="D76" t="s">
        <v>70</v>
      </c>
      <c r="E76" t="s">
        <v>95</v>
      </c>
      <c r="F76" t="s">
        <v>56</v>
      </c>
      <c r="G76" t="s">
        <v>124</v>
      </c>
      <c r="H76" t="s">
        <v>73</v>
      </c>
      <c r="I76" t="str">
        <f t="shared" si="30"/>
        <v>USA</v>
      </c>
      <c r="J76" t="s">
        <v>74</v>
      </c>
      <c r="K76" t="s">
        <v>60</v>
      </c>
      <c r="L76">
        <v>1</v>
      </c>
      <c r="M76">
        <v>1</v>
      </c>
      <c r="N76">
        <v>1</v>
      </c>
      <c r="O76">
        <v>3</v>
      </c>
      <c r="P76">
        <v>1</v>
      </c>
      <c r="Q76">
        <v>3</v>
      </c>
      <c r="R76">
        <v>2</v>
      </c>
      <c r="S76">
        <v>1</v>
      </c>
      <c r="T76">
        <v>3</v>
      </c>
      <c r="V76">
        <v>3</v>
      </c>
      <c r="W76">
        <v>5</v>
      </c>
      <c r="X76">
        <v>6</v>
      </c>
      <c r="Y76">
        <v>6</v>
      </c>
      <c r="Z76">
        <v>5</v>
      </c>
      <c r="AA76">
        <v>5</v>
      </c>
      <c r="AB76">
        <v>5</v>
      </c>
      <c r="AC76">
        <v>0</v>
      </c>
      <c r="AD76">
        <v>6</v>
      </c>
      <c r="AE76" s="35">
        <v>4</v>
      </c>
      <c r="AF76">
        <v>3</v>
      </c>
      <c r="AG76">
        <v>4</v>
      </c>
      <c r="AH76">
        <v>4</v>
      </c>
      <c r="AI76">
        <v>6</v>
      </c>
      <c r="AJ76">
        <v>6</v>
      </c>
      <c r="AK76">
        <v>6</v>
      </c>
      <c r="AL76">
        <v>5</v>
      </c>
      <c r="AM76">
        <v>3</v>
      </c>
      <c r="AN76">
        <v>4</v>
      </c>
      <c r="AO76">
        <v>4</v>
      </c>
      <c r="AP76">
        <v>4</v>
      </c>
      <c r="AQ76">
        <v>3</v>
      </c>
      <c r="AR76">
        <v>6</v>
      </c>
      <c r="AS76">
        <v>5</v>
      </c>
      <c r="AT76">
        <f t="shared" si="27"/>
        <v>4.75</v>
      </c>
      <c r="AU76">
        <f t="shared" si="31"/>
        <v>1</v>
      </c>
      <c r="AV76">
        <f t="shared" si="28"/>
        <v>5.125</v>
      </c>
      <c r="AW76">
        <f t="shared" si="32"/>
        <v>1</v>
      </c>
      <c r="AX76" t="s">
        <v>297</v>
      </c>
      <c r="AY76" t="s">
        <v>408</v>
      </c>
      <c r="AZ76" t="s">
        <v>690</v>
      </c>
      <c r="BA76">
        <v>0</v>
      </c>
      <c r="BB76">
        <v>1</v>
      </c>
      <c r="BC76">
        <f t="shared" si="29"/>
        <v>1</v>
      </c>
      <c r="BD76">
        <v>1</v>
      </c>
      <c r="BE76">
        <v>1</v>
      </c>
      <c r="BF76">
        <f t="shared" si="33"/>
        <v>0</v>
      </c>
      <c r="BG76" t="s">
        <v>300</v>
      </c>
      <c r="BH76" t="s">
        <v>301</v>
      </c>
      <c r="BI76" s="1">
        <v>1.736111111111111E-3</v>
      </c>
      <c r="BJ76" t="s">
        <v>691</v>
      </c>
      <c r="BK76" s="5" t="s">
        <v>1042</v>
      </c>
      <c r="BM76" s="11" t="b">
        <f t="shared" si="26"/>
        <v>0</v>
      </c>
      <c r="BN76" s="11" t="b">
        <f t="shared" si="26"/>
        <v>0</v>
      </c>
      <c r="BO76" s="11" t="b">
        <f t="shared" si="26"/>
        <v>0</v>
      </c>
      <c r="BP76" s="11" t="b">
        <f t="shared" si="26"/>
        <v>0</v>
      </c>
      <c r="BQ76" s="11" t="b">
        <f t="shared" si="17"/>
        <v>0</v>
      </c>
      <c r="BR76" s="11" t="b">
        <f t="shared" si="17"/>
        <v>0</v>
      </c>
      <c r="BS76" s="5" t="s">
        <v>1045</v>
      </c>
      <c r="BT76" s="5" t="s">
        <v>1073</v>
      </c>
      <c r="BU76" s="11" t="b">
        <f t="shared" si="34"/>
        <v>0</v>
      </c>
      <c r="BV76" s="11" t="b">
        <f t="shared" si="35"/>
        <v>0</v>
      </c>
      <c r="BW76" s="11" t="b">
        <f t="shared" ref="BW76:CJ94" si="38">ISNUMBER(SEARCH(BW$2,$BS76))</f>
        <v>0</v>
      </c>
      <c r="BX76" s="11" t="b">
        <f t="shared" si="38"/>
        <v>1</v>
      </c>
      <c r="BY76" s="11" t="b">
        <f t="shared" si="38"/>
        <v>0</v>
      </c>
      <c r="BZ76" s="11" t="b">
        <f t="shared" si="38"/>
        <v>0</v>
      </c>
      <c r="CA76" s="11" t="b">
        <f t="shared" si="38"/>
        <v>0</v>
      </c>
      <c r="CB76" s="11" t="b">
        <f t="shared" si="38"/>
        <v>0</v>
      </c>
      <c r="CC76" s="11" t="b">
        <f t="shared" si="38"/>
        <v>0</v>
      </c>
      <c r="CD76" s="11" t="b">
        <f t="shared" si="38"/>
        <v>0</v>
      </c>
      <c r="CE76" s="11" t="b">
        <f t="shared" si="38"/>
        <v>0</v>
      </c>
      <c r="CF76" s="11" t="b">
        <f t="shared" si="38"/>
        <v>0</v>
      </c>
      <c r="CG76" s="11" t="b">
        <f t="shared" si="38"/>
        <v>1</v>
      </c>
      <c r="CH76" s="11" t="b">
        <f t="shared" si="38"/>
        <v>0</v>
      </c>
      <c r="CI76" s="11" t="b">
        <f t="shared" si="38"/>
        <v>0</v>
      </c>
      <c r="CJ76" s="11" t="b">
        <f t="shared" si="38"/>
        <v>0</v>
      </c>
      <c r="CK76" s="11" t="b">
        <f t="shared" si="37"/>
        <v>1</v>
      </c>
      <c r="CL76" s="11" t="b">
        <f t="shared" si="36"/>
        <v>0</v>
      </c>
      <c r="CM76" t="s">
        <v>692</v>
      </c>
    </row>
    <row r="77" spans="1:91">
      <c r="A77" t="s">
        <v>693</v>
      </c>
      <c r="B77" t="s">
        <v>694</v>
      </c>
      <c r="C77" t="s">
        <v>562</v>
      </c>
      <c r="D77" t="s">
        <v>81</v>
      </c>
      <c r="E77" t="s">
        <v>71</v>
      </c>
      <c r="F77" t="s">
        <v>132</v>
      </c>
      <c r="G77" t="s">
        <v>124</v>
      </c>
      <c r="H77" t="s">
        <v>109</v>
      </c>
      <c r="I77" t="str">
        <f t="shared" si="30"/>
        <v>UK</v>
      </c>
      <c r="J77" t="s">
        <v>74</v>
      </c>
      <c r="K77" t="s">
        <v>98</v>
      </c>
      <c r="L77">
        <v>1</v>
      </c>
      <c r="M77">
        <v>2</v>
      </c>
      <c r="N77">
        <v>6</v>
      </c>
      <c r="O77">
        <v>3</v>
      </c>
      <c r="P77">
        <v>2</v>
      </c>
      <c r="Q77">
        <v>1</v>
      </c>
      <c r="R77">
        <v>1</v>
      </c>
      <c r="S77">
        <v>1</v>
      </c>
      <c r="T77">
        <v>2</v>
      </c>
      <c r="V77">
        <v>4</v>
      </c>
      <c r="W77">
        <v>6</v>
      </c>
      <c r="X77">
        <v>4</v>
      </c>
      <c r="Y77">
        <v>5</v>
      </c>
      <c r="Z77">
        <v>4</v>
      </c>
      <c r="AA77">
        <v>5</v>
      </c>
      <c r="AB77">
        <v>4</v>
      </c>
      <c r="AC77">
        <v>2</v>
      </c>
      <c r="AD77">
        <v>4</v>
      </c>
      <c r="AE77" s="35">
        <v>4</v>
      </c>
      <c r="AF77">
        <v>2</v>
      </c>
      <c r="AG77">
        <v>2</v>
      </c>
      <c r="AH77">
        <v>1</v>
      </c>
      <c r="AI77">
        <v>6</v>
      </c>
      <c r="AJ77">
        <v>3</v>
      </c>
      <c r="AK77">
        <v>6</v>
      </c>
      <c r="AL77">
        <v>1</v>
      </c>
      <c r="AM77">
        <v>3</v>
      </c>
      <c r="AN77">
        <v>3</v>
      </c>
      <c r="AO77">
        <v>3</v>
      </c>
      <c r="AP77">
        <v>3</v>
      </c>
      <c r="AQ77">
        <v>3</v>
      </c>
      <c r="AR77">
        <v>6</v>
      </c>
      <c r="AS77">
        <v>1</v>
      </c>
      <c r="AT77">
        <f t="shared" si="27"/>
        <v>3.125</v>
      </c>
      <c r="AU77">
        <f t="shared" si="31"/>
        <v>1</v>
      </c>
      <c r="AV77">
        <f t="shared" si="28"/>
        <v>4.5</v>
      </c>
      <c r="AW77">
        <f t="shared" si="32"/>
        <v>1</v>
      </c>
      <c r="AX77" t="s">
        <v>297</v>
      </c>
      <c r="AY77" t="s">
        <v>384</v>
      </c>
      <c r="AZ77" t="s">
        <v>695</v>
      </c>
      <c r="BA77">
        <v>2</v>
      </c>
      <c r="BC77">
        <f t="shared" si="29"/>
        <v>2</v>
      </c>
      <c r="BD77">
        <v>2</v>
      </c>
      <c r="BE77">
        <v>3</v>
      </c>
      <c r="BF77">
        <f t="shared" si="33"/>
        <v>1</v>
      </c>
      <c r="BG77" t="s">
        <v>696</v>
      </c>
      <c r="BH77" t="s">
        <v>622</v>
      </c>
      <c r="BI77" s="1">
        <v>8.1597222222222227E-3</v>
      </c>
      <c r="BJ77" t="s">
        <v>697</v>
      </c>
      <c r="BK77" s="5" t="s">
        <v>1051</v>
      </c>
      <c r="BM77" s="11" t="b">
        <f t="shared" si="26"/>
        <v>0</v>
      </c>
      <c r="BN77" s="11" t="b">
        <f t="shared" si="26"/>
        <v>0</v>
      </c>
      <c r="BO77" s="11" t="b">
        <f t="shared" si="26"/>
        <v>0</v>
      </c>
      <c r="BP77" s="11" t="b">
        <f t="shared" si="26"/>
        <v>0</v>
      </c>
      <c r="BQ77" s="11" t="b">
        <f t="shared" si="17"/>
        <v>0</v>
      </c>
      <c r="BR77" s="11" t="b">
        <f t="shared" si="17"/>
        <v>0</v>
      </c>
      <c r="BS77" s="5" t="s">
        <v>1068</v>
      </c>
      <c r="BT77" s="5" t="s">
        <v>1079</v>
      </c>
      <c r="BU77" s="11" t="b">
        <f t="shared" si="34"/>
        <v>0</v>
      </c>
      <c r="BV77" s="11" t="b">
        <f t="shared" si="35"/>
        <v>0</v>
      </c>
      <c r="BW77" s="11" t="b">
        <f t="shared" si="38"/>
        <v>0</v>
      </c>
      <c r="BX77" s="11" t="b">
        <f t="shared" si="38"/>
        <v>0</v>
      </c>
      <c r="BY77" s="11" t="b">
        <f t="shared" si="38"/>
        <v>0</v>
      </c>
      <c r="BZ77" s="11" t="b">
        <f t="shared" si="38"/>
        <v>0</v>
      </c>
      <c r="CA77" s="11" t="b">
        <f t="shared" si="38"/>
        <v>1</v>
      </c>
      <c r="CB77" s="11" t="b">
        <f t="shared" si="38"/>
        <v>0</v>
      </c>
      <c r="CC77" s="11" t="b">
        <f t="shared" si="38"/>
        <v>0</v>
      </c>
      <c r="CD77" s="11" t="b">
        <f t="shared" si="38"/>
        <v>0</v>
      </c>
      <c r="CE77" s="11" t="b">
        <f t="shared" si="38"/>
        <v>0</v>
      </c>
      <c r="CF77" s="11" t="b">
        <f t="shared" si="38"/>
        <v>0</v>
      </c>
      <c r="CG77" s="11" t="b">
        <f t="shared" si="38"/>
        <v>0</v>
      </c>
      <c r="CH77" s="11" t="b">
        <f t="shared" si="38"/>
        <v>0</v>
      </c>
      <c r="CI77" s="11" t="b">
        <f t="shared" si="38"/>
        <v>0</v>
      </c>
      <c r="CJ77" s="11" t="b">
        <f t="shared" si="38"/>
        <v>0</v>
      </c>
      <c r="CK77" s="11" t="b">
        <f t="shared" si="37"/>
        <v>0</v>
      </c>
      <c r="CL77" s="11" t="b">
        <f t="shared" si="36"/>
        <v>0</v>
      </c>
    </row>
    <row r="78" spans="1:91">
      <c r="A78" t="s">
        <v>698</v>
      </c>
      <c r="B78" t="s">
        <v>699</v>
      </c>
      <c r="C78" t="s">
        <v>562</v>
      </c>
      <c r="D78" t="s">
        <v>54</v>
      </c>
      <c r="E78" t="s">
        <v>82</v>
      </c>
      <c r="F78" t="s">
        <v>116</v>
      </c>
      <c r="G78" t="s">
        <v>72</v>
      </c>
      <c r="H78" t="s">
        <v>254</v>
      </c>
      <c r="I78" t="str">
        <f t="shared" si="30"/>
        <v>Poland</v>
      </c>
      <c r="J78" t="s">
        <v>74</v>
      </c>
      <c r="K78" t="s">
        <v>60</v>
      </c>
      <c r="L78">
        <v>1</v>
      </c>
      <c r="M78">
        <v>0</v>
      </c>
      <c r="N78">
        <v>2</v>
      </c>
      <c r="O78">
        <v>2</v>
      </c>
      <c r="P78">
        <v>3</v>
      </c>
      <c r="Q78">
        <v>4</v>
      </c>
      <c r="R78">
        <v>2</v>
      </c>
      <c r="S78">
        <v>0</v>
      </c>
      <c r="U78">
        <v>6</v>
      </c>
      <c r="V78">
        <v>5</v>
      </c>
      <c r="W78">
        <v>5</v>
      </c>
      <c r="X78">
        <v>5</v>
      </c>
      <c r="Y78">
        <v>5</v>
      </c>
      <c r="Z78">
        <v>5</v>
      </c>
      <c r="AA78">
        <v>5</v>
      </c>
      <c r="AB78">
        <v>5</v>
      </c>
      <c r="AC78">
        <v>2</v>
      </c>
      <c r="AD78">
        <v>4</v>
      </c>
      <c r="AE78" s="35">
        <v>4</v>
      </c>
      <c r="AF78">
        <v>4</v>
      </c>
      <c r="AG78">
        <v>5</v>
      </c>
      <c r="AH78">
        <v>3</v>
      </c>
      <c r="AI78">
        <v>3</v>
      </c>
      <c r="AJ78">
        <v>4</v>
      </c>
      <c r="AK78">
        <v>4</v>
      </c>
      <c r="AL78">
        <v>4</v>
      </c>
      <c r="AM78">
        <v>4</v>
      </c>
      <c r="AN78">
        <v>4</v>
      </c>
      <c r="AO78">
        <v>4</v>
      </c>
      <c r="AP78">
        <v>2</v>
      </c>
      <c r="AQ78">
        <v>4</v>
      </c>
      <c r="AR78">
        <v>6</v>
      </c>
      <c r="AS78">
        <v>3</v>
      </c>
      <c r="AT78">
        <f t="shared" si="27"/>
        <v>3.875</v>
      </c>
      <c r="AU78">
        <f t="shared" si="31"/>
        <v>1</v>
      </c>
      <c r="AV78">
        <f t="shared" si="28"/>
        <v>4.875</v>
      </c>
      <c r="AW78">
        <f t="shared" si="32"/>
        <v>1</v>
      </c>
      <c r="AX78" t="s">
        <v>86</v>
      </c>
      <c r="AY78" t="s">
        <v>87</v>
      </c>
      <c r="AZ78" t="s">
        <v>88</v>
      </c>
      <c r="BA78">
        <v>1</v>
      </c>
      <c r="BC78">
        <f t="shared" si="29"/>
        <v>1</v>
      </c>
      <c r="BD78">
        <v>1</v>
      </c>
      <c r="BE78">
        <v>3</v>
      </c>
      <c r="BF78">
        <f t="shared" si="33"/>
        <v>1</v>
      </c>
      <c r="BG78" t="s">
        <v>106</v>
      </c>
      <c r="BH78" t="s">
        <v>90</v>
      </c>
      <c r="BI78" s="1">
        <v>4.2476851851851851E-3</v>
      </c>
      <c r="BK78" s="5" t="s">
        <v>1041</v>
      </c>
      <c r="BM78" s="11" t="b">
        <f t="shared" si="26"/>
        <v>0</v>
      </c>
      <c r="BN78" s="11" t="b">
        <f t="shared" si="26"/>
        <v>0</v>
      </c>
      <c r="BO78" s="11" t="b">
        <f t="shared" si="26"/>
        <v>0</v>
      </c>
      <c r="BP78" s="11" t="b">
        <f t="shared" si="26"/>
        <v>0</v>
      </c>
      <c r="BQ78" s="11" t="b">
        <f t="shared" si="17"/>
        <v>0</v>
      </c>
      <c r="BR78" s="11" t="b">
        <f t="shared" si="17"/>
        <v>0</v>
      </c>
      <c r="BU78" s="11" t="b">
        <f t="shared" si="34"/>
        <v>0</v>
      </c>
      <c r="BV78" s="11" t="b">
        <f t="shared" si="35"/>
        <v>0</v>
      </c>
      <c r="BW78" s="11" t="b">
        <f t="shared" si="38"/>
        <v>0</v>
      </c>
      <c r="BX78" s="11" t="b">
        <f t="shared" si="38"/>
        <v>0</v>
      </c>
      <c r="BY78" s="11" t="b">
        <f t="shared" si="38"/>
        <v>0</v>
      </c>
      <c r="BZ78" s="11" t="b">
        <f t="shared" si="38"/>
        <v>0</v>
      </c>
      <c r="CA78" s="11" t="b">
        <f t="shared" si="38"/>
        <v>0</v>
      </c>
      <c r="CB78" s="11" t="b">
        <f t="shared" si="38"/>
        <v>0</v>
      </c>
      <c r="CC78" s="11" t="b">
        <f t="shared" si="38"/>
        <v>0</v>
      </c>
      <c r="CD78" s="11" t="b">
        <f t="shared" si="38"/>
        <v>0</v>
      </c>
      <c r="CE78" s="11" t="b">
        <f t="shared" si="38"/>
        <v>0</v>
      </c>
      <c r="CF78" s="11" t="b">
        <f t="shared" si="38"/>
        <v>0</v>
      </c>
      <c r="CG78" s="11" t="b">
        <f t="shared" si="38"/>
        <v>0</v>
      </c>
      <c r="CH78" s="11" t="b">
        <f t="shared" si="38"/>
        <v>0</v>
      </c>
      <c r="CI78" s="11" t="b">
        <f t="shared" si="38"/>
        <v>0</v>
      </c>
      <c r="CJ78" s="11" t="b">
        <f t="shared" si="38"/>
        <v>0</v>
      </c>
      <c r="CK78" s="11" t="b">
        <f t="shared" si="37"/>
        <v>0</v>
      </c>
      <c r="CL78" s="11" t="b">
        <f t="shared" si="36"/>
        <v>0</v>
      </c>
    </row>
    <row r="79" spans="1:91">
      <c r="A79" t="s">
        <v>700</v>
      </c>
      <c r="B79" t="s">
        <v>701</v>
      </c>
      <c r="C79" t="s">
        <v>562</v>
      </c>
      <c r="D79" t="s">
        <v>54</v>
      </c>
      <c r="E79" t="s">
        <v>71</v>
      </c>
      <c r="F79" t="s">
        <v>132</v>
      </c>
      <c r="G79" t="s">
        <v>72</v>
      </c>
      <c r="H79" t="s">
        <v>702</v>
      </c>
      <c r="I79" t="str">
        <f t="shared" si="30"/>
        <v>Finland</v>
      </c>
      <c r="J79" t="s">
        <v>59</v>
      </c>
      <c r="K79" t="s">
        <v>60</v>
      </c>
      <c r="L79">
        <v>2</v>
      </c>
      <c r="M79">
        <v>2</v>
      </c>
      <c r="N79">
        <v>1</v>
      </c>
      <c r="O79">
        <v>3</v>
      </c>
      <c r="P79">
        <v>2</v>
      </c>
      <c r="Q79">
        <v>2</v>
      </c>
      <c r="R79">
        <v>3</v>
      </c>
      <c r="S79">
        <v>0</v>
      </c>
      <c r="U79">
        <v>4</v>
      </c>
      <c r="V79">
        <v>6</v>
      </c>
      <c r="W79">
        <v>6</v>
      </c>
      <c r="X79">
        <v>5</v>
      </c>
      <c r="Y79">
        <v>6</v>
      </c>
      <c r="Z79">
        <v>5</v>
      </c>
      <c r="AA79">
        <v>5</v>
      </c>
      <c r="AB79">
        <v>4</v>
      </c>
      <c r="AC79">
        <v>3</v>
      </c>
      <c r="AD79">
        <v>3</v>
      </c>
      <c r="AE79" s="35">
        <v>4</v>
      </c>
      <c r="AF79">
        <v>5</v>
      </c>
      <c r="AG79">
        <v>5</v>
      </c>
      <c r="AH79">
        <v>5</v>
      </c>
      <c r="AI79">
        <v>5</v>
      </c>
      <c r="AJ79">
        <v>5</v>
      </c>
      <c r="AK79">
        <v>6</v>
      </c>
      <c r="AL79">
        <v>5</v>
      </c>
      <c r="AM79">
        <v>3</v>
      </c>
      <c r="AN79">
        <v>3</v>
      </c>
      <c r="AO79">
        <v>4</v>
      </c>
      <c r="AP79">
        <v>3</v>
      </c>
      <c r="AQ79">
        <v>4</v>
      </c>
      <c r="AR79">
        <v>6</v>
      </c>
      <c r="AS79">
        <v>4</v>
      </c>
      <c r="AT79">
        <f t="shared" si="27"/>
        <v>5</v>
      </c>
      <c r="AU79">
        <f t="shared" si="31"/>
        <v>1</v>
      </c>
      <c r="AV79">
        <f t="shared" si="28"/>
        <v>5</v>
      </c>
      <c r="AW79">
        <f t="shared" si="32"/>
        <v>1</v>
      </c>
      <c r="AX79" t="s">
        <v>375</v>
      </c>
      <c r="AY79" t="s">
        <v>634</v>
      </c>
      <c r="AZ79" t="s">
        <v>703</v>
      </c>
      <c r="BA79">
        <v>0</v>
      </c>
      <c r="BB79">
        <v>0</v>
      </c>
      <c r="BC79">
        <f t="shared" si="29"/>
        <v>0</v>
      </c>
      <c r="BD79">
        <v>1</v>
      </c>
      <c r="BE79">
        <v>1</v>
      </c>
      <c r="BF79">
        <f t="shared" si="33"/>
        <v>0</v>
      </c>
      <c r="BG79" t="s">
        <v>704</v>
      </c>
      <c r="BH79" t="s">
        <v>379</v>
      </c>
      <c r="BI79" s="1">
        <v>8.3449074074074085E-3</v>
      </c>
      <c r="BJ79" t="s">
        <v>705</v>
      </c>
      <c r="BK79" s="5" t="s">
        <v>1051</v>
      </c>
      <c r="BM79" s="11" t="b">
        <f t="shared" si="26"/>
        <v>0</v>
      </c>
      <c r="BN79" s="11" t="b">
        <f t="shared" si="26"/>
        <v>0</v>
      </c>
      <c r="BO79" s="11" t="b">
        <f t="shared" si="26"/>
        <v>0</v>
      </c>
      <c r="BP79" s="11" t="b">
        <f t="shared" si="26"/>
        <v>0</v>
      </c>
      <c r="BQ79" s="11" t="b">
        <f t="shared" si="17"/>
        <v>0</v>
      </c>
      <c r="BR79" s="11" t="b">
        <f t="shared" si="17"/>
        <v>0</v>
      </c>
      <c r="BS79" s="5" t="s">
        <v>1080</v>
      </c>
      <c r="BU79" s="11" t="b">
        <f t="shared" si="34"/>
        <v>1</v>
      </c>
      <c r="BV79" s="11" t="b">
        <f t="shared" si="35"/>
        <v>1</v>
      </c>
      <c r="BW79" s="11" t="b">
        <f t="shared" si="38"/>
        <v>0</v>
      </c>
      <c r="BX79" s="11" t="b">
        <f t="shared" si="38"/>
        <v>0</v>
      </c>
      <c r="BY79" s="11" t="b">
        <f t="shared" si="38"/>
        <v>0</v>
      </c>
      <c r="BZ79" s="11" t="b">
        <f t="shared" si="38"/>
        <v>0</v>
      </c>
      <c r="CA79" s="11" t="b">
        <f t="shared" si="38"/>
        <v>0</v>
      </c>
      <c r="CB79" s="11" t="b">
        <f t="shared" si="38"/>
        <v>0</v>
      </c>
      <c r="CC79" s="11" t="b">
        <f t="shared" si="38"/>
        <v>0</v>
      </c>
      <c r="CD79" s="11" t="b">
        <f t="shared" si="38"/>
        <v>1</v>
      </c>
      <c r="CE79" s="11" t="b">
        <f t="shared" si="38"/>
        <v>0</v>
      </c>
      <c r="CF79" s="11" t="b">
        <f t="shared" si="38"/>
        <v>0</v>
      </c>
      <c r="CG79" s="11" t="b">
        <f t="shared" si="38"/>
        <v>0</v>
      </c>
      <c r="CH79" s="11" t="b">
        <f t="shared" si="38"/>
        <v>0</v>
      </c>
      <c r="CI79" s="11" t="b">
        <f t="shared" si="38"/>
        <v>0</v>
      </c>
      <c r="CJ79" s="11" t="b">
        <f t="shared" si="38"/>
        <v>0</v>
      </c>
      <c r="CK79" s="11" t="b">
        <f t="shared" si="37"/>
        <v>0</v>
      </c>
      <c r="CL79" s="11" t="b">
        <f t="shared" si="36"/>
        <v>0</v>
      </c>
    </row>
    <row r="80" spans="1:91">
      <c r="A80" t="s">
        <v>706</v>
      </c>
      <c r="B80" t="s">
        <v>707</v>
      </c>
      <c r="C80" t="s">
        <v>562</v>
      </c>
      <c r="D80" t="s">
        <v>54</v>
      </c>
      <c r="E80" t="s">
        <v>144</v>
      </c>
      <c r="F80" t="s">
        <v>116</v>
      </c>
      <c r="G80" t="s">
        <v>72</v>
      </c>
      <c r="H80" t="s">
        <v>125</v>
      </c>
      <c r="I80" t="str">
        <f t="shared" si="30"/>
        <v>United Kingdom</v>
      </c>
      <c r="J80" t="s">
        <v>74</v>
      </c>
      <c r="K80" t="s">
        <v>98</v>
      </c>
      <c r="L80">
        <v>2</v>
      </c>
      <c r="M80">
        <v>4</v>
      </c>
      <c r="N80">
        <v>3</v>
      </c>
      <c r="O80">
        <v>4</v>
      </c>
      <c r="P80">
        <v>4</v>
      </c>
      <c r="Q80">
        <v>4</v>
      </c>
      <c r="R80">
        <v>4</v>
      </c>
      <c r="S80">
        <v>1</v>
      </c>
      <c r="T80">
        <v>2</v>
      </c>
      <c r="V80">
        <v>5</v>
      </c>
      <c r="W80">
        <v>5</v>
      </c>
      <c r="X80">
        <v>4</v>
      </c>
      <c r="Y80">
        <v>5</v>
      </c>
      <c r="Z80">
        <v>5</v>
      </c>
      <c r="AA80">
        <v>6</v>
      </c>
      <c r="AB80">
        <v>6</v>
      </c>
      <c r="AC80">
        <v>1</v>
      </c>
      <c r="AD80">
        <v>5</v>
      </c>
      <c r="AE80" s="35">
        <v>5</v>
      </c>
      <c r="AF80">
        <v>3</v>
      </c>
      <c r="AG80">
        <v>3</v>
      </c>
      <c r="AH80">
        <v>1</v>
      </c>
      <c r="AI80">
        <v>5</v>
      </c>
      <c r="AJ80">
        <v>4</v>
      </c>
      <c r="AK80">
        <v>2</v>
      </c>
      <c r="AL80">
        <v>4</v>
      </c>
      <c r="AM80">
        <v>3</v>
      </c>
      <c r="AN80">
        <v>3</v>
      </c>
      <c r="AO80">
        <v>2</v>
      </c>
      <c r="AP80">
        <v>3</v>
      </c>
      <c r="AQ80">
        <v>3</v>
      </c>
      <c r="AR80">
        <v>6</v>
      </c>
      <c r="AS80">
        <v>1</v>
      </c>
      <c r="AT80">
        <f t="shared" si="27"/>
        <v>3.375</v>
      </c>
      <c r="AU80">
        <f t="shared" si="31"/>
        <v>1</v>
      </c>
      <c r="AV80">
        <f t="shared" si="28"/>
        <v>5.125</v>
      </c>
      <c r="AW80">
        <f t="shared" si="32"/>
        <v>1</v>
      </c>
      <c r="AX80" t="s">
        <v>501</v>
      </c>
      <c r="AY80" t="s">
        <v>672</v>
      </c>
      <c r="AZ80" t="s">
        <v>708</v>
      </c>
      <c r="BA80">
        <v>0</v>
      </c>
      <c r="BB80">
        <v>2</v>
      </c>
      <c r="BC80">
        <f t="shared" si="29"/>
        <v>2</v>
      </c>
      <c r="BD80">
        <v>4</v>
      </c>
      <c r="BE80">
        <v>2</v>
      </c>
      <c r="BF80">
        <f t="shared" si="33"/>
        <v>1</v>
      </c>
      <c r="BG80" t="s">
        <v>709</v>
      </c>
      <c r="BH80" t="s">
        <v>710</v>
      </c>
      <c r="BI80" s="1">
        <v>4.2013888888888891E-3</v>
      </c>
      <c r="BJ80" t="s">
        <v>711</v>
      </c>
      <c r="BK80" s="5" t="s">
        <v>736</v>
      </c>
      <c r="BL80" s="5" t="s">
        <v>1157</v>
      </c>
      <c r="BM80" s="11" t="b">
        <f t="shared" ref="BM80:BP99" si="39">ISNUMBER(SEARCH(BM$2,$BL80))</f>
        <v>1</v>
      </c>
      <c r="BN80" s="11" t="b">
        <f t="shared" si="39"/>
        <v>0</v>
      </c>
      <c r="BO80" s="11" t="b">
        <f t="shared" si="39"/>
        <v>0</v>
      </c>
      <c r="BP80" s="11" t="b">
        <f t="shared" si="39"/>
        <v>0</v>
      </c>
      <c r="BQ80" s="11" t="b">
        <f t="shared" si="17"/>
        <v>0</v>
      </c>
      <c r="BR80" s="11" t="b">
        <f t="shared" si="17"/>
        <v>0</v>
      </c>
      <c r="BU80" s="11" t="b">
        <f t="shared" si="34"/>
        <v>0</v>
      </c>
      <c r="BV80" s="11" t="b">
        <f t="shared" si="35"/>
        <v>0</v>
      </c>
      <c r="BW80" s="11" t="b">
        <f t="shared" si="38"/>
        <v>0</v>
      </c>
      <c r="BX80" s="11" t="b">
        <f t="shared" si="38"/>
        <v>0</v>
      </c>
      <c r="BY80" s="11" t="b">
        <f t="shared" si="38"/>
        <v>0</v>
      </c>
      <c r="BZ80" s="11" t="b">
        <f t="shared" si="38"/>
        <v>0</v>
      </c>
      <c r="CA80" s="11" t="b">
        <f t="shared" si="38"/>
        <v>0</v>
      </c>
      <c r="CB80" s="11" t="b">
        <f t="shared" si="38"/>
        <v>0</v>
      </c>
      <c r="CC80" s="11" t="b">
        <f t="shared" si="38"/>
        <v>0</v>
      </c>
      <c r="CD80" s="11" t="b">
        <f t="shared" si="38"/>
        <v>0</v>
      </c>
      <c r="CE80" s="11" t="b">
        <f t="shared" si="38"/>
        <v>0</v>
      </c>
      <c r="CF80" s="11" t="b">
        <f t="shared" si="38"/>
        <v>0</v>
      </c>
      <c r="CG80" s="11" t="b">
        <f t="shared" si="38"/>
        <v>0</v>
      </c>
      <c r="CH80" s="11" t="b">
        <f t="shared" si="38"/>
        <v>0</v>
      </c>
      <c r="CI80" s="11" t="b">
        <f t="shared" si="38"/>
        <v>0</v>
      </c>
      <c r="CJ80" s="11" t="b">
        <f t="shared" si="38"/>
        <v>0</v>
      </c>
      <c r="CK80" s="11" t="b">
        <f t="shared" si="37"/>
        <v>0</v>
      </c>
      <c r="CL80" s="11" t="b">
        <f t="shared" si="36"/>
        <v>0</v>
      </c>
    </row>
    <row r="81" spans="1:91">
      <c r="A81" t="s">
        <v>712</v>
      </c>
      <c r="B81" t="s">
        <v>713</v>
      </c>
      <c r="C81" t="s">
        <v>562</v>
      </c>
      <c r="D81" t="s">
        <v>54</v>
      </c>
      <c r="E81" t="s">
        <v>55</v>
      </c>
      <c r="F81" t="s">
        <v>83</v>
      </c>
      <c r="G81" t="s">
        <v>96</v>
      </c>
      <c r="H81" t="s">
        <v>58</v>
      </c>
      <c r="I81" t="str">
        <f t="shared" si="30"/>
        <v>Portugal</v>
      </c>
      <c r="J81" t="s">
        <v>74</v>
      </c>
      <c r="K81" t="s">
        <v>103</v>
      </c>
      <c r="L81">
        <v>3</v>
      </c>
      <c r="M81">
        <v>2</v>
      </c>
      <c r="N81">
        <v>3</v>
      </c>
      <c r="O81">
        <v>2</v>
      </c>
      <c r="P81">
        <v>2</v>
      </c>
      <c r="Q81">
        <v>5</v>
      </c>
      <c r="R81">
        <v>3</v>
      </c>
      <c r="S81">
        <v>0</v>
      </c>
      <c r="U81">
        <v>5</v>
      </c>
      <c r="V81">
        <v>4</v>
      </c>
      <c r="W81">
        <v>5</v>
      </c>
      <c r="X81">
        <v>4</v>
      </c>
      <c r="Y81">
        <v>4</v>
      </c>
      <c r="Z81">
        <v>2</v>
      </c>
      <c r="AA81">
        <v>4</v>
      </c>
      <c r="AB81">
        <v>3</v>
      </c>
      <c r="AC81">
        <v>2</v>
      </c>
      <c r="AD81">
        <v>4</v>
      </c>
      <c r="AE81" s="35">
        <v>4</v>
      </c>
      <c r="AF81">
        <v>1</v>
      </c>
      <c r="AG81">
        <v>4</v>
      </c>
      <c r="AH81">
        <v>2</v>
      </c>
      <c r="AI81">
        <v>5</v>
      </c>
      <c r="AJ81">
        <v>4</v>
      </c>
      <c r="AK81">
        <v>5</v>
      </c>
      <c r="AL81">
        <v>1</v>
      </c>
      <c r="AM81">
        <v>4</v>
      </c>
      <c r="AN81">
        <v>4</v>
      </c>
      <c r="AO81">
        <v>4</v>
      </c>
      <c r="AP81">
        <v>4</v>
      </c>
      <c r="AQ81">
        <v>4</v>
      </c>
      <c r="AR81">
        <v>6</v>
      </c>
      <c r="AS81">
        <v>0</v>
      </c>
      <c r="AT81">
        <f t="shared" si="27"/>
        <v>3.25</v>
      </c>
      <c r="AU81">
        <f t="shared" si="31"/>
        <v>1</v>
      </c>
      <c r="AV81">
        <f t="shared" si="28"/>
        <v>3.75</v>
      </c>
      <c r="AW81">
        <f t="shared" si="32"/>
        <v>1</v>
      </c>
      <c r="AX81" t="s">
        <v>61</v>
      </c>
      <c r="AY81" t="s">
        <v>277</v>
      </c>
      <c r="AZ81" t="s">
        <v>714</v>
      </c>
      <c r="BA81">
        <v>3</v>
      </c>
      <c r="BC81">
        <f t="shared" si="29"/>
        <v>3</v>
      </c>
      <c r="BD81">
        <v>1</v>
      </c>
      <c r="BE81">
        <v>4</v>
      </c>
      <c r="BF81">
        <f t="shared" si="33"/>
        <v>1</v>
      </c>
      <c r="BG81" t="s">
        <v>715</v>
      </c>
      <c r="BH81" t="s">
        <v>65</v>
      </c>
      <c r="BI81" s="1">
        <v>3.9699074074074072E-3</v>
      </c>
      <c r="BK81" s="5" t="s">
        <v>1041</v>
      </c>
      <c r="BM81" s="11" t="b">
        <f t="shared" si="39"/>
        <v>0</v>
      </c>
      <c r="BN81" s="11" t="b">
        <f t="shared" si="39"/>
        <v>0</v>
      </c>
      <c r="BO81" s="11" t="b">
        <f t="shared" si="39"/>
        <v>0</v>
      </c>
      <c r="BP81" s="11" t="b">
        <f t="shared" si="39"/>
        <v>0</v>
      </c>
      <c r="BQ81" s="11" t="b">
        <f t="shared" si="17"/>
        <v>0</v>
      </c>
      <c r="BR81" s="11" t="b">
        <f t="shared" si="17"/>
        <v>0</v>
      </c>
      <c r="BU81" s="11" t="b">
        <f t="shared" si="34"/>
        <v>0</v>
      </c>
      <c r="BV81" s="11" t="b">
        <f t="shared" si="35"/>
        <v>0</v>
      </c>
      <c r="BW81" s="11" t="b">
        <f t="shared" si="38"/>
        <v>0</v>
      </c>
      <c r="BX81" s="11" t="b">
        <f t="shared" si="38"/>
        <v>0</v>
      </c>
      <c r="BY81" s="11" t="b">
        <f t="shared" si="38"/>
        <v>0</v>
      </c>
      <c r="BZ81" s="11" t="b">
        <f t="shared" si="38"/>
        <v>0</v>
      </c>
      <c r="CA81" s="11" t="b">
        <f t="shared" si="38"/>
        <v>0</v>
      </c>
      <c r="CB81" s="11" t="b">
        <f t="shared" si="38"/>
        <v>0</v>
      </c>
      <c r="CC81" s="11" t="b">
        <f t="shared" si="38"/>
        <v>0</v>
      </c>
      <c r="CD81" s="11" t="b">
        <f t="shared" si="38"/>
        <v>0</v>
      </c>
      <c r="CE81" s="11" t="b">
        <f t="shared" si="38"/>
        <v>0</v>
      </c>
      <c r="CF81" s="11" t="b">
        <f t="shared" si="38"/>
        <v>0</v>
      </c>
      <c r="CG81" s="11" t="b">
        <f t="shared" si="38"/>
        <v>0</v>
      </c>
      <c r="CH81" s="11" t="b">
        <f t="shared" si="38"/>
        <v>0</v>
      </c>
      <c r="CI81" s="11" t="b">
        <f t="shared" si="38"/>
        <v>0</v>
      </c>
      <c r="CJ81" s="11" t="b">
        <f t="shared" si="38"/>
        <v>0</v>
      </c>
      <c r="CK81" s="11" t="b">
        <f t="shared" si="37"/>
        <v>0</v>
      </c>
      <c r="CL81" s="11" t="b">
        <f t="shared" si="36"/>
        <v>0</v>
      </c>
    </row>
    <row r="82" spans="1:91">
      <c r="A82" t="s">
        <v>716</v>
      </c>
      <c r="B82" t="s">
        <v>717</v>
      </c>
      <c r="C82" t="s">
        <v>562</v>
      </c>
      <c r="D82" t="s">
        <v>70</v>
      </c>
      <c r="E82" t="s">
        <v>144</v>
      </c>
      <c r="F82" t="s">
        <v>56</v>
      </c>
      <c r="G82" t="s">
        <v>72</v>
      </c>
      <c r="H82" t="s">
        <v>718</v>
      </c>
      <c r="I82" t="str">
        <f t="shared" si="30"/>
        <v>Portuguese</v>
      </c>
      <c r="J82" t="s">
        <v>59</v>
      </c>
      <c r="K82" t="s">
        <v>296</v>
      </c>
      <c r="L82">
        <v>1</v>
      </c>
      <c r="M82">
        <v>3</v>
      </c>
      <c r="N82">
        <v>2</v>
      </c>
      <c r="O82">
        <v>3</v>
      </c>
      <c r="P82">
        <v>2</v>
      </c>
      <c r="Q82">
        <v>5</v>
      </c>
      <c r="R82">
        <v>3</v>
      </c>
      <c r="S82">
        <v>0</v>
      </c>
      <c r="U82">
        <v>5</v>
      </c>
      <c r="V82">
        <v>2</v>
      </c>
      <c r="W82">
        <v>3</v>
      </c>
      <c r="X82">
        <v>4</v>
      </c>
      <c r="Y82">
        <v>4</v>
      </c>
      <c r="Z82">
        <v>3</v>
      </c>
      <c r="AA82">
        <v>4</v>
      </c>
      <c r="AB82">
        <v>2</v>
      </c>
      <c r="AC82">
        <v>2</v>
      </c>
      <c r="AD82">
        <v>4</v>
      </c>
      <c r="AE82" s="35">
        <v>2</v>
      </c>
      <c r="AF82">
        <v>3</v>
      </c>
      <c r="AG82">
        <v>1</v>
      </c>
      <c r="AH82">
        <v>3</v>
      </c>
      <c r="AI82">
        <v>4</v>
      </c>
      <c r="AJ82">
        <v>3</v>
      </c>
      <c r="AK82">
        <v>1</v>
      </c>
      <c r="AL82">
        <v>1</v>
      </c>
      <c r="AM82">
        <v>1</v>
      </c>
      <c r="AN82">
        <v>3</v>
      </c>
      <c r="AO82">
        <v>3</v>
      </c>
      <c r="AP82">
        <v>4</v>
      </c>
      <c r="AQ82">
        <v>4</v>
      </c>
      <c r="AR82">
        <v>6</v>
      </c>
      <c r="AS82">
        <v>1</v>
      </c>
      <c r="AT82">
        <f t="shared" si="27"/>
        <v>2.25</v>
      </c>
      <c r="AU82">
        <f t="shared" si="31"/>
        <v>0</v>
      </c>
      <c r="AV82">
        <f t="shared" si="28"/>
        <v>3.25</v>
      </c>
      <c r="AW82">
        <f t="shared" si="32"/>
        <v>1</v>
      </c>
      <c r="AX82" t="s">
        <v>145</v>
      </c>
      <c r="AY82" t="s">
        <v>719</v>
      </c>
      <c r="AZ82" t="s">
        <v>720</v>
      </c>
      <c r="BA82">
        <v>0</v>
      </c>
      <c r="BB82">
        <v>1</v>
      </c>
      <c r="BC82">
        <f t="shared" si="29"/>
        <v>1</v>
      </c>
      <c r="BD82">
        <v>1</v>
      </c>
      <c r="BE82">
        <v>2</v>
      </c>
      <c r="BF82">
        <f t="shared" si="33"/>
        <v>1</v>
      </c>
      <c r="BG82" t="s">
        <v>453</v>
      </c>
      <c r="BH82" t="s">
        <v>149</v>
      </c>
      <c r="BI82" s="1">
        <v>3.3333333333333335E-3</v>
      </c>
      <c r="BJ82" t="s">
        <v>721</v>
      </c>
      <c r="BK82" s="5" t="s">
        <v>1041</v>
      </c>
      <c r="BM82" s="11" t="b">
        <f t="shared" si="39"/>
        <v>0</v>
      </c>
      <c r="BN82" s="11" t="b">
        <f t="shared" si="39"/>
        <v>0</v>
      </c>
      <c r="BO82" s="11" t="b">
        <f t="shared" si="39"/>
        <v>0</v>
      </c>
      <c r="BP82" s="11" t="b">
        <f t="shared" si="39"/>
        <v>0</v>
      </c>
      <c r="BQ82" s="11" t="b">
        <f t="shared" si="17"/>
        <v>0</v>
      </c>
      <c r="BR82" s="11" t="b">
        <f t="shared" si="17"/>
        <v>0</v>
      </c>
      <c r="BU82" s="11" t="b">
        <f t="shared" si="34"/>
        <v>0</v>
      </c>
      <c r="BV82" s="11" t="b">
        <f t="shared" si="35"/>
        <v>0</v>
      </c>
      <c r="BW82" s="11" t="b">
        <f t="shared" si="38"/>
        <v>0</v>
      </c>
      <c r="BX82" s="11" t="b">
        <f t="shared" si="38"/>
        <v>0</v>
      </c>
      <c r="BY82" s="11" t="b">
        <f t="shared" si="38"/>
        <v>0</v>
      </c>
      <c r="BZ82" s="11" t="b">
        <f t="shared" si="38"/>
        <v>0</v>
      </c>
      <c r="CA82" s="11" t="b">
        <f t="shared" si="38"/>
        <v>0</v>
      </c>
      <c r="CB82" s="11" t="b">
        <f t="shared" si="38"/>
        <v>0</v>
      </c>
      <c r="CC82" s="11" t="b">
        <f t="shared" si="38"/>
        <v>0</v>
      </c>
      <c r="CD82" s="11" t="b">
        <f t="shared" si="38"/>
        <v>0</v>
      </c>
      <c r="CE82" s="11" t="b">
        <f t="shared" si="38"/>
        <v>0</v>
      </c>
      <c r="CF82" s="11" t="b">
        <f t="shared" si="38"/>
        <v>0</v>
      </c>
      <c r="CG82" s="11" t="b">
        <f t="shared" si="38"/>
        <v>0</v>
      </c>
      <c r="CH82" s="11" t="b">
        <f t="shared" si="38"/>
        <v>0</v>
      </c>
      <c r="CI82" s="11" t="b">
        <f t="shared" si="38"/>
        <v>0</v>
      </c>
      <c r="CJ82" s="11" t="b">
        <f t="shared" si="38"/>
        <v>0</v>
      </c>
      <c r="CK82" s="11" t="b">
        <f t="shared" si="37"/>
        <v>0</v>
      </c>
      <c r="CL82" s="11" t="b">
        <f t="shared" si="36"/>
        <v>0</v>
      </c>
      <c r="CM82" t="s">
        <v>722</v>
      </c>
    </row>
    <row r="83" spans="1:91">
      <c r="A83" t="s">
        <v>723</v>
      </c>
      <c r="B83" t="s">
        <v>724</v>
      </c>
      <c r="C83" t="s">
        <v>562</v>
      </c>
      <c r="D83" t="s">
        <v>70</v>
      </c>
      <c r="E83" t="s">
        <v>95</v>
      </c>
      <c r="F83" t="s">
        <v>56</v>
      </c>
      <c r="G83" t="s">
        <v>347</v>
      </c>
      <c r="H83" t="s">
        <v>725</v>
      </c>
      <c r="I83" t="str">
        <f t="shared" si="30"/>
        <v>france</v>
      </c>
      <c r="J83" t="s">
        <v>59</v>
      </c>
      <c r="K83" t="s">
        <v>60</v>
      </c>
      <c r="L83">
        <v>3</v>
      </c>
      <c r="M83">
        <v>1</v>
      </c>
      <c r="N83">
        <v>3</v>
      </c>
      <c r="O83">
        <v>1</v>
      </c>
      <c r="P83">
        <v>4</v>
      </c>
      <c r="Q83">
        <v>4</v>
      </c>
      <c r="R83">
        <v>1</v>
      </c>
      <c r="S83">
        <v>0</v>
      </c>
      <c r="U83">
        <v>4</v>
      </c>
      <c r="V83">
        <v>5</v>
      </c>
      <c r="W83">
        <v>5</v>
      </c>
      <c r="X83">
        <v>4</v>
      </c>
      <c r="Y83">
        <v>5</v>
      </c>
      <c r="Z83">
        <v>5</v>
      </c>
      <c r="AA83">
        <v>6</v>
      </c>
      <c r="AB83">
        <v>4</v>
      </c>
      <c r="AC83">
        <v>2</v>
      </c>
      <c r="AD83">
        <v>4</v>
      </c>
      <c r="AE83" s="35">
        <v>5</v>
      </c>
      <c r="AF83">
        <v>5</v>
      </c>
      <c r="AG83">
        <v>5</v>
      </c>
      <c r="AH83">
        <v>3</v>
      </c>
      <c r="AI83">
        <v>6</v>
      </c>
      <c r="AJ83">
        <v>5</v>
      </c>
      <c r="AK83">
        <v>4</v>
      </c>
      <c r="AL83">
        <v>4</v>
      </c>
      <c r="AM83">
        <v>2</v>
      </c>
      <c r="AN83">
        <v>3</v>
      </c>
      <c r="AO83">
        <v>4</v>
      </c>
      <c r="AP83">
        <v>2</v>
      </c>
      <c r="AQ83">
        <v>2</v>
      </c>
      <c r="AR83">
        <v>6</v>
      </c>
      <c r="AS83">
        <v>2</v>
      </c>
      <c r="AT83">
        <f t="shared" si="27"/>
        <v>4.625</v>
      </c>
      <c r="AU83">
        <f t="shared" si="31"/>
        <v>1</v>
      </c>
      <c r="AV83">
        <f t="shared" si="28"/>
        <v>4.75</v>
      </c>
      <c r="AW83">
        <f t="shared" si="32"/>
        <v>1</v>
      </c>
      <c r="AX83" t="s">
        <v>297</v>
      </c>
      <c r="AY83" t="s">
        <v>358</v>
      </c>
      <c r="AZ83" t="s">
        <v>427</v>
      </c>
      <c r="BA83">
        <v>0</v>
      </c>
      <c r="BB83">
        <v>1</v>
      </c>
      <c r="BC83">
        <f t="shared" si="29"/>
        <v>1</v>
      </c>
      <c r="BD83">
        <v>1</v>
      </c>
      <c r="BE83">
        <v>2</v>
      </c>
      <c r="BF83">
        <f t="shared" si="33"/>
        <v>1</v>
      </c>
      <c r="BG83" t="s">
        <v>300</v>
      </c>
      <c r="BH83" t="s">
        <v>301</v>
      </c>
      <c r="BI83" s="1">
        <v>3.5185185185185185E-3</v>
      </c>
      <c r="BJ83" t="s">
        <v>726</v>
      </c>
      <c r="BK83" s="5" t="s">
        <v>1042</v>
      </c>
      <c r="BM83" s="11" t="b">
        <f t="shared" si="39"/>
        <v>0</v>
      </c>
      <c r="BN83" s="11" t="b">
        <f t="shared" si="39"/>
        <v>0</v>
      </c>
      <c r="BO83" s="11" t="b">
        <f t="shared" si="39"/>
        <v>0</v>
      </c>
      <c r="BP83" s="11" t="b">
        <f t="shared" si="39"/>
        <v>0</v>
      </c>
      <c r="BQ83" s="11" t="b">
        <f t="shared" si="17"/>
        <v>0</v>
      </c>
      <c r="BR83" s="11" t="b">
        <f t="shared" si="17"/>
        <v>0</v>
      </c>
      <c r="BS83" s="5" t="s">
        <v>1045</v>
      </c>
      <c r="BT83" s="5" t="s">
        <v>1073</v>
      </c>
      <c r="BU83" s="11" t="b">
        <f t="shared" si="34"/>
        <v>0</v>
      </c>
      <c r="BV83" s="11" t="b">
        <f t="shared" si="35"/>
        <v>0</v>
      </c>
      <c r="BW83" s="11" t="b">
        <f t="shared" si="38"/>
        <v>0</v>
      </c>
      <c r="BX83" s="11" t="b">
        <f t="shared" si="38"/>
        <v>1</v>
      </c>
      <c r="BY83" s="11" t="b">
        <f t="shared" si="38"/>
        <v>0</v>
      </c>
      <c r="BZ83" s="11" t="b">
        <f t="shared" si="38"/>
        <v>0</v>
      </c>
      <c r="CA83" s="11" t="b">
        <f t="shared" si="38"/>
        <v>0</v>
      </c>
      <c r="CB83" s="11" t="b">
        <f t="shared" si="38"/>
        <v>0</v>
      </c>
      <c r="CC83" s="11" t="b">
        <f t="shared" si="38"/>
        <v>0</v>
      </c>
      <c r="CD83" s="11" t="b">
        <f t="shared" si="38"/>
        <v>0</v>
      </c>
      <c r="CE83" s="11" t="b">
        <f t="shared" si="38"/>
        <v>0</v>
      </c>
      <c r="CF83" s="11" t="b">
        <f t="shared" si="38"/>
        <v>0</v>
      </c>
      <c r="CG83" s="11" t="b">
        <f t="shared" si="38"/>
        <v>1</v>
      </c>
      <c r="CH83" s="11" t="b">
        <f t="shared" si="38"/>
        <v>0</v>
      </c>
      <c r="CI83" s="11" t="b">
        <f t="shared" si="38"/>
        <v>0</v>
      </c>
      <c r="CJ83" s="11" t="b">
        <f t="shared" si="38"/>
        <v>0</v>
      </c>
      <c r="CK83" s="11" t="b">
        <f t="shared" si="37"/>
        <v>1</v>
      </c>
      <c r="CL83" s="11" t="b">
        <f t="shared" si="36"/>
        <v>0</v>
      </c>
      <c r="CM83" t="s">
        <v>727</v>
      </c>
    </row>
    <row r="84" spans="1:91">
      <c r="A84" t="s">
        <v>728</v>
      </c>
      <c r="B84" t="s">
        <v>729</v>
      </c>
      <c r="C84" t="s">
        <v>562</v>
      </c>
      <c r="D84" t="s">
        <v>70</v>
      </c>
      <c r="E84" t="s">
        <v>144</v>
      </c>
      <c r="F84" t="s">
        <v>56</v>
      </c>
      <c r="G84" t="s">
        <v>72</v>
      </c>
      <c r="H84" t="s">
        <v>84</v>
      </c>
      <c r="I84" t="str">
        <f t="shared" si="30"/>
        <v>United States</v>
      </c>
      <c r="J84" t="s">
        <v>59</v>
      </c>
      <c r="K84" t="s">
        <v>60</v>
      </c>
      <c r="L84">
        <v>1</v>
      </c>
      <c r="M84">
        <v>1</v>
      </c>
      <c r="N84">
        <v>0</v>
      </c>
      <c r="O84">
        <v>1</v>
      </c>
      <c r="P84">
        <v>2</v>
      </c>
      <c r="Q84">
        <v>2</v>
      </c>
      <c r="R84">
        <v>2</v>
      </c>
      <c r="S84">
        <v>1</v>
      </c>
      <c r="T84">
        <v>3</v>
      </c>
      <c r="V84">
        <v>4</v>
      </c>
      <c r="W84">
        <v>4</v>
      </c>
      <c r="X84">
        <v>3</v>
      </c>
      <c r="Y84">
        <v>3</v>
      </c>
      <c r="Z84">
        <v>3</v>
      </c>
      <c r="AA84">
        <v>3</v>
      </c>
      <c r="AB84">
        <v>3</v>
      </c>
      <c r="AC84">
        <v>1</v>
      </c>
      <c r="AD84">
        <v>5</v>
      </c>
      <c r="AE84" s="35">
        <v>5</v>
      </c>
      <c r="AF84">
        <v>5</v>
      </c>
      <c r="AG84">
        <v>5</v>
      </c>
      <c r="AH84">
        <v>5</v>
      </c>
      <c r="AI84">
        <v>5</v>
      </c>
      <c r="AJ84">
        <v>5</v>
      </c>
      <c r="AK84">
        <v>4</v>
      </c>
      <c r="AL84">
        <v>4</v>
      </c>
      <c r="AM84">
        <v>5</v>
      </c>
      <c r="AN84">
        <v>5</v>
      </c>
      <c r="AO84">
        <v>5</v>
      </c>
      <c r="AP84">
        <v>5</v>
      </c>
      <c r="AQ84">
        <v>5</v>
      </c>
      <c r="AR84">
        <v>6</v>
      </c>
      <c r="AS84">
        <v>1</v>
      </c>
      <c r="AT84">
        <f t="shared" si="27"/>
        <v>4.75</v>
      </c>
      <c r="AU84">
        <f t="shared" si="31"/>
        <v>1</v>
      </c>
      <c r="AV84">
        <f t="shared" si="28"/>
        <v>3.5</v>
      </c>
      <c r="AW84">
        <f t="shared" si="32"/>
        <v>1</v>
      </c>
      <c r="AX84" t="s">
        <v>61</v>
      </c>
      <c r="AY84" t="s">
        <v>126</v>
      </c>
      <c r="AZ84" t="s">
        <v>127</v>
      </c>
      <c r="BA84">
        <v>1</v>
      </c>
      <c r="BC84">
        <f t="shared" si="29"/>
        <v>1</v>
      </c>
      <c r="BD84">
        <v>1</v>
      </c>
      <c r="BE84">
        <v>1</v>
      </c>
      <c r="BF84">
        <f t="shared" si="33"/>
        <v>0</v>
      </c>
      <c r="BG84" t="s">
        <v>64</v>
      </c>
      <c r="BH84" t="s">
        <v>65</v>
      </c>
      <c r="BI84" s="1">
        <v>2.7314814814814819E-3</v>
      </c>
      <c r="BJ84" t="s">
        <v>730</v>
      </c>
      <c r="BK84" s="5" t="s">
        <v>736</v>
      </c>
      <c r="BL84" s="5" t="s">
        <v>1158</v>
      </c>
      <c r="BM84" s="11" t="b">
        <f t="shared" si="39"/>
        <v>1</v>
      </c>
      <c r="BN84" s="11" t="b">
        <f t="shared" si="39"/>
        <v>0</v>
      </c>
      <c r="BO84" s="11" t="b">
        <f t="shared" si="39"/>
        <v>0</v>
      </c>
      <c r="BP84" s="11" t="b">
        <f t="shared" si="39"/>
        <v>0</v>
      </c>
      <c r="BQ84" s="11" t="b">
        <f t="shared" ref="BQ84:BR103" si="40">ISNUMBER(SEARCH(BQ$2,$BL84))</f>
        <v>0</v>
      </c>
      <c r="BR84" s="11" t="b">
        <f t="shared" si="40"/>
        <v>0</v>
      </c>
      <c r="BU84" s="11" t="b">
        <f t="shared" si="34"/>
        <v>0</v>
      </c>
      <c r="BV84" s="11" t="b">
        <f t="shared" si="35"/>
        <v>0</v>
      </c>
      <c r="BW84" s="11" t="b">
        <f t="shared" si="38"/>
        <v>0</v>
      </c>
      <c r="BX84" s="11" t="b">
        <f t="shared" si="38"/>
        <v>0</v>
      </c>
      <c r="BY84" s="11" t="b">
        <f t="shared" si="38"/>
        <v>0</v>
      </c>
      <c r="BZ84" s="11" t="b">
        <f t="shared" si="38"/>
        <v>0</v>
      </c>
      <c r="CA84" s="11" t="b">
        <f t="shared" si="38"/>
        <v>0</v>
      </c>
      <c r="CB84" s="11" t="b">
        <f t="shared" si="38"/>
        <v>0</v>
      </c>
      <c r="CC84" s="11" t="b">
        <f t="shared" si="38"/>
        <v>0</v>
      </c>
      <c r="CD84" s="11" t="b">
        <f t="shared" si="38"/>
        <v>0</v>
      </c>
      <c r="CE84" s="11" t="b">
        <f t="shared" si="38"/>
        <v>0</v>
      </c>
      <c r="CF84" s="11" t="b">
        <f t="shared" si="38"/>
        <v>0</v>
      </c>
      <c r="CG84" s="11" t="b">
        <f t="shared" si="38"/>
        <v>0</v>
      </c>
      <c r="CH84" s="11" t="b">
        <f t="shared" si="38"/>
        <v>0</v>
      </c>
      <c r="CI84" s="11" t="b">
        <f t="shared" si="38"/>
        <v>0</v>
      </c>
      <c r="CJ84" s="11" t="b">
        <f t="shared" si="38"/>
        <v>0</v>
      </c>
      <c r="CK84" s="11" t="b">
        <f t="shared" si="37"/>
        <v>0</v>
      </c>
      <c r="CL84" s="11" t="b">
        <f t="shared" si="36"/>
        <v>0</v>
      </c>
    </row>
    <row r="85" spans="1:91">
      <c r="A85" t="s">
        <v>731</v>
      </c>
      <c r="B85" t="s">
        <v>732</v>
      </c>
      <c r="C85" t="s">
        <v>562</v>
      </c>
      <c r="D85" t="s">
        <v>70</v>
      </c>
      <c r="E85" t="s">
        <v>144</v>
      </c>
      <c r="F85" t="s">
        <v>56</v>
      </c>
      <c r="G85" t="s">
        <v>96</v>
      </c>
      <c r="H85" t="s">
        <v>658</v>
      </c>
      <c r="I85" t="str">
        <f t="shared" si="30"/>
        <v>Bulgaria</v>
      </c>
      <c r="J85" t="s">
        <v>74</v>
      </c>
      <c r="K85" t="s">
        <v>85</v>
      </c>
      <c r="L85">
        <v>4</v>
      </c>
      <c r="M85">
        <v>1</v>
      </c>
      <c r="N85">
        <v>3</v>
      </c>
      <c r="O85">
        <v>1</v>
      </c>
      <c r="P85">
        <v>5</v>
      </c>
      <c r="Q85">
        <v>0</v>
      </c>
      <c r="R85">
        <v>5</v>
      </c>
      <c r="S85">
        <v>0</v>
      </c>
      <c r="U85">
        <v>4</v>
      </c>
      <c r="V85">
        <v>5</v>
      </c>
      <c r="W85">
        <v>6</v>
      </c>
      <c r="X85">
        <v>5</v>
      </c>
      <c r="Y85">
        <v>5</v>
      </c>
      <c r="Z85">
        <v>6</v>
      </c>
      <c r="AA85">
        <v>5</v>
      </c>
      <c r="AB85">
        <v>4</v>
      </c>
      <c r="AC85">
        <v>4</v>
      </c>
      <c r="AD85">
        <v>2</v>
      </c>
      <c r="AE85" s="35">
        <v>5</v>
      </c>
      <c r="AF85">
        <v>5</v>
      </c>
      <c r="AG85">
        <v>5</v>
      </c>
      <c r="AH85">
        <v>5</v>
      </c>
      <c r="AI85">
        <v>6</v>
      </c>
      <c r="AJ85">
        <v>5</v>
      </c>
      <c r="AK85">
        <v>4</v>
      </c>
      <c r="AL85">
        <v>5</v>
      </c>
      <c r="AM85">
        <v>6</v>
      </c>
      <c r="AN85">
        <v>5</v>
      </c>
      <c r="AO85">
        <v>5</v>
      </c>
      <c r="AP85">
        <v>6</v>
      </c>
      <c r="AQ85">
        <v>5</v>
      </c>
      <c r="AR85">
        <v>6</v>
      </c>
      <c r="AS85">
        <v>5</v>
      </c>
      <c r="AT85">
        <f t="shared" si="27"/>
        <v>5</v>
      </c>
      <c r="AU85">
        <f t="shared" si="31"/>
        <v>1</v>
      </c>
      <c r="AV85">
        <f t="shared" si="28"/>
        <v>4.75</v>
      </c>
      <c r="AW85">
        <f t="shared" si="32"/>
        <v>1</v>
      </c>
      <c r="AX85" t="s">
        <v>61</v>
      </c>
      <c r="AY85" t="s">
        <v>733</v>
      </c>
      <c r="AZ85" t="s">
        <v>734</v>
      </c>
      <c r="BA85">
        <v>0</v>
      </c>
      <c r="BB85">
        <v>1</v>
      </c>
      <c r="BC85">
        <f t="shared" si="29"/>
        <v>1</v>
      </c>
      <c r="BD85">
        <v>1</v>
      </c>
      <c r="BE85">
        <v>2</v>
      </c>
      <c r="BF85">
        <f t="shared" si="33"/>
        <v>1</v>
      </c>
      <c r="BG85" t="s">
        <v>64</v>
      </c>
      <c r="BH85" t="s">
        <v>65</v>
      </c>
      <c r="BI85" s="1">
        <v>3.4375E-3</v>
      </c>
      <c r="BJ85" t="s">
        <v>735</v>
      </c>
      <c r="BK85" s="5" t="s">
        <v>1044</v>
      </c>
      <c r="BM85" s="11" t="b">
        <f t="shared" si="39"/>
        <v>0</v>
      </c>
      <c r="BN85" s="11" t="b">
        <f t="shared" si="39"/>
        <v>0</v>
      </c>
      <c r="BO85" s="11" t="b">
        <f t="shared" si="39"/>
        <v>0</v>
      </c>
      <c r="BP85" s="11" t="b">
        <f t="shared" si="39"/>
        <v>0</v>
      </c>
      <c r="BQ85" s="11" t="b">
        <f t="shared" si="40"/>
        <v>0</v>
      </c>
      <c r="BR85" s="11" t="b">
        <f t="shared" si="40"/>
        <v>0</v>
      </c>
      <c r="BU85" s="11" t="b">
        <f t="shared" si="34"/>
        <v>0</v>
      </c>
      <c r="BV85" s="11" t="b">
        <f t="shared" si="35"/>
        <v>0</v>
      </c>
      <c r="BW85" s="11" t="b">
        <f t="shared" si="38"/>
        <v>0</v>
      </c>
      <c r="BX85" s="11" t="b">
        <f t="shared" si="38"/>
        <v>0</v>
      </c>
      <c r="BY85" s="11" t="b">
        <f t="shared" si="38"/>
        <v>0</v>
      </c>
      <c r="BZ85" s="11" t="b">
        <f t="shared" si="38"/>
        <v>0</v>
      </c>
      <c r="CA85" s="11" t="b">
        <f t="shared" si="38"/>
        <v>0</v>
      </c>
      <c r="CB85" s="11" t="b">
        <f t="shared" si="38"/>
        <v>0</v>
      </c>
      <c r="CC85" s="11" t="b">
        <f t="shared" si="38"/>
        <v>0</v>
      </c>
      <c r="CD85" s="11" t="b">
        <f t="shared" si="38"/>
        <v>0</v>
      </c>
      <c r="CE85" s="11" t="b">
        <f t="shared" si="38"/>
        <v>0</v>
      </c>
      <c r="CF85" s="11" t="b">
        <f t="shared" si="38"/>
        <v>0</v>
      </c>
      <c r="CG85" s="11" t="b">
        <f t="shared" si="38"/>
        <v>0</v>
      </c>
      <c r="CH85" s="11" t="b">
        <f t="shared" si="38"/>
        <v>0</v>
      </c>
      <c r="CI85" s="11" t="b">
        <f t="shared" si="38"/>
        <v>0</v>
      </c>
      <c r="CJ85" s="11" t="b">
        <f t="shared" si="38"/>
        <v>0</v>
      </c>
      <c r="CK85" s="11" t="b">
        <f t="shared" si="37"/>
        <v>0</v>
      </c>
      <c r="CL85" s="11" t="b">
        <f t="shared" si="36"/>
        <v>0</v>
      </c>
      <c r="CM85" t="s">
        <v>736</v>
      </c>
    </row>
    <row r="86" spans="1:91">
      <c r="A86" t="s">
        <v>737</v>
      </c>
      <c r="B86" t="s">
        <v>738</v>
      </c>
      <c r="C86" t="s">
        <v>562</v>
      </c>
      <c r="D86" t="s">
        <v>54</v>
      </c>
      <c r="E86" t="s">
        <v>144</v>
      </c>
      <c r="F86" t="s">
        <v>83</v>
      </c>
      <c r="G86" t="s">
        <v>96</v>
      </c>
      <c r="H86" t="s">
        <v>510</v>
      </c>
      <c r="I86" t="str">
        <f t="shared" si="30"/>
        <v>England</v>
      </c>
      <c r="J86" t="s">
        <v>74</v>
      </c>
      <c r="K86" t="s">
        <v>98</v>
      </c>
      <c r="L86">
        <v>3</v>
      </c>
      <c r="M86">
        <v>3</v>
      </c>
      <c r="N86">
        <v>4</v>
      </c>
      <c r="O86">
        <v>2</v>
      </c>
      <c r="P86">
        <v>3</v>
      </c>
      <c r="Q86">
        <v>3</v>
      </c>
      <c r="R86">
        <v>3</v>
      </c>
      <c r="S86">
        <v>1</v>
      </c>
      <c r="T86">
        <v>2</v>
      </c>
      <c r="V86">
        <v>4</v>
      </c>
      <c r="W86">
        <v>6</v>
      </c>
      <c r="X86">
        <v>4</v>
      </c>
      <c r="Y86">
        <v>6</v>
      </c>
      <c r="Z86">
        <v>4</v>
      </c>
      <c r="AA86">
        <v>6</v>
      </c>
      <c r="AB86">
        <v>3</v>
      </c>
      <c r="AC86">
        <v>4</v>
      </c>
      <c r="AD86">
        <v>2</v>
      </c>
      <c r="AE86" s="35">
        <v>5</v>
      </c>
      <c r="AF86">
        <v>6</v>
      </c>
      <c r="AG86">
        <v>6</v>
      </c>
      <c r="AH86">
        <v>6</v>
      </c>
      <c r="AI86">
        <v>6</v>
      </c>
      <c r="AJ86">
        <v>6</v>
      </c>
      <c r="AK86">
        <v>5</v>
      </c>
      <c r="AL86">
        <v>4</v>
      </c>
      <c r="AM86">
        <v>6</v>
      </c>
      <c r="AN86">
        <v>3</v>
      </c>
      <c r="AO86">
        <v>5</v>
      </c>
      <c r="AP86">
        <v>3</v>
      </c>
      <c r="AQ86">
        <v>6</v>
      </c>
      <c r="AR86">
        <v>6</v>
      </c>
      <c r="AS86">
        <v>2</v>
      </c>
      <c r="AT86">
        <f t="shared" si="27"/>
        <v>5.5</v>
      </c>
      <c r="AU86">
        <f t="shared" si="31"/>
        <v>1</v>
      </c>
      <c r="AV86">
        <f t="shared" si="28"/>
        <v>4.375</v>
      </c>
      <c r="AW86">
        <f t="shared" si="32"/>
        <v>1</v>
      </c>
      <c r="AX86" t="s">
        <v>61</v>
      </c>
      <c r="AY86" t="s">
        <v>245</v>
      </c>
      <c r="AZ86" t="s">
        <v>246</v>
      </c>
      <c r="BA86">
        <v>1</v>
      </c>
      <c r="BC86">
        <f t="shared" si="29"/>
        <v>1</v>
      </c>
      <c r="BD86">
        <v>1</v>
      </c>
      <c r="BE86">
        <v>2</v>
      </c>
      <c r="BF86">
        <f t="shared" si="33"/>
        <v>1</v>
      </c>
      <c r="BG86" t="s">
        <v>181</v>
      </c>
      <c r="BH86" t="s">
        <v>65</v>
      </c>
      <c r="BI86" s="1">
        <v>2.8240740740740739E-3</v>
      </c>
      <c r="BJ86" t="s">
        <v>429</v>
      </c>
      <c r="BK86" s="5" t="s">
        <v>1041</v>
      </c>
      <c r="BM86" s="11" t="b">
        <f t="shared" si="39"/>
        <v>0</v>
      </c>
      <c r="BN86" s="11" t="b">
        <f t="shared" si="39"/>
        <v>0</v>
      </c>
      <c r="BO86" s="11" t="b">
        <f t="shared" si="39"/>
        <v>0</v>
      </c>
      <c r="BP86" s="11" t="b">
        <f t="shared" si="39"/>
        <v>0</v>
      </c>
      <c r="BQ86" s="11" t="b">
        <f t="shared" si="40"/>
        <v>0</v>
      </c>
      <c r="BR86" s="11" t="b">
        <f t="shared" si="40"/>
        <v>0</v>
      </c>
      <c r="BU86" s="11" t="b">
        <f t="shared" si="34"/>
        <v>0</v>
      </c>
      <c r="BV86" s="11" t="b">
        <f t="shared" si="35"/>
        <v>0</v>
      </c>
      <c r="BW86" s="11" t="b">
        <f t="shared" si="38"/>
        <v>0</v>
      </c>
      <c r="BX86" s="11" t="b">
        <f t="shared" si="38"/>
        <v>0</v>
      </c>
      <c r="BY86" s="11" t="b">
        <f t="shared" si="38"/>
        <v>0</v>
      </c>
      <c r="BZ86" s="11" t="b">
        <f t="shared" si="38"/>
        <v>0</v>
      </c>
      <c r="CA86" s="11" t="b">
        <f t="shared" si="38"/>
        <v>0</v>
      </c>
      <c r="CB86" s="11" t="b">
        <f t="shared" si="38"/>
        <v>0</v>
      </c>
      <c r="CC86" s="11" t="b">
        <f t="shared" si="38"/>
        <v>0</v>
      </c>
      <c r="CD86" s="11" t="b">
        <f t="shared" si="38"/>
        <v>0</v>
      </c>
      <c r="CE86" s="11" t="b">
        <f t="shared" si="38"/>
        <v>0</v>
      </c>
      <c r="CF86" s="11" t="b">
        <f t="shared" si="38"/>
        <v>0</v>
      </c>
      <c r="CG86" s="11" t="b">
        <f t="shared" si="38"/>
        <v>0</v>
      </c>
      <c r="CH86" s="11" t="b">
        <f t="shared" si="38"/>
        <v>0</v>
      </c>
      <c r="CI86" s="11" t="b">
        <f t="shared" si="38"/>
        <v>0</v>
      </c>
      <c r="CJ86" s="11" t="b">
        <f t="shared" si="38"/>
        <v>0</v>
      </c>
      <c r="CK86" s="11" t="b">
        <f t="shared" si="37"/>
        <v>0</v>
      </c>
      <c r="CL86" s="11" t="b">
        <f t="shared" si="36"/>
        <v>0</v>
      </c>
      <c r="CM86" t="s">
        <v>429</v>
      </c>
    </row>
    <row r="87" spans="1:91">
      <c r="A87" t="s">
        <v>739</v>
      </c>
      <c r="B87" t="s">
        <v>740</v>
      </c>
      <c r="C87" t="s">
        <v>562</v>
      </c>
      <c r="D87" t="s">
        <v>70</v>
      </c>
      <c r="E87" t="s">
        <v>55</v>
      </c>
      <c r="F87" t="s">
        <v>56</v>
      </c>
      <c r="G87" t="s">
        <v>72</v>
      </c>
      <c r="H87" t="s">
        <v>125</v>
      </c>
      <c r="I87" t="str">
        <f t="shared" si="30"/>
        <v>United Kingdom</v>
      </c>
      <c r="J87" t="s">
        <v>59</v>
      </c>
      <c r="K87" t="s">
        <v>98</v>
      </c>
      <c r="L87">
        <v>4</v>
      </c>
      <c r="M87">
        <v>4</v>
      </c>
      <c r="N87">
        <v>5</v>
      </c>
      <c r="O87">
        <v>4</v>
      </c>
      <c r="P87">
        <v>5</v>
      </c>
      <c r="Q87">
        <v>5</v>
      </c>
      <c r="R87">
        <v>5</v>
      </c>
      <c r="S87">
        <v>1</v>
      </c>
      <c r="T87">
        <v>2</v>
      </c>
      <c r="V87">
        <v>1</v>
      </c>
      <c r="W87">
        <v>2</v>
      </c>
      <c r="X87">
        <v>1</v>
      </c>
      <c r="Y87">
        <v>3</v>
      </c>
      <c r="Z87">
        <v>2</v>
      </c>
      <c r="AA87">
        <v>4</v>
      </c>
      <c r="AB87">
        <v>1</v>
      </c>
      <c r="AC87">
        <v>2</v>
      </c>
      <c r="AD87">
        <v>4</v>
      </c>
      <c r="AE87" s="35">
        <v>3</v>
      </c>
      <c r="AF87">
        <v>4</v>
      </c>
      <c r="AG87">
        <v>2</v>
      </c>
      <c r="AH87">
        <v>3</v>
      </c>
      <c r="AI87">
        <v>3</v>
      </c>
      <c r="AJ87">
        <v>3</v>
      </c>
      <c r="AK87">
        <v>3</v>
      </c>
      <c r="AL87">
        <v>4</v>
      </c>
      <c r="AM87">
        <v>3</v>
      </c>
      <c r="AN87">
        <v>3</v>
      </c>
      <c r="AO87">
        <v>3</v>
      </c>
      <c r="AP87">
        <v>3</v>
      </c>
      <c r="AQ87">
        <v>3</v>
      </c>
      <c r="AR87">
        <v>6</v>
      </c>
      <c r="AS87">
        <v>2</v>
      </c>
      <c r="AT87">
        <f t="shared" si="27"/>
        <v>3.125</v>
      </c>
      <c r="AU87">
        <f t="shared" si="31"/>
        <v>1</v>
      </c>
      <c r="AV87">
        <f t="shared" si="28"/>
        <v>2.25</v>
      </c>
      <c r="AW87">
        <f t="shared" si="32"/>
        <v>0</v>
      </c>
      <c r="AX87" t="s">
        <v>297</v>
      </c>
      <c r="AY87" t="s">
        <v>110</v>
      </c>
      <c r="AZ87" t="s">
        <v>412</v>
      </c>
      <c r="BA87">
        <v>0</v>
      </c>
      <c r="BB87" t="s">
        <v>1101</v>
      </c>
      <c r="BC87" t="str">
        <f t="shared" si="29"/>
        <v>NA</v>
      </c>
      <c r="BD87">
        <v>11</v>
      </c>
      <c r="BE87">
        <v>0</v>
      </c>
      <c r="BF87">
        <f t="shared" si="33"/>
        <v>1</v>
      </c>
      <c r="BG87" t="s">
        <v>741</v>
      </c>
      <c r="BH87" t="s">
        <v>742</v>
      </c>
      <c r="BI87" s="1">
        <v>2.4768518518518516E-3</v>
      </c>
      <c r="BJ87" t="s">
        <v>743</v>
      </c>
      <c r="BK87" s="5" t="s">
        <v>1082</v>
      </c>
      <c r="BM87" s="11" t="b">
        <f t="shared" si="39"/>
        <v>0</v>
      </c>
      <c r="BN87" s="11" t="b">
        <f t="shared" si="39"/>
        <v>0</v>
      </c>
      <c r="BO87" s="11" t="b">
        <f t="shared" si="39"/>
        <v>0</v>
      </c>
      <c r="BP87" s="11" t="b">
        <f t="shared" si="39"/>
        <v>0</v>
      </c>
      <c r="BQ87" s="11" t="b">
        <f t="shared" si="40"/>
        <v>0</v>
      </c>
      <c r="BR87" s="11" t="b">
        <f t="shared" si="40"/>
        <v>0</v>
      </c>
      <c r="BS87" s="5" t="s">
        <v>1081</v>
      </c>
      <c r="BU87" s="11" t="b">
        <f t="shared" si="34"/>
        <v>0</v>
      </c>
      <c r="BV87" s="11" t="b">
        <f t="shared" si="35"/>
        <v>1</v>
      </c>
      <c r="BW87" s="11" t="b">
        <f t="shared" si="38"/>
        <v>0</v>
      </c>
      <c r="BX87" s="11" t="b">
        <f t="shared" si="38"/>
        <v>0</v>
      </c>
      <c r="BY87" s="11" t="b">
        <f t="shared" si="38"/>
        <v>0</v>
      </c>
      <c r="BZ87" s="11" t="b">
        <f t="shared" si="38"/>
        <v>0</v>
      </c>
      <c r="CA87" s="11" t="b">
        <f t="shared" si="38"/>
        <v>0</v>
      </c>
      <c r="CB87" s="11" t="b">
        <f t="shared" si="38"/>
        <v>0</v>
      </c>
      <c r="CC87" s="11" t="b">
        <f t="shared" si="38"/>
        <v>0</v>
      </c>
      <c r="CD87" s="11" t="b">
        <f t="shared" si="38"/>
        <v>0</v>
      </c>
      <c r="CE87" s="11" t="b">
        <f t="shared" si="38"/>
        <v>0</v>
      </c>
      <c r="CF87" s="11" t="b">
        <f t="shared" si="38"/>
        <v>0</v>
      </c>
      <c r="CG87" s="11" t="b">
        <f t="shared" si="38"/>
        <v>0</v>
      </c>
      <c r="CH87" s="11" t="b">
        <f t="shared" si="38"/>
        <v>0</v>
      </c>
      <c r="CI87" s="11" t="b">
        <f t="shared" si="38"/>
        <v>0</v>
      </c>
      <c r="CJ87" s="11" t="b">
        <f t="shared" si="38"/>
        <v>0</v>
      </c>
      <c r="CK87" s="11" t="b">
        <f t="shared" si="37"/>
        <v>0</v>
      </c>
      <c r="CL87" s="11" t="b">
        <f t="shared" si="36"/>
        <v>0</v>
      </c>
    </row>
    <row r="88" spans="1:91">
      <c r="A88" t="s">
        <v>744</v>
      </c>
      <c r="B88" t="s">
        <v>745</v>
      </c>
      <c r="C88" t="s">
        <v>562</v>
      </c>
      <c r="D88" t="s">
        <v>54</v>
      </c>
      <c r="E88" t="s">
        <v>144</v>
      </c>
      <c r="F88" t="s">
        <v>132</v>
      </c>
      <c r="G88" t="s">
        <v>72</v>
      </c>
      <c r="H88" t="s">
        <v>125</v>
      </c>
      <c r="I88" t="str">
        <f t="shared" si="30"/>
        <v>United Kingdom</v>
      </c>
      <c r="J88" t="s">
        <v>59</v>
      </c>
      <c r="K88" t="s">
        <v>98</v>
      </c>
      <c r="L88">
        <v>5</v>
      </c>
      <c r="M88">
        <v>2</v>
      </c>
      <c r="N88">
        <v>4</v>
      </c>
      <c r="O88">
        <v>4</v>
      </c>
      <c r="P88">
        <v>4</v>
      </c>
      <c r="Q88">
        <v>5</v>
      </c>
      <c r="R88">
        <v>4</v>
      </c>
      <c r="S88">
        <v>1</v>
      </c>
      <c r="T88">
        <v>2</v>
      </c>
      <c r="V88">
        <v>5</v>
      </c>
      <c r="W88">
        <v>5</v>
      </c>
      <c r="X88">
        <v>5</v>
      </c>
      <c r="Y88">
        <v>6</v>
      </c>
      <c r="Z88">
        <v>6</v>
      </c>
      <c r="AA88">
        <v>6</v>
      </c>
      <c r="AB88">
        <v>6</v>
      </c>
      <c r="AC88">
        <v>3</v>
      </c>
      <c r="AD88">
        <v>3</v>
      </c>
      <c r="AE88" s="35">
        <v>6</v>
      </c>
      <c r="AF88">
        <v>5</v>
      </c>
      <c r="AG88">
        <v>5</v>
      </c>
      <c r="AH88">
        <v>5</v>
      </c>
      <c r="AI88">
        <v>6</v>
      </c>
      <c r="AJ88">
        <v>5</v>
      </c>
      <c r="AK88">
        <v>5</v>
      </c>
      <c r="AL88">
        <v>5</v>
      </c>
      <c r="AM88">
        <v>5</v>
      </c>
      <c r="AN88">
        <v>5</v>
      </c>
      <c r="AO88">
        <v>6</v>
      </c>
      <c r="AP88">
        <v>5</v>
      </c>
      <c r="AQ88">
        <v>5</v>
      </c>
      <c r="AR88">
        <v>6</v>
      </c>
      <c r="AS88">
        <v>6</v>
      </c>
      <c r="AT88">
        <f t="shared" si="27"/>
        <v>5.25</v>
      </c>
      <c r="AU88">
        <f t="shared" si="31"/>
        <v>1</v>
      </c>
      <c r="AV88">
        <f t="shared" si="28"/>
        <v>5.25</v>
      </c>
      <c r="AW88">
        <f t="shared" si="32"/>
        <v>1</v>
      </c>
      <c r="AX88" t="s">
        <v>282</v>
      </c>
      <c r="AY88" t="s">
        <v>746</v>
      </c>
      <c r="AZ88" t="s">
        <v>284</v>
      </c>
      <c r="BA88">
        <v>1</v>
      </c>
      <c r="BC88">
        <f t="shared" si="29"/>
        <v>1</v>
      </c>
      <c r="BD88">
        <v>1</v>
      </c>
      <c r="BE88">
        <v>3</v>
      </c>
      <c r="BF88">
        <f t="shared" si="33"/>
        <v>1</v>
      </c>
      <c r="BG88" t="s">
        <v>285</v>
      </c>
      <c r="BH88" t="s">
        <v>286</v>
      </c>
      <c r="BI88" s="1">
        <v>6.828703703703704E-3</v>
      </c>
      <c r="BJ88" t="s">
        <v>747</v>
      </c>
      <c r="BK88" s="5" t="s">
        <v>1041</v>
      </c>
      <c r="BM88" s="11" t="b">
        <f t="shared" si="39"/>
        <v>0</v>
      </c>
      <c r="BN88" s="11" t="b">
        <f t="shared" si="39"/>
        <v>0</v>
      </c>
      <c r="BO88" s="11" t="b">
        <f t="shared" si="39"/>
        <v>0</v>
      </c>
      <c r="BP88" s="11" t="b">
        <f t="shared" si="39"/>
        <v>0</v>
      </c>
      <c r="BQ88" s="11" t="b">
        <f t="shared" si="40"/>
        <v>0</v>
      </c>
      <c r="BR88" s="11" t="b">
        <f t="shared" si="40"/>
        <v>0</v>
      </c>
      <c r="BU88" s="11" t="b">
        <f t="shared" si="34"/>
        <v>0</v>
      </c>
      <c r="BV88" s="11" t="b">
        <f t="shared" si="35"/>
        <v>0</v>
      </c>
      <c r="BW88" s="11" t="b">
        <f t="shared" si="38"/>
        <v>0</v>
      </c>
      <c r="BX88" s="11" t="b">
        <f t="shared" si="38"/>
        <v>0</v>
      </c>
      <c r="BY88" s="11" t="b">
        <f t="shared" si="38"/>
        <v>0</v>
      </c>
      <c r="BZ88" s="11" t="b">
        <f t="shared" si="38"/>
        <v>0</v>
      </c>
      <c r="CA88" s="11" t="b">
        <f t="shared" si="38"/>
        <v>0</v>
      </c>
      <c r="CB88" s="11" t="b">
        <f t="shared" si="38"/>
        <v>0</v>
      </c>
      <c r="CC88" s="11" t="b">
        <f t="shared" si="38"/>
        <v>0</v>
      </c>
      <c r="CD88" s="11" t="b">
        <f t="shared" si="38"/>
        <v>0</v>
      </c>
      <c r="CE88" s="11" t="b">
        <f t="shared" si="38"/>
        <v>0</v>
      </c>
      <c r="CF88" s="11" t="b">
        <f t="shared" si="38"/>
        <v>0</v>
      </c>
      <c r="CG88" s="11" t="b">
        <f t="shared" si="38"/>
        <v>0</v>
      </c>
      <c r="CH88" s="11" t="b">
        <f t="shared" si="38"/>
        <v>0</v>
      </c>
      <c r="CI88" s="11" t="b">
        <f t="shared" si="38"/>
        <v>0</v>
      </c>
      <c r="CJ88" s="11" t="b">
        <f t="shared" si="38"/>
        <v>0</v>
      </c>
      <c r="CK88" s="11" t="b">
        <f t="shared" si="37"/>
        <v>0</v>
      </c>
      <c r="CL88" s="11" t="b">
        <f t="shared" si="36"/>
        <v>0</v>
      </c>
      <c r="CM88" t="s">
        <v>748</v>
      </c>
    </row>
    <row r="89" spans="1:91">
      <c r="A89" t="s">
        <v>749</v>
      </c>
      <c r="B89" t="s">
        <v>750</v>
      </c>
      <c r="C89" t="s">
        <v>562</v>
      </c>
      <c r="D89" t="s">
        <v>70</v>
      </c>
      <c r="E89" t="s">
        <v>144</v>
      </c>
      <c r="F89" t="s">
        <v>56</v>
      </c>
      <c r="G89" t="s">
        <v>96</v>
      </c>
      <c r="H89" t="s">
        <v>125</v>
      </c>
      <c r="I89" t="str">
        <f t="shared" si="30"/>
        <v>United Kingdom</v>
      </c>
      <c r="J89" t="s">
        <v>59</v>
      </c>
      <c r="K89" t="s">
        <v>98</v>
      </c>
      <c r="L89">
        <v>4</v>
      </c>
      <c r="M89">
        <v>4</v>
      </c>
      <c r="N89">
        <v>4</v>
      </c>
      <c r="O89">
        <v>4</v>
      </c>
      <c r="P89">
        <v>3</v>
      </c>
      <c r="Q89">
        <v>4</v>
      </c>
      <c r="R89">
        <v>1</v>
      </c>
      <c r="S89">
        <v>1</v>
      </c>
      <c r="T89">
        <v>2</v>
      </c>
      <c r="V89">
        <v>1</v>
      </c>
      <c r="W89">
        <v>6</v>
      </c>
      <c r="X89">
        <v>2</v>
      </c>
      <c r="Y89">
        <v>4</v>
      </c>
      <c r="Z89">
        <v>4</v>
      </c>
      <c r="AA89">
        <v>4</v>
      </c>
      <c r="AB89">
        <v>3</v>
      </c>
      <c r="AC89">
        <v>2</v>
      </c>
      <c r="AD89">
        <v>4</v>
      </c>
      <c r="AE89" s="35">
        <v>4</v>
      </c>
      <c r="AF89">
        <v>0</v>
      </c>
      <c r="AG89">
        <v>5</v>
      </c>
      <c r="AH89">
        <v>1</v>
      </c>
      <c r="AI89">
        <v>6</v>
      </c>
      <c r="AJ89">
        <v>2</v>
      </c>
      <c r="AK89">
        <v>6</v>
      </c>
      <c r="AL89">
        <v>4</v>
      </c>
      <c r="AM89">
        <v>1</v>
      </c>
      <c r="AN89">
        <v>1</v>
      </c>
      <c r="AO89">
        <v>3</v>
      </c>
      <c r="AP89">
        <v>1</v>
      </c>
      <c r="AQ89">
        <v>1</v>
      </c>
      <c r="AR89">
        <v>6</v>
      </c>
      <c r="AS89">
        <v>4</v>
      </c>
      <c r="AT89">
        <f t="shared" si="27"/>
        <v>3.5</v>
      </c>
      <c r="AU89">
        <f t="shared" si="31"/>
        <v>1</v>
      </c>
      <c r="AV89">
        <f t="shared" si="28"/>
        <v>3.5</v>
      </c>
      <c r="AW89">
        <f t="shared" si="32"/>
        <v>1</v>
      </c>
      <c r="AX89" t="s">
        <v>86</v>
      </c>
      <c r="AY89" t="s">
        <v>160</v>
      </c>
      <c r="AZ89" t="s">
        <v>161</v>
      </c>
      <c r="BA89">
        <v>0</v>
      </c>
      <c r="BB89">
        <v>0</v>
      </c>
      <c r="BC89">
        <f t="shared" si="29"/>
        <v>0</v>
      </c>
      <c r="BD89">
        <v>2</v>
      </c>
      <c r="BE89">
        <v>5</v>
      </c>
      <c r="BF89">
        <f t="shared" si="33"/>
        <v>1</v>
      </c>
      <c r="BG89" t="s">
        <v>751</v>
      </c>
      <c r="BH89" t="s">
        <v>752</v>
      </c>
      <c r="BI89" s="1">
        <v>7.789351851851852E-3</v>
      </c>
      <c r="BJ89" t="s">
        <v>753</v>
      </c>
      <c r="BK89" s="5" t="s">
        <v>1051</v>
      </c>
      <c r="BL89" s="5" t="s">
        <v>1159</v>
      </c>
      <c r="BM89" s="11" t="b">
        <f t="shared" si="39"/>
        <v>0</v>
      </c>
      <c r="BN89" s="11" t="b">
        <f t="shared" si="39"/>
        <v>0</v>
      </c>
      <c r="BO89" s="11" t="b">
        <f t="shared" si="39"/>
        <v>1</v>
      </c>
      <c r="BP89" s="11" t="b">
        <f t="shared" si="39"/>
        <v>0</v>
      </c>
      <c r="BQ89" s="11" t="b">
        <f t="shared" si="40"/>
        <v>0</v>
      </c>
      <c r="BR89" s="11" t="b">
        <f t="shared" si="40"/>
        <v>0</v>
      </c>
      <c r="BS89" s="5" t="s">
        <v>1083</v>
      </c>
      <c r="BU89" s="11" t="b">
        <f t="shared" si="34"/>
        <v>0</v>
      </c>
      <c r="BV89" s="11" t="b">
        <f t="shared" si="35"/>
        <v>0</v>
      </c>
      <c r="BW89" s="11" t="b">
        <f t="shared" si="38"/>
        <v>0</v>
      </c>
      <c r="BX89" s="11" t="b">
        <f t="shared" si="38"/>
        <v>1</v>
      </c>
      <c r="BY89" s="11" t="b">
        <f t="shared" si="38"/>
        <v>0</v>
      </c>
      <c r="BZ89" s="11" t="b">
        <f t="shared" si="38"/>
        <v>0</v>
      </c>
      <c r="CA89" s="11" t="b">
        <f t="shared" si="38"/>
        <v>0</v>
      </c>
      <c r="CB89" s="11" t="b">
        <f t="shared" si="38"/>
        <v>0</v>
      </c>
      <c r="CC89" s="11" t="b">
        <f t="shared" si="38"/>
        <v>0</v>
      </c>
      <c r="CD89" s="11" t="b">
        <f t="shared" si="38"/>
        <v>0</v>
      </c>
      <c r="CE89" s="11" t="b">
        <f t="shared" si="38"/>
        <v>0</v>
      </c>
      <c r="CF89" s="11" t="b">
        <f t="shared" si="38"/>
        <v>0</v>
      </c>
      <c r="CG89" s="11" t="b">
        <f t="shared" si="38"/>
        <v>1</v>
      </c>
      <c r="CH89" s="11" t="b">
        <f t="shared" si="38"/>
        <v>0</v>
      </c>
      <c r="CI89" s="11" t="b">
        <f t="shared" si="38"/>
        <v>0</v>
      </c>
      <c r="CJ89" s="11" t="b">
        <f t="shared" si="38"/>
        <v>0</v>
      </c>
      <c r="CK89" s="11" t="b">
        <f t="shared" si="37"/>
        <v>0</v>
      </c>
      <c r="CL89" s="11" t="b">
        <f t="shared" si="36"/>
        <v>0</v>
      </c>
    </row>
    <row r="90" spans="1:91">
      <c r="A90" t="s">
        <v>754</v>
      </c>
      <c r="B90" t="s">
        <v>755</v>
      </c>
      <c r="C90" t="s">
        <v>562</v>
      </c>
      <c r="D90" t="s">
        <v>54</v>
      </c>
      <c r="E90" t="s">
        <v>55</v>
      </c>
      <c r="F90" t="s">
        <v>56</v>
      </c>
      <c r="G90" t="s">
        <v>124</v>
      </c>
      <c r="H90" t="s">
        <v>84</v>
      </c>
      <c r="I90" t="str">
        <f t="shared" si="30"/>
        <v>United States</v>
      </c>
      <c r="J90" t="s">
        <v>74</v>
      </c>
      <c r="K90" t="s">
        <v>60</v>
      </c>
      <c r="L90">
        <v>3</v>
      </c>
      <c r="M90">
        <v>1</v>
      </c>
      <c r="N90">
        <v>0</v>
      </c>
      <c r="O90">
        <v>2</v>
      </c>
      <c r="P90">
        <v>0</v>
      </c>
      <c r="Q90">
        <v>3</v>
      </c>
      <c r="R90">
        <v>3</v>
      </c>
      <c r="S90">
        <v>1</v>
      </c>
      <c r="T90">
        <v>3</v>
      </c>
      <c r="V90">
        <v>3</v>
      </c>
      <c r="W90">
        <v>4</v>
      </c>
      <c r="X90">
        <v>4</v>
      </c>
      <c r="Y90">
        <v>4</v>
      </c>
      <c r="Z90">
        <v>4</v>
      </c>
      <c r="AA90">
        <v>5</v>
      </c>
      <c r="AB90">
        <v>4</v>
      </c>
      <c r="AC90">
        <v>3</v>
      </c>
      <c r="AD90">
        <v>3</v>
      </c>
      <c r="AE90" s="35">
        <v>4</v>
      </c>
      <c r="AF90">
        <v>3</v>
      </c>
      <c r="AG90">
        <v>4</v>
      </c>
      <c r="AH90">
        <v>3</v>
      </c>
      <c r="AI90">
        <v>2</v>
      </c>
      <c r="AJ90">
        <v>3</v>
      </c>
      <c r="AK90">
        <v>1</v>
      </c>
      <c r="AL90">
        <v>1</v>
      </c>
      <c r="AM90">
        <v>5</v>
      </c>
      <c r="AN90">
        <v>3</v>
      </c>
      <c r="AO90">
        <v>5</v>
      </c>
      <c r="AP90">
        <v>4</v>
      </c>
      <c r="AQ90">
        <v>4</v>
      </c>
      <c r="AR90">
        <v>6</v>
      </c>
      <c r="AS90">
        <v>1</v>
      </c>
      <c r="AT90">
        <f t="shared" si="27"/>
        <v>2.625</v>
      </c>
      <c r="AU90">
        <f t="shared" si="31"/>
        <v>0</v>
      </c>
      <c r="AV90">
        <f t="shared" si="28"/>
        <v>3.875</v>
      </c>
      <c r="AW90">
        <f t="shared" si="32"/>
        <v>1</v>
      </c>
      <c r="AX90" t="s">
        <v>86</v>
      </c>
      <c r="AY90" t="s">
        <v>367</v>
      </c>
      <c r="AZ90" t="s">
        <v>756</v>
      </c>
      <c r="BA90">
        <v>2</v>
      </c>
      <c r="BC90">
        <f t="shared" si="29"/>
        <v>2</v>
      </c>
      <c r="BD90">
        <v>1</v>
      </c>
      <c r="BE90">
        <v>2</v>
      </c>
      <c r="BF90">
        <f t="shared" si="33"/>
        <v>1</v>
      </c>
      <c r="BG90" t="s">
        <v>757</v>
      </c>
      <c r="BH90" t="s">
        <v>157</v>
      </c>
      <c r="BI90" s="1">
        <v>2.2916666666666667E-3</v>
      </c>
      <c r="BJ90" t="s">
        <v>758</v>
      </c>
      <c r="BK90" s="5" t="s">
        <v>1042</v>
      </c>
      <c r="BM90" s="11" t="b">
        <f t="shared" si="39"/>
        <v>0</v>
      </c>
      <c r="BN90" s="11" t="b">
        <f t="shared" si="39"/>
        <v>0</v>
      </c>
      <c r="BO90" s="11" t="b">
        <f t="shared" si="39"/>
        <v>0</v>
      </c>
      <c r="BP90" s="11" t="b">
        <f t="shared" si="39"/>
        <v>0</v>
      </c>
      <c r="BQ90" s="11" t="b">
        <f t="shared" si="40"/>
        <v>0</v>
      </c>
      <c r="BR90" s="11" t="b">
        <f t="shared" si="40"/>
        <v>0</v>
      </c>
      <c r="BS90" s="5" t="s">
        <v>1084</v>
      </c>
      <c r="BU90" s="11" t="b">
        <f t="shared" si="34"/>
        <v>0</v>
      </c>
      <c r="BV90" s="11" t="b">
        <f t="shared" si="35"/>
        <v>0</v>
      </c>
      <c r="BW90" s="11" t="b">
        <f t="shared" si="38"/>
        <v>0</v>
      </c>
      <c r="BX90" s="11" t="b">
        <f t="shared" si="38"/>
        <v>0</v>
      </c>
      <c r="BY90" s="11" t="b">
        <f t="shared" si="38"/>
        <v>0</v>
      </c>
      <c r="BZ90" s="11" t="b">
        <f t="shared" si="38"/>
        <v>0</v>
      </c>
      <c r="CA90" s="11" t="b">
        <f t="shared" si="38"/>
        <v>0</v>
      </c>
      <c r="CB90" s="11" t="b">
        <f t="shared" si="38"/>
        <v>0</v>
      </c>
      <c r="CC90" s="11" t="b">
        <f t="shared" si="38"/>
        <v>0</v>
      </c>
      <c r="CD90" s="11" t="b">
        <f t="shared" si="38"/>
        <v>0</v>
      </c>
      <c r="CE90" s="11" t="b">
        <f t="shared" si="38"/>
        <v>0</v>
      </c>
      <c r="CF90" s="11" t="b">
        <f t="shared" si="38"/>
        <v>1</v>
      </c>
      <c r="CG90" s="11" t="b">
        <f t="shared" si="38"/>
        <v>0</v>
      </c>
      <c r="CH90" s="11" t="b">
        <f t="shared" si="38"/>
        <v>0</v>
      </c>
      <c r="CI90" s="11" t="b">
        <f t="shared" si="38"/>
        <v>0</v>
      </c>
      <c r="CJ90" s="11" t="b">
        <f t="shared" si="38"/>
        <v>0</v>
      </c>
      <c r="CK90" s="11" t="b">
        <f t="shared" si="37"/>
        <v>0</v>
      </c>
      <c r="CL90" s="11" t="b">
        <f t="shared" si="36"/>
        <v>0</v>
      </c>
    </row>
    <row r="91" spans="1:91">
      <c r="A91" t="s">
        <v>759</v>
      </c>
      <c r="B91" t="s">
        <v>760</v>
      </c>
      <c r="C91" t="s">
        <v>562</v>
      </c>
      <c r="D91" t="s">
        <v>70</v>
      </c>
      <c r="E91" t="s">
        <v>55</v>
      </c>
      <c r="F91" t="s">
        <v>56</v>
      </c>
      <c r="G91" t="s">
        <v>72</v>
      </c>
      <c r="H91" t="s">
        <v>443</v>
      </c>
      <c r="I91" t="str">
        <f t="shared" si="30"/>
        <v xml:space="preserve">Portugal </v>
      </c>
      <c r="J91" t="s">
        <v>74</v>
      </c>
      <c r="K91" t="s">
        <v>60</v>
      </c>
      <c r="L91">
        <v>3</v>
      </c>
      <c r="M91">
        <v>4</v>
      </c>
      <c r="N91">
        <v>5</v>
      </c>
      <c r="O91">
        <v>1</v>
      </c>
      <c r="P91">
        <v>3</v>
      </c>
      <c r="Q91">
        <v>4</v>
      </c>
      <c r="R91">
        <v>1</v>
      </c>
      <c r="S91">
        <v>0</v>
      </c>
      <c r="U91">
        <v>5</v>
      </c>
      <c r="V91">
        <v>2</v>
      </c>
      <c r="W91">
        <v>6</v>
      </c>
      <c r="X91">
        <v>3</v>
      </c>
      <c r="Y91">
        <v>6</v>
      </c>
      <c r="Z91">
        <v>3</v>
      </c>
      <c r="AA91">
        <v>5</v>
      </c>
      <c r="AB91">
        <v>4</v>
      </c>
      <c r="AC91">
        <v>2</v>
      </c>
      <c r="AD91">
        <v>4</v>
      </c>
      <c r="AE91" s="35">
        <v>2</v>
      </c>
      <c r="AF91">
        <v>5</v>
      </c>
      <c r="AG91">
        <v>5</v>
      </c>
      <c r="AH91">
        <v>4</v>
      </c>
      <c r="AI91">
        <v>6</v>
      </c>
      <c r="AJ91">
        <v>6</v>
      </c>
      <c r="AK91">
        <v>5</v>
      </c>
      <c r="AL91">
        <v>0</v>
      </c>
      <c r="AM91">
        <v>6</v>
      </c>
      <c r="AN91">
        <v>6</v>
      </c>
      <c r="AO91">
        <v>6</v>
      </c>
      <c r="AP91">
        <v>6</v>
      </c>
      <c r="AQ91">
        <v>6</v>
      </c>
      <c r="AR91">
        <v>6</v>
      </c>
      <c r="AS91">
        <v>0</v>
      </c>
      <c r="AT91">
        <f t="shared" si="27"/>
        <v>4.125</v>
      </c>
      <c r="AU91">
        <f t="shared" si="31"/>
        <v>1</v>
      </c>
      <c r="AV91">
        <f t="shared" si="28"/>
        <v>4.125</v>
      </c>
      <c r="AW91">
        <f t="shared" si="32"/>
        <v>1</v>
      </c>
      <c r="AX91" t="s">
        <v>282</v>
      </c>
      <c r="AY91" t="s">
        <v>746</v>
      </c>
      <c r="AZ91" t="s">
        <v>284</v>
      </c>
      <c r="BA91">
        <v>2</v>
      </c>
      <c r="BC91">
        <f t="shared" si="29"/>
        <v>2</v>
      </c>
      <c r="BD91">
        <v>1</v>
      </c>
      <c r="BE91">
        <v>3</v>
      </c>
      <c r="BF91">
        <f t="shared" si="33"/>
        <v>1</v>
      </c>
      <c r="BG91" t="s">
        <v>761</v>
      </c>
      <c r="BH91" t="s">
        <v>370</v>
      </c>
      <c r="BI91" s="1">
        <v>4.2939814814814811E-3</v>
      </c>
      <c r="BK91" s="5" t="s">
        <v>1041</v>
      </c>
      <c r="BM91" s="11" t="b">
        <f t="shared" si="39"/>
        <v>0</v>
      </c>
      <c r="BN91" s="11" t="b">
        <f t="shared" si="39"/>
        <v>0</v>
      </c>
      <c r="BO91" s="11" t="b">
        <f t="shared" si="39"/>
        <v>0</v>
      </c>
      <c r="BP91" s="11" t="b">
        <f t="shared" si="39"/>
        <v>0</v>
      </c>
      <c r="BQ91" s="11" t="b">
        <f t="shared" si="40"/>
        <v>0</v>
      </c>
      <c r="BR91" s="11" t="b">
        <f t="shared" si="40"/>
        <v>0</v>
      </c>
      <c r="BU91" s="11" t="b">
        <f t="shared" si="34"/>
        <v>0</v>
      </c>
      <c r="BV91" s="11" t="b">
        <f t="shared" si="35"/>
        <v>0</v>
      </c>
      <c r="BW91" s="11" t="b">
        <f t="shared" si="38"/>
        <v>0</v>
      </c>
      <c r="BX91" s="11" t="b">
        <f t="shared" si="38"/>
        <v>0</v>
      </c>
      <c r="BY91" s="11" t="b">
        <f t="shared" si="38"/>
        <v>0</v>
      </c>
      <c r="BZ91" s="11" t="b">
        <f t="shared" si="38"/>
        <v>0</v>
      </c>
      <c r="CA91" s="11" t="b">
        <f t="shared" si="38"/>
        <v>0</v>
      </c>
      <c r="CB91" s="11" t="b">
        <f t="shared" si="38"/>
        <v>0</v>
      </c>
      <c r="CC91" s="11" t="b">
        <f t="shared" si="38"/>
        <v>0</v>
      </c>
      <c r="CD91" s="11" t="b">
        <f t="shared" si="38"/>
        <v>0</v>
      </c>
      <c r="CE91" s="11" t="b">
        <f t="shared" si="38"/>
        <v>0</v>
      </c>
      <c r="CF91" s="11" t="b">
        <f t="shared" si="38"/>
        <v>0</v>
      </c>
      <c r="CG91" s="11" t="b">
        <f t="shared" si="38"/>
        <v>0</v>
      </c>
      <c r="CH91" s="11" t="b">
        <f t="shared" si="38"/>
        <v>0</v>
      </c>
      <c r="CI91" s="11" t="b">
        <f t="shared" si="38"/>
        <v>0</v>
      </c>
      <c r="CJ91" s="11" t="b">
        <f t="shared" si="38"/>
        <v>0</v>
      </c>
      <c r="CK91" s="11" t="b">
        <f t="shared" si="37"/>
        <v>0</v>
      </c>
      <c r="CL91" s="11" t="b">
        <f t="shared" si="36"/>
        <v>0</v>
      </c>
    </row>
    <row r="92" spans="1:91">
      <c r="A92" t="s">
        <v>762</v>
      </c>
      <c r="B92" t="s">
        <v>763</v>
      </c>
      <c r="C92" t="s">
        <v>562</v>
      </c>
      <c r="D92" t="s">
        <v>54</v>
      </c>
      <c r="E92" t="s">
        <v>71</v>
      </c>
      <c r="F92" t="s">
        <v>83</v>
      </c>
      <c r="G92" t="s">
        <v>96</v>
      </c>
      <c r="H92" t="s">
        <v>84</v>
      </c>
      <c r="I92" t="str">
        <f t="shared" si="30"/>
        <v>United States</v>
      </c>
      <c r="J92" t="s">
        <v>74</v>
      </c>
      <c r="K92" t="s">
        <v>60</v>
      </c>
      <c r="L92">
        <v>4</v>
      </c>
      <c r="M92">
        <v>4</v>
      </c>
      <c r="N92">
        <v>3</v>
      </c>
      <c r="O92">
        <v>4</v>
      </c>
      <c r="P92">
        <v>4</v>
      </c>
      <c r="Q92">
        <v>4</v>
      </c>
      <c r="R92">
        <v>3</v>
      </c>
      <c r="S92">
        <v>1</v>
      </c>
      <c r="T92">
        <v>3</v>
      </c>
      <c r="V92">
        <v>4</v>
      </c>
      <c r="W92">
        <v>5</v>
      </c>
      <c r="X92">
        <v>4</v>
      </c>
      <c r="Y92">
        <v>4</v>
      </c>
      <c r="Z92">
        <v>4</v>
      </c>
      <c r="AA92">
        <v>4</v>
      </c>
      <c r="AB92">
        <v>4</v>
      </c>
      <c r="AC92">
        <v>2</v>
      </c>
      <c r="AD92">
        <v>4</v>
      </c>
      <c r="AE92" s="35">
        <v>4</v>
      </c>
      <c r="AF92">
        <v>4</v>
      </c>
      <c r="AG92">
        <v>3</v>
      </c>
      <c r="AH92">
        <v>4</v>
      </c>
      <c r="AI92">
        <v>5</v>
      </c>
      <c r="AJ92">
        <v>5</v>
      </c>
      <c r="AK92">
        <v>4</v>
      </c>
      <c r="AL92">
        <v>2</v>
      </c>
      <c r="AM92">
        <v>2</v>
      </c>
      <c r="AN92">
        <v>2</v>
      </c>
      <c r="AO92">
        <v>2</v>
      </c>
      <c r="AP92">
        <v>2</v>
      </c>
      <c r="AQ92">
        <v>2</v>
      </c>
      <c r="AR92">
        <v>6</v>
      </c>
      <c r="AS92">
        <v>2</v>
      </c>
      <c r="AT92">
        <f t="shared" si="27"/>
        <v>3.875</v>
      </c>
      <c r="AU92">
        <f t="shared" si="31"/>
        <v>1</v>
      </c>
      <c r="AV92">
        <f t="shared" si="28"/>
        <v>4.125</v>
      </c>
      <c r="AW92">
        <f t="shared" si="32"/>
        <v>1</v>
      </c>
      <c r="AX92" t="s">
        <v>61</v>
      </c>
      <c r="AY92" t="s">
        <v>270</v>
      </c>
      <c r="AZ92" t="s">
        <v>271</v>
      </c>
      <c r="BA92">
        <v>1</v>
      </c>
      <c r="BC92">
        <f t="shared" si="29"/>
        <v>1</v>
      </c>
      <c r="BD92">
        <v>1</v>
      </c>
      <c r="BE92">
        <v>3</v>
      </c>
      <c r="BF92">
        <f t="shared" si="33"/>
        <v>1</v>
      </c>
      <c r="BG92" t="s">
        <v>764</v>
      </c>
      <c r="BH92" t="s">
        <v>65</v>
      </c>
      <c r="BI92" s="1">
        <v>4.3749999999999995E-3</v>
      </c>
      <c r="BJ92" t="s">
        <v>765</v>
      </c>
      <c r="BK92" s="5" t="s">
        <v>1042</v>
      </c>
      <c r="BM92" s="11" t="b">
        <f t="shared" si="39"/>
        <v>0</v>
      </c>
      <c r="BN92" s="11" t="b">
        <f t="shared" si="39"/>
        <v>0</v>
      </c>
      <c r="BO92" s="11" t="b">
        <f t="shared" si="39"/>
        <v>0</v>
      </c>
      <c r="BP92" s="11" t="b">
        <f t="shared" si="39"/>
        <v>0</v>
      </c>
      <c r="BQ92" s="11" t="b">
        <f t="shared" si="40"/>
        <v>0</v>
      </c>
      <c r="BR92" s="11" t="b">
        <f t="shared" si="40"/>
        <v>0</v>
      </c>
      <c r="BS92" s="5" t="s">
        <v>1086</v>
      </c>
      <c r="BT92" s="5" t="s">
        <v>1062</v>
      </c>
      <c r="BU92" s="11" t="b">
        <f t="shared" si="34"/>
        <v>0</v>
      </c>
      <c r="BV92" s="11" t="b">
        <f t="shared" si="35"/>
        <v>1</v>
      </c>
      <c r="BW92" s="11" t="b">
        <f t="shared" si="38"/>
        <v>1</v>
      </c>
      <c r="BX92" s="11" t="b">
        <f t="shared" si="38"/>
        <v>1</v>
      </c>
      <c r="BY92" s="11" t="b">
        <f t="shared" si="38"/>
        <v>0</v>
      </c>
      <c r="BZ92" s="11" t="b">
        <f t="shared" si="38"/>
        <v>0</v>
      </c>
      <c r="CA92" s="11" t="b">
        <f t="shared" si="38"/>
        <v>0</v>
      </c>
      <c r="CB92" s="11" t="b">
        <f t="shared" si="38"/>
        <v>0</v>
      </c>
      <c r="CC92" s="11" t="b">
        <f t="shared" si="38"/>
        <v>0</v>
      </c>
      <c r="CD92" s="11" t="b">
        <f t="shared" si="38"/>
        <v>0</v>
      </c>
      <c r="CE92" s="11" t="b">
        <f t="shared" si="38"/>
        <v>0</v>
      </c>
      <c r="CF92" s="11" t="b">
        <f t="shared" si="38"/>
        <v>0</v>
      </c>
      <c r="CG92" s="11" t="b">
        <f t="shared" si="38"/>
        <v>1</v>
      </c>
      <c r="CH92" s="11" t="b">
        <f t="shared" si="38"/>
        <v>0</v>
      </c>
      <c r="CI92" s="11" t="b">
        <f t="shared" si="38"/>
        <v>0</v>
      </c>
      <c r="CJ92" s="11" t="b">
        <f t="shared" si="38"/>
        <v>0</v>
      </c>
      <c r="CK92" s="11" t="b">
        <f t="shared" si="37"/>
        <v>0</v>
      </c>
      <c r="CL92" s="11" t="b">
        <f t="shared" si="36"/>
        <v>1</v>
      </c>
      <c r="CM92" t="s">
        <v>92</v>
      </c>
    </row>
    <row r="93" spans="1:91">
      <c r="A93" t="s">
        <v>766</v>
      </c>
      <c r="B93" t="s">
        <v>767</v>
      </c>
      <c r="C93" t="s">
        <v>562</v>
      </c>
      <c r="D93" t="s">
        <v>70</v>
      </c>
      <c r="E93" t="s">
        <v>55</v>
      </c>
      <c r="F93" t="s">
        <v>56</v>
      </c>
      <c r="G93" t="s">
        <v>96</v>
      </c>
      <c r="H93" t="s">
        <v>109</v>
      </c>
      <c r="I93" t="str">
        <f t="shared" si="30"/>
        <v>UK</v>
      </c>
      <c r="J93" t="s">
        <v>493</v>
      </c>
      <c r="K93" t="s">
        <v>98</v>
      </c>
      <c r="L93">
        <v>4</v>
      </c>
      <c r="M93">
        <v>2</v>
      </c>
      <c r="N93">
        <v>5</v>
      </c>
      <c r="O93">
        <v>3</v>
      </c>
      <c r="P93">
        <v>5</v>
      </c>
      <c r="Q93">
        <v>3</v>
      </c>
      <c r="R93">
        <v>4</v>
      </c>
      <c r="S93">
        <v>1</v>
      </c>
      <c r="T93">
        <v>2</v>
      </c>
      <c r="V93">
        <v>1</v>
      </c>
      <c r="W93">
        <v>1</v>
      </c>
      <c r="X93">
        <v>0</v>
      </c>
      <c r="Y93">
        <v>0</v>
      </c>
      <c r="Z93">
        <v>0</v>
      </c>
      <c r="AA93">
        <v>0</v>
      </c>
      <c r="AB93">
        <v>0</v>
      </c>
      <c r="AC93">
        <v>6</v>
      </c>
      <c r="AD93">
        <v>0</v>
      </c>
      <c r="AE93" s="35">
        <v>0</v>
      </c>
      <c r="AF93">
        <v>2</v>
      </c>
      <c r="AG93">
        <v>0</v>
      </c>
      <c r="AH93">
        <v>0</v>
      </c>
      <c r="AI93">
        <v>5</v>
      </c>
      <c r="AJ93">
        <v>3</v>
      </c>
      <c r="AK93">
        <v>4</v>
      </c>
      <c r="AL93">
        <v>4</v>
      </c>
      <c r="AM93">
        <v>0</v>
      </c>
      <c r="AN93">
        <v>0</v>
      </c>
      <c r="AO93">
        <v>0</v>
      </c>
      <c r="AP93">
        <v>0</v>
      </c>
      <c r="AQ93">
        <v>0</v>
      </c>
      <c r="AR93">
        <v>6</v>
      </c>
      <c r="AS93">
        <v>0</v>
      </c>
      <c r="AT93">
        <f t="shared" si="27"/>
        <v>2.25</v>
      </c>
      <c r="AU93">
        <f t="shared" si="31"/>
        <v>0</v>
      </c>
      <c r="AV93">
        <f t="shared" si="28"/>
        <v>0.25</v>
      </c>
      <c r="AW93">
        <f t="shared" si="32"/>
        <v>0</v>
      </c>
      <c r="AX93" t="s">
        <v>375</v>
      </c>
      <c r="AY93" t="s">
        <v>392</v>
      </c>
      <c r="AZ93" t="s">
        <v>768</v>
      </c>
      <c r="BA93">
        <v>2</v>
      </c>
      <c r="BC93">
        <f t="shared" si="29"/>
        <v>2</v>
      </c>
      <c r="BD93">
        <v>1</v>
      </c>
      <c r="BE93">
        <v>5</v>
      </c>
      <c r="BF93">
        <f t="shared" si="33"/>
        <v>1</v>
      </c>
      <c r="BG93" t="s">
        <v>704</v>
      </c>
      <c r="BH93" t="s">
        <v>379</v>
      </c>
      <c r="BI93" s="1">
        <v>3.8888888888888883E-3</v>
      </c>
      <c r="BK93" s="5" t="s">
        <v>1041</v>
      </c>
      <c r="BM93" s="11" t="b">
        <f t="shared" si="39"/>
        <v>0</v>
      </c>
      <c r="BN93" s="11" t="b">
        <f t="shared" si="39"/>
        <v>0</v>
      </c>
      <c r="BO93" s="11" t="b">
        <f t="shared" si="39"/>
        <v>0</v>
      </c>
      <c r="BP93" s="11" t="b">
        <f t="shared" si="39"/>
        <v>0</v>
      </c>
      <c r="BQ93" s="11" t="b">
        <f t="shared" si="40"/>
        <v>0</v>
      </c>
      <c r="BR93" s="11" t="b">
        <f t="shared" si="40"/>
        <v>0</v>
      </c>
      <c r="BU93" s="11" t="b">
        <f t="shared" si="34"/>
        <v>0</v>
      </c>
      <c r="BV93" s="11" t="b">
        <f t="shared" si="35"/>
        <v>0</v>
      </c>
      <c r="BW93" s="11" t="b">
        <f t="shared" si="38"/>
        <v>0</v>
      </c>
      <c r="BX93" s="11" t="b">
        <f t="shared" si="38"/>
        <v>0</v>
      </c>
      <c r="BY93" s="11" t="b">
        <f t="shared" si="38"/>
        <v>0</v>
      </c>
      <c r="BZ93" s="11" t="b">
        <f t="shared" si="38"/>
        <v>0</v>
      </c>
      <c r="CA93" s="11" t="b">
        <f t="shared" si="38"/>
        <v>0</v>
      </c>
      <c r="CB93" s="11" t="b">
        <f t="shared" si="38"/>
        <v>0</v>
      </c>
      <c r="CC93" s="11" t="b">
        <f t="shared" si="38"/>
        <v>0</v>
      </c>
      <c r="CD93" s="11" t="b">
        <f t="shared" si="38"/>
        <v>0</v>
      </c>
      <c r="CE93" s="11" t="b">
        <f t="shared" si="38"/>
        <v>0</v>
      </c>
      <c r="CF93" s="11" t="b">
        <f t="shared" si="38"/>
        <v>0</v>
      </c>
      <c r="CG93" s="11" t="b">
        <f t="shared" si="38"/>
        <v>0</v>
      </c>
      <c r="CH93" s="11" t="b">
        <f t="shared" si="38"/>
        <v>0</v>
      </c>
      <c r="CI93" s="11" t="b">
        <f t="shared" si="38"/>
        <v>0</v>
      </c>
      <c r="CJ93" s="11" t="b">
        <f t="shared" si="38"/>
        <v>0</v>
      </c>
      <c r="CK93" s="11" t="b">
        <f t="shared" si="37"/>
        <v>0</v>
      </c>
      <c r="CL93" s="11" t="b">
        <f t="shared" si="36"/>
        <v>0</v>
      </c>
      <c r="CM93" t="s">
        <v>769</v>
      </c>
    </row>
    <row r="94" spans="1:91">
      <c r="A94" t="s">
        <v>770</v>
      </c>
      <c r="B94" t="s">
        <v>771</v>
      </c>
      <c r="C94" t="s">
        <v>562</v>
      </c>
      <c r="D94" t="s">
        <v>70</v>
      </c>
      <c r="E94" t="s">
        <v>144</v>
      </c>
      <c r="F94" t="s">
        <v>56</v>
      </c>
      <c r="G94" t="s">
        <v>72</v>
      </c>
      <c r="H94" t="s">
        <v>772</v>
      </c>
      <c r="I94" t="str">
        <f t="shared" si="30"/>
        <v>Brazil</v>
      </c>
      <c r="J94" t="s">
        <v>74</v>
      </c>
      <c r="K94" t="s">
        <v>60</v>
      </c>
      <c r="L94">
        <v>5</v>
      </c>
      <c r="M94">
        <v>3</v>
      </c>
      <c r="N94">
        <v>4</v>
      </c>
      <c r="O94">
        <v>3</v>
      </c>
      <c r="P94">
        <v>5</v>
      </c>
      <c r="Q94">
        <v>5</v>
      </c>
      <c r="R94">
        <v>4</v>
      </c>
      <c r="S94">
        <v>0</v>
      </c>
      <c r="U94">
        <v>4</v>
      </c>
      <c r="V94">
        <v>6</v>
      </c>
      <c r="W94">
        <v>6</v>
      </c>
      <c r="X94">
        <v>6</v>
      </c>
      <c r="Y94">
        <v>6</v>
      </c>
      <c r="Z94">
        <v>6</v>
      </c>
      <c r="AA94">
        <v>6</v>
      </c>
      <c r="AB94">
        <v>5</v>
      </c>
      <c r="AC94">
        <v>0</v>
      </c>
      <c r="AD94">
        <v>6</v>
      </c>
      <c r="AE94" s="35">
        <v>5</v>
      </c>
      <c r="AF94">
        <v>6</v>
      </c>
      <c r="AG94">
        <v>6</v>
      </c>
      <c r="AH94">
        <v>6</v>
      </c>
      <c r="AI94">
        <v>6</v>
      </c>
      <c r="AJ94">
        <v>6</v>
      </c>
      <c r="AK94">
        <v>6</v>
      </c>
      <c r="AL94">
        <v>5</v>
      </c>
      <c r="AM94">
        <v>6</v>
      </c>
      <c r="AN94">
        <v>6</v>
      </c>
      <c r="AO94">
        <v>6</v>
      </c>
      <c r="AP94">
        <v>6</v>
      </c>
      <c r="AQ94">
        <v>6</v>
      </c>
      <c r="AR94">
        <v>6</v>
      </c>
      <c r="AS94">
        <v>2</v>
      </c>
      <c r="AT94">
        <f t="shared" si="27"/>
        <v>5.75</v>
      </c>
      <c r="AU94">
        <f t="shared" si="31"/>
        <v>1</v>
      </c>
      <c r="AV94">
        <f t="shared" si="28"/>
        <v>5.875</v>
      </c>
      <c r="AW94">
        <f t="shared" si="32"/>
        <v>1</v>
      </c>
      <c r="AX94" t="s">
        <v>61</v>
      </c>
      <c r="AY94" t="s">
        <v>552</v>
      </c>
      <c r="AZ94" t="s">
        <v>563</v>
      </c>
      <c r="BA94">
        <v>0</v>
      </c>
      <c r="BB94">
        <v>3</v>
      </c>
      <c r="BC94">
        <f t="shared" si="29"/>
        <v>3</v>
      </c>
      <c r="BD94">
        <v>1</v>
      </c>
      <c r="BE94">
        <v>3</v>
      </c>
      <c r="BF94">
        <f t="shared" si="33"/>
        <v>1</v>
      </c>
      <c r="BG94" t="s">
        <v>181</v>
      </c>
      <c r="BH94" t="s">
        <v>65</v>
      </c>
      <c r="BI94" s="1">
        <v>8.611111111111111E-3</v>
      </c>
      <c r="BJ94" t="s">
        <v>773</v>
      </c>
      <c r="BK94" s="5" t="s">
        <v>1041</v>
      </c>
      <c r="BM94" s="11" t="b">
        <f t="shared" si="39"/>
        <v>0</v>
      </c>
      <c r="BN94" s="11" t="b">
        <f t="shared" si="39"/>
        <v>0</v>
      </c>
      <c r="BO94" s="11" t="b">
        <f t="shared" si="39"/>
        <v>0</v>
      </c>
      <c r="BP94" s="11" t="b">
        <f t="shared" si="39"/>
        <v>0</v>
      </c>
      <c r="BQ94" s="11" t="b">
        <f t="shared" si="40"/>
        <v>0</v>
      </c>
      <c r="BR94" s="11" t="b">
        <f t="shared" si="40"/>
        <v>0</v>
      </c>
      <c r="BU94" s="11" t="b">
        <f t="shared" si="34"/>
        <v>0</v>
      </c>
      <c r="BV94" s="11" t="b">
        <f t="shared" si="35"/>
        <v>0</v>
      </c>
      <c r="BW94" s="11" t="b">
        <f t="shared" si="38"/>
        <v>0</v>
      </c>
      <c r="BX94" s="11" t="b">
        <f t="shared" si="38"/>
        <v>0</v>
      </c>
      <c r="BY94" s="11" t="b">
        <f t="shared" si="38"/>
        <v>0</v>
      </c>
      <c r="BZ94" s="11" t="b">
        <f t="shared" ref="BW94:CJ112" si="41">ISNUMBER(SEARCH(BZ$2,$BS94))</f>
        <v>0</v>
      </c>
      <c r="CA94" s="11" t="b">
        <f t="shared" si="41"/>
        <v>0</v>
      </c>
      <c r="CB94" s="11" t="b">
        <f t="shared" si="41"/>
        <v>0</v>
      </c>
      <c r="CC94" s="11" t="b">
        <f t="shared" si="41"/>
        <v>0</v>
      </c>
      <c r="CD94" s="11" t="b">
        <f t="shared" si="41"/>
        <v>0</v>
      </c>
      <c r="CE94" s="11" t="b">
        <f t="shared" si="41"/>
        <v>0</v>
      </c>
      <c r="CF94" s="11" t="b">
        <f t="shared" si="41"/>
        <v>0</v>
      </c>
      <c r="CG94" s="11" t="b">
        <f t="shared" si="41"/>
        <v>0</v>
      </c>
      <c r="CH94" s="11" t="b">
        <f t="shared" si="41"/>
        <v>0</v>
      </c>
      <c r="CI94" s="11" t="b">
        <f t="shared" si="41"/>
        <v>0</v>
      </c>
      <c r="CJ94" s="11" t="b">
        <f t="shared" si="41"/>
        <v>0</v>
      </c>
      <c r="CK94" s="11" t="b">
        <f t="shared" si="37"/>
        <v>0</v>
      </c>
      <c r="CL94" s="11" t="b">
        <f t="shared" si="36"/>
        <v>0</v>
      </c>
      <c r="CM94" t="s">
        <v>774</v>
      </c>
    </row>
    <row r="95" spans="1:91">
      <c r="A95" t="s">
        <v>775</v>
      </c>
      <c r="B95" t="s">
        <v>776</v>
      </c>
      <c r="C95" t="s">
        <v>562</v>
      </c>
      <c r="D95" t="s">
        <v>81</v>
      </c>
      <c r="E95" t="s">
        <v>82</v>
      </c>
      <c r="F95" t="s">
        <v>132</v>
      </c>
      <c r="G95" t="s">
        <v>96</v>
      </c>
      <c r="H95" t="s">
        <v>125</v>
      </c>
      <c r="I95" t="str">
        <f t="shared" si="30"/>
        <v>United Kingdom</v>
      </c>
      <c r="J95" t="s">
        <v>59</v>
      </c>
      <c r="K95" t="s">
        <v>98</v>
      </c>
      <c r="L95">
        <v>2</v>
      </c>
      <c r="M95">
        <v>4</v>
      </c>
      <c r="N95">
        <v>5</v>
      </c>
      <c r="O95">
        <v>1</v>
      </c>
      <c r="P95">
        <v>4</v>
      </c>
      <c r="Q95">
        <v>5</v>
      </c>
      <c r="R95">
        <v>4</v>
      </c>
      <c r="S95">
        <v>1</v>
      </c>
      <c r="T95">
        <v>2</v>
      </c>
      <c r="V95">
        <v>5</v>
      </c>
      <c r="W95">
        <v>6</v>
      </c>
      <c r="X95">
        <v>5</v>
      </c>
      <c r="Y95">
        <v>6</v>
      </c>
      <c r="Z95">
        <v>6</v>
      </c>
      <c r="AA95">
        <v>6</v>
      </c>
      <c r="AB95">
        <v>5</v>
      </c>
      <c r="AC95">
        <v>0</v>
      </c>
      <c r="AD95">
        <v>6</v>
      </c>
      <c r="AE95" s="35">
        <v>4</v>
      </c>
      <c r="AF95">
        <v>4</v>
      </c>
      <c r="AG95">
        <v>5</v>
      </c>
      <c r="AH95">
        <v>5</v>
      </c>
      <c r="AI95">
        <v>6</v>
      </c>
      <c r="AJ95">
        <v>5</v>
      </c>
      <c r="AK95">
        <v>5</v>
      </c>
      <c r="AL95">
        <v>4</v>
      </c>
      <c r="AM95">
        <v>4</v>
      </c>
      <c r="AN95">
        <v>5</v>
      </c>
      <c r="AO95">
        <v>5</v>
      </c>
      <c r="AP95">
        <v>5</v>
      </c>
      <c r="AQ95">
        <v>4</v>
      </c>
      <c r="AR95">
        <v>6</v>
      </c>
      <c r="AS95">
        <v>1</v>
      </c>
      <c r="AT95">
        <f t="shared" si="27"/>
        <v>4.75</v>
      </c>
      <c r="AU95">
        <f t="shared" si="31"/>
        <v>1</v>
      </c>
      <c r="AV95">
        <f t="shared" si="28"/>
        <v>5.625</v>
      </c>
      <c r="AW95">
        <f t="shared" si="32"/>
        <v>1</v>
      </c>
      <c r="AX95" t="s">
        <v>297</v>
      </c>
      <c r="AY95" t="s">
        <v>684</v>
      </c>
      <c r="AZ95" t="s">
        <v>397</v>
      </c>
      <c r="BA95">
        <v>1</v>
      </c>
      <c r="BC95">
        <f t="shared" si="29"/>
        <v>1</v>
      </c>
      <c r="BD95">
        <v>1</v>
      </c>
      <c r="BE95">
        <v>2</v>
      </c>
      <c r="BF95">
        <f t="shared" si="33"/>
        <v>1</v>
      </c>
      <c r="BG95" t="s">
        <v>300</v>
      </c>
      <c r="BH95" t="s">
        <v>301</v>
      </c>
      <c r="BI95" s="1">
        <v>6.2268518518518515E-3</v>
      </c>
      <c r="BJ95" t="s">
        <v>777</v>
      </c>
      <c r="BK95" s="5" t="s">
        <v>1042</v>
      </c>
      <c r="BM95" s="11" t="b">
        <f t="shared" si="39"/>
        <v>0</v>
      </c>
      <c r="BN95" s="11" t="b">
        <f t="shared" si="39"/>
        <v>0</v>
      </c>
      <c r="BO95" s="11" t="b">
        <f t="shared" si="39"/>
        <v>0</v>
      </c>
      <c r="BP95" s="11" t="b">
        <f t="shared" si="39"/>
        <v>0</v>
      </c>
      <c r="BQ95" s="11" t="b">
        <f t="shared" si="40"/>
        <v>0</v>
      </c>
      <c r="BR95" s="11" t="b">
        <f t="shared" si="40"/>
        <v>0</v>
      </c>
      <c r="BS95" s="5" t="s">
        <v>1087</v>
      </c>
      <c r="BT95" s="5" t="s">
        <v>1088</v>
      </c>
      <c r="BU95" s="11" t="b">
        <f t="shared" si="34"/>
        <v>0</v>
      </c>
      <c r="BV95" s="11" t="b">
        <f t="shared" si="35"/>
        <v>0</v>
      </c>
      <c r="BW95" s="11" t="b">
        <f t="shared" si="41"/>
        <v>0</v>
      </c>
      <c r="BX95" s="11" t="b">
        <f t="shared" si="41"/>
        <v>0</v>
      </c>
      <c r="BY95" s="11" t="b">
        <f t="shared" si="41"/>
        <v>0</v>
      </c>
      <c r="BZ95" s="11" t="b">
        <f t="shared" si="41"/>
        <v>0</v>
      </c>
      <c r="CA95" s="11" t="b">
        <f t="shared" si="41"/>
        <v>0</v>
      </c>
      <c r="CB95" s="11" t="b">
        <f t="shared" si="41"/>
        <v>1</v>
      </c>
      <c r="CC95" s="11" t="b">
        <f t="shared" si="41"/>
        <v>0</v>
      </c>
      <c r="CD95" s="11" t="b">
        <f t="shared" si="41"/>
        <v>0</v>
      </c>
      <c r="CE95" s="11" t="b">
        <f t="shared" si="41"/>
        <v>0</v>
      </c>
      <c r="CF95" s="11" t="b">
        <f t="shared" si="41"/>
        <v>0</v>
      </c>
      <c r="CG95" s="11" t="b">
        <f t="shared" si="41"/>
        <v>0</v>
      </c>
      <c r="CH95" s="11" t="b">
        <f t="shared" si="41"/>
        <v>0</v>
      </c>
      <c r="CI95" s="11" t="b">
        <f t="shared" si="41"/>
        <v>0</v>
      </c>
      <c r="CJ95" s="11" t="b">
        <f t="shared" si="41"/>
        <v>0</v>
      </c>
      <c r="CK95" s="11" t="b">
        <f t="shared" si="37"/>
        <v>0</v>
      </c>
      <c r="CL95" s="11" t="b">
        <f t="shared" si="36"/>
        <v>0</v>
      </c>
    </row>
    <row r="96" spans="1:91">
      <c r="A96" t="s">
        <v>778</v>
      </c>
      <c r="B96" t="s">
        <v>779</v>
      </c>
      <c r="C96" t="s">
        <v>562</v>
      </c>
      <c r="D96" t="s">
        <v>70</v>
      </c>
      <c r="E96" t="s">
        <v>71</v>
      </c>
      <c r="F96" t="s">
        <v>56</v>
      </c>
      <c r="G96" t="s">
        <v>96</v>
      </c>
      <c r="H96" t="s">
        <v>780</v>
      </c>
      <c r="I96" t="str">
        <f t="shared" si="30"/>
        <v>US</v>
      </c>
      <c r="J96" t="s">
        <v>59</v>
      </c>
      <c r="K96" t="s">
        <v>60</v>
      </c>
      <c r="L96">
        <v>4</v>
      </c>
      <c r="M96">
        <v>5</v>
      </c>
      <c r="N96">
        <v>2</v>
      </c>
      <c r="O96">
        <v>4</v>
      </c>
      <c r="P96">
        <v>3</v>
      </c>
      <c r="Q96">
        <v>4</v>
      </c>
      <c r="R96">
        <v>0</v>
      </c>
      <c r="S96">
        <v>1</v>
      </c>
      <c r="T96">
        <v>3</v>
      </c>
      <c r="V96">
        <v>2</v>
      </c>
      <c r="W96">
        <v>4</v>
      </c>
      <c r="X96">
        <v>1</v>
      </c>
      <c r="Y96">
        <v>4</v>
      </c>
      <c r="Z96">
        <v>2</v>
      </c>
      <c r="AA96">
        <v>5</v>
      </c>
      <c r="AB96">
        <v>0</v>
      </c>
      <c r="AC96">
        <v>4</v>
      </c>
      <c r="AD96">
        <v>2</v>
      </c>
      <c r="AE96" s="35">
        <v>4</v>
      </c>
      <c r="AF96">
        <v>1</v>
      </c>
      <c r="AG96">
        <v>2</v>
      </c>
      <c r="AH96">
        <v>2</v>
      </c>
      <c r="AI96">
        <v>6</v>
      </c>
      <c r="AJ96">
        <v>4</v>
      </c>
      <c r="AK96">
        <v>5</v>
      </c>
      <c r="AL96">
        <v>0</v>
      </c>
      <c r="AM96">
        <v>4</v>
      </c>
      <c r="AN96">
        <v>4</v>
      </c>
      <c r="AO96">
        <v>3</v>
      </c>
      <c r="AP96">
        <v>3</v>
      </c>
      <c r="AQ96">
        <v>2</v>
      </c>
      <c r="AR96">
        <v>6</v>
      </c>
      <c r="AS96">
        <v>1</v>
      </c>
      <c r="AT96">
        <f t="shared" si="27"/>
        <v>3</v>
      </c>
      <c r="AU96">
        <f t="shared" si="31"/>
        <v>0</v>
      </c>
      <c r="AV96">
        <f t="shared" si="28"/>
        <v>2.5</v>
      </c>
      <c r="AW96">
        <f t="shared" si="32"/>
        <v>0</v>
      </c>
      <c r="AX96" t="s">
        <v>61</v>
      </c>
      <c r="AY96" t="s">
        <v>502</v>
      </c>
      <c r="AZ96" t="s">
        <v>781</v>
      </c>
      <c r="BA96">
        <v>1</v>
      </c>
      <c r="BC96">
        <f t="shared" si="29"/>
        <v>1</v>
      </c>
      <c r="BD96">
        <v>1</v>
      </c>
      <c r="BE96">
        <v>3</v>
      </c>
      <c r="BF96">
        <f t="shared" si="33"/>
        <v>1</v>
      </c>
      <c r="BG96" t="s">
        <v>64</v>
      </c>
      <c r="BH96" t="s">
        <v>65</v>
      </c>
      <c r="BI96" s="1">
        <v>3.8888888888888883E-3</v>
      </c>
      <c r="BK96" s="5" t="s">
        <v>1041</v>
      </c>
      <c r="BM96" s="11" t="b">
        <f t="shared" si="39"/>
        <v>0</v>
      </c>
      <c r="BN96" s="11" t="b">
        <f t="shared" si="39"/>
        <v>0</v>
      </c>
      <c r="BO96" s="11" t="b">
        <f t="shared" si="39"/>
        <v>0</v>
      </c>
      <c r="BP96" s="11" t="b">
        <f t="shared" si="39"/>
        <v>0</v>
      </c>
      <c r="BQ96" s="11" t="b">
        <f t="shared" si="40"/>
        <v>0</v>
      </c>
      <c r="BR96" s="11" t="b">
        <f t="shared" si="40"/>
        <v>0</v>
      </c>
      <c r="BU96" s="11" t="b">
        <f t="shared" si="34"/>
        <v>0</v>
      </c>
      <c r="BV96" s="11" t="b">
        <f t="shared" si="35"/>
        <v>0</v>
      </c>
      <c r="BW96" s="11" t="b">
        <f t="shared" si="41"/>
        <v>0</v>
      </c>
      <c r="BX96" s="11" t="b">
        <f t="shared" si="41"/>
        <v>0</v>
      </c>
      <c r="BY96" s="11" t="b">
        <f t="shared" si="41"/>
        <v>0</v>
      </c>
      <c r="BZ96" s="11" t="b">
        <f t="shared" si="41"/>
        <v>0</v>
      </c>
      <c r="CA96" s="11" t="b">
        <f t="shared" si="41"/>
        <v>0</v>
      </c>
      <c r="CB96" s="11" t="b">
        <f t="shared" si="41"/>
        <v>0</v>
      </c>
      <c r="CC96" s="11" t="b">
        <f t="shared" si="41"/>
        <v>0</v>
      </c>
      <c r="CD96" s="11" t="b">
        <f t="shared" si="41"/>
        <v>0</v>
      </c>
      <c r="CE96" s="11" t="b">
        <f t="shared" si="41"/>
        <v>0</v>
      </c>
      <c r="CF96" s="11" t="b">
        <f t="shared" si="41"/>
        <v>0</v>
      </c>
      <c r="CG96" s="11" t="b">
        <f t="shared" si="41"/>
        <v>0</v>
      </c>
      <c r="CH96" s="11" t="b">
        <f t="shared" si="41"/>
        <v>0</v>
      </c>
      <c r="CI96" s="11" t="b">
        <f t="shared" si="41"/>
        <v>0</v>
      </c>
      <c r="CJ96" s="11" t="b">
        <f t="shared" si="41"/>
        <v>0</v>
      </c>
      <c r="CK96" s="11" t="b">
        <f t="shared" si="37"/>
        <v>0</v>
      </c>
      <c r="CL96" s="11" t="b">
        <f t="shared" si="36"/>
        <v>0</v>
      </c>
    </row>
    <row r="97" spans="1:91">
      <c r="A97" t="s">
        <v>782</v>
      </c>
      <c r="B97" t="s">
        <v>783</v>
      </c>
      <c r="C97" t="s">
        <v>562</v>
      </c>
      <c r="D97" t="s">
        <v>54</v>
      </c>
      <c r="E97" t="s">
        <v>144</v>
      </c>
      <c r="F97" t="s">
        <v>116</v>
      </c>
      <c r="G97" t="s">
        <v>96</v>
      </c>
      <c r="H97" t="s">
        <v>784</v>
      </c>
      <c r="I97" t="str">
        <f t="shared" si="30"/>
        <v>Texas</v>
      </c>
      <c r="J97" t="s">
        <v>74</v>
      </c>
      <c r="K97" t="s">
        <v>60</v>
      </c>
      <c r="L97">
        <v>3</v>
      </c>
      <c r="M97">
        <v>1</v>
      </c>
      <c r="N97">
        <v>4</v>
      </c>
      <c r="O97">
        <v>2</v>
      </c>
      <c r="P97">
        <v>5</v>
      </c>
      <c r="Q97">
        <v>1</v>
      </c>
      <c r="R97">
        <v>3</v>
      </c>
      <c r="S97">
        <v>1</v>
      </c>
      <c r="T97">
        <v>3</v>
      </c>
      <c r="V97">
        <v>4</v>
      </c>
      <c r="W97">
        <v>5</v>
      </c>
      <c r="X97">
        <v>5</v>
      </c>
      <c r="Y97">
        <v>4</v>
      </c>
      <c r="Z97">
        <v>2</v>
      </c>
      <c r="AA97">
        <v>3</v>
      </c>
      <c r="AB97">
        <v>2</v>
      </c>
      <c r="AC97">
        <v>3</v>
      </c>
      <c r="AD97">
        <v>3</v>
      </c>
      <c r="AE97" s="35">
        <v>5</v>
      </c>
      <c r="AF97">
        <v>6</v>
      </c>
      <c r="AG97">
        <v>5</v>
      </c>
      <c r="AH97">
        <v>4</v>
      </c>
      <c r="AI97">
        <v>5</v>
      </c>
      <c r="AJ97">
        <v>5</v>
      </c>
      <c r="AK97">
        <v>5</v>
      </c>
      <c r="AL97">
        <v>4</v>
      </c>
      <c r="AM97">
        <v>5</v>
      </c>
      <c r="AN97">
        <v>2</v>
      </c>
      <c r="AO97">
        <v>4</v>
      </c>
      <c r="AP97">
        <v>4</v>
      </c>
      <c r="AQ97">
        <v>4</v>
      </c>
      <c r="AR97">
        <v>6</v>
      </c>
      <c r="AS97">
        <v>1</v>
      </c>
      <c r="AT97">
        <f t="shared" si="27"/>
        <v>4.875</v>
      </c>
      <c r="AU97">
        <f t="shared" si="31"/>
        <v>1</v>
      </c>
      <c r="AV97">
        <f t="shared" si="28"/>
        <v>3.5</v>
      </c>
      <c r="AW97">
        <f t="shared" si="32"/>
        <v>1</v>
      </c>
      <c r="AX97" t="s">
        <v>61</v>
      </c>
      <c r="AY97" t="s">
        <v>331</v>
      </c>
      <c r="AZ97" t="s">
        <v>785</v>
      </c>
      <c r="BA97">
        <v>1</v>
      </c>
      <c r="BC97">
        <f t="shared" si="29"/>
        <v>1</v>
      </c>
      <c r="BD97">
        <v>1</v>
      </c>
      <c r="BE97">
        <v>3</v>
      </c>
      <c r="BF97">
        <f t="shared" si="33"/>
        <v>1</v>
      </c>
      <c r="BG97" t="s">
        <v>786</v>
      </c>
      <c r="BH97" t="s">
        <v>65</v>
      </c>
      <c r="BI97" s="1">
        <v>3.8310185185185183E-3</v>
      </c>
      <c r="BJ97" t="s">
        <v>787</v>
      </c>
      <c r="BK97" s="5" t="s">
        <v>736</v>
      </c>
      <c r="BL97" s="5" t="s">
        <v>1150</v>
      </c>
      <c r="BM97" s="11" t="b">
        <f t="shared" si="39"/>
        <v>0</v>
      </c>
      <c r="BN97" s="11" t="b">
        <f t="shared" si="39"/>
        <v>0</v>
      </c>
      <c r="BO97" s="11" t="b">
        <f t="shared" si="39"/>
        <v>0</v>
      </c>
      <c r="BP97" s="11" t="b">
        <f t="shared" si="39"/>
        <v>1</v>
      </c>
      <c r="BQ97" s="11" t="b">
        <f t="shared" si="40"/>
        <v>0</v>
      </c>
      <c r="BR97" s="11" t="b">
        <f t="shared" si="40"/>
        <v>0</v>
      </c>
      <c r="BU97" s="11" t="b">
        <f t="shared" si="34"/>
        <v>0</v>
      </c>
      <c r="BV97" s="11" t="b">
        <f t="shared" si="35"/>
        <v>0</v>
      </c>
      <c r="BW97" s="11" t="b">
        <f t="shared" si="41"/>
        <v>0</v>
      </c>
      <c r="BX97" s="11" t="b">
        <f t="shared" si="41"/>
        <v>0</v>
      </c>
      <c r="BY97" s="11" t="b">
        <f t="shared" si="41"/>
        <v>0</v>
      </c>
      <c r="BZ97" s="11" t="b">
        <f t="shared" si="41"/>
        <v>0</v>
      </c>
      <c r="CA97" s="11" t="b">
        <f t="shared" si="41"/>
        <v>0</v>
      </c>
      <c r="CB97" s="11" t="b">
        <f t="shared" si="41"/>
        <v>0</v>
      </c>
      <c r="CC97" s="11" t="b">
        <f t="shared" si="41"/>
        <v>0</v>
      </c>
      <c r="CD97" s="11" t="b">
        <f t="shared" si="41"/>
        <v>0</v>
      </c>
      <c r="CE97" s="11" t="b">
        <f t="shared" si="41"/>
        <v>0</v>
      </c>
      <c r="CF97" s="11" t="b">
        <f t="shared" si="41"/>
        <v>0</v>
      </c>
      <c r="CG97" s="11" t="b">
        <f t="shared" si="41"/>
        <v>0</v>
      </c>
      <c r="CH97" s="11" t="b">
        <f t="shared" si="41"/>
        <v>0</v>
      </c>
      <c r="CI97" s="11" t="b">
        <f t="shared" si="41"/>
        <v>0</v>
      </c>
      <c r="CJ97" s="11" t="b">
        <f t="shared" si="41"/>
        <v>0</v>
      </c>
      <c r="CK97" s="11" t="b">
        <f t="shared" si="37"/>
        <v>0</v>
      </c>
      <c r="CL97" s="11" t="b">
        <f t="shared" si="36"/>
        <v>0</v>
      </c>
    </row>
    <row r="98" spans="1:91">
      <c r="A98" t="s">
        <v>788</v>
      </c>
      <c r="B98" t="s">
        <v>789</v>
      </c>
      <c r="C98" t="s">
        <v>562</v>
      </c>
      <c r="D98" t="s">
        <v>70</v>
      </c>
      <c r="E98" t="s">
        <v>144</v>
      </c>
      <c r="F98" t="s">
        <v>83</v>
      </c>
      <c r="G98" t="s">
        <v>72</v>
      </c>
      <c r="H98" t="s">
        <v>84</v>
      </c>
      <c r="I98" t="str">
        <f t="shared" si="30"/>
        <v>United States</v>
      </c>
      <c r="J98" t="s">
        <v>59</v>
      </c>
      <c r="K98" t="s">
        <v>60</v>
      </c>
      <c r="L98">
        <v>3</v>
      </c>
      <c r="M98">
        <v>0</v>
      </c>
      <c r="N98">
        <v>1</v>
      </c>
      <c r="O98">
        <v>3</v>
      </c>
      <c r="P98">
        <v>0</v>
      </c>
      <c r="Q98">
        <v>5</v>
      </c>
      <c r="R98">
        <v>0</v>
      </c>
      <c r="S98">
        <v>1</v>
      </c>
      <c r="T98">
        <v>3</v>
      </c>
      <c r="V98">
        <v>5</v>
      </c>
      <c r="W98">
        <v>6</v>
      </c>
      <c r="X98">
        <v>4</v>
      </c>
      <c r="Y98">
        <v>6</v>
      </c>
      <c r="Z98">
        <v>5</v>
      </c>
      <c r="AA98">
        <v>6</v>
      </c>
      <c r="AB98">
        <v>5</v>
      </c>
      <c r="AC98">
        <v>0</v>
      </c>
      <c r="AD98">
        <v>6</v>
      </c>
      <c r="AE98" s="35">
        <v>6</v>
      </c>
      <c r="AF98">
        <v>6</v>
      </c>
      <c r="AG98">
        <v>6</v>
      </c>
      <c r="AH98">
        <v>6</v>
      </c>
      <c r="AI98">
        <v>6</v>
      </c>
      <c r="AJ98">
        <v>6</v>
      </c>
      <c r="AK98">
        <v>5</v>
      </c>
      <c r="AL98">
        <v>4</v>
      </c>
      <c r="AM98">
        <v>6</v>
      </c>
      <c r="AN98">
        <v>6</v>
      </c>
      <c r="AO98">
        <v>6</v>
      </c>
      <c r="AP98">
        <v>6</v>
      </c>
      <c r="AQ98">
        <v>6</v>
      </c>
      <c r="AR98">
        <v>6</v>
      </c>
      <c r="AS98">
        <v>0</v>
      </c>
      <c r="AT98">
        <f t="shared" si="27"/>
        <v>5.625</v>
      </c>
      <c r="AU98">
        <f t="shared" si="31"/>
        <v>1</v>
      </c>
      <c r="AV98">
        <f t="shared" si="28"/>
        <v>5.375</v>
      </c>
      <c r="AW98">
        <f t="shared" si="32"/>
        <v>1</v>
      </c>
      <c r="AX98" t="s">
        <v>282</v>
      </c>
      <c r="AY98" t="s">
        <v>790</v>
      </c>
      <c r="AZ98" t="s">
        <v>791</v>
      </c>
      <c r="BA98">
        <v>1</v>
      </c>
      <c r="BC98">
        <f t="shared" si="29"/>
        <v>1</v>
      </c>
      <c r="BD98">
        <v>2</v>
      </c>
      <c r="BE98">
        <v>5</v>
      </c>
      <c r="BF98">
        <f t="shared" si="33"/>
        <v>1</v>
      </c>
      <c r="BG98" t="s">
        <v>792</v>
      </c>
      <c r="BH98" t="s">
        <v>793</v>
      </c>
      <c r="BI98" s="1">
        <v>4.7569444444444447E-3</v>
      </c>
      <c r="BJ98" t="s">
        <v>794</v>
      </c>
      <c r="BK98" s="5" t="s">
        <v>1042</v>
      </c>
      <c r="BM98" s="11" t="b">
        <f t="shared" si="39"/>
        <v>0</v>
      </c>
      <c r="BN98" s="11" t="b">
        <f t="shared" si="39"/>
        <v>0</v>
      </c>
      <c r="BO98" s="11" t="b">
        <f t="shared" si="39"/>
        <v>0</v>
      </c>
      <c r="BP98" s="11" t="b">
        <f t="shared" si="39"/>
        <v>0</v>
      </c>
      <c r="BQ98" s="11" t="b">
        <f t="shared" si="40"/>
        <v>0</v>
      </c>
      <c r="BR98" s="11" t="b">
        <f t="shared" si="40"/>
        <v>0</v>
      </c>
      <c r="BS98" s="5" t="s">
        <v>1054</v>
      </c>
      <c r="BU98" s="11" t="b">
        <f t="shared" si="34"/>
        <v>0</v>
      </c>
      <c r="BV98" s="11" t="b">
        <f t="shared" si="35"/>
        <v>1</v>
      </c>
      <c r="BW98" s="11" t="b">
        <f t="shared" si="41"/>
        <v>0</v>
      </c>
      <c r="BX98" s="11" t="b">
        <f t="shared" si="41"/>
        <v>0</v>
      </c>
      <c r="BY98" s="11" t="b">
        <f t="shared" si="41"/>
        <v>0</v>
      </c>
      <c r="BZ98" s="11" t="b">
        <f t="shared" si="41"/>
        <v>0</v>
      </c>
      <c r="CA98" s="11" t="b">
        <f t="shared" si="41"/>
        <v>0</v>
      </c>
      <c r="CB98" s="11" t="b">
        <f t="shared" si="41"/>
        <v>0</v>
      </c>
      <c r="CC98" s="11" t="b">
        <f t="shared" si="41"/>
        <v>0</v>
      </c>
      <c r="CD98" s="11" t="b">
        <f t="shared" si="41"/>
        <v>0</v>
      </c>
      <c r="CE98" s="11" t="b">
        <f t="shared" si="41"/>
        <v>0</v>
      </c>
      <c r="CF98" s="11" t="b">
        <f t="shared" si="41"/>
        <v>0</v>
      </c>
      <c r="CG98" s="11" t="b">
        <f t="shared" si="41"/>
        <v>0</v>
      </c>
      <c r="CH98" s="11" t="b">
        <f t="shared" si="41"/>
        <v>0</v>
      </c>
      <c r="CI98" s="11" t="b">
        <f t="shared" si="41"/>
        <v>0</v>
      </c>
      <c r="CJ98" s="11" t="b">
        <f t="shared" si="41"/>
        <v>0</v>
      </c>
      <c r="CK98" s="11" t="b">
        <f t="shared" si="37"/>
        <v>0</v>
      </c>
      <c r="CL98" s="11" t="b">
        <f t="shared" si="36"/>
        <v>0</v>
      </c>
      <c r="CM98" t="s">
        <v>795</v>
      </c>
    </row>
    <row r="99" spans="1:91">
      <c r="A99" t="s">
        <v>796</v>
      </c>
      <c r="B99" t="s">
        <v>797</v>
      </c>
      <c r="C99" t="s">
        <v>562</v>
      </c>
      <c r="D99" t="s">
        <v>70</v>
      </c>
      <c r="E99" t="s">
        <v>95</v>
      </c>
      <c r="F99" t="s">
        <v>132</v>
      </c>
      <c r="G99" t="s">
        <v>96</v>
      </c>
      <c r="H99" t="s">
        <v>138</v>
      </c>
      <c r="I99" t="str">
        <f t="shared" si="30"/>
        <v>India</v>
      </c>
      <c r="J99" t="s">
        <v>74</v>
      </c>
      <c r="K99" t="s">
        <v>85</v>
      </c>
      <c r="L99">
        <v>2</v>
      </c>
      <c r="M99">
        <v>3</v>
      </c>
      <c r="N99">
        <v>3</v>
      </c>
      <c r="O99">
        <v>4</v>
      </c>
      <c r="P99">
        <v>5</v>
      </c>
      <c r="Q99">
        <v>3</v>
      </c>
      <c r="R99">
        <v>2</v>
      </c>
      <c r="S99">
        <v>0</v>
      </c>
      <c r="U99">
        <v>4</v>
      </c>
      <c r="V99">
        <v>5</v>
      </c>
      <c r="W99">
        <v>6</v>
      </c>
      <c r="X99">
        <v>4</v>
      </c>
      <c r="Y99">
        <v>4</v>
      </c>
      <c r="Z99">
        <v>6</v>
      </c>
      <c r="AA99">
        <v>6</v>
      </c>
      <c r="AB99">
        <v>5</v>
      </c>
      <c r="AC99">
        <v>1</v>
      </c>
      <c r="AD99">
        <v>5</v>
      </c>
      <c r="AE99" s="35">
        <v>3</v>
      </c>
      <c r="AF99">
        <v>1</v>
      </c>
      <c r="AG99">
        <v>4</v>
      </c>
      <c r="AH99">
        <v>2</v>
      </c>
      <c r="AI99">
        <v>6</v>
      </c>
      <c r="AJ99">
        <v>5</v>
      </c>
      <c r="AK99">
        <v>5</v>
      </c>
      <c r="AL99">
        <v>2</v>
      </c>
      <c r="AM99">
        <v>5</v>
      </c>
      <c r="AN99">
        <v>5</v>
      </c>
      <c r="AO99">
        <v>5</v>
      </c>
      <c r="AP99">
        <v>5</v>
      </c>
      <c r="AQ99">
        <v>5</v>
      </c>
      <c r="AR99">
        <v>6</v>
      </c>
      <c r="AS99">
        <v>6</v>
      </c>
      <c r="AT99">
        <f t="shared" ref="AT99:AT130" si="42">AVERAGE(AE99,AF99,AG99,AH99,AI99,AJ99,AK99,AL99)</f>
        <v>3.5</v>
      </c>
      <c r="AU99">
        <f t="shared" si="31"/>
        <v>1</v>
      </c>
      <c r="AV99">
        <f t="shared" ref="AV99:AV130" si="43">AVERAGE(AX101,V99,W99,X99:AB99,AD99)</f>
        <v>5.125</v>
      </c>
      <c r="AW99">
        <f t="shared" si="32"/>
        <v>1</v>
      </c>
      <c r="AX99" t="s">
        <v>61</v>
      </c>
      <c r="AY99" t="s">
        <v>634</v>
      </c>
      <c r="AZ99" t="s">
        <v>798</v>
      </c>
      <c r="BA99">
        <v>0</v>
      </c>
      <c r="BB99">
        <v>2</v>
      </c>
      <c r="BC99">
        <f t="shared" si="29"/>
        <v>2</v>
      </c>
      <c r="BD99">
        <v>1</v>
      </c>
      <c r="BE99">
        <v>3</v>
      </c>
      <c r="BF99">
        <f t="shared" si="33"/>
        <v>1</v>
      </c>
      <c r="BG99" t="s">
        <v>64</v>
      </c>
      <c r="BH99" t="s">
        <v>65</v>
      </c>
      <c r="BI99" s="1">
        <v>1.0844907407407407E-2</v>
      </c>
      <c r="BJ99" t="s">
        <v>799</v>
      </c>
      <c r="BK99" s="5" t="s">
        <v>1042</v>
      </c>
      <c r="BM99" s="11" t="b">
        <f t="shared" si="39"/>
        <v>0</v>
      </c>
      <c r="BN99" s="11" t="b">
        <f t="shared" si="39"/>
        <v>0</v>
      </c>
      <c r="BO99" s="11" t="b">
        <f t="shared" si="39"/>
        <v>0</v>
      </c>
      <c r="BP99" s="11" t="b">
        <f t="shared" si="39"/>
        <v>0</v>
      </c>
      <c r="BQ99" s="11" t="b">
        <f t="shared" si="40"/>
        <v>0</v>
      </c>
      <c r="BR99" s="11" t="b">
        <f t="shared" si="40"/>
        <v>0</v>
      </c>
      <c r="BS99" s="5" t="s">
        <v>1089</v>
      </c>
      <c r="BT99" s="5" t="s">
        <v>1090</v>
      </c>
      <c r="BU99" s="11" t="b">
        <f t="shared" si="34"/>
        <v>0</v>
      </c>
      <c r="BV99" s="11" t="b">
        <f t="shared" si="35"/>
        <v>1</v>
      </c>
      <c r="BW99" s="11" t="b">
        <f t="shared" si="41"/>
        <v>0</v>
      </c>
      <c r="BX99" s="11" t="b">
        <f t="shared" si="41"/>
        <v>0</v>
      </c>
      <c r="BY99" s="11" t="b">
        <f t="shared" si="41"/>
        <v>0</v>
      </c>
      <c r="BZ99" s="11" t="b">
        <f t="shared" si="41"/>
        <v>0</v>
      </c>
      <c r="CA99" s="11" t="b">
        <f t="shared" si="41"/>
        <v>0</v>
      </c>
      <c r="CB99" s="11" t="b">
        <f t="shared" si="41"/>
        <v>1</v>
      </c>
      <c r="CC99" s="11" t="b">
        <f t="shared" si="41"/>
        <v>0</v>
      </c>
      <c r="CD99" s="11" t="b">
        <f t="shared" si="41"/>
        <v>0</v>
      </c>
      <c r="CE99" s="11" t="b">
        <f t="shared" si="41"/>
        <v>0</v>
      </c>
      <c r="CF99" s="11" t="b">
        <f t="shared" si="41"/>
        <v>0</v>
      </c>
      <c r="CG99" s="11" t="b">
        <f t="shared" si="41"/>
        <v>0</v>
      </c>
      <c r="CH99" s="11" t="b">
        <f t="shared" si="41"/>
        <v>0</v>
      </c>
      <c r="CI99" s="11" t="b">
        <f t="shared" si="41"/>
        <v>0</v>
      </c>
      <c r="CJ99" s="11" t="b">
        <f t="shared" si="41"/>
        <v>0</v>
      </c>
      <c r="CK99" s="11" t="b">
        <f t="shared" si="37"/>
        <v>0</v>
      </c>
      <c r="CL99" s="11" t="b">
        <f t="shared" si="36"/>
        <v>0</v>
      </c>
    </row>
    <row r="100" spans="1:91">
      <c r="A100" t="s">
        <v>800</v>
      </c>
      <c r="B100" t="s">
        <v>801</v>
      </c>
      <c r="C100" t="s">
        <v>802</v>
      </c>
      <c r="D100" t="s">
        <v>54</v>
      </c>
      <c r="E100" t="s">
        <v>144</v>
      </c>
      <c r="F100" t="s">
        <v>56</v>
      </c>
      <c r="G100" t="s">
        <v>96</v>
      </c>
      <c r="H100" t="s">
        <v>803</v>
      </c>
      <c r="I100" t="str">
        <f t="shared" si="30"/>
        <v>Alabama, USA</v>
      </c>
      <c r="J100" t="s">
        <v>74</v>
      </c>
      <c r="K100" t="s">
        <v>60</v>
      </c>
      <c r="L100">
        <v>1</v>
      </c>
      <c r="M100">
        <v>3</v>
      </c>
      <c r="N100">
        <v>1</v>
      </c>
      <c r="O100">
        <v>3</v>
      </c>
      <c r="P100">
        <v>3</v>
      </c>
      <c r="Q100">
        <v>3</v>
      </c>
      <c r="R100">
        <v>3</v>
      </c>
      <c r="S100">
        <v>1</v>
      </c>
      <c r="T100">
        <v>3</v>
      </c>
      <c r="V100">
        <v>6</v>
      </c>
      <c r="W100">
        <v>6</v>
      </c>
      <c r="X100">
        <v>6</v>
      </c>
      <c r="Y100">
        <v>6</v>
      </c>
      <c r="Z100">
        <v>6</v>
      </c>
      <c r="AA100">
        <v>6</v>
      </c>
      <c r="AB100">
        <v>6</v>
      </c>
      <c r="AC100">
        <v>1</v>
      </c>
      <c r="AD100">
        <v>5</v>
      </c>
      <c r="AE100" s="35">
        <v>6</v>
      </c>
      <c r="AF100">
        <v>4</v>
      </c>
      <c r="AG100">
        <v>5</v>
      </c>
      <c r="AH100">
        <v>4</v>
      </c>
      <c r="AI100">
        <v>5</v>
      </c>
      <c r="AJ100">
        <v>6</v>
      </c>
      <c r="AK100">
        <v>6</v>
      </c>
      <c r="AL100">
        <v>5</v>
      </c>
      <c r="AM100">
        <v>4</v>
      </c>
      <c r="AN100">
        <v>3</v>
      </c>
      <c r="AO100">
        <v>4</v>
      </c>
      <c r="AP100">
        <v>3</v>
      </c>
      <c r="AQ100">
        <v>3</v>
      </c>
      <c r="AR100">
        <v>6</v>
      </c>
      <c r="AS100">
        <v>6</v>
      </c>
      <c r="AT100">
        <f t="shared" si="42"/>
        <v>5.125</v>
      </c>
      <c r="AU100">
        <f t="shared" si="31"/>
        <v>1</v>
      </c>
      <c r="AV100">
        <f t="shared" si="43"/>
        <v>5.875</v>
      </c>
      <c r="AW100">
        <f t="shared" si="32"/>
        <v>1</v>
      </c>
      <c r="AX100" t="s">
        <v>282</v>
      </c>
      <c r="AY100" t="s">
        <v>804</v>
      </c>
      <c r="AZ100" t="s">
        <v>805</v>
      </c>
      <c r="BA100">
        <v>1</v>
      </c>
      <c r="BC100">
        <f t="shared" si="29"/>
        <v>1</v>
      </c>
      <c r="BD100">
        <v>1</v>
      </c>
      <c r="BE100">
        <v>1</v>
      </c>
      <c r="BF100">
        <f t="shared" si="33"/>
        <v>0</v>
      </c>
      <c r="BG100" t="s">
        <v>285</v>
      </c>
      <c r="BH100" t="s">
        <v>286</v>
      </c>
      <c r="BI100" s="1">
        <v>3.1944444444444442E-3</v>
      </c>
      <c r="BK100" s="5" t="s">
        <v>1041</v>
      </c>
      <c r="BM100" s="11" t="b">
        <f t="shared" ref="BM100:BP119" si="44">ISNUMBER(SEARCH(BM$2,$BL100))</f>
        <v>0</v>
      </c>
      <c r="BN100" s="11" t="b">
        <f t="shared" si="44"/>
        <v>0</v>
      </c>
      <c r="BO100" s="11" t="b">
        <f t="shared" si="44"/>
        <v>0</v>
      </c>
      <c r="BP100" s="11" t="b">
        <f t="shared" si="44"/>
        <v>0</v>
      </c>
      <c r="BQ100" s="11" t="b">
        <f t="shared" si="40"/>
        <v>0</v>
      </c>
      <c r="BR100" s="11" t="b">
        <f t="shared" si="40"/>
        <v>0</v>
      </c>
      <c r="BU100" s="11" t="b">
        <f t="shared" si="34"/>
        <v>0</v>
      </c>
      <c r="BV100" s="11" t="b">
        <f t="shared" si="35"/>
        <v>0</v>
      </c>
      <c r="BW100" s="11" t="b">
        <f t="shared" si="41"/>
        <v>0</v>
      </c>
      <c r="BX100" s="11" t="b">
        <f t="shared" si="41"/>
        <v>0</v>
      </c>
      <c r="BY100" s="11" t="b">
        <f t="shared" si="41"/>
        <v>0</v>
      </c>
      <c r="BZ100" s="11" t="b">
        <f t="shared" si="41"/>
        <v>0</v>
      </c>
      <c r="CA100" s="11" t="b">
        <f t="shared" si="41"/>
        <v>0</v>
      </c>
      <c r="CB100" s="11" t="b">
        <f t="shared" si="41"/>
        <v>0</v>
      </c>
      <c r="CC100" s="11" t="b">
        <f t="shared" si="41"/>
        <v>0</v>
      </c>
      <c r="CD100" s="11" t="b">
        <f t="shared" si="41"/>
        <v>0</v>
      </c>
      <c r="CE100" s="11" t="b">
        <f t="shared" si="41"/>
        <v>0</v>
      </c>
      <c r="CF100" s="11" t="b">
        <f t="shared" si="41"/>
        <v>0</v>
      </c>
      <c r="CG100" s="11" t="b">
        <f t="shared" si="41"/>
        <v>0</v>
      </c>
      <c r="CH100" s="11" t="b">
        <f t="shared" si="41"/>
        <v>0</v>
      </c>
      <c r="CI100" s="11" t="b">
        <f t="shared" si="41"/>
        <v>0</v>
      </c>
      <c r="CJ100" s="11" t="b">
        <f t="shared" si="41"/>
        <v>0</v>
      </c>
      <c r="CK100" s="11" t="b">
        <f t="shared" si="37"/>
        <v>0</v>
      </c>
      <c r="CL100" s="11" t="b">
        <f t="shared" si="36"/>
        <v>0</v>
      </c>
    </row>
    <row r="101" spans="1:91">
      <c r="A101" t="s">
        <v>806</v>
      </c>
      <c r="B101" t="s">
        <v>807</v>
      </c>
      <c r="C101" t="s">
        <v>802</v>
      </c>
      <c r="D101" t="s">
        <v>54</v>
      </c>
      <c r="E101" t="s">
        <v>144</v>
      </c>
      <c r="F101" t="s">
        <v>116</v>
      </c>
      <c r="G101" t="s">
        <v>96</v>
      </c>
      <c r="H101" t="s">
        <v>58</v>
      </c>
      <c r="I101" t="str">
        <f t="shared" si="30"/>
        <v>Portugal</v>
      </c>
      <c r="J101" t="s">
        <v>59</v>
      </c>
      <c r="K101" t="s">
        <v>60</v>
      </c>
      <c r="L101">
        <v>4</v>
      </c>
      <c r="M101">
        <v>1</v>
      </c>
      <c r="N101">
        <v>4</v>
      </c>
      <c r="O101">
        <v>3</v>
      </c>
      <c r="P101">
        <v>1</v>
      </c>
      <c r="Q101">
        <v>5</v>
      </c>
      <c r="R101">
        <v>2</v>
      </c>
      <c r="S101">
        <v>0</v>
      </c>
      <c r="U101">
        <v>5</v>
      </c>
      <c r="V101">
        <v>5</v>
      </c>
      <c r="W101">
        <v>6</v>
      </c>
      <c r="X101">
        <v>3</v>
      </c>
      <c r="Y101">
        <v>3</v>
      </c>
      <c r="Z101">
        <v>4</v>
      </c>
      <c r="AA101">
        <v>5</v>
      </c>
      <c r="AB101">
        <v>3</v>
      </c>
      <c r="AC101">
        <v>3</v>
      </c>
      <c r="AD101">
        <v>3</v>
      </c>
      <c r="AE101" s="35">
        <v>6</v>
      </c>
      <c r="AF101">
        <v>6</v>
      </c>
      <c r="AG101">
        <v>6</v>
      </c>
      <c r="AH101">
        <v>6</v>
      </c>
      <c r="AI101">
        <v>6</v>
      </c>
      <c r="AJ101">
        <v>6</v>
      </c>
      <c r="AK101">
        <v>4</v>
      </c>
      <c r="AL101">
        <v>2</v>
      </c>
      <c r="AM101">
        <v>6</v>
      </c>
      <c r="AN101">
        <v>6</v>
      </c>
      <c r="AO101">
        <v>6</v>
      </c>
      <c r="AP101">
        <v>6</v>
      </c>
      <c r="AQ101">
        <v>6</v>
      </c>
      <c r="AR101">
        <v>6</v>
      </c>
      <c r="AS101">
        <v>6</v>
      </c>
      <c r="AT101">
        <f t="shared" si="42"/>
        <v>5.25</v>
      </c>
      <c r="AU101">
        <f t="shared" si="31"/>
        <v>1</v>
      </c>
      <c r="AV101">
        <f t="shared" si="43"/>
        <v>4</v>
      </c>
      <c r="AW101">
        <f t="shared" si="32"/>
        <v>1</v>
      </c>
      <c r="AX101" t="s">
        <v>297</v>
      </c>
      <c r="AY101" t="s">
        <v>808</v>
      </c>
      <c r="AZ101" t="s">
        <v>809</v>
      </c>
      <c r="BA101">
        <v>1</v>
      </c>
      <c r="BC101">
        <f t="shared" si="29"/>
        <v>1</v>
      </c>
      <c r="BD101">
        <v>1</v>
      </c>
      <c r="BE101">
        <v>3</v>
      </c>
      <c r="BF101">
        <f t="shared" si="33"/>
        <v>1</v>
      </c>
      <c r="BG101" t="s">
        <v>315</v>
      </c>
      <c r="BH101" t="s">
        <v>316</v>
      </c>
      <c r="BI101" s="1">
        <v>4.2939814814814811E-3</v>
      </c>
      <c r="BK101" s="5" t="s">
        <v>1041</v>
      </c>
      <c r="BM101" s="11" t="b">
        <f t="shared" si="44"/>
        <v>0</v>
      </c>
      <c r="BN101" s="11" t="b">
        <f t="shared" si="44"/>
        <v>0</v>
      </c>
      <c r="BO101" s="11" t="b">
        <f t="shared" si="44"/>
        <v>0</v>
      </c>
      <c r="BP101" s="11" t="b">
        <f t="shared" si="44"/>
        <v>0</v>
      </c>
      <c r="BQ101" s="11" t="b">
        <f t="shared" si="40"/>
        <v>0</v>
      </c>
      <c r="BR101" s="11" t="b">
        <f t="shared" si="40"/>
        <v>0</v>
      </c>
      <c r="BU101" s="11" t="b">
        <f t="shared" si="34"/>
        <v>0</v>
      </c>
      <c r="BV101" s="11" t="b">
        <f t="shared" si="35"/>
        <v>0</v>
      </c>
      <c r="BW101" s="11" t="b">
        <f t="shared" si="41"/>
        <v>0</v>
      </c>
      <c r="BX101" s="11" t="b">
        <f t="shared" si="41"/>
        <v>0</v>
      </c>
      <c r="BY101" s="11" t="b">
        <f t="shared" si="41"/>
        <v>0</v>
      </c>
      <c r="BZ101" s="11" t="b">
        <f t="shared" si="41"/>
        <v>0</v>
      </c>
      <c r="CA101" s="11" t="b">
        <f t="shared" si="41"/>
        <v>0</v>
      </c>
      <c r="CB101" s="11" t="b">
        <f t="shared" si="41"/>
        <v>0</v>
      </c>
      <c r="CC101" s="11" t="b">
        <f t="shared" si="41"/>
        <v>0</v>
      </c>
      <c r="CD101" s="11" t="b">
        <f t="shared" si="41"/>
        <v>0</v>
      </c>
      <c r="CE101" s="11" t="b">
        <f t="shared" si="41"/>
        <v>0</v>
      </c>
      <c r="CF101" s="11" t="b">
        <f t="shared" si="41"/>
        <v>0</v>
      </c>
      <c r="CG101" s="11" t="b">
        <f t="shared" si="41"/>
        <v>0</v>
      </c>
      <c r="CH101" s="11" t="b">
        <f t="shared" si="41"/>
        <v>0</v>
      </c>
      <c r="CI101" s="11" t="b">
        <f t="shared" si="41"/>
        <v>0</v>
      </c>
      <c r="CJ101" s="11" t="b">
        <f t="shared" si="41"/>
        <v>0</v>
      </c>
      <c r="CK101" s="11" t="b">
        <f t="shared" si="37"/>
        <v>0</v>
      </c>
      <c r="CL101" s="11" t="b">
        <f t="shared" si="36"/>
        <v>0</v>
      </c>
    </row>
    <row r="102" spans="1:91">
      <c r="A102" t="s">
        <v>810</v>
      </c>
      <c r="B102" t="s">
        <v>811</v>
      </c>
      <c r="C102" t="s">
        <v>802</v>
      </c>
      <c r="D102" t="s">
        <v>70</v>
      </c>
      <c r="E102" t="s">
        <v>144</v>
      </c>
      <c r="F102" t="s">
        <v>56</v>
      </c>
      <c r="G102" t="s">
        <v>96</v>
      </c>
      <c r="H102" t="s">
        <v>812</v>
      </c>
      <c r="I102" t="str">
        <f t="shared" si="30"/>
        <v>blackburn, england</v>
      </c>
      <c r="J102" t="s">
        <v>74</v>
      </c>
      <c r="K102" t="s">
        <v>98</v>
      </c>
      <c r="L102">
        <v>4</v>
      </c>
      <c r="M102">
        <v>4</v>
      </c>
      <c r="N102">
        <v>3</v>
      </c>
      <c r="O102">
        <v>4</v>
      </c>
      <c r="P102">
        <v>5</v>
      </c>
      <c r="Q102">
        <v>4</v>
      </c>
      <c r="R102">
        <v>5</v>
      </c>
      <c r="S102">
        <v>1</v>
      </c>
      <c r="T102">
        <v>2</v>
      </c>
      <c r="V102">
        <v>5</v>
      </c>
      <c r="W102">
        <v>5</v>
      </c>
      <c r="X102">
        <v>5</v>
      </c>
      <c r="Y102">
        <v>5</v>
      </c>
      <c r="Z102">
        <v>5</v>
      </c>
      <c r="AA102">
        <v>6</v>
      </c>
      <c r="AB102">
        <v>5</v>
      </c>
      <c r="AC102">
        <v>0</v>
      </c>
      <c r="AD102">
        <v>6</v>
      </c>
      <c r="AE102" s="35">
        <v>5</v>
      </c>
      <c r="AF102">
        <v>5</v>
      </c>
      <c r="AG102">
        <v>6</v>
      </c>
      <c r="AH102">
        <v>5</v>
      </c>
      <c r="AI102">
        <v>6</v>
      </c>
      <c r="AJ102">
        <v>6</v>
      </c>
      <c r="AK102">
        <v>6</v>
      </c>
      <c r="AL102">
        <v>4</v>
      </c>
      <c r="AM102">
        <v>5</v>
      </c>
      <c r="AN102">
        <v>5</v>
      </c>
      <c r="AO102">
        <v>6</v>
      </c>
      <c r="AP102">
        <v>5</v>
      </c>
      <c r="AQ102">
        <v>6</v>
      </c>
      <c r="AR102">
        <v>6</v>
      </c>
      <c r="AS102">
        <v>6</v>
      </c>
      <c r="AT102">
        <f t="shared" si="42"/>
        <v>5.375</v>
      </c>
      <c r="AU102">
        <f t="shared" si="31"/>
        <v>1</v>
      </c>
      <c r="AV102">
        <f t="shared" si="43"/>
        <v>5.25</v>
      </c>
      <c r="AW102">
        <f t="shared" si="32"/>
        <v>1</v>
      </c>
      <c r="AX102" t="s">
        <v>297</v>
      </c>
      <c r="AY102" t="s">
        <v>813</v>
      </c>
      <c r="AZ102" t="s">
        <v>814</v>
      </c>
      <c r="BA102">
        <v>1</v>
      </c>
      <c r="BC102">
        <f t="shared" si="29"/>
        <v>1</v>
      </c>
      <c r="BD102">
        <v>1</v>
      </c>
      <c r="BE102">
        <v>1</v>
      </c>
      <c r="BF102">
        <f t="shared" si="33"/>
        <v>0</v>
      </c>
      <c r="BG102" t="s">
        <v>300</v>
      </c>
      <c r="BH102" t="s">
        <v>301</v>
      </c>
      <c r="BI102" s="1">
        <v>2.4189814814814816E-3</v>
      </c>
      <c r="BJ102" t="s">
        <v>815</v>
      </c>
      <c r="BK102" s="5" t="s">
        <v>736</v>
      </c>
      <c r="BL102" s="5" t="s">
        <v>1159</v>
      </c>
      <c r="BM102" s="11" t="b">
        <f t="shared" si="44"/>
        <v>0</v>
      </c>
      <c r="BN102" s="11" t="b">
        <f t="shared" si="44"/>
        <v>0</v>
      </c>
      <c r="BO102" s="11" t="b">
        <f t="shared" si="44"/>
        <v>1</v>
      </c>
      <c r="BP102" s="11" t="b">
        <f t="shared" si="44"/>
        <v>0</v>
      </c>
      <c r="BQ102" s="11" t="b">
        <f t="shared" si="40"/>
        <v>0</v>
      </c>
      <c r="BR102" s="11" t="b">
        <f t="shared" si="40"/>
        <v>0</v>
      </c>
      <c r="BU102" s="11" t="b">
        <f t="shared" si="34"/>
        <v>0</v>
      </c>
      <c r="BV102" s="11" t="b">
        <f t="shared" si="35"/>
        <v>0</v>
      </c>
      <c r="BW102" s="11" t="b">
        <f t="shared" si="41"/>
        <v>0</v>
      </c>
      <c r="BX102" s="11" t="b">
        <f t="shared" si="41"/>
        <v>0</v>
      </c>
      <c r="BY102" s="11" t="b">
        <f t="shared" si="41"/>
        <v>0</v>
      </c>
      <c r="BZ102" s="11" t="b">
        <f t="shared" si="41"/>
        <v>0</v>
      </c>
      <c r="CA102" s="11" t="b">
        <f t="shared" si="41"/>
        <v>0</v>
      </c>
      <c r="CB102" s="11" t="b">
        <f t="shared" si="41"/>
        <v>0</v>
      </c>
      <c r="CC102" s="11" t="b">
        <f t="shared" si="41"/>
        <v>0</v>
      </c>
      <c r="CD102" s="11" t="b">
        <f t="shared" si="41"/>
        <v>0</v>
      </c>
      <c r="CE102" s="11" t="b">
        <f t="shared" si="41"/>
        <v>0</v>
      </c>
      <c r="CF102" s="11" t="b">
        <f t="shared" si="41"/>
        <v>0</v>
      </c>
      <c r="CG102" s="11" t="b">
        <f t="shared" si="41"/>
        <v>0</v>
      </c>
      <c r="CH102" s="11" t="b">
        <f t="shared" si="41"/>
        <v>0</v>
      </c>
      <c r="CI102" s="11" t="b">
        <f t="shared" si="41"/>
        <v>0</v>
      </c>
      <c r="CJ102" s="11" t="b">
        <f t="shared" si="41"/>
        <v>0</v>
      </c>
      <c r="CK102" s="11" t="b">
        <f t="shared" si="37"/>
        <v>0</v>
      </c>
      <c r="CL102" s="11" t="b">
        <f t="shared" si="36"/>
        <v>0</v>
      </c>
      <c r="CM102" t="s">
        <v>92</v>
      </c>
    </row>
    <row r="103" spans="1:91">
      <c r="A103" t="s">
        <v>816</v>
      </c>
      <c r="B103" t="s">
        <v>817</v>
      </c>
      <c r="C103" t="s">
        <v>802</v>
      </c>
      <c r="D103" t="s">
        <v>70</v>
      </c>
      <c r="E103" t="s">
        <v>55</v>
      </c>
      <c r="F103" t="s">
        <v>132</v>
      </c>
      <c r="G103" t="s">
        <v>124</v>
      </c>
      <c r="H103" t="s">
        <v>125</v>
      </c>
      <c r="I103" t="str">
        <f t="shared" si="30"/>
        <v>United Kingdom</v>
      </c>
      <c r="J103" t="s">
        <v>59</v>
      </c>
      <c r="K103" t="s">
        <v>98</v>
      </c>
      <c r="L103">
        <v>5</v>
      </c>
      <c r="M103">
        <v>2</v>
      </c>
      <c r="N103">
        <v>2</v>
      </c>
      <c r="O103">
        <v>1</v>
      </c>
      <c r="P103">
        <v>4</v>
      </c>
      <c r="Q103">
        <v>5</v>
      </c>
      <c r="R103">
        <v>5</v>
      </c>
      <c r="S103">
        <v>1</v>
      </c>
      <c r="T103">
        <v>2</v>
      </c>
      <c r="V103">
        <v>4</v>
      </c>
      <c r="W103">
        <v>5</v>
      </c>
      <c r="X103">
        <v>5</v>
      </c>
      <c r="Y103">
        <v>5</v>
      </c>
      <c r="Z103">
        <v>4</v>
      </c>
      <c r="AA103">
        <v>4</v>
      </c>
      <c r="AB103">
        <v>5</v>
      </c>
      <c r="AC103">
        <v>2</v>
      </c>
      <c r="AD103">
        <v>4</v>
      </c>
      <c r="AE103" s="35">
        <v>5</v>
      </c>
      <c r="AF103">
        <v>5</v>
      </c>
      <c r="AG103">
        <v>5</v>
      </c>
      <c r="AH103">
        <v>5</v>
      </c>
      <c r="AI103">
        <v>4</v>
      </c>
      <c r="AJ103">
        <v>5</v>
      </c>
      <c r="AK103">
        <v>4</v>
      </c>
      <c r="AL103">
        <v>6</v>
      </c>
      <c r="AM103">
        <v>1</v>
      </c>
      <c r="AN103">
        <v>4</v>
      </c>
      <c r="AO103">
        <v>5</v>
      </c>
      <c r="AP103">
        <v>3</v>
      </c>
      <c r="AQ103">
        <v>5</v>
      </c>
      <c r="AR103">
        <v>6</v>
      </c>
      <c r="AS103">
        <v>6</v>
      </c>
      <c r="AT103">
        <f t="shared" si="42"/>
        <v>4.875</v>
      </c>
      <c r="AU103">
        <f t="shared" si="31"/>
        <v>1</v>
      </c>
      <c r="AV103">
        <f t="shared" si="43"/>
        <v>4.5</v>
      </c>
      <c r="AW103">
        <f t="shared" si="32"/>
        <v>1</v>
      </c>
      <c r="AX103" t="s">
        <v>145</v>
      </c>
      <c r="AY103" t="s">
        <v>392</v>
      </c>
      <c r="AZ103" t="s">
        <v>818</v>
      </c>
      <c r="BA103">
        <v>1</v>
      </c>
      <c r="BC103">
        <f t="shared" si="29"/>
        <v>1</v>
      </c>
      <c r="BD103">
        <v>1</v>
      </c>
      <c r="BE103">
        <v>3</v>
      </c>
      <c r="BF103">
        <f t="shared" si="33"/>
        <v>1</v>
      </c>
      <c r="BG103" t="s">
        <v>148</v>
      </c>
      <c r="BH103" t="s">
        <v>149</v>
      </c>
      <c r="BI103" s="1">
        <v>3.3680555555555551E-3</v>
      </c>
      <c r="BJ103" t="s">
        <v>819</v>
      </c>
      <c r="BK103" s="5" t="s">
        <v>1042</v>
      </c>
      <c r="BM103" s="11" t="b">
        <f t="shared" si="44"/>
        <v>0</v>
      </c>
      <c r="BN103" s="11" t="b">
        <f t="shared" si="44"/>
        <v>0</v>
      </c>
      <c r="BO103" s="11" t="b">
        <f t="shared" si="44"/>
        <v>0</v>
      </c>
      <c r="BP103" s="11" t="b">
        <f t="shared" si="44"/>
        <v>0</v>
      </c>
      <c r="BQ103" s="11" t="b">
        <f t="shared" si="40"/>
        <v>0</v>
      </c>
      <c r="BR103" s="11" t="b">
        <f t="shared" si="40"/>
        <v>0</v>
      </c>
      <c r="BS103" s="5" t="s">
        <v>1091</v>
      </c>
      <c r="BT103" s="5" t="s">
        <v>1092</v>
      </c>
      <c r="BU103" s="11" t="b">
        <f t="shared" si="34"/>
        <v>0</v>
      </c>
      <c r="BV103" s="11" t="b">
        <f t="shared" si="35"/>
        <v>0</v>
      </c>
      <c r="BW103" s="11" t="b">
        <f t="shared" si="41"/>
        <v>0</v>
      </c>
      <c r="BX103" s="11" t="b">
        <f t="shared" si="41"/>
        <v>0</v>
      </c>
      <c r="BY103" s="11" t="b">
        <f t="shared" si="41"/>
        <v>0</v>
      </c>
      <c r="BZ103" s="11" t="b">
        <f t="shared" si="41"/>
        <v>0</v>
      </c>
      <c r="CA103" s="11" t="b">
        <f t="shared" si="41"/>
        <v>0</v>
      </c>
      <c r="CB103" s="11" t="b">
        <f t="shared" si="41"/>
        <v>0</v>
      </c>
      <c r="CC103" s="11" t="b">
        <f t="shared" si="41"/>
        <v>0</v>
      </c>
      <c r="CD103" s="11" t="b">
        <f t="shared" si="41"/>
        <v>0</v>
      </c>
      <c r="CE103" s="11" t="b">
        <f t="shared" si="41"/>
        <v>0</v>
      </c>
      <c r="CF103" s="11" t="b">
        <f t="shared" si="41"/>
        <v>0</v>
      </c>
      <c r="CG103" s="11" t="b">
        <f t="shared" si="41"/>
        <v>0</v>
      </c>
      <c r="CH103" s="11" t="b">
        <f t="shared" si="41"/>
        <v>0</v>
      </c>
      <c r="CI103" s="11" t="b">
        <f t="shared" si="41"/>
        <v>0</v>
      </c>
      <c r="CJ103" s="11" t="b">
        <f t="shared" si="41"/>
        <v>0</v>
      </c>
      <c r="CK103" s="11" t="b">
        <f t="shared" si="37"/>
        <v>0</v>
      </c>
      <c r="CL103" s="11" t="b">
        <f t="shared" si="36"/>
        <v>0</v>
      </c>
      <c r="CM103" t="s">
        <v>820</v>
      </c>
    </row>
    <row r="104" spans="1:91">
      <c r="A104" t="s">
        <v>821</v>
      </c>
      <c r="B104" t="s">
        <v>822</v>
      </c>
      <c r="C104" t="s">
        <v>802</v>
      </c>
      <c r="D104" t="s">
        <v>81</v>
      </c>
      <c r="E104" t="s">
        <v>71</v>
      </c>
      <c r="F104" t="s">
        <v>56</v>
      </c>
      <c r="G104" t="s">
        <v>96</v>
      </c>
      <c r="H104" t="s">
        <v>244</v>
      </c>
      <c r="I104" t="str">
        <f t="shared" si="30"/>
        <v>Uk</v>
      </c>
      <c r="J104" t="s">
        <v>59</v>
      </c>
      <c r="K104" t="s">
        <v>98</v>
      </c>
      <c r="L104">
        <v>2</v>
      </c>
      <c r="M104">
        <v>5</v>
      </c>
      <c r="N104">
        <v>3</v>
      </c>
      <c r="O104">
        <v>3</v>
      </c>
      <c r="P104">
        <v>5</v>
      </c>
      <c r="Q104">
        <v>3</v>
      </c>
      <c r="R104">
        <v>2</v>
      </c>
      <c r="S104">
        <v>1</v>
      </c>
      <c r="T104">
        <v>2</v>
      </c>
      <c r="V104">
        <v>2</v>
      </c>
      <c r="W104">
        <v>4</v>
      </c>
      <c r="X104">
        <v>1</v>
      </c>
      <c r="Y104">
        <v>5</v>
      </c>
      <c r="Z104">
        <v>2</v>
      </c>
      <c r="AA104">
        <v>6</v>
      </c>
      <c r="AB104">
        <v>3</v>
      </c>
      <c r="AC104">
        <v>0</v>
      </c>
      <c r="AD104">
        <v>6</v>
      </c>
      <c r="AE104" s="35">
        <v>5</v>
      </c>
      <c r="AF104">
        <v>5</v>
      </c>
      <c r="AG104">
        <v>1</v>
      </c>
      <c r="AH104">
        <v>3</v>
      </c>
      <c r="AI104">
        <v>5</v>
      </c>
      <c r="AJ104">
        <v>5</v>
      </c>
      <c r="AK104">
        <v>4</v>
      </c>
      <c r="AL104">
        <v>3</v>
      </c>
      <c r="AM104">
        <v>0</v>
      </c>
      <c r="AN104">
        <v>0</v>
      </c>
      <c r="AO104">
        <v>0</v>
      </c>
      <c r="AP104">
        <v>0</v>
      </c>
      <c r="AQ104">
        <v>0</v>
      </c>
      <c r="AR104">
        <v>6</v>
      </c>
      <c r="AS104">
        <v>6</v>
      </c>
      <c r="AT104">
        <f t="shared" si="42"/>
        <v>3.875</v>
      </c>
      <c r="AU104">
        <f t="shared" si="31"/>
        <v>1</v>
      </c>
      <c r="AV104">
        <f t="shared" si="43"/>
        <v>3.625</v>
      </c>
      <c r="AW104">
        <f t="shared" si="32"/>
        <v>1</v>
      </c>
      <c r="AX104" t="s">
        <v>86</v>
      </c>
      <c r="AY104" t="s">
        <v>62</v>
      </c>
      <c r="AZ104" t="s">
        <v>823</v>
      </c>
      <c r="BA104">
        <v>1</v>
      </c>
      <c r="BC104">
        <f t="shared" si="29"/>
        <v>1</v>
      </c>
      <c r="BD104">
        <v>1</v>
      </c>
      <c r="BE104">
        <v>1</v>
      </c>
      <c r="BF104">
        <f t="shared" si="33"/>
        <v>0</v>
      </c>
      <c r="BG104" t="s">
        <v>106</v>
      </c>
      <c r="BH104" t="s">
        <v>90</v>
      </c>
      <c r="BI104" s="1">
        <v>8.1597222222222227E-3</v>
      </c>
      <c r="BJ104" t="s">
        <v>824</v>
      </c>
      <c r="BK104" s="5" t="s">
        <v>1041</v>
      </c>
      <c r="BM104" s="11" t="b">
        <f t="shared" si="44"/>
        <v>0</v>
      </c>
      <c r="BN104" s="11" t="b">
        <f t="shared" si="44"/>
        <v>0</v>
      </c>
      <c r="BO104" s="11" t="b">
        <f t="shared" si="44"/>
        <v>0</v>
      </c>
      <c r="BP104" s="11" t="b">
        <f t="shared" si="44"/>
        <v>0</v>
      </c>
      <c r="BQ104" s="11" t="b">
        <f t="shared" ref="BQ104:BR123" si="45">ISNUMBER(SEARCH(BQ$2,$BL104))</f>
        <v>0</v>
      </c>
      <c r="BR104" s="11" t="b">
        <f t="shared" si="45"/>
        <v>0</v>
      </c>
      <c r="BU104" s="11" t="b">
        <f t="shared" si="34"/>
        <v>0</v>
      </c>
      <c r="BV104" s="11" t="b">
        <f t="shared" si="35"/>
        <v>0</v>
      </c>
      <c r="BW104" s="11" t="b">
        <f t="shared" si="41"/>
        <v>0</v>
      </c>
      <c r="BX104" s="11" t="b">
        <f t="shared" si="41"/>
        <v>0</v>
      </c>
      <c r="BY104" s="11" t="b">
        <f t="shared" si="41"/>
        <v>0</v>
      </c>
      <c r="BZ104" s="11" t="b">
        <f t="shared" si="41"/>
        <v>0</v>
      </c>
      <c r="CA104" s="11" t="b">
        <f t="shared" si="41"/>
        <v>0</v>
      </c>
      <c r="CB104" s="11" t="b">
        <f t="shared" si="41"/>
        <v>0</v>
      </c>
      <c r="CC104" s="11" t="b">
        <f t="shared" si="41"/>
        <v>0</v>
      </c>
      <c r="CD104" s="11" t="b">
        <f t="shared" si="41"/>
        <v>0</v>
      </c>
      <c r="CE104" s="11" t="b">
        <f t="shared" si="41"/>
        <v>0</v>
      </c>
      <c r="CF104" s="11" t="b">
        <f t="shared" si="41"/>
        <v>0</v>
      </c>
      <c r="CG104" s="11" t="b">
        <f t="shared" si="41"/>
        <v>0</v>
      </c>
      <c r="CH104" s="11" t="b">
        <f t="shared" si="41"/>
        <v>0</v>
      </c>
      <c r="CI104" s="11" t="b">
        <f t="shared" si="41"/>
        <v>0</v>
      </c>
      <c r="CJ104" s="11" t="b">
        <f t="shared" si="41"/>
        <v>0</v>
      </c>
      <c r="CK104" s="11" t="b">
        <f t="shared" si="37"/>
        <v>0</v>
      </c>
      <c r="CL104" s="11" t="b">
        <f t="shared" si="36"/>
        <v>0</v>
      </c>
      <c r="CM104" t="s">
        <v>169</v>
      </c>
    </row>
    <row r="105" spans="1:91">
      <c r="A105" t="s">
        <v>825</v>
      </c>
      <c r="B105" t="s">
        <v>826</v>
      </c>
      <c r="C105" t="s">
        <v>802</v>
      </c>
      <c r="D105" t="s">
        <v>70</v>
      </c>
      <c r="E105" t="s">
        <v>71</v>
      </c>
      <c r="F105" t="s">
        <v>56</v>
      </c>
      <c r="G105" t="s">
        <v>96</v>
      </c>
      <c r="H105" t="s">
        <v>510</v>
      </c>
      <c r="I105" t="str">
        <f t="shared" si="30"/>
        <v>England</v>
      </c>
      <c r="J105" t="s">
        <v>59</v>
      </c>
      <c r="K105" t="s">
        <v>98</v>
      </c>
      <c r="L105">
        <v>1</v>
      </c>
      <c r="M105">
        <v>5</v>
      </c>
      <c r="N105">
        <v>3</v>
      </c>
      <c r="O105">
        <v>3</v>
      </c>
      <c r="P105">
        <v>4</v>
      </c>
      <c r="Q105">
        <v>0</v>
      </c>
      <c r="R105">
        <v>4</v>
      </c>
      <c r="S105">
        <v>1</v>
      </c>
      <c r="T105">
        <v>2</v>
      </c>
      <c r="V105">
        <v>6</v>
      </c>
      <c r="W105">
        <v>6</v>
      </c>
      <c r="X105">
        <v>3</v>
      </c>
      <c r="Y105">
        <v>4</v>
      </c>
      <c r="Z105">
        <v>3</v>
      </c>
      <c r="AA105">
        <v>3</v>
      </c>
      <c r="AB105">
        <v>0</v>
      </c>
      <c r="AC105">
        <v>5</v>
      </c>
      <c r="AD105">
        <v>1</v>
      </c>
      <c r="AE105" s="35">
        <v>6</v>
      </c>
      <c r="AF105">
        <v>6</v>
      </c>
      <c r="AG105">
        <v>6</v>
      </c>
      <c r="AH105">
        <v>4</v>
      </c>
      <c r="AI105">
        <v>6</v>
      </c>
      <c r="AJ105">
        <v>6</v>
      </c>
      <c r="AK105">
        <v>6</v>
      </c>
      <c r="AL105">
        <v>3</v>
      </c>
      <c r="AM105">
        <v>2</v>
      </c>
      <c r="AN105">
        <v>2</v>
      </c>
      <c r="AO105">
        <v>6</v>
      </c>
      <c r="AP105">
        <v>2</v>
      </c>
      <c r="AQ105">
        <v>2</v>
      </c>
      <c r="AR105">
        <v>6</v>
      </c>
      <c r="AS105">
        <v>3</v>
      </c>
      <c r="AT105">
        <f t="shared" si="42"/>
        <v>5.375</v>
      </c>
      <c r="AU105">
        <f t="shared" si="31"/>
        <v>1</v>
      </c>
      <c r="AV105">
        <f t="shared" si="43"/>
        <v>3.25</v>
      </c>
      <c r="AW105">
        <f t="shared" si="32"/>
        <v>1</v>
      </c>
      <c r="AX105" t="s">
        <v>297</v>
      </c>
      <c r="AY105" t="s">
        <v>827</v>
      </c>
      <c r="AZ105" t="s">
        <v>828</v>
      </c>
      <c r="BA105">
        <v>1</v>
      </c>
      <c r="BC105">
        <f t="shared" si="29"/>
        <v>1</v>
      </c>
      <c r="BD105">
        <v>1</v>
      </c>
      <c r="BE105">
        <v>3</v>
      </c>
      <c r="BF105">
        <f t="shared" si="33"/>
        <v>1</v>
      </c>
      <c r="BG105" t="s">
        <v>300</v>
      </c>
      <c r="BH105" t="s">
        <v>301</v>
      </c>
      <c r="BI105" s="1">
        <v>3.8657407407407408E-3</v>
      </c>
      <c r="BJ105" t="s">
        <v>829</v>
      </c>
      <c r="BK105" s="5" t="s">
        <v>1044</v>
      </c>
      <c r="BM105" s="11" t="b">
        <f t="shared" si="44"/>
        <v>0</v>
      </c>
      <c r="BN105" s="11" t="b">
        <f t="shared" si="44"/>
        <v>0</v>
      </c>
      <c r="BO105" s="11" t="b">
        <f t="shared" si="44"/>
        <v>0</v>
      </c>
      <c r="BP105" s="11" t="b">
        <f t="shared" si="44"/>
        <v>0</v>
      </c>
      <c r="BQ105" s="11" t="b">
        <f t="shared" si="45"/>
        <v>0</v>
      </c>
      <c r="BR105" s="11" t="b">
        <f t="shared" si="45"/>
        <v>0</v>
      </c>
      <c r="BU105" s="11" t="b">
        <f t="shared" si="34"/>
        <v>0</v>
      </c>
      <c r="BV105" s="11" t="b">
        <f t="shared" si="35"/>
        <v>0</v>
      </c>
      <c r="BW105" s="11" t="b">
        <f t="shared" si="41"/>
        <v>0</v>
      </c>
      <c r="BX105" s="11" t="b">
        <f t="shared" si="41"/>
        <v>0</v>
      </c>
      <c r="BY105" s="11" t="b">
        <f t="shared" si="41"/>
        <v>0</v>
      </c>
      <c r="BZ105" s="11" t="b">
        <f t="shared" si="41"/>
        <v>0</v>
      </c>
      <c r="CA105" s="11" t="b">
        <f t="shared" si="41"/>
        <v>0</v>
      </c>
      <c r="CB105" s="11" t="b">
        <f t="shared" si="41"/>
        <v>0</v>
      </c>
      <c r="CC105" s="11" t="b">
        <f t="shared" si="41"/>
        <v>0</v>
      </c>
      <c r="CD105" s="11" t="b">
        <f t="shared" si="41"/>
        <v>0</v>
      </c>
      <c r="CE105" s="11" t="b">
        <f t="shared" si="41"/>
        <v>0</v>
      </c>
      <c r="CF105" s="11" t="b">
        <f t="shared" si="41"/>
        <v>0</v>
      </c>
      <c r="CG105" s="11" t="b">
        <f t="shared" si="41"/>
        <v>0</v>
      </c>
      <c r="CH105" s="11" t="b">
        <f t="shared" si="41"/>
        <v>0</v>
      </c>
      <c r="CI105" s="11" t="b">
        <f t="shared" si="41"/>
        <v>0</v>
      </c>
      <c r="CJ105" s="11" t="b">
        <f t="shared" si="41"/>
        <v>0</v>
      </c>
      <c r="CK105" s="11" t="b">
        <f t="shared" si="37"/>
        <v>0</v>
      </c>
      <c r="CL105" s="11" t="b">
        <f t="shared" si="36"/>
        <v>0</v>
      </c>
    </row>
    <row r="106" spans="1:91">
      <c r="A106" t="s">
        <v>830</v>
      </c>
      <c r="B106" t="s">
        <v>831</v>
      </c>
      <c r="C106" t="s">
        <v>802</v>
      </c>
      <c r="D106" t="s">
        <v>70</v>
      </c>
      <c r="E106" t="s">
        <v>82</v>
      </c>
      <c r="F106" t="s">
        <v>83</v>
      </c>
      <c r="G106" t="s">
        <v>96</v>
      </c>
      <c r="H106" t="s">
        <v>125</v>
      </c>
      <c r="I106" t="str">
        <f t="shared" si="30"/>
        <v>United Kingdom</v>
      </c>
      <c r="J106" t="s">
        <v>74</v>
      </c>
      <c r="K106" t="s">
        <v>98</v>
      </c>
      <c r="L106">
        <v>5</v>
      </c>
      <c r="M106">
        <v>4</v>
      </c>
      <c r="N106">
        <v>5</v>
      </c>
      <c r="O106">
        <v>4</v>
      </c>
      <c r="P106">
        <v>4</v>
      </c>
      <c r="Q106">
        <v>4</v>
      </c>
      <c r="R106">
        <v>3</v>
      </c>
      <c r="S106">
        <v>1</v>
      </c>
      <c r="T106">
        <v>2</v>
      </c>
      <c r="V106">
        <v>2</v>
      </c>
      <c r="W106">
        <v>5</v>
      </c>
      <c r="X106">
        <v>3</v>
      </c>
      <c r="Y106">
        <v>5</v>
      </c>
      <c r="Z106">
        <v>3</v>
      </c>
      <c r="AA106">
        <v>5</v>
      </c>
      <c r="AB106">
        <v>3</v>
      </c>
      <c r="AC106">
        <v>4</v>
      </c>
      <c r="AD106">
        <v>2</v>
      </c>
      <c r="AE106" s="35">
        <v>2</v>
      </c>
      <c r="AF106">
        <v>3</v>
      </c>
      <c r="AG106">
        <v>2</v>
      </c>
      <c r="AH106">
        <v>1</v>
      </c>
      <c r="AI106">
        <v>5</v>
      </c>
      <c r="AJ106">
        <v>4</v>
      </c>
      <c r="AK106">
        <v>4</v>
      </c>
      <c r="AL106">
        <v>2</v>
      </c>
      <c r="AM106">
        <v>3</v>
      </c>
      <c r="AN106">
        <v>3</v>
      </c>
      <c r="AO106">
        <v>3</v>
      </c>
      <c r="AP106">
        <v>3</v>
      </c>
      <c r="AQ106">
        <v>3</v>
      </c>
      <c r="AR106">
        <v>6</v>
      </c>
      <c r="AS106">
        <v>5</v>
      </c>
      <c r="AT106">
        <f t="shared" si="42"/>
        <v>2.875</v>
      </c>
      <c r="AU106">
        <f t="shared" si="31"/>
        <v>0</v>
      </c>
      <c r="AV106">
        <f t="shared" si="43"/>
        <v>3.5</v>
      </c>
      <c r="AW106">
        <f t="shared" si="32"/>
        <v>1</v>
      </c>
      <c r="AX106" t="s">
        <v>61</v>
      </c>
      <c r="AY106" t="s">
        <v>384</v>
      </c>
      <c r="AZ106" t="s">
        <v>832</v>
      </c>
      <c r="BA106">
        <v>1</v>
      </c>
      <c r="BC106">
        <f t="shared" si="29"/>
        <v>1</v>
      </c>
      <c r="BD106">
        <v>1</v>
      </c>
      <c r="BE106">
        <v>1</v>
      </c>
      <c r="BF106">
        <f t="shared" si="33"/>
        <v>0</v>
      </c>
      <c r="BG106" t="s">
        <v>181</v>
      </c>
      <c r="BH106" t="s">
        <v>65</v>
      </c>
      <c r="BI106" s="1">
        <v>9.1782407407407403E-3</v>
      </c>
      <c r="BJ106" t="s">
        <v>833</v>
      </c>
      <c r="BK106" s="5" t="s">
        <v>1042</v>
      </c>
      <c r="BM106" s="11" t="b">
        <f t="shared" si="44"/>
        <v>0</v>
      </c>
      <c r="BN106" s="11" t="b">
        <f t="shared" si="44"/>
        <v>0</v>
      </c>
      <c r="BO106" s="11" t="b">
        <f t="shared" si="44"/>
        <v>0</v>
      </c>
      <c r="BP106" s="11" t="b">
        <f t="shared" si="44"/>
        <v>0</v>
      </c>
      <c r="BQ106" s="11" t="b">
        <f t="shared" si="45"/>
        <v>0</v>
      </c>
      <c r="BR106" s="11" t="b">
        <f t="shared" si="45"/>
        <v>0</v>
      </c>
      <c r="BS106" s="5" t="s">
        <v>1093</v>
      </c>
      <c r="BT106" s="5" t="s">
        <v>1073</v>
      </c>
      <c r="BU106" s="11" t="b">
        <f t="shared" si="34"/>
        <v>0</v>
      </c>
      <c r="BV106" s="11" t="b">
        <f t="shared" si="35"/>
        <v>0</v>
      </c>
      <c r="BW106" s="11" t="b">
        <f t="shared" si="41"/>
        <v>0</v>
      </c>
      <c r="BX106" s="11" t="b">
        <f t="shared" si="41"/>
        <v>1</v>
      </c>
      <c r="BY106" s="11" t="b">
        <f t="shared" si="41"/>
        <v>0</v>
      </c>
      <c r="BZ106" s="11" t="b">
        <f t="shared" si="41"/>
        <v>0</v>
      </c>
      <c r="CA106" s="11" t="b">
        <f t="shared" si="41"/>
        <v>0</v>
      </c>
      <c r="CB106" s="11" t="b">
        <f t="shared" si="41"/>
        <v>0</v>
      </c>
      <c r="CC106" s="11" t="b">
        <f t="shared" si="41"/>
        <v>0</v>
      </c>
      <c r="CD106" s="11" t="b">
        <f t="shared" si="41"/>
        <v>0</v>
      </c>
      <c r="CE106" s="11" t="b">
        <f t="shared" si="41"/>
        <v>0</v>
      </c>
      <c r="CF106" s="11" t="b">
        <f t="shared" si="41"/>
        <v>1</v>
      </c>
      <c r="CG106" s="11" t="b">
        <f t="shared" si="41"/>
        <v>1</v>
      </c>
      <c r="CH106" s="11" t="b">
        <f t="shared" si="41"/>
        <v>0</v>
      </c>
      <c r="CI106" s="11" t="b">
        <f t="shared" si="41"/>
        <v>0</v>
      </c>
      <c r="CJ106" s="11" t="b">
        <f t="shared" si="41"/>
        <v>0</v>
      </c>
      <c r="CK106" s="11" t="b">
        <f t="shared" si="37"/>
        <v>1</v>
      </c>
      <c r="CL106" s="11" t="b">
        <f t="shared" si="36"/>
        <v>0</v>
      </c>
    </row>
    <row r="107" spans="1:91">
      <c r="A107" t="s">
        <v>834</v>
      </c>
      <c r="B107" t="s">
        <v>835</v>
      </c>
      <c r="C107" t="s">
        <v>802</v>
      </c>
      <c r="D107" t="s">
        <v>54</v>
      </c>
      <c r="E107" t="s">
        <v>71</v>
      </c>
      <c r="F107" t="s">
        <v>116</v>
      </c>
      <c r="G107" t="s">
        <v>72</v>
      </c>
      <c r="H107" t="s">
        <v>185</v>
      </c>
      <c r="I107" t="str">
        <f t="shared" si="30"/>
        <v>Italy</v>
      </c>
      <c r="J107" t="s">
        <v>59</v>
      </c>
      <c r="K107" t="s">
        <v>60</v>
      </c>
      <c r="L107">
        <v>2</v>
      </c>
      <c r="M107">
        <v>3</v>
      </c>
      <c r="N107">
        <v>3</v>
      </c>
      <c r="O107">
        <v>4</v>
      </c>
      <c r="P107">
        <v>3</v>
      </c>
      <c r="Q107">
        <v>0</v>
      </c>
      <c r="R107">
        <v>2</v>
      </c>
      <c r="S107">
        <v>0</v>
      </c>
      <c r="U107">
        <v>4</v>
      </c>
      <c r="V107">
        <v>6</v>
      </c>
      <c r="W107">
        <v>6</v>
      </c>
      <c r="X107">
        <v>3</v>
      </c>
      <c r="Y107">
        <v>6</v>
      </c>
      <c r="Z107">
        <v>5</v>
      </c>
      <c r="AA107">
        <v>5</v>
      </c>
      <c r="AB107">
        <v>3</v>
      </c>
      <c r="AC107">
        <v>3</v>
      </c>
      <c r="AD107">
        <v>3</v>
      </c>
      <c r="AE107" s="35">
        <v>3</v>
      </c>
      <c r="AF107">
        <v>5</v>
      </c>
      <c r="AG107">
        <v>4</v>
      </c>
      <c r="AH107">
        <v>5</v>
      </c>
      <c r="AI107">
        <v>6</v>
      </c>
      <c r="AJ107">
        <v>5</v>
      </c>
      <c r="AK107">
        <v>5</v>
      </c>
      <c r="AL107">
        <v>4</v>
      </c>
      <c r="AM107">
        <v>3</v>
      </c>
      <c r="AN107">
        <v>3</v>
      </c>
      <c r="AO107">
        <v>3</v>
      </c>
      <c r="AP107">
        <v>3</v>
      </c>
      <c r="AQ107">
        <v>3</v>
      </c>
      <c r="AR107">
        <v>6</v>
      </c>
      <c r="AS107">
        <v>3</v>
      </c>
      <c r="AT107">
        <f t="shared" si="42"/>
        <v>4.625</v>
      </c>
      <c r="AU107">
        <f t="shared" si="31"/>
        <v>1</v>
      </c>
      <c r="AV107">
        <f t="shared" si="43"/>
        <v>4.625</v>
      </c>
      <c r="AW107">
        <f t="shared" si="32"/>
        <v>1</v>
      </c>
      <c r="AX107" t="s">
        <v>297</v>
      </c>
      <c r="AY107" t="s">
        <v>326</v>
      </c>
      <c r="AZ107" t="s">
        <v>836</v>
      </c>
      <c r="BA107">
        <v>2</v>
      </c>
      <c r="BC107">
        <f t="shared" si="29"/>
        <v>2</v>
      </c>
      <c r="BD107">
        <v>1</v>
      </c>
      <c r="BE107">
        <v>2</v>
      </c>
      <c r="BF107">
        <f t="shared" si="33"/>
        <v>1</v>
      </c>
      <c r="BG107" t="s">
        <v>545</v>
      </c>
      <c r="BH107" t="s">
        <v>301</v>
      </c>
      <c r="BI107" s="1">
        <v>4.0972222222222226E-3</v>
      </c>
      <c r="BK107" s="5" t="s">
        <v>1041</v>
      </c>
      <c r="BM107" s="11" t="b">
        <f t="shared" si="44"/>
        <v>0</v>
      </c>
      <c r="BN107" s="11" t="b">
        <f t="shared" si="44"/>
        <v>0</v>
      </c>
      <c r="BO107" s="11" t="b">
        <f t="shared" si="44"/>
        <v>0</v>
      </c>
      <c r="BP107" s="11" t="b">
        <f t="shared" si="44"/>
        <v>0</v>
      </c>
      <c r="BQ107" s="11" t="b">
        <f t="shared" si="45"/>
        <v>0</v>
      </c>
      <c r="BR107" s="11" t="b">
        <f t="shared" si="45"/>
        <v>0</v>
      </c>
      <c r="BU107" s="11" t="b">
        <f t="shared" si="34"/>
        <v>0</v>
      </c>
      <c r="BV107" s="11" t="b">
        <f t="shared" si="35"/>
        <v>0</v>
      </c>
      <c r="BW107" s="11" t="b">
        <f t="shared" si="41"/>
        <v>0</v>
      </c>
      <c r="BX107" s="11" t="b">
        <f t="shared" si="41"/>
        <v>0</v>
      </c>
      <c r="BY107" s="11" t="b">
        <f t="shared" si="41"/>
        <v>0</v>
      </c>
      <c r="BZ107" s="11" t="b">
        <f t="shared" si="41"/>
        <v>0</v>
      </c>
      <c r="CA107" s="11" t="b">
        <f t="shared" si="41"/>
        <v>0</v>
      </c>
      <c r="CB107" s="11" t="b">
        <f t="shared" si="41"/>
        <v>0</v>
      </c>
      <c r="CC107" s="11" t="b">
        <f t="shared" si="41"/>
        <v>0</v>
      </c>
      <c r="CD107" s="11" t="b">
        <f t="shared" si="41"/>
        <v>0</v>
      </c>
      <c r="CE107" s="11" t="b">
        <f t="shared" si="41"/>
        <v>0</v>
      </c>
      <c r="CF107" s="11" t="b">
        <f t="shared" si="41"/>
        <v>0</v>
      </c>
      <c r="CG107" s="11" t="b">
        <f t="shared" si="41"/>
        <v>0</v>
      </c>
      <c r="CH107" s="11" t="b">
        <f t="shared" si="41"/>
        <v>0</v>
      </c>
      <c r="CI107" s="11" t="b">
        <f t="shared" si="41"/>
        <v>0</v>
      </c>
      <c r="CJ107" s="11" t="b">
        <f t="shared" si="41"/>
        <v>0</v>
      </c>
      <c r="CK107" s="11" t="b">
        <f t="shared" si="37"/>
        <v>0</v>
      </c>
      <c r="CL107" s="11" t="b">
        <f t="shared" si="36"/>
        <v>0</v>
      </c>
    </row>
    <row r="108" spans="1:91">
      <c r="A108" t="s">
        <v>837</v>
      </c>
      <c r="B108" t="s">
        <v>838</v>
      </c>
      <c r="C108" t="s">
        <v>802</v>
      </c>
      <c r="D108" t="s">
        <v>54</v>
      </c>
      <c r="E108" t="s">
        <v>71</v>
      </c>
      <c r="F108" t="s">
        <v>116</v>
      </c>
      <c r="G108" t="s">
        <v>96</v>
      </c>
      <c r="H108" t="s">
        <v>109</v>
      </c>
      <c r="I108" t="str">
        <f t="shared" si="30"/>
        <v>UK</v>
      </c>
      <c r="J108" t="s">
        <v>74</v>
      </c>
      <c r="K108" t="s">
        <v>98</v>
      </c>
      <c r="L108">
        <v>4</v>
      </c>
      <c r="M108">
        <v>3</v>
      </c>
      <c r="N108">
        <v>5</v>
      </c>
      <c r="O108">
        <v>3</v>
      </c>
      <c r="P108">
        <v>5</v>
      </c>
      <c r="Q108">
        <v>4</v>
      </c>
      <c r="R108">
        <v>6</v>
      </c>
      <c r="S108">
        <v>1</v>
      </c>
      <c r="T108">
        <v>2</v>
      </c>
      <c r="V108">
        <v>3</v>
      </c>
      <c r="W108">
        <v>4</v>
      </c>
      <c r="X108">
        <v>1</v>
      </c>
      <c r="Y108">
        <v>3</v>
      </c>
      <c r="Z108">
        <v>6</v>
      </c>
      <c r="AA108">
        <v>6</v>
      </c>
      <c r="AB108">
        <v>3</v>
      </c>
      <c r="AC108">
        <v>2</v>
      </c>
      <c r="AD108">
        <v>4</v>
      </c>
      <c r="AE108" s="35">
        <v>4</v>
      </c>
      <c r="AF108">
        <v>2</v>
      </c>
      <c r="AG108">
        <v>6</v>
      </c>
      <c r="AH108">
        <v>4</v>
      </c>
      <c r="AI108">
        <v>6</v>
      </c>
      <c r="AJ108">
        <v>5</v>
      </c>
      <c r="AK108">
        <v>5</v>
      </c>
      <c r="AL108">
        <v>3</v>
      </c>
      <c r="AM108">
        <v>4</v>
      </c>
      <c r="AN108">
        <v>4</v>
      </c>
      <c r="AO108">
        <v>4</v>
      </c>
      <c r="AP108">
        <v>1</v>
      </c>
      <c r="AQ108">
        <v>3</v>
      </c>
      <c r="AR108">
        <v>6</v>
      </c>
      <c r="AS108">
        <v>6</v>
      </c>
      <c r="AT108">
        <f t="shared" si="42"/>
        <v>4.375</v>
      </c>
      <c r="AU108">
        <f t="shared" si="31"/>
        <v>1</v>
      </c>
      <c r="AV108">
        <f t="shared" si="43"/>
        <v>3.75</v>
      </c>
      <c r="AW108">
        <f t="shared" si="32"/>
        <v>1</v>
      </c>
      <c r="AX108" t="s">
        <v>282</v>
      </c>
      <c r="AY108" t="s">
        <v>451</v>
      </c>
      <c r="AZ108" t="s">
        <v>646</v>
      </c>
      <c r="BA108">
        <v>2</v>
      </c>
      <c r="BC108">
        <f t="shared" si="29"/>
        <v>2</v>
      </c>
      <c r="BD108">
        <v>1</v>
      </c>
      <c r="BE108">
        <v>5</v>
      </c>
      <c r="BF108">
        <f t="shared" si="33"/>
        <v>1</v>
      </c>
      <c r="BG108" t="s">
        <v>839</v>
      </c>
      <c r="BH108" t="s">
        <v>370</v>
      </c>
      <c r="BI108" s="1">
        <v>5.8449074074074072E-3</v>
      </c>
      <c r="BJ108" t="s">
        <v>840</v>
      </c>
      <c r="BK108" s="5" t="s">
        <v>1051</v>
      </c>
      <c r="BL108" s="5" t="s">
        <v>1160</v>
      </c>
      <c r="BM108" s="11" t="b">
        <f t="shared" si="44"/>
        <v>0</v>
      </c>
      <c r="BN108" s="11" t="b">
        <f t="shared" si="44"/>
        <v>1</v>
      </c>
      <c r="BO108" s="11" t="b">
        <f t="shared" si="44"/>
        <v>0</v>
      </c>
      <c r="BP108" s="11" t="b">
        <f t="shared" si="44"/>
        <v>1</v>
      </c>
      <c r="BQ108" s="11" t="b">
        <f t="shared" si="45"/>
        <v>0</v>
      </c>
      <c r="BR108" s="11" t="b">
        <f t="shared" si="45"/>
        <v>0</v>
      </c>
      <c r="BS108" s="5" t="s">
        <v>1094</v>
      </c>
      <c r="BU108" s="11" t="b">
        <f t="shared" si="34"/>
        <v>1</v>
      </c>
      <c r="BV108" s="11" t="b">
        <f t="shared" si="35"/>
        <v>1</v>
      </c>
      <c r="BW108" s="11" t="b">
        <f t="shared" si="41"/>
        <v>0</v>
      </c>
      <c r="BX108" s="11" t="b">
        <f t="shared" si="41"/>
        <v>1</v>
      </c>
      <c r="BY108" s="11" t="b">
        <f t="shared" si="41"/>
        <v>0</v>
      </c>
      <c r="BZ108" s="11" t="b">
        <f t="shared" si="41"/>
        <v>0</v>
      </c>
      <c r="CA108" s="11" t="b">
        <f t="shared" si="41"/>
        <v>0</v>
      </c>
      <c r="CB108" s="11" t="b">
        <f t="shared" si="41"/>
        <v>0</v>
      </c>
      <c r="CC108" s="11" t="b">
        <f t="shared" si="41"/>
        <v>0</v>
      </c>
      <c r="CD108" s="11" t="b">
        <f t="shared" si="41"/>
        <v>0</v>
      </c>
      <c r="CE108" s="11" t="b">
        <f t="shared" si="41"/>
        <v>0</v>
      </c>
      <c r="CF108" s="11" t="b">
        <f t="shared" si="41"/>
        <v>0</v>
      </c>
      <c r="CG108" s="11" t="b">
        <f t="shared" si="41"/>
        <v>1</v>
      </c>
      <c r="CH108" s="11" t="b">
        <f t="shared" si="41"/>
        <v>0</v>
      </c>
      <c r="CI108" s="11" t="b">
        <f t="shared" si="41"/>
        <v>0</v>
      </c>
      <c r="CJ108" s="11" t="b">
        <f t="shared" si="41"/>
        <v>0</v>
      </c>
      <c r="CK108" s="11" t="b">
        <f t="shared" si="37"/>
        <v>0</v>
      </c>
      <c r="CL108" s="11" t="b">
        <f t="shared" si="36"/>
        <v>0</v>
      </c>
      <c r="CM108" t="s">
        <v>841</v>
      </c>
    </row>
    <row r="109" spans="1:91">
      <c r="A109" t="s">
        <v>842</v>
      </c>
      <c r="B109" t="s">
        <v>843</v>
      </c>
      <c r="C109" t="s">
        <v>802</v>
      </c>
      <c r="D109" t="s">
        <v>70</v>
      </c>
      <c r="E109" t="s">
        <v>55</v>
      </c>
      <c r="F109" t="s">
        <v>56</v>
      </c>
      <c r="G109" t="s">
        <v>72</v>
      </c>
      <c r="H109" t="s">
        <v>844</v>
      </c>
      <c r="I109" t="str">
        <f t="shared" si="30"/>
        <v>France</v>
      </c>
      <c r="J109" t="s">
        <v>74</v>
      </c>
      <c r="K109" t="s">
        <v>60</v>
      </c>
      <c r="L109">
        <v>1</v>
      </c>
      <c r="M109">
        <v>3</v>
      </c>
      <c r="N109">
        <v>4</v>
      </c>
      <c r="O109">
        <v>4</v>
      </c>
      <c r="P109">
        <v>4</v>
      </c>
      <c r="Q109">
        <v>4</v>
      </c>
      <c r="R109">
        <v>5</v>
      </c>
      <c r="S109">
        <v>0</v>
      </c>
      <c r="U109">
        <v>4</v>
      </c>
      <c r="V109">
        <v>4</v>
      </c>
      <c r="W109">
        <v>6</v>
      </c>
      <c r="X109">
        <v>4</v>
      </c>
      <c r="Y109">
        <v>6</v>
      </c>
      <c r="Z109">
        <v>5</v>
      </c>
      <c r="AA109">
        <v>6</v>
      </c>
      <c r="AB109">
        <v>3</v>
      </c>
      <c r="AC109">
        <v>0</v>
      </c>
      <c r="AD109">
        <v>6</v>
      </c>
      <c r="AE109" s="35">
        <v>3</v>
      </c>
      <c r="AF109">
        <v>4</v>
      </c>
      <c r="AG109">
        <v>4</v>
      </c>
      <c r="AH109">
        <v>2</v>
      </c>
      <c r="AI109">
        <v>5</v>
      </c>
      <c r="AJ109">
        <v>3</v>
      </c>
      <c r="AK109">
        <v>5</v>
      </c>
      <c r="AL109">
        <v>6</v>
      </c>
      <c r="AM109">
        <v>0</v>
      </c>
      <c r="AN109">
        <v>1</v>
      </c>
      <c r="AO109">
        <v>1</v>
      </c>
      <c r="AP109">
        <v>1</v>
      </c>
      <c r="AQ109">
        <v>1</v>
      </c>
      <c r="AR109">
        <v>6</v>
      </c>
      <c r="AS109">
        <v>5</v>
      </c>
      <c r="AT109">
        <f t="shared" si="42"/>
        <v>4</v>
      </c>
      <c r="AU109">
        <f t="shared" si="31"/>
        <v>1</v>
      </c>
      <c r="AV109">
        <f t="shared" si="43"/>
        <v>5</v>
      </c>
      <c r="AW109">
        <f t="shared" si="32"/>
        <v>1</v>
      </c>
      <c r="AX109" t="s">
        <v>297</v>
      </c>
      <c r="AY109" t="s">
        <v>326</v>
      </c>
      <c r="AZ109" t="s">
        <v>836</v>
      </c>
      <c r="BA109">
        <v>1</v>
      </c>
      <c r="BC109">
        <f t="shared" si="29"/>
        <v>1</v>
      </c>
      <c r="BD109">
        <v>1</v>
      </c>
      <c r="BE109">
        <v>2</v>
      </c>
      <c r="BF109">
        <f t="shared" si="33"/>
        <v>1</v>
      </c>
      <c r="BG109" t="s">
        <v>300</v>
      </c>
      <c r="BH109" t="s">
        <v>301</v>
      </c>
      <c r="BI109" s="1">
        <v>6.053240740740741E-3</v>
      </c>
      <c r="BK109" s="5" t="s">
        <v>1041</v>
      </c>
      <c r="BM109" s="11" t="b">
        <f t="shared" si="44"/>
        <v>0</v>
      </c>
      <c r="BN109" s="11" t="b">
        <f t="shared" si="44"/>
        <v>0</v>
      </c>
      <c r="BO109" s="11" t="b">
        <f t="shared" si="44"/>
        <v>0</v>
      </c>
      <c r="BP109" s="11" t="b">
        <f t="shared" si="44"/>
        <v>0</v>
      </c>
      <c r="BQ109" s="11" t="b">
        <f t="shared" si="45"/>
        <v>0</v>
      </c>
      <c r="BR109" s="11" t="b">
        <f t="shared" si="45"/>
        <v>0</v>
      </c>
      <c r="BU109" s="11" t="b">
        <f t="shared" si="34"/>
        <v>0</v>
      </c>
      <c r="BV109" s="11" t="b">
        <f t="shared" si="35"/>
        <v>0</v>
      </c>
      <c r="BW109" s="11" t="b">
        <f t="shared" si="41"/>
        <v>0</v>
      </c>
      <c r="BX109" s="11" t="b">
        <f t="shared" si="41"/>
        <v>0</v>
      </c>
      <c r="BY109" s="11" t="b">
        <f t="shared" si="41"/>
        <v>0</v>
      </c>
      <c r="BZ109" s="11" t="b">
        <f t="shared" si="41"/>
        <v>0</v>
      </c>
      <c r="CA109" s="11" t="b">
        <f t="shared" si="41"/>
        <v>0</v>
      </c>
      <c r="CB109" s="11" t="b">
        <f t="shared" si="41"/>
        <v>0</v>
      </c>
      <c r="CC109" s="11" t="b">
        <f t="shared" si="41"/>
        <v>0</v>
      </c>
      <c r="CD109" s="11" t="b">
        <f t="shared" si="41"/>
        <v>0</v>
      </c>
      <c r="CE109" s="11" t="b">
        <f t="shared" si="41"/>
        <v>0</v>
      </c>
      <c r="CF109" s="11" t="b">
        <f t="shared" si="41"/>
        <v>0</v>
      </c>
      <c r="CG109" s="11" t="b">
        <f t="shared" si="41"/>
        <v>0</v>
      </c>
      <c r="CH109" s="11" t="b">
        <f t="shared" si="41"/>
        <v>0</v>
      </c>
      <c r="CI109" s="11" t="b">
        <f t="shared" si="41"/>
        <v>0</v>
      </c>
      <c r="CJ109" s="11" t="b">
        <f t="shared" si="41"/>
        <v>0</v>
      </c>
      <c r="CK109" s="11" t="b">
        <f t="shared" si="37"/>
        <v>0</v>
      </c>
      <c r="CL109" s="11" t="b">
        <f t="shared" si="36"/>
        <v>0</v>
      </c>
    </row>
    <row r="110" spans="1:91">
      <c r="A110" t="s">
        <v>845</v>
      </c>
      <c r="B110" t="s">
        <v>846</v>
      </c>
      <c r="C110" t="s">
        <v>802</v>
      </c>
      <c r="D110" t="s">
        <v>70</v>
      </c>
      <c r="E110" t="s">
        <v>71</v>
      </c>
      <c r="F110" t="s">
        <v>56</v>
      </c>
      <c r="G110" t="s">
        <v>72</v>
      </c>
      <c r="H110" t="s">
        <v>84</v>
      </c>
      <c r="I110" t="str">
        <f t="shared" si="30"/>
        <v>United States</v>
      </c>
      <c r="J110" t="s">
        <v>74</v>
      </c>
      <c r="K110" t="s">
        <v>60</v>
      </c>
      <c r="L110">
        <v>2</v>
      </c>
      <c r="M110">
        <v>1</v>
      </c>
      <c r="N110">
        <v>1</v>
      </c>
      <c r="O110">
        <v>2</v>
      </c>
      <c r="P110">
        <v>3</v>
      </c>
      <c r="Q110">
        <v>3</v>
      </c>
      <c r="R110">
        <v>4</v>
      </c>
      <c r="S110">
        <v>1</v>
      </c>
      <c r="T110">
        <v>3</v>
      </c>
      <c r="V110">
        <v>1</v>
      </c>
      <c r="W110">
        <v>6</v>
      </c>
      <c r="X110">
        <v>6</v>
      </c>
      <c r="Y110">
        <v>6</v>
      </c>
      <c r="Z110">
        <v>6</v>
      </c>
      <c r="AA110">
        <v>6</v>
      </c>
      <c r="AB110">
        <v>6</v>
      </c>
      <c r="AC110">
        <v>0</v>
      </c>
      <c r="AD110">
        <v>6</v>
      </c>
      <c r="AE110" s="35">
        <v>4</v>
      </c>
      <c r="AF110">
        <v>3</v>
      </c>
      <c r="AG110">
        <v>3</v>
      </c>
      <c r="AH110">
        <v>1</v>
      </c>
      <c r="AI110">
        <v>6</v>
      </c>
      <c r="AJ110">
        <v>3</v>
      </c>
      <c r="AK110">
        <v>5</v>
      </c>
      <c r="AL110">
        <v>5</v>
      </c>
      <c r="AM110">
        <v>0</v>
      </c>
      <c r="AN110">
        <v>1</v>
      </c>
      <c r="AO110">
        <v>4</v>
      </c>
      <c r="AP110">
        <v>1</v>
      </c>
      <c r="AQ110">
        <v>0</v>
      </c>
      <c r="AR110">
        <v>6</v>
      </c>
      <c r="AS110">
        <v>6</v>
      </c>
      <c r="AT110">
        <f t="shared" si="42"/>
        <v>3.75</v>
      </c>
      <c r="AU110">
        <f t="shared" si="31"/>
        <v>1</v>
      </c>
      <c r="AV110">
        <f t="shared" si="43"/>
        <v>5.375</v>
      </c>
      <c r="AW110">
        <f t="shared" si="32"/>
        <v>1</v>
      </c>
      <c r="AX110" t="s">
        <v>61</v>
      </c>
      <c r="AY110" t="s">
        <v>473</v>
      </c>
      <c r="AZ110" t="s">
        <v>487</v>
      </c>
      <c r="BA110">
        <v>0</v>
      </c>
      <c r="BB110">
        <v>0</v>
      </c>
      <c r="BC110">
        <f t="shared" si="29"/>
        <v>0</v>
      </c>
      <c r="BD110">
        <v>2</v>
      </c>
      <c r="BE110">
        <v>3</v>
      </c>
      <c r="BF110">
        <f t="shared" si="33"/>
        <v>1</v>
      </c>
      <c r="BG110" t="s">
        <v>847</v>
      </c>
      <c r="BH110" t="s">
        <v>236</v>
      </c>
      <c r="BI110" s="1">
        <v>3.6111111111111114E-3</v>
      </c>
      <c r="BJ110" t="s">
        <v>848</v>
      </c>
      <c r="BK110" s="5" t="s">
        <v>1042</v>
      </c>
      <c r="BM110" s="11" t="b">
        <f t="shared" si="44"/>
        <v>0</v>
      </c>
      <c r="BN110" s="11" t="b">
        <f t="shared" si="44"/>
        <v>0</v>
      </c>
      <c r="BO110" s="11" t="b">
        <f t="shared" si="44"/>
        <v>0</v>
      </c>
      <c r="BP110" s="11" t="b">
        <f t="shared" si="44"/>
        <v>0</v>
      </c>
      <c r="BQ110" s="11" t="b">
        <f t="shared" si="45"/>
        <v>0</v>
      </c>
      <c r="BR110" s="11" t="b">
        <f t="shared" si="45"/>
        <v>0</v>
      </c>
      <c r="BS110" s="5" t="s">
        <v>1045</v>
      </c>
      <c r="BT110" s="5" t="s">
        <v>1073</v>
      </c>
      <c r="BU110" s="11" t="b">
        <f t="shared" si="34"/>
        <v>0</v>
      </c>
      <c r="BV110" s="11" t="b">
        <f t="shared" si="35"/>
        <v>0</v>
      </c>
      <c r="BW110" s="11" t="b">
        <f t="shared" si="41"/>
        <v>0</v>
      </c>
      <c r="BX110" s="11" t="b">
        <f t="shared" si="41"/>
        <v>1</v>
      </c>
      <c r="BY110" s="11" t="b">
        <f t="shared" si="41"/>
        <v>0</v>
      </c>
      <c r="BZ110" s="11" t="b">
        <f t="shared" si="41"/>
        <v>0</v>
      </c>
      <c r="CA110" s="11" t="b">
        <f t="shared" si="41"/>
        <v>0</v>
      </c>
      <c r="CB110" s="11" t="b">
        <f t="shared" si="41"/>
        <v>0</v>
      </c>
      <c r="CC110" s="11" t="b">
        <f t="shared" si="41"/>
        <v>0</v>
      </c>
      <c r="CD110" s="11" t="b">
        <f t="shared" si="41"/>
        <v>0</v>
      </c>
      <c r="CE110" s="11" t="b">
        <f t="shared" si="41"/>
        <v>0</v>
      </c>
      <c r="CF110" s="11" t="b">
        <f t="shared" si="41"/>
        <v>0</v>
      </c>
      <c r="CG110" s="11" t="b">
        <f t="shared" si="41"/>
        <v>1</v>
      </c>
      <c r="CH110" s="11" t="b">
        <f t="shared" si="41"/>
        <v>0</v>
      </c>
      <c r="CI110" s="11" t="b">
        <f t="shared" si="41"/>
        <v>0</v>
      </c>
      <c r="CJ110" s="11" t="b">
        <f t="shared" si="41"/>
        <v>0</v>
      </c>
      <c r="CK110" s="11" t="b">
        <f t="shared" si="37"/>
        <v>1</v>
      </c>
      <c r="CL110" s="11" t="b">
        <f t="shared" si="36"/>
        <v>0</v>
      </c>
    </row>
    <row r="111" spans="1:91">
      <c r="A111" t="s">
        <v>849</v>
      </c>
      <c r="B111" t="s">
        <v>850</v>
      </c>
      <c r="C111" t="s">
        <v>802</v>
      </c>
      <c r="D111" t="s">
        <v>70</v>
      </c>
      <c r="E111" t="s">
        <v>82</v>
      </c>
      <c r="F111" t="s">
        <v>132</v>
      </c>
      <c r="G111" t="s">
        <v>96</v>
      </c>
      <c r="H111" t="s">
        <v>492</v>
      </c>
      <c r="I111" t="str">
        <f t="shared" si="30"/>
        <v>Estonia</v>
      </c>
      <c r="J111" t="s">
        <v>74</v>
      </c>
      <c r="K111" t="s">
        <v>60</v>
      </c>
      <c r="L111">
        <v>2</v>
      </c>
      <c r="M111">
        <v>2</v>
      </c>
      <c r="N111">
        <v>3</v>
      </c>
      <c r="O111">
        <v>2</v>
      </c>
      <c r="P111">
        <v>3</v>
      </c>
      <c r="Q111">
        <v>2</v>
      </c>
      <c r="R111">
        <v>5</v>
      </c>
      <c r="S111">
        <v>0</v>
      </c>
      <c r="U111">
        <v>4</v>
      </c>
      <c r="V111">
        <v>6</v>
      </c>
      <c r="W111">
        <v>6</v>
      </c>
      <c r="X111">
        <v>4</v>
      </c>
      <c r="Y111">
        <v>5</v>
      </c>
      <c r="Z111">
        <v>4</v>
      </c>
      <c r="AA111">
        <v>6</v>
      </c>
      <c r="AB111">
        <v>5</v>
      </c>
      <c r="AC111">
        <v>0</v>
      </c>
      <c r="AD111">
        <v>6</v>
      </c>
      <c r="AE111" s="35">
        <v>5</v>
      </c>
      <c r="AF111">
        <v>6</v>
      </c>
      <c r="AG111">
        <v>6</v>
      </c>
      <c r="AH111">
        <v>6</v>
      </c>
      <c r="AI111">
        <v>6</v>
      </c>
      <c r="AJ111">
        <v>6</v>
      </c>
      <c r="AK111">
        <v>5</v>
      </c>
      <c r="AL111">
        <v>5</v>
      </c>
      <c r="AM111">
        <v>5</v>
      </c>
      <c r="AN111">
        <v>5</v>
      </c>
      <c r="AO111">
        <v>5</v>
      </c>
      <c r="AP111">
        <v>5</v>
      </c>
      <c r="AQ111">
        <v>5</v>
      </c>
      <c r="AR111">
        <v>6</v>
      </c>
      <c r="AS111">
        <v>6</v>
      </c>
      <c r="AT111">
        <f t="shared" si="42"/>
        <v>5.625</v>
      </c>
      <c r="AU111">
        <f t="shared" si="31"/>
        <v>1</v>
      </c>
      <c r="AV111">
        <f t="shared" si="43"/>
        <v>5.25</v>
      </c>
      <c r="AW111">
        <f t="shared" si="32"/>
        <v>1</v>
      </c>
      <c r="AX111" t="s">
        <v>61</v>
      </c>
      <c r="AY111" t="s">
        <v>320</v>
      </c>
      <c r="AZ111" t="s">
        <v>851</v>
      </c>
      <c r="BA111">
        <v>1</v>
      </c>
      <c r="BC111">
        <f t="shared" si="29"/>
        <v>1</v>
      </c>
      <c r="BD111">
        <v>2</v>
      </c>
      <c r="BE111">
        <v>4</v>
      </c>
      <c r="BF111">
        <f t="shared" si="33"/>
        <v>1</v>
      </c>
      <c r="BG111" t="s">
        <v>564</v>
      </c>
      <c r="BH111" t="s">
        <v>236</v>
      </c>
      <c r="BI111" s="1">
        <v>4.1203703703703706E-3</v>
      </c>
      <c r="BK111" s="5" t="s">
        <v>1041</v>
      </c>
      <c r="BM111" s="11" t="b">
        <f t="shared" si="44"/>
        <v>0</v>
      </c>
      <c r="BN111" s="11" t="b">
        <f t="shared" si="44"/>
        <v>0</v>
      </c>
      <c r="BO111" s="11" t="b">
        <f t="shared" si="44"/>
        <v>0</v>
      </c>
      <c r="BP111" s="11" t="b">
        <f t="shared" si="44"/>
        <v>0</v>
      </c>
      <c r="BQ111" s="11" t="b">
        <f t="shared" si="45"/>
        <v>0</v>
      </c>
      <c r="BR111" s="11" t="b">
        <f t="shared" si="45"/>
        <v>0</v>
      </c>
      <c r="BU111" s="11" t="b">
        <f t="shared" si="34"/>
        <v>0</v>
      </c>
      <c r="BV111" s="11" t="b">
        <f t="shared" si="35"/>
        <v>0</v>
      </c>
      <c r="BW111" s="11" t="b">
        <f t="shared" si="41"/>
        <v>0</v>
      </c>
      <c r="BX111" s="11" t="b">
        <f t="shared" si="41"/>
        <v>0</v>
      </c>
      <c r="BY111" s="11" t="b">
        <f t="shared" si="41"/>
        <v>0</v>
      </c>
      <c r="BZ111" s="11" t="b">
        <f t="shared" si="41"/>
        <v>0</v>
      </c>
      <c r="CA111" s="11" t="b">
        <f t="shared" si="41"/>
        <v>0</v>
      </c>
      <c r="CB111" s="11" t="b">
        <f t="shared" si="41"/>
        <v>0</v>
      </c>
      <c r="CC111" s="11" t="b">
        <f t="shared" si="41"/>
        <v>0</v>
      </c>
      <c r="CD111" s="11" t="b">
        <f t="shared" si="41"/>
        <v>0</v>
      </c>
      <c r="CE111" s="11" t="b">
        <f t="shared" si="41"/>
        <v>0</v>
      </c>
      <c r="CF111" s="11" t="b">
        <f t="shared" si="41"/>
        <v>0</v>
      </c>
      <c r="CG111" s="11" t="b">
        <f t="shared" si="41"/>
        <v>0</v>
      </c>
      <c r="CH111" s="11" t="b">
        <f t="shared" si="41"/>
        <v>0</v>
      </c>
      <c r="CI111" s="11" t="b">
        <f t="shared" si="41"/>
        <v>0</v>
      </c>
      <c r="CJ111" s="11" t="b">
        <f t="shared" si="41"/>
        <v>0</v>
      </c>
      <c r="CK111" s="11" t="b">
        <f t="shared" si="37"/>
        <v>0</v>
      </c>
      <c r="CL111" s="11" t="b">
        <f t="shared" si="36"/>
        <v>0</v>
      </c>
    </row>
    <row r="112" spans="1:91">
      <c r="A112" t="s">
        <v>852</v>
      </c>
      <c r="B112" t="s">
        <v>853</v>
      </c>
      <c r="C112" t="s">
        <v>802</v>
      </c>
      <c r="D112" t="s">
        <v>70</v>
      </c>
      <c r="E112" t="s">
        <v>144</v>
      </c>
      <c r="F112" t="s">
        <v>83</v>
      </c>
      <c r="G112" t="s">
        <v>96</v>
      </c>
      <c r="H112" t="s">
        <v>109</v>
      </c>
      <c r="I112" t="str">
        <f t="shared" si="30"/>
        <v>UK</v>
      </c>
      <c r="J112" t="s">
        <v>74</v>
      </c>
      <c r="K112" t="s">
        <v>98</v>
      </c>
      <c r="L112">
        <v>6</v>
      </c>
      <c r="M112">
        <v>3</v>
      </c>
      <c r="N112">
        <v>2</v>
      </c>
      <c r="O112">
        <v>0</v>
      </c>
      <c r="P112">
        <v>5</v>
      </c>
      <c r="Q112">
        <v>0</v>
      </c>
      <c r="R112">
        <v>4</v>
      </c>
      <c r="S112">
        <v>1</v>
      </c>
      <c r="T112">
        <v>2</v>
      </c>
      <c r="V112">
        <v>5</v>
      </c>
      <c r="W112">
        <v>4</v>
      </c>
      <c r="X112">
        <v>4</v>
      </c>
      <c r="Y112">
        <v>5</v>
      </c>
      <c r="Z112">
        <v>6</v>
      </c>
      <c r="AA112">
        <v>6</v>
      </c>
      <c r="AB112">
        <v>4</v>
      </c>
      <c r="AC112">
        <v>0</v>
      </c>
      <c r="AD112">
        <v>6</v>
      </c>
      <c r="AE112" s="35">
        <v>6</v>
      </c>
      <c r="AF112">
        <v>6</v>
      </c>
      <c r="AG112">
        <v>6</v>
      </c>
      <c r="AH112">
        <v>6</v>
      </c>
      <c r="AI112">
        <v>6</v>
      </c>
      <c r="AJ112">
        <v>6</v>
      </c>
      <c r="AK112">
        <v>6</v>
      </c>
      <c r="AL112">
        <v>5</v>
      </c>
      <c r="AM112">
        <v>6</v>
      </c>
      <c r="AN112">
        <v>6</v>
      </c>
      <c r="AO112">
        <v>6</v>
      </c>
      <c r="AP112">
        <v>6</v>
      </c>
      <c r="AQ112">
        <v>6</v>
      </c>
      <c r="AR112">
        <v>6</v>
      </c>
      <c r="AS112">
        <v>5</v>
      </c>
      <c r="AT112">
        <f t="shared" si="42"/>
        <v>5.875</v>
      </c>
      <c r="AU112">
        <f t="shared" si="31"/>
        <v>1</v>
      </c>
      <c r="AV112">
        <f t="shared" si="43"/>
        <v>5</v>
      </c>
      <c r="AW112">
        <f t="shared" si="32"/>
        <v>1</v>
      </c>
      <c r="AX112" t="s">
        <v>297</v>
      </c>
      <c r="AY112" t="s">
        <v>733</v>
      </c>
      <c r="AZ112" t="s">
        <v>854</v>
      </c>
      <c r="BA112">
        <v>4</v>
      </c>
      <c r="BC112">
        <f t="shared" si="29"/>
        <v>4</v>
      </c>
      <c r="BD112">
        <v>1</v>
      </c>
      <c r="BE112">
        <v>5</v>
      </c>
      <c r="BF112">
        <f t="shared" si="33"/>
        <v>1</v>
      </c>
      <c r="BG112" t="s">
        <v>855</v>
      </c>
      <c r="BH112" t="s">
        <v>301</v>
      </c>
      <c r="BI112" s="1">
        <v>7.5000000000000006E-3</v>
      </c>
      <c r="BJ112" t="s">
        <v>856</v>
      </c>
      <c r="BK112" s="5" t="s">
        <v>1051</v>
      </c>
      <c r="BM112" s="11" t="b">
        <f t="shared" si="44"/>
        <v>0</v>
      </c>
      <c r="BN112" s="11" t="b">
        <f t="shared" si="44"/>
        <v>0</v>
      </c>
      <c r="BO112" s="11" t="b">
        <f t="shared" si="44"/>
        <v>0</v>
      </c>
      <c r="BP112" s="11" t="b">
        <f t="shared" si="44"/>
        <v>0</v>
      </c>
      <c r="BQ112" s="11" t="b">
        <f t="shared" si="45"/>
        <v>0</v>
      </c>
      <c r="BR112" s="11" t="b">
        <f t="shared" si="45"/>
        <v>0</v>
      </c>
      <c r="BS112" s="5" t="s">
        <v>1047</v>
      </c>
      <c r="BT112" s="5" t="s">
        <v>1062</v>
      </c>
      <c r="BU112" s="11" t="b">
        <f t="shared" si="34"/>
        <v>0</v>
      </c>
      <c r="BV112" s="11" t="b">
        <f t="shared" si="35"/>
        <v>0</v>
      </c>
      <c r="BW112" s="11" t="b">
        <f t="shared" si="41"/>
        <v>1</v>
      </c>
      <c r="BX112" s="11" t="b">
        <f t="shared" si="41"/>
        <v>0</v>
      </c>
      <c r="BY112" s="11" t="b">
        <f t="shared" si="41"/>
        <v>0</v>
      </c>
      <c r="BZ112" s="11" t="b">
        <f t="shared" si="41"/>
        <v>0</v>
      </c>
      <c r="CA112" s="11" t="b">
        <f t="shared" si="41"/>
        <v>0</v>
      </c>
      <c r="CB112" s="11" t="b">
        <f t="shared" si="41"/>
        <v>0</v>
      </c>
      <c r="CC112" s="11" t="b">
        <f t="shared" ref="CC112:CJ130" si="46">ISNUMBER(SEARCH(CC$2,$BS112))</f>
        <v>0</v>
      </c>
      <c r="CD112" s="11" t="b">
        <f t="shared" si="46"/>
        <v>0</v>
      </c>
      <c r="CE112" s="11" t="b">
        <f t="shared" si="46"/>
        <v>0</v>
      </c>
      <c r="CF112" s="11" t="b">
        <f t="shared" si="46"/>
        <v>0</v>
      </c>
      <c r="CG112" s="11" t="b">
        <f t="shared" si="46"/>
        <v>0</v>
      </c>
      <c r="CH112" s="11" t="b">
        <f t="shared" si="46"/>
        <v>0</v>
      </c>
      <c r="CI112" s="11" t="b">
        <f t="shared" si="46"/>
        <v>0</v>
      </c>
      <c r="CJ112" s="11" t="b">
        <f t="shared" si="46"/>
        <v>0</v>
      </c>
      <c r="CK112" s="11" t="b">
        <f t="shared" si="37"/>
        <v>0</v>
      </c>
      <c r="CL112" s="11" t="b">
        <f t="shared" si="36"/>
        <v>1</v>
      </c>
      <c r="CM112" t="s">
        <v>857</v>
      </c>
    </row>
    <row r="113" spans="1:91">
      <c r="A113" t="s">
        <v>858</v>
      </c>
      <c r="B113" t="s">
        <v>859</v>
      </c>
      <c r="C113" t="s">
        <v>802</v>
      </c>
      <c r="D113" t="s">
        <v>81</v>
      </c>
      <c r="E113" t="s">
        <v>71</v>
      </c>
      <c r="F113" t="s">
        <v>56</v>
      </c>
      <c r="G113" t="s">
        <v>96</v>
      </c>
      <c r="H113" t="s">
        <v>73</v>
      </c>
      <c r="I113" t="str">
        <f t="shared" si="30"/>
        <v>USA</v>
      </c>
      <c r="J113" t="s">
        <v>59</v>
      </c>
      <c r="K113" t="s">
        <v>60</v>
      </c>
      <c r="L113">
        <v>6</v>
      </c>
      <c r="M113">
        <v>0</v>
      </c>
      <c r="N113">
        <v>0</v>
      </c>
      <c r="O113">
        <v>0</v>
      </c>
      <c r="P113">
        <v>1</v>
      </c>
      <c r="Q113">
        <v>3</v>
      </c>
      <c r="R113">
        <v>0</v>
      </c>
      <c r="S113">
        <v>1</v>
      </c>
      <c r="T113">
        <v>3</v>
      </c>
      <c r="V113">
        <v>2</v>
      </c>
      <c r="W113">
        <v>5</v>
      </c>
      <c r="X113">
        <v>3</v>
      </c>
      <c r="Y113">
        <v>4</v>
      </c>
      <c r="Z113">
        <v>2</v>
      </c>
      <c r="AA113">
        <v>4</v>
      </c>
      <c r="AB113">
        <v>2</v>
      </c>
      <c r="AC113">
        <v>4</v>
      </c>
      <c r="AD113">
        <v>2</v>
      </c>
      <c r="AE113" s="35">
        <v>4</v>
      </c>
      <c r="AF113">
        <v>3</v>
      </c>
      <c r="AG113">
        <v>4</v>
      </c>
      <c r="AH113">
        <v>4</v>
      </c>
      <c r="AI113">
        <v>5</v>
      </c>
      <c r="AJ113">
        <v>5</v>
      </c>
      <c r="AK113">
        <v>5</v>
      </c>
      <c r="AL113">
        <v>2</v>
      </c>
      <c r="AM113">
        <v>2</v>
      </c>
      <c r="AN113">
        <v>1</v>
      </c>
      <c r="AO113">
        <v>4</v>
      </c>
      <c r="AP113">
        <v>1</v>
      </c>
      <c r="AQ113">
        <v>1</v>
      </c>
      <c r="AR113">
        <v>6</v>
      </c>
      <c r="AS113">
        <v>3</v>
      </c>
      <c r="AT113">
        <f t="shared" si="42"/>
        <v>4</v>
      </c>
      <c r="AU113">
        <f t="shared" si="31"/>
        <v>1</v>
      </c>
      <c r="AV113">
        <f t="shared" si="43"/>
        <v>3</v>
      </c>
      <c r="AW113">
        <f t="shared" si="32"/>
        <v>0</v>
      </c>
      <c r="AX113" t="s">
        <v>282</v>
      </c>
      <c r="AY113" t="s">
        <v>860</v>
      </c>
      <c r="AZ113" t="s">
        <v>368</v>
      </c>
      <c r="BA113">
        <v>2</v>
      </c>
      <c r="BC113">
        <f t="shared" si="29"/>
        <v>2</v>
      </c>
      <c r="BD113">
        <v>1</v>
      </c>
      <c r="BE113">
        <v>2</v>
      </c>
      <c r="BF113">
        <f t="shared" si="33"/>
        <v>1</v>
      </c>
      <c r="BG113" t="s">
        <v>292</v>
      </c>
      <c r="BH113" t="s">
        <v>286</v>
      </c>
      <c r="BI113" s="1">
        <v>6.6782407407407415E-3</v>
      </c>
      <c r="BK113" s="5" t="s">
        <v>1041</v>
      </c>
      <c r="BM113" s="11" t="b">
        <f t="shared" si="44"/>
        <v>0</v>
      </c>
      <c r="BN113" s="11" t="b">
        <f t="shared" si="44"/>
        <v>0</v>
      </c>
      <c r="BO113" s="11" t="b">
        <f t="shared" si="44"/>
        <v>0</v>
      </c>
      <c r="BP113" s="11" t="b">
        <f t="shared" si="44"/>
        <v>0</v>
      </c>
      <c r="BQ113" s="11" t="b">
        <f t="shared" si="45"/>
        <v>0</v>
      </c>
      <c r="BR113" s="11" t="b">
        <f t="shared" si="45"/>
        <v>0</v>
      </c>
      <c r="BU113" s="11" t="b">
        <f t="shared" si="34"/>
        <v>0</v>
      </c>
      <c r="BV113" s="11" t="b">
        <f t="shared" si="35"/>
        <v>0</v>
      </c>
      <c r="BW113" s="11" t="b">
        <f t="shared" ref="BW113:CJ131" si="47">ISNUMBER(SEARCH(BW$2,$BS113))</f>
        <v>0</v>
      </c>
      <c r="BX113" s="11" t="b">
        <f t="shared" si="47"/>
        <v>0</v>
      </c>
      <c r="BY113" s="11" t="b">
        <f t="shared" si="47"/>
        <v>0</v>
      </c>
      <c r="BZ113" s="11" t="b">
        <f t="shared" si="47"/>
        <v>0</v>
      </c>
      <c r="CA113" s="11" t="b">
        <f t="shared" si="47"/>
        <v>0</v>
      </c>
      <c r="CB113" s="11" t="b">
        <f t="shared" si="47"/>
        <v>0</v>
      </c>
      <c r="CC113" s="11" t="b">
        <f t="shared" si="47"/>
        <v>0</v>
      </c>
      <c r="CD113" s="11" t="b">
        <f t="shared" si="47"/>
        <v>0</v>
      </c>
      <c r="CE113" s="11" t="b">
        <f t="shared" si="47"/>
        <v>0</v>
      </c>
      <c r="CF113" s="11" t="b">
        <f t="shared" si="47"/>
        <v>0</v>
      </c>
      <c r="CG113" s="11" t="b">
        <f t="shared" si="47"/>
        <v>0</v>
      </c>
      <c r="CH113" s="11" t="b">
        <f t="shared" si="47"/>
        <v>0</v>
      </c>
      <c r="CI113" s="11" t="b">
        <f t="shared" si="47"/>
        <v>0</v>
      </c>
      <c r="CJ113" s="11" t="b">
        <f t="shared" si="46"/>
        <v>0</v>
      </c>
      <c r="CK113" s="11" t="b">
        <f t="shared" si="37"/>
        <v>0</v>
      </c>
      <c r="CL113" s="11" t="b">
        <f t="shared" si="36"/>
        <v>0</v>
      </c>
    </row>
    <row r="114" spans="1:91">
      <c r="A114" t="s">
        <v>861</v>
      </c>
      <c r="B114" t="s">
        <v>862</v>
      </c>
      <c r="C114" t="s">
        <v>802</v>
      </c>
      <c r="D114" t="s">
        <v>70</v>
      </c>
      <c r="E114" t="s">
        <v>55</v>
      </c>
      <c r="F114" t="s">
        <v>56</v>
      </c>
      <c r="G114" t="s">
        <v>72</v>
      </c>
      <c r="H114" t="s">
        <v>125</v>
      </c>
      <c r="I114" t="str">
        <f t="shared" si="30"/>
        <v>United Kingdom</v>
      </c>
      <c r="J114" t="s">
        <v>59</v>
      </c>
      <c r="K114" t="s">
        <v>98</v>
      </c>
      <c r="L114">
        <v>4</v>
      </c>
      <c r="M114">
        <v>3</v>
      </c>
      <c r="N114">
        <v>2</v>
      </c>
      <c r="O114">
        <v>3</v>
      </c>
      <c r="P114">
        <v>5</v>
      </c>
      <c r="Q114">
        <v>2</v>
      </c>
      <c r="R114">
        <v>2</v>
      </c>
      <c r="S114">
        <v>1</v>
      </c>
      <c r="T114">
        <v>2</v>
      </c>
      <c r="V114">
        <v>3</v>
      </c>
      <c r="W114">
        <v>5</v>
      </c>
      <c r="X114">
        <v>4</v>
      </c>
      <c r="Y114">
        <v>5</v>
      </c>
      <c r="Z114">
        <v>3</v>
      </c>
      <c r="AA114">
        <v>6</v>
      </c>
      <c r="AB114">
        <v>3</v>
      </c>
      <c r="AC114">
        <v>3</v>
      </c>
      <c r="AD114">
        <v>3</v>
      </c>
      <c r="AE114" s="35">
        <v>5</v>
      </c>
      <c r="AF114">
        <v>1</v>
      </c>
      <c r="AG114">
        <v>4</v>
      </c>
      <c r="AH114">
        <v>3</v>
      </c>
      <c r="AI114">
        <v>5</v>
      </c>
      <c r="AJ114">
        <v>5</v>
      </c>
      <c r="AK114">
        <v>4</v>
      </c>
      <c r="AL114">
        <v>4</v>
      </c>
      <c r="AM114">
        <v>2</v>
      </c>
      <c r="AN114">
        <v>1</v>
      </c>
      <c r="AO114">
        <v>1</v>
      </c>
      <c r="AP114">
        <v>1</v>
      </c>
      <c r="AQ114">
        <v>1</v>
      </c>
      <c r="AR114">
        <v>6</v>
      </c>
      <c r="AS114">
        <v>4</v>
      </c>
      <c r="AT114">
        <f t="shared" si="42"/>
        <v>3.875</v>
      </c>
      <c r="AU114">
        <f t="shared" si="31"/>
        <v>1</v>
      </c>
      <c r="AV114">
        <f t="shared" si="43"/>
        <v>4</v>
      </c>
      <c r="AW114">
        <f t="shared" si="32"/>
        <v>1</v>
      </c>
      <c r="AX114" t="s">
        <v>282</v>
      </c>
      <c r="AY114" t="s">
        <v>473</v>
      </c>
      <c r="AZ114" t="s">
        <v>571</v>
      </c>
      <c r="BA114">
        <v>1</v>
      </c>
      <c r="BC114">
        <f>IF(BB114="",BA114,BB114)</f>
        <v>1</v>
      </c>
      <c r="BD114">
        <v>1</v>
      </c>
      <c r="BE114">
        <v>1</v>
      </c>
      <c r="BF114">
        <f t="shared" si="33"/>
        <v>0</v>
      </c>
      <c r="BG114" t="s">
        <v>285</v>
      </c>
      <c r="BH114" t="s">
        <v>286</v>
      </c>
      <c r="BI114" s="1">
        <v>2.3842592592592591E-3</v>
      </c>
      <c r="BK114" s="5" t="s">
        <v>1041</v>
      </c>
      <c r="BM114" s="11" t="b">
        <f t="shared" si="44"/>
        <v>0</v>
      </c>
      <c r="BN114" s="11" t="b">
        <f t="shared" si="44"/>
        <v>0</v>
      </c>
      <c r="BO114" s="11" t="b">
        <f t="shared" si="44"/>
        <v>0</v>
      </c>
      <c r="BP114" s="11" t="b">
        <f t="shared" si="44"/>
        <v>0</v>
      </c>
      <c r="BQ114" s="11" t="b">
        <f t="shared" si="45"/>
        <v>0</v>
      </c>
      <c r="BR114" s="11" t="b">
        <f t="shared" si="45"/>
        <v>0</v>
      </c>
      <c r="BU114" s="11" t="b">
        <f t="shared" si="34"/>
        <v>0</v>
      </c>
      <c r="BV114" s="11" t="b">
        <f t="shared" si="35"/>
        <v>0</v>
      </c>
      <c r="BW114" s="11" t="b">
        <f t="shared" si="47"/>
        <v>0</v>
      </c>
      <c r="BX114" s="11" t="b">
        <f t="shared" si="47"/>
        <v>0</v>
      </c>
      <c r="BY114" s="11" t="b">
        <f t="shared" si="47"/>
        <v>0</v>
      </c>
      <c r="BZ114" s="11" t="b">
        <f t="shared" si="47"/>
        <v>0</v>
      </c>
      <c r="CA114" s="11" t="b">
        <f t="shared" si="47"/>
        <v>0</v>
      </c>
      <c r="CB114" s="11" t="b">
        <f t="shared" si="47"/>
        <v>0</v>
      </c>
      <c r="CC114" s="11" t="b">
        <f t="shared" si="47"/>
        <v>0</v>
      </c>
      <c r="CD114" s="11" t="b">
        <f t="shared" si="47"/>
        <v>0</v>
      </c>
      <c r="CE114" s="11" t="b">
        <f t="shared" si="47"/>
        <v>0</v>
      </c>
      <c r="CF114" s="11" t="b">
        <f t="shared" si="47"/>
        <v>0</v>
      </c>
      <c r="CG114" s="11" t="b">
        <f t="shared" si="47"/>
        <v>0</v>
      </c>
      <c r="CH114" s="11" t="b">
        <f t="shared" si="47"/>
        <v>0</v>
      </c>
      <c r="CI114" s="11" t="b">
        <f t="shared" si="47"/>
        <v>0</v>
      </c>
      <c r="CJ114" s="11" t="b">
        <f t="shared" si="46"/>
        <v>0</v>
      </c>
      <c r="CK114" s="11" t="b">
        <f t="shared" si="37"/>
        <v>0</v>
      </c>
      <c r="CL114" s="11" t="b">
        <f t="shared" si="36"/>
        <v>0</v>
      </c>
    </row>
    <row r="115" spans="1:91">
      <c r="A115" t="s">
        <v>863</v>
      </c>
      <c r="B115" t="s">
        <v>864</v>
      </c>
      <c r="C115" t="s">
        <v>802</v>
      </c>
      <c r="D115" t="s">
        <v>70</v>
      </c>
      <c r="E115" t="s">
        <v>71</v>
      </c>
      <c r="F115" t="s">
        <v>56</v>
      </c>
      <c r="G115" t="s">
        <v>96</v>
      </c>
      <c r="H115" t="s">
        <v>640</v>
      </c>
      <c r="I115" t="str">
        <f t="shared" si="30"/>
        <v>Latvia</v>
      </c>
      <c r="J115" t="s">
        <v>74</v>
      </c>
      <c r="K115" t="s">
        <v>444</v>
      </c>
      <c r="L115">
        <v>5</v>
      </c>
      <c r="M115">
        <v>2</v>
      </c>
      <c r="N115">
        <v>5</v>
      </c>
      <c r="O115">
        <v>1</v>
      </c>
      <c r="P115">
        <v>6</v>
      </c>
      <c r="Q115">
        <v>2</v>
      </c>
      <c r="R115">
        <v>5</v>
      </c>
      <c r="S115">
        <v>0</v>
      </c>
      <c r="U115">
        <v>4</v>
      </c>
      <c r="V115">
        <v>0</v>
      </c>
      <c r="W115">
        <v>3</v>
      </c>
      <c r="X115">
        <v>2</v>
      </c>
      <c r="Y115">
        <v>6</v>
      </c>
      <c r="Z115">
        <v>2</v>
      </c>
      <c r="AA115">
        <v>3</v>
      </c>
      <c r="AB115">
        <v>3</v>
      </c>
      <c r="AC115">
        <v>0</v>
      </c>
      <c r="AD115">
        <v>6</v>
      </c>
      <c r="AE115" s="35">
        <v>0</v>
      </c>
      <c r="AF115">
        <v>3</v>
      </c>
      <c r="AG115">
        <v>3</v>
      </c>
      <c r="AH115">
        <v>3</v>
      </c>
      <c r="AI115">
        <v>5</v>
      </c>
      <c r="AJ115">
        <v>2</v>
      </c>
      <c r="AK115">
        <v>3</v>
      </c>
      <c r="AL115">
        <v>1</v>
      </c>
      <c r="AM115">
        <v>2</v>
      </c>
      <c r="AN115">
        <v>3</v>
      </c>
      <c r="AO115">
        <v>3</v>
      </c>
      <c r="AP115">
        <v>3</v>
      </c>
      <c r="AQ115">
        <v>3</v>
      </c>
      <c r="AR115">
        <v>6</v>
      </c>
      <c r="AS115">
        <v>2</v>
      </c>
      <c r="AT115">
        <f t="shared" si="42"/>
        <v>2.5</v>
      </c>
      <c r="AU115">
        <f t="shared" si="31"/>
        <v>0</v>
      </c>
      <c r="AV115">
        <f t="shared" si="43"/>
        <v>3.125</v>
      </c>
      <c r="AW115">
        <f t="shared" si="32"/>
        <v>1</v>
      </c>
      <c r="AX115" t="s">
        <v>145</v>
      </c>
      <c r="AY115" t="s">
        <v>865</v>
      </c>
      <c r="AZ115" t="s">
        <v>866</v>
      </c>
      <c r="BA115">
        <v>1</v>
      </c>
      <c r="BC115">
        <f t="shared" ref="BC115:BC178" si="48">IF(BB115="",BA115,BB115)</f>
        <v>1</v>
      </c>
      <c r="BD115">
        <v>1</v>
      </c>
      <c r="BE115">
        <v>2</v>
      </c>
      <c r="BF115">
        <f t="shared" si="33"/>
        <v>1</v>
      </c>
      <c r="BG115" t="s">
        <v>369</v>
      </c>
      <c r="BH115" t="s">
        <v>370</v>
      </c>
      <c r="BI115" s="1">
        <v>3.5185185185185185E-3</v>
      </c>
      <c r="BJ115" t="s">
        <v>867</v>
      </c>
      <c r="BK115" s="5" t="s">
        <v>736</v>
      </c>
      <c r="BL115" s="5" t="s">
        <v>1151</v>
      </c>
      <c r="BM115" s="11" t="b">
        <f t="shared" si="44"/>
        <v>0</v>
      </c>
      <c r="BN115" s="11" t="b">
        <f t="shared" si="44"/>
        <v>1</v>
      </c>
      <c r="BO115" s="11" t="b">
        <f t="shared" si="44"/>
        <v>0</v>
      </c>
      <c r="BP115" s="11" t="b">
        <f t="shared" si="44"/>
        <v>0</v>
      </c>
      <c r="BQ115" s="11" t="b">
        <f t="shared" si="45"/>
        <v>0</v>
      </c>
      <c r="BR115" s="11" t="b">
        <f t="shared" si="45"/>
        <v>0</v>
      </c>
      <c r="BU115" s="11" t="b">
        <f t="shared" si="34"/>
        <v>0</v>
      </c>
      <c r="BV115" s="11" t="b">
        <f t="shared" si="35"/>
        <v>0</v>
      </c>
      <c r="BW115" s="11" t="b">
        <f t="shared" si="47"/>
        <v>0</v>
      </c>
      <c r="BX115" s="11" t="b">
        <f t="shared" si="47"/>
        <v>0</v>
      </c>
      <c r="BY115" s="11" t="b">
        <f t="shared" si="47"/>
        <v>0</v>
      </c>
      <c r="BZ115" s="11" t="b">
        <f t="shared" si="47"/>
        <v>0</v>
      </c>
      <c r="CA115" s="11" t="b">
        <f t="shared" si="47"/>
        <v>0</v>
      </c>
      <c r="CB115" s="11" t="b">
        <f t="shared" si="47"/>
        <v>0</v>
      </c>
      <c r="CC115" s="11" t="b">
        <f t="shared" si="47"/>
        <v>0</v>
      </c>
      <c r="CD115" s="11" t="b">
        <f t="shared" si="47"/>
        <v>0</v>
      </c>
      <c r="CE115" s="11" t="b">
        <f t="shared" si="47"/>
        <v>0</v>
      </c>
      <c r="CF115" s="11" t="b">
        <f t="shared" si="47"/>
        <v>0</v>
      </c>
      <c r="CG115" s="11" t="b">
        <f t="shared" si="47"/>
        <v>0</v>
      </c>
      <c r="CH115" s="11" t="b">
        <f t="shared" si="47"/>
        <v>0</v>
      </c>
      <c r="CI115" s="11" t="b">
        <f t="shared" si="47"/>
        <v>0</v>
      </c>
      <c r="CJ115" s="11" t="b">
        <f t="shared" si="46"/>
        <v>0</v>
      </c>
      <c r="CK115" s="11" t="b">
        <f t="shared" si="37"/>
        <v>0</v>
      </c>
      <c r="CL115" s="11" t="b">
        <f t="shared" si="36"/>
        <v>0</v>
      </c>
      <c r="CM115" t="s">
        <v>868</v>
      </c>
    </row>
    <row r="116" spans="1:91">
      <c r="A116" t="s">
        <v>869</v>
      </c>
      <c r="B116" t="s">
        <v>870</v>
      </c>
      <c r="C116" t="s">
        <v>802</v>
      </c>
      <c r="D116" t="s">
        <v>70</v>
      </c>
      <c r="E116" t="s">
        <v>144</v>
      </c>
      <c r="F116" t="s">
        <v>56</v>
      </c>
      <c r="G116" t="s">
        <v>124</v>
      </c>
      <c r="H116" t="s">
        <v>109</v>
      </c>
      <c r="I116" t="str">
        <f t="shared" si="30"/>
        <v>UK</v>
      </c>
      <c r="J116" t="s">
        <v>59</v>
      </c>
      <c r="K116" t="s">
        <v>98</v>
      </c>
      <c r="L116">
        <v>1</v>
      </c>
      <c r="M116">
        <v>4</v>
      </c>
      <c r="N116">
        <v>2</v>
      </c>
      <c r="O116">
        <v>4</v>
      </c>
      <c r="P116">
        <v>0</v>
      </c>
      <c r="Q116">
        <v>5</v>
      </c>
      <c r="R116">
        <v>4</v>
      </c>
      <c r="S116">
        <v>1</v>
      </c>
      <c r="T116">
        <v>2</v>
      </c>
      <c r="V116">
        <v>1</v>
      </c>
      <c r="W116">
        <v>2</v>
      </c>
      <c r="X116">
        <v>4</v>
      </c>
      <c r="Y116">
        <v>5</v>
      </c>
      <c r="Z116">
        <v>3</v>
      </c>
      <c r="AA116">
        <v>5</v>
      </c>
      <c r="AB116">
        <v>3</v>
      </c>
      <c r="AC116">
        <v>3</v>
      </c>
      <c r="AD116">
        <v>3</v>
      </c>
      <c r="AE116" s="35">
        <v>1</v>
      </c>
      <c r="AF116">
        <v>4</v>
      </c>
      <c r="AG116">
        <v>1</v>
      </c>
      <c r="AH116">
        <v>1</v>
      </c>
      <c r="AI116">
        <v>5</v>
      </c>
      <c r="AJ116">
        <v>2</v>
      </c>
      <c r="AK116">
        <v>4</v>
      </c>
      <c r="AL116">
        <v>2</v>
      </c>
      <c r="AM116">
        <v>0</v>
      </c>
      <c r="AN116">
        <v>1</v>
      </c>
      <c r="AO116">
        <v>1</v>
      </c>
      <c r="AP116">
        <v>0</v>
      </c>
      <c r="AQ116">
        <v>1</v>
      </c>
      <c r="AR116">
        <v>6</v>
      </c>
      <c r="AS116">
        <v>3</v>
      </c>
      <c r="AT116">
        <f t="shared" si="42"/>
        <v>2.5</v>
      </c>
      <c r="AU116">
        <f t="shared" si="31"/>
        <v>0</v>
      </c>
      <c r="AV116">
        <f t="shared" si="43"/>
        <v>3.25</v>
      </c>
      <c r="AW116">
        <f t="shared" si="32"/>
        <v>1</v>
      </c>
      <c r="AX116" t="s">
        <v>282</v>
      </c>
      <c r="AY116" t="s">
        <v>871</v>
      </c>
      <c r="AZ116" t="s">
        <v>872</v>
      </c>
      <c r="BA116">
        <v>0</v>
      </c>
      <c r="BB116">
        <v>0</v>
      </c>
      <c r="BC116">
        <f t="shared" si="48"/>
        <v>0</v>
      </c>
      <c r="BD116">
        <v>2</v>
      </c>
      <c r="BE116">
        <v>3</v>
      </c>
      <c r="BF116">
        <f t="shared" si="33"/>
        <v>1</v>
      </c>
      <c r="BG116" t="s">
        <v>873</v>
      </c>
      <c r="BH116" t="s">
        <v>793</v>
      </c>
      <c r="BI116" s="1">
        <v>9.8611111111111104E-3</v>
      </c>
      <c r="BK116" s="5" t="s">
        <v>1041</v>
      </c>
      <c r="BM116" s="11" t="b">
        <f t="shared" si="44"/>
        <v>0</v>
      </c>
      <c r="BN116" s="11" t="b">
        <f t="shared" si="44"/>
        <v>0</v>
      </c>
      <c r="BO116" s="11" t="b">
        <f t="shared" si="44"/>
        <v>0</v>
      </c>
      <c r="BP116" s="11" t="b">
        <f t="shared" si="44"/>
        <v>0</v>
      </c>
      <c r="BQ116" s="11" t="b">
        <f t="shared" si="45"/>
        <v>0</v>
      </c>
      <c r="BR116" s="11" t="b">
        <f t="shared" si="45"/>
        <v>0</v>
      </c>
      <c r="BU116" s="11" t="b">
        <f t="shared" si="34"/>
        <v>0</v>
      </c>
      <c r="BV116" s="11" t="b">
        <f t="shared" si="35"/>
        <v>0</v>
      </c>
      <c r="BW116" s="11" t="b">
        <f t="shared" si="47"/>
        <v>0</v>
      </c>
      <c r="BX116" s="11" t="b">
        <f t="shared" si="47"/>
        <v>0</v>
      </c>
      <c r="BY116" s="11" t="b">
        <f t="shared" si="47"/>
        <v>0</v>
      </c>
      <c r="BZ116" s="11" t="b">
        <f t="shared" si="47"/>
        <v>0</v>
      </c>
      <c r="CA116" s="11" t="b">
        <f t="shared" si="47"/>
        <v>0</v>
      </c>
      <c r="CB116" s="11" t="b">
        <f t="shared" si="47"/>
        <v>0</v>
      </c>
      <c r="CC116" s="11" t="b">
        <f t="shared" si="47"/>
        <v>0</v>
      </c>
      <c r="CD116" s="11" t="b">
        <f t="shared" si="47"/>
        <v>0</v>
      </c>
      <c r="CE116" s="11" t="b">
        <f t="shared" si="47"/>
        <v>0</v>
      </c>
      <c r="CF116" s="11" t="b">
        <f t="shared" si="47"/>
        <v>0</v>
      </c>
      <c r="CG116" s="11" t="b">
        <f t="shared" si="47"/>
        <v>0</v>
      </c>
      <c r="CH116" s="11" t="b">
        <f t="shared" si="47"/>
        <v>0</v>
      </c>
      <c r="CI116" s="11" t="b">
        <f t="shared" si="47"/>
        <v>0</v>
      </c>
      <c r="CJ116" s="11" t="b">
        <f t="shared" si="46"/>
        <v>0</v>
      </c>
      <c r="CK116" s="11" t="b">
        <f t="shared" si="37"/>
        <v>0</v>
      </c>
      <c r="CL116" s="11" t="b">
        <f t="shared" si="36"/>
        <v>0</v>
      </c>
      <c r="CM116" t="s">
        <v>874</v>
      </c>
    </row>
    <row r="117" spans="1:91">
      <c r="A117" t="s">
        <v>875</v>
      </c>
      <c r="B117" t="s">
        <v>876</v>
      </c>
      <c r="C117" t="s">
        <v>802</v>
      </c>
      <c r="D117" t="s">
        <v>70</v>
      </c>
      <c r="E117" t="s">
        <v>71</v>
      </c>
      <c r="F117" t="s">
        <v>83</v>
      </c>
      <c r="G117" t="s">
        <v>96</v>
      </c>
      <c r="H117" t="s">
        <v>84</v>
      </c>
      <c r="I117" t="str">
        <f t="shared" si="30"/>
        <v>United States</v>
      </c>
      <c r="J117" t="s">
        <v>74</v>
      </c>
      <c r="K117" t="s">
        <v>60</v>
      </c>
      <c r="L117">
        <v>5</v>
      </c>
      <c r="M117">
        <v>3</v>
      </c>
      <c r="N117">
        <v>5</v>
      </c>
      <c r="O117">
        <v>4</v>
      </c>
      <c r="P117">
        <v>5</v>
      </c>
      <c r="Q117">
        <v>3</v>
      </c>
      <c r="R117">
        <v>2</v>
      </c>
      <c r="S117">
        <v>1</v>
      </c>
      <c r="T117">
        <v>3</v>
      </c>
      <c r="V117">
        <v>4</v>
      </c>
      <c r="W117">
        <v>4</v>
      </c>
      <c r="X117">
        <v>5</v>
      </c>
      <c r="Y117">
        <v>6</v>
      </c>
      <c r="Z117">
        <v>6</v>
      </c>
      <c r="AA117">
        <v>6</v>
      </c>
      <c r="AB117">
        <v>5</v>
      </c>
      <c r="AC117">
        <v>1</v>
      </c>
      <c r="AD117">
        <v>5</v>
      </c>
      <c r="AE117" s="35">
        <v>6</v>
      </c>
      <c r="AF117">
        <v>6</v>
      </c>
      <c r="AG117">
        <v>4</v>
      </c>
      <c r="AH117">
        <v>4</v>
      </c>
      <c r="AI117">
        <v>6</v>
      </c>
      <c r="AJ117">
        <v>5</v>
      </c>
      <c r="AK117">
        <v>5</v>
      </c>
      <c r="AL117">
        <v>5</v>
      </c>
      <c r="AM117">
        <v>5</v>
      </c>
      <c r="AN117">
        <v>5</v>
      </c>
      <c r="AO117">
        <v>5</v>
      </c>
      <c r="AP117">
        <v>5</v>
      </c>
      <c r="AQ117">
        <v>5</v>
      </c>
      <c r="AR117">
        <v>6</v>
      </c>
      <c r="AS117">
        <v>5</v>
      </c>
      <c r="AT117">
        <f t="shared" si="42"/>
        <v>5.125</v>
      </c>
      <c r="AU117">
        <f t="shared" si="31"/>
        <v>1</v>
      </c>
      <c r="AV117">
        <f t="shared" si="43"/>
        <v>5.125</v>
      </c>
      <c r="AW117">
        <f t="shared" si="32"/>
        <v>1</v>
      </c>
      <c r="AX117" t="s">
        <v>282</v>
      </c>
      <c r="AY117" t="s">
        <v>104</v>
      </c>
      <c r="AZ117" t="s">
        <v>527</v>
      </c>
      <c r="BA117">
        <v>2</v>
      </c>
      <c r="BC117">
        <f t="shared" si="48"/>
        <v>2</v>
      </c>
      <c r="BD117">
        <v>1</v>
      </c>
      <c r="BE117">
        <v>5</v>
      </c>
      <c r="BF117">
        <f t="shared" si="33"/>
        <v>1</v>
      </c>
      <c r="BG117" t="s">
        <v>839</v>
      </c>
      <c r="BH117" t="s">
        <v>370</v>
      </c>
      <c r="BI117" s="1">
        <v>4.5717592592592589E-3</v>
      </c>
      <c r="BK117" s="5" t="s">
        <v>1041</v>
      </c>
      <c r="BM117" s="11" t="b">
        <f t="shared" si="44"/>
        <v>0</v>
      </c>
      <c r="BN117" s="11" t="b">
        <f t="shared" si="44"/>
        <v>0</v>
      </c>
      <c r="BO117" s="11" t="b">
        <f t="shared" si="44"/>
        <v>0</v>
      </c>
      <c r="BP117" s="11" t="b">
        <f t="shared" si="44"/>
        <v>0</v>
      </c>
      <c r="BQ117" s="11" t="b">
        <f t="shared" si="45"/>
        <v>0</v>
      </c>
      <c r="BR117" s="11" t="b">
        <f t="shared" si="45"/>
        <v>0</v>
      </c>
      <c r="BU117" s="11" t="b">
        <f t="shared" si="34"/>
        <v>0</v>
      </c>
      <c r="BV117" s="11" t="b">
        <f t="shared" si="35"/>
        <v>0</v>
      </c>
      <c r="BW117" s="11" t="b">
        <f t="shared" si="47"/>
        <v>0</v>
      </c>
      <c r="BX117" s="11" t="b">
        <f t="shared" si="47"/>
        <v>0</v>
      </c>
      <c r="BY117" s="11" t="b">
        <f t="shared" si="47"/>
        <v>0</v>
      </c>
      <c r="BZ117" s="11" t="b">
        <f t="shared" si="47"/>
        <v>0</v>
      </c>
      <c r="CA117" s="11" t="b">
        <f t="shared" si="47"/>
        <v>0</v>
      </c>
      <c r="CB117" s="11" t="b">
        <f t="shared" si="47"/>
        <v>0</v>
      </c>
      <c r="CC117" s="11" t="b">
        <f t="shared" si="47"/>
        <v>0</v>
      </c>
      <c r="CD117" s="11" t="b">
        <f t="shared" si="47"/>
        <v>0</v>
      </c>
      <c r="CE117" s="11" t="b">
        <f t="shared" si="47"/>
        <v>0</v>
      </c>
      <c r="CF117" s="11" t="b">
        <f t="shared" si="47"/>
        <v>0</v>
      </c>
      <c r="CG117" s="11" t="b">
        <f t="shared" si="47"/>
        <v>0</v>
      </c>
      <c r="CH117" s="11" t="b">
        <f t="shared" si="47"/>
        <v>0</v>
      </c>
      <c r="CI117" s="11" t="b">
        <f t="shared" si="47"/>
        <v>0</v>
      </c>
      <c r="CJ117" s="11" t="b">
        <f t="shared" si="46"/>
        <v>0</v>
      </c>
      <c r="CK117" s="11" t="b">
        <f t="shared" si="37"/>
        <v>0</v>
      </c>
      <c r="CL117" s="11" t="b">
        <f t="shared" si="36"/>
        <v>0</v>
      </c>
    </row>
    <row r="118" spans="1:91">
      <c r="A118" t="s">
        <v>877</v>
      </c>
      <c r="B118" t="s">
        <v>878</v>
      </c>
      <c r="C118" t="s">
        <v>802</v>
      </c>
      <c r="D118" t="s">
        <v>70</v>
      </c>
      <c r="E118" t="s">
        <v>71</v>
      </c>
      <c r="F118" t="s">
        <v>56</v>
      </c>
      <c r="G118" t="s">
        <v>96</v>
      </c>
      <c r="H118" t="s">
        <v>879</v>
      </c>
      <c r="I118" t="str">
        <f t="shared" si="30"/>
        <v>Glasgow</v>
      </c>
      <c r="J118" t="s">
        <v>59</v>
      </c>
      <c r="K118" t="s">
        <v>98</v>
      </c>
      <c r="L118">
        <v>2</v>
      </c>
      <c r="M118">
        <v>3</v>
      </c>
      <c r="N118">
        <v>3</v>
      </c>
      <c r="O118">
        <v>2</v>
      </c>
      <c r="P118">
        <v>3</v>
      </c>
      <c r="Q118">
        <v>1</v>
      </c>
      <c r="R118">
        <v>1</v>
      </c>
      <c r="S118">
        <v>1</v>
      </c>
      <c r="T118">
        <v>2</v>
      </c>
      <c r="V118">
        <v>4</v>
      </c>
      <c r="W118">
        <v>6</v>
      </c>
      <c r="X118">
        <v>3</v>
      </c>
      <c r="Y118">
        <v>3</v>
      </c>
      <c r="Z118">
        <v>4</v>
      </c>
      <c r="AA118">
        <v>6</v>
      </c>
      <c r="AB118">
        <v>1</v>
      </c>
      <c r="AC118">
        <v>3</v>
      </c>
      <c r="AD118">
        <v>3</v>
      </c>
      <c r="AE118" s="35">
        <v>3</v>
      </c>
      <c r="AF118">
        <v>4</v>
      </c>
      <c r="AG118">
        <v>6</v>
      </c>
      <c r="AH118">
        <v>4</v>
      </c>
      <c r="AI118">
        <v>5</v>
      </c>
      <c r="AJ118">
        <v>4</v>
      </c>
      <c r="AK118">
        <v>3</v>
      </c>
      <c r="AL118">
        <v>4</v>
      </c>
      <c r="AM118">
        <v>5</v>
      </c>
      <c r="AN118">
        <v>4</v>
      </c>
      <c r="AO118">
        <v>4</v>
      </c>
      <c r="AP118">
        <v>4</v>
      </c>
      <c r="AQ118">
        <v>4</v>
      </c>
      <c r="AR118">
        <v>6</v>
      </c>
      <c r="AS118">
        <v>6</v>
      </c>
      <c r="AT118">
        <f t="shared" si="42"/>
        <v>4.125</v>
      </c>
      <c r="AU118">
        <f t="shared" si="31"/>
        <v>1</v>
      </c>
      <c r="AV118">
        <f t="shared" si="43"/>
        <v>3.75</v>
      </c>
      <c r="AW118">
        <f t="shared" si="32"/>
        <v>1</v>
      </c>
      <c r="AX118" t="s">
        <v>86</v>
      </c>
      <c r="AY118" t="s">
        <v>139</v>
      </c>
      <c r="AZ118" t="s">
        <v>249</v>
      </c>
      <c r="BA118">
        <v>1</v>
      </c>
      <c r="BC118">
        <f t="shared" si="48"/>
        <v>1</v>
      </c>
      <c r="BD118">
        <v>1</v>
      </c>
      <c r="BE118">
        <v>2</v>
      </c>
      <c r="BF118">
        <f t="shared" si="33"/>
        <v>1</v>
      </c>
      <c r="BG118" t="s">
        <v>106</v>
      </c>
      <c r="BH118" t="s">
        <v>90</v>
      </c>
      <c r="BI118" s="1">
        <v>4.0740740740740746E-3</v>
      </c>
      <c r="BJ118" t="s">
        <v>880</v>
      </c>
      <c r="BK118" s="5" t="s">
        <v>1051</v>
      </c>
      <c r="BM118" s="11" t="b">
        <f t="shared" si="44"/>
        <v>0</v>
      </c>
      <c r="BN118" s="11" t="b">
        <f t="shared" si="44"/>
        <v>0</v>
      </c>
      <c r="BO118" s="11" t="b">
        <f t="shared" si="44"/>
        <v>0</v>
      </c>
      <c r="BP118" s="11" t="b">
        <f t="shared" si="44"/>
        <v>0</v>
      </c>
      <c r="BQ118" s="11" t="b">
        <f t="shared" si="45"/>
        <v>0</v>
      </c>
      <c r="BR118" s="11" t="b">
        <f t="shared" si="45"/>
        <v>0</v>
      </c>
      <c r="BS118" s="5" t="s">
        <v>1050</v>
      </c>
      <c r="BT118" s="5" t="s">
        <v>1095</v>
      </c>
      <c r="BU118" s="11" t="b">
        <f t="shared" si="34"/>
        <v>0</v>
      </c>
      <c r="BV118" s="11" t="b">
        <f t="shared" si="35"/>
        <v>1</v>
      </c>
      <c r="BW118" s="11" t="b">
        <f t="shared" si="47"/>
        <v>0</v>
      </c>
      <c r="BX118" s="11" t="b">
        <f t="shared" si="47"/>
        <v>0</v>
      </c>
      <c r="BY118" s="11" t="b">
        <f t="shared" si="47"/>
        <v>0</v>
      </c>
      <c r="BZ118" s="11" t="b">
        <f t="shared" si="47"/>
        <v>1</v>
      </c>
      <c r="CA118" s="11" t="b">
        <f t="shared" si="47"/>
        <v>0</v>
      </c>
      <c r="CB118" s="11" t="b">
        <f t="shared" si="47"/>
        <v>0</v>
      </c>
      <c r="CC118" s="11" t="b">
        <f t="shared" si="47"/>
        <v>0</v>
      </c>
      <c r="CD118" s="11" t="b">
        <f t="shared" si="47"/>
        <v>0</v>
      </c>
      <c r="CE118" s="11" t="b">
        <f t="shared" si="47"/>
        <v>0</v>
      </c>
      <c r="CF118" s="11" t="b">
        <f t="shared" si="47"/>
        <v>0</v>
      </c>
      <c r="CG118" s="11" t="b">
        <f t="shared" si="47"/>
        <v>0</v>
      </c>
      <c r="CH118" s="11" t="b">
        <f t="shared" si="47"/>
        <v>0</v>
      </c>
      <c r="CI118" s="11" t="b">
        <f t="shared" si="47"/>
        <v>0</v>
      </c>
      <c r="CJ118" s="11" t="b">
        <f t="shared" si="46"/>
        <v>0</v>
      </c>
      <c r="CK118" s="11" t="b">
        <f t="shared" si="37"/>
        <v>0</v>
      </c>
      <c r="CL118" s="11" t="b">
        <f t="shared" si="36"/>
        <v>0</v>
      </c>
    </row>
    <row r="119" spans="1:91">
      <c r="A119" t="s">
        <v>881</v>
      </c>
      <c r="B119" t="s">
        <v>882</v>
      </c>
      <c r="C119" t="s">
        <v>802</v>
      </c>
      <c r="D119" t="s">
        <v>70</v>
      </c>
      <c r="E119" t="s">
        <v>55</v>
      </c>
      <c r="F119" t="s">
        <v>56</v>
      </c>
      <c r="G119" t="s">
        <v>96</v>
      </c>
      <c r="H119" t="s">
        <v>883</v>
      </c>
      <c r="I119" t="str">
        <f t="shared" si="30"/>
        <v>Pakistan</v>
      </c>
      <c r="J119" t="s">
        <v>74</v>
      </c>
      <c r="K119" t="s">
        <v>85</v>
      </c>
      <c r="L119">
        <v>3</v>
      </c>
      <c r="M119">
        <v>2</v>
      </c>
      <c r="N119">
        <v>3</v>
      </c>
      <c r="O119">
        <v>2</v>
      </c>
      <c r="P119">
        <v>4</v>
      </c>
      <c r="Q119">
        <v>4</v>
      </c>
      <c r="R119">
        <v>3</v>
      </c>
      <c r="S119">
        <v>0</v>
      </c>
      <c r="U119">
        <v>4</v>
      </c>
      <c r="V119">
        <v>4</v>
      </c>
      <c r="W119">
        <v>5</v>
      </c>
      <c r="X119">
        <v>3</v>
      </c>
      <c r="Y119">
        <v>4</v>
      </c>
      <c r="Z119">
        <v>5</v>
      </c>
      <c r="AA119">
        <v>5</v>
      </c>
      <c r="AB119">
        <v>3</v>
      </c>
      <c r="AC119">
        <v>1</v>
      </c>
      <c r="AD119">
        <v>5</v>
      </c>
      <c r="AE119" s="35">
        <v>6</v>
      </c>
      <c r="AF119">
        <v>3</v>
      </c>
      <c r="AG119">
        <v>5</v>
      </c>
      <c r="AH119">
        <v>3</v>
      </c>
      <c r="AI119">
        <v>6</v>
      </c>
      <c r="AJ119">
        <v>5</v>
      </c>
      <c r="AK119">
        <v>5</v>
      </c>
      <c r="AL119">
        <v>1</v>
      </c>
      <c r="AM119">
        <v>6</v>
      </c>
      <c r="AN119">
        <v>6</v>
      </c>
      <c r="AO119">
        <v>6</v>
      </c>
      <c r="AP119">
        <v>6</v>
      </c>
      <c r="AQ119">
        <v>6</v>
      </c>
      <c r="AR119">
        <v>6</v>
      </c>
      <c r="AS119">
        <v>4</v>
      </c>
      <c r="AT119">
        <f t="shared" si="42"/>
        <v>4.25</v>
      </c>
      <c r="AU119">
        <f t="shared" si="31"/>
        <v>1</v>
      </c>
      <c r="AV119">
        <f t="shared" si="43"/>
        <v>4.25</v>
      </c>
      <c r="AW119">
        <f t="shared" si="32"/>
        <v>1</v>
      </c>
      <c r="AX119" t="s">
        <v>145</v>
      </c>
      <c r="AY119" t="s">
        <v>245</v>
      </c>
      <c r="AZ119" t="s">
        <v>884</v>
      </c>
      <c r="BA119">
        <v>1</v>
      </c>
      <c r="BC119">
        <f t="shared" si="48"/>
        <v>1</v>
      </c>
      <c r="BD119">
        <v>1</v>
      </c>
      <c r="BE119">
        <v>2</v>
      </c>
      <c r="BF119">
        <f t="shared" si="33"/>
        <v>1</v>
      </c>
      <c r="BG119" t="s">
        <v>257</v>
      </c>
      <c r="BH119" t="s">
        <v>149</v>
      </c>
      <c r="BI119" s="1">
        <v>3.7731481481481483E-3</v>
      </c>
      <c r="BJ119" t="s">
        <v>885</v>
      </c>
      <c r="BK119" s="5" t="s">
        <v>1042</v>
      </c>
      <c r="BM119" s="11" t="b">
        <f t="shared" si="44"/>
        <v>0</v>
      </c>
      <c r="BN119" s="11" t="b">
        <f t="shared" si="44"/>
        <v>0</v>
      </c>
      <c r="BO119" s="11" t="b">
        <f t="shared" si="44"/>
        <v>0</v>
      </c>
      <c r="BP119" s="11" t="b">
        <f t="shared" si="44"/>
        <v>0</v>
      </c>
      <c r="BQ119" s="11" t="b">
        <f t="shared" si="45"/>
        <v>0</v>
      </c>
      <c r="BR119" s="11" t="b">
        <f t="shared" si="45"/>
        <v>0</v>
      </c>
      <c r="BS119" s="5" t="s">
        <v>1045</v>
      </c>
      <c r="BT119" s="5" t="s">
        <v>1073</v>
      </c>
      <c r="BU119" s="11" t="b">
        <f t="shared" si="34"/>
        <v>0</v>
      </c>
      <c r="BV119" s="11" t="b">
        <f t="shared" si="35"/>
        <v>0</v>
      </c>
      <c r="BW119" s="11" t="b">
        <f t="shared" si="47"/>
        <v>0</v>
      </c>
      <c r="BX119" s="11" t="b">
        <f t="shared" si="47"/>
        <v>1</v>
      </c>
      <c r="BY119" s="11" t="b">
        <f t="shared" si="47"/>
        <v>0</v>
      </c>
      <c r="BZ119" s="11" t="b">
        <f t="shared" si="47"/>
        <v>0</v>
      </c>
      <c r="CA119" s="11" t="b">
        <f t="shared" si="47"/>
        <v>0</v>
      </c>
      <c r="CB119" s="11" t="b">
        <f t="shared" si="47"/>
        <v>0</v>
      </c>
      <c r="CC119" s="11" t="b">
        <f t="shared" si="47"/>
        <v>0</v>
      </c>
      <c r="CD119" s="11" t="b">
        <f t="shared" si="47"/>
        <v>0</v>
      </c>
      <c r="CE119" s="11" t="b">
        <f t="shared" si="47"/>
        <v>0</v>
      </c>
      <c r="CF119" s="11" t="b">
        <f t="shared" si="47"/>
        <v>0</v>
      </c>
      <c r="CG119" s="11" t="b">
        <f t="shared" si="47"/>
        <v>1</v>
      </c>
      <c r="CH119" s="11" t="b">
        <f t="shared" si="47"/>
        <v>0</v>
      </c>
      <c r="CI119" s="11" t="b">
        <f t="shared" si="47"/>
        <v>0</v>
      </c>
      <c r="CJ119" s="11" t="b">
        <f t="shared" si="46"/>
        <v>0</v>
      </c>
      <c r="CK119" s="11" t="b">
        <f t="shared" si="37"/>
        <v>1</v>
      </c>
      <c r="CL119" s="11" t="b">
        <f t="shared" si="36"/>
        <v>0</v>
      </c>
    </row>
    <row r="120" spans="1:91">
      <c r="A120" t="s">
        <v>886</v>
      </c>
      <c r="B120" t="s">
        <v>887</v>
      </c>
      <c r="C120" t="s">
        <v>802</v>
      </c>
      <c r="D120" t="s">
        <v>54</v>
      </c>
      <c r="E120" t="s">
        <v>82</v>
      </c>
      <c r="F120" t="s">
        <v>116</v>
      </c>
      <c r="G120" t="s">
        <v>96</v>
      </c>
      <c r="H120" t="s">
        <v>185</v>
      </c>
      <c r="I120" t="str">
        <f t="shared" si="30"/>
        <v>Italy</v>
      </c>
      <c r="J120" t="s">
        <v>74</v>
      </c>
      <c r="K120" t="s">
        <v>60</v>
      </c>
      <c r="L120">
        <v>2</v>
      </c>
      <c r="M120">
        <v>5</v>
      </c>
      <c r="N120">
        <v>3</v>
      </c>
      <c r="O120">
        <v>4</v>
      </c>
      <c r="P120">
        <v>5</v>
      </c>
      <c r="Q120">
        <v>5</v>
      </c>
      <c r="R120">
        <v>5</v>
      </c>
      <c r="S120">
        <v>0</v>
      </c>
      <c r="U120">
        <v>4</v>
      </c>
      <c r="V120">
        <v>5</v>
      </c>
      <c r="W120">
        <v>5</v>
      </c>
      <c r="X120">
        <v>5</v>
      </c>
      <c r="Y120">
        <v>5</v>
      </c>
      <c r="Z120">
        <v>4</v>
      </c>
      <c r="AA120">
        <v>4</v>
      </c>
      <c r="AB120">
        <v>5</v>
      </c>
      <c r="AC120">
        <v>1</v>
      </c>
      <c r="AD120">
        <v>5</v>
      </c>
      <c r="AE120" s="35">
        <v>5</v>
      </c>
      <c r="AF120">
        <v>5</v>
      </c>
      <c r="AG120">
        <v>5</v>
      </c>
      <c r="AH120">
        <v>5</v>
      </c>
      <c r="AI120">
        <v>6</v>
      </c>
      <c r="AJ120">
        <v>6</v>
      </c>
      <c r="AK120">
        <v>5</v>
      </c>
      <c r="AL120">
        <v>1</v>
      </c>
      <c r="AM120">
        <v>6</v>
      </c>
      <c r="AN120">
        <v>5</v>
      </c>
      <c r="AO120">
        <v>5</v>
      </c>
      <c r="AP120">
        <v>5</v>
      </c>
      <c r="AQ120">
        <v>5</v>
      </c>
      <c r="AR120">
        <v>6</v>
      </c>
      <c r="AS120">
        <v>4</v>
      </c>
      <c r="AT120">
        <f t="shared" si="42"/>
        <v>4.75</v>
      </c>
      <c r="AU120">
        <f t="shared" si="31"/>
        <v>1</v>
      </c>
      <c r="AV120">
        <f t="shared" si="43"/>
        <v>4.75</v>
      </c>
      <c r="AW120">
        <f t="shared" si="32"/>
        <v>1</v>
      </c>
      <c r="AX120" t="s">
        <v>341</v>
      </c>
      <c r="AY120" t="s">
        <v>888</v>
      </c>
      <c r="AZ120" t="s">
        <v>889</v>
      </c>
      <c r="BA120">
        <v>0</v>
      </c>
      <c r="BB120">
        <v>1</v>
      </c>
      <c r="BC120">
        <f t="shared" si="48"/>
        <v>1</v>
      </c>
      <c r="BD120">
        <v>1</v>
      </c>
      <c r="BE120">
        <v>2</v>
      </c>
      <c r="BF120">
        <f t="shared" si="33"/>
        <v>1</v>
      </c>
      <c r="BG120" t="s">
        <v>307</v>
      </c>
      <c r="BH120" t="s">
        <v>308</v>
      </c>
      <c r="BI120" s="1">
        <v>5.5092592592592589E-3</v>
      </c>
      <c r="BK120" s="5" t="s">
        <v>1041</v>
      </c>
      <c r="BM120" s="11" t="b">
        <f t="shared" ref="BM120:BP139" si="49">ISNUMBER(SEARCH(BM$2,$BL120))</f>
        <v>0</v>
      </c>
      <c r="BN120" s="11" t="b">
        <f t="shared" si="49"/>
        <v>0</v>
      </c>
      <c r="BO120" s="11" t="b">
        <f t="shared" si="49"/>
        <v>0</v>
      </c>
      <c r="BP120" s="11" t="b">
        <f t="shared" si="49"/>
        <v>0</v>
      </c>
      <c r="BQ120" s="11" t="b">
        <f t="shared" si="45"/>
        <v>0</v>
      </c>
      <c r="BR120" s="11" t="b">
        <f t="shared" si="45"/>
        <v>0</v>
      </c>
      <c r="BU120" s="11" t="b">
        <f t="shared" si="34"/>
        <v>0</v>
      </c>
      <c r="BV120" s="11" t="b">
        <f t="shared" si="35"/>
        <v>0</v>
      </c>
      <c r="BW120" s="11" t="b">
        <f t="shared" si="47"/>
        <v>0</v>
      </c>
      <c r="BX120" s="11" t="b">
        <f t="shared" si="47"/>
        <v>0</v>
      </c>
      <c r="BY120" s="11" t="b">
        <f t="shared" si="47"/>
        <v>0</v>
      </c>
      <c r="BZ120" s="11" t="b">
        <f t="shared" si="47"/>
        <v>0</v>
      </c>
      <c r="CA120" s="11" t="b">
        <f t="shared" si="47"/>
        <v>0</v>
      </c>
      <c r="CB120" s="11" t="b">
        <f t="shared" si="47"/>
        <v>0</v>
      </c>
      <c r="CC120" s="11" t="b">
        <f t="shared" si="47"/>
        <v>0</v>
      </c>
      <c r="CD120" s="11" t="b">
        <f t="shared" si="47"/>
        <v>0</v>
      </c>
      <c r="CE120" s="11" t="b">
        <f t="shared" si="47"/>
        <v>0</v>
      </c>
      <c r="CF120" s="11" t="b">
        <f t="shared" si="47"/>
        <v>0</v>
      </c>
      <c r="CG120" s="11" t="b">
        <f t="shared" si="47"/>
        <v>0</v>
      </c>
      <c r="CH120" s="11" t="b">
        <f t="shared" si="47"/>
        <v>0</v>
      </c>
      <c r="CI120" s="11" t="b">
        <f t="shared" si="47"/>
        <v>0</v>
      </c>
      <c r="CJ120" s="11" t="b">
        <f t="shared" si="46"/>
        <v>0</v>
      </c>
      <c r="CK120" s="11" t="b">
        <f t="shared" si="37"/>
        <v>0</v>
      </c>
      <c r="CL120" s="11" t="b">
        <f t="shared" si="36"/>
        <v>0</v>
      </c>
    </row>
    <row r="121" spans="1:91">
      <c r="A121" t="s">
        <v>890</v>
      </c>
      <c r="B121" t="s">
        <v>891</v>
      </c>
      <c r="C121" t="s">
        <v>802</v>
      </c>
      <c r="D121" t="s">
        <v>54</v>
      </c>
      <c r="E121" t="s">
        <v>71</v>
      </c>
      <c r="F121" t="s">
        <v>56</v>
      </c>
      <c r="G121" t="s">
        <v>96</v>
      </c>
      <c r="H121" t="s">
        <v>892</v>
      </c>
      <c r="I121" t="str">
        <f t="shared" si="30"/>
        <v>Leeds</v>
      </c>
      <c r="J121" t="s">
        <v>74</v>
      </c>
      <c r="K121" t="s">
        <v>98</v>
      </c>
      <c r="L121">
        <v>3</v>
      </c>
      <c r="M121">
        <v>2</v>
      </c>
      <c r="N121">
        <v>3</v>
      </c>
      <c r="O121">
        <v>3</v>
      </c>
      <c r="P121">
        <v>3</v>
      </c>
      <c r="Q121">
        <v>4</v>
      </c>
      <c r="R121">
        <v>3</v>
      </c>
      <c r="S121">
        <v>1</v>
      </c>
      <c r="T121">
        <v>2</v>
      </c>
      <c r="V121">
        <v>6</v>
      </c>
      <c r="W121">
        <v>6</v>
      </c>
      <c r="X121">
        <v>6</v>
      </c>
      <c r="Y121">
        <v>5</v>
      </c>
      <c r="Z121">
        <v>6</v>
      </c>
      <c r="AA121">
        <v>6</v>
      </c>
      <c r="AB121">
        <v>6</v>
      </c>
      <c r="AC121">
        <v>0</v>
      </c>
      <c r="AD121">
        <v>6</v>
      </c>
      <c r="AE121" s="35">
        <v>6</v>
      </c>
      <c r="AF121">
        <v>6</v>
      </c>
      <c r="AG121">
        <v>6</v>
      </c>
      <c r="AH121">
        <v>6</v>
      </c>
      <c r="AI121">
        <v>6</v>
      </c>
      <c r="AJ121">
        <v>6</v>
      </c>
      <c r="AK121">
        <v>6</v>
      </c>
      <c r="AL121">
        <v>6</v>
      </c>
      <c r="AM121">
        <v>6</v>
      </c>
      <c r="AN121">
        <v>6</v>
      </c>
      <c r="AO121">
        <v>6</v>
      </c>
      <c r="AP121">
        <v>5</v>
      </c>
      <c r="AQ121">
        <v>6</v>
      </c>
      <c r="AR121">
        <v>6</v>
      </c>
      <c r="AS121">
        <v>6</v>
      </c>
      <c r="AT121">
        <f t="shared" si="42"/>
        <v>6</v>
      </c>
      <c r="AU121">
        <f t="shared" si="31"/>
        <v>1</v>
      </c>
      <c r="AV121">
        <f t="shared" si="43"/>
        <v>5.875</v>
      </c>
      <c r="AW121">
        <f t="shared" si="32"/>
        <v>1</v>
      </c>
      <c r="AX121" t="s">
        <v>282</v>
      </c>
      <c r="AY121" t="s">
        <v>87</v>
      </c>
      <c r="AZ121" t="s">
        <v>284</v>
      </c>
      <c r="BA121">
        <v>2</v>
      </c>
      <c r="BC121">
        <f t="shared" si="48"/>
        <v>2</v>
      </c>
      <c r="BD121">
        <v>1</v>
      </c>
      <c r="BE121">
        <v>2</v>
      </c>
      <c r="BF121">
        <f t="shared" si="33"/>
        <v>1</v>
      </c>
      <c r="BG121" t="s">
        <v>292</v>
      </c>
      <c r="BH121" t="s">
        <v>286</v>
      </c>
      <c r="BI121" s="1">
        <v>2.3958333333333336E-3</v>
      </c>
      <c r="BJ121" t="s">
        <v>893</v>
      </c>
      <c r="BK121" s="5" t="s">
        <v>736</v>
      </c>
      <c r="BL121" s="5" t="s">
        <v>1159</v>
      </c>
      <c r="BM121" s="11" t="b">
        <f t="shared" si="49"/>
        <v>0</v>
      </c>
      <c r="BN121" s="11" t="b">
        <f t="shared" si="49"/>
        <v>0</v>
      </c>
      <c r="BO121" s="11" t="b">
        <f t="shared" si="49"/>
        <v>1</v>
      </c>
      <c r="BP121" s="11" t="b">
        <f t="shared" si="49"/>
        <v>0</v>
      </c>
      <c r="BQ121" s="11" t="b">
        <f t="shared" si="45"/>
        <v>0</v>
      </c>
      <c r="BR121" s="11" t="b">
        <f t="shared" si="45"/>
        <v>0</v>
      </c>
      <c r="BU121" s="11" t="b">
        <f t="shared" si="34"/>
        <v>0</v>
      </c>
      <c r="BV121" s="11" t="b">
        <f t="shared" si="35"/>
        <v>0</v>
      </c>
      <c r="BW121" s="11" t="b">
        <f t="shared" si="47"/>
        <v>0</v>
      </c>
      <c r="BX121" s="11" t="b">
        <f t="shared" si="47"/>
        <v>0</v>
      </c>
      <c r="BY121" s="11" t="b">
        <f t="shared" si="47"/>
        <v>0</v>
      </c>
      <c r="BZ121" s="11" t="b">
        <f t="shared" si="47"/>
        <v>0</v>
      </c>
      <c r="CA121" s="11" t="b">
        <f t="shared" si="47"/>
        <v>0</v>
      </c>
      <c r="CB121" s="11" t="b">
        <f t="shared" si="47"/>
        <v>0</v>
      </c>
      <c r="CC121" s="11" t="b">
        <f t="shared" si="47"/>
        <v>0</v>
      </c>
      <c r="CD121" s="11" t="b">
        <f t="shared" si="47"/>
        <v>0</v>
      </c>
      <c r="CE121" s="11" t="b">
        <f t="shared" si="47"/>
        <v>0</v>
      </c>
      <c r="CF121" s="11" t="b">
        <f t="shared" si="47"/>
        <v>0</v>
      </c>
      <c r="CG121" s="11" t="b">
        <f t="shared" si="47"/>
        <v>0</v>
      </c>
      <c r="CH121" s="11" t="b">
        <f t="shared" si="47"/>
        <v>0</v>
      </c>
      <c r="CI121" s="11" t="b">
        <f t="shared" si="47"/>
        <v>0</v>
      </c>
      <c r="CJ121" s="11" t="b">
        <f t="shared" si="46"/>
        <v>0</v>
      </c>
      <c r="CK121" s="11" t="b">
        <f t="shared" si="37"/>
        <v>0</v>
      </c>
      <c r="CL121" s="11" t="b">
        <f t="shared" si="36"/>
        <v>0</v>
      </c>
    </row>
    <row r="122" spans="1:91">
      <c r="A122" t="s">
        <v>894</v>
      </c>
      <c r="B122" t="s">
        <v>895</v>
      </c>
      <c r="C122" t="s">
        <v>802</v>
      </c>
      <c r="D122" t="s">
        <v>54</v>
      </c>
      <c r="E122" t="s">
        <v>144</v>
      </c>
      <c r="F122" t="s">
        <v>83</v>
      </c>
      <c r="G122" t="s">
        <v>96</v>
      </c>
      <c r="H122" t="s">
        <v>185</v>
      </c>
      <c r="I122" t="str">
        <f t="shared" si="30"/>
        <v>Italy</v>
      </c>
      <c r="J122" t="s">
        <v>74</v>
      </c>
      <c r="K122" t="s">
        <v>60</v>
      </c>
      <c r="L122">
        <v>0</v>
      </c>
      <c r="M122">
        <v>2</v>
      </c>
      <c r="N122">
        <v>2</v>
      </c>
      <c r="O122">
        <v>3</v>
      </c>
      <c r="P122">
        <v>5</v>
      </c>
      <c r="Q122">
        <v>5</v>
      </c>
      <c r="R122">
        <v>5</v>
      </c>
      <c r="S122">
        <v>0</v>
      </c>
      <c r="U122">
        <v>4</v>
      </c>
      <c r="V122">
        <v>6</v>
      </c>
      <c r="W122">
        <v>6</v>
      </c>
      <c r="X122">
        <v>5</v>
      </c>
      <c r="Y122">
        <v>6</v>
      </c>
      <c r="Z122">
        <v>5</v>
      </c>
      <c r="AA122">
        <v>6</v>
      </c>
      <c r="AB122">
        <v>4</v>
      </c>
      <c r="AC122">
        <v>0</v>
      </c>
      <c r="AD122">
        <v>6</v>
      </c>
      <c r="AE122" s="35">
        <v>4</v>
      </c>
      <c r="AF122">
        <v>6</v>
      </c>
      <c r="AG122">
        <v>6</v>
      </c>
      <c r="AH122">
        <v>6</v>
      </c>
      <c r="AI122">
        <v>6</v>
      </c>
      <c r="AJ122">
        <v>6</v>
      </c>
      <c r="AK122">
        <v>6</v>
      </c>
      <c r="AL122">
        <v>5</v>
      </c>
      <c r="AM122">
        <v>5</v>
      </c>
      <c r="AN122">
        <v>5</v>
      </c>
      <c r="AO122">
        <v>5</v>
      </c>
      <c r="AP122">
        <v>5</v>
      </c>
      <c r="AQ122">
        <v>4</v>
      </c>
      <c r="AR122">
        <v>6</v>
      </c>
      <c r="AS122">
        <v>0</v>
      </c>
      <c r="AT122">
        <f t="shared" si="42"/>
        <v>5.625</v>
      </c>
      <c r="AU122">
        <f t="shared" si="31"/>
        <v>1</v>
      </c>
      <c r="AV122">
        <f t="shared" si="43"/>
        <v>5.5</v>
      </c>
      <c r="AW122">
        <f t="shared" si="32"/>
        <v>1</v>
      </c>
      <c r="AX122" t="s">
        <v>86</v>
      </c>
      <c r="AY122" t="s">
        <v>896</v>
      </c>
      <c r="AZ122" t="s">
        <v>897</v>
      </c>
      <c r="BA122">
        <v>1</v>
      </c>
      <c r="BC122">
        <f t="shared" si="48"/>
        <v>1</v>
      </c>
      <c r="BD122">
        <v>1</v>
      </c>
      <c r="BE122">
        <v>3</v>
      </c>
      <c r="BF122">
        <f t="shared" si="33"/>
        <v>1</v>
      </c>
      <c r="BG122" t="s">
        <v>898</v>
      </c>
      <c r="BH122" t="s">
        <v>90</v>
      </c>
      <c r="BI122" s="1">
        <v>7.2453703703703708E-3</v>
      </c>
      <c r="BJ122" t="s">
        <v>899</v>
      </c>
      <c r="BK122" s="5" t="s">
        <v>736</v>
      </c>
      <c r="BL122" s="5" t="s">
        <v>1161</v>
      </c>
      <c r="BM122" s="11" t="b">
        <f t="shared" si="49"/>
        <v>0</v>
      </c>
      <c r="BN122" s="11" t="b">
        <f t="shared" si="49"/>
        <v>0</v>
      </c>
      <c r="BO122" s="11" t="b">
        <f t="shared" si="49"/>
        <v>0</v>
      </c>
      <c r="BP122" s="11" t="b">
        <f t="shared" si="49"/>
        <v>0</v>
      </c>
      <c r="BQ122" s="11" t="b">
        <f t="shared" si="45"/>
        <v>0</v>
      </c>
      <c r="BR122" s="11" t="b">
        <f t="shared" si="45"/>
        <v>0</v>
      </c>
      <c r="BS122" s="5" t="s">
        <v>1096</v>
      </c>
      <c r="BU122" s="11" t="b">
        <f t="shared" si="34"/>
        <v>0</v>
      </c>
      <c r="BV122" s="11" t="b">
        <f t="shared" si="35"/>
        <v>0</v>
      </c>
      <c r="BW122" s="11" t="b">
        <f t="shared" si="47"/>
        <v>0</v>
      </c>
      <c r="BX122" s="11" t="b">
        <f t="shared" si="47"/>
        <v>0</v>
      </c>
      <c r="BY122" s="11" t="b">
        <f t="shared" si="47"/>
        <v>0</v>
      </c>
      <c r="BZ122" s="11" t="b">
        <f t="shared" si="47"/>
        <v>0</v>
      </c>
      <c r="CA122" s="11" t="b">
        <f t="shared" si="47"/>
        <v>0</v>
      </c>
      <c r="CB122" s="11" t="b">
        <f t="shared" si="47"/>
        <v>0</v>
      </c>
      <c r="CC122" s="11" t="b">
        <f t="shared" si="47"/>
        <v>0</v>
      </c>
      <c r="CD122" s="11" t="b">
        <f t="shared" si="47"/>
        <v>0</v>
      </c>
      <c r="CE122" s="11" t="b">
        <f t="shared" si="47"/>
        <v>0</v>
      </c>
      <c r="CF122" s="11" t="b">
        <f t="shared" si="47"/>
        <v>0</v>
      </c>
      <c r="CG122" s="11" t="b">
        <f t="shared" si="47"/>
        <v>0</v>
      </c>
      <c r="CH122" s="11" t="b">
        <f t="shared" si="47"/>
        <v>0</v>
      </c>
      <c r="CI122" s="11" t="b">
        <f t="shared" si="47"/>
        <v>1</v>
      </c>
      <c r="CJ122" s="11" t="b">
        <f t="shared" si="46"/>
        <v>0</v>
      </c>
      <c r="CK122" s="11" t="b">
        <f t="shared" si="37"/>
        <v>0</v>
      </c>
      <c r="CL122" s="11" t="b">
        <f t="shared" si="36"/>
        <v>0</v>
      </c>
      <c r="CM122" t="s">
        <v>900</v>
      </c>
    </row>
    <row r="123" spans="1:91">
      <c r="A123" t="s">
        <v>901</v>
      </c>
      <c r="B123" t="s">
        <v>902</v>
      </c>
      <c r="C123" t="s">
        <v>802</v>
      </c>
      <c r="D123" t="s">
        <v>81</v>
      </c>
      <c r="E123" t="s">
        <v>144</v>
      </c>
      <c r="F123" t="s">
        <v>56</v>
      </c>
      <c r="G123" t="s">
        <v>96</v>
      </c>
      <c r="H123" t="s">
        <v>73</v>
      </c>
      <c r="I123" t="str">
        <f t="shared" si="30"/>
        <v>USA</v>
      </c>
      <c r="J123" t="s">
        <v>74</v>
      </c>
      <c r="K123" t="s">
        <v>60</v>
      </c>
      <c r="L123">
        <v>3</v>
      </c>
      <c r="M123">
        <v>3</v>
      </c>
      <c r="N123">
        <v>2</v>
      </c>
      <c r="O123">
        <v>4</v>
      </c>
      <c r="P123">
        <v>5</v>
      </c>
      <c r="Q123">
        <v>4</v>
      </c>
      <c r="R123">
        <v>4</v>
      </c>
      <c r="S123">
        <v>1</v>
      </c>
      <c r="T123">
        <v>3</v>
      </c>
      <c r="V123">
        <v>6</v>
      </c>
      <c r="W123">
        <v>6</v>
      </c>
      <c r="X123">
        <v>6</v>
      </c>
      <c r="Y123">
        <v>6</v>
      </c>
      <c r="Z123">
        <v>6</v>
      </c>
      <c r="AA123">
        <v>6</v>
      </c>
      <c r="AB123">
        <v>6</v>
      </c>
      <c r="AC123">
        <v>1</v>
      </c>
      <c r="AD123">
        <v>5</v>
      </c>
      <c r="AE123" s="35">
        <v>5</v>
      </c>
      <c r="AF123">
        <v>5</v>
      </c>
      <c r="AG123">
        <v>5</v>
      </c>
      <c r="AH123">
        <v>4</v>
      </c>
      <c r="AI123">
        <v>5</v>
      </c>
      <c r="AJ123">
        <v>5</v>
      </c>
      <c r="AK123">
        <v>6</v>
      </c>
      <c r="AL123">
        <v>6</v>
      </c>
      <c r="AM123">
        <v>5</v>
      </c>
      <c r="AN123">
        <v>5</v>
      </c>
      <c r="AO123">
        <v>5</v>
      </c>
      <c r="AP123">
        <v>4</v>
      </c>
      <c r="AQ123">
        <v>4</v>
      </c>
      <c r="AR123">
        <v>6</v>
      </c>
      <c r="AS123">
        <v>6</v>
      </c>
      <c r="AT123">
        <f t="shared" si="42"/>
        <v>5.125</v>
      </c>
      <c r="AU123">
        <f t="shared" si="31"/>
        <v>1</v>
      </c>
      <c r="AV123">
        <f t="shared" si="43"/>
        <v>5.875</v>
      </c>
      <c r="AW123">
        <f t="shared" si="32"/>
        <v>1</v>
      </c>
      <c r="AX123" t="s">
        <v>297</v>
      </c>
      <c r="AY123" t="s">
        <v>326</v>
      </c>
      <c r="AZ123" t="s">
        <v>836</v>
      </c>
      <c r="BA123">
        <v>1</v>
      </c>
      <c r="BC123">
        <f t="shared" si="48"/>
        <v>1</v>
      </c>
      <c r="BD123">
        <v>2</v>
      </c>
      <c r="BE123">
        <v>5</v>
      </c>
      <c r="BF123">
        <f t="shared" si="33"/>
        <v>1</v>
      </c>
      <c r="BG123" t="s">
        <v>903</v>
      </c>
      <c r="BH123" t="s">
        <v>622</v>
      </c>
      <c r="BI123" s="1">
        <v>7.3958333333333341E-3</v>
      </c>
      <c r="BJ123" t="s">
        <v>904</v>
      </c>
      <c r="BK123" s="5" t="s">
        <v>736</v>
      </c>
      <c r="BL123" s="5" t="s">
        <v>1124</v>
      </c>
      <c r="BM123" s="11" t="b">
        <f t="shared" si="49"/>
        <v>0</v>
      </c>
      <c r="BN123" s="11" t="b">
        <f t="shared" si="49"/>
        <v>0</v>
      </c>
      <c r="BO123" s="11" t="b">
        <f t="shared" si="49"/>
        <v>0</v>
      </c>
      <c r="BP123" s="11" t="b">
        <f t="shared" si="49"/>
        <v>0</v>
      </c>
      <c r="BQ123" s="11" t="b">
        <f t="shared" si="45"/>
        <v>0</v>
      </c>
      <c r="BR123" s="11" t="b">
        <f t="shared" si="45"/>
        <v>0</v>
      </c>
      <c r="BS123" s="5" t="s">
        <v>1097</v>
      </c>
      <c r="BU123" s="11" t="b">
        <f t="shared" si="34"/>
        <v>1</v>
      </c>
      <c r="BV123" s="11" t="b">
        <f t="shared" si="35"/>
        <v>0</v>
      </c>
      <c r="BW123" s="11" t="b">
        <f t="shared" si="47"/>
        <v>0</v>
      </c>
      <c r="BX123" s="11" t="b">
        <f t="shared" si="47"/>
        <v>0</v>
      </c>
      <c r="BY123" s="11" t="b">
        <f t="shared" si="47"/>
        <v>0</v>
      </c>
      <c r="BZ123" s="11" t="b">
        <f t="shared" si="47"/>
        <v>0</v>
      </c>
      <c r="CA123" s="11" t="b">
        <f t="shared" si="47"/>
        <v>0</v>
      </c>
      <c r="CB123" s="11" t="b">
        <f t="shared" si="47"/>
        <v>0</v>
      </c>
      <c r="CC123" s="11" t="b">
        <f t="shared" si="47"/>
        <v>0</v>
      </c>
      <c r="CD123" s="11" t="b">
        <f t="shared" si="47"/>
        <v>0</v>
      </c>
      <c r="CE123" s="11" t="b">
        <f t="shared" si="47"/>
        <v>0</v>
      </c>
      <c r="CF123" s="11" t="b">
        <f t="shared" si="47"/>
        <v>0</v>
      </c>
      <c r="CG123" s="11" t="b">
        <f t="shared" si="47"/>
        <v>0</v>
      </c>
      <c r="CH123" s="11" t="b">
        <f t="shared" si="47"/>
        <v>1</v>
      </c>
      <c r="CI123" s="11" t="b">
        <f t="shared" si="47"/>
        <v>0</v>
      </c>
      <c r="CJ123" s="11" t="b">
        <f t="shared" si="46"/>
        <v>0</v>
      </c>
      <c r="CK123" s="11" t="b">
        <f t="shared" si="37"/>
        <v>0</v>
      </c>
      <c r="CL123" s="11" t="b">
        <f t="shared" si="36"/>
        <v>0</v>
      </c>
      <c r="CM123" t="s">
        <v>92</v>
      </c>
    </row>
    <row r="124" spans="1:91">
      <c r="A124" t="s">
        <v>905</v>
      </c>
      <c r="B124" t="s">
        <v>906</v>
      </c>
      <c r="C124" t="s">
        <v>802</v>
      </c>
      <c r="D124" t="s">
        <v>70</v>
      </c>
      <c r="E124" t="s">
        <v>82</v>
      </c>
      <c r="F124" t="s">
        <v>83</v>
      </c>
      <c r="G124" t="s">
        <v>96</v>
      </c>
      <c r="H124" t="s">
        <v>125</v>
      </c>
      <c r="I124" t="str">
        <f t="shared" si="30"/>
        <v>United Kingdom</v>
      </c>
      <c r="J124" t="s">
        <v>74</v>
      </c>
      <c r="K124" t="s">
        <v>98</v>
      </c>
      <c r="L124">
        <v>1</v>
      </c>
      <c r="M124">
        <v>5</v>
      </c>
      <c r="N124">
        <v>0</v>
      </c>
      <c r="O124">
        <v>2</v>
      </c>
      <c r="P124">
        <v>3</v>
      </c>
      <c r="Q124">
        <v>3</v>
      </c>
      <c r="R124">
        <v>5</v>
      </c>
      <c r="S124">
        <v>1</v>
      </c>
      <c r="T124">
        <v>2</v>
      </c>
      <c r="V124">
        <v>6</v>
      </c>
      <c r="W124">
        <v>4</v>
      </c>
      <c r="X124">
        <v>5</v>
      </c>
      <c r="Y124">
        <v>6</v>
      </c>
      <c r="Z124">
        <v>5</v>
      </c>
      <c r="AA124">
        <v>6</v>
      </c>
      <c r="AB124">
        <v>5</v>
      </c>
      <c r="AC124">
        <v>0</v>
      </c>
      <c r="AD124">
        <v>6</v>
      </c>
      <c r="AE124" s="35">
        <v>1</v>
      </c>
      <c r="AF124">
        <v>6</v>
      </c>
      <c r="AG124">
        <v>6</v>
      </c>
      <c r="AH124">
        <v>0</v>
      </c>
      <c r="AI124">
        <v>6</v>
      </c>
      <c r="AJ124">
        <v>1</v>
      </c>
      <c r="AK124">
        <v>5</v>
      </c>
      <c r="AL124">
        <v>3</v>
      </c>
      <c r="AM124">
        <v>0</v>
      </c>
      <c r="AN124">
        <v>0</v>
      </c>
      <c r="AO124">
        <v>0</v>
      </c>
      <c r="AP124">
        <v>0</v>
      </c>
      <c r="AQ124">
        <v>0</v>
      </c>
      <c r="AR124">
        <v>6</v>
      </c>
      <c r="AS124">
        <v>5</v>
      </c>
      <c r="AT124">
        <f t="shared" si="42"/>
        <v>3.5</v>
      </c>
      <c r="AU124">
        <f t="shared" si="31"/>
        <v>1</v>
      </c>
      <c r="AV124">
        <f t="shared" si="43"/>
        <v>5.375</v>
      </c>
      <c r="AW124">
        <f t="shared" si="32"/>
        <v>1</v>
      </c>
      <c r="AX124" t="s">
        <v>282</v>
      </c>
      <c r="AY124" t="s">
        <v>907</v>
      </c>
      <c r="AZ124" t="s">
        <v>908</v>
      </c>
      <c r="BA124">
        <v>0</v>
      </c>
      <c r="BB124">
        <v>1</v>
      </c>
      <c r="BC124">
        <f t="shared" si="48"/>
        <v>1</v>
      </c>
      <c r="BD124">
        <v>2</v>
      </c>
      <c r="BE124">
        <v>5</v>
      </c>
      <c r="BF124">
        <f t="shared" si="33"/>
        <v>1</v>
      </c>
      <c r="BG124" t="s">
        <v>909</v>
      </c>
      <c r="BH124" t="s">
        <v>601</v>
      </c>
      <c r="BI124" s="1">
        <v>4.9537037037037041E-3</v>
      </c>
      <c r="BJ124" t="s">
        <v>910</v>
      </c>
      <c r="BK124" s="5" t="s">
        <v>1051</v>
      </c>
      <c r="BL124" s="5" t="s">
        <v>1159</v>
      </c>
      <c r="BM124" s="11" t="b">
        <f t="shared" si="49"/>
        <v>0</v>
      </c>
      <c r="BN124" s="11" t="b">
        <f t="shared" si="49"/>
        <v>0</v>
      </c>
      <c r="BO124" s="11" t="b">
        <f t="shared" si="49"/>
        <v>1</v>
      </c>
      <c r="BP124" s="11" t="b">
        <f t="shared" si="49"/>
        <v>0</v>
      </c>
      <c r="BQ124" s="11" t="b">
        <f t="shared" ref="BQ124:BR143" si="50">ISNUMBER(SEARCH(BQ$2,$BL124))</f>
        <v>0</v>
      </c>
      <c r="BR124" s="11" t="b">
        <f t="shared" si="50"/>
        <v>0</v>
      </c>
      <c r="BS124" s="5" t="s">
        <v>1047</v>
      </c>
      <c r="BT124" s="5" t="s">
        <v>1073</v>
      </c>
      <c r="BU124" s="11" t="b">
        <f t="shared" si="34"/>
        <v>0</v>
      </c>
      <c r="BV124" s="11" t="b">
        <f t="shared" si="35"/>
        <v>0</v>
      </c>
      <c r="BW124" s="11" t="b">
        <f t="shared" si="47"/>
        <v>1</v>
      </c>
      <c r="BX124" s="11" t="b">
        <f t="shared" si="47"/>
        <v>0</v>
      </c>
      <c r="BY124" s="11" t="b">
        <f t="shared" si="47"/>
        <v>0</v>
      </c>
      <c r="BZ124" s="11" t="b">
        <f t="shared" si="47"/>
        <v>0</v>
      </c>
      <c r="CA124" s="11" t="b">
        <f t="shared" si="47"/>
        <v>0</v>
      </c>
      <c r="CB124" s="11" t="b">
        <f t="shared" si="47"/>
        <v>0</v>
      </c>
      <c r="CC124" s="11" t="b">
        <f t="shared" si="47"/>
        <v>0</v>
      </c>
      <c r="CD124" s="11" t="b">
        <f t="shared" si="47"/>
        <v>0</v>
      </c>
      <c r="CE124" s="11" t="b">
        <f t="shared" si="47"/>
        <v>0</v>
      </c>
      <c r="CF124" s="11" t="b">
        <f t="shared" si="47"/>
        <v>0</v>
      </c>
      <c r="CG124" s="11" t="b">
        <f t="shared" si="47"/>
        <v>0</v>
      </c>
      <c r="CH124" s="11" t="b">
        <f t="shared" si="47"/>
        <v>0</v>
      </c>
      <c r="CI124" s="11" t="b">
        <f t="shared" si="47"/>
        <v>0</v>
      </c>
      <c r="CJ124" s="11" t="b">
        <f t="shared" si="46"/>
        <v>0</v>
      </c>
      <c r="CK124" s="11" t="b">
        <f t="shared" si="37"/>
        <v>1</v>
      </c>
      <c r="CL124" s="11" t="b">
        <f t="shared" si="36"/>
        <v>0</v>
      </c>
    </row>
    <row r="125" spans="1:91">
      <c r="A125" t="s">
        <v>911</v>
      </c>
      <c r="B125" t="s">
        <v>912</v>
      </c>
      <c r="C125" t="s">
        <v>802</v>
      </c>
      <c r="D125" t="s">
        <v>81</v>
      </c>
      <c r="E125" t="s">
        <v>82</v>
      </c>
      <c r="F125" t="s">
        <v>83</v>
      </c>
      <c r="G125" t="s">
        <v>96</v>
      </c>
      <c r="H125" t="s">
        <v>109</v>
      </c>
      <c r="I125" t="str">
        <f t="shared" si="30"/>
        <v>UK</v>
      </c>
      <c r="J125" t="s">
        <v>74</v>
      </c>
      <c r="K125" t="s">
        <v>98</v>
      </c>
      <c r="L125">
        <v>5</v>
      </c>
      <c r="M125">
        <v>4</v>
      </c>
      <c r="N125">
        <v>4</v>
      </c>
      <c r="O125">
        <v>2</v>
      </c>
      <c r="P125">
        <v>5</v>
      </c>
      <c r="Q125">
        <v>4</v>
      </c>
      <c r="R125">
        <v>5</v>
      </c>
      <c r="S125">
        <v>1</v>
      </c>
      <c r="T125">
        <v>2</v>
      </c>
      <c r="V125">
        <v>4</v>
      </c>
      <c r="W125">
        <v>5</v>
      </c>
      <c r="X125">
        <v>4</v>
      </c>
      <c r="Y125">
        <v>6</v>
      </c>
      <c r="Z125">
        <v>5</v>
      </c>
      <c r="AA125">
        <v>5</v>
      </c>
      <c r="AB125">
        <v>4</v>
      </c>
      <c r="AC125">
        <v>4</v>
      </c>
      <c r="AD125">
        <v>2</v>
      </c>
      <c r="AE125" s="35">
        <v>5</v>
      </c>
      <c r="AF125">
        <v>5</v>
      </c>
      <c r="AG125">
        <v>5</v>
      </c>
      <c r="AH125">
        <v>4</v>
      </c>
      <c r="AI125">
        <v>5</v>
      </c>
      <c r="AJ125">
        <v>5</v>
      </c>
      <c r="AK125">
        <v>5</v>
      </c>
      <c r="AL125">
        <v>5</v>
      </c>
      <c r="AM125">
        <v>5</v>
      </c>
      <c r="AN125">
        <v>5</v>
      </c>
      <c r="AO125">
        <v>5</v>
      </c>
      <c r="AP125">
        <v>5</v>
      </c>
      <c r="AQ125">
        <v>5</v>
      </c>
      <c r="AR125">
        <v>6</v>
      </c>
      <c r="AS125">
        <v>5</v>
      </c>
      <c r="AT125">
        <f t="shared" si="42"/>
        <v>4.875</v>
      </c>
      <c r="AU125">
        <f t="shared" si="31"/>
        <v>1</v>
      </c>
      <c r="AV125">
        <f t="shared" si="43"/>
        <v>4.375</v>
      </c>
      <c r="AW125">
        <f t="shared" si="32"/>
        <v>1</v>
      </c>
      <c r="AX125" t="s">
        <v>282</v>
      </c>
      <c r="AY125" t="s">
        <v>451</v>
      </c>
      <c r="AZ125" t="s">
        <v>646</v>
      </c>
      <c r="BA125">
        <v>3</v>
      </c>
      <c r="BC125">
        <f t="shared" si="48"/>
        <v>3</v>
      </c>
      <c r="BD125">
        <v>2</v>
      </c>
      <c r="BE125">
        <v>5</v>
      </c>
      <c r="BF125">
        <f t="shared" si="33"/>
        <v>1</v>
      </c>
      <c r="BG125" t="s">
        <v>600</v>
      </c>
      <c r="BH125" t="s">
        <v>601</v>
      </c>
      <c r="BI125" s="1">
        <v>5.7754629629629623E-3</v>
      </c>
      <c r="BJ125" t="s">
        <v>913</v>
      </c>
      <c r="BK125" s="5" t="s">
        <v>1051</v>
      </c>
      <c r="BL125" s="5" t="s">
        <v>1145</v>
      </c>
      <c r="BM125" s="11" t="b">
        <f t="shared" si="49"/>
        <v>0</v>
      </c>
      <c r="BN125" s="11" t="b">
        <f t="shared" si="49"/>
        <v>0</v>
      </c>
      <c r="BO125" s="11" t="b">
        <f t="shared" si="49"/>
        <v>0</v>
      </c>
      <c r="BP125" s="11" t="b">
        <f t="shared" si="49"/>
        <v>0</v>
      </c>
      <c r="BQ125" s="11" t="b">
        <f t="shared" si="50"/>
        <v>0</v>
      </c>
      <c r="BR125" s="11" t="b">
        <f t="shared" si="50"/>
        <v>0</v>
      </c>
      <c r="BS125" s="5" t="s">
        <v>1064</v>
      </c>
      <c r="BT125" s="5" t="s">
        <v>1098</v>
      </c>
      <c r="BU125" s="11" t="b">
        <f t="shared" si="34"/>
        <v>0</v>
      </c>
      <c r="BV125" s="11" t="b">
        <f t="shared" si="35"/>
        <v>1</v>
      </c>
      <c r="BW125" s="11" t="b">
        <f t="shared" si="47"/>
        <v>1</v>
      </c>
      <c r="BX125" s="11" t="b">
        <f t="shared" si="47"/>
        <v>0</v>
      </c>
      <c r="BY125" s="11" t="b">
        <f t="shared" si="47"/>
        <v>0</v>
      </c>
      <c r="BZ125" s="11" t="b">
        <f t="shared" si="47"/>
        <v>0</v>
      </c>
      <c r="CA125" s="11" t="b">
        <f t="shared" si="47"/>
        <v>0</v>
      </c>
      <c r="CB125" s="11" t="b">
        <f t="shared" si="47"/>
        <v>0</v>
      </c>
      <c r="CC125" s="11" t="b">
        <f t="shared" si="47"/>
        <v>0</v>
      </c>
      <c r="CD125" s="11" t="b">
        <f t="shared" si="47"/>
        <v>0</v>
      </c>
      <c r="CE125" s="11" t="b">
        <f t="shared" si="47"/>
        <v>0</v>
      </c>
      <c r="CF125" s="11" t="b">
        <f t="shared" si="47"/>
        <v>0</v>
      </c>
      <c r="CG125" s="11" t="b">
        <f t="shared" si="47"/>
        <v>0</v>
      </c>
      <c r="CH125" s="11" t="b">
        <f t="shared" si="47"/>
        <v>0</v>
      </c>
      <c r="CI125" s="11" t="b">
        <f t="shared" si="47"/>
        <v>0</v>
      </c>
      <c r="CJ125" s="11" t="b">
        <f t="shared" si="46"/>
        <v>0</v>
      </c>
      <c r="CK125" s="11" t="b">
        <f t="shared" si="37"/>
        <v>0</v>
      </c>
      <c r="CL125" s="11" t="b">
        <f t="shared" si="36"/>
        <v>0</v>
      </c>
      <c r="CM125" t="s">
        <v>914</v>
      </c>
    </row>
    <row r="126" spans="1:91">
      <c r="A126" t="s">
        <v>915</v>
      </c>
      <c r="B126" t="s">
        <v>916</v>
      </c>
      <c r="C126" t="s">
        <v>802</v>
      </c>
      <c r="D126" t="s">
        <v>54</v>
      </c>
      <c r="E126" t="s">
        <v>55</v>
      </c>
      <c r="F126" t="s">
        <v>56</v>
      </c>
      <c r="G126" t="s">
        <v>124</v>
      </c>
      <c r="H126" t="s">
        <v>58</v>
      </c>
      <c r="I126" t="str">
        <f t="shared" si="30"/>
        <v>Portugal</v>
      </c>
      <c r="J126" t="s">
        <v>59</v>
      </c>
      <c r="K126" t="s">
        <v>60</v>
      </c>
      <c r="L126">
        <v>0</v>
      </c>
      <c r="M126">
        <v>5</v>
      </c>
      <c r="N126">
        <v>3</v>
      </c>
      <c r="O126">
        <v>5</v>
      </c>
      <c r="P126">
        <v>0</v>
      </c>
      <c r="Q126">
        <v>3</v>
      </c>
      <c r="R126">
        <v>3</v>
      </c>
      <c r="S126">
        <v>0</v>
      </c>
      <c r="U126">
        <v>5</v>
      </c>
      <c r="V126">
        <v>6</v>
      </c>
      <c r="W126">
        <v>6</v>
      </c>
      <c r="X126">
        <v>6</v>
      </c>
      <c r="Y126">
        <v>6</v>
      </c>
      <c r="Z126">
        <v>6</v>
      </c>
      <c r="AA126">
        <v>6</v>
      </c>
      <c r="AB126">
        <v>6</v>
      </c>
      <c r="AC126">
        <v>0</v>
      </c>
      <c r="AD126">
        <v>6</v>
      </c>
      <c r="AE126" s="35">
        <v>6</v>
      </c>
      <c r="AF126">
        <v>6</v>
      </c>
      <c r="AG126">
        <v>6</v>
      </c>
      <c r="AH126">
        <v>6</v>
      </c>
      <c r="AI126">
        <v>6</v>
      </c>
      <c r="AJ126">
        <v>6</v>
      </c>
      <c r="AK126">
        <v>6</v>
      </c>
      <c r="AL126">
        <v>6</v>
      </c>
      <c r="AM126">
        <v>6</v>
      </c>
      <c r="AN126">
        <v>6</v>
      </c>
      <c r="AO126">
        <v>6</v>
      </c>
      <c r="AP126">
        <v>6</v>
      </c>
      <c r="AQ126">
        <v>6</v>
      </c>
      <c r="AR126">
        <v>6</v>
      </c>
      <c r="AS126">
        <v>6</v>
      </c>
      <c r="AT126">
        <f t="shared" si="42"/>
        <v>6</v>
      </c>
      <c r="AU126">
        <f t="shared" si="31"/>
        <v>1</v>
      </c>
      <c r="AV126">
        <f t="shared" si="43"/>
        <v>6</v>
      </c>
      <c r="AW126">
        <f t="shared" si="32"/>
        <v>1</v>
      </c>
      <c r="AX126" t="s">
        <v>341</v>
      </c>
      <c r="AY126" t="s">
        <v>917</v>
      </c>
      <c r="AZ126" t="s">
        <v>918</v>
      </c>
      <c r="BA126">
        <v>1</v>
      </c>
      <c r="BC126">
        <f t="shared" si="48"/>
        <v>1</v>
      </c>
      <c r="BD126">
        <v>1</v>
      </c>
      <c r="BE126">
        <v>1</v>
      </c>
      <c r="BF126">
        <f t="shared" si="33"/>
        <v>0</v>
      </c>
      <c r="BG126" t="s">
        <v>919</v>
      </c>
      <c r="BH126" t="s">
        <v>920</v>
      </c>
      <c r="BI126" s="1">
        <v>2.7777777777777779E-3</v>
      </c>
      <c r="BJ126" t="s">
        <v>921</v>
      </c>
      <c r="BK126" s="5" t="s">
        <v>736</v>
      </c>
      <c r="BL126" s="5" t="s">
        <v>1152</v>
      </c>
      <c r="BM126" s="11" t="b">
        <f t="shared" si="49"/>
        <v>0</v>
      </c>
      <c r="BN126" s="11" t="b">
        <f t="shared" si="49"/>
        <v>0</v>
      </c>
      <c r="BO126" s="11" t="b">
        <f t="shared" si="49"/>
        <v>0</v>
      </c>
      <c r="BP126" s="11" t="b">
        <f t="shared" si="49"/>
        <v>0</v>
      </c>
      <c r="BQ126" s="11" t="b">
        <f t="shared" si="50"/>
        <v>0</v>
      </c>
      <c r="BR126" s="11" t="b">
        <f t="shared" si="50"/>
        <v>0</v>
      </c>
      <c r="BU126" s="11" t="b">
        <f t="shared" si="34"/>
        <v>0</v>
      </c>
      <c r="BV126" s="11" t="b">
        <f t="shared" si="35"/>
        <v>0</v>
      </c>
      <c r="BW126" s="11" t="b">
        <f t="shared" si="47"/>
        <v>0</v>
      </c>
      <c r="BX126" s="11" t="b">
        <f t="shared" si="47"/>
        <v>0</v>
      </c>
      <c r="BY126" s="11" t="b">
        <f t="shared" si="47"/>
        <v>0</v>
      </c>
      <c r="BZ126" s="11" t="b">
        <f t="shared" si="47"/>
        <v>0</v>
      </c>
      <c r="CA126" s="11" t="b">
        <f t="shared" si="47"/>
        <v>0</v>
      </c>
      <c r="CB126" s="11" t="b">
        <f t="shared" si="47"/>
        <v>0</v>
      </c>
      <c r="CC126" s="11" t="b">
        <f t="shared" si="47"/>
        <v>0</v>
      </c>
      <c r="CD126" s="11" t="b">
        <f t="shared" si="47"/>
        <v>0</v>
      </c>
      <c r="CE126" s="11" t="b">
        <f t="shared" si="47"/>
        <v>0</v>
      </c>
      <c r="CF126" s="11" t="b">
        <f t="shared" si="47"/>
        <v>0</v>
      </c>
      <c r="CG126" s="11" t="b">
        <f t="shared" si="47"/>
        <v>0</v>
      </c>
      <c r="CH126" s="11" t="b">
        <f t="shared" si="47"/>
        <v>0</v>
      </c>
      <c r="CI126" s="11" t="b">
        <f t="shared" si="47"/>
        <v>0</v>
      </c>
      <c r="CJ126" s="11" t="b">
        <f t="shared" si="46"/>
        <v>0</v>
      </c>
      <c r="CK126" s="11" t="b">
        <f t="shared" si="37"/>
        <v>0</v>
      </c>
      <c r="CL126" s="11" t="b">
        <f t="shared" si="36"/>
        <v>0</v>
      </c>
      <c r="CM126" t="s">
        <v>922</v>
      </c>
    </row>
    <row r="127" spans="1:91">
      <c r="A127" t="s">
        <v>923</v>
      </c>
      <c r="B127" t="s">
        <v>924</v>
      </c>
      <c r="C127" t="s">
        <v>802</v>
      </c>
      <c r="D127" t="s">
        <v>54</v>
      </c>
      <c r="E127" t="s">
        <v>144</v>
      </c>
      <c r="F127" t="s">
        <v>222</v>
      </c>
      <c r="G127" t="s">
        <v>96</v>
      </c>
      <c r="H127" t="s">
        <v>109</v>
      </c>
      <c r="I127" t="str">
        <f t="shared" si="30"/>
        <v>UK</v>
      </c>
      <c r="J127" t="s">
        <v>74</v>
      </c>
      <c r="K127" t="s">
        <v>98</v>
      </c>
      <c r="L127">
        <v>2</v>
      </c>
      <c r="M127">
        <v>3</v>
      </c>
      <c r="N127">
        <v>3</v>
      </c>
      <c r="O127">
        <v>3</v>
      </c>
      <c r="P127">
        <v>3</v>
      </c>
      <c r="Q127">
        <v>3</v>
      </c>
      <c r="R127">
        <v>1</v>
      </c>
      <c r="S127">
        <v>1</v>
      </c>
      <c r="T127">
        <v>2</v>
      </c>
      <c r="V127">
        <v>4</v>
      </c>
      <c r="W127">
        <v>4</v>
      </c>
      <c r="X127">
        <v>3</v>
      </c>
      <c r="Y127">
        <v>4</v>
      </c>
      <c r="Z127">
        <v>4</v>
      </c>
      <c r="AA127">
        <v>4</v>
      </c>
      <c r="AB127">
        <v>4</v>
      </c>
      <c r="AC127">
        <v>2</v>
      </c>
      <c r="AD127">
        <v>4</v>
      </c>
      <c r="AE127" s="35">
        <v>5</v>
      </c>
      <c r="AF127">
        <v>5</v>
      </c>
      <c r="AG127">
        <v>1</v>
      </c>
      <c r="AH127">
        <v>4</v>
      </c>
      <c r="AI127">
        <v>4</v>
      </c>
      <c r="AJ127">
        <v>4</v>
      </c>
      <c r="AK127">
        <v>4</v>
      </c>
      <c r="AL127">
        <v>4</v>
      </c>
      <c r="AM127">
        <v>1</v>
      </c>
      <c r="AN127">
        <v>1</v>
      </c>
      <c r="AO127">
        <v>1</v>
      </c>
      <c r="AP127">
        <v>1</v>
      </c>
      <c r="AQ127">
        <v>1</v>
      </c>
      <c r="AR127">
        <v>6</v>
      </c>
      <c r="AS127">
        <v>4</v>
      </c>
      <c r="AT127">
        <f t="shared" si="42"/>
        <v>3.875</v>
      </c>
      <c r="AU127">
        <f t="shared" si="31"/>
        <v>1</v>
      </c>
      <c r="AV127">
        <f t="shared" si="43"/>
        <v>3.875</v>
      </c>
      <c r="AW127">
        <f t="shared" si="32"/>
        <v>1</v>
      </c>
      <c r="AX127" t="s">
        <v>61</v>
      </c>
      <c r="AY127" t="s">
        <v>298</v>
      </c>
      <c r="AZ127" t="s">
        <v>925</v>
      </c>
      <c r="BA127">
        <v>0</v>
      </c>
      <c r="BB127">
        <v>0</v>
      </c>
      <c r="BC127">
        <f t="shared" si="48"/>
        <v>0</v>
      </c>
      <c r="BD127">
        <v>1</v>
      </c>
      <c r="BE127">
        <v>1</v>
      </c>
      <c r="BF127">
        <f t="shared" si="33"/>
        <v>0</v>
      </c>
      <c r="BG127" t="s">
        <v>181</v>
      </c>
      <c r="BH127" t="s">
        <v>65</v>
      </c>
      <c r="BI127" s="1">
        <v>2.2569444444444447E-3</v>
      </c>
      <c r="BJ127" t="s">
        <v>926</v>
      </c>
      <c r="BK127" s="5" t="s">
        <v>1042</v>
      </c>
      <c r="BM127" s="11" t="b">
        <f t="shared" si="49"/>
        <v>0</v>
      </c>
      <c r="BN127" s="11" t="b">
        <f t="shared" si="49"/>
        <v>0</v>
      </c>
      <c r="BO127" s="11" t="b">
        <f t="shared" si="49"/>
        <v>0</v>
      </c>
      <c r="BP127" s="11" t="b">
        <f t="shared" si="49"/>
        <v>0</v>
      </c>
      <c r="BQ127" s="11" t="b">
        <f t="shared" si="50"/>
        <v>0</v>
      </c>
      <c r="BR127" s="11" t="b">
        <f t="shared" si="50"/>
        <v>0</v>
      </c>
      <c r="BS127" s="5" t="s">
        <v>1061</v>
      </c>
      <c r="BT127" s="5" t="s">
        <v>1123</v>
      </c>
      <c r="BU127" s="11" t="b">
        <f t="shared" si="34"/>
        <v>0</v>
      </c>
      <c r="BV127" s="11" t="b">
        <f t="shared" si="35"/>
        <v>1</v>
      </c>
      <c r="BW127" s="11" t="b">
        <f t="shared" si="47"/>
        <v>1</v>
      </c>
      <c r="BX127" s="11" t="b">
        <f t="shared" si="47"/>
        <v>0</v>
      </c>
      <c r="BY127" s="11" t="b">
        <f t="shared" si="47"/>
        <v>0</v>
      </c>
      <c r="BZ127" s="11" t="b">
        <f t="shared" si="47"/>
        <v>0</v>
      </c>
      <c r="CA127" s="11" t="b">
        <f t="shared" si="47"/>
        <v>0</v>
      </c>
      <c r="CB127" s="11" t="b">
        <f t="shared" si="47"/>
        <v>0</v>
      </c>
      <c r="CC127" s="11" t="b">
        <f t="shared" si="47"/>
        <v>0</v>
      </c>
      <c r="CD127" s="11" t="b">
        <f t="shared" si="47"/>
        <v>0</v>
      </c>
      <c r="CE127" s="11" t="b">
        <f t="shared" si="47"/>
        <v>0</v>
      </c>
      <c r="CF127" s="11" t="b">
        <f t="shared" si="47"/>
        <v>0</v>
      </c>
      <c r="CG127" s="11" t="b">
        <f t="shared" si="47"/>
        <v>0</v>
      </c>
      <c r="CH127" s="11" t="b">
        <f t="shared" si="47"/>
        <v>0</v>
      </c>
      <c r="CI127" s="11" t="b">
        <f t="shared" si="47"/>
        <v>0</v>
      </c>
      <c r="CJ127" s="11" t="b">
        <f t="shared" si="46"/>
        <v>0</v>
      </c>
      <c r="CK127" s="11" t="b">
        <f t="shared" si="37"/>
        <v>0</v>
      </c>
      <c r="CL127" s="11" t="b">
        <f t="shared" si="36"/>
        <v>0</v>
      </c>
    </row>
    <row r="128" spans="1:91">
      <c r="A128" t="s">
        <v>927</v>
      </c>
      <c r="B128" t="s">
        <v>928</v>
      </c>
      <c r="C128" t="s">
        <v>802</v>
      </c>
      <c r="D128" t="s">
        <v>70</v>
      </c>
      <c r="E128" t="s">
        <v>71</v>
      </c>
      <c r="F128" t="s">
        <v>56</v>
      </c>
      <c r="G128" t="s">
        <v>124</v>
      </c>
      <c r="H128" t="s">
        <v>640</v>
      </c>
      <c r="I128" t="str">
        <f t="shared" si="30"/>
        <v>Latvia</v>
      </c>
      <c r="J128" t="s">
        <v>74</v>
      </c>
      <c r="K128" t="s">
        <v>85</v>
      </c>
      <c r="L128">
        <v>3</v>
      </c>
      <c r="M128">
        <v>3</v>
      </c>
      <c r="N128">
        <v>2</v>
      </c>
      <c r="O128">
        <v>3</v>
      </c>
      <c r="P128">
        <v>2</v>
      </c>
      <c r="Q128">
        <v>4</v>
      </c>
      <c r="R128">
        <v>2</v>
      </c>
      <c r="S128">
        <v>0</v>
      </c>
      <c r="U128">
        <v>4</v>
      </c>
      <c r="V128">
        <v>2</v>
      </c>
      <c r="W128">
        <v>2</v>
      </c>
      <c r="X128">
        <v>3</v>
      </c>
      <c r="Y128">
        <v>3</v>
      </c>
      <c r="Z128">
        <v>3</v>
      </c>
      <c r="AA128">
        <v>4</v>
      </c>
      <c r="AB128">
        <v>2</v>
      </c>
      <c r="AC128">
        <v>1</v>
      </c>
      <c r="AD128">
        <v>5</v>
      </c>
      <c r="AE128" s="35">
        <v>2</v>
      </c>
      <c r="AF128">
        <v>3</v>
      </c>
      <c r="AG128">
        <v>1</v>
      </c>
      <c r="AH128">
        <v>1</v>
      </c>
      <c r="AI128">
        <v>4</v>
      </c>
      <c r="AJ128">
        <v>1</v>
      </c>
      <c r="AK128">
        <v>1</v>
      </c>
      <c r="AL128">
        <v>2</v>
      </c>
      <c r="AM128">
        <v>1</v>
      </c>
      <c r="AN128">
        <v>2</v>
      </c>
      <c r="AO128">
        <v>3</v>
      </c>
      <c r="AP128">
        <v>1</v>
      </c>
      <c r="AQ128">
        <v>1</v>
      </c>
      <c r="AR128">
        <v>6</v>
      </c>
      <c r="AS128">
        <v>4</v>
      </c>
      <c r="AT128">
        <f t="shared" si="42"/>
        <v>1.875</v>
      </c>
      <c r="AU128">
        <f t="shared" si="31"/>
        <v>0</v>
      </c>
      <c r="AV128">
        <f t="shared" si="43"/>
        <v>3</v>
      </c>
      <c r="AW128">
        <f t="shared" si="32"/>
        <v>0</v>
      </c>
      <c r="AX128" t="s">
        <v>297</v>
      </c>
      <c r="AY128" t="s">
        <v>186</v>
      </c>
      <c r="AZ128" t="s">
        <v>929</v>
      </c>
      <c r="BA128">
        <v>1</v>
      </c>
      <c r="BC128">
        <f t="shared" si="48"/>
        <v>1</v>
      </c>
      <c r="BD128">
        <v>2</v>
      </c>
      <c r="BE128">
        <v>5</v>
      </c>
      <c r="BF128">
        <f t="shared" si="33"/>
        <v>1</v>
      </c>
      <c r="BG128" t="s">
        <v>930</v>
      </c>
      <c r="BH128" t="s">
        <v>931</v>
      </c>
      <c r="BI128" s="1">
        <v>1.577546296296296E-2</v>
      </c>
      <c r="BJ128" t="s">
        <v>932</v>
      </c>
      <c r="BK128" s="5" t="s">
        <v>1042</v>
      </c>
      <c r="BM128" s="11" t="b">
        <f t="shared" si="49"/>
        <v>0</v>
      </c>
      <c r="BN128" s="11" t="b">
        <f t="shared" si="49"/>
        <v>0</v>
      </c>
      <c r="BO128" s="11" t="b">
        <f t="shared" si="49"/>
        <v>0</v>
      </c>
      <c r="BP128" s="11" t="b">
        <f t="shared" si="49"/>
        <v>0</v>
      </c>
      <c r="BQ128" s="11" t="b">
        <f t="shared" si="50"/>
        <v>0</v>
      </c>
      <c r="BR128" s="11" t="b">
        <f t="shared" si="50"/>
        <v>0</v>
      </c>
      <c r="BS128" s="5" t="s">
        <v>1065</v>
      </c>
      <c r="BU128" s="11" t="b">
        <f t="shared" si="34"/>
        <v>0</v>
      </c>
      <c r="BV128" s="11" t="b">
        <f t="shared" si="35"/>
        <v>0</v>
      </c>
      <c r="BW128" s="11" t="b">
        <f t="shared" si="47"/>
        <v>0</v>
      </c>
      <c r="BX128" s="11" t="b">
        <f t="shared" si="47"/>
        <v>0</v>
      </c>
      <c r="BY128" s="11" t="b">
        <f t="shared" si="47"/>
        <v>0</v>
      </c>
      <c r="BZ128" s="11" t="b">
        <f t="shared" si="47"/>
        <v>0</v>
      </c>
      <c r="CA128" s="11" t="b">
        <f t="shared" si="47"/>
        <v>0</v>
      </c>
      <c r="CB128" s="11" t="b">
        <f t="shared" si="47"/>
        <v>0</v>
      </c>
      <c r="CC128" s="11" t="b">
        <f t="shared" si="47"/>
        <v>0</v>
      </c>
      <c r="CD128" s="11" t="b">
        <f t="shared" si="47"/>
        <v>0</v>
      </c>
      <c r="CE128" s="11" t="b">
        <f t="shared" si="47"/>
        <v>0</v>
      </c>
      <c r="CF128" s="11" t="b">
        <f t="shared" si="47"/>
        <v>0</v>
      </c>
      <c r="CG128" s="11" t="b">
        <f t="shared" si="47"/>
        <v>0</v>
      </c>
      <c r="CH128" s="11" t="b">
        <f t="shared" si="47"/>
        <v>0</v>
      </c>
      <c r="CI128" s="11" t="b">
        <f t="shared" si="47"/>
        <v>0</v>
      </c>
      <c r="CJ128" s="11" t="b">
        <f t="shared" si="46"/>
        <v>1</v>
      </c>
      <c r="CK128" s="11" t="b">
        <f t="shared" si="37"/>
        <v>0</v>
      </c>
      <c r="CL128" s="11" t="b">
        <f t="shared" si="36"/>
        <v>0</v>
      </c>
      <c r="CM128" t="s">
        <v>933</v>
      </c>
    </row>
    <row r="129" spans="1:91">
      <c r="A129" t="s">
        <v>934</v>
      </c>
      <c r="B129" t="s">
        <v>935</v>
      </c>
      <c r="C129" t="s">
        <v>802</v>
      </c>
      <c r="D129" t="s">
        <v>54</v>
      </c>
      <c r="E129" t="s">
        <v>82</v>
      </c>
      <c r="F129" t="s">
        <v>83</v>
      </c>
      <c r="G129" t="s">
        <v>96</v>
      </c>
      <c r="H129" t="s">
        <v>58</v>
      </c>
      <c r="I129" t="str">
        <f t="shared" si="30"/>
        <v>Portugal</v>
      </c>
      <c r="J129" t="s">
        <v>74</v>
      </c>
      <c r="K129" t="s">
        <v>60</v>
      </c>
      <c r="L129">
        <v>3</v>
      </c>
      <c r="M129">
        <v>3</v>
      </c>
      <c r="N129">
        <v>3</v>
      </c>
      <c r="O129">
        <v>2</v>
      </c>
      <c r="P129">
        <v>4</v>
      </c>
      <c r="Q129">
        <v>5</v>
      </c>
      <c r="R129">
        <v>4</v>
      </c>
      <c r="S129">
        <v>0</v>
      </c>
      <c r="U129">
        <v>5</v>
      </c>
      <c r="V129">
        <v>5</v>
      </c>
      <c r="W129">
        <v>5</v>
      </c>
      <c r="X129">
        <v>4</v>
      </c>
      <c r="Y129">
        <v>5</v>
      </c>
      <c r="Z129">
        <v>5</v>
      </c>
      <c r="AA129">
        <v>5</v>
      </c>
      <c r="AB129">
        <v>4</v>
      </c>
      <c r="AC129">
        <v>4</v>
      </c>
      <c r="AD129">
        <v>2</v>
      </c>
      <c r="AE129" s="35">
        <v>6</v>
      </c>
      <c r="AF129">
        <v>4</v>
      </c>
      <c r="AG129">
        <v>4</v>
      </c>
      <c r="AH129">
        <v>4</v>
      </c>
      <c r="AI129">
        <v>6</v>
      </c>
      <c r="AJ129">
        <v>6</v>
      </c>
      <c r="AK129">
        <v>5</v>
      </c>
      <c r="AL129">
        <v>5</v>
      </c>
      <c r="AM129">
        <v>4</v>
      </c>
      <c r="AN129">
        <v>5</v>
      </c>
      <c r="AO129">
        <v>4</v>
      </c>
      <c r="AP129">
        <v>4</v>
      </c>
      <c r="AQ129">
        <v>4</v>
      </c>
      <c r="AR129">
        <v>6</v>
      </c>
      <c r="AS129">
        <v>5</v>
      </c>
      <c r="AT129">
        <f t="shared" si="42"/>
        <v>5</v>
      </c>
      <c r="AU129">
        <f t="shared" si="31"/>
        <v>1</v>
      </c>
      <c r="AV129">
        <f t="shared" si="43"/>
        <v>4.375</v>
      </c>
      <c r="AW129">
        <f t="shared" si="32"/>
        <v>1</v>
      </c>
      <c r="AX129" t="s">
        <v>61</v>
      </c>
      <c r="AY129" t="s">
        <v>110</v>
      </c>
      <c r="AZ129" t="s">
        <v>111</v>
      </c>
      <c r="BA129">
        <v>1</v>
      </c>
      <c r="BC129">
        <f t="shared" si="48"/>
        <v>1</v>
      </c>
      <c r="BD129">
        <v>1</v>
      </c>
      <c r="BE129">
        <v>3</v>
      </c>
      <c r="BF129">
        <f t="shared" si="33"/>
        <v>1</v>
      </c>
      <c r="BG129" t="s">
        <v>64</v>
      </c>
      <c r="BH129" t="s">
        <v>65</v>
      </c>
      <c r="BI129" s="1">
        <v>2.2106481481481478E-3</v>
      </c>
      <c r="BJ129" t="s">
        <v>936</v>
      </c>
      <c r="BK129" s="5" t="s">
        <v>736</v>
      </c>
      <c r="BL129" s="5" t="s">
        <v>1159</v>
      </c>
      <c r="BM129" s="11" t="b">
        <f t="shared" si="49"/>
        <v>0</v>
      </c>
      <c r="BN129" s="11" t="b">
        <f t="shared" si="49"/>
        <v>0</v>
      </c>
      <c r="BO129" s="11" t="b">
        <f t="shared" si="49"/>
        <v>1</v>
      </c>
      <c r="BP129" s="11" t="b">
        <f t="shared" si="49"/>
        <v>0</v>
      </c>
      <c r="BQ129" s="11" t="b">
        <f t="shared" si="50"/>
        <v>0</v>
      </c>
      <c r="BR129" s="11" t="b">
        <f t="shared" si="50"/>
        <v>0</v>
      </c>
      <c r="BU129" s="11" t="b">
        <f t="shared" si="34"/>
        <v>0</v>
      </c>
      <c r="BV129" s="11" t="b">
        <f t="shared" si="35"/>
        <v>0</v>
      </c>
      <c r="BW129" s="11" t="b">
        <f t="shared" si="47"/>
        <v>0</v>
      </c>
      <c r="BX129" s="11" t="b">
        <f t="shared" si="47"/>
        <v>0</v>
      </c>
      <c r="BY129" s="11" t="b">
        <f t="shared" si="47"/>
        <v>0</v>
      </c>
      <c r="BZ129" s="11" t="b">
        <f t="shared" si="47"/>
        <v>0</v>
      </c>
      <c r="CA129" s="11" t="b">
        <f t="shared" si="47"/>
        <v>0</v>
      </c>
      <c r="CB129" s="11" t="b">
        <f t="shared" si="47"/>
        <v>0</v>
      </c>
      <c r="CC129" s="11" t="b">
        <f t="shared" si="47"/>
        <v>0</v>
      </c>
      <c r="CD129" s="11" t="b">
        <f t="shared" si="47"/>
        <v>0</v>
      </c>
      <c r="CE129" s="11" t="b">
        <f t="shared" si="47"/>
        <v>0</v>
      </c>
      <c r="CF129" s="11" t="b">
        <f t="shared" si="47"/>
        <v>0</v>
      </c>
      <c r="CG129" s="11" t="b">
        <f t="shared" si="47"/>
        <v>0</v>
      </c>
      <c r="CH129" s="11" t="b">
        <f t="shared" si="47"/>
        <v>0</v>
      </c>
      <c r="CI129" s="11" t="b">
        <f t="shared" si="47"/>
        <v>0</v>
      </c>
      <c r="CJ129" s="11" t="b">
        <f t="shared" si="46"/>
        <v>0</v>
      </c>
      <c r="CK129" s="11" t="b">
        <f t="shared" si="37"/>
        <v>0</v>
      </c>
      <c r="CL129" s="11" t="b">
        <f t="shared" si="36"/>
        <v>0</v>
      </c>
    </row>
    <row r="130" spans="1:91">
      <c r="A130" t="s">
        <v>937</v>
      </c>
      <c r="B130" t="s">
        <v>938</v>
      </c>
      <c r="C130" t="s">
        <v>802</v>
      </c>
      <c r="D130" t="s">
        <v>54</v>
      </c>
      <c r="E130" t="s">
        <v>55</v>
      </c>
      <c r="F130" t="s">
        <v>56</v>
      </c>
      <c r="G130" t="s">
        <v>72</v>
      </c>
      <c r="H130" t="s">
        <v>58</v>
      </c>
      <c r="I130" t="str">
        <f t="shared" si="30"/>
        <v>Portugal</v>
      </c>
      <c r="J130" t="s">
        <v>59</v>
      </c>
      <c r="K130" t="s">
        <v>60</v>
      </c>
      <c r="L130">
        <v>2</v>
      </c>
      <c r="M130">
        <v>5</v>
      </c>
      <c r="N130">
        <v>4</v>
      </c>
      <c r="O130">
        <v>3</v>
      </c>
      <c r="P130">
        <v>6</v>
      </c>
      <c r="Q130">
        <v>5</v>
      </c>
      <c r="R130">
        <v>5</v>
      </c>
      <c r="S130">
        <v>0</v>
      </c>
      <c r="U130">
        <v>5</v>
      </c>
      <c r="V130">
        <v>4</v>
      </c>
      <c r="W130">
        <v>5</v>
      </c>
      <c r="X130">
        <v>1</v>
      </c>
      <c r="Y130">
        <v>1</v>
      </c>
      <c r="Z130">
        <v>2</v>
      </c>
      <c r="AA130">
        <v>2</v>
      </c>
      <c r="AB130">
        <v>3</v>
      </c>
      <c r="AC130">
        <v>3</v>
      </c>
      <c r="AD130">
        <v>3</v>
      </c>
      <c r="AE130" s="35">
        <v>3</v>
      </c>
      <c r="AF130">
        <v>3</v>
      </c>
      <c r="AG130">
        <v>5</v>
      </c>
      <c r="AH130">
        <v>3</v>
      </c>
      <c r="AI130">
        <v>5</v>
      </c>
      <c r="AJ130">
        <v>4</v>
      </c>
      <c r="AK130">
        <v>4</v>
      </c>
      <c r="AL130">
        <v>4</v>
      </c>
      <c r="AM130">
        <v>4</v>
      </c>
      <c r="AN130">
        <v>4</v>
      </c>
      <c r="AO130">
        <v>4</v>
      </c>
      <c r="AP130">
        <v>5</v>
      </c>
      <c r="AQ130">
        <v>3</v>
      </c>
      <c r="AR130">
        <v>6</v>
      </c>
      <c r="AS130">
        <v>3</v>
      </c>
      <c r="AT130">
        <f t="shared" si="42"/>
        <v>3.875</v>
      </c>
      <c r="AU130">
        <f t="shared" si="31"/>
        <v>1</v>
      </c>
      <c r="AV130">
        <f t="shared" si="43"/>
        <v>2.625</v>
      </c>
      <c r="AW130">
        <f t="shared" si="32"/>
        <v>0</v>
      </c>
      <c r="AX130" t="s">
        <v>86</v>
      </c>
      <c r="AY130" t="s">
        <v>939</v>
      </c>
      <c r="AZ130" t="s">
        <v>940</v>
      </c>
      <c r="BA130">
        <v>0</v>
      </c>
      <c r="BB130">
        <v>2</v>
      </c>
      <c r="BC130">
        <f t="shared" si="48"/>
        <v>2</v>
      </c>
      <c r="BD130">
        <v>1</v>
      </c>
      <c r="BE130">
        <v>2</v>
      </c>
      <c r="BF130">
        <f t="shared" si="33"/>
        <v>1</v>
      </c>
      <c r="BG130" t="s">
        <v>168</v>
      </c>
      <c r="BH130" t="s">
        <v>90</v>
      </c>
      <c r="BI130" s="1">
        <v>4.1666666666666666E-3</v>
      </c>
      <c r="BK130" s="5" t="s">
        <v>1041</v>
      </c>
      <c r="BM130" s="11" t="b">
        <f t="shared" si="49"/>
        <v>0</v>
      </c>
      <c r="BN130" s="11" t="b">
        <f t="shared" si="49"/>
        <v>0</v>
      </c>
      <c r="BO130" s="11" t="b">
        <f t="shared" si="49"/>
        <v>0</v>
      </c>
      <c r="BP130" s="11" t="b">
        <f t="shared" si="49"/>
        <v>0</v>
      </c>
      <c r="BQ130" s="11" t="b">
        <f t="shared" si="50"/>
        <v>0</v>
      </c>
      <c r="BR130" s="11" t="b">
        <f t="shared" si="50"/>
        <v>0</v>
      </c>
      <c r="BU130" s="11" t="b">
        <f t="shared" si="34"/>
        <v>0</v>
      </c>
      <c r="BV130" s="11" t="b">
        <f t="shared" si="35"/>
        <v>0</v>
      </c>
      <c r="BW130" s="11" t="b">
        <f t="shared" si="47"/>
        <v>0</v>
      </c>
      <c r="BX130" s="11" t="b">
        <f t="shared" si="47"/>
        <v>0</v>
      </c>
      <c r="BY130" s="11" t="b">
        <f t="shared" si="47"/>
        <v>0</v>
      </c>
      <c r="BZ130" s="11" t="b">
        <f t="shared" si="47"/>
        <v>0</v>
      </c>
      <c r="CA130" s="11" t="b">
        <f t="shared" si="47"/>
        <v>0</v>
      </c>
      <c r="CB130" s="11" t="b">
        <f t="shared" si="47"/>
        <v>0</v>
      </c>
      <c r="CC130" s="11" t="b">
        <f t="shared" si="47"/>
        <v>0</v>
      </c>
      <c r="CD130" s="11" t="b">
        <f t="shared" si="47"/>
        <v>0</v>
      </c>
      <c r="CE130" s="11" t="b">
        <f t="shared" si="47"/>
        <v>0</v>
      </c>
      <c r="CF130" s="11" t="b">
        <f t="shared" si="47"/>
        <v>0</v>
      </c>
      <c r="CG130" s="11" t="b">
        <f t="shared" si="47"/>
        <v>0</v>
      </c>
      <c r="CH130" s="11" t="b">
        <f t="shared" si="47"/>
        <v>0</v>
      </c>
      <c r="CI130" s="11" t="b">
        <f t="shared" si="47"/>
        <v>0</v>
      </c>
      <c r="CJ130" s="11" t="b">
        <f t="shared" si="46"/>
        <v>0</v>
      </c>
      <c r="CK130" s="11" t="b">
        <f t="shared" si="37"/>
        <v>0</v>
      </c>
      <c r="CL130" s="11" t="b">
        <f t="shared" si="36"/>
        <v>0</v>
      </c>
    </row>
    <row r="131" spans="1:91">
      <c r="A131" t="s">
        <v>941</v>
      </c>
      <c r="B131" t="s">
        <v>942</v>
      </c>
      <c r="C131" t="s">
        <v>802</v>
      </c>
      <c r="D131" t="s">
        <v>54</v>
      </c>
      <c r="E131" t="s">
        <v>82</v>
      </c>
      <c r="F131" t="s">
        <v>56</v>
      </c>
      <c r="G131" t="s">
        <v>72</v>
      </c>
      <c r="H131" t="s">
        <v>254</v>
      </c>
      <c r="I131" t="str">
        <f t="shared" si="30"/>
        <v>Poland</v>
      </c>
      <c r="J131" t="s">
        <v>59</v>
      </c>
      <c r="K131" t="s">
        <v>60</v>
      </c>
      <c r="L131">
        <v>0</v>
      </c>
      <c r="M131">
        <v>1</v>
      </c>
      <c r="N131">
        <v>2</v>
      </c>
      <c r="O131">
        <v>2</v>
      </c>
      <c r="P131">
        <v>0</v>
      </c>
      <c r="Q131">
        <v>4</v>
      </c>
      <c r="R131">
        <v>4</v>
      </c>
      <c r="S131">
        <v>0</v>
      </c>
      <c r="U131">
        <v>6</v>
      </c>
      <c r="V131">
        <v>5</v>
      </c>
      <c r="W131">
        <v>5</v>
      </c>
      <c r="X131">
        <v>6</v>
      </c>
      <c r="Y131">
        <v>5</v>
      </c>
      <c r="Z131">
        <v>6</v>
      </c>
      <c r="AA131">
        <v>6</v>
      </c>
      <c r="AB131">
        <v>4</v>
      </c>
      <c r="AC131">
        <v>1</v>
      </c>
      <c r="AD131">
        <v>5</v>
      </c>
      <c r="AE131" s="35">
        <v>4</v>
      </c>
      <c r="AF131">
        <v>4</v>
      </c>
      <c r="AG131">
        <v>1</v>
      </c>
      <c r="AH131">
        <v>4</v>
      </c>
      <c r="AI131">
        <v>4</v>
      </c>
      <c r="AJ131">
        <v>5</v>
      </c>
      <c r="AK131">
        <v>4</v>
      </c>
      <c r="AL131">
        <v>5</v>
      </c>
      <c r="AM131">
        <v>2</v>
      </c>
      <c r="AN131">
        <v>1</v>
      </c>
      <c r="AO131">
        <v>3</v>
      </c>
      <c r="AP131">
        <v>5</v>
      </c>
      <c r="AQ131">
        <v>1</v>
      </c>
      <c r="AR131">
        <v>6</v>
      </c>
      <c r="AS131">
        <v>2</v>
      </c>
      <c r="AT131">
        <f t="shared" ref="AT131:AT162" si="51">AVERAGE(AE131,AF131,AG131,AH131,AI131,AJ131,AK131,AL131)</f>
        <v>3.875</v>
      </c>
      <c r="AU131">
        <f t="shared" si="31"/>
        <v>1</v>
      </c>
      <c r="AV131">
        <f t="shared" ref="AV131:AV135" si="52">AVERAGE(AX133,V131,W131,X131:AB131,AD131)</f>
        <v>5.25</v>
      </c>
      <c r="AW131">
        <f t="shared" si="32"/>
        <v>1</v>
      </c>
      <c r="AX131" t="s">
        <v>61</v>
      </c>
      <c r="AY131" t="s">
        <v>298</v>
      </c>
      <c r="AZ131" t="s">
        <v>925</v>
      </c>
      <c r="BA131">
        <v>0</v>
      </c>
      <c r="BC131">
        <f t="shared" si="48"/>
        <v>0</v>
      </c>
      <c r="BD131">
        <v>1</v>
      </c>
      <c r="BE131">
        <v>2</v>
      </c>
      <c r="BF131">
        <f t="shared" si="33"/>
        <v>1</v>
      </c>
      <c r="BG131" t="s">
        <v>64</v>
      </c>
      <c r="BH131" t="s">
        <v>65</v>
      </c>
      <c r="BI131" s="1">
        <v>5.6249999999999989E-3</v>
      </c>
      <c r="BK131" s="5" t="s">
        <v>1041</v>
      </c>
      <c r="BM131" s="11" t="b">
        <f t="shared" si="49"/>
        <v>0</v>
      </c>
      <c r="BN131" s="11" t="b">
        <f t="shared" si="49"/>
        <v>0</v>
      </c>
      <c r="BO131" s="11" t="b">
        <f t="shared" si="49"/>
        <v>0</v>
      </c>
      <c r="BP131" s="11" t="b">
        <f t="shared" si="49"/>
        <v>0</v>
      </c>
      <c r="BQ131" s="11" t="b">
        <f t="shared" si="50"/>
        <v>0</v>
      </c>
      <c r="BR131" s="11" t="b">
        <f t="shared" si="50"/>
        <v>0</v>
      </c>
      <c r="BU131" s="11" t="b">
        <f t="shared" si="34"/>
        <v>0</v>
      </c>
      <c r="BV131" s="11" t="b">
        <f t="shared" si="35"/>
        <v>0</v>
      </c>
      <c r="BW131" s="11" t="b">
        <f t="shared" si="47"/>
        <v>0</v>
      </c>
      <c r="BX131" s="11" t="b">
        <f t="shared" si="47"/>
        <v>0</v>
      </c>
      <c r="BY131" s="11" t="b">
        <f t="shared" si="47"/>
        <v>0</v>
      </c>
      <c r="BZ131" s="11" t="b">
        <f t="shared" si="47"/>
        <v>0</v>
      </c>
      <c r="CA131" s="11" t="b">
        <f t="shared" si="47"/>
        <v>0</v>
      </c>
      <c r="CB131" s="11" t="b">
        <f t="shared" si="47"/>
        <v>0</v>
      </c>
      <c r="CC131" s="11" t="b">
        <f t="shared" si="47"/>
        <v>0</v>
      </c>
      <c r="CD131" s="11" t="b">
        <f t="shared" si="47"/>
        <v>0</v>
      </c>
      <c r="CE131" s="11" t="b">
        <f t="shared" si="47"/>
        <v>0</v>
      </c>
      <c r="CF131" s="11" t="b">
        <f t="shared" si="47"/>
        <v>0</v>
      </c>
      <c r="CG131" s="11" t="b">
        <f t="shared" si="47"/>
        <v>0</v>
      </c>
      <c r="CH131" s="11" t="b">
        <f t="shared" si="47"/>
        <v>0</v>
      </c>
      <c r="CI131" s="11" t="b">
        <f t="shared" si="47"/>
        <v>0</v>
      </c>
      <c r="CJ131" s="11" t="b">
        <f t="shared" si="47"/>
        <v>0</v>
      </c>
      <c r="CK131" s="11" t="b">
        <f t="shared" si="37"/>
        <v>0</v>
      </c>
      <c r="CL131" s="11" t="b">
        <f t="shared" si="36"/>
        <v>0</v>
      </c>
    </row>
    <row r="132" spans="1:91">
      <c r="A132" t="s">
        <v>943</v>
      </c>
      <c r="B132" t="s">
        <v>944</v>
      </c>
      <c r="C132" t="s">
        <v>802</v>
      </c>
      <c r="D132" t="s">
        <v>54</v>
      </c>
      <c r="E132" t="s">
        <v>71</v>
      </c>
      <c r="F132" t="s">
        <v>56</v>
      </c>
      <c r="G132" t="s">
        <v>96</v>
      </c>
      <c r="H132" t="s">
        <v>84</v>
      </c>
      <c r="I132" t="str">
        <f t="shared" ref="I132:I179" si="53">H132</f>
        <v>United States</v>
      </c>
      <c r="J132" t="s">
        <v>59</v>
      </c>
      <c r="K132" t="s">
        <v>60</v>
      </c>
      <c r="L132">
        <v>0</v>
      </c>
      <c r="M132">
        <v>1</v>
      </c>
      <c r="N132">
        <v>2</v>
      </c>
      <c r="O132">
        <v>2</v>
      </c>
      <c r="P132">
        <v>3</v>
      </c>
      <c r="Q132">
        <v>3</v>
      </c>
      <c r="R132">
        <v>2</v>
      </c>
      <c r="S132">
        <v>1</v>
      </c>
      <c r="T132">
        <v>3</v>
      </c>
      <c r="V132">
        <v>4</v>
      </c>
      <c r="W132">
        <v>4</v>
      </c>
      <c r="X132">
        <v>2</v>
      </c>
      <c r="Y132">
        <v>5</v>
      </c>
      <c r="Z132">
        <v>4</v>
      </c>
      <c r="AA132">
        <v>5</v>
      </c>
      <c r="AB132">
        <v>3</v>
      </c>
      <c r="AC132">
        <v>5</v>
      </c>
      <c r="AD132">
        <v>1</v>
      </c>
      <c r="AE132" s="35">
        <v>4</v>
      </c>
      <c r="AF132">
        <v>5</v>
      </c>
      <c r="AG132">
        <v>2</v>
      </c>
      <c r="AH132">
        <v>2</v>
      </c>
      <c r="AI132">
        <v>6</v>
      </c>
      <c r="AJ132">
        <v>5</v>
      </c>
      <c r="AK132">
        <v>5</v>
      </c>
      <c r="AL132">
        <v>6</v>
      </c>
      <c r="AM132">
        <v>3</v>
      </c>
      <c r="AN132">
        <v>4</v>
      </c>
      <c r="AO132">
        <v>4</v>
      </c>
      <c r="AP132">
        <v>4</v>
      </c>
      <c r="AQ132">
        <v>4</v>
      </c>
      <c r="AR132">
        <v>6</v>
      </c>
      <c r="AS132">
        <v>5</v>
      </c>
      <c r="AT132">
        <f t="shared" si="51"/>
        <v>4.375</v>
      </c>
      <c r="AU132">
        <f t="shared" ref="AU132:AU179" si="54">IF(AT132&gt;3,1,0)</f>
        <v>1</v>
      </c>
      <c r="AV132">
        <f t="shared" si="52"/>
        <v>3.5</v>
      </c>
      <c r="AW132">
        <f t="shared" ref="AW132:AW179" si="55">IF(AV132&gt;3, 1, 0)</f>
        <v>1</v>
      </c>
      <c r="AX132" t="s">
        <v>297</v>
      </c>
      <c r="AY132" t="s">
        <v>481</v>
      </c>
      <c r="AZ132" t="s">
        <v>945</v>
      </c>
      <c r="BA132">
        <v>1</v>
      </c>
      <c r="BC132">
        <f t="shared" si="48"/>
        <v>1</v>
      </c>
      <c r="BD132">
        <v>1</v>
      </c>
      <c r="BE132">
        <v>1</v>
      </c>
      <c r="BF132">
        <f t="shared" ref="BF132:BF145" si="56">IF(BE132=1,0,1)</f>
        <v>0</v>
      </c>
      <c r="BG132" t="s">
        <v>300</v>
      </c>
      <c r="BH132" t="s">
        <v>301</v>
      </c>
      <c r="BI132" s="1">
        <v>4.6412037037037038E-3</v>
      </c>
      <c r="BJ132" t="s">
        <v>946</v>
      </c>
      <c r="BK132" s="5" t="s">
        <v>1042</v>
      </c>
      <c r="BM132" s="11" t="b">
        <f t="shared" si="49"/>
        <v>0</v>
      </c>
      <c r="BN132" s="11" t="b">
        <f t="shared" si="49"/>
        <v>0</v>
      </c>
      <c r="BO132" s="11" t="b">
        <f t="shared" si="49"/>
        <v>0</v>
      </c>
      <c r="BP132" s="11" t="b">
        <f t="shared" si="49"/>
        <v>0</v>
      </c>
      <c r="BQ132" s="11" t="b">
        <f t="shared" si="50"/>
        <v>0</v>
      </c>
      <c r="BR132" s="11" t="b">
        <f t="shared" si="50"/>
        <v>0</v>
      </c>
      <c r="BS132" s="5" t="s">
        <v>1084</v>
      </c>
      <c r="BT132" s="5" t="s">
        <v>1124</v>
      </c>
      <c r="BU132" s="11" t="b">
        <f t="shared" ref="BU132:BU179" si="57">ISNUMBER(SEARCH($BU$2,BS132))</f>
        <v>0</v>
      </c>
      <c r="BV132" s="11" t="b">
        <f t="shared" ref="BV132:BV179" si="58">ISNUMBER(SEARCH("NLU",BS132))</f>
        <v>0</v>
      </c>
      <c r="BW132" s="11" t="b">
        <f t="shared" ref="BW132:CJ150" si="59">ISNUMBER(SEARCH(BW$2,$BS132))</f>
        <v>0</v>
      </c>
      <c r="BX132" s="11" t="b">
        <f t="shared" si="59"/>
        <v>0</v>
      </c>
      <c r="BY132" s="11" t="b">
        <f t="shared" si="59"/>
        <v>0</v>
      </c>
      <c r="BZ132" s="11" t="b">
        <f t="shared" si="59"/>
        <v>0</v>
      </c>
      <c r="CA132" s="11" t="b">
        <f t="shared" si="59"/>
        <v>0</v>
      </c>
      <c r="CB132" s="11" t="b">
        <f t="shared" si="59"/>
        <v>0</v>
      </c>
      <c r="CC132" s="11" t="b">
        <f t="shared" si="59"/>
        <v>0</v>
      </c>
      <c r="CD132" s="11" t="b">
        <f t="shared" si="59"/>
        <v>0</v>
      </c>
      <c r="CE132" s="11" t="b">
        <f t="shared" si="59"/>
        <v>0</v>
      </c>
      <c r="CF132" s="11" t="b">
        <f t="shared" si="59"/>
        <v>1</v>
      </c>
      <c r="CG132" s="11" t="b">
        <f t="shared" si="59"/>
        <v>0</v>
      </c>
      <c r="CH132" s="11" t="b">
        <f t="shared" si="59"/>
        <v>0</v>
      </c>
      <c r="CI132" s="11" t="b">
        <f t="shared" si="59"/>
        <v>0</v>
      </c>
      <c r="CJ132" s="11" t="b">
        <f t="shared" si="59"/>
        <v>0</v>
      </c>
      <c r="CK132" s="11" t="b">
        <f t="shared" si="37"/>
        <v>0</v>
      </c>
      <c r="CL132" s="11" t="b">
        <f t="shared" ref="CL132:CL179" si="60">ISNUMBER(SEARCH($CL$2,$BT132))</f>
        <v>0</v>
      </c>
    </row>
    <row r="133" spans="1:91">
      <c r="A133" t="s">
        <v>947</v>
      </c>
      <c r="B133" t="s">
        <v>948</v>
      </c>
      <c r="C133" t="s">
        <v>802</v>
      </c>
      <c r="D133" t="s">
        <v>54</v>
      </c>
      <c r="E133" t="s">
        <v>82</v>
      </c>
      <c r="F133" t="s">
        <v>56</v>
      </c>
      <c r="G133" t="s">
        <v>72</v>
      </c>
      <c r="H133" t="s">
        <v>949</v>
      </c>
      <c r="I133" t="str">
        <f t="shared" si="53"/>
        <v>America</v>
      </c>
      <c r="J133" t="s">
        <v>59</v>
      </c>
      <c r="K133" t="s">
        <v>60</v>
      </c>
      <c r="L133">
        <v>4</v>
      </c>
      <c r="M133">
        <v>2</v>
      </c>
      <c r="N133">
        <v>1</v>
      </c>
      <c r="O133">
        <v>5</v>
      </c>
      <c r="P133">
        <v>4</v>
      </c>
      <c r="Q133">
        <v>4</v>
      </c>
      <c r="R133">
        <v>4</v>
      </c>
      <c r="S133">
        <v>-1</v>
      </c>
      <c r="V133">
        <v>5</v>
      </c>
      <c r="W133">
        <v>6</v>
      </c>
      <c r="X133">
        <v>5</v>
      </c>
      <c r="Y133">
        <v>5</v>
      </c>
      <c r="Z133">
        <v>6</v>
      </c>
      <c r="AA133">
        <v>5</v>
      </c>
      <c r="AB133">
        <v>4</v>
      </c>
      <c r="AC133">
        <v>0</v>
      </c>
      <c r="AD133">
        <v>6</v>
      </c>
      <c r="AE133" s="35">
        <v>4</v>
      </c>
      <c r="AF133">
        <v>5</v>
      </c>
      <c r="AG133">
        <v>4</v>
      </c>
      <c r="AH133">
        <v>6</v>
      </c>
      <c r="AI133">
        <v>5</v>
      </c>
      <c r="AJ133">
        <v>4</v>
      </c>
      <c r="AK133">
        <v>6</v>
      </c>
      <c r="AL133">
        <v>5</v>
      </c>
      <c r="AM133">
        <v>5</v>
      </c>
      <c r="AN133">
        <v>4</v>
      </c>
      <c r="AO133">
        <v>5</v>
      </c>
      <c r="AP133">
        <v>5</v>
      </c>
      <c r="AQ133">
        <v>5</v>
      </c>
      <c r="AR133">
        <v>6</v>
      </c>
      <c r="AS133">
        <v>5</v>
      </c>
      <c r="AT133">
        <f t="shared" si="51"/>
        <v>4.875</v>
      </c>
      <c r="AU133">
        <f t="shared" si="54"/>
        <v>1</v>
      </c>
      <c r="AV133">
        <f t="shared" si="52"/>
        <v>5.25</v>
      </c>
      <c r="AW133">
        <f t="shared" si="55"/>
        <v>1</v>
      </c>
      <c r="AX133" t="s">
        <v>61</v>
      </c>
      <c r="AY133" t="s">
        <v>166</v>
      </c>
      <c r="AZ133" t="s">
        <v>239</v>
      </c>
      <c r="BA133">
        <v>1</v>
      </c>
      <c r="BC133">
        <f t="shared" si="48"/>
        <v>1</v>
      </c>
      <c r="BD133">
        <v>1</v>
      </c>
      <c r="BE133">
        <v>1</v>
      </c>
      <c r="BF133">
        <f t="shared" si="56"/>
        <v>0</v>
      </c>
      <c r="BG133" t="s">
        <v>181</v>
      </c>
      <c r="BH133" t="s">
        <v>65</v>
      </c>
      <c r="BI133" s="1">
        <v>2.2569444444444447E-3</v>
      </c>
      <c r="BK133" s="5" t="s">
        <v>1041</v>
      </c>
      <c r="BM133" s="11" t="b">
        <f t="shared" si="49"/>
        <v>0</v>
      </c>
      <c r="BN133" s="11" t="b">
        <f t="shared" si="49"/>
        <v>0</v>
      </c>
      <c r="BO133" s="11" t="b">
        <f t="shared" si="49"/>
        <v>0</v>
      </c>
      <c r="BP133" s="11" t="b">
        <f t="shared" si="49"/>
        <v>0</v>
      </c>
      <c r="BQ133" s="11" t="b">
        <f t="shared" si="50"/>
        <v>0</v>
      </c>
      <c r="BR133" s="11" t="b">
        <f t="shared" si="50"/>
        <v>0</v>
      </c>
      <c r="BU133" s="11" t="b">
        <f t="shared" si="57"/>
        <v>0</v>
      </c>
      <c r="BV133" s="11" t="b">
        <f t="shared" si="58"/>
        <v>0</v>
      </c>
      <c r="BW133" s="11" t="b">
        <f t="shared" si="59"/>
        <v>0</v>
      </c>
      <c r="BX133" s="11" t="b">
        <f t="shared" si="59"/>
        <v>0</v>
      </c>
      <c r="BY133" s="11" t="b">
        <f t="shared" si="59"/>
        <v>0</v>
      </c>
      <c r="BZ133" s="11" t="b">
        <f t="shared" si="59"/>
        <v>0</v>
      </c>
      <c r="CA133" s="11" t="b">
        <f t="shared" si="59"/>
        <v>0</v>
      </c>
      <c r="CB133" s="11" t="b">
        <f t="shared" si="59"/>
        <v>0</v>
      </c>
      <c r="CC133" s="11" t="b">
        <f t="shared" si="59"/>
        <v>0</v>
      </c>
      <c r="CD133" s="11" t="b">
        <f t="shared" si="59"/>
        <v>0</v>
      </c>
      <c r="CE133" s="11" t="b">
        <f t="shared" si="59"/>
        <v>0</v>
      </c>
      <c r="CF133" s="11" t="b">
        <f t="shared" si="59"/>
        <v>0</v>
      </c>
      <c r="CG133" s="11" t="b">
        <f t="shared" si="59"/>
        <v>0</v>
      </c>
      <c r="CH133" s="11" t="b">
        <f t="shared" si="59"/>
        <v>0</v>
      </c>
      <c r="CI133" s="11" t="b">
        <f t="shared" si="59"/>
        <v>0</v>
      </c>
      <c r="CJ133" s="11" t="b">
        <f t="shared" si="59"/>
        <v>0</v>
      </c>
      <c r="CK133" s="11" t="b">
        <f t="shared" ref="CK133:CK179" si="61">ISNUMBER(SEARCH($CK$2,BT133))</f>
        <v>0</v>
      </c>
      <c r="CL133" s="11" t="b">
        <f t="shared" si="60"/>
        <v>0</v>
      </c>
    </row>
    <row r="134" spans="1:91">
      <c r="A134" t="s">
        <v>950</v>
      </c>
      <c r="B134" t="s">
        <v>951</v>
      </c>
      <c r="C134" t="s">
        <v>802</v>
      </c>
      <c r="D134" t="s">
        <v>81</v>
      </c>
      <c r="E134" t="s">
        <v>71</v>
      </c>
      <c r="F134" t="s">
        <v>132</v>
      </c>
      <c r="G134" t="s">
        <v>96</v>
      </c>
      <c r="H134" t="s">
        <v>125</v>
      </c>
      <c r="I134" t="str">
        <f t="shared" si="53"/>
        <v>United Kingdom</v>
      </c>
      <c r="J134" t="s">
        <v>74</v>
      </c>
      <c r="K134" t="s">
        <v>98</v>
      </c>
      <c r="L134">
        <v>1</v>
      </c>
      <c r="M134">
        <v>2</v>
      </c>
      <c r="N134">
        <v>4</v>
      </c>
      <c r="O134">
        <v>2</v>
      </c>
      <c r="P134">
        <v>6</v>
      </c>
      <c r="Q134">
        <v>4</v>
      </c>
      <c r="R134">
        <v>5</v>
      </c>
      <c r="S134">
        <v>1</v>
      </c>
      <c r="T134">
        <v>2</v>
      </c>
      <c r="V134">
        <v>2</v>
      </c>
      <c r="W134">
        <v>3</v>
      </c>
      <c r="X134">
        <v>4</v>
      </c>
      <c r="Y134">
        <v>3</v>
      </c>
      <c r="Z134">
        <v>5</v>
      </c>
      <c r="AA134">
        <v>5</v>
      </c>
      <c r="AB134">
        <v>1</v>
      </c>
      <c r="AC134">
        <v>5</v>
      </c>
      <c r="AD134">
        <v>1</v>
      </c>
      <c r="AE134" s="35">
        <v>4</v>
      </c>
      <c r="AF134">
        <v>5</v>
      </c>
      <c r="AG134">
        <v>3</v>
      </c>
      <c r="AH134">
        <v>4</v>
      </c>
      <c r="AI134">
        <v>6</v>
      </c>
      <c r="AJ134">
        <v>4</v>
      </c>
      <c r="AK134">
        <v>2</v>
      </c>
      <c r="AL134">
        <v>3</v>
      </c>
      <c r="AM134">
        <v>2</v>
      </c>
      <c r="AN134">
        <v>2</v>
      </c>
      <c r="AO134">
        <v>2</v>
      </c>
      <c r="AP134">
        <v>2</v>
      </c>
      <c r="AQ134">
        <v>2</v>
      </c>
      <c r="AR134">
        <v>6</v>
      </c>
      <c r="AS134">
        <v>4</v>
      </c>
      <c r="AT134">
        <f t="shared" si="51"/>
        <v>3.875</v>
      </c>
      <c r="AU134">
        <f t="shared" si="54"/>
        <v>1</v>
      </c>
      <c r="AV134">
        <f t="shared" si="52"/>
        <v>3</v>
      </c>
      <c r="AW134">
        <f t="shared" si="55"/>
        <v>0</v>
      </c>
      <c r="AX134" t="s">
        <v>61</v>
      </c>
      <c r="AY134" t="s">
        <v>952</v>
      </c>
      <c r="AZ134" t="s">
        <v>953</v>
      </c>
      <c r="BA134">
        <v>1</v>
      </c>
      <c r="BC134">
        <f t="shared" si="48"/>
        <v>1</v>
      </c>
      <c r="BD134">
        <v>1</v>
      </c>
      <c r="BE134">
        <v>5</v>
      </c>
      <c r="BF134">
        <f t="shared" si="56"/>
        <v>1</v>
      </c>
      <c r="BG134" t="s">
        <v>64</v>
      </c>
      <c r="BH134" t="s">
        <v>65</v>
      </c>
      <c r="BI134" s="1">
        <v>7.4884259259259262E-3</v>
      </c>
      <c r="BJ134" t="s">
        <v>954</v>
      </c>
      <c r="BK134" s="5" t="s">
        <v>1042</v>
      </c>
      <c r="BM134" s="11" t="b">
        <f t="shared" si="49"/>
        <v>0</v>
      </c>
      <c r="BN134" s="11" t="b">
        <f t="shared" si="49"/>
        <v>0</v>
      </c>
      <c r="BO134" s="11" t="b">
        <f t="shared" si="49"/>
        <v>0</v>
      </c>
      <c r="BP134" s="11" t="b">
        <f t="shared" si="49"/>
        <v>0</v>
      </c>
      <c r="BQ134" s="11" t="b">
        <f t="shared" si="50"/>
        <v>0</v>
      </c>
      <c r="BR134" s="11" t="b">
        <f t="shared" si="50"/>
        <v>0</v>
      </c>
      <c r="BS134" s="5" t="s">
        <v>1125</v>
      </c>
      <c r="BT134" s="5" t="s">
        <v>1126</v>
      </c>
      <c r="BU134" s="11" t="b">
        <f t="shared" si="57"/>
        <v>0</v>
      </c>
      <c r="BV134" s="11" t="b">
        <f t="shared" si="58"/>
        <v>1</v>
      </c>
      <c r="BW134" s="11" t="b">
        <f t="shared" si="59"/>
        <v>0</v>
      </c>
      <c r="BX134" s="11" t="b">
        <f t="shared" si="59"/>
        <v>0</v>
      </c>
      <c r="BY134" s="11" t="b">
        <f t="shared" si="59"/>
        <v>0</v>
      </c>
      <c r="BZ134" s="11" t="b">
        <f t="shared" si="59"/>
        <v>1</v>
      </c>
      <c r="CA134" s="11" t="b">
        <f t="shared" si="59"/>
        <v>0</v>
      </c>
      <c r="CB134" s="11" t="b">
        <f t="shared" si="59"/>
        <v>0</v>
      </c>
      <c r="CC134" s="11" t="b">
        <f t="shared" si="59"/>
        <v>0</v>
      </c>
      <c r="CD134" s="11" t="b">
        <f t="shared" si="59"/>
        <v>0</v>
      </c>
      <c r="CE134" s="11" t="b">
        <f t="shared" si="59"/>
        <v>0</v>
      </c>
      <c r="CF134" s="11" t="b">
        <f t="shared" si="59"/>
        <v>0</v>
      </c>
      <c r="CG134" s="11" t="b">
        <f t="shared" si="59"/>
        <v>0</v>
      </c>
      <c r="CH134" s="11" t="b">
        <f t="shared" si="59"/>
        <v>0</v>
      </c>
      <c r="CI134" s="11" t="b">
        <f t="shared" si="59"/>
        <v>0</v>
      </c>
      <c r="CJ134" s="11" t="b">
        <f t="shared" si="59"/>
        <v>0</v>
      </c>
      <c r="CK134" s="11" t="b">
        <f t="shared" si="61"/>
        <v>0</v>
      </c>
      <c r="CL134" s="11" t="b">
        <f t="shared" si="60"/>
        <v>0</v>
      </c>
      <c r="CM134" t="s">
        <v>955</v>
      </c>
    </row>
    <row r="135" spans="1:91">
      <c r="A135" t="s">
        <v>956</v>
      </c>
      <c r="B135" t="s">
        <v>957</v>
      </c>
      <c r="C135" t="s">
        <v>802</v>
      </c>
      <c r="D135" t="s">
        <v>54</v>
      </c>
      <c r="E135" t="s">
        <v>71</v>
      </c>
      <c r="F135" t="s">
        <v>56</v>
      </c>
      <c r="G135" t="s">
        <v>96</v>
      </c>
      <c r="H135" t="s">
        <v>84</v>
      </c>
      <c r="I135" t="str">
        <f t="shared" si="53"/>
        <v>United States</v>
      </c>
      <c r="J135" t="s">
        <v>59</v>
      </c>
      <c r="K135" t="s">
        <v>60</v>
      </c>
      <c r="L135">
        <v>4</v>
      </c>
      <c r="M135">
        <v>3</v>
      </c>
      <c r="N135">
        <v>4</v>
      </c>
      <c r="O135">
        <v>4</v>
      </c>
      <c r="P135">
        <v>5</v>
      </c>
      <c r="Q135">
        <v>5</v>
      </c>
      <c r="R135">
        <v>5</v>
      </c>
      <c r="S135">
        <v>1</v>
      </c>
      <c r="T135">
        <v>3</v>
      </c>
      <c r="V135">
        <v>5</v>
      </c>
      <c r="W135">
        <v>5</v>
      </c>
      <c r="X135">
        <v>5</v>
      </c>
      <c r="Y135">
        <v>6</v>
      </c>
      <c r="Z135">
        <v>5</v>
      </c>
      <c r="AA135">
        <v>6</v>
      </c>
      <c r="AB135">
        <v>5</v>
      </c>
      <c r="AC135">
        <v>1</v>
      </c>
      <c r="AD135">
        <v>5</v>
      </c>
      <c r="AE135" s="35">
        <v>5</v>
      </c>
      <c r="AF135">
        <v>5</v>
      </c>
      <c r="AG135">
        <v>4</v>
      </c>
      <c r="AH135">
        <v>5</v>
      </c>
      <c r="AI135">
        <v>6</v>
      </c>
      <c r="AJ135">
        <v>5</v>
      </c>
      <c r="AK135">
        <v>5</v>
      </c>
      <c r="AL135">
        <v>5</v>
      </c>
      <c r="AM135">
        <v>6</v>
      </c>
      <c r="AN135">
        <v>5</v>
      </c>
      <c r="AO135">
        <v>6</v>
      </c>
      <c r="AP135">
        <v>6</v>
      </c>
      <c r="AQ135">
        <v>5</v>
      </c>
      <c r="AR135">
        <v>6</v>
      </c>
      <c r="AS135">
        <v>2</v>
      </c>
      <c r="AT135">
        <f t="shared" si="51"/>
        <v>5</v>
      </c>
      <c r="AU135">
        <f t="shared" si="54"/>
        <v>1</v>
      </c>
      <c r="AV135">
        <f t="shared" si="52"/>
        <v>5.25</v>
      </c>
      <c r="AW135">
        <f t="shared" si="55"/>
        <v>1</v>
      </c>
      <c r="AX135" t="s">
        <v>86</v>
      </c>
      <c r="AY135" t="s">
        <v>110</v>
      </c>
      <c r="AZ135" t="s">
        <v>958</v>
      </c>
      <c r="BA135">
        <v>0</v>
      </c>
      <c r="BB135">
        <v>1</v>
      </c>
      <c r="BC135">
        <f t="shared" si="48"/>
        <v>1</v>
      </c>
      <c r="BD135">
        <v>1</v>
      </c>
      <c r="BE135">
        <v>1</v>
      </c>
      <c r="BF135">
        <f t="shared" si="56"/>
        <v>0</v>
      </c>
      <c r="BG135" t="s">
        <v>106</v>
      </c>
      <c r="BH135" t="s">
        <v>90</v>
      </c>
      <c r="BI135" s="1">
        <v>4.5949074074074078E-3</v>
      </c>
      <c r="BJ135" t="s">
        <v>959</v>
      </c>
      <c r="BK135" s="5" t="s">
        <v>736</v>
      </c>
      <c r="BM135" s="11" t="b">
        <f t="shared" si="49"/>
        <v>0</v>
      </c>
      <c r="BN135" s="11" t="b">
        <f t="shared" si="49"/>
        <v>0</v>
      </c>
      <c r="BO135" s="11" t="b">
        <f t="shared" si="49"/>
        <v>0</v>
      </c>
      <c r="BP135" s="11" t="b">
        <f t="shared" si="49"/>
        <v>0</v>
      </c>
      <c r="BQ135" s="11" t="b">
        <f t="shared" si="50"/>
        <v>0</v>
      </c>
      <c r="BR135" s="11" t="b">
        <f t="shared" si="50"/>
        <v>0</v>
      </c>
      <c r="BU135" s="11" t="b">
        <f t="shared" si="57"/>
        <v>0</v>
      </c>
      <c r="BV135" s="11" t="b">
        <f t="shared" si="58"/>
        <v>0</v>
      </c>
      <c r="BW135" s="11" t="b">
        <f t="shared" si="59"/>
        <v>0</v>
      </c>
      <c r="BX135" s="11" t="b">
        <f t="shared" si="59"/>
        <v>0</v>
      </c>
      <c r="BY135" s="11" t="b">
        <f t="shared" si="59"/>
        <v>0</v>
      </c>
      <c r="BZ135" s="11" t="b">
        <f t="shared" si="59"/>
        <v>0</v>
      </c>
      <c r="CA135" s="11" t="b">
        <f t="shared" si="59"/>
        <v>0</v>
      </c>
      <c r="CB135" s="11" t="b">
        <f t="shared" si="59"/>
        <v>0</v>
      </c>
      <c r="CC135" s="11" t="b">
        <f t="shared" si="59"/>
        <v>0</v>
      </c>
      <c r="CD135" s="11" t="b">
        <f t="shared" si="59"/>
        <v>0</v>
      </c>
      <c r="CE135" s="11" t="b">
        <f t="shared" si="59"/>
        <v>0</v>
      </c>
      <c r="CF135" s="11" t="b">
        <f t="shared" si="59"/>
        <v>0</v>
      </c>
      <c r="CG135" s="11" t="b">
        <f t="shared" si="59"/>
        <v>0</v>
      </c>
      <c r="CH135" s="11" t="b">
        <f t="shared" si="59"/>
        <v>0</v>
      </c>
      <c r="CI135" s="11" t="b">
        <f t="shared" si="59"/>
        <v>0</v>
      </c>
      <c r="CJ135" s="11" t="b">
        <f t="shared" si="59"/>
        <v>0</v>
      </c>
      <c r="CK135" s="11" t="b">
        <f t="shared" si="61"/>
        <v>0</v>
      </c>
      <c r="CL135" s="11" t="b">
        <f t="shared" si="60"/>
        <v>0</v>
      </c>
      <c r="CM135" t="s">
        <v>960</v>
      </c>
    </row>
    <row r="136" spans="1:91">
      <c r="A136" t="s">
        <v>961</v>
      </c>
      <c r="B136" t="s">
        <v>962</v>
      </c>
      <c r="C136" t="s">
        <v>802</v>
      </c>
      <c r="D136" t="s">
        <v>54</v>
      </c>
      <c r="E136" t="s">
        <v>82</v>
      </c>
      <c r="F136" t="s">
        <v>132</v>
      </c>
      <c r="G136" t="s">
        <v>96</v>
      </c>
      <c r="H136" t="s">
        <v>84</v>
      </c>
      <c r="I136" t="str">
        <f t="shared" si="53"/>
        <v>United States</v>
      </c>
      <c r="J136" t="s">
        <v>59</v>
      </c>
      <c r="K136" t="s">
        <v>60</v>
      </c>
      <c r="L136">
        <v>3</v>
      </c>
      <c r="M136">
        <v>4</v>
      </c>
      <c r="N136">
        <v>0</v>
      </c>
      <c r="O136">
        <v>3</v>
      </c>
      <c r="P136">
        <v>5</v>
      </c>
      <c r="Q136">
        <v>5</v>
      </c>
      <c r="R136">
        <v>4</v>
      </c>
      <c r="S136">
        <v>1</v>
      </c>
      <c r="T136">
        <v>3</v>
      </c>
      <c r="V136">
        <v>3</v>
      </c>
      <c r="W136">
        <v>6</v>
      </c>
      <c r="X136">
        <v>0</v>
      </c>
      <c r="Y136">
        <v>6</v>
      </c>
      <c r="Z136">
        <v>0</v>
      </c>
      <c r="AA136">
        <v>6</v>
      </c>
      <c r="AB136">
        <v>6</v>
      </c>
      <c r="AC136">
        <v>6</v>
      </c>
      <c r="AD136">
        <v>0</v>
      </c>
      <c r="AE136" s="35">
        <v>5</v>
      </c>
      <c r="AF136">
        <v>6</v>
      </c>
      <c r="AG136">
        <v>6</v>
      </c>
      <c r="AH136">
        <v>6</v>
      </c>
      <c r="AI136">
        <v>5</v>
      </c>
      <c r="AJ136">
        <v>5</v>
      </c>
      <c r="AK136">
        <v>6</v>
      </c>
      <c r="AL136">
        <v>4</v>
      </c>
      <c r="AM136">
        <v>5</v>
      </c>
      <c r="AN136">
        <v>4</v>
      </c>
      <c r="AO136">
        <v>5</v>
      </c>
      <c r="AP136">
        <v>6</v>
      </c>
      <c r="AQ136">
        <v>5</v>
      </c>
      <c r="AR136">
        <v>6</v>
      </c>
      <c r="AS136">
        <v>6</v>
      </c>
      <c r="AT136">
        <f t="shared" si="51"/>
        <v>5.375</v>
      </c>
      <c r="AU136">
        <f t="shared" si="54"/>
        <v>1</v>
      </c>
      <c r="AV136" t="e">
        <f>AVERAGE(#REF!,V136,W136,X136:AB136,AD136)</f>
        <v>#REF!</v>
      </c>
      <c r="AW136" t="e">
        <f t="shared" si="55"/>
        <v>#REF!</v>
      </c>
      <c r="AX136" t="s">
        <v>297</v>
      </c>
      <c r="AY136" t="s">
        <v>888</v>
      </c>
      <c r="AZ136" t="s">
        <v>963</v>
      </c>
      <c r="BA136">
        <v>1</v>
      </c>
      <c r="BC136">
        <f t="shared" si="48"/>
        <v>1</v>
      </c>
      <c r="BD136">
        <v>1</v>
      </c>
      <c r="BE136">
        <v>2</v>
      </c>
      <c r="BF136">
        <f t="shared" si="56"/>
        <v>1</v>
      </c>
      <c r="BG136" t="s">
        <v>300</v>
      </c>
      <c r="BH136" t="s">
        <v>301</v>
      </c>
      <c r="BI136" s="1">
        <v>6.1805555555555563E-3</v>
      </c>
      <c r="BJ136" t="s">
        <v>964</v>
      </c>
      <c r="BK136" s="5" t="s">
        <v>1042</v>
      </c>
      <c r="BM136" s="11" t="b">
        <f t="shared" si="49"/>
        <v>0</v>
      </c>
      <c r="BN136" s="11" t="b">
        <f t="shared" si="49"/>
        <v>0</v>
      </c>
      <c r="BO136" s="11" t="b">
        <f t="shared" si="49"/>
        <v>0</v>
      </c>
      <c r="BP136" s="11" t="b">
        <f t="shared" si="49"/>
        <v>0</v>
      </c>
      <c r="BQ136" s="11" t="b">
        <f t="shared" si="50"/>
        <v>0</v>
      </c>
      <c r="BR136" s="11" t="b">
        <f t="shared" si="50"/>
        <v>0</v>
      </c>
      <c r="BS136" s="5" t="s">
        <v>1127</v>
      </c>
      <c r="BU136" s="11" t="b">
        <f t="shared" si="57"/>
        <v>0</v>
      </c>
      <c r="BV136" s="11" t="b">
        <f t="shared" si="58"/>
        <v>0</v>
      </c>
      <c r="BW136" s="11" t="b">
        <f t="shared" si="59"/>
        <v>0</v>
      </c>
      <c r="BX136" s="11" t="b">
        <f t="shared" si="59"/>
        <v>0</v>
      </c>
      <c r="BY136" s="11" t="b">
        <f t="shared" si="59"/>
        <v>0</v>
      </c>
      <c r="BZ136" s="11" t="b">
        <f t="shared" si="59"/>
        <v>0</v>
      </c>
      <c r="CA136" s="11" t="b">
        <f t="shared" si="59"/>
        <v>0</v>
      </c>
      <c r="CB136" s="11" t="b">
        <f t="shared" si="59"/>
        <v>0</v>
      </c>
      <c r="CC136" s="11" t="b">
        <f t="shared" si="59"/>
        <v>0</v>
      </c>
      <c r="CD136" s="11" t="b">
        <f t="shared" si="59"/>
        <v>0</v>
      </c>
      <c r="CE136" s="11" t="b">
        <f t="shared" si="59"/>
        <v>0</v>
      </c>
      <c r="CF136" s="11" t="b">
        <f t="shared" si="59"/>
        <v>0</v>
      </c>
      <c r="CG136" s="11" t="b">
        <f t="shared" si="59"/>
        <v>0</v>
      </c>
      <c r="CH136" s="11" t="b">
        <f t="shared" si="59"/>
        <v>0</v>
      </c>
      <c r="CI136" s="11" t="b">
        <f t="shared" si="59"/>
        <v>0</v>
      </c>
      <c r="CJ136" s="11" t="b">
        <f t="shared" si="59"/>
        <v>0</v>
      </c>
      <c r="CK136" s="11" t="b">
        <f t="shared" si="61"/>
        <v>0</v>
      </c>
      <c r="CL136" s="11" t="b">
        <f t="shared" si="60"/>
        <v>0</v>
      </c>
      <c r="CM136" t="s">
        <v>965</v>
      </c>
    </row>
    <row r="137" spans="1:91">
      <c r="A137" t="s">
        <v>966</v>
      </c>
      <c r="B137" t="s">
        <v>967</v>
      </c>
      <c r="C137" t="s">
        <v>802</v>
      </c>
      <c r="D137" t="s">
        <v>70</v>
      </c>
      <c r="E137" t="s">
        <v>55</v>
      </c>
      <c r="F137" t="s">
        <v>56</v>
      </c>
      <c r="G137" t="s">
        <v>72</v>
      </c>
      <c r="H137" t="s">
        <v>968</v>
      </c>
      <c r="I137" t="str">
        <f t="shared" si="53"/>
        <v>Czech Republic</v>
      </c>
      <c r="J137" t="s">
        <v>74</v>
      </c>
      <c r="K137" t="s">
        <v>60</v>
      </c>
      <c r="L137">
        <v>2</v>
      </c>
      <c r="M137">
        <v>4</v>
      </c>
      <c r="N137">
        <v>2</v>
      </c>
      <c r="O137">
        <v>3</v>
      </c>
      <c r="P137">
        <v>4</v>
      </c>
      <c r="Q137">
        <v>4</v>
      </c>
      <c r="R137">
        <v>4</v>
      </c>
      <c r="S137">
        <v>0</v>
      </c>
      <c r="U137">
        <v>4</v>
      </c>
      <c r="V137">
        <v>4</v>
      </c>
      <c r="W137">
        <v>5</v>
      </c>
      <c r="X137">
        <v>3</v>
      </c>
      <c r="Y137">
        <v>2</v>
      </c>
      <c r="Z137">
        <v>4</v>
      </c>
      <c r="AA137">
        <v>5</v>
      </c>
      <c r="AB137">
        <v>3</v>
      </c>
      <c r="AC137">
        <v>4</v>
      </c>
      <c r="AD137">
        <v>2</v>
      </c>
      <c r="AE137" s="35">
        <v>2</v>
      </c>
      <c r="AF137">
        <v>3</v>
      </c>
      <c r="AG137">
        <v>3</v>
      </c>
      <c r="AH137">
        <v>2</v>
      </c>
      <c r="AI137">
        <v>6</v>
      </c>
      <c r="AJ137">
        <v>2</v>
      </c>
      <c r="AK137">
        <v>4</v>
      </c>
      <c r="AL137">
        <v>5</v>
      </c>
      <c r="AM137">
        <v>2</v>
      </c>
      <c r="AN137">
        <v>2</v>
      </c>
      <c r="AO137">
        <v>2</v>
      </c>
      <c r="AP137">
        <v>2</v>
      </c>
      <c r="AQ137">
        <v>2</v>
      </c>
      <c r="AR137">
        <v>6</v>
      </c>
      <c r="AS137">
        <v>2</v>
      </c>
      <c r="AT137">
        <f t="shared" si="51"/>
        <v>3.375</v>
      </c>
      <c r="AU137">
        <f t="shared" si="54"/>
        <v>1</v>
      </c>
      <c r="AV137">
        <f>AVERAGE(AX138,V137,W137,X137:AB137,AD137)</f>
        <v>3.5</v>
      </c>
      <c r="AW137">
        <f t="shared" si="55"/>
        <v>1</v>
      </c>
      <c r="AX137" t="s">
        <v>297</v>
      </c>
      <c r="AY137" t="s">
        <v>62</v>
      </c>
      <c r="AZ137" t="s">
        <v>969</v>
      </c>
      <c r="BA137">
        <v>2</v>
      </c>
      <c r="BC137">
        <f t="shared" si="48"/>
        <v>2</v>
      </c>
      <c r="BD137">
        <v>2</v>
      </c>
      <c r="BE137">
        <v>4</v>
      </c>
      <c r="BF137">
        <f t="shared" si="56"/>
        <v>1</v>
      </c>
      <c r="BG137" t="s">
        <v>970</v>
      </c>
      <c r="BH137" t="s">
        <v>622</v>
      </c>
      <c r="BI137" s="1">
        <v>7.3379629629629628E-3</v>
      </c>
      <c r="BJ137" t="s">
        <v>971</v>
      </c>
      <c r="BK137" s="5" t="s">
        <v>1042</v>
      </c>
      <c r="BM137" s="11" t="b">
        <f t="shared" si="49"/>
        <v>0</v>
      </c>
      <c r="BN137" s="11" t="b">
        <f t="shared" si="49"/>
        <v>0</v>
      </c>
      <c r="BO137" s="11" t="b">
        <f t="shared" si="49"/>
        <v>0</v>
      </c>
      <c r="BP137" s="11" t="b">
        <f t="shared" si="49"/>
        <v>0</v>
      </c>
      <c r="BQ137" s="11" t="b">
        <f t="shared" si="50"/>
        <v>0</v>
      </c>
      <c r="BR137" s="11" t="b">
        <f t="shared" si="50"/>
        <v>0</v>
      </c>
      <c r="BS137" s="5" t="s">
        <v>1086</v>
      </c>
      <c r="BT137" s="5" t="s">
        <v>1073</v>
      </c>
      <c r="BU137" s="11" t="b">
        <f t="shared" si="57"/>
        <v>0</v>
      </c>
      <c r="BV137" s="11" t="b">
        <f t="shared" si="58"/>
        <v>1</v>
      </c>
      <c r="BW137" s="11" t="b">
        <f t="shared" si="59"/>
        <v>1</v>
      </c>
      <c r="BX137" s="11" t="b">
        <f t="shared" si="59"/>
        <v>1</v>
      </c>
      <c r="BY137" s="11" t="b">
        <f t="shared" si="59"/>
        <v>0</v>
      </c>
      <c r="BZ137" s="11" t="b">
        <f t="shared" si="59"/>
        <v>0</v>
      </c>
      <c r="CA137" s="11" t="b">
        <f t="shared" si="59"/>
        <v>0</v>
      </c>
      <c r="CB137" s="11" t="b">
        <f t="shared" si="59"/>
        <v>0</v>
      </c>
      <c r="CC137" s="11" t="b">
        <f t="shared" si="59"/>
        <v>0</v>
      </c>
      <c r="CD137" s="11" t="b">
        <f t="shared" si="59"/>
        <v>0</v>
      </c>
      <c r="CE137" s="11" t="b">
        <f t="shared" si="59"/>
        <v>0</v>
      </c>
      <c r="CF137" s="11" t="b">
        <f t="shared" si="59"/>
        <v>0</v>
      </c>
      <c r="CG137" s="11" t="b">
        <f t="shared" si="59"/>
        <v>1</v>
      </c>
      <c r="CH137" s="11" t="b">
        <f t="shared" si="59"/>
        <v>0</v>
      </c>
      <c r="CI137" s="11" t="b">
        <f t="shared" si="59"/>
        <v>0</v>
      </c>
      <c r="CJ137" s="11" t="b">
        <f t="shared" si="59"/>
        <v>0</v>
      </c>
      <c r="CK137" s="11" t="b">
        <f t="shared" si="61"/>
        <v>1</v>
      </c>
      <c r="CL137" s="11" t="b">
        <f t="shared" si="60"/>
        <v>0</v>
      </c>
    </row>
    <row r="138" spans="1:91">
      <c r="A138" t="s">
        <v>972</v>
      </c>
      <c r="B138" t="s">
        <v>973</v>
      </c>
      <c r="C138" t="s">
        <v>802</v>
      </c>
      <c r="D138" t="s">
        <v>81</v>
      </c>
      <c r="E138" t="s">
        <v>71</v>
      </c>
      <c r="F138" t="s">
        <v>132</v>
      </c>
      <c r="G138" t="s">
        <v>96</v>
      </c>
      <c r="H138" t="s">
        <v>125</v>
      </c>
      <c r="I138" t="str">
        <f t="shared" si="53"/>
        <v>United Kingdom</v>
      </c>
      <c r="J138" t="s">
        <v>59</v>
      </c>
      <c r="K138" t="s">
        <v>98</v>
      </c>
      <c r="L138">
        <v>5</v>
      </c>
      <c r="M138">
        <v>4</v>
      </c>
      <c r="N138">
        <v>4</v>
      </c>
      <c r="O138">
        <v>2</v>
      </c>
      <c r="P138">
        <v>2</v>
      </c>
      <c r="Q138">
        <v>3</v>
      </c>
      <c r="R138">
        <v>3</v>
      </c>
      <c r="S138">
        <v>1</v>
      </c>
      <c r="T138">
        <v>2</v>
      </c>
      <c r="V138">
        <v>3</v>
      </c>
      <c r="W138">
        <v>5</v>
      </c>
      <c r="X138">
        <v>3</v>
      </c>
      <c r="Y138">
        <v>4</v>
      </c>
      <c r="Z138">
        <v>4</v>
      </c>
      <c r="AA138">
        <v>5</v>
      </c>
      <c r="AB138">
        <v>3</v>
      </c>
      <c r="AC138">
        <v>3</v>
      </c>
      <c r="AD138">
        <v>3</v>
      </c>
      <c r="AE138" s="35">
        <v>5</v>
      </c>
      <c r="AF138">
        <v>4</v>
      </c>
      <c r="AG138">
        <v>4</v>
      </c>
      <c r="AH138">
        <v>4</v>
      </c>
      <c r="AI138">
        <v>5</v>
      </c>
      <c r="AJ138">
        <v>5</v>
      </c>
      <c r="AK138">
        <v>5</v>
      </c>
      <c r="AL138">
        <v>4</v>
      </c>
      <c r="AM138">
        <v>5</v>
      </c>
      <c r="AN138">
        <v>5</v>
      </c>
      <c r="AO138">
        <v>5</v>
      </c>
      <c r="AP138">
        <v>5</v>
      </c>
      <c r="AQ138">
        <v>4</v>
      </c>
      <c r="AR138">
        <v>6</v>
      </c>
      <c r="AS138">
        <v>5</v>
      </c>
      <c r="AT138">
        <f t="shared" si="51"/>
        <v>4.5</v>
      </c>
      <c r="AU138">
        <f t="shared" si="54"/>
        <v>1</v>
      </c>
      <c r="AV138">
        <f t="shared" ref="AV138:AV143" si="62">AVERAGE(AX140,V138,W138,X138:AB138,AD138)</f>
        <v>3.75</v>
      </c>
      <c r="AW138">
        <f t="shared" si="55"/>
        <v>1</v>
      </c>
      <c r="AX138" t="s">
        <v>282</v>
      </c>
      <c r="AY138" t="s">
        <v>104</v>
      </c>
      <c r="AZ138" t="s">
        <v>527</v>
      </c>
      <c r="BA138">
        <v>1</v>
      </c>
      <c r="BC138">
        <f t="shared" si="48"/>
        <v>1</v>
      </c>
      <c r="BD138">
        <v>3</v>
      </c>
      <c r="BE138">
        <v>5</v>
      </c>
      <c r="BF138">
        <f t="shared" si="56"/>
        <v>1</v>
      </c>
      <c r="BG138" t="s">
        <v>974</v>
      </c>
      <c r="BH138" t="s">
        <v>975</v>
      </c>
      <c r="BI138" s="1">
        <v>5.1273148148148146E-3</v>
      </c>
      <c r="BJ138" t="s">
        <v>92</v>
      </c>
      <c r="BK138" s="5" t="s">
        <v>1041</v>
      </c>
      <c r="BM138" s="11" t="b">
        <f t="shared" si="49"/>
        <v>0</v>
      </c>
      <c r="BN138" s="11" t="b">
        <f t="shared" si="49"/>
        <v>0</v>
      </c>
      <c r="BO138" s="11" t="b">
        <f t="shared" si="49"/>
        <v>0</v>
      </c>
      <c r="BP138" s="11" t="b">
        <f t="shared" si="49"/>
        <v>0</v>
      </c>
      <c r="BQ138" s="11" t="b">
        <f t="shared" si="50"/>
        <v>0</v>
      </c>
      <c r="BR138" s="11" t="b">
        <f t="shared" si="50"/>
        <v>0</v>
      </c>
      <c r="BU138" s="11" t="b">
        <f t="shared" si="57"/>
        <v>0</v>
      </c>
      <c r="BV138" s="11" t="b">
        <f t="shared" si="58"/>
        <v>0</v>
      </c>
      <c r="BW138" s="11" t="b">
        <f t="shared" si="59"/>
        <v>0</v>
      </c>
      <c r="BX138" s="11" t="b">
        <f t="shared" si="59"/>
        <v>0</v>
      </c>
      <c r="BY138" s="11" t="b">
        <f t="shared" si="59"/>
        <v>0</v>
      </c>
      <c r="BZ138" s="11" t="b">
        <f t="shared" si="59"/>
        <v>0</v>
      </c>
      <c r="CA138" s="11" t="b">
        <f t="shared" si="59"/>
        <v>0</v>
      </c>
      <c r="CB138" s="11" t="b">
        <f t="shared" si="59"/>
        <v>0</v>
      </c>
      <c r="CC138" s="11" t="b">
        <f t="shared" si="59"/>
        <v>0</v>
      </c>
      <c r="CD138" s="11" t="b">
        <f t="shared" si="59"/>
        <v>0</v>
      </c>
      <c r="CE138" s="11" t="b">
        <f t="shared" si="59"/>
        <v>0</v>
      </c>
      <c r="CF138" s="11" t="b">
        <f t="shared" si="59"/>
        <v>0</v>
      </c>
      <c r="CG138" s="11" t="b">
        <f t="shared" si="59"/>
        <v>0</v>
      </c>
      <c r="CH138" s="11" t="b">
        <f t="shared" si="59"/>
        <v>0</v>
      </c>
      <c r="CI138" s="11" t="b">
        <f t="shared" si="59"/>
        <v>0</v>
      </c>
      <c r="CJ138" s="11" t="b">
        <f t="shared" si="59"/>
        <v>0</v>
      </c>
      <c r="CK138" s="11" t="b">
        <f t="shared" si="61"/>
        <v>0</v>
      </c>
      <c r="CL138" s="11" t="b">
        <f t="shared" si="60"/>
        <v>0</v>
      </c>
      <c r="CM138" t="s">
        <v>92</v>
      </c>
    </row>
    <row r="139" spans="1:91">
      <c r="A139" t="s">
        <v>976</v>
      </c>
      <c r="B139" t="s">
        <v>977</v>
      </c>
      <c r="C139" t="s">
        <v>802</v>
      </c>
      <c r="D139" t="s">
        <v>70</v>
      </c>
      <c r="E139" t="s">
        <v>55</v>
      </c>
      <c r="F139" t="s">
        <v>56</v>
      </c>
      <c r="G139" t="s">
        <v>72</v>
      </c>
      <c r="H139" t="s">
        <v>844</v>
      </c>
      <c r="I139" t="str">
        <f t="shared" si="53"/>
        <v>France</v>
      </c>
      <c r="J139" t="s">
        <v>59</v>
      </c>
      <c r="K139" t="s">
        <v>60</v>
      </c>
      <c r="L139">
        <v>1</v>
      </c>
      <c r="M139">
        <v>2</v>
      </c>
      <c r="N139">
        <v>3</v>
      </c>
      <c r="O139">
        <v>1</v>
      </c>
      <c r="P139">
        <v>3</v>
      </c>
      <c r="Q139">
        <v>4</v>
      </c>
      <c r="R139">
        <v>5</v>
      </c>
      <c r="S139">
        <v>0</v>
      </c>
      <c r="U139">
        <v>4</v>
      </c>
      <c r="V139">
        <v>4</v>
      </c>
      <c r="W139">
        <v>4</v>
      </c>
      <c r="X139">
        <v>5</v>
      </c>
      <c r="Y139">
        <v>6</v>
      </c>
      <c r="Z139">
        <v>4</v>
      </c>
      <c r="AA139">
        <v>5</v>
      </c>
      <c r="AB139">
        <v>2</v>
      </c>
      <c r="AC139">
        <v>3</v>
      </c>
      <c r="AD139">
        <v>3</v>
      </c>
      <c r="AE139" s="35">
        <v>5</v>
      </c>
      <c r="AF139">
        <v>6</v>
      </c>
      <c r="AG139">
        <v>6</v>
      </c>
      <c r="AH139">
        <v>6</v>
      </c>
      <c r="AI139">
        <v>6</v>
      </c>
      <c r="AJ139">
        <v>6</v>
      </c>
      <c r="AK139">
        <v>5</v>
      </c>
      <c r="AL139">
        <v>3</v>
      </c>
      <c r="AM139">
        <v>6</v>
      </c>
      <c r="AN139">
        <v>5</v>
      </c>
      <c r="AO139">
        <v>5</v>
      </c>
      <c r="AP139">
        <v>5</v>
      </c>
      <c r="AQ139">
        <v>5</v>
      </c>
      <c r="AR139">
        <v>6</v>
      </c>
      <c r="AS139">
        <v>6</v>
      </c>
      <c r="AT139">
        <f t="shared" si="51"/>
        <v>5.375</v>
      </c>
      <c r="AU139">
        <f t="shared" si="54"/>
        <v>1</v>
      </c>
      <c r="AV139">
        <f t="shared" si="62"/>
        <v>4.125</v>
      </c>
      <c r="AW139">
        <f t="shared" si="55"/>
        <v>1</v>
      </c>
      <c r="AX139" t="s">
        <v>297</v>
      </c>
      <c r="AY139" t="s">
        <v>556</v>
      </c>
      <c r="AZ139" t="s">
        <v>978</v>
      </c>
      <c r="BA139">
        <v>1</v>
      </c>
      <c r="BC139">
        <f t="shared" si="48"/>
        <v>1</v>
      </c>
      <c r="BD139">
        <v>2</v>
      </c>
      <c r="BE139">
        <v>3</v>
      </c>
      <c r="BF139">
        <f t="shared" si="56"/>
        <v>1</v>
      </c>
      <c r="BG139" t="s">
        <v>979</v>
      </c>
      <c r="BH139" t="s">
        <v>622</v>
      </c>
      <c r="BI139" s="1">
        <v>4.3981481481481484E-3</v>
      </c>
      <c r="BJ139" t="s">
        <v>980</v>
      </c>
      <c r="BK139" s="5" t="s">
        <v>1051</v>
      </c>
      <c r="BM139" s="11" t="b">
        <f t="shared" si="49"/>
        <v>0</v>
      </c>
      <c r="BN139" s="11" t="b">
        <f t="shared" si="49"/>
        <v>0</v>
      </c>
      <c r="BO139" s="11" t="b">
        <f t="shared" si="49"/>
        <v>0</v>
      </c>
      <c r="BP139" s="11" t="b">
        <f t="shared" si="49"/>
        <v>0</v>
      </c>
      <c r="BQ139" s="11" t="b">
        <f t="shared" si="50"/>
        <v>0</v>
      </c>
      <c r="BR139" s="11" t="b">
        <f t="shared" si="50"/>
        <v>0</v>
      </c>
      <c r="BU139" s="11" t="b">
        <f t="shared" si="57"/>
        <v>0</v>
      </c>
      <c r="BV139" s="11" t="b">
        <f t="shared" si="58"/>
        <v>0</v>
      </c>
      <c r="BW139" s="11" t="b">
        <f t="shared" si="59"/>
        <v>0</v>
      </c>
      <c r="BX139" s="11" t="b">
        <f t="shared" si="59"/>
        <v>0</v>
      </c>
      <c r="BY139" s="11" t="b">
        <f t="shared" si="59"/>
        <v>0</v>
      </c>
      <c r="BZ139" s="11" t="b">
        <f t="shared" si="59"/>
        <v>0</v>
      </c>
      <c r="CA139" s="11" t="b">
        <f t="shared" si="59"/>
        <v>0</v>
      </c>
      <c r="CB139" s="11" t="b">
        <f t="shared" si="59"/>
        <v>0</v>
      </c>
      <c r="CC139" s="11" t="b">
        <f t="shared" si="59"/>
        <v>0</v>
      </c>
      <c r="CD139" s="11" t="b">
        <f t="shared" si="59"/>
        <v>0</v>
      </c>
      <c r="CE139" s="11" t="b">
        <f t="shared" si="59"/>
        <v>0</v>
      </c>
      <c r="CF139" s="11" t="b">
        <f t="shared" si="59"/>
        <v>0</v>
      </c>
      <c r="CG139" s="11" t="b">
        <f t="shared" si="59"/>
        <v>0</v>
      </c>
      <c r="CH139" s="11" t="b">
        <f t="shared" si="59"/>
        <v>0</v>
      </c>
      <c r="CI139" s="11" t="b">
        <f t="shared" si="59"/>
        <v>0</v>
      </c>
      <c r="CJ139" s="11" t="b">
        <f t="shared" si="59"/>
        <v>0</v>
      </c>
      <c r="CK139" s="11" t="b">
        <f t="shared" si="61"/>
        <v>0</v>
      </c>
      <c r="CL139" s="11" t="b">
        <f t="shared" si="60"/>
        <v>0</v>
      </c>
    </row>
    <row r="140" spans="1:91">
      <c r="A140" t="s">
        <v>981</v>
      </c>
      <c r="B140" t="s">
        <v>982</v>
      </c>
      <c r="C140" t="s">
        <v>802</v>
      </c>
      <c r="D140" t="s">
        <v>54</v>
      </c>
      <c r="E140" t="s">
        <v>144</v>
      </c>
      <c r="F140" t="s">
        <v>56</v>
      </c>
      <c r="G140" t="s">
        <v>72</v>
      </c>
      <c r="H140" t="s">
        <v>983</v>
      </c>
      <c r="I140" t="str">
        <f t="shared" si="53"/>
        <v>eastbourne</v>
      </c>
      <c r="J140" t="s">
        <v>59</v>
      </c>
      <c r="K140" t="s">
        <v>98</v>
      </c>
      <c r="L140">
        <v>2</v>
      </c>
      <c r="M140">
        <v>3</v>
      </c>
      <c r="N140">
        <v>3</v>
      </c>
      <c r="O140">
        <v>2</v>
      </c>
      <c r="P140">
        <v>4</v>
      </c>
      <c r="Q140">
        <v>4</v>
      </c>
      <c r="R140">
        <v>3</v>
      </c>
      <c r="S140">
        <v>1</v>
      </c>
      <c r="T140">
        <v>2</v>
      </c>
      <c r="V140">
        <v>5</v>
      </c>
      <c r="W140">
        <v>6</v>
      </c>
      <c r="X140">
        <v>5</v>
      </c>
      <c r="Y140">
        <v>5</v>
      </c>
      <c r="Z140">
        <v>5</v>
      </c>
      <c r="AA140">
        <v>6</v>
      </c>
      <c r="AB140">
        <v>5</v>
      </c>
      <c r="AC140">
        <v>1</v>
      </c>
      <c r="AD140">
        <v>5</v>
      </c>
      <c r="AE140" s="35">
        <v>5</v>
      </c>
      <c r="AF140">
        <v>6</v>
      </c>
      <c r="AG140">
        <v>5</v>
      </c>
      <c r="AH140">
        <v>4</v>
      </c>
      <c r="AI140">
        <v>5</v>
      </c>
      <c r="AJ140">
        <v>5</v>
      </c>
      <c r="AK140">
        <v>5</v>
      </c>
      <c r="AL140">
        <v>5</v>
      </c>
      <c r="AM140">
        <v>3</v>
      </c>
      <c r="AN140">
        <v>4</v>
      </c>
      <c r="AO140">
        <v>5</v>
      </c>
      <c r="AP140">
        <v>4</v>
      </c>
      <c r="AQ140">
        <v>4</v>
      </c>
      <c r="AR140">
        <v>6</v>
      </c>
      <c r="AS140">
        <v>4</v>
      </c>
      <c r="AT140">
        <f t="shared" si="51"/>
        <v>5</v>
      </c>
      <c r="AU140">
        <f t="shared" si="54"/>
        <v>1</v>
      </c>
      <c r="AV140">
        <f t="shared" si="62"/>
        <v>5.25</v>
      </c>
      <c r="AW140">
        <f t="shared" si="55"/>
        <v>1</v>
      </c>
      <c r="AX140" t="s">
        <v>61</v>
      </c>
      <c r="AY140" t="s">
        <v>139</v>
      </c>
      <c r="AZ140" t="s">
        <v>140</v>
      </c>
      <c r="BA140">
        <v>2</v>
      </c>
      <c r="BC140">
        <f t="shared" si="48"/>
        <v>2</v>
      </c>
      <c r="BD140">
        <v>2</v>
      </c>
      <c r="BE140">
        <v>4</v>
      </c>
      <c r="BF140">
        <f t="shared" si="56"/>
        <v>1</v>
      </c>
      <c r="BG140" t="s">
        <v>984</v>
      </c>
      <c r="BH140" t="s">
        <v>236</v>
      </c>
      <c r="BI140" s="1">
        <v>5.6712962962962958E-3</v>
      </c>
      <c r="BK140" s="5" t="s">
        <v>1041</v>
      </c>
      <c r="BM140" s="11" t="b">
        <f t="shared" ref="BM140:BP159" si="63">ISNUMBER(SEARCH(BM$2,$BL140))</f>
        <v>0</v>
      </c>
      <c r="BN140" s="11" t="b">
        <f t="shared" si="63"/>
        <v>0</v>
      </c>
      <c r="BO140" s="11" t="b">
        <f t="shared" si="63"/>
        <v>0</v>
      </c>
      <c r="BP140" s="11" t="b">
        <f t="shared" si="63"/>
        <v>0</v>
      </c>
      <c r="BQ140" s="11" t="b">
        <f t="shared" si="50"/>
        <v>0</v>
      </c>
      <c r="BR140" s="11" t="b">
        <f t="shared" si="50"/>
        <v>0</v>
      </c>
      <c r="BU140" s="11" t="b">
        <f t="shared" si="57"/>
        <v>0</v>
      </c>
      <c r="BV140" s="11" t="b">
        <f t="shared" si="58"/>
        <v>0</v>
      </c>
      <c r="BW140" s="11" t="b">
        <f t="shared" si="59"/>
        <v>0</v>
      </c>
      <c r="BX140" s="11" t="b">
        <f t="shared" si="59"/>
        <v>0</v>
      </c>
      <c r="BY140" s="11" t="b">
        <f t="shared" si="59"/>
        <v>0</v>
      </c>
      <c r="BZ140" s="11" t="b">
        <f t="shared" si="59"/>
        <v>0</v>
      </c>
      <c r="CA140" s="11" t="b">
        <f t="shared" si="59"/>
        <v>0</v>
      </c>
      <c r="CB140" s="11" t="b">
        <f t="shared" si="59"/>
        <v>0</v>
      </c>
      <c r="CC140" s="11" t="b">
        <f t="shared" si="59"/>
        <v>0</v>
      </c>
      <c r="CD140" s="11" t="b">
        <f t="shared" si="59"/>
        <v>0</v>
      </c>
      <c r="CE140" s="11" t="b">
        <f t="shared" si="59"/>
        <v>0</v>
      </c>
      <c r="CF140" s="11" t="b">
        <f t="shared" si="59"/>
        <v>0</v>
      </c>
      <c r="CG140" s="11" t="b">
        <f t="shared" si="59"/>
        <v>0</v>
      </c>
      <c r="CH140" s="11" t="b">
        <f t="shared" si="59"/>
        <v>0</v>
      </c>
      <c r="CI140" s="11" t="b">
        <f t="shared" si="59"/>
        <v>0</v>
      </c>
      <c r="CJ140" s="11" t="b">
        <f t="shared" si="59"/>
        <v>0</v>
      </c>
      <c r="CK140" s="11" t="b">
        <f t="shared" si="61"/>
        <v>0</v>
      </c>
      <c r="CL140" s="11" t="b">
        <f t="shared" si="60"/>
        <v>0</v>
      </c>
    </row>
    <row r="141" spans="1:91">
      <c r="A141" t="s">
        <v>985</v>
      </c>
      <c r="B141" t="s">
        <v>986</v>
      </c>
      <c r="C141" t="s">
        <v>802</v>
      </c>
      <c r="D141" t="s">
        <v>54</v>
      </c>
      <c r="E141" t="s">
        <v>71</v>
      </c>
      <c r="F141" t="s">
        <v>116</v>
      </c>
      <c r="G141" t="s">
        <v>96</v>
      </c>
      <c r="H141" t="s">
        <v>260</v>
      </c>
      <c r="I141" t="str">
        <f t="shared" si="53"/>
        <v>Greece</v>
      </c>
      <c r="J141" t="s">
        <v>59</v>
      </c>
      <c r="K141" t="s">
        <v>60</v>
      </c>
      <c r="L141">
        <v>3</v>
      </c>
      <c r="M141">
        <v>2</v>
      </c>
      <c r="N141">
        <v>4</v>
      </c>
      <c r="O141">
        <v>1</v>
      </c>
      <c r="P141">
        <v>4</v>
      </c>
      <c r="Q141">
        <v>4</v>
      </c>
      <c r="R141">
        <v>4</v>
      </c>
      <c r="S141">
        <v>0</v>
      </c>
      <c r="U141">
        <v>4</v>
      </c>
      <c r="V141">
        <v>6</v>
      </c>
      <c r="W141">
        <v>6</v>
      </c>
      <c r="X141">
        <v>6</v>
      </c>
      <c r="Y141">
        <v>6</v>
      </c>
      <c r="Z141">
        <v>6</v>
      </c>
      <c r="AA141">
        <v>6</v>
      </c>
      <c r="AB141">
        <v>6</v>
      </c>
      <c r="AC141">
        <v>0</v>
      </c>
      <c r="AD141">
        <v>6</v>
      </c>
      <c r="AE141" s="35">
        <v>6</v>
      </c>
      <c r="AF141">
        <v>6</v>
      </c>
      <c r="AG141">
        <v>6</v>
      </c>
      <c r="AH141">
        <v>6</v>
      </c>
      <c r="AI141">
        <v>6</v>
      </c>
      <c r="AJ141">
        <v>6</v>
      </c>
      <c r="AK141">
        <v>3</v>
      </c>
      <c r="AL141">
        <v>3</v>
      </c>
      <c r="AM141">
        <v>6</v>
      </c>
      <c r="AN141">
        <v>6</v>
      </c>
      <c r="AO141">
        <v>6</v>
      </c>
      <c r="AP141">
        <v>6</v>
      </c>
      <c r="AQ141">
        <v>6</v>
      </c>
      <c r="AR141">
        <v>6</v>
      </c>
      <c r="AS141">
        <v>6</v>
      </c>
      <c r="AT141">
        <f t="shared" si="51"/>
        <v>5.25</v>
      </c>
      <c r="AU141">
        <f t="shared" si="54"/>
        <v>1</v>
      </c>
      <c r="AV141">
        <f t="shared" si="62"/>
        <v>6</v>
      </c>
      <c r="AW141">
        <f t="shared" si="55"/>
        <v>1</v>
      </c>
      <c r="AX141" t="s">
        <v>61</v>
      </c>
      <c r="AY141" t="s">
        <v>392</v>
      </c>
      <c r="AZ141" t="s">
        <v>987</v>
      </c>
      <c r="BA141">
        <v>0</v>
      </c>
      <c r="BB141">
        <v>1</v>
      </c>
      <c r="BC141">
        <f t="shared" si="48"/>
        <v>1</v>
      </c>
      <c r="BD141">
        <v>1</v>
      </c>
      <c r="BE141">
        <v>1</v>
      </c>
      <c r="BF141">
        <f t="shared" si="56"/>
        <v>0</v>
      </c>
      <c r="BG141" t="s">
        <v>64</v>
      </c>
      <c r="BH141" t="s">
        <v>65</v>
      </c>
      <c r="BI141" s="1">
        <v>3.2175925925925926E-3</v>
      </c>
      <c r="BK141" s="5" t="s">
        <v>1041</v>
      </c>
      <c r="BM141" s="11" t="b">
        <f t="shared" si="63"/>
        <v>0</v>
      </c>
      <c r="BN141" s="11" t="b">
        <f t="shared" si="63"/>
        <v>0</v>
      </c>
      <c r="BO141" s="11" t="b">
        <f t="shared" si="63"/>
        <v>0</v>
      </c>
      <c r="BP141" s="11" t="b">
        <f t="shared" si="63"/>
        <v>0</v>
      </c>
      <c r="BQ141" s="11" t="b">
        <f t="shared" si="50"/>
        <v>0</v>
      </c>
      <c r="BR141" s="11" t="b">
        <f t="shared" si="50"/>
        <v>0</v>
      </c>
      <c r="BU141" s="11" t="b">
        <f t="shared" si="57"/>
        <v>0</v>
      </c>
      <c r="BV141" s="11" t="b">
        <f t="shared" si="58"/>
        <v>0</v>
      </c>
      <c r="BW141" s="11" t="b">
        <f t="shared" si="59"/>
        <v>0</v>
      </c>
      <c r="BX141" s="11" t="b">
        <f t="shared" si="59"/>
        <v>0</v>
      </c>
      <c r="BY141" s="11" t="b">
        <f t="shared" si="59"/>
        <v>0</v>
      </c>
      <c r="BZ141" s="11" t="b">
        <f t="shared" si="59"/>
        <v>0</v>
      </c>
      <c r="CA141" s="11" t="b">
        <f t="shared" si="59"/>
        <v>0</v>
      </c>
      <c r="CB141" s="11" t="b">
        <f t="shared" si="59"/>
        <v>0</v>
      </c>
      <c r="CC141" s="11" t="b">
        <f t="shared" si="59"/>
        <v>0</v>
      </c>
      <c r="CD141" s="11" t="b">
        <f t="shared" si="59"/>
        <v>0</v>
      </c>
      <c r="CE141" s="11" t="b">
        <f t="shared" si="59"/>
        <v>0</v>
      </c>
      <c r="CF141" s="11" t="b">
        <f t="shared" si="59"/>
        <v>0</v>
      </c>
      <c r="CG141" s="11" t="b">
        <f t="shared" si="59"/>
        <v>0</v>
      </c>
      <c r="CH141" s="11" t="b">
        <f t="shared" si="59"/>
        <v>0</v>
      </c>
      <c r="CI141" s="11" t="b">
        <f t="shared" si="59"/>
        <v>0</v>
      </c>
      <c r="CJ141" s="11" t="b">
        <f t="shared" si="59"/>
        <v>0</v>
      </c>
      <c r="CK141" s="11" t="b">
        <f t="shared" si="61"/>
        <v>0</v>
      </c>
      <c r="CL141" s="11" t="b">
        <f t="shared" si="60"/>
        <v>0</v>
      </c>
      <c r="CM141" t="s">
        <v>988</v>
      </c>
    </row>
    <row r="142" spans="1:91">
      <c r="A142" t="s">
        <v>989</v>
      </c>
      <c r="B142" t="s">
        <v>990</v>
      </c>
      <c r="C142" t="s">
        <v>802</v>
      </c>
      <c r="D142" t="s">
        <v>54</v>
      </c>
      <c r="E142" t="s">
        <v>55</v>
      </c>
      <c r="F142" t="s">
        <v>132</v>
      </c>
      <c r="G142" t="s">
        <v>96</v>
      </c>
      <c r="H142" t="s">
        <v>844</v>
      </c>
      <c r="I142" t="str">
        <f t="shared" si="53"/>
        <v>France</v>
      </c>
      <c r="J142" t="s">
        <v>74</v>
      </c>
      <c r="K142" t="s">
        <v>60</v>
      </c>
      <c r="L142">
        <v>2</v>
      </c>
      <c r="M142">
        <v>0</v>
      </c>
      <c r="N142">
        <v>3</v>
      </c>
      <c r="O142">
        <v>4</v>
      </c>
      <c r="P142">
        <v>5</v>
      </c>
      <c r="Q142">
        <v>3</v>
      </c>
      <c r="R142">
        <v>4</v>
      </c>
      <c r="S142">
        <v>0</v>
      </c>
      <c r="U142">
        <v>4</v>
      </c>
      <c r="V142">
        <v>4</v>
      </c>
      <c r="W142">
        <v>6</v>
      </c>
      <c r="X142">
        <v>2</v>
      </c>
      <c r="Y142">
        <v>6</v>
      </c>
      <c r="Z142">
        <v>4</v>
      </c>
      <c r="AA142">
        <v>6</v>
      </c>
      <c r="AB142">
        <v>3</v>
      </c>
      <c r="AC142">
        <v>2</v>
      </c>
      <c r="AD142">
        <v>4</v>
      </c>
      <c r="AE142" s="35">
        <v>6</v>
      </c>
      <c r="AF142">
        <v>5</v>
      </c>
      <c r="AG142">
        <v>5</v>
      </c>
      <c r="AH142">
        <v>5</v>
      </c>
      <c r="AI142">
        <v>6</v>
      </c>
      <c r="AJ142">
        <v>6</v>
      </c>
      <c r="AK142">
        <v>5</v>
      </c>
      <c r="AL142">
        <v>5</v>
      </c>
      <c r="AM142">
        <v>4</v>
      </c>
      <c r="AN142">
        <v>5</v>
      </c>
      <c r="AO142">
        <v>5</v>
      </c>
      <c r="AP142">
        <v>5</v>
      </c>
      <c r="AQ142">
        <v>5</v>
      </c>
      <c r="AR142">
        <v>6</v>
      </c>
      <c r="AS142">
        <v>6</v>
      </c>
      <c r="AT142">
        <f t="shared" si="51"/>
        <v>5.375</v>
      </c>
      <c r="AU142">
        <f t="shared" si="54"/>
        <v>1</v>
      </c>
      <c r="AV142">
        <f t="shared" si="62"/>
        <v>4.375</v>
      </c>
      <c r="AW142">
        <f t="shared" si="55"/>
        <v>1</v>
      </c>
      <c r="AX142" t="s">
        <v>297</v>
      </c>
      <c r="AY142" t="s">
        <v>228</v>
      </c>
      <c r="AZ142" t="s">
        <v>397</v>
      </c>
      <c r="BA142">
        <v>1</v>
      </c>
      <c r="BC142">
        <f t="shared" si="48"/>
        <v>1</v>
      </c>
      <c r="BD142">
        <v>1</v>
      </c>
      <c r="BE142">
        <v>3</v>
      </c>
      <c r="BF142">
        <f t="shared" si="56"/>
        <v>1</v>
      </c>
      <c r="BG142" t="s">
        <v>574</v>
      </c>
      <c r="BH142" t="s">
        <v>301</v>
      </c>
      <c r="BI142" s="1">
        <v>6.5277777777777782E-3</v>
      </c>
      <c r="BJ142" t="s">
        <v>991</v>
      </c>
      <c r="BK142" s="5" t="s">
        <v>736</v>
      </c>
      <c r="BL142" s="5" t="s">
        <v>1124</v>
      </c>
      <c r="BM142" s="11" t="b">
        <f t="shared" si="63"/>
        <v>0</v>
      </c>
      <c r="BN142" s="11" t="b">
        <f t="shared" si="63"/>
        <v>0</v>
      </c>
      <c r="BO142" s="11" t="b">
        <f t="shared" si="63"/>
        <v>0</v>
      </c>
      <c r="BP142" s="11" t="b">
        <f t="shared" si="63"/>
        <v>0</v>
      </c>
      <c r="BQ142" s="11" t="b">
        <f t="shared" si="50"/>
        <v>0</v>
      </c>
      <c r="BR142" s="11" t="b">
        <f t="shared" si="50"/>
        <v>0</v>
      </c>
      <c r="BS142" s="5" t="s">
        <v>1097</v>
      </c>
      <c r="BU142" s="11" t="b">
        <f t="shared" si="57"/>
        <v>1</v>
      </c>
      <c r="BV142" s="11" t="b">
        <f t="shared" si="58"/>
        <v>0</v>
      </c>
      <c r="BW142" s="11" t="b">
        <f t="shared" si="59"/>
        <v>0</v>
      </c>
      <c r="BX142" s="11" t="b">
        <f t="shared" si="59"/>
        <v>0</v>
      </c>
      <c r="BY142" s="11" t="b">
        <f t="shared" si="59"/>
        <v>0</v>
      </c>
      <c r="BZ142" s="11" t="b">
        <f t="shared" si="59"/>
        <v>0</v>
      </c>
      <c r="CA142" s="11" t="b">
        <f t="shared" si="59"/>
        <v>0</v>
      </c>
      <c r="CB142" s="11" t="b">
        <f t="shared" si="59"/>
        <v>0</v>
      </c>
      <c r="CC142" s="11" t="b">
        <f t="shared" si="59"/>
        <v>0</v>
      </c>
      <c r="CD142" s="11" t="b">
        <f t="shared" si="59"/>
        <v>0</v>
      </c>
      <c r="CE142" s="11" t="b">
        <f t="shared" si="59"/>
        <v>0</v>
      </c>
      <c r="CF142" s="11" t="b">
        <f t="shared" si="59"/>
        <v>0</v>
      </c>
      <c r="CG142" s="11" t="b">
        <f t="shared" si="59"/>
        <v>0</v>
      </c>
      <c r="CH142" s="11" t="b">
        <f t="shared" si="59"/>
        <v>1</v>
      </c>
      <c r="CI142" s="11" t="b">
        <f t="shared" si="59"/>
        <v>0</v>
      </c>
      <c r="CJ142" s="11" t="b">
        <f t="shared" si="59"/>
        <v>0</v>
      </c>
      <c r="CK142" s="11" t="b">
        <f t="shared" si="61"/>
        <v>0</v>
      </c>
      <c r="CL142" s="11" t="b">
        <f t="shared" si="60"/>
        <v>0</v>
      </c>
    </row>
    <row r="143" spans="1:91">
      <c r="A143" t="s">
        <v>992</v>
      </c>
      <c r="B143" t="s">
        <v>993</v>
      </c>
      <c r="C143" t="s">
        <v>802</v>
      </c>
      <c r="D143" t="s">
        <v>70</v>
      </c>
      <c r="E143" t="s">
        <v>71</v>
      </c>
      <c r="F143" t="s">
        <v>56</v>
      </c>
      <c r="G143" t="s">
        <v>72</v>
      </c>
      <c r="H143" t="s">
        <v>994</v>
      </c>
      <c r="I143" t="str">
        <f t="shared" si="53"/>
        <v>USA, Michigan</v>
      </c>
      <c r="J143" t="s">
        <v>59</v>
      </c>
      <c r="K143" t="s">
        <v>60</v>
      </c>
      <c r="L143">
        <v>3</v>
      </c>
      <c r="M143">
        <v>4</v>
      </c>
      <c r="N143">
        <v>2</v>
      </c>
      <c r="O143">
        <v>4</v>
      </c>
      <c r="P143">
        <v>3</v>
      </c>
      <c r="Q143">
        <v>4</v>
      </c>
      <c r="R143">
        <v>5</v>
      </c>
      <c r="S143">
        <v>1</v>
      </c>
      <c r="T143">
        <v>3</v>
      </c>
      <c r="V143">
        <v>4</v>
      </c>
      <c r="W143">
        <v>6</v>
      </c>
      <c r="X143">
        <v>5</v>
      </c>
      <c r="Y143">
        <v>6</v>
      </c>
      <c r="Z143">
        <v>6</v>
      </c>
      <c r="AA143">
        <v>6</v>
      </c>
      <c r="AB143">
        <v>5</v>
      </c>
      <c r="AC143">
        <v>1</v>
      </c>
      <c r="AD143">
        <v>5</v>
      </c>
      <c r="AE143" s="35">
        <v>4</v>
      </c>
      <c r="AF143">
        <v>5</v>
      </c>
      <c r="AG143">
        <v>5</v>
      </c>
      <c r="AH143">
        <v>5</v>
      </c>
      <c r="AI143">
        <v>5</v>
      </c>
      <c r="AJ143">
        <v>5</v>
      </c>
      <c r="AK143">
        <v>5</v>
      </c>
      <c r="AL143">
        <v>5</v>
      </c>
      <c r="AM143">
        <v>5</v>
      </c>
      <c r="AN143">
        <v>5</v>
      </c>
      <c r="AO143">
        <v>5</v>
      </c>
      <c r="AP143">
        <v>4</v>
      </c>
      <c r="AQ143">
        <v>4</v>
      </c>
      <c r="AR143">
        <v>6</v>
      </c>
      <c r="AS143">
        <v>5</v>
      </c>
      <c r="AT143">
        <f t="shared" si="51"/>
        <v>4.875</v>
      </c>
      <c r="AU143">
        <f t="shared" si="54"/>
        <v>1</v>
      </c>
      <c r="AV143">
        <f t="shared" si="62"/>
        <v>5.375</v>
      </c>
      <c r="AW143">
        <f t="shared" si="55"/>
        <v>1</v>
      </c>
      <c r="AX143" t="s">
        <v>282</v>
      </c>
      <c r="AY143" t="s">
        <v>672</v>
      </c>
      <c r="AZ143" t="s">
        <v>995</v>
      </c>
      <c r="BA143">
        <v>2</v>
      </c>
      <c r="BC143">
        <f t="shared" si="48"/>
        <v>2</v>
      </c>
      <c r="BD143">
        <v>2</v>
      </c>
      <c r="BE143">
        <v>4</v>
      </c>
      <c r="BF143">
        <f t="shared" si="56"/>
        <v>1</v>
      </c>
      <c r="BG143" t="s">
        <v>996</v>
      </c>
      <c r="BH143" t="s">
        <v>601</v>
      </c>
      <c r="BI143" s="1">
        <v>3.0439814814814821E-3</v>
      </c>
      <c r="BJ143" t="s">
        <v>857</v>
      </c>
      <c r="BK143" s="5" t="s">
        <v>736</v>
      </c>
      <c r="BL143" s="5" t="s">
        <v>1162</v>
      </c>
      <c r="BM143" s="11" t="b">
        <f t="shared" si="63"/>
        <v>0</v>
      </c>
      <c r="BN143" s="11" t="b">
        <f t="shared" si="63"/>
        <v>0</v>
      </c>
      <c r="BO143" s="11" t="b">
        <f t="shared" si="63"/>
        <v>0</v>
      </c>
      <c r="BP143" s="11" t="b">
        <f t="shared" si="63"/>
        <v>0</v>
      </c>
      <c r="BQ143" s="11" t="b">
        <f t="shared" si="50"/>
        <v>0</v>
      </c>
      <c r="BR143" s="11" t="b">
        <f t="shared" si="50"/>
        <v>0</v>
      </c>
      <c r="BU143" s="11" t="b">
        <f t="shared" si="57"/>
        <v>0</v>
      </c>
      <c r="BV143" s="11" t="b">
        <f t="shared" si="58"/>
        <v>0</v>
      </c>
      <c r="BW143" s="11" t="b">
        <f t="shared" si="59"/>
        <v>0</v>
      </c>
      <c r="BX143" s="11" t="b">
        <f t="shared" si="59"/>
        <v>0</v>
      </c>
      <c r="BY143" s="11" t="b">
        <f t="shared" si="59"/>
        <v>0</v>
      </c>
      <c r="BZ143" s="11" t="b">
        <f t="shared" si="59"/>
        <v>0</v>
      </c>
      <c r="CA143" s="11" t="b">
        <f t="shared" si="59"/>
        <v>0</v>
      </c>
      <c r="CB143" s="11" t="b">
        <f t="shared" si="59"/>
        <v>0</v>
      </c>
      <c r="CC143" s="11" t="b">
        <f t="shared" si="59"/>
        <v>0</v>
      </c>
      <c r="CD143" s="11" t="b">
        <f t="shared" si="59"/>
        <v>0</v>
      </c>
      <c r="CE143" s="11" t="b">
        <f t="shared" si="59"/>
        <v>0</v>
      </c>
      <c r="CF143" s="11" t="b">
        <f t="shared" si="59"/>
        <v>0</v>
      </c>
      <c r="CG143" s="11" t="b">
        <f t="shared" si="59"/>
        <v>0</v>
      </c>
      <c r="CH143" s="11" t="b">
        <f t="shared" si="59"/>
        <v>0</v>
      </c>
      <c r="CI143" s="11" t="b">
        <f t="shared" si="59"/>
        <v>0</v>
      </c>
      <c r="CJ143" s="11" t="b">
        <f t="shared" si="59"/>
        <v>0</v>
      </c>
      <c r="CK143" s="11" t="b">
        <f t="shared" si="61"/>
        <v>0</v>
      </c>
      <c r="CL143" s="11" t="b">
        <f t="shared" si="60"/>
        <v>0</v>
      </c>
    </row>
    <row r="144" spans="1:91">
      <c r="A144" t="s">
        <v>997</v>
      </c>
      <c r="B144" t="s">
        <v>998</v>
      </c>
      <c r="C144" t="s">
        <v>802</v>
      </c>
      <c r="D144" t="s">
        <v>81</v>
      </c>
      <c r="E144" t="s">
        <v>71</v>
      </c>
      <c r="F144" t="s">
        <v>83</v>
      </c>
      <c r="G144" t="s">
        <v>72</v>
      </c>
      <c r="H144" t="s">
        <v>125</v>
      </c>
      <c r="I144" t="str">
        <f t="shared" si="53"/>
        <v>United Kingdom</v>
      </c>
      <c r="J144" t="s">
        <v>74</v>
      </c>
      <c r="K144" t="s">
        <v>98</v>
      </c>
      <c r="L144">
        <v>5</v>
      </c>
      <c r="M144">
        <v>4</v>
      </c>
      <c r="N144">
        <v>5</v>
      </c>
      <c r="O144">
        <v>3</v>
      </c>
      <c r="P144">
        <v>5</v>
      </c>
      <c r="Q144">
        <v>4</v>
      </c>
      <c r="R144">
        <v>4</v>
      </c>
      <c r="S144">
        <v>1</v>
      </c>
      <c r="T144">
        <v>2</v>
      </c>
      <c r="V144">
        <v>5</v>
      </c>
      <c r="W144">
        <v>5</v>
      </c>
      <c r="X144">
        <v>5</v>
      </c>
      <c r="Y144">
        <v>6</v>
      </c>
      <c r="Z144">
        <v>5</v>
      </c>
      <c r="AA144">
        <v>5</v>
      </c>
      <c r="AB144">
        <v>3</v>
      </c>
      <c r="AC144">
        <v>2</v>
      </c>
      <c r="AD144">
        <v>4</v>
      </c>
      <c r="AE144" s="35">
        <v>5</v>
      </c>
      <c r="AF144">
        <v>3</v>
      </c>
      <c r="AG144">
        <v>4</v>
      </c>
      <c r="AH144">
        <v>5</v>
      </c>
      <c r="AI144">
        <v>6</v>
      </c>
      <c r="AJ144">
        <v>5</v>
      </c>
      <c r="AK144">
        <v>5</v>
      </c>
      <c r="AL144">
        <v>5</v>
      </c>
      <c r="AM144">
        <v>4</v>
      </c>
      <c r="AN144">
        <v>4</v>
      </c>
      <c r="AO144">
        <v>4</v>
      </c>
      <c r="AP144">
        <v>4</v>
      </c>
      <c r="AQ144">
        <v>4</v>
      </c>
      <c r="AR144">
        <v>6</v>
      </c>
      <c r="AS144">
        <v>5</v>
      </c>
      <c r="AT144">
        <f t="shared" si="51"/>
        <v>4.75</v>
      </c>
      <c r="AU144">
        <f t="shared" si="54"/>
        <v>1</v>
      </c>
      <c r="AV144">
        <f t="shared" ref="AV144:AV178" si="64">AVERAGE(BH146,V144,W144,X144:AB144,AD144)</f>
        <v>4.75</v>
      </c>
      <c r="AW144">
        <f t="shared" si="55"/>
        <v>1</v>
      </c>
      <c r="AX144" t="s">
        <v>297</v>
      </c>
      <c r="AY144" t="s">
        <v>198</v>
      </c>
      <c r="AZ144" t="s">
        <v>397</v>
      </c>
      <c r="BA144">
        <v>0</v>
      </c>
      <c r="BB144" t="s">
        <v>1100</v>
      </c>
      <c r="BC144" t="str">
        <f t="shared" si="48"/>
        <v>no dialog file</v>
      </c>
      <c r="BD144">
        <v>1</v>
      </c>
      <c r="BE144">
        <v>1</v>
      </c>
      <c r="BF144">
        <f t="shared" si="56"/>
        <v>0</v>
      </c>
      <c r="BG144" t="s">
        <v>999</v>
      </c>
      <c r="BH144" t="s">
        <v>301</v>
      </c>
      <c r="BI144" s="1">
        <v>4.8263888888888887E-3</v>
      </c>
      <c r="BJ144" t="s">
        <v>1000</v>
      </c>
      <c r="BK144" s="5" t="s">
        <v>736</v>
      </c>
      <c r="BL144" s="5" t="s">
        <v>1163</v>
      </c>
      <c r="BM144" s="11" t="b">
        <f t="shared" si="63"/>
        <v>0</v>
      </c>
      <c r="BN144" s="11" t="b">
        <f t="shared" si="63"/>
        <v>0</v>
      </c>
      <c r="BO144" s="11" t="b">
        <f t="shared" si="63"/>
        <v>0</v>
      </c>
      <c r="BP144" s="11" t="b">
        <f t="shared" si="63"/>
        <v>0</v>
      </c>
      <c r="BQ144" s="11" t="b">
        <f t="shared" ref="BQ144:BR149" si="65">ISNUMBER(SEARCH(BQ$2,$BL144))</f>
        <v>0</v>
      </c>
      <c r="BR144" s="11" t="b">
        <f t="shared" si="65"/>
        <v>1</v>
      </c>
      <c r="BS144" s="5" t="s">
        <v>1128</v>
      </c>
      <c r="BU144" s="11" t="b">
        <f t="shared" si="57"/>
        <v>1</v>
      </c>
      <c r="BV144" s="11" t="b">
        <f t="shared" si="58"/>
        <v>0</v>
      </c>
      <c r="BW144" s="11" t="b">
        <f t="shared" si="59"/>
        <v>0</v>
      </c>
      <c r="BX144" s="11" t="b">
        <f t="shared" si="59"/>
        <v>0</v>
      </c>
      <c r="BY144" s="11" t="b">
        <f t="shared" si="59"/>
        <v>0</v>
      </c>
      <c r="BZ144" s="11" t="b">
        <f t="shared" si="59"/>
        <v>0</v>
      </c>
      <c r="CA144" s="11" t="b">
        <f t="shared" si="59"/>
        <v>0</v>
      </c>
      <c r="CB144" s="11" t="b">
        <f t="shared" si="59"/>
        <v>0</v>
      </c>
      <c r="CC144" s="11" t="b">
        <f t="shared" si="59"/>
        <v>0</v>
      </c>
      <c r="CD144" s="11" t="b">
        <f t="shared" si="59"/>
        <v>0</v>
      </c>
      <c r="CE144" s="11" t="b">
        <f t="shared" si="59"/>
        <v>0</v>
      </c>
      <c r="CF144" s="11" t="b">
        <f t="shared" si="59"/>
        <v>0</v>
      </c>
      <c r="CG144" s="11" t="b">
        <f t="shared" si="59"/>
        <v>0</v>
      </c>
      <c r="CH144" s="11" t="b">
        <f t="shared" si="59"/>
        <v>0</v>
      </c>
      <c r="CI144" s="11" t="b">
        <f t="shared" si="59"/>
        <v>0</v>
      </c>
      <c r="CJ144" s="11" t="b">
        <f t="shared" si="59"/>
        <v>0</v>
      </c>
      <c r="CK144" s="11" t="b">
        <f t="shared" si="61"/>
        <v>0</v>
      </c>
      <c r="CL144" s="11" t="b">
        <f t="shared" si="60"/>
        <v>0</v>
      </c>
      <c r="CM144" t="s">
        <v>1001</v>
      </c>
    </row>
    <row r="145" spans="1:91">
      <c r="A145" t="s">
        <v>1002</v>
      </c>
      <c r="B145" t="s">
        <v>1003</v>
      </c>
      <c r="C145" t="s">
        <v>802</v>
      </c>
      <c r="D145" t="s">
        <v>70</v>
      </c>
      <c r="E145" t="s">
        <v>82</v>
      </c>
      <c r="F145" t="s">
        <v>132</v>
      </c>
      <c r="G145" t="s">
        <v>72</v>
      </c>
      <c r="H145" t="s">
        <v>84</v>
      </c>
      <c r="I145" t="str">
        <f t="shared" si="53"/>
        <v>United States</v>
      </c>
      <c r="J145" t="s">
        <v>74</v>
      </c>
      <c r="K145" t="s">
        <v>60</v>
      </c>
      <c r="L145">
        <v>2</v>
      </c>
      <c r="M145">
        <v>3</v>
      </c>
      <c r="N145">
        <v>3</v>
      </c>
      <c r="O145">
        <v>2</v>
      </c>
      <c r="P145">
        <v>3</v>
      </c>
      <c r="Q145">
        <v>4</v>
      </c>
      <c r="R145">
        <v>4</v>
      </c>
      <c r="S145">
        <v>1</v>
      </c>
      <c r="T145">
        <v>3</v>
      </c>
      <c r="V145">
        <v>2</v>
      </c>
      <c r="W145">
        <v>1</v>
      </c>
      <c r="X145">
        <v>2</v>
      </c>
      <c r="Y145">
        <v>5</v>
      </c>
      <c r="Z145">
        <v>2</v>
      </c>
      <c r="AA145">
        <v>6</v>
      </c>
      <c r="AB145">
        <v>3</v>
      </c>
      <c r="AC145">
        <v>2</v>
      </c>
      <c r="AD145">
        <v>4</v>
      </c>
      <c r="AE145" s="35">
        <v>4</v>
      </c>
      <c r="AF145">
        <v>2</v>
      </c>
      <c r="AG145">
        <v>6</v>
      </c>
      <c r="AH145">
        <v>2</v>
      </c>
      <c r="AI145">
        <v>6</v>
      </c>
      <c r="AJ145">
        <v>6</v>
      </c>
      <c r="AK145">
        <v>4</v>
      </c>
      <c r="AL145">
        <v>3</v>
      </c>
      <c r="AM145">
        <v>1</v>
      </c>
      <c r="AN145">
        <v>1</v>
      </c>
      <c r="AO145">
        <v>2</v>
      </c>
      <c r="AP145">
        <v>1</v>
      </c>
      <c r="AQ145">
        <v>1</v>
      </c>
      <c r="AR145">
        <v>6</v>
      </c>
      <c r="AS145">
        <v>6</v>
      </c>
      <c r="AT145">
        <f t="shared" si="51"/>
        <v>4.125</v>
      </c>
      <c r="AU145">
        <f t="shared" si="54"/>
        <v>1</v>
      </c>
      <c r="AV145">
        <f t="shared" si="64"/>
        <v>3.125</v>
      </c>
      <c r="AW145">
        <f t="shared" si="55"/>
        <v>1</v>
      </c>
      <c r="AX145" t="s">
        <v>61</v>
      </c>
      <c r="AY145" t="s">
        <v>139</v>
      </c>
      <c r="AZ145" t="s">
        <v>140</v>
      </c>
      <c r="BA145">
        <v>2</v>
      </c>
      <c r="BC145">
        <f t="shared" si="48"/>
        <v>2</v>
      </c>
      <c r="BD145">
        <v>1</v>
      </c>
      <c r="BE145">
        <v>2</v>
      </c>
      <c r="BF145">
        <f t="shared" si="56"/>
        <v>1</v>
      </c>
      <c r="BG145" t="s">
        <v>181</v>
      </c>
      <c r="BH145" t="s">
        <v>65</v>
      </c>
      <c r="BI145" s="1">
        <v>3.4375E-3</v>
      </c>
      <c r="BJ145" s="2"/>
      <c r="BK145" s="5" t="s">
        <v>1041</v>
      </c>
      <c r="BM145" s="11" t="b">
        <f t="shared" si="63"/>
        <v>0</v>
      </c>
      <c r="BN145" s="11" t="b">
        <f t="shared" si="63"/>
        <v>0</v>
      </c>
      <c r="BO145" s="11" t="b">
        <f t="shared" si="63"/>
        <v>0</v>
      </c>
      <c r="BP145" s="11" t="b">
        <f t="shared" si="63"/>
        <v>0</v>
      </c>
      <c r="BQ145" s="11" t="b">
        <f t="shared" si="65"/>
        <v>0</v>
      </c>
      <c r="BR145" s="11" t="b">
        <f t="shared" si="65"/>
        <v>0</v>
      </c>
      <c r="BU145" s="11" t="b">
        <f t="shared" si="57"/>
        <v>0</v>
      </c>
      <c r="BV145" s="11" t="b">
        <f t="shared" si="58"/>
        <v>0</v>
      </c>
      <c r="BW145" s="11" t="b">
        <f t="shared" si="59"/>
        <v>0</v>
      </c>
      <c r="BX145" s="11" t="b">
        <f t="shared" si="59"/>
        <v>0</v>
      </c>
      <c r="BY145" s="11" t="b">
        <f t="shared" si="59"/>
        <v>0</v>
      </c>
      <c r="BZ145" s="11" t="b">
        <f t="shared" si="59"/>
        <v>0</v>
      </c>
      <c r="CA145" s="11" t="b">
        <f t="shared" si="59"/>
        <v>0</v>
      </c>
      <c r="CB145" s="11" t="b">
        <f t="shared" si="59"/>
        <v>0</v>
      </c>
      <c r="CC145" s="11" t="b">
        <f t="shared" si="59"/>
        <v>0</v>
      </c>
      <c r="CD145" s="11" t="b">
        <f t="shared" si="59"/>
        <v>0</v>
      </c>
      <c r="CE145" s="11" t="b">
        <f t="shared" si="59"/>
        <v>0</v>
      </c>
      <c r="CF145" s="11" t="b">
        <f t="shared" si="59"/>
        <v>0</v>
      </c>
      <c r="CG145" s="11" t="b">
        <f t="shared" si="59"/>
        <v>0</v>
      </c>
      <c r="CH145" s="11" t="b">
        <f t="shared" si="59"/>
        <v>0</v>
      </c>
      <c r="CI145" s="11" t="b">
        <f t="shared" si="59"/>
        <v>0</v>
      </c>
      <c r="CJ145" s="11" t="b">
        <f t="shared" si="59"/>
        <v>0</v>
      </c>
      <c r="CK145" s="11" t="b">
        <f t="shared" si="61"/>
        <v>0</v>
      </c>
      <c r="CL145" s="11" t="b">
        <f t="shared" si="60"/>
        <v>0</v>
      </c>
    </row>
    <row r="146" spans="1:91">
      <c r="A146" t="s">
        <v>51</v>
      </c>
      <c r="B146" t="s">
        <v>52</v>
      </c>
      <c r="C146" t="s">
        <v>53</v>
      </c>
      <c r="D146" t="s">
        <v>54</v>
      </c>
      <c r="E146" t="s">
        <v>55</v>
      </c>
      <c r="F146" t="s">
        <v>56</v>
      </c>
      <c r="G146" t="s">
        <v>57</v>
      </c>
      <c r="H146" t="s">
        <v>58</v>
      </c>
      <c r="I146" t="str">
        <f t="shared" si="53"/>
        <v>Portugal</v>
      </c>
      <c r="J146" t="s">
        <v>59</v>
      </c>
      <c r="K146" t="s">
        <v>60</v>
      </c>
      <c r="L146">
        <v>0</v>
      </c>
      <c r="M146">
        <v>2</v>
      </c>
      <c r="N146">
        <v>3</v>
      </c>
      <c r="O146">
        <v>4</v>
      </c>
      <c r="P146">
        <v>0</v>
      </c>
      <c r="Q146">
        <v>0</v>
      </c>
      <c r="R146">
        <v>5</v>
      </c>
      <c r="S146">
        <v>0</v>
      </c>
      <c r="U146">
        <v>5</v>
      </c>
      <c r="V146">
        <v>2</v>
      </c>
      <c r="W146">
        <v>5</v>
      </c>
      <c r="X146">
        <v>3</v>
      </c>
      <c r="Y146">
        <v>6</v>
      </c>
      <c r="Z146">
        <v>3</v>
      </c>
      <c r="AA146">
        <v>3</v>
      </c>
      <c r="AB146">
        <v>1</v>
      </c>
      <c r="AC146">
        <v>5</v>
      </c>
      <c r="AD146">
        <v>1</v>
      </c>
      <c r="AE146" s="35">
        <v>1</v>
      </c>
      <c r="AF146">
        <v>5</v>
      </c>
      <c r="AG146">
        <v>0</v>
      </c>
      <c r="AH146">
        <v>3</v>
      </c>
      <c r="AI146">
        <v>6</v>
      </c>
      <c r="AJ146">
        <v>2</v>
      </c>
      <c r="AK146">
        <v>5</v>
      </c>
      <c r="AL146">
        <v>0</v>
      </c>
      <c r="AM146">
        <v>0</v>
      </c>
      <c r="AN146">
        <v>0</v>
      </c>
      <c r="AO146">
        <v>0</v>
      </c>
      <c r="AP146">
        <v>0</v>
      </c>
      <c r="AQ146">
        <v>0</v>
      </c>
      <c r="AR146">
        <v>6</v>
      </c>
      <c r="AS146">
        <v>0</v>
      </c>
      <c r="AT146">
        <f t="shared" si="51"/>
        <v>2.75</v>
      </c>
      <c r="AU146">
        <f t="shared" si="54"/>
        <v>0</v>
      </c>
      <c r="AV146">
        <f t="shared" si="64"/>
        <v>3</v>
      </c>
      <c r="AW146">
        <f t="shared" si="55"/>
        <v>0</v>
      </c>
      <c r="AX146" t="s">
        <v>61</v>
      </c>
      <c r="AY146" t="s">
        <v>62</v>
      </c>
      <c r="AZ146" t="s">
        <v>63</v>
      </c>
      <c r="BA146">
        <v>1</v>
      </c>
      <c r="BC146">
        <f t="shared" si="48"/>
        <v>1</v>
      </c>
      <c r="BD146">
        <v>1</v>
      </c>
      <c r="BE146">
        <v>2</v>
      </c>
      <c r="BF146">
        <v>1</v>
      </c>
      <c r="BG146" t="s">
        <v>64</v>
      </c>
      <c r="BH146" t="s">
        <v>65</v>
      </c>
      <c r="BI146" s="1">
        <v>3.1365740740740742E-3</v>
      </c>
      <c r="BJ146" t="s">
        <v>66</v>
      </c>
      <c r="BK146" s="5" t="s">
        <v>1041</v>
      </c>
      <c r="BM146" s="11" t="b">
        <f t="shared" si="63"/>
        <v>0</v>
      </c>
      <c r="BN146" s="11" t="b">
        <f t="shared" si="63"/>
        <v>0</v>
      </c>
      <c r="BO146" s="11" t="b">
        <f t="shared" si="63"/>
        <v>0</v>
      </c>
      <c r="BP146" s="11" t="b">
        <f t="shared" si="63"/>
        <v>0</v>
      </c>
      <c r="BQ146" s="11" t="b">
        <f t="shared" si="65"/>
        <v>0</v>
      </c>
      <c r="BR146" s="11" t="b">
        <f t="shared" si="65"/>
        <v>0</v>
      </c>
      <c r="BU146" s="11" t="b">
        <f t="shared" si="57"/>
        <v>0</v>
      </c>
      <c r="BV146" s="11" t="b">
        <f t="shared" si="58"/>
        <v>0</v>
      </c>
      <c r="BW146" s="11" t="b">
        <f t="shared" si="59"/>
        <v>0</v>
      </c>
      <c r="BX146" s="11" t="b">
        <f t="shared" si="59"/>
        <v>0</v>
      </c>
      <c r="BY146" s="11" t="b">
        <f t="shared" si="59"/>
        <v>0</v>
      </c>
      <c r="BZ146" s="11" t="b">
        <f t="shared" si="59"/>
        <v>0</v>
      </c>
      <c r="CA146" s="11" t="b">
        <f t="shared" si="59"/>
        <v>0</v>
      </c>
      <c r="CB146" s="11" t="b">
        <f t="shared" si="59"/>
        <v>0</v>
      </c>
      <c r="CC146" s="11" t="b">
        <f t="shared" si="59"/>
        <v>0</v>
      </c>
      <c r="CD146" s="11" t="b">
        <f t="shared" si="59"/>
        <v>0</v>
      </c>
      <c r="CE146" s="11" t="b">
        <f t="shared" si="59"/>
        <v>0</v>
      </c>
      <c r="CF146" s="11" t="b">
        <f t="shared" si="59"/>
        <v>0</v>
      </c>
      <c r="CG146" s="11" t="b">
        <f t="shared" si="59"/>
        <v>0</v>
      </c>
      <c r="CH146" s="11" t="b">
        <f t="shared" si="59"/>
        <v>0</v>
      </c>
      <c r="CI146" s="11" t="b">
        <f t="shared" si="59"/>
        <v>0</v>
      </c>
      <c r="CJ146" s="11" t="b">
        <f t="shared" si="59"/>
        <v>0</v>
      </c>
      <c r="CK146" s="11" t="b">
        <f t="shared" si="61"/>
        <v>0</v>
      </c>
      <c r="CL146" s="11" t="b">
        <f t="shared" si="60"/>
        <v>0</v>
      </c>
      <c r="CM146" t="s">
        <v>67</v>
      </c>
    </row>
    <row r="147" spans="1:91">
      <c r="A147" t="s">
        <v>68</v>
      </c>
      <c r="B147" t="s">
        <v>69</v>
      </c>
      <c r="C147" t="s">
        <v>53</v>
      </c>
      <c r="D147" t="s">
        <v>70</v>
      </c>
      <c r="E147" t="s">
        <v>71</v>
      </c>
      <c r="F147" t="s">
        <v>56</v>
      </c>
      <c r="G147" t="s">
        <v>72</v>
      </c>
      <c r="H147" t="s">
        <v>73</v>
      </c>
      <c r="I147" t="str">
        <f t="shared" si="53"/>
        <v>USA</v>
      </c>
      <c r="J147" t="s">
        <v>74</v>
      </c>
      <c r="K147" t="s">
        <v>60</v>
      </c>
      <c r="L147">
        <v>0</v>
      </c>
      <c r="M147">
        <v>1</v>
      </c>
      <c r="N147">
        <v>3</v>
      </c>
      <c r="O147">
        <v>0</v>
      </c>
      <c r="P147">
        <v>5</v>
      </c>
      <c r="Q147">
        <v>3</v>
      </c>
      <c r="R147">
        <v>1</v>
      </c>
      <c r="S147">
        <v>1</v>
      </c>
      <c r="T147">
        <v>3</v>
      </c>
      <c r="V147">
        <v>0</v>
      </c>
      <c r="W147">
        <v>5</v>
      </c>
      <c r="X147">
        <v>1</v>
      </c>
      <c r="Y147">
        <v>0</v>
      </c>
      <c r="Z147">
        <v>2</v>
      </c>
      <c r="AA147">
        <v>1</v>
      </c>
      <c r="AB147">
        <v>0</v>
      </c>
      <c r="AC147">
        <v>0</v>
      </c>
      <c r="AD147">
        <v>6</v>
      </c>
      <c r="AE147" s="35">
        <v>1</v>
      </c>
      <c r="AF147">
        <v>4</v>
      </c>
      <c r="AG147">
        <v>4</v>
      </c>
      <c r="AH147">
        <v>5</v>
      </c>
      <c r="AI147">
        <v>6</v>
      </c>
      <c r="AJ147">
        <v>2</v>
      </c>
      <c r="AK147">
        <v>5</v>
      </c>
      <c r="AL147">
        <v>0</v>
      </c>
      <c r="AM147">
        <v>5</v>
      </c>
      <c r="AN147">
        <v>5</v>
      </c>
      <c r="AO147">
        <v>5</v>
      </c>
      <c r="AP147">
        <v>5</v>
      </c>
      <c r="AQ147">
        <v>4</v>
      </c>
      <c r="AR147">
        <v>6</v>
      </c>
      <c r="AS147">
        <v>0</v>
      </c>
      <c r="AT147">
        <f t="shared" si="51"/>
        <v>3.375</v>
      </c>
      <c r="AU147">
        <f t="shared" si="54"/>
        <v>1</v>
      </c>
      <c r="AV147">
        <f t="shared" si="64"/>
        <v>1.875</v>
      </c>
      <c r="AW147">
        <f t="shared" si="55"/>
        <v>0</v>
      </c>
      <c r="AX147" t="s">
        <v>61</v>
      </c>
      <c r="AY147" t="s">
        <v>75</v>
      </c>
      <c r="AZ147" t="s">
        <v>76</v>
      </c>
      <c r="BA147">
        <v>1</v>
      </c>
      <c r="BC147">
        <f t="shared" si="48"/>
        <v>1</v>
      </c>
      <c r="BD147">
        <v>1</v>
      </c>
      <c r="BE147">
        <v>3</v>
      </c>
      <c r="BF147">
        <v>1</v>
      </c>
      <c r="BG147" t="s">
        <v>77</v>
      </c>
      <c r="BH147" t="s">
        <v>65</v>
      </c>
      <c r="BI147" s="1">
        <v>4.1319444444444442E-3</v>
      </c>
      <c r="BK147" s="5" t="s">
        <v>1041</v>
      </c>
      <c r="BM147" s="11" t="b">
        <f t="shared" si="63"/>
        <v>0</v>
      </c>
      <c r="BN147" s="11" t="b">
        <f t="shared" si="63"/>
        <v>0</v>
      </c>
      <c r="BO147" s="11" t="b">
        <f t="shared" si="63"/>
        <v>0</v>
      </c>
      <c r="BP147" s="11" t="b">
        <f t="shared" si="63"/>
        <v>0</v>
      </c>
      <c r="BQ147" s="11" t="b">
        <f t="shared" si="65"/>
        <v>0</v>
      </c>
      <c r="BR147" s="11" t="b">
        <f t="shared" si="65"/>
        <v>0</v>
      </c>
      <c r="BU147" s="11" t="b">
        <f t="shared" si="57"/>
        <v>0</v>
      </c>
      <c r="BV147" s="11" t="b">
        <f t="shared" si="58"/>
        <v>0</v>
      </c>
      <c r="BW147" s="11" t="b">
        <f t="shared" si="59"/>
        <v>0</v>
      </c>
      <c r="BX147" s="11" t="b">
        <f t="shared" si="59"/>
        <v>0</v>
      </c>
      <c r="BY147" s="11" t="b">
        <f t="shared" si="59"/>
        <v>0</v>
      </c>
      <c r="BZ147" s="11" t="b">
        <f t="shared" si="59"/>
        <v>0</v>
      </c>
      <c r="CA147" s="11" t="b">
        <f t="shared" si="59"/>
        <v>0</v>
      </c>
      <c r="CB147" s="11" t="b">
        <f t="shared" si="59"/>
        <v>0</v>
      </c>
      <c r="CC147" s="11" t="b">
        <f t="shared" si="59"/>
        <v>0</v>
      </c>
      <c r="CD147" s="11" t="b">
        <f t="shared" si="59"/>
        <v>0</v>
      </c>
      <c r="CE147" s="11" t="b">
        <f t="shared" si="59"/>
        <v>0</v>
      </c>
      <c r="CF147" s="11" t="b">
        <f t="shared" si="59"/>
        <v>0</v>
      </c>
      <c r="CG147" s="11" t="b">
        <f t="shared" si="59"/>
        <v>0</v>
      </c>
      <c r="CH147" s="11" t="b">
        <f t="shared" si="59"/>
        <v>0</v>
      </c>
      <c r="CI147" s="11" t="b">
        <f t="shared" si="59"/>
        <v>0</v>
      </c>
      <c r="CJ147" s="11" t="b">
        <f t="shared" si="59"/>
        <v>0</v>
      </c>
      <c r="CK147" s="11" t="b">
        <f t="shared" si="61"/>
        <v>0</v>
      </c>
      <c r="CL147" s="11" t="b">
        <f t="shared" si="60"/>
        <v>0</v>
      </c>
      <c r="CM147" t="s">
        <v>78</v>
      </c>
    </row>
    <row r="148" spans="1:91">
      <c r="A148" t="s">
        <v>79</v>
      </c>
      <c r="B148" t="s">
        <v>80</v>
      </c>
      <c r="C148" t="s">
        <v>53</v>
      </c>
      <c r="D148" t="s">
        <v>81</v>
      </c>
      <c r="E148" t="s">
        <v>82</v>
      </c>
      <c r="F148" t="s">
        <v>83</v>
      </c>
      <c r="G148" t="s">
        <v>72</v>
      </c>
      <c r="H148" t="s">
        <v>84</v>
      </c>
      <c r="I148" t="str">
        <f t="shared" si="53"/>
        <v>United States</v>
      </c>
      <c r="J148" t="s">
        <v>74</v>
      </c>
      <c r="K148" t="s">
        <v>85</v>
      </c>
      <c r="L148">
        <v>3</v>
      </c>
      <c r="M148">
        <v>2</v>
      </c>
      <c r="N148">
        <v>2</v>
      </c>
      <c r="O148">
        <v>2</v>
      </c>
      <c r="P148">
        <v>3</v>
      </c>
      <c r="Q148">
        <v>4</v>
      </c>
      <c r="R148">
        <v>2</v>
      </c>
      <c r="S148">
        <v>1</v>
      </c>
      <c r="T148">
        <v>3</v>
      </c>
      <c r="V148">
        <v>6</v>
      </c>
      <c r="W148">
        <v>6</v>
      </c>
      <c r="X148">
        <v>6</v>
      </c>
      <c r="Y148">
        <v>6</v>
      </c>
      <c r="Z148">
        <v>6</v>
      </c>
      <c r="AA148">
        <v>6</v>
      </c>
      <c r="AB148">
        <v>3</v>
      </c>
      <c r="AC148">
        <v>1</v>
      </c>
      <c r="AD148">
        <v>5</v>
      </c>
      <c r="AE148" s="35">
        <v>6</v>
      </c>
      <c r="AF148">
        <v>3</v>
      </c>
      <c r="AG148">
        <v>6</v>
      </c>
      <c r="AH148">
        <v>5</v>
      </c>
      <c r="AI148">
        <v>6</v>
      </c>
      <c r="AJ148">
        <v>6</v>
      </c>
      <c r="AK148">
        <v>6</v>
      </c>
      <c r="AL148">
        <v>0</v>
      </c>
      <c r="AM148">
        <v>6</v>
      </c>
      <c r="AN148">
        <v>6</v>
      </c>
      <c r="AO148">
        <v>6</v>
      </c>
      <c r="AP148">
        <v>6</v>
      </c>
      <c r="AQ148">
        <v>6</v>
      </c>
      <c r="AR148">
        <v>6</v>
      </c>
      <c r="AS148">
        <v>0</v>
      </c>
      <c r="AT148">
        <f t="shared" si="51"/>
        <v>4.75</v>
      </c>
      <c r="AU148">
        <f t="shared" si="54"/>
        <v>1</v>
      </c>
      <c r="AV148">
        <f t="shared" si="64"/>
        <v>5.5</v>
      </c>
      <c r="AW148">
        <f t="shared" si="55"/>
        <v>1</v>
      </c>
      <c r="AX148" t="s">
        <v>86</v>
      </c>
      <c r="AY148" t="s">
        <v>87</v>
      </c>
      <c r="AZ148" t="s">
        <v>88</v>
      </c>
      <c r="BA148">
        <v>2</v>
      </c>
      <c r="BC148">
        <f t="shared" si="48"/>
        <v>2</v>
      </c>
      <c r="BD148">
        <v>1</v>
      </c>
      <c r="BE148">
        <v>3</v>
      </c>
      <c r="BF148">
        <v>1</v>
      </c>
      <c r="BG148" t="s">
        <v>89</v>
      </c>
      <c r="BH148" t="s">
        <v>90</v>
      </c>
      <c r="BI148" s="1">
        <v>2.3726851851851851E-3</v>
      </c>
      <c r="BJ148" t="s">
        <v>91</v>
      </c>
      <c r="BK148" s="5" t="s">
        <v>736</v>
      </c>
      <c r="BL148" s="5" t="s">
        <v>1148</v>
      </c>
      <c r="BM148" s="11" t="b">
        <f t="shared" si="63"/>
        <v>0</v>
      </c>
      <c r="BN148" s="11" t="b">
        <f t="shared" si="63"/>
        <v>0</v>
      </c>
      <c r="BO148" s="11" t="b">
        <f t="shared" si="63"/>
        <v>0</v>
      </c>
      <c r="BP148" s="11" t="b">
        <f t="shared" si="63"/>
        <v>0</v>
      </c>
      <c r="BQ148" s="11" t="b">
        <f t="shared" si="65"/>
        <v>1</v>
      </c>
      <c r="BR148" s="11" t="b">
        <f t="shared" si="65"/>
        <v>0</v>
      </c>
      <c r="BU148" s="11" t="b">
        <f t="shared" si="57"/>
        <v>0</v>
      </c>
      <c r="BV148" s="11" t="b">
        <f t="shared" si="58"/>
        <v>0</v>
      </c>
      <c r="BW148" s="11" t="b">
        <f t="shared" si="59"/>
        <v>0</v>
      </c>
      <c r="BX148" s="11" t="b">
        <f t="shared" si="59"/>
        <v>0</v>
      </c>
      <c r="BY148" s="11" t="b">
        <f t="shared" si="59"/>
        <v>0</v>
      </c>
      <c r="BZ148" s="11" t="b">
        <f t="shared" si="59"/>
        <v>0</v>
      </c>
      <c r="CA148" s="11" t="b">
        <f t="shared" si="59"/>
        <v>0</v>
      </c>
      <c r="CB148" s="11" t="b">
        <f t="shared" si="59"/>
        <v>0</v>
      </c>
      <c r="CC148" s="11" t="b">
        <f t="shared" si="59"/>
        <v>0</v>
      </c>
      <c r="CD148" s="11" t="b">
        <f t="shared" si="59"/>
        <v>0</v>
      </c>
      <c r="CE148" s="11" t="b">
        <f t="shared" si="59"/>
        <v>0</v>
      </c>
      <c r="CF148" s="11" t="b">
        <f t="shared" si="59"/>
        <v>0</v>
      </c>
      <c r="CG148" s="11" t="b">
        <f t="shared" si="59"/>
        <v>0</v>
      </c>
      <c r="CH148" s="11" t="b">
        <f t="shared" si="59"/>
        <v>0</v>
      </c>
      <c r="CI148" s="11" t="b">
        <f t="shared" si="59"/>
        <v>0</v>
      </c>
      <c r="CJ148" s="11" t="b">
        <f t="shared" si="59"/>
        <v>0</v>
      </c>
      <c r="CK148" s="11" t="b">
        <f t="shared" si="61"/>
        <v>0</v>
      </c>
      <c r="CL148" s="11" t="b">
        <f t="shared" si="60"/>
        <v>0</v>
      </c>
      <c r="CM148" t="s">
        <v>92</v>
      </c>
    </row>
    <row r="149" spans="1:91">
      <c r="A149" t="s">
        <v>93</v>
      </c>
      <c r="B149" t="s">
        <v>94</v>
      </c>
      <c r="C149" t="s">
        <v>53</v>
      </c>
      <c r="D149" t="s">
        <v>70</v>
      </c>
      <c r="E149" t="s">
        <v>95</v>
      </c>
      <c r="F149" t="s">
        <v>56</v>
      </c>
      <c r="G149" t="s">
        <v>96</v>
      </c>
      <c r="H149" t="s">
        <v>97</v>
      </c>
      <c r="I149" t="str">
        <f t="shared" si="53"/>
        <v>uk</v>
      </c>
      <c r="J149" t="s">
        <v>74</v>
      </c>
      <c r="K149" t="s">
        <v>98</v>
      </c>
      <c r="L149">
        <v>4</v>
      </c>
      <c r="M149">
        <v>4</v>
      </c>
      <c r="N149">
        <v>4</v>
      </c>
      <c r="O149">
        <v>2</v>
      </c>
      <c r="P149">
        <v>5</v>
      </c>
      <c r="Q149">
        <v>5</v>
      </c>
      <c r="R149">
        <v>5</v>
      </c>
      <c r="S149">
        <v>1</v>
      </c>
      <c r="T149">
        <v>2</v>
      </c>
      <c r="V149">
        <v>2</v>
      </c>
      <c r="W149">
        <v>5</v>
      </c>
      <c r="X149">
        <v>2</v>
      </c>
      <c r="Y149">
        <v>3</v>
      </c>
      <c r="Z149">
        <v>0</v>
      </c>
      <c r="AA149">
        <v>3</v>
      </c>
      <c r="AB149">
        <v>1</v>
      </c>
      <c r="AC149">
        <v>6</v>
      </c>
      <c r="AD149">
        <v>0</v>
      </c>
      <c r="AE149" s="35">
        <v>2</v>
      </c>
      <c r="AF149">
        <v>2</v>
      </c>
      <c r="AG149">
        <v>0</v>
      </c>
      <c r="AH149">
        <v>0</v>
      </c>
      <c r="AI149">
        <v>5</v>
      </c>
      <c r="AJ149">
        <v>1</v>
      </c>
      <c r="AK149">
        <v>1</v>
      </c>
      <c r="AL149">
        <v>0</v>
      </c>
      <c r="AM149">
        <v>0</v>
      </c>
      <c r="AN149">
        <v>1</v>
      </c>
      <c r="AO149">
        <v>0</v>
      </c>
      <c r="AP149">
        <v>0</v>
      </c>
      <c r="AQ149">
        <v>0</v>
      </c>
      <c r="AR149">
        <v>6</v>
      </c>
      <c r="AS149">
        <v>0</v>
      </c>
      <c r="AT149">
        <f t="shared" si="51"/>
        <v>1.375</v>
      </c>
      <c r="AU149">
        <f t="shared" si="54"/>
        <v>0</v>
      </c>
      <c r="AV149">
        <f t="shared" si="64"/>
        <v>2</v>
      </c>
      <c r="AW149">
        <f t="shared" si="55"/>
        <v>0</v>
      </c>
      <c r="AX149" t="s">
        <v>86</v>
      </c>
      <c r="AY149" t="s">
        <v>75</v>
      </c>
      <c r="AZ149" t="s">
        <v>99</v>
      </c>
      <c r="BA149">
        <v>3</v>
      </c>
      <c r="BC149">
        <f t="shared" si="48"/>
        <v>3</v>
      </c>
      <c r="BD149">
        <v>1</v>
      </c>
      <c r="BE149">
        <v>5</v>
      </c>
      <c r="BF149">
        <v>1</v>
      </c>
      <c r="BG149" t="s">
        <v>100</v>
      </c>
      <c r="BH149" t="s">
        <v>90</v>
      </c>
      <c r="BI149" s="1">
        <v>2.9745370370370373E-3</v>
      </c>
      <c r="BK149" s="5" t="s">
        <v>1041</v>
      </c>
      <c r="BM149" s="11" t="b">
        <f t="shared" si="63"/>
        <v>0</v>
      </c>
      <c r="BN149" s="11" t="b">
        <f t="shared" si="63"/>
        <v>0</v>
      </c>
      <c r="BO149" s="11" t="b">
        <f t="shared" si="63"/>
        <v>0</v>
      </c>
      <c r="BP149" s="11" t="b">
        <f t="shared" si="63"/>
        <v>0</v>
      </c>
      <c r="BQ149" s="11" t="b">
        <f t="shared" si="65"/>
        <v>0</v>
      </c>
      <c r="BR149" s="11" t="b">
        <f t="shared" si="65"/>
        <v>0</v>
      </c>
      <c r="BU149" s="11" t="b">
        <f t="shared" si="57"/>
        <v>0</v>
      </c>
      <c r="BV149" s="11" t="b">
        <f t="shared" si="58"/>
        <v>0</v>
      </c>
      <c r="BW149" s="11" t="b">
        <f t="shared" si="59"/>
        <v>0</v>
      </c>
      <c r="BX149" s="11" t="b">
        <f t="shared" si="59"/>
        <v>0</v>
      </c>
      <c r="BY149" s="11" t="b">
        <f t="shared" si="59"/>
        <v>0</v>
      </c>
      <c r="BZ149" s="11" t="b">
        <f t="shared" si="59"/>
        <v>0</v>
      </c>
      <c r="CA149" s="11" t="b">
        <f t="shared" si="59"/>
        <v>0</v>
      </c>
      <c r="CB149" s="11" t="b">
        <f t="shared" si="59"/>
        <v>0</v>
      </c>
      <c r="CC149" s="11" t="b">
        <f t="shared" si="59"/>
        <v>0</v>
      </c>
      <c r="CD149" s="11" t="b">
        <f t="shared" si="59"/>
        <v>0</v>
      </c>
      <c r="CE149" s="11" t="b">
        <f t="shared" si="59"/>
        <v>0</v>
      </c>
      <c r="CF149" s="11" t="b">
        <f t="shared" si="59"/>
        <v>0</v>
      </c>
      <c r="CG149" s="11" t="b">
        <f t="shared" si="59"/>
        <v>0</v>
      </c>
      <c r="CH149" s="11" t="b">
        <f t="shared" si="59"/>
        <v>0</v>
      </c>
      <c r="CI149" s="11" t="b">
        <f t="shared" si="59"/>
        <v>0</v>
      </c>
      <c r="CJ149" s="11" t="b">
        <f t="shared" si="59"/>
        <v>0</v>
      </c>
      <c r="CK149" s="11" t="b">
        <f t="shared" si="61"/>
        <v>0</v>
      </c>
      <c r="CL149" s="11" t="b">
        <f t="shared" si="60"/>
        <v>0</v>
      </c>
    </row>
    <row r="150" spans="1:91">
      <c r="A150" t="s">
        <v>101</v>
      </c>
      <c r="B150" t="s">
        <v>102</v>
      </c>
      <c r="C150" t="s">
        <v>53</v>
      </c>
      <c r="D150" t="s">
        <v>70</v>
      </c>
      <c r="E150" t="s">
        <v>71</v>
      </c>
      <c r="F150" t="s">
        <v>56</v>
      </c>
      <c r="G150" t="s">
        <v>72</v>
      </c>
      <c r="H150" t="s">
        <v>73</v>
      </c>
      <c r="I150" t="str">
        <f t="shared" si="53"/>
        <v>USA</v>
      </c>
      <c r="J150" t="s">
        <v>59</v>
      </c>
      <c r="K150" t="s">
        <v>103</v>
      </c>
      <c r="L150">
        <v>2</v>
      </c>
      <c r="M150">
        <v>3</v>
      </c>
      <c r="N150">
        <v>6</v>
      </c>
      <c r="O150">
        <v>2</v>
      </c>
      <c r="P150">
        <v>1</v>
      </c>
      <c r="Q150">
        <v>2</v>
      </c>
      <c r="R150">
        <v>3</v>
      </c>
      <c r="S150">
        <v>1</v>
      </c>
      <c r="T150">
        <v>3</v>
      </c>
      <c r="V150">
        <v>6</v>
      </c>
      <c r="W150">
        <v>6</v>
      </c>
      <c r="X150">
        <v>5</v>
      </c>
      <c r="Y150">
        <v>6</v>
      </c>
      <c r="Z150">
        <v>6</v>
      </c>
      <c r="AA150">
        <v>6</v>
      </c>
      <c r="AB150">
        <v>5</v>
      </c>
      <c r="AC150">
        <v>0</v>
      </c>
      <c r="AD150">
        <v>6</v>
      </c>
      <c r="AE150" s="35">
        <v>5</v>
      </c>
      <c r="AF150">
        <v>4</v>
      </c>
      <c r="AG150">
        <v>6</v>
      </c>
      <c r="AH150">
        <v>3</v>
      </c>
      <c r="AI150">
        <v>5</v>
      </c>
      <c r="AJ150">
        <v>6</v>
      </c>
      <c r="AK150">
        <v>6</v>
      </c>
      <c r="AL150">
        <v>3</v>
      </c>
      <c r="AM150">
        <v>4</v>
      </c>
      <c r="AN150">
        <v>4</v>
      </c>
      <c r="AO150">
        <v>5</v>
      </c>
      <c r="AP150">
        <v>5</v>
      </c>
      <c r="AQ150">
        <v>5</v>
      </c>
      <c r="AR150">
        <v>6</v>
      </c>
      <c r="AS150">
        <v>2</v>
      </c>
      <c r="AT150">
        <f t="shared" si="51"/>
        <v>4.75</v>
      </c>
      <c r="AU150">
        <f t="shared" si="54"/>
        <v>1</v>
      </c>
      <c r="AV150">
        <f t="shared" si="64"/>
        <v>5.75</v>
      </c>
      <c r="AW150">
        <f t="shared" si="55"/>
        <v>1</v>
      </c>
      <c r="AX150" t="s">
        <v>86</v>
      </c>
      <c r="AY150" t="s">
        <v>104</v>
      </c>
      <c r="AZ150" t="s">
        <v>105</v>
      </c>
      <c r="BA150">
        <v>2</v>
      </c>
      <c r="BC150">
        <f t="shared" si="48"/>
        <v>2</v>
      </c>
      <c r="BD150">
        <v>1</v>
      </c>
      <c r="BE150">
        <v>2</v>
      </c>
      <c r="BF150">
        <v>1</v>
      </c>
      <c r="BG150" t="s">
        <v>106</v>
      </c>
      <c r="BH150" t="s">
        <v>90</v>
      </c>
      <c r="BI150" s="1">
        <v>1.9675925925925928E-3</v>
      </c>
      <c r="BK150" s="5" t="s">
        <v>1041</v>
      </c>
      <c r="BM150" s="11" t="b">
        <f t="shared" si="63"/>
        <v>0</v>
      </c>
      <c r="BN150" s="11" t="b">
        <f t="shared" si="63"/>
        <v>0</v>
      </c>
      <c r="BO150" s="11" t="b">
        <f t="shared" si="63"/>
        <v>0</v>
      </c>
      <c r="BP150" s="11" t="b">
        <f t="shared" si="63"/>
        <v>0</v>
      </c>
      <c r="BQ150" s="11" t="b">
        <f t="shared" ref="BQ150:BR179" si="66">ISNUMBER(SEARCH(BQ$2,$BL150))</f>
        <v>0</v>
      </c>
      <c r="BR150" s="11" t="b">
        <f t="shared" si="66"/>
        <v>0</v>
      </c>
      <c r="BU150" s="11" t="b">
        <f t="shared" si="57"/>
        <v>0</v>
      </c>
      <c r="BV150" s="11" t="b">
        <f t="shared" si="58"/>
        <v>0</v>
      </c>
      <c r="BW150" s="11" t="b">
        <f t="shared" si="59"/>
        <v>0</v>
      </c>
      <c r="BX150" s="11" t="b">
        <f t="shared" si="59"/>
        <v>0</v>
      </c>
      <c r="BY150" s="11" t="b">
        <f t="shared" si="59"/>
        <v>0</v>
      </c>
      <c r="BZ150" s="11" t="b">
        <f t="shared" ref="BW150:CJ168" si="67">ISNUMBER(SEARCH(BZ$2,$BS150))</f>
        <v>0</v>
      </c>
      <c r="CA150" s="11" t="b">
        <f t="shared" si="67"/>
        <v>0</v>
      </c>
      <c r="CB150" s="11" t="b">
        <f t="shared" si="67"/>
        <v>0</v>
      </c>
      <c r="CC150" s="11" t="b">
        <f t="shared" si="67"/>
        <v>0</v>
      </c>
      <c r="CD150" s="11" t="b">
        <f t="shared" si="67"/>
        <v>0</v>
      </c>
      <c r="CE150" s="11" t="b">
        <f t="shared" si="67"/>
        <v>0</v>
      </c>
      <c r="CF150" s="11" t="b">
        <f t="shared" si="67"/>
        <v>0</v>
      </c>
      <c r="CG150" s="11" t="b">
        <f t="shared" si="67"/>
        <v>0</v>
      </c>
      <c r="CH150" s="11" t="b">
        <f t="shared" si="67"/>
        <v>0</v>
      </c>
      <c r="CI150" s="11" t="b">
        <f t="shared" si="67"/>
        <v>0</v>
      </c>
      <c r="CJ150" s="11" t="b">
        <f t="shared" si="67"/>
        <v>0</v>
      </c>
      <c r="CK150" s="11" t="b">
        <f t="shared" si="61"/>
        <v>0</v>
      </c>
      <c r="CL150" s="11" t="b">
        <f t="shared" si="60"/>
        <v>0</v>
      </c>
    </row>
    <row r="151" spans="1:91">
      <c r="A151" t="s">
        <v>107</v>
      </c>
      <c r="B151" t="s">
        <v>108</v>
      </c>
      <c r="C151" t="s">
        <v>53</v>
      </c>
      <c r="D151" t="s">
        <v>70</v>
      </c>
      <c r="E151" t="s">
        <v>71</v>
      </c>
      <c r="F151" t="s">
        <v>56</v>
      </c>
      <c r="G151" t="s">
        <v>72</v>
      </c>
      <c r="H151" t="s">
        <v>109</v>
      </c>
      <c r="I151" t="str">
        <f t="shared" si="53"/>
        <v>UK</v>
      </c>
      <c r="J151" t="s">
        <v>59</v>
      </c>
      <c r="K151" t="s">
        <v>98</v>
      </c>
      <c r="L151">
        <v>4</v>
      </c>
      <c r="M151">
        <v>4</v>
      </c>
      <c r="N151">
        <v>3</v>
      </c>
      <c r="O151">
        <v>2</v>
      </c>
      <c r="P151">
        <v>3</v>
      </c>
      <c r="Q151">
        <v>4</v>
      </c>
      <c r="R151">
        <v>4</v>
      </c>
      <c r="S151">
        <v>1</v>
      </c>
      <c r="T151">
        <v>2</v>
      </c>
      <c r="V151">
        <v>5</v>
      </c>
      <c r="W151">
        <v>4</v>
      </c>
      <c r="X151">
        <v>4</v>
      </c>
      <c r="Y151">
        <v>4</v>
      </c>
      <c r="Z151">
        <v>4</v>
      </c>
      <c r="AA151">
        <v>5</v>
      </c>
      <c r="AB151">
        <v>4</v>
      </c>
      <c r="AC151">
        <v>1</v>
      </c>
      <c r="AD151">
        <v>5</v>
      </c>
      <c r="AE151" s="35">
        <v>4</v>
      </c>
      <c r="AF151">
        <v>6</v>
      </c>
      <c r="AG151">
        <v>5</v>
      </c>
      <c r="AH151">
        <v>5</v>
      </c>
      <c r="AI151">
        <v>6</v>
      </c>
      <c r="AJ151">
        <v>5</v>
      </c>
      <c r="AK151">
        <v>5</v>
      </c>
      <c r="AL151">
        <v>3</v>
      </c>
      <c r="AM151">
        <v>3</v>
      </c>
      <c r="AN151">
        <v>3</v>
      </c>
      <c r="AO151">
        <v>4</v>
      </c>
      <c r="AP151">
        <v>4</v>
      </c>
      <c r="AQ151">
        <v>4</v>
      </c>
      <c r="AR151">
        <v>6</v>
      </c>
      <c r="AS151">
        <v>1</v>
      </c>
      <c r="AT151">
        <f t="shared" si="51"/>
        <v>4.875</v>
      </c>
      <c r="AU151">
        <f t="shared" si="54"/>
        <v>1</v>
      </c>
      <c r="AV151">
        <f t="shared" si="64"/>
        <v>4.375</v>
      </c>
      <c r="AW151">
        <f t="shared" si="55"/>
        <v>1</v>
      </c>
      <c r="AX151" t="s">
        <v>61</v>
      </c>
      <c r="AY151" t="s">
        <v>110</v>
      </c>
      <c r="AZ151" t="s">
        <v>111</v>
      </c>
      <c r="BA151">
        <v>1</v>
      </c>
      <c r="BC151">
        <f t="shared" si="48"/>
        <v>1</v>
      </c>
      <c r="BD151">
        <v>1</v>
      </c>
      <c r="BE151">
        <v>2</v>
      </c>
      <c r="BF151">
        <v>1</v>
      </c>
      <c r="BG151" t="s">
        <v>64</v>
      </c>
      <c r="BH151" t="s">
        <v>65</v>
      </c>
      <c r="BI151" s="1">
        <v>3.3449074074074071E-3</v>
      </c>
      <c r="BJ151" t="s">
        <v>112</v>
      </c>
      <c r="BK151" s="5" t="s">
        <v>1042</v>
      </c>
      <c r="BM151" s="11" t="b">
        <f t="shared" si="63"/>
        <v>0</v>
      </c>
      <c r="BN151" s="11" t="b">
        <f t="shared" si="63"/>
        <v>0</v>
      </c>
      <c r="BO151" s="11" t="b">
        <f t="shared" si="63"/>
        <v>0</v>
      </c>
      <c r="BP151" s="11" t="b">
        <f t="shared" si="63"/>
        <v>0</v>
      </c>
      <c r="BQ151" s="11" t="b">
        <f t="shared" si="66"/>
        <v>0</v>
      </c>
      <c r="BR151" s="11" t="b">
        <f t="shared" si="66"/>
        <v>0</v>
      </c>
      <c r="BS151" s="5" t="s">
        <v>1045</v>
      </c>
      <c r="BT151" s="5" t="s">
        <v>1073</v>
      </c>
      <c r="BU151" s="11" t="b">
        <f t="shared" si="57"/>
        <v>0</v>
      </c>
      <c r="BV151" s="11" t="b">
        <f t="shared" si="58"/>
        <v>0</v>
      </c>
      <c r="BW151" s="11" t="b">
        <f t="shared" si="67"/>
        <v>0</v>
      </c>
      <c r="BX151" s="11" t="b">
        <f t="shared" si="67"/>
        <v>1</v>
      </c>
      <c r="BY151" s="11" t="b">
        <f t="shared" si="67"/>
        <v>0</v>
      </c>
      <c r="BZ151" s="11" t="b">
        <f t="shared" si="67"/>
        <v>0</v>
      </c>
      <c r="CA151" s="11" t="b">
        <f t="shared" si="67"/>
        <v>0</v>
      </c>
      <c r="CB151" s="11" t="b">
        <f t="shared" si="67"/>
        <v>0</v>
      </c>
      <c r="CC151" s="11" t="b">
        <f t="shared" si="67"/>
        <v>0</v>
      </c>
      <c r="CD151" s="11" t="b">
        <f t="shared" si="67"/>
        <v>0</v>
      </c>
      <c r="CE151" s="11" t="b">
        <f t="shared" si="67"/>
        <v>0</v>
      </c>
      <c r="CF151" s="11" t="b">
        <f t="shared" si="67"/>
        <v>0</v>
      </c>
      <c r="CG151" s="11" t="b">
        <f t="shared" si="67"/>
        <v>1</v>
      </c>
      <c r="CH151" s="11" t="b">
        <f t="shared" si="67"/>
        <v>0</v>
      </c>
      <c r="CI151" s="11" t="b">
        <f t="shared" si="67"/>
        <v>0</v>
      </c>
      <c r="CJ151" s="11" t="b">
        <f t="shared" si="67"/>
        <v>0</v>
      </c>
      <c r="CK151" s="11" t="b">
        <f t="shared" si="61"/>
        <v>1</v>
      </c>
      <c r="CL151" s="11" t="b">
        <f t="shared" si="60"/>
        <v>0</v>
      </c>
      <c r="CM151" t="s">
        <v>113</v>
      </c>
    </row>
    <row r="152" spans="1:91">
      <c r="A152" t="s">
        <v>114</v>
      </c>
      <c r="B152" t="s">
        <v>115</v>
      </c>
      <c r="C152" t="s">
        <v>53</v>
      </c>
      <c r="D152" t="s">
        <v>54</v>
      </c>
      <c r="E152" t="s">
        <v>71</v>
      </c>
      <c r="F152" t="s">
        <v>116</v>
      </c>
      <c r="G152" t="s">
        <v>72</v>
      </c>
      <c r="H152" t="s">
        <v>117</v>
      </c>
      <c r="I152" t="str">
        <f t="shared" si="53"/>
        <v>Israel</v>
      </c>
      <c r="J152" t="s">
        <v>59</v>
      </c>
      <c r="K152" t="s">
        <v>60</v>
      </c>
      <c r="L152">
        <v>1</v>
      </c>
      <c r="M152">
        <v>2</v>
      </c>
      <c r="N152">
        <v>0</v>
      </c>
      <c r="O152">
        <v>1</v>
      </c>
      <c r="P152">
        <v>5</v>
      </c>
      <c r="Q152">
        <v>2</v>
      </c>
      <c r="R152">
        <v>5</v>
      </c>
      <c r="S152">
        <v>0</v>
      </c>
      <c r="U152">
        <v>4</v>
      </c>
      <c r="V152">
        <v>2</v>
      </c>
      <c r="W152">
        <v>5</v>
      </c>
      <c r="X152">
        <v>3</v>
      </c>
      <c r="Y152">
        <v>6</v>
      </c>
      <c r="Z152">
        <v>5</v>
      </c>
      <c r="AA152">
        <v>6</v>
      </c>
      <c r="AB152">
        <v>1</v>
      </c>
      <c r="AC152">
        <v>5</v>
      </c>
      <c r="AD152">
        <v>1</v>
      </c>
      <c r="AE152" s="35">
        <v>2</v>
      </c>
      <c r="AF152">
        <v>6</v>
      </c>
      <c r="AG152">
        <v>4</v>
      </c>
      <c r="AH152">
        <v>1</v>
      </c>
      <c r="AI152">
        <v>6</v>
      </c>
      <c r="AJ152">
        <v>2</v>
      </c>
      <c r="AK152">
        <v>4</v>
      </c>
      <c r="AL152">
        <v>4</v>
      </c>
      <c r="AM152">
        <v>6</v>
      </c>
      <c r="AN152">
        <v>1</v>
      </c>
      <c r="AO152">
        <v>4</v>
      </c>
      <c r="AP152">
        <v>2</v>
      </c>
      <c r="AQ152">
        <v>2</v>
      </c>
      <c r="AR152">
        <v>6</v>
      </c>
      <c r="AS152">
        <v>0</v>
      </c>
      <c r="AT152">
        <f t="shared" si="51"/>
        <v>3.625</v>
      </c>
      <c r="AU152">
        <f t="shared" si="54"/>
        <v>1</v>
      </c>
      <c r="AV152">
        <f t="shared" si="64"/>
        <v>3.625</v>
      </c>
      <c r="AW152">
        <f t="shared" si="55"/>
        <v>1</v>
      </c>
      <c r="AX152" t="s">
        <v>86</v>
      </c>
      <c r="AY152" t="s">
        <v>118</v>
      </c>
      <c r="AZ152" t="s">
        <v>119</v>
      </c>
      <c r="BA152">
        <v>0</v>
      </c>
      <c r="BB152" t="s">
        <v>1100</v>
      </c>
      <c r="BC152" t="str">
        <f t="shared" si="48"/>
        <v>no dialog file</v>
      </c>
      <c r="BD152">
        <v>1</v>
      </c>
      <c r="BE152">
        <v>3</v>
      </c>
      <c r="BF152">
        <v>1</v>
      </c>
      <c r="BG152" t="s">
        <v>120</v>
      </c>
      <c r="BH152" t="s">
        <v>90</v>
      </c>
      <c r="BI152" s="1">
        <v>4.5254629629629629E-3</v>
      </c>
      <c r="BJ152" t="s">
        <v>121</v>
      </c>
      <c r="BK152" s="5" t="s">
        <v>1042</v>
      </c>
      <c r="BM152" s="11" t="b">
        <f t="shared" si="63"/>
        <v>0</v>
      </c>
      <c r="BN152" s="11" t="b">
        <f t="shared" si="63"/>
        <v>0</v>
      </c>
      <c r="BO152" s="11" t="b">
        <f t="shared" si="63"/>
        <v>0</v>
      </c>
      <c r="BP152" s="11" t="b">
        <f t="shared" si="63"/>
        <v>0</v>
      </c>
      <c r="BQ152" s="11" t="b">
        <f t="shared" si="66"/>
        <v>0</v>
      </c>
      <c r="BR152" s="11" t="b">
        <f t="shared" si="66"/>
        <v>0</v>
      </c>
      <c r="BS152" s="5" t="s">
        <v>1087</v>
      </c>
      <c r="BU152" s="11" t="b">
        <f t="shared" si="57"/>
        <v>0</v>
      </c>
      <c r="BV152" s="11" t="b">
        <f t="shared" si="58"/>
        <v>0</v>
      </c>
      <c r="BW152" s="11" t="b">
        <f t="shared" si="67"/>
        <v>0</v>
      </c>
      <c r="BX152" s="11" t="b">
        <f t="shared" si="67"/>
        <v>0</v>
      </c>
      <c r="BY152" s="11" t="b">
        <f t="shared" si="67"/>
        <v>0</v>
      </c>
      <c r="BZ152" s="11" t="b">
        <f t="shared" si="67"/>
        <v>0</v>
      </c>
      <c r="CA152" s="11" t="b">
        <f t="shared" si="67"/>
        <v>0</v>
      </c>
      <c r="CB152" s="11" t="b">
        <f t="shared" si="67"/>
        <v>1</v>
      </c>
      <c r="CC152" s="11" t="b">
        <f t="shared" si="67"/>
        <v>0</v>
      </c>
      <c r="CD152" s="11" t="b">
        <f t="shared" si="67"/>
        <v>0</v>
      </c>
      <c r="CE152" s="11" t="b">
        <f t="shared" si="67"/>
        <v>0</v>
      </c>
      <c r="CF152" s="11" t="b">
        <f t="shared" si="67"/>
        <v>0</v>
      </c>
      <c r="CG152" s="11" t="b">
        <f t="shared" si="67"/>
        <v>0</v>
      </c>
      <c r="CH152" s="11" t="b">
        <f t="shared" si="67"/>
        <v>0</v>
      </c>
      <c r="CI152" s="11" t="b">
        <f t="shared" si="67"/>
        <v>0</v>
      </c>
      <c r="CJ152" s="11" t="b">
        <f t="shared" si="67"/>
        <v>0</v>
      </c>
      <c r="CK152" s="11" t="b">
        <f t="shared" si="61"/>
        <v>0</v>
      </c>
      <c r="CL152" s="11" t="b">
        <f t="shared" si="60"/>
        <v>0</v>
      </c>
    </row>
    <row r="153" spans="1:91">
      <c r="A153" t="s">
        <v>122</v>
      </c>
      <c r="B153" t="s">
        <v>123</v>
      </c>
      <c r="C153" t="s">
        <v>53</v>
      </c>
      <c r="D153" t="s">
        <v>81</v>
      </c>
      <c r="E153" t="s">
        <v>55</v>
      </c>
      <c r="F153" t="s">
        <v>56</v>
      </c>
      <c r="G153" t="s">
        <v>124</v>
      </c>
      <c r="H153" t="s">
        <v>125</v>
      </c>
      <c r="I153" t="str">
        <f t="shared" si="53"/>
        <v>United Kingdom</v>
      </c>
      <c r="J153" t="s">
        <v>74</v>
      </c>
      <c r="K153" t="s">
        <v>98</v>
      </c>
      <c r="L153">
        <v>4</v>
      </c>
      <c r="M153">
        <v>4</v>
      </c>
      <c r="N153">
        <v>3</v>
      </c>
      <c r="O153">
        <v>4</v>
      </c>
      <c r="P153">
        <v>6</v>
      </c>
      <c r="Q153">
        <v>4</v>
      </c>
      <c r="R153">
        <v>3</v>
      </c>
      <c r="S153">
        <v>1</v>
      </c>
      <c r="T153">
        <v>2</v>
      </c>
      <c r="V153">
        <v>1</v>
      </c>
      <c r="W153">
        <v>6</v>
      </c>
      <c r="X153">
        <v>1</v>
      </c>
      <c r="Y153">
        <v>2</v>
      </c>
      <c r="Z153">
        <v>2</v>
      </c>
      <c r="AA153">
        <v>2</v>
      </c>
      <c r="AB153">
        <v>0</v>
      </c>
      <c r="AC153">
        <v>6</v>
      </c>
      <c r="AD153">
        <v>0</v>
      </c>
      <c r="AE153" s="35">
        <v>2</v>
      </c>
      <c r="AF153">
        <v>6</v>
      </c>
      <c r="AG153">
        <v>0</v>
      </c>
      <c r="AH153">
        <v>1</v>
      </c>
      <c r="AI153">
        <v>3</v>
      </c>
      <c r="AJ153">
        <v>1</v>
      </c>
      <c r="AK153">
        <v>0</v>
      </c>
      <c r="AL153">
        <v>0</v>
      </c>
      <c r="AM153">
        <v>1</v>
      </c>
      <c r="AN153">
        <v>1</v>
      </c>
      <c r="AO153">
        <v>1</v>
      </c>
      <c r="AP153">
        <v>1</v>
      </c>
      <c r="AQ153">
        <v>1</v>
      </c>
      <c r="AR153">
        <v>6</v>
      </c>
      <c r="AS153">
        <v>1</v>
      </c>
      <c r="AT153">
        <f t="shared" si="51"/>
        <v>1.625</v>
      </c>
      <c r="AU153">
        <f t="shared" si="54"/>
        <v>0</v>
      </c>
      <c r="AV153">
        <f t="shared" si="64"/>
        <v>1.75</v>
      </c>
      <c r="AW153">
        <f t="shared" si="55"/>
        <v>0</v>
      </c>
      <c r="AX153" t="s">
        <v>61</v>
      </c>
      <c r="AY153" t="s">
        <v>126</v>
      </c>
      <c r="AZ153" t="s">
        <v>127</v>
      </c>
      <c r="BA153">
        <v>1</v>
      </c>
      <c r="BC153">
        <f t="shared" si="48"/>
        <v>1</v>
      </c>
      <c r="BD153">
        <v>1</v>
      </c>
      <c r="BE153">
        <v>3</v>
      </c>
      <c r="BF153">
        <v>1</v>
      </c>
      <c r="BG153" t="s">
        <v>128</v>
      </c>
      <c r="BH153" t="s">
        <v>65</v>
      </c>
      <c r="BI153" s="1">
        <v>5.0694444444444441E-3</v>
      </c>
      <c r="BJ153" t="s">
        <v>129</v>
      </c>
      <c r="BK153" s="5" t="s">
        <v>1042</v>
      </c>
      <c r="BM153" s="11" t="b">
        <f t="shared" si="63"/>
        <v>0</v>
      </c>
      <c r="BN153" s="11" t="b">
        <f t="shared" si="63"/>
        <v>0</v>
      </c>
      <c r="BO153" s="11" t="b">
        <f t="shared" si="63"/>
        <v>0</v>
      </c>
      <c r="BP153" s="11" t="b">
        <f t="shared" si="63"/>
        <v>0</v>
      </c>
      <c r="BQ153" s="11" t="b">
        <f t="shared" si="66"/>
        <v>0</v>
      </c>
      <c r="BR153" s="11" t="b">
        <f t="shared" si="66"/>
        <v>0</v>
      </c>
      <c r="BS153" s="5" t="s">
        <v>1047</v>
      </c>
      <c r="BT153" s="5" t="s">
        <v>1129</v>
      </c>
      <c r="BU153" s="11" t="b">
        <f t="shared" si="57"/>
        <v>0</v>
      </c>
      <c r="BV153" s="11" t="b">
        <f t="shared" si="58"/>
        <v>0</v>
      </c>
      <c r="BW153" s="11" t="b">
        <f t="shared" si="67"/>
        <v>1</v>
      </c>
      <c r="BX153" s="11" t="b">
        <f t="shared" si="67"/>
        <v>0</v>
      </c>
      <c r="BY153" s="11" t="b">
        <f t="shared" si="67"/>
        <v>0</v>
      </c>
      <c r="BZ153" s="11" t="b">
        <f t="shared" si="67"/>
        <v>0</v>
      </c>
      <c r="CA153" s="11" t="b">
        <f t="shared" si="67"/>
        <v>0</v>
      </c>
      <c r="CB153" s="11" t="b">
        <f t="shared" si="67"/>
        <v>0</v>
      </c>
      <c r="CC153" s="11" t="b">
        <f t="shared" si="67"/>
        <v>0</v>
      </c>
      <c r="CD153" s="11" t="b">
        <f t="shared" si="67"/>
        <v>0</v>
      </c>
      <c r="CE153" s="11" t="b">
        <f t="shared" si="67"/>
        <v>0</v>
      </c>
      <c r="CF153" s="11" t="b">
        <f t="shared" si="67"/>
        <v>0</v>
      </c>
      <c r="CG153" s="11" t="b">
        <f t="shared" si="67"/>
        <v>0</v>
      </c>
      <c r="CH153" s="11" t="b">
        <f t="shared" si="67"/>
        <v>0</v>
      </c>
      <c r="CI153" s="11" t="b">
        <f t="shared" si="67"/>
        <v>0</v>
      </c>
      <c r="CJ153" s="11" t="b">
        <f t="shared" si="67"/>
        <v>0</v>
      </c>
      <c r="CK153" s="11" t="b">
        <f t="shared" si="61"/>
        <v>0</v>
      </c>
      <c r="CL153" s="11" t="b">
        <f t="shared" si="60"/>
        <v>0</v>
      </c>
    </row>
    <row r="154" spans="1:91">
      <c r="A154" t="s">
        <v>130</v>
      </c>
      <c r="B154" t="s">
        <v>131</v>
      </c>
      <c r="C154" t="s">
        <v>53</v>
      </c>
      <c r="D154" t="s">
        <v>54</v>
      </c>
      <c r="E154" t="s">
        <v>82</v>
      </c>
      <c r="F154" t="s">
        <v>132</v>
      </c>
      <c r="G154" t="s">
        <v>72</v>
      </c>
      <c r="H154" t="s">
        <v>133</v>
      </c>
      <c r="I154" t="str">
        <f t="shared" si="53"/>
        <v>Hungary</v>
      </c>
      <c r="J154" t="s">
        <v>59</v>
      </c>
      <c r="K154" t="s">
        <v>60</v>
      </c>
      <c r="L154">
        <v>1</v>
      </c>
      <c r="M154">
        <v>3</v>
      </c>
      <c r="N154">
        <v>2</v>
      </c>
      <c r="O154">
        <v>4</v>
      </c>
      <c r="P154">
        <v>3</v>
      </c>
      <c r="Q154">
        <v>2</v>
      </c>
      <c r="R154">
        <v>5</v>
      </c>
      <c r="S154">
        <v>0</v>
      </c>
      <c r="U154">
        <v>4</v>
      </c>
      <c r="V154">
        <v>6</v>
      </c>
      <c r="W154">
        <v>3</v>
      </c>
      <c r="X154">
        <v>1</v>
      </c>
      <c r="Y154">
        <v>5</v>
      </c>
      <c r="Z154">
        <v>6</v>
      </c>
      <c r="AA154">
        <v>1</v>
      </c>
      <c r="AB154">
        <v>2</v>
      </c>
      <c r="AC154">
        <v>4</v>
      </c>
      <c r="AD154">
        <v>2</v>
      </c>
      <c r="AE154" s="35">
        <v>6</v>
      </c>
      <c r="AF154">
        <v>1</v>
      </c>
      <c r="AG154">
        <v>0</v>
      </c>
      <c r="AH154">
        <v>2</v>
      </c>
      <c r="AI154">
        <v>1</v>
      </c>
      <c r="AJ154">
        <v>3</v>
      </c>
      <c r="AK154">
        <v>1</v>
      </c>
      <c r="AL154">
        <v>4</v>
      </c>
      <c r="AM154">
        <v>5</v>
      </c>
      <c r="AN154">
        <v>3</v>
      </c>
      <c r="AO154">
        <v>5</v>
      </c>
      <c r="AP154">
        <v>3</v>
      </c>
      <c r="AQ154">
        <v>4</v>
      </c>
      <c r="AR154">
        <v>3</v>
      </c>
      <c r="AS154">
        <v>4</v>
      </c>
      <c r="AT154">
        <f t="shared" si="51"/>
        <v>2.25</v>
      </c>
      <c r="AU154">
        <f t="shared" si="54"/>
        <v>0</v>
      </c>
      <c r="AV154">
        <f t="shared" si="64"/>
        <v>3.25</v>
      </c>
      <c r="AW154">
        <f t="shared" si="55"/>
        <v>1</v>
      </c>
      <c r="AX154" t="s">
        <v>86</v>
      </c>
      <c r="AY154" t="s">
        <v>134</v>
      </c>
      <c r="AZ154" t="s">
        <v>135</v>
      </c>
      <c r="BA154">
        <v>1</v>
      </c>
      <c r="BC154">
        <f t="shared" si="48"/>
        <v>1</v>
      </c>
      <c r="BD154">
        <v>1</v>
      </c>
      <c r="BE154">
        <v>1</v>
      </c>
      <c r="BF154">
        <v>1</v>
      </c>
      <c r="BG154" t="s">
        <v>106</v>
      </c>
      <c r="BH154" t="s">
        <v>90</v>
      </c>
      <c r="BI154" s="1">
        <v>1.9560185185185184E-3</v>
      </c>
      <c r="BK154" s="5" t="s">
        <v>1041</v>
      </c>
      <c r="BM154" s="11" t="b">
        <f t="shared" si="63"/>
        <v>0</v>
      </c>
      <c r="BN154" s="11" t="b">
        <f t="shared" si="63"/>
        <v>0</v>
      </c>
      <c r="BO154" s="11" t="b">
        <f t="shared" si="63"/>
        <v>0</v>
      </c>
      <c r="BP154" s="11" t="b">
        <f t="shared" si="63"/>
        <v>0</v>
      </c>
      <c r="BQ154" s="11" t="b">
        <f t="shared" si="66"/>
        <v>0</v>
      </c>
      <c r="BR154" s="11" t="b">
        <f t="shared" si="66"/>
        <v>0</v>
      </c>
      <c r="BU154" s="11" t="b">
        <f t="shared" si="57"/>
        <v>0</v>
      </c>
      <c r="BV154" s="11" t="b">
        <f t="shared" si="58"/>
        <v>0</v>
      </c>
      <c r="BW154" s="11" t="b">
        <f t="shared" si="67"/>
        <v>0</v>
      </c>
      <c r="BX154" s="11" t="b">
        <f t="shared" si="67"/>
        <v>0</v>
      </c>
      <c r="BY154" s="11" t="b">
        <f t="shared" si="67"/>
        <v>0</v>
      </c>
      <c r="BZ154" s="11" t="b">
        <f t="shared" si="67"/>
        <v>0</v>
      </c>
      <c r="CA154" s="11" t="b">
        <f t="shared" si="67"/>
        <v>0</v>
      </c>
      <c r="CB154" s="11" t="b">
        <f t="shared" si="67"/>
        <v>0</v>
      </c>
      <c r="CC154" s="11" t="b">
        <f t="shared" si="67"/>
        <v>0</v>
      </c>
      <c r="CD154" s="11" t="b">
        <f t="shared" si="67"/>
        <v>0</v>
      </c>
      <c r="CE154" s="11" t="b">
        <f t="shared" si="67"/>
        <v>0</v>
      </c>
      <c r="CF154" s="11" t="b">
        <f t="shared" si="67"/>
        <v>0</v>
      </c>
      <c r="CG154" s="11" t="b">
        <f t="shared" si="67"/>
        <v>0</v>
      </c>
      <c r="CH154" s="11" t="b">
        <f t="shared" si="67"/>
        <v>0</v>
      </c>
      <c r="CI154" s="11" t="b">
        <f t="shared" si="67"/>
        <v>0</v>
      </c>
      <c r="CJ154" s="11" t="b">
        <f t="shared" si="67"/>
        <v>0</v>
      </c>
      <c r="CK154" s="11" t="b">
        <f t="shared" si="61"/>
        <v>0</v>
      </c>
      <c r="CL154" s="11" t="b">
        <f t="shared" si="60"/>
        <v>0</v>
      </c>
    </row>
    <row r="155" spans="1:91">
      <c r="A155" t="s">
        <v>136</v>
      </c>
      <c r="B155" t="s">
        <v>137</v>
      </c>
      <c r="C155" t="s">
        <v>53</v>
      </c>
      <c r="D155" t="s">
        <v>54</v>
      </c>
      <c r="E155" t="s">
        <v>71</v>
      </c>
      <c r="F155" t="s">
        <v>116</v>
      </c>
      <c r="G155" t="s">
        <v>96</v>
      </c>
      <c r="H155" t="s">
        <v>138</v>
      </c>
      <c r="I155" t="str">
        <f t="shared" si="53"/>
        <v>India</v>
      </c>
      <c r="J155" t="s">
        <v>59</v>
      </c>
      <c r="K155" t="s">
        <v>60</v>
      </c>
      <c r="L155">
        <v>1</v>
      </c>
      <c r="M155">
        <v>0</v>
      </c>
      <c r="N155">
        <v>1</v>
      </c>
      <c r="O155">
        <v>2</v>
      </c>
      <c r="P155">
        <v>4</v>
      </c>
      <c r="Q155">
        <v>4</v>
      </c>
      <c r="R155">
        <v>3</v>
      </c>
      <c r="S155">
        <v>0</v>
      </c>
      <c r="U155">
        <v>4</v>
      </c>
      <c r="V155">
        <v>4</v>
      </c>
      <c r="W155">
        <v>5</v>
      </c>
      <c r="X155">
        <v>3</v>
      </c>
      <c r="Y155">
        <v>6</v>
      </c>
      <c r="Z155">
        <v>3</v>
      </c>
      <c r="AA155">
        <v>5</v>
      </c>
      <c r="AB155">
        <v>4</v>
      </c>
      <c r="AC155">
        <v>2</v>
      </c>
      <c r="AD155">
        <v>4</v>
      </c>
      <c r="AE155" s="35">
        <v>4</v>
      </c>
      <c r="AF155">
        <v>5</v>
      </c>
      <c r="AG155">
        <v>4</v>
      </c>
      <c r="AH155">
        <v>3</v>
      </c>
      <c r="AI155">
        <v>5</v>
      </c>
      <c r="AJ155">
        <v>5</v>
      </c>
      <c r="AK155">
        <v>3</v>
      </c>
      <c r="AL155">
        <v>4</v>
      </c>
      <c r="AM155">
        <v>1</v>
      </c>
      <c r="AN155">
        <v>2</v>
      </c>
      <c r="AO155">
        <v>3</v>
      </c>
      <c r="AP155">
        <v>3</v>
      </c>
      <c r="AQ155">
        <v>3</v>
      </c>
      <c r="AR155">
        <v>6</v>
      </c>
      <c r="AS155">
        <v>0</v>
      </c>
      <c r="AT155">
        <f t="shared" si="51"/>
        <v>4.125</v>
      </c>
      <c r="AU155">
        <f t="shared" si="54"/>
        <v>1</v>
      </c>
      <c r="AV155">
        <f t="shared" si="64"/>
        <v>4.25</v>
      </c>
      <c r="AW155">
        <f t="shared" si="55"/>
        <v>1</v>
      </c>
      <c r="AX155" t="s">
        <v>61</v>
      </c>
      <c r="AY155" t="s">
        <v>139</v>
      </c>
      <c r="AZ155" t="s">
        <v>140</v>
      </c>
      <c r="BA155">
        <v>1</v>
      </c>
      <c r="BC155">
        <f t="shared" si="48"/>
        <v>1</v>
      </c>
      <c r="BD155">
        <v>1</v>
      </c>
      <c r="BE155">
        <v>2</v>
      </c>
      <c r="BF155">
        <v>1</v>
      </c>
      <c r="BG155" t="s">
        <v>141</v>
      </c>
      <c r="BH155" t="s">
        <v>65</v>
      </c>
      <c r="BI155" s="1">
        <v>3.1365740740740742E-3</v>
      </c>
      <c r="BK155" s="5" t="s">
        <v>1041</v>
      </c>
      <c r="BM155" s="11" t="b">
        <f t="shared" si="63"/>
        <v>0</v>
      </c>
      <c r="BN155" s="11" t="b">
        <f t="shared" si="63"/>
        <v>0</v>
      </c>
      <c r="BO155" s="11" t="b">
        <f t="shared" si="63"/>
        <v>0</v>
      </c>
      <c r="BP155" s="11" t="b">
        <f t="shared" si="63"/>
        <v>0</v>
      </c>
      <c r="BQ155" s="11" t="b">
        <f t="shared" si="66"/>
        <v>0</v>
      </c>
      <c r="BR155" s="11" t="b">
        <f t="shared" si="66"/>
        <v>0</v>
      </c>
      <c r="BU155" s="11" t="b">
        <f t="shared" si="57"/>
        <v>0</v>
      </c>
      <c r="BV155" s="11" t="b">
        <f t="shared" si="58"/>
        <v>0</v>
      </c>
      <c r="BW155" s="11" t="b">
        <f t="shared" si="67"/>
        <v>0</v>
      </c>
      <c r="BX155" s="11" t="b">
        <f t="shared" si="67"/>
        <v>0</v>
      </c>
      <c r="BY155" s="11" t="b">
        <f t="shared" si="67"/>
        <v>0</v>
      </c>
      <c r="BZ155" s="11" t="b">
        <f t="shared" si="67"/>
        <v>0</v>
      </c>
      <c r="CA155" s="11" t="b">
        <f t="shared" si="67"/>
        <v>0</v>
      </c>
      <c r="CB155" s="11" t="b">
        <f t="shared" si="67"/>
        <v>0</v>
      </c>
      <c r="CC155" s="11" t="b">
        <f t="shared" si="67"/>
        <v>0</v>
      </c>
      <c r="CD155" s="11" t="b">
        <f t="shared" si="67"/>
        <v>0</v>
      </c>
      <c r="CE155" s="11" t="b">
        <f t="shared" si="67"/>
        <v>0</v>
      </c>
      <c r="CF155" s="11" t="b">
        <f t="shared" si="67"/>
        <v>0</v>
      </c>
      <c r="CG155" s="11" t="b">
        <f t="shared" si="67"/>
        <v>0</v>
      </c>
      <c r="CH155" s="11" t="b">
        <f t="shared" si="67"/>
        <v>0</v>
      </c>
      <c r="CI155" s="11" t="b">
        <f t="shared" si="67"/>
        <v>0</v>
      </c>
      <c r="CJ155" s="11" t="b">
        <f t="shared" si="67"/>
        <v>0</v>
      </c>
      <c r="CK155" s="11" t="b">
        <f t="shared" si="61"/>
        <v>0</v>
      </c>
      <c r="CL155" s="11" t="b">
        <f t="shared" si="60"/>
        <v>0</v>
      </c>
    </row>
    <row r="156" spans="1:91">
      <c r="A156" t="s">
        <v>142</v>
      </c>
      <c r="B156" t="s">
        <v>143</v>
      </c>
      <c r="C156" t="s">
        <v>53</v>
      </c>
      <c r="D156" t="s">
        <v>70</v>
      </c>
      <c r="E156" t="s">
        <v>144</v>
      </c>
      <c r="F156" t="s">
        <v>132</v>
      </c>
      <c r="G156" t="s">
        <v>96</v>
      </c>
      <c r="H156" t="s">
        <v>84</v>
      </c>
      <c r="I156" t="str">
        <f t="shared" si="53"/>
        <v>United States</v>
      </c>
      <c r="J156" t="s">
        <v>59</v>
      </c>
      <c r="K156" t="s">
        <v>60</v>
      </c>
      <c r="L156">
        <v>3</v>
      </c>
      <c r="M156">
        <v>1</v>
      </c>
      <c r="N156">
        <v>0</v>
      </c>
      <c r="O156">
        <v>1</v>
      </c>
      <c r="P156">
        <v>0</v>
      </c>
      <c r="Q156">
        <v>2</v>
      </c>
      <c r="R156">
        <v>0</v>
      </c>
      <c r="S156">
        <v>1</v>
      </c>
      <c r="T156">
        <v>3</v>
      </c>
      <c r="V156">
        <v>1</v>
      </c>
      <c r="W156">
        <v>3</v>
      </c>
      <c r="X156">
        <v>1</v>
      </c>
      <c r="Y156">
        <v>3</v>
      </c>
      <c r="Z156">
        <v>0</v>
      </c>
      <c r="AA156">
        <v>5</v>
      </c>
      <c r="AB156">
        <v>0</v>
      </c>
      <c r="AC156">
        <v>6</v>
      </c>
      <c r="AD156">
        <v>0</v>
      </c>
      <c r="AE156" s="35">
        <v>1</v>
      </c>
      <c r="AF156">
        <v>3</v>
      </c>
      <c r="AG156">
        <v>0</v>
      </c>
      <c r="AH156">
        <v>0</v>
      </c>
      <c r="AI156">
        <v>5</v>
      </c>
      <c r="AJ156">
        <v>0</v>
      </c>
      <c r="AK156">
        <v>3</v>
      </c>
      <c r="AL156">
        <v>1</v>
      </c>
      <c r="AM156">
        <v>0</v>
      </c>
      <c r="AN156">
        <v>0</v>
      </c>
      <c r="AO156">
        <v>0</v>
      </c>
      <c r="AP156">
        <v>0</v>
      </c>
      <c r="AQ156">
        <v>0</v>
      </c>
      <c r="AR156">
        <v>6</v>
      </c>
      <c r="AS156">
        <v>1</v>
      </c>
      <c r="AT156">
        <f t="shared" si="51"/>
        <v>1.625</v>
      </c>
      <c r="AU156">
        <f t="shared" si="54"/>
        <v>0</v>
      </c>
      <c r="AV156">
        <f t="shared" si="64"/>
        <v>1.625</v>
      </c>
      <c r="AW156">
        <f t="shared" si="55"/>
        <v>0</v>
      </c>
      <c r="AX156" t="s">
        <v>145</v>
      </c>
      <c r="AY156" t="s">
        <v>146</v>
      </c>
      <c r="AZ156" t="s">
        <v>147</v>
      </c>
      <c r="BA156">
        <v>0</v>
      </c>
      <c r="BB156">
        <v>0</v>
      </c>
      <c r="BC156">
        <f t="shared" si="48"/>
        <v>0</v>
      </c>
      <c r="BD156">
        <v>1</v>
      </c>
      <c r="BE156">
        <v>5</v>
      </c>
      <c r="BF156">
        <v>1</v>
      </c>
      <c r="BG156" t="s">
        <v>148</v>
      </c>
      <c r="BH156" t="s">
        <v>149</v>
      </c>
      <c r="BI156" s="1">
        <v>2.7662037037037034E-3</v>
      </c>
      <c r="BJ156" t="s">
        <v>150</v>
      </c>
      <c r="BK156" s="5" t="s">
        <v>1042</v>
      </c>
      <c r="BM156" s="11" t="b">
        <f t="shared" si="63"/>
        <v>0</v>
      </c>
      <c r="BN156" s="11" t="b">
        <f t="shared" si="63"/>
        <v>0</v>
      </c>
      <c r="BO156" s="11" t="b">
        <f t="shared" si="63"/>
        <v>0</v>
      </c>
      <c r="BP156" s="11" t="b">
        <f t="shared" si="63"/>
        <v>0</v>
      </c>
      <c r="BQ156" s="11" t="b">
        <f t="shared" si="66"/>
        <v>0</v>
      </c>
      <c r="BR156" s="11" t="b">
        <f t="shared" si="66"/>
        <v>0</v>
      </c>
      <c r="BS156" s="5" t="s">
        <v>1047</v>
      </c>
      <c r="BT156" s="5" t="s">
        <v>1062</v>
      </c>
      <c r="BU156" s="11" t="b">
        <f t="shared" si="57"/>
        <v>0</v>
      </c>
      <c r="BV156" s="11" t="b">
        <f t="shared" si="58"/>
        <v>0</v>
      </c>
      <c r="BW156" s="11" t="b">
        <f t="shared" si="67"/>
        <v>1</v>
      </c>
      <c r="BX156" s="11" t="b">
        <f t="shared" si="67"/>
        <v>0</v>
      </c>
      <c r="BY156" s="11" t="b">
        <f t="shared" si="67"/>
        <v>0</v>
      </c>
      <c r="BZ156" s="11" t="b">
        <f t="shared" si="67"/>
        <v>0</v>
      </c>
      <c r="CA156" s="11" t="b">
        <f t="shared" si="67"/>
        <v>0</v>
      </c>
      <c r="CB156" s="11" t="b">
        <f t="shared" si="67"/>
        <v>0</v>
      </c>
      <c r="CC156" s="11" t="b">
        <f t="shared" si="67"/>
        <v>0</v>
      </c>
      <c r="CD156" s="11" t="b">
        <f t="shared" si="67"/>
        <v>0</v>
      </c>
      <c r="CE156" s="11" t="b">
        <f t="shared" si="67"/>
        <v>0</v>
      </c>
      <c r="CF156" s="11" t="b">
        <f t="shared" si="67"/>
        <v>0</v>
      </c>
      <c r="CG156" s="11" t="b">
        <f t="shared" si="67"/>
        <v>0</v>
      </c>
      <c r="CH156" s="11" t="b">
        <f t="shared" si="67"/>
        <v>0</v>
      </c>
      <c r="CI156" s="11" t="b">
        <f t="shared" si="67"/>
        <v>0</v>
      </c>
      <c r="CJ156" s="11" t="b">
        <f t="shared" si="67"/>
        <v>0</v>
      </c>
      <c r="CK156" s="11" t="b">
        <f t="shared" si="61"/>
        <v>0</v>
      </c>
      <c r="CL156" s="11" t="b">
        <f t="shared" si="60"/>
        <v>1</v>
      </c>
      <c r="CM156" t="s">
        <v>151</v>
      </c>
    </row>
    <row r="157" spans="1:91">
      <c r="A157" t="s">
        <v>152</v>
      </c>
      <c r="B157" t="s">
        <v>153</v>
      </c>
      <c r="C157" t="s">
        <v>53</v>
      </c>
      <c r="D157" t="s">
        <v>54</v>
      </c>
      <c r="E157" t="s">
        <v>144</v>
      </c>
      <c r="F157" t="s">
        <v>56</v>
      </c>
      <c r="G157" t="s">
        <v>72</v>
      </c>
      <c r="H157" t="s">
        <v>84</v>
      </c>
      <c r="I157" t="str">
        <f t="shared" si="53"/>
        <v>United States</v>
      </c>
      <c r="J157" t="s">
        <v>74</v>
      </c>
      <c r="K157" t="s">
        <v>60</v>
      </c>
      <c r="L157">
        <v>0</v>
      </c>
      <c r="M157">
        <v>4</v>
      </c>
      <c r="N157">
        <v>0</v>
      </c>
      <c r="O157">
        <v>0</v>
      </c>
      <c r="P157">
        <v>0</v>
      </c>
      <c r="Q157">
        <v>5</v>
      </c>
      <c r="R157">
        <v>0</v>
      </c>
      <c r="S157">
        <v>1</v>
      </c>
      <c r="T157">
        <v>3</v>
      </c>
      <c r="V157">
        <v>4</v>
      </c>
      <c r="W157">
        <v>5</v>
      </c>
      <c r="X157">
        <v>5</v>
      </c>
      <c r="Y157">
        <v>5</v>
      </c>
      <c r="Z157">
        <v>3</v>
      </c>
      <c r="AA157">
        <v>5</v>
      </c>
      <c r="AB157">
        <v>2</v>
      </c>
      <c r="AC157">
        <v>3</v>
      </c>
      <c r="AD157">
        <v>3</v>
      </c>
      <c r="AE157" s="35">
        <v>4</v>
      </c>
      <c r="AF157">
        <v>6</v>
      </c>
      <c r="AG157">
        <v>5</v>
      </c>
      <c r="AH157">
        <v>5</v>
      </c>
      <c r="AI157">
        <v>6</v>
      </c>
      <c r="AJ157">
        <v>5</v>
      </c>
      <c r="AK157">
        <v>6</v>
      </c>
      <c r="AL157">
        <v>4</v>
      </c>
      <c r="AM157">
        <v>4</v>
      </c>
      <c r="AN157">
        <v>4</v>
      </c>
      <c r="AO157">
        <v>5</v>
      </c>
      <c r="AP157">
        <v>4</v>
      </c>
      <c r="AQ157">
        <v>4</v>
      </c>
      <c r="AR157">
        <v>6</v>
      </c>
      <c r="AS157">
        <v>1</v>
      </c>
      <c r="AT157">
        <f t="shared" si="51"/>
        <v>5.125</v>
      </c>
      <c r="AU157">
        <f t="shared" si="54"/>
        <v>1</v>
      </c>
      <c r="AV157">
        <f t="shared" si="64"/>
        <v>4</v>
      </c>
      <c r="AW157">
        <f t="shared" si="55"/>
        <v>1</v>
      </c>
      <c r="AX157" t="s">
        <v>86</v>
      </c>
      <c r="AY157" t="s">
        <v>154</v>
      </c>
      <c r="AZ157" t="s">
        <v>155</v>
      </c>
      <c r="BA157">
        <v>2</v>
      </c>
      <c r="BC157">
        <f t="shared" si="48"/>
        <v>2</v>
      </c>
      <c r="BD157">
        <v>1</v>
      </c>
      <c r="BE157">
        <v>4</v>
      </c>
      <c r="BF157">
        <v>1</v>
      </c>
      <c r="BG157" t="s">
        <v>156</v>
      </c>
      <c r="BH157" t="s">
        <v>157</v>
      </c>
      <c r="BI157" s="1">
        <v>2.7083333333333334E-3</v>
      </c>
      <c r="BK157" s="5" t="s">
        <v>1041</v>
      </c>
      <c r="BM157" s="11" t="b">
        <f t="shared" si="63"/>
        <v>0</v>
      </c>
      <c r="BN157" s="11" t="b">
        <f t="shared" si="63"/>
        <v>0</v>
      </c>
      <c r="BO157" s="11" t="b">
        <f t="shared" si="63"/>
        <v>0</v>
      </c>
      <c r="BP157" s="11" t="b">
        <f t="shared" si="63"/>
        <v>0</v>
      </c>
      <c r="BQ157" s="11" t="b">
        <f t="shared" si="66"/>
        <v>0</v>
      </c>
      <c r="BR157" s="11" t="b">
        <f t="shared" si="66"/>
        <v>0</v>
      </c>
      <c r="BU157" s="11" t="b">
        <f t="shared" si="57"/>
        <v>0</v>
      </c>
      <c r="BV157" s="11" t="b">
        <f t="shared" si="58"/>
        <v>0</v>
      </c>
      <c r="BW157" s="11" t="b">
        <f t="shared" si="67"/>
        <v>0</v>
      </c>
      <c r="BX157" s="11" t="b">
        <f t="shared" si="67"/>
        <v>0</v>
      </c>
      <c r="BY157" s="11" t="b">
        <f t="shared" si="67"/>
        <v>0</v>
      </c>
      <c r="BZ157" s="11" t="b">
        <f t="shared" si="67"/>
        <v>0</v>
      </c>
      <c r="CA157" s="11" t="b">
        <f t="shared" si="67"/>
        <v>0</v>
      </c>
      <c r="CB157" s="11" t="b">
        <f t="shared" si="67"/>
        <v>0</v>
      </c>
      <c r="CC157" s="11" t="b">
        <f t="shared" si="67"/>
        <v>0</v>
      </c>
      <c r="CD157" s="11" t="b">
        <f t="shared" si="67"/>
        <v>0</v>
      </c>
      <c r="CE157" s="11" t="b">
        <f t="shared" si="67"/>
        <v>0</v>
      </c>
      <c r="CF157" s="11" t="b">
        <f t="shared" si="67"/>
        <v>0</v>
      </c>
      <c r="CG157" s="11" t="b">
        <f t="shared" si="67"/>
        <v>0</v>
      </c>
      <c r="CH157" s="11" t="b">
        <f t="shared" si="67"/>
        <v>0</v>
      </c>
      <c r="CI157" s="11" t="b">
        <f t="shared" si="67"/>
        <v>0</v>
      </c>
      <c r="CJ157" s="11" t="b">
        <f t="shared" si="67"/>
        <v>0</v>
      </c>
      <c r="CK157" s="11" t="b">
        <f t="shared" si="61"/>
        <v>0</v>
      </c>
      <c r="CL157" s="11" t="b">
        <f t="shared" si="60"/>
        <v>0</v>
      </c>
    </row>
    <row r="158" spans="1:91">
      <c r="A158" t="s">
        <v>158</v>
      </c>
      <c r="B158" t="s">
        <v>159</v>
      </c>
      <c r="C158" t="s">
        <v>53</v>
      </c>
      <c r="D158" t="s">
        <v>70</v>
      </c>
      <c r="E158" t="s">
        <v>82</v>
      </c>
      <c r="F158" t="s">
        <v>132</v>
      </c>
      <c r="G158" t="s">
        <v>96</v>
      </c>
      <c r="H158" t="s">
        <v>125</v>
      </c>
      <c r="I158" t="str">
        <f t="shared" si="53"/>
        <v>United Kingdom</v>
      </c>
      <c r="J158" t="s">
        <v>74</v>
      </c>
      <c r="K158" t="s">
        <v>98</v>
      </c>
      <c r="L158">
        <v>4</v>
      </c>
      <c r="M158">
        <v>5</v>
      </c>
      <c r="N158">
        <v>5</v>
      </c>
      <c r="O158">
        <v>4</v>
      </c>
      <c r="P158">
        <v>3</v>
      </c>
      <c r="Q158">
        <v>5</v>
      </c>
      <c r="R158">
        <v>2</v>
      </c>
      <c r="S158">
        <v>1</v>
      </c>
      <c r="T158">
        <v>2</v>
      </c>
      <c r="V158">
        <v>6</v>
      </c>
      <c r="W158">
        <v>6</v>
      </c>
      <c r="X158">
        <v>4</v>
      </c>
      <c r="Y158">
        <v>6</v>
      </c>
      <c r="Z158">
        <v>4</v>
      </c>
      <c r="AA158">
        <v>6</v>
      </c>
      <c r="AB158">
        <v>2</v>
      </c>
      <c r="AC158">
        <v>5</v>
      </c>
      <c r="AD158">
        <v>1</v>
      </c>
      <c r="AE158" s="35">
        <v>1</v>
      </c>
      <c r="AF158">
        <v>6</v>
      </c>
      <c r="AG158">
        <v>6</v>
      </c>
      <c r="AH158">
        <v>4</v>
      </c>
      <c r="AI158">
        <v>6</v>
      </c>
      <c r="AJ158">
        <v>1</v>
      </c>
      <c r="AK158">
        <v>6</v>
      </c>
      <c r="AL158">
        <v>6</v>
      </c>
      <c r="AM158">
        <v>1</v>
      </c>
      <c r="AN158">
        <v>2</v>
      </c>
      <c r="AO158">
        <v>1</v>
      </c>
      <c r="AP158">
        <v>1</v>
      </c>
      <c r="AQ158">
        <v>1</v>
      </c>
      <c r="AR158">
        <v>6</v>
      </c>
      <c r="AS158">
        <v>0</v>
      </c>
      <c r="AT158">
        <f t="shared" si="51"/>
        <v>4.5</v>
      </c>
      <c r="AU158">
        <f t="shared" si="54"/>
        <v>1</v>
      </c>
      <c r="AV158">
        <f t="shared" si="64"/>
        <v>4.375</v>
      </c>
      <c r="AW158">
        <f t="shared" si="55"/>
        <v>1</v>
      </c>
      <c r="AX158" t="s">
        <v>86</v>
      </c>
      <c r="AY158" t="s">
        <v>160</v>
      </c>
      <c r="AZ158" t="s">
        <v>161</v>
      </c>
      <c r="BA158">
        <v>2</v>
      </c>
      <c r="BC158">
        <f t="shared" si="48"/>
        <v>2</v>
      </c>
      <c r="BD158">
        <v>1</v>
      </c>
      <c r="BE158">
        <v>5</v>
      </c>
      <c r="BF158">
        <v>1</v>
      </c>
      <c r="BG158" t="s">
        <v>156</v>
      </c>
      <c r="BH158" t="s">
        <v>157</v>
      </c>
      <c r="BI158" s="1">
        <v>7.6504629629629631E-3</v>
      </c>
      <c r="BJ158" t="s">
        <v>162</v>
      </c>
      <c r="BK158" s="5" t="s">
        <v>1042</v>
      </c>
      <c r="BM158" s="11" t="b">
        <f t="shared" si="63"/>
        <v>0</v>
      </c>
      <c r="BN158" s="11" t="b">
        <f t="shared" si="63"/>
        <v>0</v>
      </c>
      <c r="BO158" s="11" t="b">
        <f t="shared" si="63"/>
        <v>0</v>
      </c>
      <c r="BP158" s="11" t="b">
        <f t="shared" si="63"/>
        <v>0</v>
      </c>
      <c r="BQ158" s="11" t="b">
        <f t="shared" si="66"/>
        <v>0</v>
      </c>
      <c r="BR158" s="11" t="b">
        <f t="shared" si="66"/>
        <v>0</v>
      </c>
      <c r="BS158" s="5" t="s">
        <v>1047</v>
      </c>
      <c r="BT158" s="5" t="s">
        <v>1130</v>
      </c>
      <c r="BU158" s="11" t="b">
        <f t="shared" si="57"/>
        <v>0</v>
      </c>
      <c r="BV158" s="11" t="b">
        <f t="shared" si="58"/>
        <v>0</v>
      </c>
      <c r="BW158" s="11" t="b">
        <f t="shared" si="67"/>
        <v>1</v>
      </c>
      <c r="BX158" s="11" t="b">
        <f t="shared" si="67"/>
        <v>0</v>
      </c>
      <c r="BY158" s="11" t="b">
        <f t="shared" si="67"/>
        <v>0</v>
      </c>
      <c r="BZ158" s="11" t="b">
        <f t="shared" si="67"/>
        <v>0</v>
      </c>
      <c r="CA158" s="11" t="b">
        <f t="shared" si="67"/>
        <v>0</v>
      </c>
      <c r="CB158" s="11" t="b">
        <f t="shared" si="67"/>
        <v>0</v>
      </c>
      <c r="CC158" s="11" t="b">
        <f t="shared" si="67"/>
        <v>0</v>
      </c>
      <c r="CD158" s="11" t="b">
        <f t="shared" si="67"/>
        <v>0</v>
      </c>
      <c r="CE158" s="11" t="b">
        <f t="shared" si="67"/>
        <v>0</v>
      </c>
      <c r="CF158" s="11" t="b">
        <f t="shared" si="67"/>
        <v>0</v>
      </c>
      <c r="CG158" s="11" t="b">
        <f t="shared" si="67"/>
        <v>0</v>
      </c>
      <c r="CH158" s="11" t="b">
        <f t="shared" si="67"/>
        <v>0</v>
      </c>
      <c r="CI158" s="11" t="b">
        <f t="shared" si="67"/>
        <v>0</v>
      </c>
      <c r="CJ158" s="11" t="b">
        <f t="shared" si="67"/>
        <v>0</v>
      </c>
      <c r="CK158" s="11" t="b">
        <f t="shared" si="61"/>
        <v>0</v>
      </c>
      <c r="CL158" s="11" t="b">
        <f t="shared" si="60"/>
        <v>0</v>
      </c>
      <c r="CM158" t="s">
        <v>163</v>
      </c>
    </row>
    <row r="159" spans="1:91">
      <c r="A159" t="s">
        <v>164</v>
      </c>
      <c r="B159" t="s">
        <v>165</v>
      </c>
      <c r="C159" t="s">
        <v>53</v>
      </c>
      <c r="D159" t="s">
        <v>54</v>
      </c>
      <c r="E159" t="s">
        <v>144</v>
      </c>
      <c r="F159" t="s">
        <v>116</v>
      </c>
      <c r="G159" t="s">
        <v>96</v>
      </c>
      <c r="H159" t="s">
        <v>125</v>
      </c>
      <c r="I159" t="str">
        <f t="shared" si="53"/>
        <v>United Kingdom</v>
      </c>
      <c r="J159" t="s">
        <v>74</v>
      </c>
      <c r="K159" t="s">
        <v>98</v>
      </c>
      <c r="L159">
        <v>3</v>
      </c>
      <c r="M159">
        <v>5</v>
      </c>
      <c r="N159">
        <v>4</v>
      </c>
      <c r="O159">
        <v>4</v>
      </c>
      <c r="P159">
        <v>4</v>
      </c>
      <c r="Q159">
        <v>5</v>
      </c>
      <c r="R159">
        <v>4</v>
      </c>
      <c r="S159">
        <v>1</v>
      </c>
      <c r="T159">
        <v>2</v>
      </c>
      <c r="V159">
        <v>4</v>
      </c>
      <c r="W159">
        <v>5</v>
      </c>
      <c r="X159">
        <v>2</v>
      </c>
      <c r="Y159">
        <v>4</v>
      </c>
      <c r="Z159">
        <v>4</v>
      </c>
      <c r="AA159">
        <v>4</v>
      </c>
      <c r="AB159">
        <v>3</v>
      </c>
      <c r="AC159">
        <v>2</v>
      </c>
      <c r="AD159">
        <v>4</v>
      </c>
      <c r="AE159" s="35">
        <v>2</v>
      </c>
      <c r="AF159">
        <v>1</v>
      </c>
      <c r="AG159">
        <v>4</v>
      </c>
      <c r="AH159">
        <v>1</v>
      </c>
      <c r="AI159">
        <v>4</v>
      </c>
      <c r="AJ159">
        <v>2</v>
      </c>
      <c r="AK159">
        <v>4</v>
      </c>
      <c r="AL159">
        <v>1</v>
      </c>
      <c r="AM159">
        <v>3</v>
      </c>
      <c r="AN159">
        <v>3</v>
      </c>
      <c r="AO159">
        <v>3</v>
      </c>
      <c r="AP159">
        <v>3</v>
      </c>
      <c r="AQ159">
        <v>3</v>
      </c>
      <c r="AR159">
        <v>6</v>
      </c>
      <c r="AS159">
        <v>1</v>
      </c>
      <c r="AT159">
        <f t="shared" si="51"/>
        <v>2.375</v>
      </c>
      <c r="AU159">
        <f t="shared" si="54"/>
        <v>0</v>
      </c>
      <c r="AV159">
        <f t="shared" si="64"/>
        <v>3.75</v>
      </c>
      <c r="AW159">
        <f t="shared" si="55"/>
        <v>1</v>
      </c>
      <c r="AX159" t="s">
        <v>86</v>
      </c>
      <c r="AY159" t="s">
        <v>166</v>
      </c>
      <c r="AZ159" t="s">
        <v>167</v>
      </c>
      <c r="BA159">
        <v>0</v>
      </c>
      <c r="BB159">
        <v>1</v>
      </c>
      <c r="BC159">
        <f t="shared" si="48"/>
        <v>1</v>
      </c>
      <c r="BD159">
        <v>1</v>
      </c>
      <c r="BE159">
        <v>5</v>
      </c>
      <c r="BF159">
        <v>1</v>
      </c>
      <c r="BG159" t="s">
        <v>168</v>
      </c>
      <c r="BH159" t="s">
        <v>90</v>
      </c>
      <c r="BI159" s="1">
        <v>4.3518518518518515E-3</v>
      </c>
      <c r="BJ159" t="s">
        <v>169</v>
      </c>
      <c r="BK159" s="5" t="s">
        <v>1041</v>
      </c>
      <c r="BM159" s="11" t="b">
        <f t="shared" si="63"/>
        <v>0</v>
      </c>
      <c r="BN159" s="11" t="b">
        <f t="shared" si="63"/>
        <v>0</v>
      </c>
      <c r="BO159" s="11" t="b">
        <f t="shared" si="63"/>
        <v>0</v>
      </c>
      <c r="BP159" s="11" t="b">
        <f t="shared" si="63"/>
        <v>0</v>
      </c>
      <c r="BQ159" s="11" t="b">
        <f t="shared" si="66"/>
        <v>0</v>
      </c>
      <c r="BR159" s="11" t="b">
        <f t="shared" si="66"/>
        <v>0</v>
      </c>
      <c r="BU159" s="11" t="b">
        <f t="shared" si="57"/>
        <v>0</v>
      </c>
      <c r="BV159" s="11" t="b">
        <f t="shared" si="58"/>
        <v>0</v>
      </c>
      <c r="BW159" s="11" t="b">
        <f t="shared" si="67"/>
        <v>0</v>
      </c>
      <c r="BX159" s="11" t="b">
        <f t="shared" si="67"/>
        <v>0</v>
      </c>
      <c r="BY159" s="11" t="b">
        <f t="shared" si="67"/>
        <v>0</v>
      </c>
      <c r="BZ159" s="11" t="b">
        <f t="shared" si="67"/>
        <v>0</v>
      </c>
      <c r="CA159" s="11" t="b">
        <f t="shared" si="67"/>
        <v>0</v>
      </c>
      <c r="CB159" s="11" t="b">
        <f t="shared" si="67"/>
        <v>0</v>
      </c>
      <c r="CC159" s="11" t="b">
        <f t="shared" si="67"/>
        <v>0</v>
      </c>
      <c r="CD159" s="11" t="b">
        <f t="shared" si="67"/>
        <v>0</v>
      </c>
      <c r="CE159" s="11" t="b">
        <f t="shared" si="67"/>
        <v>0</v>
      </c>
      <c r="CF159" s="11" t="b">
        <f t="shared" si="67"/>
        <v>0</v>
      </c>
      <c r="CG159" s="11" t="b">
        <f t="shared" si="67"/>
        <v>0</v>
      </c>
      <c r="CH159" s="11" t="b">
        <f t="shared" si="67"/>
        <v>0</v>
      </c>
      <c r="CI159" s="11" t="b">
        <f t="shared" si="67"/>
        <v>0</v>
      </c>
      <c r="CJ159" s="11" t="b">
        <f t="shared" si="67"/>
        <v>0</v>
      </c>
      <c r="CK159" s="11" t="b">
        <f t="shared" si="61"/>
        <v>0</v>
      </c>
      <c r="CL159" s="11" t="b">
        <f t="shared" si="60"/>
        <v>0</v>
      </c>
      <c r="CM159" t="s">
        <v>169</v>
      </c>
    </row>
    <row r="160" spans="1:91">
      <c r="A160" t="s">
        <v>170</v>
      </c>
      <c r="B160" t="s">
        <v>171</v>
      </c>
      <c r="C160" t="s">
        <v>53</v>
      </c>
      <c r="D160" t="s">
        <v>70</v>
      </c>
      <c r="E160" t="s">
        <v>82</v>
      </c>
      <c r="F160" t="s">
        <v>56</v>
      </c>
      <c r="G160" t="s">
        <v>72</v>
      </c>
      <c r="H160" t="s">
        <v>84</v>
      </c>
      <c r="I160" t="str">
        <f t="shared" si="53"/>
        <v>United States</v>
      </c>
      <c r="J160" t="s">
        <v>59</v>
      </c>
      <c r="K160" t="s">
        <v>60</v>
      </c>
      <c r="L160">
        <v>3</v>
      </c>
      <c r="M160">
        <v>5</v>
      </c>
      <c r="N160">
        <v>4</v>
      </c>
      <c r="O160">
        <v>4</v>
      </c>
      <c r="P160">
        <v>1</v>
      </c>
      <c r="Q160">
        <v>5</v>
      </c>
      <c r="R160">
        <v>1</v>
      </c>
      <c r="S160">
        <v>1</v>
      </c>
      <c r="T160">
        <v>3</v>
      </c>
      <c r="V160">
        <v>5</v>
      </c>
      <c r="W160">
        <v>5</v>
      </c>
      <c r="X160">
        <v>5</v>
      </c>
      <c r="Y160">
        <v>5</v>
      </c>
      <c r="Z160">
        <v>4</v>
      </c>
      <c r="AA160">
        <v>5</v>
      </c>
      <c r="AB160">
        <v>4</v>
      </c>
      <c r="AC160">
        <v>2</v>
      </c>
      <c r="AD160">
        <v>4</v>
      </c>
      <c r="AE160" s="35">
        <v>4</v>
      </c>
      <c r="AF160">
        <v>3</v>
      </c>
      <c r="AG160">
        <v>5</v>
      </c>
      <c r="AH160">
        <v>4</v>
      </c>
      <c r="AI160">
        <v>5</v>
      </c>
      <c r="AJ160">
        <v>4</v>
      </c>
      <c r="AK160">
        <v>4</v>
      </c>
      <c r="AL160">
        <v>2</v>
      </c>
      <c r="AM160">
        <v>3</v>
      </c>
      <c r="AN160">
        <v>3</v>
      </c>
      <c r="AO160">
        <v>4</v>
      </c>
      <c r="AP160">
        <v>3</v>
      </c>
      <c r="AQ160">
        <v>3</v>
      </c>
      <c r="AR160">
        <v>6</v>
      </c>
      <c r="AS160">
        <v>0</v>
      </c>
      <c r="AT160">
        <f t="shared" si="51"/>
        <v>3.875</v>
      </c>
      <c r="AU160">
        <f t="shared" si="54"/>
        <v>1</v>
      </c>
      <c r="AV160">
        <f t="shared" si="64"/>
        <v>4.625</v>
      </c>
      <c r="AW160">
        <f t="shared" si="55"/>
        <v>1</v>
      </c>
      <c r="AX160" t="s">
        <v>86</v>
      </c>
      <c r="AY160" t="s">
        <v>172</v>
      </c>
      <c r="AZ160" t="s">
        <v>173</v>
      </c>
      <c r="BA160">
        <v>2</v>
      </c>
      <c r="BC160">
        <f t="shared" si="48"/>
        <v>2</v>
      </c>
      <c r="BD160">
        <v>1</v>
      </c>
      <c r="BE160">
        <v>3</v>
      </c>
      <c r="BF160">
        <v>1</v>
      </c>
      <c r="BG160" t="s">
        <v>174</v>
      </c>
      <c r="BH160" t="s">
        <v>157</v>
      </c>
      <c r="BI160" s="1">
        <v>2.2453703703703702E-3</v>
      </c>
      <c r="BJ160" t="s">
        <v>175</v>
      </c>
      <c r="BK160" s="5" t="s">
        <v>736</v>
      </c>
      <c r="BL160" s="5" t="s">
        <v>1164</v>
      </c>
      <c r="BM160" s="11" t="b">
        <f t="shared" ref="BM160:BP179" si="68">ISNUMBER(SEARCH(BM$2,$BL160))</f>
        <v>1</v>
      </c>
      <c r="BN160" s="11" t="b">
        <f t="shared" si="68"/>
        <v>1</v>
      </c>
      <c r="BO160" s="11" t="b">
        <f t="shared" si="68"/>
        <v>0</v>
      </c>
      <c r="BP160" s="11" t="b">
        <f t="shared" si="68"/>
        <v>0</v>
      </c>
      <c r="BQ160" s="11" t="b">
        <f t="shared" si="66"/>
        <v>0</v>
      </c>
      <c r="BR160" s="11" t="b">
        <f t="shared" si="66"/>
        <v>0</v>
      </c>
      <c r="BU160" s="11" t="b">
        <f t="shared" si="57"/>
        <v>0</v>
      </c>
      <c r="BV160" s="11" t="b">
        <f t="shared" si="58"/>
        <v>0</v>
      </c>
      <c r="BW160" s="11" t="b">
        <f t="shared" si="67"/>
        <v>0</v>
      </c>
      <c r="BX160" s="11" t="b">
        <f t="shared" si="67"/>
        <v>0</v>
      </c>
      <c r="BY160" s="11" t="b">
        <f t="shared" si="67"/>
        <v>0</v>
      </c>
      <c r="BZ160" s="11" t="b">
        <f t="shared" si="67"/>
        <v>0</v>
      </c>
      <c r="CA160" s="11" t="b">
        <f t="shared" si="67"/>
        <v>0</v>
      </c>
      <c r="CB160" s="11" t="b">
        <f t="shared" si="67"/>
        <v>0</v>
      </c>
      <c r="CC160" s="11" t="b">
        <f t="shared" si="67"/>
        <v>0</v>
      </c>
      <c r="CD160" s="11" t="b">
        <f t="shared" si="67"/>
        <v>0</v>
      </c>
      <c r="CE160" s="11" t="b">
        <f t="shared" si="67"/>
        <v>0</v>
      </c>
      <c r="CF160" s="11" t="b">
        <f t="shared" si="67"/>
        <v>0</v>
      </c>
      <c r="CG160" s="11" t="b">
        <f t="shared" si="67"/>
        <v>0</v>
      </c>
      <c r="CH160" s="11" t="b">
        <f t="shared" si="67"/>
        <v>0</v>
      </c>
      <c r="CI160" s="11" t="b">
        <f t="shared" si="67"/>
        <v>0</v>
      </c>
      <c r="CJ160" s="11" t="b">
        <f t="shared" si="67"/>
        <v>0</v>
      </c>
      <c r="CK160" s="11" t="b">
        <f t="shared" si="61"/>
        <v>0</v>
      </c>
      <c r="CL160" s="11" t="b">
        <f t="shared" si="60"/>
        <v>0</v>
      </c>
      <c r="CM160" t="s">
        <v>176</v>
      </c>
    </row>
    <row r="161" spans="1:91">
      <c r="A161" t="s">
        <v>177</v>
      </c>
      <c r="B161" t="s">
        <v>178</v>
      </c>
      <c r="C161" t="s">
        <v>53</v>
      </c>
      <c r="D161" t="s">
        <v>54</v>
      </c>
      <c r="E161" t="s">
        <v>71</v>
      </c>
      <c r="F161" t="s">
        <v>56</v>
      </c>
      <c r="G161" t="s">
        <v>96</v>
      </c>
      <c r="H161" t="s">
        <v>97</v>
      </c>
      <c r="I161" t="str">
        <f t="shared" si="53"/>
        <v>uk</v>
      </c>
      <c r="J161" t="s">
        <v>59</v>
      </c>
      <c r="K161" t="s">
        <v>98</v>
      </c>
      <c r="L161">
        <v>4</v>
      </c>
      <c r="M161">
        <v>3</v>
      </c>
      <c r="N161">
        <v>4</v>
      </c>
      <c r="O161">
        <v>1</v>
      </c>
      <c r="P161">
        <v>5</v>
      </c>
      <c r="Q161">
        <v>4</v>
      </c>
      <c r="R161">
        <v>4</v>
      </c>
      <c r="S161">
        <v>1</v>
      </c>
      <c r="T161">
        <v>2</v>
      </c>
      <c r="V161">
        <v>6</v>
      </c>
      <c r="W161">
        <v>6</v>
      </c>
      <c r="X161">
        <v>6</v>
      </c>
      <c r="Y161">
        <v>6</v>
      </c>
      <c r="Z161">
        <v>5</v>
      </c>
      <c r="AA161">
        <v>6</v>
      </c>
      <c r="AB161">
        <v>6</v>
      </c>
      <c r="AC161">
        <v>0</v>
      </c>
      <c r="AD161">
        <v>6</v>
      </c>
      <c r="AE161" s="35">
        <v>6</v>
      </c>
      <c r="AF161">
        <v>6</v>
      </c>
      <c r="AG161">
        <v>6</v>
      </c>
      <c r="AH161">
        <v>6</v>
      </c>
      <c r="AI161">
        <v>6</v>
      </c>
      <c r="AJ161">
        <v>6</v>
      </c>
      <c r="AK161">
        <v>6</v>
      </c>
      <c r="AL161">
        <v>6</v>
      </c>
      <c r="AM161">
        <v>4</v>
      </c>
      <c r="AN161">
        <v>4</v>
      </c>
      <c r="AO161">
        <v>4</v>
      </c>
      <c r="AP161">
        <v>4</v>
      </c>
      <c r="AQ161">
        <v>4</v>
      </c>
      <c r="AR161">
        <v>6</v>
      </c>
      <c r="AS161">
        <v>0</v>
      </c>
      <c r="AT161">
        <f t="shared" si="51"/>
        <v>6</v>
      </c>
      <c r="AU161">
        <f t="shared" si="54"/>
        <v>1</v>
      </c>
      <c r="AV161">
        <f t="shared" si="64"/>
        <v>5.875</v>
      </c>
      <c r="AW161">
        <f t="shared" si="55"/>
        <v>1</v>
      </c>
      <c r="AX161" t="s">
        <v>61</v>
      </c>
      <c r="AY161" t="s">
        <v>179</v>
      </c>
      <c r="AZ161" t="s">
        <v>180</v>
      </c>
      <c r="BA161">
        <v>0</v>
      </c>
      <c r="BB161">
        <v>2</v>
      </c>
      <c r="BC161">
        <f t="shared" si="48"/>
        <v>2</v>
      </c>
      <c r="BD161">
        <v>1</v>
      </c>
      <c r="BE161">
        <v>2</v>
      </c>
      <c r="BF161">
        <v>1</v>
      </c>
      <c r="BG161" t="s">
        <v>181</v>
      </c>
      <c r="BH161" t="s">
        <v>65</v>
      </c>
      <c r="BI161" s="1">
        <v>5.2546296296296299E-3</v>
      </c>
      <c r="BJ161" t="s">
        <v>182</v>
      </c>
      <c r="BK161" s="5" t="s">
        <v>736</v>
      </c>
      <c r="BL161" s="5" t="s">
        <v>1165</v>
      </c>
      <c r="BM161" s="11" t="b">
        <f t="shared" si="68"/>
        <v>0</v>
      </c>
      <c r="BN161" s="11" t="b">
        <f t="shared" si="68"/>
        <v>0</v>
      </c>
      <c r="BO161" s="11" t="b">
        <f t="shared" si="68"/>
        <v>0</v>
      </c>
      <c r="BP161" s="11" t="b">
        <f t="shared" si="68"/>
        <v>0</v>
      </c>
      <c r="BQ161" s="11" t="b">
        <f t="shared" si="66"/>
        <v>0</v>
      </c>
      <c r="BR161" s="11" t="b">
        <f t="shared" si="66"/>
        <v>0</v>
      </c>
      <c r="BU161" s="11" t="b">
        <f t="shared" si="57"/>
        <v>0</v>
      </c>
      <c r="BV161" s="11" t="b">
        <f t="shared" si="58"/>
        <v>0</v>
      </c>
      <c r="BW161" s="11" t="b">
        <f t="shared" si="67"/>
        <v>0</v>
      </c>
      <c r="BX161" s="11" t="b">
        <f t="shared" si="67"/>
        <v>0</v>
      </c>
      <c r="BY161" s="11" t="b">
        <f t="shared" si="67"/>
        <v>0</v>
      </c>
      <c r="BZ161" s="11" t="b">
        <f t="shared" si="67"/>
        <v>0</v>
      </c>
      <c r="CA161" s="11" t="b">
        <f t="shared" si="67"/>
        <v>0</v>
      </c>
      <c r="CB161" s="11" t="b">
        <f t="shared" si="67"/>
        <v>0</v>
      </c>
      <c r="CC161" s="11" t="b">
        <f t="shared" si="67"/>
        <v>0</v>
      </c>
      <c r="CD161" s="11" t="b">
        <f t="shared" si="67"/>
        <v>0</v>
      </c>
      <c r="CE161" s="11" t="b">
        <f t="shared" si="67"/>
        <v>0</v>
      </c>
      <c r="CF161" s="11" t="b">
        <f t="shared" si="67"/>
        <v>0</v>
      </c>
      <c r="CG161" s="11" t="b">
        <f t="shared" si="67"/>
        <v>0</v>
      </c>
      <c r="CH161" s="11" t="b">
        <f t="shared" si="67"/>
        <v>0</v>
      </c>
      <c r="CI161" s="11" t="b">
        <f t="shared" si="67"/>
        <v>0</v>
      </c>
      <c r="CJ161" s="11" t="b">
        <f t="shared" si="67"/>
        <v>0</v>
      </c>
      <c r="CK161" s="11" t="b">
        <f t="shared" si="61"/>
        <v>0</v>
      </c>
      <c r="CL161" s="11" t="b">
        <f t="shared" si="60"/>
        <v>0</v>
      </c>
    </row>
    <row r="162" spans="1:91">
      <c r="A162" t="s">
        <v>183</v>
      </c>
      <c r="B162" t="s">
        <v>184</v>
      </c>
      <c r="C162" t="s">
        <v>53</v>
      </c>
      <c r="D162" t="s">
        <v>70</v>
      </c>
      <c r="E162" t="s">
        <v>144</v>
      </c>
      <c r="F162" t="s">
        <v>56</v>
      </c>
      <c r="G162" t="s">
        <v>96</v>
      </c>
      <c r="H162" t="s">
        <v>185</v>
      </c>
      <c r="I162" t="str">
        <f t="shared" si="53"/>
        <v>Italy</v>
      </c>
      <c r="J162" t="s">
        <v>74</v>
      </c>
      <c r="K162" t="s">
        <v>60</v>
      </c>
      <c r="L162">
        <v>2</v>
      </c>
      <c r="M162">
        <v>3</v>
      </c>
      <c r="N162">
        <v>4</v>
      </c>
      <c r="O162">
        <v>4</v>
      </c>
      <c r="P162">
        <v>5</v>
      </c>
      <c r="Q162">
        <v>4</v>
      </c>
      <c r="R162">
        <v>0</v>
      </c>
      <c r="S162">
        <v>0</v>
      </c>
      <c r="U162">
        <v>4</v>
      </c>
      <c r="V162">
        <v>6</v>
      </c>
      <c r="W162">
        <v>6</v>
      </c>
      <c r="X162">
        <v>6</v>
      </c>
      <c r="Y162">
        <v>5</v>
      </c>
      <c r="Z162">
        <v>4</v>
      </c>
      <c r="AA162">
        <v>6</v>
      </c>
      <c r="AB162">
        <v>3</v>
      </c>
      <c r="AC162">
        <v>3</v>
      </c>
      <c r="AD162">
        <v>3</v>
      </c>
      <c r="AE162" s="35">
        <v>6</v>
      </c>
      <c r="AF162">
        <v>3</v>
      </c>
      <c r="AG162">
        <v>6</v>
      </c>
      <c r="AH162">
        <v>4</v>
      </c>
      <c r="AI162">
        <v>5</v>
      </c>
      <c r="AJ162">
        <v>6</v>
      </c>
      <c r="AK162">
        <v>5</v>
      </c>
      <c r="AL162">
        <v>2</v>
      </c>
      <c r="AM162">
        <v>6</v>
      </c>
      <c r="AN162">
        <v>6</v>
      </c>
      <c r="AO162">
        <v>6</v>
      </c>
      <c r="AP162">
        <v>6</v>
      </c>
      <c r="AQ162">
        <v>6</v>
      </c>
      <c r="AR162">
        <v>6</v>
      </c>
      <c r="AS162">
        <v>1</v>
      </c>
      <c r="AT162">
        <f t="shared" si="51"/>
        <v>4.625</v>
      </c>
      <c r="AU162">
        <f t="shared" si="54"/>
        <v>1</v>
      </c>
      <c r="AV162">
        <f t="shared" si="64"/>
        <v>4.875</v>
      </c>
      <c r="AW162">
        <f t="shared" si="55"/>
        <v>1</v>
      </c>
      <c r="AX162" t="s">
        <v>86</v>
      </c>
      <c r="AY162" t="s">
        <v>186</v>
      </c>
      <c r="AZ162" t="s">
        <v>187</v>
      </c>
      <c r="BA162">
        <v>1</v>
      </c>
      <c r="BC162">
        <f t="shared" si="48"/>
        <v>1</v>
      </c>
      <c r="BD162">
        <v>1</v>
      </c>
      <c r="BE162">
        <v>1</v>
      </c>
      <c r="BF162">
        <v>1</v>
      </c>
      <c r="BG162" t="s">
        <v>156</v>
      </c>
      <c r="BH162" t="s">
        <v>157</v>
      </c>
      <c r="BI162" s="1">
        <v>6.1111111111111114E-3</v>
      </c>
      <c r="BJ162" t="s">
        <v>188</v>
      </c>
      <c r="BK162" s="5" t="s">
        <v>736</v>
      </c>
      <c r="BL162" s="5" t="s">
        <v>1148</v>
      </c>
      <c r="BM162" s="11" t="b">
        <f t="shared" si="68"/>
        <v>0</v>
      </c>
      <c r="BN162" s="11" t="b">
        <f t="shared" si="68"/>
        <v>0</v>
      </c>
      <c r="BO162" s="11" t="b">
        <f t="shared" si="68"/>
        <v>0</v>
      </c>
      <c r="BP162" s="11" t="b">
        <f t="shared" si="68"/>
        <v>0</v>
      </c>
      <c r="BQ162" s="11" t="b">
        <f t="shared" si="66"/>
        <v>1</v>
      </c>
      <c r="BR162" s="11" t="b">
        <f t="shared" si="66"/>
        <v>0</v>
      </c>
      <c r="BU162" s="11" t="b">
        <f t="shared" si="57"/>
        <v>0</v>
      </c>
      <c r="BV162" s="11" t="b">
        <f t="shared" si="58"/>
        <v>0</v>
      </c>
      <c r="BW162" s="11" t="b">
        <f t="shared" si="67"/>
        <v>0</v>
      </c>
      <c r="BX162" s="11" t="b">
        <f t="shared" si="67"/>
        <v>0</v>
      </c>
      <c r="BY162" s="11" t="b">
        <f t="shared" si="67"/>
        <v>0</v>
      </c>
      <c r="BZ162" s="11" t="b">
        <f t="shared" si="67"/>
        <v>0</v>
      </c>
      <c r="CA162" s="11" t="b">
        <f t="shared" si="67"/>
        <v>0</v>
      </c>
      <c r="CB162" s="11" t="b">
        <f t="shared" si="67"/>
        <v>0</v>
      </c>
      <c r="CC162" s="11" t="b">
        <f t="shared" si="67"/>
        <v>0</v>
      </c>
      <c r="CD162" s="11" t="b">
        <f t="shared" si="67"/>
        <v>0</v>
      </c>
      <c r="CE162" s="11" t="b">
        <f t="shared" si="67"/>
        <v>0</v>
      </c>
      <c r="CF162" s="11" t="b">
        <f t="shared" si="67"/>
        <v>0</v>
      </c>
      <c r="CG162" s="11" t="b">
        <f t="shared" si="67"/>
        <v>0</v>
      </c>
      <c r="CH162" s="11" t="b">
        <f t="shared" si="67"/>
        <v>0</v>
      </c>
      <c r="CI162" s="11" t="b">
        <f t="shared" si="67"/>
        <v>0</v>
      </c>
      <c r="CJ162" s="11" t="b">
        <f t="shared" si="67"/>
        <v>0</v>
      </c>
      <c r="CK162" s="11" t="b">
        <f t="shared" si="61"/>
        <v>0</v>
      </c>
      <c r="CL162" s="11" t="b">
        <f t="shared" si="60"/>
        <v>0</v>
      </c>
      <c r="CM162" t="s">
        <v>189</v>
      </c>
    </row>
    <row r="163" spans="1:91">
      <c r="A163" t="s">
        <v>190</v>
      </c>
      <c r="B163" t="s">
        <v>191</v>
      </c>
      <c r="C163" t="s">
        <v>53</v>
      </c>
      <c r="D163" t="s">
        <v>54</v>
      </c>
      <c r="E163" t="s">
        <v>144</v>
      </c>
      <c r="F163" t="s">
        <v>116</v>
      </c>
      <c r="G163" t="s">
        <v>72</v>
      </c>
      <c r="H163" t="s">
        <v>109</v>
      </c>
      <c r="I163" t="str">
        <f t="shared" si="53"/>
        <v>UK</v>
      </c>
      <c r="J163" t="s">
        <v>59</v>
      </c>
      <c r="K163" t="s">
        <v>85</v>
      </c>
      <c r="L163">
        <v>1</v>
      </c>
      <c r="M163">
        <v>2</v>
      </c>
      <c r="N163">
        <v>1</v>
      </c>
      <c r="O163">
        <v>4</v>
      </c>
      <c r="P163">
        <v>5</v>
      </c>
      <c r="Q163">
        <v>5</v>
      </c>
      <c r="R163">
        <v>1</v>
      </c>
      <c r="S163">
        <v>1</v>
      </c>
      <c r="T163">
        <v>2</v>
      </c>
      <c r="V163">
        <v>5</v>
      </c>
      <c r="W163">
        <v>4</v>
      </c>
      <c r="X163">
        <v>3</v>
      </c>
      <c r="Y163">
        <v>6</v>
      </c>
      <c r="Z163">
        <v>3</v>
      </c>
      <c r="AA163">
        <v>5</v>
      </c>
      <c r="AB163">
        <v>2</v>
      </c>
      <c r="AC163">
        <v>1</v>
      </c>
      <c r="AD163">
        <v>5</v>
      </c>
      <c r="AE163" s="35">
        <v>6</v>
      </c>
      <c r="AF163">
        <v>6</v>
      </c>
      <c r="AG163">
        <v>3</v>
      </c>
      <c r="AH163">
        <v>5</v>
      </c>
      <c r="AI163">
        <v>6</v>
      </c>
      <c r="AJ163">
        <v>5</v>
      </c>
      <c r="AK163">
        <v>6</v>
      </c>
      <c r="AL163">
        <v>6</v>
      </c>
      <c r="AM163">
        <v>1</v>
      </c>
      <c r="AN163">
        <v>1</v>
      </c>
      <c r="AO163">
        <v>1</v>
      </c>
      <c r="AP163">
        <v>1</v>
      </c>
      <c r="AQ163">
        <v>1</v>
      </c>
      <c r="AR163">
        <v>6</v>
      </c>
      <c r="AS163">
        <v>4</v>
      </c>
      <c r="AT163">
        <f t="shared" ref="AT163:AT179" si="69">AVERAGE(AE163,AF163,AG163,AH163,AI163,AJ163,AK163,AL163)</f>
        <v>5.375</v>
      </c>
      <c r="AU163">
        <f t="shared" si="54"/>
        <v>1</v>
      </c>
      <c r="AV163">
        <f t="shared" si="64"/>
        <v>4.125</v>
      </c>
      <c r="AW163">
        <f t="shared" si="55"/>
        <v>1</v>
      </c>
      <c r="AX163" t="s">
        <v>86</v>
      </c>
      <c r="AY163" t="s">
        <v>192</v>
      </c>
      <c r="AZ163" t="s">
        <v>193</v>
      </c>
      <c r="BA163">
        <v>1</v>
      </c>
      <c r="BC163">
        <f t="shared" si="48"/>
        <v>1</v>
      </c>
      <c r="BD163">
        <v>1</v>
      </c>
      <c r="BE163">
        <v>1</v>
      </c>
      <c r="BF163">
        <v>1</v>
      </c>
      <c r="BG163" t="s">
        <v>174</v>
      </c>
      <c r="BH163" t="s">
        <v>157</v>
      </c>
      <c r="BI163" s="1">
        <v>1.8981481481481482E-3</v>
      </c>
      <c r="BJ163" t="s">
        <v>194</v>
      </c>
      <c r="BK163" s="5" t="s">
        <v>736</v>
      </c>
      <c r="BL163" s="5" t="s">
        <v>1163</v>
      </c>
      <c r="BM163" s="11" t="b">
        <f t="shared" si="68"/>
        <v>0</v>
      </c>
      <c r="BN163" s="11" t="b">
        <f t="shared" si="68"/>
        <v>0</v>
      </c>
      <c r="BO163" s="11" t="b">
        <f t="shared" si="68"/>
        <v>0</v>
      </c>
      <c r="BP163" s="11" t="b">
        <f t="shared" si="68"/>
        <v>0</v>
      </c>
      <c r="BQ163" s="11" t="b">
        <f t="shared" si="66"/>
        <v>0</v>
      </c>
      <c r="BR163" s="11" t="b">
        <f t="shared" si="66"/>
        <v>1</v>
      </c>
      <c r="BU163" s="11" t="b">
        <f t="shared" si="57"/>
        <v>0</v>
      </c>
      <c r="BV163" s="11" t="b">
        <f t="shared" si="58"/>
        <v>0</v>
      </c>
      <c r="BW163" s="11" t="b">
        <f t="shared" si="67"/>
        <v>0</v>
      </c>
      <c r="BX163" s="11" t="b">
        <f t="shared" si="67"/>
        <v>0</v>
      </c>
      <c r="BY163" s="11" t="b">
        <f t="shared" si="67"/>
        <v>0</v>
      </c>
      <c r="BZ163" s="11" t="b">
        <f t="shared" si="67"/>
        <v>0</v>
      </c>
      <c r="CA163" s="11" t="b">
        <f t="shared" si="67"/>
        <v>0</v>
      </c>
      <c r="CB163" s="11" t="b">
        <f t="shared" si="67"/>
        <v>0</v>
      </c>
      <c r="CC163" s="11" t="b">
        <f t="shared" si="67"/>
        <v>0</v>
      </c>
      <c r="CD163" s="11" t="b">
        <f t="shared" si="67"/>
        <v>0</v>
      </c>
      <c r="CE163" s="11" t="b">
        <f t="shared" si="67"/>
        <v>0</v>
      </c>
      <c r="CF163" s="11" t="b">
        <f t="shared" si="67"/>
        <v>0</v>
      </c>
      <c r="CG163" s="11" t="b">
        <f t="shared" si="67"/>
        <v>0</v>
      </c>
      <c r="CH163" s="11" t="b">
        <f t="shared" si="67"/>
        <v>0</v>
      </c>
      <c r="CI163" s="11" t="b">
        <f t="shared" si="67"/>
        <v>0</v>
      </c>
      <c r="CJ163" s="11" t="b">
        <f t="shared" si="67"/>
        <v>0</v>
      </c>
      <c r="CK163" s="11" t="b">
        <f t="shared" si="61"/>
        <v>0</v>
      </c>
      <c r="CL163" s="11" t="b">
        <f t="shared" si="60"/>
        <v>0</v>
      </c>
      <c r="CM163" t="s">
        <v>195</v>
      </c>
    </row>
    <row r="164" spans="1:91">
      <c r="A164" t="s">
        <v>196</v>
      </c>
      <c r="B164" t="s">
        <v>197</v>
      </c>
      <c r="C164" t="s">
        <v>53</v>
      </c>
      <c r="D164" t="s">
        <v>54</v>
      </c>
      <c r="E164" t="s">
        <v>71</v>
      </c>
      <c r="F164" t="s">
        <v>83</v>
      </c>
      <c r="G164" t="s">
        <v>96</v>
      </c>
      <c r="H164" t="s">
        <v>109</v>
      </c>
      <c r="I164" t="str">
        <f t="shared" si="53"/>
        <v>UK</v>
      </c>
      <c r="J164" t="s">
        <v>74</v>
      </c>
      <c r="K164" t="s">
        <v>98</v>
      </c>
      <c r="L164">
        <v>5</v>
      </c>
      <c r="M164">
        <v>3</v>
      </c>
      <c r="N164">
        <v>4</v>
      </c>
      <c r="O164">
        <v>3</v>
      </c>
      <c r="P164">
        <v>6</v>
      </c>
      <c r="Q164">
        <v>5</v>
      </c>
      <c r="R164">
        <v>4</v>
      </c>
      <c r="S164">
        <v>1</v>
      </c>
      <c r="T164">
        <v>2</v>
      </c>
      <c r="V164">
        <v>5</v>
      </c>
      <c r="W164">
        <v>5</v>
      </c>
      <c r="X164">
        <v>4</v>
      </c>
      <c r="Y164">
        <v>5</v>
      </c>
      <c r="Z164">
        <v>4</v>
      </c>
      <c r="AA164">
        <v>6</v>
      </c>
      <c r="AB164">
        <v>5</v>
      </c>
      <c r="AC164">
        <v>5</v>
      </c>
      <c r="AD164">
        <v>1</v>
      </c>
      <c r="AE164" s="35">
        <v>4</v>
      </c>
      <c r="AF164">
        <v>4</v>
      </c>
      <c r="AG164">
        <v>6</v>
      </c>
      <c r="AH164">
        <v>4</v>
      </c>
      <c r="AI164">
        <v>5</v>
      </c>
      <c r="AJ164">
        <v>4</v>
      </c>
      <c r="AK164">
        <v>5</v>
      </c>
      <c r="AL164">
        <v>4</v>
      </c>
      <c r="AM164">
        <v>5</v>
      </c>
      <c r="AN164">
        <v>5</v>
      </c>
      <c r="AO164">
        <v>5</v>
      </c>
      <c r="AP164">
        <v>4</v>
      </c>
      <c r="AQ164">
        <v>4</v>
      </c>
      <c r="AR164">
        <v>6</v>
      </c>
      <c r="AS164">
        <v>3</v>
      </c>
      <c r="AT164">
        <f t="shared" si="69"/>
        <v>4.5</v>
      </c>
      <c r="AU164">
        <f t="shared" si="54"/>
        <v>1</v>
      </c>
      <c r="AV164">
        <f t="shared" si="64"/>
        <v>4.375</v>
      </c>
      <c r="AW164">
        <f t="shared" si="55"/>
        <v>1</v>
      </c>
      <c r="AX164" t="s">
        <v>61</v>
      </c>
      <c r="AY164" t="s">
        <v>198</v>
      </c>
      <c r="AZ164" t="s">
        <v>199</v>
      </c>
      <c r="BA164">
        <v>2</v>
      </c>
      <c r="BC164">
        <f t="shared" si="48"/>
        <v>2</v>
      </c>
      <c r="BD164">
        <v>1</v>
      </c>
      <c r="BE164">
        <v>5</v>
      </c>
      <c r="BF164">
        <v>1</v>
      </c>
      <c r="BG164" t="s">
        <v>200</v>
      </c>
      <c r="BH164" t="s">
        <v>65</v>
      </c>
      <c r="BI164" s="1">
        <v>5.208333333333333E-3</v>
      </c>
      <c r="BJ164" t="s">
        <v>201</v>
      </c>
      <c r="BK164" s="5" t="s">
        <v>736</v>
      </c>
      <c r="BL164" s="5" t="s">
        <v>1148</v>
      </c>
      <c r="BM164" s="11" t="b">
        <f t="shared" si="68"/>
        <v>0</v>
      </c>
      <c r="BN164" s="11" t="b">
        <f t="shared" si="68"/>
        <v>0</v>
      </c>
      <c r="BO164" s="11" t="b">
        <f t="shared" si="68"/>
        <v>0</v>
      </c>
      <c r="BP164" s="11" t="b">
        <f t="shared" si="68"/>
        <v>0</v>
      </c>
      <c r="BQ164" s="11" t="b">
        <f t="shared" si="66"/>
        <v>1</v>
      </c>
      <c r="BR164" s="11" t="b">
        <f t="shared" si="66"/>
        <v>0</v>
      </c>
      <c r="BU164" s="11" t="b">
        <f t="shared" si="57"/>
        <v>0</v>
      </c>
      <c r="BV164" s="11" t="b">
        <f t="shared" si="58"/>
        <v>0</v>
      </c>
      <c r="BW164" s="11" t="b">
        <f t="shared" si="67"/>
        <v>0</v>
      </c>
      <c r="BX164" s="11" t="b">
        <f t="shared" si="67"/>
        <v>0</v>
      </c>
      <c r="BY164" s="11" t="b">
        <f t="shared" si="67"/>
        <v>0</v>
      </c>
      <c r="BZ164" s="11" t="b">
        <f t="shared" si="67"/>
        <v>0</v>
      </c>
      <c r="CA164" s="11" t="b">
        <f t="shared" si="67"/>
        <v>0</v>
      </c>
      <c r="CB164" s="11" t="b">
        <f t="shared" si="67"/>
        <v>0</v>
      </c>
      <c r="CC164" s="11" t="b">
        <f t="shared" si="67"/>
        <v>0</v>
      </c>
      <c r="CD164" s="11" t="b">
        <f t="shared" si="67"/>
        <v>0</v>
      </c>
      <c r="CE164" s="11" t="b">
        <f t="shared" si="67"/>
        <v>0</v>
      </c>
      <c r="CF164" s="11" t="b">
        <f t="shared" si="67"/>
        <v>0</v>
      </c>
      <c r="CG164" s="11" t="b">
        <f t="shared" si="67"/>
        <v>0</v>
      </c>
      <c r="CH164" s="11" t="b">
        <f t="shared" si="67"/>
        <v>0</v>
      </c>
      <c r="CI164" s="11" t="b">
        <f t="shared" si="67"/>
        <v>0</v>
      </c>
      <c r="CJ164" s="11" t="b">
        <f t="shared" si="67"/>
        <v>0</v>
      </c>
      <c r="CK164" s="11" t="b">
        <f t="shared" si="61"/>
        <v>0</v>
      </c>
      <c r="CL164" s="11" t="b">
        <f t="shared" si="60"/>
        <v>0</v>
      </c>
    </row>
    <row r="165" spans="1:91">
      <c r="A165" t="s">
        <v>202</v>
      </c>
      <c r="B165" t="s">
        <v>203</v>
      </c>
      <c r="C165" t="s">
        <v>53</v>
      </c>
      <c r="D165" t="s">
        <v>54</v>
      </c>
      <c r="E165" t="s">
        <v>55</v>
      </c>
      <c r="F165" t="s">
        <v>56</v>
      </c>
      <c r="G165" t="s">
        <v>72</v>
      </c>
      <c r="H165" t="s">
        <v>204</v>
      </c>
      <c r="I165" t="str">
        <f t="shared" si="53"/>
        <v>Spain</v>
      </c>
      <c r="J165" t="s">
        <v>74</v>
      </c>
      <c r="K165" t="s">
        <v>60</v>
      </c>
      <c r="L165">
        <v>4</v>
      </c>
      <c r="M165">
        <v>0</v>
      </c>
      <c r="N165">
        <v>4</v>
      </c>
      <c r="O165">
        <v>1</v>
      </c>
      <c r="P165">
        <v>5</v>
      </c>
      <c r="Q165">
        <v>2</v>
      </c>
      <c r="R165">
        <v>4</v>
      </c>
      <c r="S165">
        <v>0</v>
      </c>
      <c r="U165">
        <v>4</v>
      </c>
      <c r="V165">
        <v>5</v>
      </c>
      <c r="W165">
        <v>5</v>
      </c>
      <c r="X165">
        <v>4</v>
      </c>
      <c r="Y165">
        <v>4</v>
      </c>
      <c r="Z165">
        <v>4</v>
      </c>
      <c r="AA165">
        <v>2</v>
      </c>
      <c r="AB165">
        <v>3</v>
      </c>
      <c r="AC165">
        <v>3</v>
      </c>
      <c r="AD165">
        <v>3</v>
      </c>
      <c r="AE165" s="35">
        <v>5</v>
      </c>
      <c r="AF165">
        <v>4</v>
      </c>
      <c r="AG165">
        <v>5</v>
      </c>
      <c r="AH165">
        <v>2</v>
      </c>
      <c r="AI165">
        <v>6</v>
      </c>
      <c r="AJ165">
        <v>5</v>
      </c>
      <c r="AK165">
        <v>5</v>
      </c>
      <c r="AL165">
        <v>1</v>
      </c>
      <c r="AM165">
        <v>5</v>
      </c>
      <c r="AN165">
        <v>5</v>
      </c>
      <c r="AO165">
        <v>5</v>
      </c>
      <c r="AP165">
        <v>5</v>
      </c>
      <c r="AQ165">
        <v>5</v>
      </c>
      <c r="AR165">
        <v>6</v>
      </c>
      <c r="AS165">
        <v>1</v>
      </c>
      <c r="AT165">
        <f t="shared" si="69"/>
        <v>4.125</v>
      </c>
      <c r="AU165">
        <f t="shared" si="54"/>
        <v>1</v>
      </c>
      <c r="AV165">
        <f t="shared" si="64"/>
        <v>3.75</v>
      </c>
      <c r="AW165">
        <f t="shared" si="55"/>
        <v>1</v>
      </c>
      <c r="AX165" t="s">
        <v>86</v>
      </c>
      <c r="AY165" t="s">
        <v>205</v>
      </c>
      <c r="AZ165" t="s">
        <v>206</v>
      </c>
      <c r="BA165">
        <v>1</v>
      </c>
      <c r="BC165">
        <f t="shared" si="48"/>
        <v>1</v>
      </c>
      <c r="BD165">
        <v>1</v>
      </c>
      <c r="BE165">
        <v>5</v>
      </c>
      <c r="BF165">
        <v>1</v>
      </c>
      <c r="BG165" t="s">
        <v>207</v>
      </c>
      <c r="BH165" t="s">
        <v>90</v>
      </c>
      <c r="BI165" s="1">
        <v>8.2523148148148148E-3</v>
      </c>
      <c r="BJ165" t="s">
        <v>208</v>
      </c>
      <c r="BK165" s="5" t="s">
        <v>1051</v>
      </c>
      <c r="BL165" s="5" t="s">
        <v>1145</v>
      </c>
      <c r="BM165" s="11" t="b">
        <f t="shared" si="68"/>
        <v>0</v>
      </c>
      <c r="BN165" s="11" t="b">
        <f t="shared" si="68"/>
        <v>0</v>
      </c>
      <c r="BO165" s="11" t="b">
        <f t="shared" si="68"/>
        <v>0</v>
      </c>
      <c r="BP165" s="11" t="b">
        <f t="shared" si="68"/>
        <v>0</v>
      </c>
      <c r="BQ165" s="11" t="b">
        <f t="shared" si="66"/>
        <v>0</v>
      </c>
      <c r="BR165" s="11" t="b">
        <f t="shared" si="66"/>
        <v>0</v>
      </c>
      <c r="BS165" s="5" t="s">
        <v>1131</v>
      </c>
      <c r="BT165" s="5" t="s">
        <v>1132</v>
      </c>
      <c r="BU165" s="11" t="b">
        <f t="shared" si="57"/>
        <v>0</v>
      </c>
      <c r="BV165" s="11" t="b">
        <f t="shared" si="58"/>
        <v>0</v>
      </c>
      <c r="BW165" s="11" t="b">
        <f t="shared" si="67"/>
        <v>0</v>
      </c>
      <c r="BX165" s="11" t="b">
        <f t="shared" si="67"/>
        <v>1</v>
      </c>
      <c r="BY165" s="11" t="b">
        <f t="shared" si="67"/>
        <v>0</v>
      </c>
      <c r="BZ165" s="11" t="b">
        <f t="shared" si="67"/>
        <v>0</v>
      </c>
      <c r="CA165" s="11" t="b">
        <f t="shared" si="67"/>
        <v>0</v>
      </c>
      <c r="CB165" s="11" t="b">
        <f t="shared" si="67"/>
        <v>1</v>
      </c>
      <c r="CC165" s="11" t="b">
        <f t="shared" si="67"/>
        <v>0</v>
      </c>
      <c r="CD165" s="11" t="b">
        <f t="shared" si="67"/>
        <v>0</v>
      </c>
      <c r="CE165" s="11" t="b">
        <f t="shared" si="67"/>
        <v>0</v>
      </c>
      <c r="CF165" s="11" t="b">
        <f t="shared" si="67"/>
        <v>0</v>
      </c>
      <c r="CG165" s="11" t="b">
        <f t="shared" si="67"/>
        <v>1</v>
      </c>
      <c r="CH165" s="11" t="b">
        <f t="shared" si="67"/>
        <v>0</v>
      </c>
      <c r="CI165" s="11" t="b">
        <f t="shared" si="67"/>
        <v>0</v>
      </c>
      <c r="CJ165" s="11" t="b">
        <f t="shared" si="67"/>
        <v>0</v>
      </c>
      <c r="CK165" s="11" t="b">
        <f t="shared" si="61"/>
        <v>1</v>
      </c>
      <c r="CL165" s="11" t="b">
        <f t="shared" si="60"/>
        <v>0</v>
      </c>
    </row>
    <row r="166" spans="1:91">
      <c r="A166" t="s">
        <v>209</v>
      </c>
      <c r="B166" t="s">
        <v>210</v>
      </c>
      <c r="C166" t="s">
        <v>53</v>
      </c>
      <c r="D166" t="s">
        <v>81</v>
      </c>
      <c r="E166" t="s">
        <v>144</v>
      </c>
      <c r="F166" t="s">
        <v>56</v>
      </c>
      <c r="G166" t="s">
        <v>96</v>
      </c>
      <c r="H166" t="s">
        <v>211</v>
      </c>
      <c r="I166" t="str">
        <f t="shared" si="53"/>
        <v>New Zealand</v>
      </c>
      <c r="J166" t="s">
        <v>59</v>
      </c>
      <c r="K166" t="s">
        <v>60</v>
      </c>
      <c r="L166">
        <v>3</v>
      </c>
      <c r="M166">
        <v>5</v>
      </c>
      <c r="N166">
        <v>4</v>
      </c>
      <c r="O166">
        <v>1</v>
      </c>
      <c r="P166">
        <v>2</v>
      </c>
      <c r="Q166">
        <v>5</v>
      </c>
      <c r="R166">
        <v>3</v>
      </c>
      <c r="S166">
        <v>0</v>
      </c>
      <c r="U166">
        <v>4</v>
      </c>
      <c r="V166">
        <v>2</v>
      </c>
      <c r="W166">
        <v>3</v>
      </c>
      <c r="X166">
        <v>1</v>
      </c>
      <c r="Y166">
        <v>2</v>
      </c>
      <c r="Z166">
        <v>2</v>
      </c>
      <c r="AA166">
        <v>4</v>
      </c>
      <c r="AB166">
        <v>1</v>
      </c>
      <c r="AC166">
        <v>5</v>
      </c>
      <c r="AD166">
        <v>1</v>
      </c>
      <c r="AE166" s="35">
        <v>3</v>
      </c>
      <c r="AF166">
        <v>2</v>
      </c>
      <c r="AG166">
        <v>2</v>
      </c>
      <c r="AH166">
        <v>3</v>
      </c>
      <c r="AI166">
        <v>5</v>
      </c>
      <c r="AJ166">
        <v>2</v>
      </c>
      <c r="AK166">
        <v>2</v>
      </c>
      <c r="AL166">
        <v>1</v>
      </c>
      <c r="AM166">
        <v>2</v>
      </c>
      <c r="AN166">
        <v>3</v>
      </c>
      <c r="AO166">
        <v>2</v>
      </c>
      <c r="AP166">
        <v>2</v>
      </c>
      <c r="AQ166">
        <v>2</v>
      </c>
      <c r="AR166">
        <v>6</v>
      </c>
      <c r="AS166">
        <v>1</v>
      </c>
      <c r="AT166">
        <f t="shared" si="69"/>
        <v>2.5</v>
      </c>
      <c r="AU166">
        <f t="shared" si="54"/>
        <v>0</v>
      </c>
      <c r="AV166">
        <f t="shared" si="64"/>
        <v>2</v>
      </c>
      <c r="AW166">
        <f t="shared" si="55"/>
        <v>0</v>
      </c>
      <c r="AX166" t="s">
        <v>61</v>
      </c>
      <c r="AY166" t="s">
        <v>87</v>
      </c>
      <c r="AZ166" t="s">
        <v>212</v>
      </c>
      <c r="BA166">
        <v>1</v>
      </c>
      <c r="BC166">
        <f t="shared" si="48"/>
        <v>1</v>
      </c>
      <c r="BD166">
        <v>1</v>
      </c>
      <c r="BE166">
        <v>5</v>
      </c>
      <c r="BF166">
        <v>1</v>
      </c>
      <c r="BG166" t="s">
        <v>64</v>
      </c>
      <c r="BH166" t="s">
        <v>65</v>
      </c>
      <c r="BI166" s="1">
        <v>3.6111111111111114E-3</v>
      </c>
      <c r="BJ166" t="s">
        <v>213</v>
      </c>
      <c r="BK166" s="5" t="s">
        <v>1042</v>
      </c>
      <c r="BM166" s="11" t="b">
        <f t="shared" si="68"/>
        <v>0</v>
      </c>
      <c r="BN166" s="11" t="b">
        <f t="shared" si="68"/>
        <v>0</v>
      </c>
      <c r="BO166" s="11" t="b">
        <f t="shared" si="68"/>
        <v>0</v>
      </c>
      <c r="BP166" s="11" t="b">
        <f t="shared" si="68"/>
        <v>0</v>
      </c>
      <c r="BQ166" s="11" t="b">
        <f t="shared" si="66"/>
        <v>0</v>
      </c>
      <c r="BR166" s="11" t="b">
        <f t="shared" si="66"/>
        <v>0</v>
      </c>
      <c r="BS166" s="5" t="s">
        <v>1054</v>
      </c>
      <c r="BT166" s="9" t="s">
        <v>1133</v>
      </c>
      <c r="BU166" s="11" t="b">
        <f t="shared" si="57"/>
        <v>0</v>
      </c>
      <c r="BV166" s="11" t="b">
        <f t="shared" si="58"/>
        <v>1</v>
      </c>
      <c r="BW166" s="11" t="b">
        <f t="shared" si="67"/>
        <v>0</v>
      </c>
      <c r="BX166" s="11" t="b">
        <f t="shared" si="67"/>
        <v>0</v>
      </c>
      <c r="BY166" s="11" t="b">
        <f t="shared" si="67"/>
        <v>0</v>
      </c>
      <c r="BZ166" s="11" t="b">
        <f t="shared" si="67"/>
        <v>0</v>
      </c>
      <c r="CA166" s="11" t="b">
        <f t="shared" si="67"/>
        <v>0</v>
      </c>
      <c r="CB166" s="11" t="b">
        <f t="shared" si="67"/>
        <v>0</v>
      </c>
      <c r="CC166" s="11" t="b">
        <f t="shared" si="67"/>
        <v>0</v>
      </c>
      <c r="CD166" s="11" t="b">
        <f t="shared" si="67"/>
        <v>0</v>
      </c>
      <c r="CE166" s="11" t="b">
        <f t="shared" si="67"/>
        <v>0</v>
      </c>
      <c r="CF166" s="11" t="b">
        <f t="shared" si="67"/>
        <v>0</v>
      </c>
      <c r="CG166" s="11" t="b">
        <f t="shared" si="67"/>
        <v>0</v>
      </c>
      <c r="CH166" s="11" t="b">
        <f t="shared" si="67"/>
        <v>0</v>
      </c>
      <c r="CI166" s="11" t="b">
        <f t="shared" si="67"/>
        <v>0</v>
      </c>
      <c r="CJ166" s="11" t="b">
        <f t="shared" si="67"/>
        <v>0</v>
      </c>
      <c r="CK166" s="11" t="b">
        <f t="shared" si="61"/>
        <v>0</v>
      </c>
      <c r="CL166" s="11" t="b">
        <f t="shared" si="60"/>
        <v>0</v>
      </c>
    </row>
    <row r="167" spans="1:91">
      <c r="A167" t="s">
        <v>214</v>
      </c>
      <c r="B167" t="s">
        <v>215</v>
      </c>
      <c r="C167" t="s">
        <v>53</v>
      </c>
      <c r="D167" t="s">
        <v>70</v>
      </c>
      <c r="E167" t="s">
        <v>144</v>
      </c>
      <c r="F167" t="s">
        <v>56</v>
      </c>
      <c r="G167" t="s">
        <v>96</v>
      </c>
      <c r="H167" t="s">
        <v>84</v>
      </c>
      <c r="I167" t="str">
        <f t="shared" si="53"/>
        <v>United States</v>
      </c>
      <c r="J167" t="s">
        <v>74</v>
      </c>
      <c r="K167" t="s">
        <v>98</v>
      </c>
      <c r="L167">
        <v>1</v>
      </c>
      <c r="M167">
        <v>3</v>
      </c>
      <c r="N167">
        <v>2</v>
      </c>
      <c r="O167">
        <v>4</v>
      </c>
      <c r="P167">
        <v>3</v>
      </c>
      <c r="Q167">
        <v>5</v>
      </c>
      <c r="R167">
        <v>4</v>
      </c>
      <c r="S167">
        <v>1</v>
      </c>
      <c r="T167">
        <v>3</v>
      </c>
      <c r="V167">
        <v>6</v>
      </c>
      <c r="W167">
        <v>6</v>
      </c>
      <c r="X167">
        <v>6</v>
      </c>
      <c r="Y167">
        <v>6</v>
      </c>
      <c r="Z167">
        <v>6</v>
      </c>
      <c r="AA167">
        <v>6</v>
      </c>
      <c r="AB167">
        <v>6</v>
      </c>
      <c r="AC167">
        <v>0</v>
      </c>
      <c r="AD167">
        <v>6</v>
      </c>
      <c r="AE167" s="35">
        <v>6</v>
      </c>
      <c r="AF167">
        <v>6</v>
      </c>
      <c r="AG167">
        <v>6</v>
      </c>
      <c r="AH167">
        <v>6</v>
      </c>
      <c r="AI167">
        <v>6</v>
      </c>
      <c r="AJ167">
        <v>6</v>
      </c>
      <c r="AK167">
        <v>6</v>
      </c>
      <c r="AL167">
        <v>6</v>
      </c>
      <c r="AM167">
        <v>6</v>
      </c>
      <c r="AN167">
        <v>6</v>
      </c>
      <c r="AO167">
        <v>6</v>
      </c>
      <c r="AP167">
        <v>6</v>
      </c>
      <c r="AQ167">
        <v>6</v>
      </c>
      <c r="AR167">
        <v>6</v>
      </c>
      <c r="AS167">
        <v>0</v>
      </c>
      <c r="AT167">
        <f t="shared" si="69"/>
        <v>6</v>
      </c>
      <c r="AU167">
        <f t="shared" si="54"/>
        <v>1</v>
      </c>
      <c r="AV167">
        <f t="shared" si="64"/>
        <v>6</v>
      </c>
      <c r="AW167">
        <f t="shared" si="55"/>
        <v>1</v>
      </c>
      <c r="AX167" t="s">
        <v>86</v>
      </c>
      <c r="AY167" t="s">
        <v>216</v>
      </c>
      <c r="AZ167" t="s">
        <v>217</v>
      </c>
      <c r="BA167">
        <v>1</v>
      </c>
      <c r="BC167">
        <f t="shared" si="48"/>
        <v>1</v>
      </c>
      <c r="BD167">
        <v>1</v>
      </c>
      <c r="BE167">
        <v>2</v>
      </c>
      <c r="BF167">
        <v>1</v>
      </c>
      <c r="BG167" t="s">
        <v>156</v>
      </c>
      <c r="BH167" t="s">
        <v>157</v>
      </c>
      <c r="BI167" s="1">
        <v>4.8958333333333328E-3</v>
      </c>
      <c r="BJ167" t="s">
        <v>218</v>
      </c>
      <c r="BK167" s="5" t="s">
        <v>736</v>
      </c>
      <c r="BL167" s="5" t="s">
        <v>1166</v>
      </c>
      <c r="BM167" s="11" t="b">
        <f t="shared" si="68"/>
        <v>0</v>
      </c>
      <c r="BN167" s="11" t="b">
        <f t="shared" si="68"/>
        <v>0</v>
      </c>
      <c r="BO167" s="11" t="b">
        <f t="shared" si="68"/>
        <v>0</v>
      </c>
      <c r="BP167" s="11" t="b">
        <f t="shared" si="68"/>
        <v>1</v>
      </c>
      <c r="BQ167" s="11" t="b">
        <f t="shared" si="66"/>
        <v>0</v>
      </c>
      <c r="BR167" s="11" t="b">
        <f t="shared" si="66"/>
        <v>1</v>
      </c>
      <c r="BU167" s="11" t="b">
        <f t="shared" si="57"/>
        <v>0</v>
      </c>
      <c r="BV167" s="11" t="b">
        <f t="shared" si="58"/>
        <v>0</v>
      </c>
      <c r="BW167" s="11" t="b">
        <f t="shared" si="67"/>
        <v>0</v>
      </c>
      <c r="BX167" s="11" t="b">
        <f t="shared" si="67"/>
        <v>0</v>
      </c>
      <c r="BY167" s="11" t="b">
        <f t="shared" si="67"/>
        <v>0</v>
      </c>
      <c r="BZ167" s="11" t="b">
        <f t="shared" si="67"/>
        <v>0</v>
      </c>
      <c r="CA167" s="11" t="b">
        <f t="shared" si="67"/>
        <v>0</v>
      </c>
      <c r="CB167" s="11" t="b">
        <f t="shared" si="67"/>
        <v>0</v>
      </c>
      <c r="CC167" s="11" t="b">
        <f t="shared" si="67"/>
        <v>0</v>
      </c>
      <c r="CD167" s="11" t="b">
        <f t="shared" si="67"/>
        <v>0</v>
      </c>
      <c r="CE167" s="11" t="b">
        <f t="shared" si="67"/>
        <v>0</v>
      </c>
      <c r="CF167" s="11" t="b">
        <f t="shared" si="67"/>
        <v>0</v>
      </c>
      <c r="CG167" s="11" t="b">
        <f t="shared" si="67"/>
        <v>0</v>
      </c>
      <c r="CH167" s="11" t="b">
        <f t="shared" si="67"/>
        <v>0</v>
      </c>
      <c r="CI167" s="11" t="b">
        <f t="shared" si="67"/>
        <v>0</v>
      </c>
      <c r="CJ167" s="11" t="b">
        <f t="shared" si="67"/>
        <v>0</v>
      </c>
      <c r="CK167" s="11" t="b">
        <f t="shared" si="61"/>
        <v>0</v>
      </c>
      <c r="CL167" s="11" t="b">
        <f t="shared" si="60"/>
        <v>0</v>
      </c>
      <c r="CM167" t="s">
        <v>219</v>
      </c>
    </row>
    <row r="168" spans="1:91">
      <c r="A168" t="s">
        <v>220</v>
      </c>
      <c r="B168" t="s">
        <v>221</v>
      </c>
      <c r="C168" t="s">
        <v>53</v>
      </c>
      <c r="D168" t="s">
        <v>54</v>
      </c>
      <c r="E168" t="s">
        <v>55</v>
      </c>
      <c r="F168" t="s">
        <v>222</v>
      </c>
      <c r="G168" t="s">
        <v>124</v>
      </c>
      <c r="H168" t="s">
        <v>84</v>
      </c>
      <c r="I168" t="str">
        <f t="shared" si="53"/>
        <v>United States</v>
      </c>
      <c r="J168" t="s">
        <v>74</v>
      </c>
      <c r="K168" t="s">
        <v>60</v>
      </c>
      <c r="L168">
        <v>3</v>
      </c>
      <c r="M168">
        <v>2</v>
      </c>
      <c r="N168">
        <v>5</v>
      </c>
      <c r="O168">
        <v>1</v>
      </c>
      <c r="P168">
        <v>5</v>
      </c>
      <c r="Q168">
        <v>4</v>
      </c>
      <c r="R168">
        <v>2</v>
      </c>
      <c r="S168">
        <v>1</v>
      </c>
      <c r="T168">
        <v>3</v>
      </c>
      <c r="V168">
        <v>5</v>
      </c>
      <c r="W168">
        <v>2</v>
      </c>
      <c r="X168">
        <v>1</v>
      </c>
      <c r="Y168">
        <v>5</v>
      </c>
      <c r="Z168">
        <v>4</v>
      </c>
      <c r="AA168">
        <v>5</v>
      </c>
      <c r="AB168">
        <v>2</v>
      </c>
      <c r="AC168">
        <v>4</v>
      </c>
      <c r="AD168">
        <v>2</v>
      </c>
      <c r="AE168" s="35">
        <v>6</v>
      </c>
      <c r="AF168">
        <v>3</v>
      </c>
      <c r="AG168">
        <v>4</v>
      </c>
      <c r="AH168">
        <v>4</v>
      </c>
      <c r="AI168">
        <v>5</v>
      </c>
      <c r="AJ168">
        <v>5</v>
      </c>
      <c r="AK168">
        <v>5</v>
      </c>
      <c r="AL168">
        <v>3</v>
      </c>
      <c r="AM168">
        <v>4</v>
      </c>
      <c r="AN168">
        <v>4</v>
      </c>
      <c r="AO168">
        <v>5</v>
      </c>
      <c r="AP168">
        <v>4</v>
      </c>
      <c r="AQ168">
        <v>4</v>
      </c>
      <c r="AR168">
        <v>6</v>
      </c>
      <c r="AS168">
        <v>0</v>
      </c>
      <c r="AT168">
        <f t="shared" si="69"/>
        <v>4.375</v>
      </c>
      <c r="AU168">
        <f t="shared" si="54"/>
        <v>1</v>
      </c>
      <c r="AV168">
        <f t="shared" si="64"/>
        <v>3.25</v>
      </c>
      <c r="AW168">
        <f t="shared" si="55"/>
        <v>1</v>
      </c>
      <c r="AX168" t="s">
        <v>61</v>
      </c>
      <c r="AY168" t="s">
        <v>223</v>
      </c>
      <c r="AZ168" t="s">
        <v>224</v>
      </c>
      <c r="BA168">
        <v>0</v>
      </c>
      <c r="BB168">
        <v>1</v>
      </c>
      <c r="BC168">
        <f t="shared" si="48"/>
        <v>1</v>
      </c>
      <c r="BD168">
        <v>1</v>
      </c>
      <c r="BE168">
        <v>1</v>
      </c>
      <c r="BF168">
        <v>1</v>
      </c>
      <c r="BG168" t="s">
        <v>64</v>
      </c>
      <c r="BH168" t="s">
        <v>65</v>
      </c>
      <c r="BI168" s="1">
        <v>8.4953703703703701E-3</v>
      </c>
      <c r="BK168" s="5" t="s">
        <v>1041</v>
      </c>
      <c r="BM168" s="11" t="b">
        <f t="shared" si="68"/>
        <v>0</v>
      </c>
      <c r="BN168" s="11" t="b">
        <f t="shared" si="68"/>
        <v>0</v>
      </c>
      <c r="BO168" s="11" t="b">
        <f t="shared" si="68"/>
        <v>0</v>
      </c>
      <c r="BP168" s="11" t="b">
        <f t="shared" si="68"/>
        <v>0</v>
      </c>
      <c r="BQ168" s="11" t="b">
        <f t="shared" si="66"/>
        <v>0</v>
      </c>
      <c r="BR168" s="11" t="b">
        <f t="shared" si="66"/>
        <v>0</v>
      </c>
      <c r="BU168" s="11" t="b">
        <f t="shared" si="57"/>
        <v>0</v>
      </c>
      <c r="BV168" s="11" t="b">
        <f t="shared" si="58"/>
        <v>0</v>
      </c>
      <c r="BW168" s="11" t="b">
        <f t="shared" si="67"/>
        <v>0</v>
      </c>
      <c r="BX168" s="11" t="b">
        <f t="shared" si="67"/>
        <v>0</v>
      </c>
      <c r="BY168" s="11" t="b">
        <f t="shared" si="67"/>
        <v>0</v>
      </c>
      <c r="BZ168" s="11" t="b">
        <f t="shared" si="67"/>
        <v>0</v>
      </c>
      <c r="CA168" s="11" t="b">
        <f t="shared" si="67"/>
        <v>0</v>
      </c>
      <c r="CB168" s="11" t="b">
        <f t="shared" si="67"/>
        <v>0</v>
      </c>
      <c r="CC168" s="11" t="b">
        <f t="shared" ref="CC168:CJ179" si="70">ISNUMBER(SEARCH(CC$2,$BS168))</f>
        <v>0</v>
      </c>
      <c r="CD168" s="11" t="b">
        <f t="shared" si="70"/>
        <v>0</v>
      </c>
      <c r="CE168" s="11" t="b">
        <f t="shared" si="70"/>
        <v>0</v>
      </c>
      <c r="CF168" s="11" t="b">
        <f t="shared" si="70"/>
        <v>0</v>
      </c>
      <c r="CG168" s="11" t="b">
        <f t="shared" si="70"/>
        <v>0</v>
      </c>
      <c r="CH168" s="11" t="b">
        <f t="shared" si="70"/>
        <v>0</v>
      </c>
      <c r="CI168" s="11" t="b">
        <f t="shared" si="70"/>
        <v>0</v>
      </c>
      <c r="CJ168" s="11" t="b">
        <f t="shared" si="70"/>
        <v>0</v>
      </c>
      <c r="CK168" s="11" t="b">
        <f t="shared" si="61"/>
        <v>0</v>
      </c>
      <c r="CL168" s="11" t="b">
        <f t="shared" si="60"/>
        <v>0</v>
      </c>
    </row>
    <row r="169" spans="1:91">
      <c r="A169" t="s">
        <v>225</v>
      </c>
      <c r="B169" t="s">
        <v>226</v>
      </c>
      <c r="C169" t="s">
        <v>53</v>
      </c>
      <c r="D169" t="s">
        <v>54</v>
      </c>
      <c r="E169" t="s">
        <v>144</v>
      </c>
      <c r="F169" t="s">
        <v>116</v>
      </c>
      <c r="G169" t="s">
        <v>72</v>
      </c>
      <c r="H169" t="s">
        <v>227</v>
      </c>
      <c r="I169" t="str">
        <f t="shared" si="53"/>
        <v>Denmark</v>
      </c>
      <c r="J169" t="s">
        <v>59</v>
      </c>
      <c r="K169" t="s">
        <v>60</v>
      </c>
      <c r="L169">
        <v>3</v>
      </c>
      <c r="M169">
        <v>3</v>
      </c>
      <c r="N169">
        <v>3</v>
      </c>
      <c r="O169">
        <v>2</v>
      </c>
      <c r="P169">
        <v>3</v>
      </c>
      <c r="Q169">
        <v>4</v>
      </c>
      <c r="R169">
        <v>5</v>
      </c>
      <c r="S169">
        <v>0</v>
      </c>
      <c r="U169">
        <v>4</v>
      </c>
      <c r="V169">
        <v>2</v>
      </c>
      <c r="W169">
        <v>3</v>
      </c>
      <c r="X169">
        <v>3</v>
      </c>
      <c r="Y169">
        <v>3</v>
      </c>
      <c r="Z169">
        <v>3</v>
      </c>
      <c r="AA169">
        <v>4</v>
      </c>
      <c r="AB169">
        <v>3</v>
      </c>
      <c r="AC169">
        <v>4</v>
      </c>
      <c r="AD169">
        <v>2</v>
      </c>
      <c r="AE169" s="35">
        <v>4</v>
      </c>
      <c r="AF169">
        <v>5</v>
      </c>
      <c r="AG169">
        <v>4</v>
      </c>
      <c r="AH169">
        <v>3</v>
      </c>
      <c r="AI169">
        <v>5</v>
      </c>
      <c r="AJ169">
        <v>4</v>
      </c>
      <c r="AK169">
        <v>4</v>
      </c>
      <c r="AL169">
        <v>4</v>
      </c>
      <c r="AM169">
        <v>2</v>
      </c>
      <c r="AN169">
        <v>2</v>
      </c>
      <c r="AO169">
        <v>3</v>
      </c>
      <c r="AP169">
        <v>2</v>
      </c>
      <c r="AQ169">
        <v>2</v>
      </c>
      <c r="AR169">
        <v>6</v>
      </c>
      <c r="AS169">
        <v>4</v>
      </c>
      <c r="AT169">
        <f t="shared" si="69"/>
        <v>4.125</v>
      </c>
      <c r="AU169">
        <f t="shared" si="54"/>
        <v>1</v>
      </c>
      <c r="AV169">
        <f t="shared" si="64"/>
        <v>2.875</v>
      </c>
      <c r="AW169">
        <f t="shared" si="55"/>
        <v>0</v>
      </c>
      <c r="AX169" t="s">
        <v>61</v>
      </c>
      <c r="AY169" t="s">
        <v>228</v>
      </c>
      <c r="AZ169" t="s">
        <v>229</v>
      </c>
      <c r="BA169">
        <v>3</v>
      </c>
      <c r="BC169">
        <f t="shared" si="48"/>
        <v>3</v>
      </c>
      <c r="BD169">
        <v>1</v>
      </c>
      <c r="BE169">
        <v>4</v>
      </c>
      <c r="BF169">
        <v>1</v>
      </c>
      <c r="BG169" t="s">
        <v>64</v>
      </c>
      <c r="BH169" t="s">
        <v>65</v>
      </c>
      <c r="BI169" s="1">
        <v>6.0995370370370361E-3</v>
      </c>
      <c r="BJ169" t="s">
        <v>230</v>
      </c>
      <c r="BK169" s="5" t="s">
        <v>1042</v>
      </c>
      <c r="BM169" s="11" t="b">
        <f t="shared" si="68"/>
        <v>0</v>
      </c>
      <c r="BN169" s="11" t="b">
        <f t="shared" si="68"/>
        <v>0</v>
      </c>
      <c r="BO169" s="11" t="b">
        <f t="shared" si="68"/>
        <v>0</v>
      </c>
      <c r="BP169" s="11" t="b">
        <f t="shared" si="68"/>
        <v>0</v>
      </c>
      <c r="BQ169" s="11" t="b">
        <f t="shared" si="66"/>
        <v>0</v>
      </c>
      <c r="BR169" s="11" t="b">
        <f t="shared" si="66"/>
        <v>0</v>
      </c>
      <c r="BS169" s="5" t="s">
        <v>1134</v>
      </c>
      <c r="BT169" s="5" t="s">
        <v>1135</v>
      </c>
      <c r="BU169" s="11" t="b">
        <f t="shared" si="57"/>
        <v>0</v>
      </c>
      <c r="BV169" s="11" t="b">
        <f t="shared" si="58"/>
        <v>0</v>
      </c>
      <c r="BW169" s="11" t="b">
        <f t="shared" ref="BW169:CI179" si="71">ISNUMBER(SEARCH(BW$2,$BS169))</f>
        <v>1</v>
      </c>
      <c r="BX169" s="11" t="b">
        <f t="shared" si="71"/>
        <v>0</v>
      </c>
      <c r="BY169" s="11" t="b">
        <f t="shared" si="71"/>
        <v>0</v>
      </c>
      <c r="BZ169" s="11" t="b">
        <f t="shared" si="71"/>
        <v>0</v>
      </c>
      <c r="CA169" s="11" t="b">
        <f t="shared" si="71"/>
        <v>0</v>
      </c>
      <c r="CB169" s="11" t="b">
        <f t="shared" si="71"/>
        <v>0</v>
      </c>
      <c r="CC169" s="11" t="b">
        <f t="shared" si="71"/>
        <v>0</v>
      </c>
      <c r="CD169" s="11" t="b">
        <f t="shared" si="71"/>
        <v>0</v>
      </c>
      <c r="CE169" s="11" t="b">
        <f t="shared" si="71"/>
        <v>0</v>
      </c>
      <c r="CF169" s="11" t="b">
        <f t="shared" si="71"/>
        <v>0</v>
      </c>
      <c r="CG169" s="11" t="b">
        <f t="shared" si="71"/>
        <v>0</v>
      </c>
      <c r="CH169" s="11" t="b">
        <f t="shared" si="71"/>
        <v>0</v>
      </c>
      <c r="CI169" s="11" t="b">
        <f t="shared" si="71"/>
        <v>0</v>
      </c>
      <c r="CJ169" s="11" t="b">
        <f t="shared" si="70"/>
        <v>0</v>
      </c>
      <c r="CK169" s="11" t="b">
        <f t="shared" si="61"/>
        <v>0</v>
      </c>
      <c r="CL169" s="11" t="b">
        <f t="shared" si="60"/>
        <v>0</v>
      </c>
    </row>
    <row r="170" spans="1:91">
      <c r="A170" t="s">
        <v>231</v>
      </c>
      <c r="B170" t="s">
        <v>232</v>
      </c>
      <c r="C170" t="s">
        <v>53</v>
      </c>
      <c r="D170" t="s">
        <v>70</v>
      </c>
      <c r="E170" t="s">
        <v>95</v>
      </c>
      <c r="F170" t="s">
        <v>56</v>
      </c>
      <c r="G170" t="s">
        <v>96</v>
      </c>
      <c r="H170" t="s">
        <v>73</v>
      </c>
      <c r="I170" t="str">
        <f t="shared" si="53"/>
        <v>USA</v>
      </c>
      <c r="J170" t="s">
        <v>74</v>
      </c>
      <c r="K170" t="s">
        <v>60</v>
      </c>
      <c r="L170">
        <v>4</v>
      </c>
      <c r="M170">
        <v>4</v>
      </c>
      <c r="N170">
        <v>4</v>
      </c>
      <c r="O170">
        <v>4</v>
      </c>
      <c r="P170">
        <v>3</v>
      </c>
      <c r="Q170">
        <v>4</v>
      </c>
      <c r="R170">
        <v>4</v>
      </c>
      <c r="S170">
        <v>1</v>
      </c>
      <c r="T170">
        <v>3</v>
      </c>
      <c r="V170">
        <v>1</v>
      </c>
      <c r="W170">
        <v>5</v>
      </c>
      <c r="X170">
        <v>1</v>
      </c>
      <c r="Y170">
        <v>1</v>
      </c>
      <c r="Z170">
        <v>3</v>
      </c>
      <c r="AA170">
        <v>5</v>
      </c>
      <c r="AB170">
        <v>0</v>
      </c>
      <c r="AC170">
        <v>5</v>
      </c>
      <c r="AD170">
        <v>1</v>
      </c>
      <c r="AE170" s="35">
        <v>0</v>
      </c>
      <c r="AF170">
        <v>1</v>
      </c>
      <c r="AG170">
        <v>1</v>
      </c>
      <c r="AH170">
        <v>0</v>
      </c>
      <c r="AI170">
        <v>4</v>
      </c>
      <c r="AJ170">
        <v>0</v>
      </c>
      <c r="AK170">
        <v>4</v>
      </c>
      <c r="AL170">
        <v>1</v>
      </c>
      <c r="AM170">
        <v>0</v>
      </c>
      <c r="AN170">
        <v>0</v>
      </c>
      <c r="AO170">
        <v>3</v>
      </c>
      <c r="AP170">
        <v>0</v>
      </c>
      <c r="AQ170">
        <v>1</v>
      </c>
      <c r="AR170">
        <v>6</v>
      </c>
      <c r="AS170">
        <v>0</v>
      </c>
      <c r="AT170">
        <f t="shared" si="69"/>
        <v>1.375</v>
      </c>
      <c r="AU170">
        <f t="shared" si="54"/>
        <v>0</v>
      </c>
      <c r="AV170">
        <f t="shared" si="64"/>
        <v>2.125</v>
      </c>
      <c r="AW170">
        <f t="shared" si="55"/>
        <v>0</v>
      </c>
      <c r="AX170" t="s">
        <v>61</v>
      </c>
      <c r="AY170" t="s">
        <v>233</v>
      </c>
      <c r="AZ170" t="s">
        <v>234</v>
      </c>
      <c r="BA170">
        <v>0</v>
      </c>
      <c r="BB170" t="s">
        <v>1100</v>
      </c>
      <c r="BC170" t="str">
        <f t="shared" si="48"/>
        <v>no dialog file</v>
      </c>
      <c r="BD170">
        <v>2</v>
      </c>
      <c r="BE170">
        <v>5</v>
      </c>
      <c r="BF170">
        <v>2</v>
      </c>
      <c r="BG170" t="s">
        <v>235</v>
      </c>
      <c r="BH170" t="s">
        <v>236</v>
      </c>
      <c r="BI170" s="1">
        <v>3.8425925925925923E-3</v>
      </c>
      <c r="BK170" s="5" t="s">
        <v>1041</v>
      </c>
      <c r="BM170" s="11" t="b">
        <f t="shared" si="68"/>
        <v>0</v>
      </c>
      <c r="BN170" s="11" t="b">
        <f t="shared" si="68"/>
        <v>0</v>
      </c>
      <c r="BO170" s="11" t="b">
        <f t="shared" si="68"/>
        <v>0</v>
      </c>
      <c r="BP170" s="11" t="b">
        <f t="shared" si="68"/>
        <v>0</v>
      </c>
      <c r="BQ170" s="11" t="b">
        <f t="shared" si="66"/>
        <v>0</v>
      </c>
      <c r="BR170" s="11" t="b">
        <f t="shared" si="66"/>
        <v>0</v>
      </c>
      <c r="BU170" s="11" t="b">
        <f t="shared" si="57"/>
        <v>0</v>
      </c>
      <c r="BV170" s="11" t="b">
        <f t="shared" si="58"/>
        <v>0</v>
      </c>
      <c r="BW170" s="11" t="b">
        <f t="shared" si="71"/>
        <v>0</v>
      </c>
      <c r="BX170" s="11" t="b">
        <f t="shared" si="71"/>
        <v>0</v>
      </c>
      <c r="BY170" s="11" t="b">
        <f t="shared" si="71"/>
        <v>0</v>
      </c>
      <c r="BZ170" s="11" t="b">
        <f t="shared" si="71"/>
        <v>0</v>
      </c>
      <c r="CA170" s="11" t="b">
        <f t="shared" si="71"/>
        <v>0</v>
      </c>
      <c r="CB170" s="11" t="b">
        <f t="shared" si="71"/>
        <v>0</v>
      </c>
      <c r="CC170" s="11" t="b">
        <f t="shared" si="71"/>
        <v>0</v>
      </c>
      <c r="CD170" s="11" t="b">
        <f t="shared" si="71"/>
        <v>0</v>
      </c>
      <c r="CE170" s="11" t="b">
        <f t="shared" si="71"/>
        <v>0</v>
      </c>
      <c r="CF170" s="11" t="b">
        <f t="shared" si="71"/>
        <v>0</v>
      </c>
      <c r="CG170" s="11" t="b">
        <f t="shared" si="71"/>
        <v>0</v>
      </c>
      <c r="CH170" s="11" t="b">
        <f t="shared" si="71"/>
        <v>0</v>
      </c>
      <c r="CI170" s="11" t="b">
        <f t="shared" si="71"/>
        <v>0</v>
      </c>
      <c r="CJ170" s="11" t="b">
        <f t="shared" si="70"/>
        <v>0</v>
      </c>
      <c r="CK170" s="11" t="b">
        <f t="shared" si="61"/>
        <v>0</v>
      </c>
      <c r="CL170" s="11" t="b">
        <f t="shared" si="60"/>
        <v>0</v>
      </c>
    </row>
    <row r="171" spans="1:91">
      <c r="A171" t="s">
        <v>237</v>
      </c>
      <c r="B171" t="s">
        <v>238</v>
      </c>
      <c r="C171" t="s">
        <v>53</v>
      </c>
      <c r="D171" t="s">
        <v>70</v>
      </c>
      <c r="E171" t="s">
        <v>144</v>
      </c>
      <c r="F171" t="s">
        <v>83</v>
      </c>
      <c r="G171" t="s">
        <v>72</v>
      </c>
      <c r="H171" t="s">
        <v>73</v>
      </c>
      <c r="I171" t="str">
        <f t="shared" si="53"/>
        <v>USA</v>
      </c>
      <c r="J171" t="s">
        <v>74</v>
      </c>
      <c r="K171" t="s">
        <v>60</v>
      </c>
      <c r="L171">
        <v>2</v>
      </c>
      <c r="M171">
        <v>4</v>
      </c>
      <c r="N171">
        <v>4</v>
      </c>
      <c r="O171">
        <v>4</v>
      </c>
      <c r="P171">
        <v>3</v>
      </c>
      <c r="Q171">
        <v>4</v>
      </c>
      <c r="R171">
        <v>4</v>
      </c>
      <c r="S171">
        <v>1</v>
      </c>
      <c r="T171">
        <v>3</v>
      </c>
      <c r="V171">
        <v>6</v>
      </c>
      <c r="W171">
        <v>6</v>
      </c>
      <c r="X171">
        <v>6</v>
      </c>
      <c r="Y171">
        <v>6</v>
      </c>
      <c r="Z171">
        <v>6</v>
      </c>
      <c r="AA171">
        <v>6</v>
      </c>
      <c r="AB171">
        <v>6</v>
      </c>
      <c r="AC171">
        <v>6</v>
      </c>
      <c r="AD171">
        <v>0</v>
      </c>
      <c r="AE171" s="35">
        <v>6</v>
      </c>
      <c r="AF171">
        <v>6</v>
      </c>
      <c r="AG171">
        <v>6</v>
      </c>
      <c r="AH171">
        <v>4</v>
      </c>
      <c r="AI171">
        <v>6</v>
      </c>
      <c r="AJ171">
        <v>6</v>
      </c>
      <c r="AK171">
        <v>6</v>
      </c>
      <c r="AL171">
        <v>6</v>
      </c>
      <c r="AM171">
        <v>5</v>
      </c>
      <c r="AN171">
        <v>3</v>
      </c>
      <c r="AO171">
        <v>4</v>
      </c>
      <c r="AP171">
        <v>3</v>
      </c>
      <c r="AQ171">
        <v>5</v>
      </c>
      <c r="AR171">
        <v>6</v>
      </c>
      <c r="AS171">
        <v>1</v>
      </c>
      <c r="AT171">
        <f t="shared" si="69"/>
        <v>5.75</v>
      </c>
      <c r="AU171">
        <f t="shared" si="54"/>
        <v>1</v>
      </c>
      <c r="AV171">
        <f t="shared" si="64"/>
        <v>5.25</v>
      </c>
      <c r="AW171">
        <f t="shared" si="55"/>
        <v>1</v>
      </c>
      <c r="AX171" t="s">
        <v>61</v>
      </c>
      <c r="AY171" t="s">
        <v>166</v>
      </c>
      <c r="AZ171" t="s">
        <v>239</v>
      </c>
      <c r="BA171">
        <v>2</v>
      </c>
      <c r="BC171">
        <f t="shared" si="48"/>
        <v>2</v>
      </c>
      <c r="BD171">
        <v>1</v>
      </c>
      <c r="BE171">
        <v>2</v>
      </c>
      <c r="BF171">
        <v>1</v>
      </c>
      <c r="BG171" t="s">
        <v>181</v>
      </c>
      <c r="BH171" t="s">
        <v>65</v>
      </c>
      <c r="BI171" s="1">
        <v>3.3912037037037036E-3</v>
      </c>
      <c r="BJ171" t="s">
        <v>240</v>
      </c>
      <c r="BK171" s="5" t="s">
        <v>736</v>
      </c>
      <c r="BL171" s="5" t="s">
        <v>1159</v>
      </c>
      <c r="BM171" s="11" t="b">
        <f t="shared" si="68"/>
        <v>0</v>
      </c>
      <c r="BN171" s="11" t="b">
        <f t="shared" si="68"/>
        <v>0</v>
      </c>
      <c r="BO171" s="11" t="b">
        <f t="shared" si="68"/>
        <v>1</v>
      </c>
      <c r="BP171" s="11" t="b">
        <f t="shared" si="68"/>
        <v>0</v>
      </c>
      <c r="BQ171" s="11" t="b">
        <f t="shared" si="66"/>
        <v>0</v>
      </c>
      <c r="BR171" s="11" t="b">
        <f t="shared" si="66"/>
        <v>0</v>
      </c>
      <c r="BU171" s="11" t="b">
        <f t="shared" si="57"/>
        <v>0</v>
      </c>
      <c r="BV171" s="11" t="b">
        <f t="shared" si="58"/>
        <v>0</v>
      </c>
      <c r="BW171" s="11" t="b">
        <f t="shared" si="71"/>
        <v>0</v>
      </c>
      <c r="BX171" s="11" t="b">
        <f t="shared" si="71"/>
        <v>0</v>
      </c>
      <c r="BY171" s="11" t="b">
        <f t="shared" si="71"/>
        <v>0</v>
      </c>
      <c r="BZ171" s="11" t="b">
        <f t="shared" si="71"/>
        <v>0</v>
      </c>
      <c r="CA171" s="11" t="b">
        <f t="shared" si="71"/>
        <v>0</v>
      </c>
      <c r="CB171" s="11" t="b">
        <f t="shared" si="71"/>
        <v>0</v>
      </c>
      <c r="CC171" s="11" t="b">
        <f t="shared" si="71"/>
        <v>0</v>
      </c>
      <c r="CD171" s="11" t="b">
        <f t="shared" si="71"/>
        <v>0</v>
      </c>
      <c r="CE171" s="11" t="b">
        <f t="shared" si="71"/>
        <v>0</v>
      </c>
      <c r="CF171" s="11" t="b">
        <f t="shared" si="71"/>
        <v>0</v>
      </c>
      <c r="CG171" s="11" t="b">
        <f t="shared" si="71"/>
        <v>0</v>
      </c>
      <c r="CH171" s="11" t="b">
        <f t="shared" si="71"/>
        <v>0</v>
      </c>
      <c r="CI171" s="11" t="b">
        <f t="shared" si="71"/>
        <v>0</v>
      </c>
      <c r="CJ171" s="11" t="b">
        <f t="shared" si="70"/>
        <v>0</v>
      </c>
      <c r="CK171" s="11" t="b">
        <f t="shared" si="61"/>
        <v>0</v>
      </c>
      <c r="CL171" s="11" t="b">
        <f t="shared" si="60"/>
        <v>0</v>
      </c>
      <c r="CM171" t="s">
        <v>241</v>
      </c>
    </row>
    <row r="172" spans="1:91">
      <c r="A172" t="s">
        <v>242</v>
      </c>
      <c r="B172" t="s">
        <v>243</v>
      </c>
      <c r="C172" t="s">
        <v>53</v>
      </c>
      <c r="D172" t="s">
        <v>70</v>
      </c>
      <c r="E172" t="s">
        <v>55</v>
      </c>
      <c r="F172" t="s">
        <v>56</v>
      </c>
      <c r="G172" t="s">
        <v>72</v>
      </c>
      <c r="H172" t="s">
        <v>244</v>
      </c>
      <c r="I172" t="str">
        <f t="shared" si="53"/>
        <v>Uk</v>
      </c>
      <c r="J172" t="s">
        <v>74</v>
      </c>
      <c r="K172" t="s">
        <v>98</v>
      </c>
      <c r="L172">
        <v>4</v>
      </c>
      <c r="M172">
        <v>4</v>
      </c>
      <c r="N172">
        <v>5</v>
      </c>
      <c r="O172">
        <v>3</v>
      </c>
      <c r="P172">
        <v>4</v>
      </c>
      <c r="Q172">
        <v>5</v>
      </c>
      <c r="R172">
        <v>5</v>
      </c>
      <c r="S172">
        <v>1</v>
      </c>
      <c r="T172">
        <v>2</v>
      </c>
      <c r="V172">
        <v>5</v>
      </c>
      <c r="W172">
        <v>5</v>
      </c>
      <c r="X172">
        <v>5</v>
      </c>
      <c r="Y172">
        <v>3</v>
      </c>
      <c r="Z172">
        <v>3</v>
      </c>
      <c r="AA172">
        <v>4</v>
      </c>
      <c r="AB172">
        <v>3</v>
      </c>
      <c r="AC172">
        <v>1</v>
      </c>
      <c r="AD172">
        <v>5</v>
      </c>
      <c r="AE172" s="35">
        <v>4</v>
      </c>
      <c r="AF172">
        <v>4</v>
      </c>
      <c r="AG172">
        <v>4</v>
      </c>
      <c r="AH172">
        <v>4</v>
      </c>
      <c r="AI172">
        <v>4</v>
      </c>
      <c r="AJ172">
        <v>4</v>
      </c>
      <c r="AK172">
        <v>4</v>
      </c>
      <c r="AL172">
        <v>0</v>
      </c>
      <c r="AM172">
        <v>5</v>
      </c>
      <c r="AN172">
        <v>5</v>
      </c>
      <c r="AO172">
        <v>3</v>
      </c>
      <c r="AP172">
        <v>4</v>
      </c>
      <c r="AQ172">
        <v>3</v>
      </c>
      <c r="AR172">
        <v>6</v>
      </c>
      <c r="AS172">
        <v>0</v>
      </c>
      <c r="AT172">
        <f t="shared" si="69"/>
        <v>3.5</v>
      </c>
      <c r="AU172">
        <f t="shared" si="54"/>
        <v>1</v>
      </c>
      <c r="AV172">
        <f t="shared" si="64"/>
        <v>4.125</v>
      </c>
      <c r="AW172">
        <f t="shared" si="55"/>
        <v>1</v>
      </c>
      <c r="AX172" t="s">
        <v>61</v>
      </c>
      <c r="AY172" t="s">
        <v>245</v>
      </c>
      <c r="AZ172" t="s">
        <v>246</v>
      </c>
      <c r="BA172">
        <v>1</v>
      </c>
      <c r="BC172">
        <f t="shared" si="48"/>
        <v>1</v>
      </c>
      <c r="BD172">
        <v>1</v>
      </c>
      <c r="BE172">
        <v>1</v>
      </c>
      <c r="BF172">
        <v>1</v>
      </c>
      <c r="BG172" t="s">
        <v>64</v>
      </c>
      <c r="BH172" t="s">
        <v>65</v>
      </c>
      <c r="BI172" s="1">
        <v>1.4004629629629629E-3</v>
      </c>
      <c r="BK172" s="5" t="s">
        <v>1041</v>
      </c>
      <c r="BM172" s="11" t="b">
        <f t="shared" si="68"/>
        <v>0</v>
      </c>
      <c r="BN172" s="11" t="b">
        <f t="shared" si="68"/>
        <v>0</v>
      </c>
      <c r="BO172" s="11" t="b">
        <f t="shared" si="68"/>
        <v>0</v>
      </c>
      <c r="BP172" s="11" t="b">
        <f t="shared" si="68"/>
        <v>0</v>
      </c>
      <c r="BQ172" s="11" t="b">
        <f t="shared" si="66"/>
        <v>0</v>
      </c>
      <c r="BR172" s="11" t="b">
        <f t="shared" si="66"/>
        <v>0</v>
      </c>
      <c r="BU172" s="11" t="b">
        <f t="shared" si="57"/>
        <v>0</v>
      </c>
      <c r="BV172" s="11" t="b">
        <f t="shared" si="58"/>
        <v>0</v>
      </c>
      <c r="BW172" s="11" t="b">
        <f t="shared" si="71"/>
        <v>0</v>
      </c>
      <c r="BX172" s="11" t="b">
        <f t="shared" si="71"/>
        <v>0</v>
      </c>
      <c r="BY172" s="11" t="b">
        <f t="shared" si="71"/>
        <v>0</v>
      </c>
      <c r="BZ172" s="11" t="b">
        <f t="shared" si="71"/>
        <v>0</v>
      </c>
      <c r="CA172" s="11" t="b">
        <f t="shared" si="71"/>
        <v>0</v>
      </c>
      <c r="CB172" s="11" t="b">
        <f t="shared" si="71"/>
        <v>0</v>
      </c>
      <c r="CC172" s="11" t="b">
        <f t="shared" si="71"/>
        <v>0</v>
      </c>
      <c r="CD172" s="11" t="b">
        <f t="shared" si="71"/>
        <v>0</v>
      </c>
      <c r="CE172" s="11" t="b">
        <f t="shared" si="71"/>
        <v>0</v>
      </c>
      <c r="CF172" s="11" t="b">
        <f t="shared" si="71"/>
        <v>0</v>
      </c>
      <c r="CG172" s="11" t="b">
        <f t="shared" si="71"/>
        <v>0</v>
      </c>
      <c r="CH172" s="11" t="b">
        <f t="shared" si="71"/>
        <v>0</v>
      </c>
      <c r="CI172" s="11" t="b">
        <f t="shared" si="71"/>
        <v>0</v>
      </c>
      <c r="CJ172" s="11" t="b">
        <f t="shared" si="70"/>
        <v>0</v>
      </c>
      <c r="CK172" s="11" t="b">
        <f t="shared" si="61"/>
        <v>0</v>
      </c>
      <c r="CL172" s="11" t="b">
        <f t="shared" si="60"/>
        <v>0</v>
      </c>
    </row>
    <row r="173" spans="1:91">
      <c r="A173" t="s">
        <v>247</v>
      </c>
      <c r="B173" t="s">
        <v>248</v>
      </c>
      <c r="C173" t="s">
        <v>53</v>
      </c>
      <c r="D173" t="s">
        <v>70</v>
      </c>
      <c r="E173" t="s">
        <v>71</v>
      </c>
      <c r="F173" t="s">
        <v>83</v>
      </c>
      <c r="G173" t="s">
        <v>72</v>
      </c>
      <c r="H173" t="s">
        <v>125</v>
      </c>
      <c r="I173" t="str">
        <f t="shared" si="53"/>
        <v>United Kingdom</v>
      </c>
      <c r="J173" t="s">
        <v>59</v>
      </c>
      <c r="K173" t="s">
        <v>98</v>
      </c>
      <c r="L173">
        <v>4</v>
      </c>
      <c r="M173">
        <v>5</v>
      </c>
      <c r="N173">
        <v>4</v>
      </c>
      <c r="O173">
        <v>3</v>
      </c>
      <c r="P173">
        <v>3</v>
      </c>
      <c r="Q173">
        <v>3</v>
      </c>
      <c r="R173">
        <v>4</v>
      </c>
      <c r="S173">
        <v>1</v>
      </c>
      <c r="T173">
        <v>2</v>
      </c>
      <c r="V173">
        <v>2</v>
      </c>
      <c r="W173">
        <v>5</v>
      </c>
      <c r="X173">
        <v>3</v>
      </c>
      <c r="Y173">
        <v>4</v>
      </c>
      <c r="Z173">
        <v>3</v>
      </c>
      <c r="AA173">
        <v>3</v>
      </c>
      <c r="AB173">
        <v>4</v>
      </c>
      <c r="AC173">
        <v>2</v>
      </c>
      <c r="AD173">
        <v>4</v>
      </c>
      <c r="AE173" s="35">
        <v>4</v>
      </c>
      <c r="AF173">
        <v>2</v>
      </c>
      <c r="AG173">
        <v>4</v>
      </c>
      <c r="AH173">
        <v>2</v>
      </c>
      <c r="AI173">
        <v>6</v>
      </c>
      <c r="AJ173">
        <v>5</v>
      </c>
      <c r="AK173">
        <v>2</v>
      </c>
      <c r="AL173">
        <v>1</v>
      </c>
      <c r="AM173">
        <v>3</v>
      </c>
      <c r="AN173">
        <v>3</v>
      </c>
      <c r="AO173">
        <v>3</v>
      </c>
      <c r="AP173">
        <v>3</v>
      </c>
      <c r="AQ173">
        <v>3</v>
      </c>
      <c r="AR173">
        <v>6</v>
      </c>
      <c r="AS173">
        <v>0</v>
      </c>
      <c r="AT173">
        <f t="shared" si="69"/>
        <v>3.25</v>
      </c>
      <c r="AU173">
        <f t="shared" si="54"/>
        <v>1</v>
      </c>
      <c r="AV173">
        <f t="shared" si="64"/>
        <v>3.5</v>
      </c>
      <c r="AW173">
        <f t="shared" si="55"/>
        <v>1</v>
      </c>
      <c r="AX173" t="s">
        <v>86</v>
      </c>
      <c r="AY173" t="s">
        <v>139</v>
      </c>
      <c r="AZ173" t="s">
        <v>249</v>
      </c>
      <c r="BA173">
        <v>1</v>
      </c>
      <c r="BC173">
        <f t="shared" si="48"/>
        <v>1</v>
      </c>
      <c r="BD173">
        <v>1</v>
      </c>
      <c r="BE173">
        <v>4</v>
      </c>
      <c r="BF173">
        <v>1</v>
      </c>
      <c r="BG173" t="s">
        <v>106</v>
      </c>
      <c r="BH173" t="s">
        <v>90</v>
      </c>
      <c r="BI173" s="1">
        <v>3.8888888888888883E-3</v>
      </c>
      <c r="BJ173" t="s">
        <v>250</v>
      </c>
      <c r="BK173" s="5" t="s">
        <v>1042</v>
      </c>
      <c r="BM173" s="11" t="b">
        <f t="shared" si="68"/>
        <v>0</v>
      </c>
      <c r="BN173" s="11" t="b">
        <f t="shared" si="68"/>
        <v>0</v>
      </c>
      <c r="BO173" s="11" t="b">
        <f t="shared" si="68"/>
        <v>0</v>
      </c>
      <c r="BP173" s="11" t="b">
        <f t="shared" si="68"/>
        <v>0</v>
      </c>
      <c r="BQ173" s="11" t="b">
        <f t="shared" si="66"/>
        <v>0</v>
      </c>
      <c r="BR173" s="11" t="b">
        <f t="shared" si="66"/>
        <v>0</v>
      </c>
      <c r="BS173" s="5" t="s">
        <v>1085</v>
      </c>
      <c r="BT173" s="5" t="s">
        <v>1073</v>
      </c>
      <c r="BU173" s="11" t="b">
        <f t="shared" si="57"/>
        <v>0</v>
      </c>
      <c r="BV173" s="11" t="b">
        <f t="shared" si="58"/>
        <v>0</v>
      </c>
      <c r="BW173" s="11" t="b">
        <f t="shared" si="71"/>
        <v>1</v>
      </c>
      <c r="BX173" s="11" t="b">
        <f t="shared" si="71"/>
        <v>1</v>
      </c>
      <c r="BY173" s="11" t="b">
        <f t="shared" si="71"/>
        <v>0</v>
      </c>
      <c r="BZ173" s="11" t="b">
        <f t="shared" si="71"/>
        <v>0</v>
      </c>
      <c r="CA173" s="11" t="b">
        <f t="shared" si="71"/>
        <v>0</v>
      </c>
      <c r="CB173" s="11" t="b">
        <f t="shared" si="71"/>
        <v>0</v>
      </c>
      <c r="CC173" s="11" t="b">
        <f t="shared" si="71"/>
        <v>0</v>
      </c>
      <c r="CD173" s="11" t="b">
        <f t="shared" si="71"/>
        <v>0</v>
      </c>
      <c r="CE173" s="11" t="b">
        <f t="shared" si="71"/>
        <v>0</v>
      </c>
      <c r="CF173" s="11" t="b">
        <f t="shared" si="71"/>
        <v>0</v>
      </c>
      <c r="CG173" s="11" t="b">
        <f t="shared" si="71"/>
        <v>1</v>
      </c>
      <c r="CH173" s="11" t="b">
        <f t="shared" si="71"/>
        <v>0</v>
      </c>
      <c r="CI173" s="11" t="b">
        <f t="shared" si="71"/>
        <v>0</v>
      </c>
      <c r="CJ173" s="11" t="b">
        <f t="shared" si="70"/>
        <v>0</v>
      </c>
      <c r="CK173" s="11" t="b">
        <f t="shared" si="61"/>
        <v>1</v>
      </c>
      <c r="CL173" s="11" t="b">
        <f t="shared" si="60"/>
        <v>0</v>
      </c>
      <c r="CM173" t="s">
        <v>251</v>
      </c>
    </row>
    <row r="174" spans="1:91">
      <c r="A174" t="s">
        <v>252</v>
      </c>
      <c r="B174" t="s">
        <v>253</v>
      </c>
      <c r="C174" t="s">
        <v>53</v>
      </c>
      <c r="D174" t="s">
        <v>54</v>
      </c>
      <c r="E174" t="s">
        <v>55</v>
      </c>
      <c r="F174" t="s">
        <v>56</v>
      </c>
      <c r="G174" t="s">
        <v>72</v>
      </c>
      <c r="H174" t="s">
        <v>254</v>
      </c>
      <c r="I174" t="str">
        <f t="shared" si="53"/>
        <v>Poland</v>
      </c>
      <c r="J174" t="s">
        <v>59</v>
      </c>
      <c r="K174" t="s">
        <v>60</v>
      </c>
      <c r="L174">
        <v>2</v>
      </c>
      <c r="M174">
        <v>4</v>
      </c>
      <c r="N174">
        <v>4</v>
      </c>
      <c r="O174">
        <v>5</v>
      </c>
      <c r="P174">
        <v>4</v>
      </c>
      <c r="Q174">
        <v>4</v>
      </c>
      <c r="R174">
        <v>3</v>
      </c>
      <c r="S174">
        <v>0</v>
      </c>
      <c r="U174">
        <v>6</v>
      </c>
      <c r="V174">
        <v>6</v>
      </c>
      <c r="W174">
        <v>6</v>
      </c>
      <c r="X174">
        <v>6</v>
      </c>
      <c r="Y174">
        <v>6</v>
      </c>
      <c r="Z174">
        <v>6</v>
      </c>
      <c r="AA174">
        <v>5</v>
      </c>
      <c r="AB174">
        <v>6</v>
      </c>
      <c r="AC174">
        <v>1</v>
      </c>
      <c r="AD174">
        <v>5</v>
      </c>
      <c r="AE174" s="35">
        <v>5</v>
      </c>
      <c r="AF174">
        <v>6</v>
      </c>
      <c r="AG174">
        <v>6</v>
      </c>
      <c r="AH174">
        <v>5</v>
      </c>
      <c r="AI174">
        <v>5</v>
      </c>
      <c r="AJ174">
        <v>6</v>
      </c>
      <c r="AK174">
        <v>6</v>
      </c>
      <c r="AL174">
        <v>4</v>
      </c>
      <c r="AM174">
        <v>5</v>
      </c>
      <c r="AN174">
        <v>6</v>
      </c>
      <c r="AO174">
        <v>6</v>
      </c>
      <c r="AP174">
        <v>5</v>
      </c>
      <c r="AQ174">
        <v>6</v>
      </c>
      <c r="AR174">
        <v>6</v>
      </c>
      <c r="AS174">
        <v>2</v>
      </c>
      <c r="AT174">
        <f t="shared" si="69"/>
        <v>5.375</v>
      </c>
      <c r="AU174">
        <f t="shared" si="54"/>
        <v>1</v>
      </c>
      <c r="AV174">
        <f t="shared" si="64"/>
        <v>5.75</v>
      </c>
      <c r="AW174">
        <f t="shared" si="55"/>
        <v>1</v>
      </c>
      <c r="AX174" t="s">
        <v>145</v>
      </c>
      <c r="AY174" t="s">
        <v>255</v>
      </c>
      <c r="AZ174" t="s">
        <v>256</v>
      </c>
      <c r="BA174">
        <v>1</v>
      </c>
      <c r="BC174">
        <f t="shared" si="48"/>
        <v>1</v>
      </c>
      <c r="BD174">
        <v>1</v>
      </c>
      <c r="BE174">
        <v>1</v>
      </c>
      <c r="BF174">
        <v>1</v>
      </c>
      <c r="BG174" t="s">
        <v>257</v>
      </c>
      <c r="BH174" t="s">
        <v>149</v>
      </c>
      <c r="BI174" s="1">
        <v>1.8518518518518517E-3</v>
      </c>
      <c r="BK174" s="5" t="s">
        <v>1041</v>
      </c>
      <c r="BM174" s="11" t="b">
        <f t="shared" si="68"/>
        <v>0</v>
      </c>
      <c r="BN174" s="11" t="b">
        <f t="shared" si="68"/>
        <v>0</v>
      </c>
      <c r="BO174" s="11" t="b">
        <f t="shared" si="68"/>
        <v>0</v>
      </c>
      <c r="BP174" s="11" t="b">
        <f t="shared" si="68"/>
        <v>0</v>
      </c>
      <c r="BQ174" s="11" t="b">
        <f t="shared" si="66"/>
        <v>0</v>
      </c>
      <c r="BR174" s="11" t="b">
        <f t="shared" si="66"/>
        <v>0</v>
      </c>
      <c r="BU174" s="11" t="b">
        <f t="shared" si="57"/>
        <v>0</v>
      </c>
      <c r="BV174" s="11" t="b">
        <f t="shared" si="58"/>
        <v>0</v>
      </c>
      <c r="BW174" s="11" t="b">
        <f t="shared" si="71"/>
        <v>0</v>
      </c>
      <c r="BX174" s="11" t="b">
        <f t="shared" si="71"/>
        <v>0</v>
      </c>
      <c r="BY174" s="11" t="b">
        <f t="shared" si="71"/>
        <v>0</v>
      </c>
      <c r="BZ174" s="11" t="b">
        <f t="shared" si="71"/>
        <v>0</v>
      </c>
      <c r="CA174" s="11" t="b">
        <f t="shared" si="71"/>
        <v>0</v>
      </c>
      <c r="CB174" s="11" t="b">
        <f t="shared" si="71"/>
        <v>0</v>
      </c>
      <c r="CC174" s="11" t="b">
        <f t="shared" si="71"/>
        <v>0</v>
      </c>
      <c r="CD174" s="11" t="b">
        <f t="shared" si="71"/>
        <v>0</v>
      </c>
      <c r="CE174" s="11" t="b">
        <f t="shared" si="71"/>
        <v>0</v>
      </c>
      <c r="CF174" s="11" t="b">
        <f t="shared" si="71"/>
        <v>0</v>
      </c>
      <c r="CG174" s="11" t="b">
        <f t="shared" si="71"/>
        <v>0</v>
      </c>
      <c r="CH174" s="11" t="b">
        <f t="shared" si="71"/>
        <v>0</v>
      </c>
      <c r="CI174" s="11" t="b">
        <f t="shared" si="71"/>
        <v>0</v>
      </c>
      <c r="CJ174" s="11" t="b">
        <f t="shared" si="70"/>
        <v>0</v>
      </c>
      <c r="CK174" s="11" t="b">
        <f t="shared" si="61"/>
        <v>0</v>
      </c>
      <c r="CL174" s="11" t="b">
        <f t="shared" si="60"/>
        <v>0</v>
      </c>
    </row>
    <row r="175" spans="1:91">
      <c r="A175" t="s">
        <v>258</v>
      </c>
      <c r="B175" t="s">
        <v>259</v>
      </c>
      <c r="C175" t="s">
        <v>53</v>
      </c>
      <c r="D175" t="s">
        <v>54</v>
      </c>
      <c r="E175" t="s">
        <v>71</v>
      </c>
      <c r="F175" t="s">
        <v>116</v>
      </c>
      <c r="G175" t="s">
        <v>124</v>
      </c>
      <c r="H175" t="s">
        <v>260</v>
      </c>
      <c r="I175" t="str">
        <f t="shared" si="53"/>
        <v>Greece</v>
      </c>
      <c r="J175" t="s">
        <v>59</v>
      </c>
      <c r="K175" t="s">
        <v>60</v>
      </c>
      <c r="L175">
        <v>0</v>
      </c>
      <c r="M175">
        <v>3</v>
      </c>
      <c r="N175">
        <v>0</v>
      </c>
      <c r="O175">
        <v>3</v>
      </c>
      <c r="P175">
        <v>2</v>
      </c>
      <c r="Q175">
        <v>5</v>
      </c>
      <c r="R175">
        <v>0</v>
      </c>
      <c r="S175">
        <v>0</v>
      </c>
      <c r="U175">
        <v>4</v>
      </c>
      <c r="V175">
        <v>4</v>
      </c>
      <c r="W175">
        <v>2</v>
      </c>
      <c r="X175">
        <v>4</v>
      </c>
      <c r="Y175">
        <v>4</v>
      </c>
      <c r="Z175">
        <v>5</v>
      </c>
      <c r="AA175">
        <v>5</v>
      </c>
      <c r="AB175">
        <v>3</v>
      </c>
      <c r="AC175">
        <v>1</v>
      </c>
      <c r="AD175">
        <v>5</v>
      </c>
      <c r="AE175" s="35">
        <v>3</v>
      </c>
      <c r="AF175">
        <v>5</v>
      </c>
      <c r="AG175">
        <v>1</v>
      </c>
      <c r="AH175">
        <v>1</v>
      </c>
      <c r="AI175">
        <v>6</v>
      </c>
      <c r="AJ175">
        <v>5</v>
      </c>
      <c r="AK175">
        <v>4</v>
      </c>
      <c r="AL175">
        <v>2</v>
      </c>
      <c r="AM175">
        <v>1</v>
      </c>
      <c r="AN175">
        <v>1</v>
      </c>
      <c r="AO175">
        <v>2</v>
      </c>
      <c r="AP175">
        <v>1</v>
      </c>
      <c r="AQ175">
        <v>2</v>
      </c>
      <c r="AR175">
        <v>6</v>
      </c>
      <c r="AS175">
        <v>1</v>
      </c>
      <c r="AT175">
        <f t="shared" si="69"/>
        <v>3.375</v>
      </c>
      <c r="AU175">
        <f t="shared" si="54"/>
        <v>1</v>
      </c>
      <c r="AV175">
        <f t="shared" si="64"/>
        <v>4</v>
      </c>
      <c r="AW175">
        <f t="shared" si="55"/>
        <v>1</v>
      </c>
      <c r="AX175" t="s">
        <v>61</v>
      </c>
      <c r="AY175" t="s">
        <v>261</v>
      </c>
      <c r="AZ175" t="s">
        <v>262</v>
      </c>
      <c r="BA175">
        <v>0</v>
      </c>
      <c r="BB175">
        <v>1</v>
      </c>
      <c r="BC175">
        <f t="shared" si="48"/>
        <v>1</v>
      </c>
      <c r="BD175">
        <v>1</v>
      </c>
      <c r="BE175">
        <v>1</v>
      </c>
      <c r="BF175">
        <v>1</v>
      </c>
      <c r="BG175" t="s">
        <v>64</v>
      </c>
      <c r="BH175" t="s">
        <v>65</v>
      </c>
      <c r="BI175" s="1">
        <v>3.1134259259259257E-3</v>
      </c>
      <c r="BK175" s="5" t="s">
        <v>1041</v>
      </c>
      <c r="BM175" s="11" t="b">
        <f t="shared" si="68"/>
        <v>0</v>
      </c>
      <c r="BN175" s="11" t="b">
        <f t="shared" si="68"/>
        <v>0</v>
      </c>
      <c r="BO175" s="11" t="b">
        <f t="shared" si="68"/>
        <v>0</v>
      </c>
      <c r="BP175" s="11" t="b">
        <f t="shared" si="68"/>
        <v>0</v>
      </c>
      <c r="BQ175" s="11" t="b">
        <f t="shared" si="66"/>
        <v>0</v>
      </c>
      <c r="BR175" s="11" t="b">
        <f t="shared" si="66"/>
        <v>0</v>
      </c>
      <c r="BU175" s="11" t="b">
        <f t="shared" si="57"/>
        <v>0</v>
      </c>
      <c r="BV175" s="11" t="b">
        <f t="shared" si="58"/>
        <v>0</v>
      </c>
      <c r="BW175" s="11" t="b">
        <f t="shared" si="71"/>
        <v>0</v>
      </c>
      <c r="BX175" s="11" t="b">
        <f t="shared" si="71"/>
        <v>0</v>
      </c>
      <c r="BY175" s="11" t="b">
        <f t="shared" si="71"/>
        <v>0</v>
      </c>
      <c r="BZ175" s="11" t="b">
        <f t="shared" si="71"/>
        <v>0</v>
      </c>
      <c r="CA175" s="11" t="b">
        <f t="shared" si="71"/>
        <v>0</v>
      </c>
      <c r="CB175" s="11" t="b">
        <f t="shared" si="71"/>
        <v>0</v>
      </c>
      <c r="CC175" s="11" t="b">
        <f t="shared" si="71"/>
        <v>0</v>
      </c>
      <c r="CD175" s="11" t="b">
        <f t="shared" si="71"/>
        <v>0</v>
      </c>
      <c r="CE175" s="11" t="b">
        <f t="shared" si="71"/>
        <v>0</v>
      </c>
      <c r="CF175" s="11" t="b">
        <f t="shared" si="71"/>
        <v>0</v>
      </c>
      <c r="CG175" s="11" t="b">
        <f t="shared" si="71"/>
        <v>0</v>
      </c>
      <c r="CH175" s="11" t="b">
        <f t="shared" si="71"/>
        <v>0</v>
      </c>
      <c r="CI175" s="11" t="b">
        <f t="shared" si="71"/>
        <v>0</v>
      </c>
      <c r="CJ175" s="11" t="b">
        <f t="shared" si="70"/>
        <v>0</v>
      </c>
      <c r="CK175" s="11" t="b">
        <f t="shared" si="61"/>
        <v>0</v>
      </c>
      <c r="CL175" s="11" t="b">
        <f t="shared" si="60"/>
        <v>0</v>
      </c>
    </row>
    <row r="176" spans="1:91">
      <c r="A176" t="s">
        <v>263</v>
      </c>
      <c r="B176" t="s">
        <v>264</v>
      </c>
      <c r="C176" t="s">
        <v>53</v>
      </c>
      <c r="D176" t="s">
        <v>54</v>
      </c>
      <c r="E176" t="s">
        <v>55</v>
      </c>
      <c r="F176" t="s">
        <v>56</v>
      </c>
      <c r="G176" t="s">
        <v>96</v>
      </c>
      <c r="H176" t="s">
        <v>265</v>
      </c>
      <c r="I176" t="str">
        <f t="shared" si="53"/>
        <v>Argentina</v>
      </c>
      <c r="J176" t="s">
        <v>59</v>
      </c>
      <c r="K176" t="s">
        <v>60</v>
      </c>
      <c r="L176">
        <v>2</v>
      </c>
      <c r="M176">
        <v>2</v>
      </c>
      <c r="N176">
        <v>2</v>
      </c>
      <c r="O176">
        <v>4</v>
      </c>
      <c r="P176">
        <v>4</v>
      </c>
      <c r="Q176">
        <v>3</v>
      </c>
      <c r="R176">
        <v>2</v>
      </c>
      <c r="S176">
        <v>0</v>
      </c>
      <c r="U176">
        <v>4</v>
      </c>
      <c r="V176">
        <v>2</v>
      </c>
      <c r="W176">
        <v>6</v>
      </c>
      <c r="X176">
        <v>2</v>
      </c>
      <c r="Y176">
        <v>2</v>
      </c>
      <c r="Z176">
        <v>3</v>
      </c>
      <c r="AA176">
        <v>4</v>
      </c>
      <c r="AB176">
        <v>1</v>
      </c>
      <c r="AC176">
        <v>3</v>
      </c>
      <c r="AD176">
        <v>3</v>
      </c>
      <c r="AE176" s="35">
        <v>4</v>
      </c>
      <c r="AF176">
        <v>3</v>
      </c>
      <c r="AG176">
        <v>3</v>
      </c>
      <c r="AH176">
        <v>1</v>
      </c>
      <c r="AI176">
        <v>5</v>
      </c>
      <c r="AJ176">
        <v>3</v>
      </c>
      <c r="AK176">
        <v>5</v>
      </c>
      <c r="AL176">
        <v>1</v>
      </c>
      <c r="AM176">
        <v>4</v>
      </c>
      <c r="AN176">
        <v>4</v>
      </c>
      <c r="AO176">
        <v>4</v>
      </c>
      <c r="AP176">
        <v>4</v>
      </c>
      <c r="AQ176">
        <v>3</v>
      </c>
      <c r="AR176">
        <v>6</v>
      </c>
      <c r="AS176">
        <v>1</v>
      </c>
      <c r="AT176">
        <f t="shared" si="69"/>
        <v>3.125</v>
      </c>
      <c r="AU176">
        <f t="shared" si="54"/>
        <v>1</v>
      </c>
      <c r="AV176">
        <f t="shared" si="64"/>
        <v>2.875</v>
      </c>
      <c r="AW176">
        <f t="shared" si="55"/>
        <v>0</v>
      </c>
      <c r="AX176" t="s">
        <v>86</v>
      </c>
      <c r="AY176" t="s">
        <v>166</v>
      </c>
      <c r="AZ176" t="s">
        <v>167</v>
      </c>
      <c r="BA176">
        <v>0</v>
      </c>
      <c r="BC176">
        <f t="shared" si="48"/>
        <v>0</v>
      </c>
      <c r="BD176">
        <v>1</v>
      </c>
      <c r="BE176">
        <v>4</v>
      </c>
      <c r="BF176">
        <v>1</v>
      </c>
      <c r="BG176" t="s">
        <v>266</v>
      </c>
      <c r="BH176" t="s">
        <v>90</v>
      </c>
      <c r="BI176" s="1">
        <v>1.224537037037037E-2</v>
      </c>
      <c r="BK176" s="5" t="s">
        <v>1041</v>
      </c>
      <c r="BM176" s="11" t="b">
        <f t="shared" si="68"/>
        <v>0</v>
      </c>
      <c r="BN176" s="11" t="b">
        <f t="shared" si="68"/>
        <v>0</v>
      </c>
      <c r="BO176" s="11" t="b">
        <f t="shared" si="68"/>
        <v>0</v>
      </c>
      <c r="BP176" s="11" t="b">
        <f t="shared" si="68"/>
        <v>0</v>
      </c>
      <c r="BQ176" s="11" t="b">
        <f t="shared" si="66"/>
        <v>0</v>
      </c>
      <c r="BR176" s="11" t="b">
        <f t="shared" si="66"/>
        <v>0</v>
      </c>
      <c r="BU176" s="11" t="b">
        <f t="shared" si="57"/>
        <v>0</v>
      </c>
      <c r="BV176" s="11" t="b">
        <f t="shared" si="58"/>
        <v>0</v>
      </c>
      <c r="BW176" s="11" t="b">
        <f t="shared" si="71"/>
        <v>0</v>
      </c>
      <c r="BX176" s="11" t="b">
        <f t="shared" si="71"/>
        <v>0</v>
      </c>
      <c r="BY176" s="11" t="b">
        <f t="shared" si="71"/>
        <v>0</v>
      </c>
      <c r="BZ176" s="11" t="b">
        <f t="shared" si="71"/>
        <v>0</v>
      </c>
      <c r="CA176" s="11" t="b">
        <f t="shared" si="71"/>
        <v>0</v>
      </c>
      <c r="CB176" s="11" t="b">
        <f t="shared" si="71"/>
        <v>0</v>
      </c>
      <c r="CC176" s="11" t="b">
        <f t="shared" si="71"/>
        <v>0</v>
      </c>
      <c r="CD176" s="11" t="b">
        <f t="shared" si="71"/>
        <v>0</v>
      </c>
      <c r="CE176" s="11" t="b">
        <f t="shared" si="71"/>
        <v>0</v>
      </c>
      <c r="CF176" s="11" t="b">
        <f t="shared" si="71"/>
        <v>0</v>
      </c>
      <c r="CG176" s="11" t="b">
        <f t="shared" si="71"/>
        <v>0</v>
      </c>
      <c r="CH176" s="11" t="b">
        <f t="shared" si="71"/>
        <v>0</v>
      </c>
      <c r="CI176" s="11" t="b">
        <f t="shared" si="71"/>
        <v>0</v>
      </c>
      <c r="CJ176" s="11" t="b">
        <f t="shared" si="70"/>
        <v>0</v>
      </c>
      <c r="CK176" s="11" t="b">
        <f t="shared" si="61"/>
        <v>0</v>
      </c>
      <c r="CL176" s="11" t="b">
        <f t="shared" si="60"/>
        <v>0</v>
      </c>
    </row>
    <row r="177" spans="1:91">
      <c r="A177" t="s">
        <v>268</v>
      </c>
      <c r="B177" t="s">
        <v>269</v>
      </c>
      <c r="C177" t="s">
        <v>53</v>
      </c>
      <c r="D177" t="s">
        <v>54</v>
      </c>
      <c r="E177" t="s">
        <v>82</v>
      </c>
      <c r="F177" t="s">
        <v>132</v>
      </c>
      <c r="G177" t="s">
        <v>72</v>
      </c>
      <c r="H177" t="s">
        <v>260</v>
      </c>
      <c r="I177" t="str">
        <f t="shared" si="53"/>
        <v>Greece</v>
      </c>
      <c r="J177" t="s">
        <v>59</v>
      </c>
      <c r="K177" t="s">
        <v>60</v>
      </c>
      <c r="L177">
        <v>1</v>
      </c>
      <c r="M177">
        <v>1</v>
      </c>
      <c r="N177">
        <v>0</v>
      </c>
      <c r="O177">
        <v>1</v>
      </c>
      <c r="P177">
        <v>3</v>
      </c>
      <c r="Q177">
        <v>4</v>
      </c>
      <c r="R177">
        <v>1</v>
      </c>
      <c r="S177">
        <v>0</v>
      </c>
      <c r="U177">
        <v>4</v>
      </c>
      <c r="V177">
        <v>5</v>
      </c>
      <c r="W177">
        <v>4</v>
      </c>
      <c r="X177">
        <v>4</v>
      </c>
      <c r="Y177">
        <v>6</v>
      </c>
      <c r="Z177">
        <v>4</v>
      </c>
      <c r="AA177">
        <v>3</v>
      </c>
      <c r="AB177">
        <v>3</v>
      </c>
      <c r="AC177">
        <v>3</v>
      </c>
      <c r="AD177">
        <v>3</v>
      </c>
      <c r="AE177" s="35">
        <v>6</v>
      </c>
      <c r="AF177">
        <v>5</v>
      </c>
      <c r="AG177">
        <v>4</v>
      </c>
      <c r="AH177">
        <v>5</v>
      </c>
      <c r="AI177">
        <v>6</v>
      </c>
      <c r="AJ177">
        <v>5</v>
      </c>
      <c r="AK177">
        <v>6</v>
      </c>
      <c r="AL177">
        <v>4</v>
      </c>
      <c r="AM177">
        <v>3</v>
      </c>
      <c r="AN177">
        <v>5</v>
      </c>
      <c r="AO177">
        <v>3</v>
      </c>
      <c r="AP177">
        <v>4</v>
      </c>
      <c r="AQ177">
        <v>4</v>
      </c>
      <c r="AR177">
        <v>6</v>
      </c>
      <c r="AS177">
        <v>0</v>
      </c>
      <c r="AT177">
        <f t="shared" si="69"/>
        <v>5.125</v>
      </c>
      <c r="AU177">
        <f t="shared" si="54"/>
        <v>1</v>
      </c>
      <c r="AV177">
        <f t="shared" si="64"/>
        <v>4</v>
      </c>
      <c r="AW177">
        <f t="shared" si="55"/>
        <v>1</v>
      </c>
      <c r="AX177" t="s">
        <v>61</v>
      </c>
      <c r="AY177" t="s">
        <v>270</v>
      </c>
      <c r="AZ177" t="s">
        <v>271</v>
      </c>
      <c r="BA177">
        <v>1</v>
      </c>
      <c r="BC177">
        <f t="shared" si="48"/>
        <v>1</v>
      </c>
      <c r="BD177">
        <v>1</v>
      </c>
      <c r="BE177">
        <v>1</v>
      </c>
      <c r="BF177">
        <v>1</v>
      </c>
      <c r="BG177" t="s">
        <v>64</v>
      </c>
      <c r="BH177" t="s">
        <v>65</v>
      </c>
      <c r="BK177" s="5" t="s">
        <v>1041</v>
      </c>
      <c r="BM177" s="11" t="b">
        <f t="shared" si="68"/>
        <v>0</v>
      </c>
      <c r="BN177" s="11" t="b">
        <f t="shared" si="68"/>
        <v>0</v>
      </c>
      <c r="BO177" s="11" t="b">
        <f t="shared" si="68"/>
        <v>0</v>
      </c>
      <c r="BP177" s="11" t="b">
        <f t="shared" si="68"/>
        <v>0</v>
      </c>
      <c r="BQ177" s="11" t="b">
        <f t="shared" si="66"/>
        <v>0</v>
      </c>
      <c r="BR177" s="11" t="b">
        <f t="shared" si="66"/>
        <v>0</v>
      </c>
      <c r="BU177" s="11" t="b">
        <f t="shared" si="57"/>
        <v>0</v>
      </c>
      <c r="BV177" s="11" t="b">
        <f t="shared" si="58"/>
        <v>0</v>
      </c>
      <c r="BW177" s="11" t="b">
        <f t="shared" si="71"/>
        <v>0</v>
      </c>
      <c r="BX177" s="11" t="b">
        <f t="shared" si="71"/>
        <v>0</v>
      </c>
      <c r="BY177" s="11" t="b">
        <f t="shared" si="71"/>
        <v>0</v>
      </c>
      <c r="BZ177" s="11" t="b">
        <f t="shared" si="71"/>
        <v>0</v>
      </c>
      <c r="CA177" s="11" t="b">
        <f t="shared" si="71"/>
        <v>0</v>
      </c>
      <c r="CB177" s="11" t="b">
        <f t="shared" si="71"/>
        <v>0</v>
      </c>
      <c r="CC177" s="11" t="b">
        <f t="shared" si="71"/>
        <v>0</v>
      </c>
      <c r="CD177" s="11" t="b">
        <f t="shared" si="71"/>
        <v>0</v>
      </c>
      <c r="CE177" s="11" t="b">
        <f t="shared" si="71"/>
        <v>0</v>
      </c>
      <c r="CF177" s="11" t="b">
        <f t="shared" si="71"/>
        <v>0</v>
      </c>
      <c r="CG177" s="11" t="b">
        <f t="shared" si="71"/>
        <v>0</v>
      </c>
      <c r="CH177" s="11" t="b">
        <f t="shared" si="71"/>
        <v>0</v>
      </c>
      <c r="CI177" s="11" t="b">
        <f t="shared" si="71"/>
        <v>0</v>
      </c>
      <c r="CJ177" s="11" t="b">
        <f t="shared" si="70"/>
        <v>0</v>
      </c>
      <c r="CK177" s="11" t="b">
        <f t="shared" si="61"/>
        <v>0</v>
      </c>
      <c r="CL177" s="11" t="b">
        <f t="shared" si="60"/>
        <v>0</v>
      </c>
    </row>
    <row r="178" spans="1:91">
      <c r="A178" t="s">
        <v>272</v>
      </c>
      <c r="B178" t="s">
        <v>273</v>
      </c>
      <c r="C178" t="s">
        <v>53</v>
      </c>
      <c r="D178" t="s">
        <v>70</v>
      </c>
      <c r="E178" t="s">
        <v>71</v>
      </c>
      <c r="F178" t="s">
        <v>132</v>
      </c>
      <c r="G178" t="s">
        <v>96</v>
      </c>
      <c r="H178" t="s">
        <v>84</v>
      </c>
      <c r="I178" t="str">
        <f t="shared" si="53"/>
        <v>United States</v>
      </c>
      <c r="J178" t="s">
        <v>74</v>
      </c>
      <c r="K178" t="s">
        <v>60</v>
      </c>
      <c r="L178">
        <v>2</v>
      </c>
      <c r="M178">
        <v>3</v>
      </c>
      <c r="N178">
        <v>4</v>
      </c>
      <c r="O178">
        <v>4</v>
      </c>
      <c r="P178">
        <v>4</v>
      </c>
      <c r="Q178">
        <v>4</v>
      </c>
      <c r="R178">
        <v>5</v>
      </c>
      <c r="S178">
        <v>1</v>
      </c>
      <c r="T178">
        <v>3</v>
      </c>
      <c r="V178">
        <v>3</v>
      </c>
      <c r="W178">
        <v>2</v>
      </c>
      <c r="X178">
        <v>3</v>
      </c>
      <c r="Y178">
        <v>5</v>
      </c>
      <c r="Z178">
        <v>3</v>
      </c>
      <c r="AA178">
        <v>4</v>
      </c>
      <c r="AB178">
        <v>2</v>
      </c>
      <c r="AC178">
        <v>4</v>
      </c>
      <c r="AD178">
        <v>2</v>
      </c>
      <c r="AE178" s="35">
        <v>4</v>
      </c>
      <c r="AF178">
        <v>3</v>
      </c>
      <c r="AG178">
        <v>6</v>
      </c>
      <c r="AH178">
        <v>4</v>
      </c>
      <c r="AI178">
        <v>6</v>
      </c>
      <c r="AJ178">
        <v>4</v>
      </c>
      <c r="AK178">
        <v>5</v>
      </c>
      <c r="AL178">
        <v>3</v>
      </c>
      <c r="AM178">
        <v>4</v>
      </c>
      <c r="AN178">
        <v>4</v>
      </c>
      <c r="AO178">
        <v>5</v>
      </c>
      <c r="AP178">
        <v>4</v>
      </c>
      <c r="AQ178">
        <v>4</v>
      </c>
      <c r="AR178">
        <v>6</v>
      </c>
      <c r="AS178">
        <v>2</v>
      </c>
      <c r="AT178">
        <f t="shared" si="69"/>
        <v>4.375</v>
      </c>
      <c r="AU178">
        <f t="shared" si="54"/>
        <v>1</v>
      </c>
      <c r="AV178">
        <f t="shared" si="64"/>
        <v>3</v>
      </c>
      <c r="AW178">
        <f t="shared" si="55"/>
        <v>0</v>
      </c>
      <c r="AX178" t="s">
        <v>61</v>
      </c>
      <c r="AY178" t="s">
        <v>126</v>
      </c>
      <c r="AZ178" t="s">
        <v>127</v>
      </c>
      <c r="BA178">
        <v>1</v>
      </c>
      <c r="BC178">
        <f t="shared" si="48"/>
        <v>1</v>
      </c>
      <c r="BD178">
        <v>1</v>
      </c>
      <c r="BE178">
        <v>2</v>
      </c>
      <c r="BF178">
        <v>1</v>
      </c>
      <c r="BG178" t="s">
        <v>64</v>
      </c>
      <c r="BH178" t="s">
        <v>65</v>
      </c>
      <c r="BI178" s="1">
        <v>4.1898148148148146E-3</v>
      </c>
      <c r="BJ178" t="s">
        <v>274</v>
      </c>
      <c r="BK178" s="5" t="s">
        <v>1042</v>
      </c>
      <c r="BM178" s="11" t="b">
        <f t="shared" si="68"/>
        <v>0</v>
      </c>
      <c r="BN178" s="11" t="b">
        <f t="shared" si="68"/>
        <v>0</v>
      </c>
      <c r="BO178" s="11" t="b">
        <f t="shared" si="68"/>
        <v>0</v>
      </c>
      <c r="BP178" s="11" t="b">
        <f t="shared" si="68"/>
        <v>0</v>
      </c>
      <c r="BQ178" s="11" t="b">
        <f t="shared" si="66"/>
        <v>0</v>
      </c>
      <c r="BR178" s="11" t="b">
        <f t="shared" si="66"/>
        <v>0</v>
      </c>
      <c r="BS178" s="5" t="s">
        <v>1047</v>
      </c>
      <c r="BT178" s="5" t="s">
        <v>1136</v>
      </c>
      <c r="BU178" s="11" t="b">
        <f t="shared" si="57"/>
        <v>0</v>
      </c>
      <c r="BV178" s="11" t="b">
        <f t="shared" si="58"/>
        <v>0</v>
      </c>
      <c r="BW178" s="11" t="b">
        <f t="shared" si="71"/>
        <v>1</v>
      </c>
      <c r="BX178" s="11" t="b">
        <f t="shared" si="71"/>
        <v>0</v>
      </c>
      <c r="BY178" s="11" t="b">
        <f t="shared" si="71"/>
        <v>0</v>
      </c>
      <c r="BZ178" s="11" t="b">
        <f t="shared" si="71"/>
        <v>0</v>
      </c>
      <c r="CA178" s="11" t="b">
        <f t="shared" si="71"/>
        <v>0</v>
      </c>
      <c r="CB178" s="11" t="b">
        <f t="shared" si="71"/>
        <v>0</v>
      </c>
      <c r="CC178" s="11" t="b">
        <f t="shared" si="71"/>
        <v>0</v>
      </c>
      <c r="CD178" s="11" t="b">
        <f t="shared" si="71"/>
        <v>0</v>
      </c>
      <c r="CE178" s="11" t="b">
        <f t="shared" si="71"/>
        <v>0</v>
      </c>
      <c r="CF178" s="11" t="b">
        <f t="shared" si="71"/>
        <v>0</v>
      </c>
      <c r="CG178" s="11" t="b">
        <f t="shared" si="71"/>
        <v>0</v>
      </c>
      <c r="CH178" s="11" t="b">
        <f t="shared" si="71"/>
        <v>0</v>
      </c>
      <c r="CI178" s="11" t="b">
        <f t="shared" si="71"/>
        <v>0</v>
      </c>
      <c r="CJ178" s="11" t="b">
        <f t="shared" si="70"/>
        <v>0</v>
      </c>
      <c r="CK178" s="11" t="b">
        <f t="shared" si="61"/>
        <v>0</v>
      </c>
      <c r="CL178" s="11" t="b">
        <f t="shared" si="60"/>
        <v>0</v>
      </c>
    </row>
    <row r="179" spans="1:91">
      <c r="A179" t="s">
        <v>275</v>
      </c>
      <c r="B179" t="s">
        <v>276</v>
      </c>
      <c r="C179" t="s">
        <v>53</v>
      </c>
      <c r="D179" t="s">
        <v>54</v>
      </c>
      <c r="E179" t="s">
        <v>144</v>
      </c>
      <c r="F179" t="s">
        <v>116</v>
      </c>
      <c r="G179" t="s">
        <v>96</v>
      </c>
      <c r="H179" t="s">
        <v>254</v>
      </c>
      <c r="I179" t="str">
        <f t="shared" si="53"/>
        <v>Poland</v>
      </c>
      <c r="J179" t="s">
        <v>59</v>
      </c>
      <c r="K179" t="s">
        <v>60</v>
      </c>
      <c r="L179">
        <v>2</v>
      </c>
      <c r="M179">
        <v>1</v>
      </c>
      <c r="N179">
        <v>3</v>
      </c>
      <c r="O179">
        <v>2</v>
      </c>
      <c r="P179">
        <v>2</v>
      </c>
      <c r="Q179">
        <v>3</v>
      </c>
      <c r="R179">
        <v>1</v>
      </c>
      <c r="S179">
        <v>0</v>
      </c>
      <c r="U179">
        <v>6</v>
      </c>
      <c r="V179">
        <v>5</v>
      </c>
      <c r="W179">
        <v>6</v>
      </c>
      <c r="X179">
        <v>3</v>
      </c>
      <c r="Y179">
        <v>5</v>
      </c>
      <c r="Z179">
        <v>6</v>
      </c>
      <c r="AA179">
        <v>4</v>
      </c>
      <c r="AB179">
        <v>2</v>
      </c>
      <c r="AC179">
        <v>1</v>
      </c>
      <c r="AD179">
        <v>5</v>
      </c>
      <c r="AE179" s="35">
        <v>4</v>
      </c>
      <c r="AF179">
        <v>5</v>
      </c>
      <c r="AG179">
        <v>4</v>
      </c>
      <c r="AH179">
        <v>3</v>
      </c>
      <c r="AI179">
        <v>3</v>
      </c>
      <c r="AJ179">
        <v>5</v>
      </c>
      <c r="AK179">
        <v>4</v>
      </c>
      <c r="AL179">
        <v>5</v>
      </c>
      <c r="AM179">
        <v>3</v>
      </c>
      <c r="AN179">
        <v>5</v>
      </c>
      <c r="AO179">
        <v>4</v>
      </c>
      <c r="AP179">
        <v>4</v>
      </c>
      <c r="AQ179">
        <v>4</v>
      </c>
      <c r="AR179">
        <v>6</v>
      </c>
      <c r="AS179">
        <v>3</v>
      </c>
      <c r="AT179">
        <f t="shared" si="69"/>
        <v>4.125</v>
      </c>
      <c r="AU179">
        <f t="shared" si="54"/>
        <v>1</v>
      </c>
      <c r="AV179">
        <f>AVERAGE(BH217,V179,W179,X179:AB179,AD179)</f>
        <v>4.5</v>
      </c>
      <c r="AW179">
        <f t="shared" si="55"/>
        <v>1</v>
      </c>
      <c r="AX179" t="s">
        <v>86</v>
      </c>
      <c r="AY179" t="s">
        <v>277</v>
      </c>
      <c r="AZ179" t="s">
        <v>278</v>
      </c>
      <c r="BA179">
        <v>1</v>
      </c>
      <c r="BC179">
        <f t="shared" ref="BC179" si="72">IF(BB179="",BA179,BB179)</f>
        <v>1</v>
      </c>
      <c r="BD179">
        <v>1</v>
      </c>
      <c r="BE179">
        <v>3</v>
      </c>
      <c r="BF179">
        <v>1</v>
      </c>
      <c r="BG179" t="s">
        <v>174</v>
      </c>
      <c r="BH179" t="s">
        <v>157</v>
      </c>
      <c r="BI179" s="1">
        <v>4.7916666666666672E-3</v>
      </c>
      <c r="BK179" s="5" t="s">
        <v>1041</v>
      </c>
      <c r="BM179" s="11" t="b">
        <f t="shared" si="68"/>
        <v>0</v>
      </c>
      <c r="BN179" s="11" t="b">
        <f t="shared" si="68"/>
        <v>0</v>
      </c>
      <c r="BO179" s="11" t="b">
        <f t="shared" si="68"/>
        <v>0</v>
      </c>
      <c r="BP179" s="11" t="b">
        <f t="shared" si="68"/>
        <v>0</v>
      </c>
      <c r="BQ179" s="11" t="b">
        <f t="shared" si="66"/>
        <v>0</v>
      </c>
      <c r="BR179" s="11" t="b">
        <f t="shared" si="66"/>
        <v>0</v>
      </c>
      <c r="BU179" s="11" t="b">
        <f t="shared" si="57"/>
        <v>0</v>
      </c>
      <c r="BV179" s="11" t="b">
        <f t="shared" si="58"/>
        <v>0</v>
      </c>
      <c r="BW179" s="11" t="b">
        <f t="shared" si="71"/>
        <v>0</v>
      </c>
      <c r="BX179" s="11" t="b">
        <f t="shared" si="71"/>
        <v>0</v>
      </c>
      <c r="BY179" s="11" t="b">
        <f t="shared" si="71"/>
        <v>0</v>
      </c>
      <c r="BZ179" s="11" t="b">
        <f t="shared" si="71"/>
        <v>0</v>
      </c>
      <c r="CA179" s="11" t="b">
        <f t="shared" si="71"/>
        <v>0</v>
      </c>
      <c r="CB179" s="11" t="b">
        <f t="shared" si="71"/>
        <v>0</v>
      </c>
      <c r="CC179" s="11" t="b">
        <f t="shared" si="71"/>
        <v>0</v>
      </c>
      <c r="CD179" s="11" t="b">
        <f t="shared" si="71"/>
        <v>0</v>
      </c>
      <c r="CE179" s="11" t="b">
        <f t="shared" si="71"/>
        <v>0</v>
      </c>
      <c r="CF179" s="11" t="b">
        <f t="shared" si="71"/>
        <v>0</v>
      </c>
      <c r="CG179" s="11" t="b">
        <f t="shared" si="71"/>
        <v>0</v>
      </c>
      <c r="CH179" s="11" t="b">
        <f t="shared" si="71"/>
        <v>0</v>
      </c>
      <c r="CI179" s="11" t="b">
        <f t="shared" si="71"/>
        <v>0</v>
      </c>
      <c r="CJ179" s="11" t="b">
        <f t="shared" si="70"/>
        <v>0</v>
      </c>
      <c r="CK179" s="11" t="b">
        <f t="shared" si="61"/>
        <v>0</v>
      </c>
      <c r="CL179" s="11" t="b">
        <f t="shared" si="60"/>
        <v>0</v>
      </c>
    </row>
    <row r="180" spans="1:91" s="10" customFormat="1">
      <c r="A180" s="10" t="s">
        <v>1290</v>
      </c>
      <c r="AE180" s="36"/>
      <c r="BM180" s="11"/>
      <c r="BN180" s="11"/>
      <c r="BO180" s="11"/>
      <c r="BP180" s="11"/>
      <c r="BQ180" s="11"/>
      <c r="BR180" s="11"/>
      <c r="BU180" s="11"/>
      <c r="BV180" s="11"/>
      <c r="BW180" s="11"/>
      <c r="BX180" s="11"/>
      <c r="BY180" s="11"/>
      <c r="BZ180" s="11"/>
      <c r="CA180" s="11"/>
      <c r="CB180" s="11"/>
      <c r="CC180" s="11"/>
      <c r="CD180" s="11"/>
      <c r="CE180" s="11"/>
      <c r="CF180" s="11"/>
      <c r="CG180" s="11"/>
      <c r="CH180" s="11"/>
      <c r="CI180" s="11"/>
      <c r="CJ180" s="11"/>
      <c r="CK180" s="11"/>
      <c r="CL180" s="11"/>
    </row>
    <row r="181" spans="1:91">
      <c r="A181" t="s">
        <v>1173</v>
      </c>
      <c r="B181" t="s">
        <v>1174</v>
      </c>
      <c r="C181" t="s">
        <v>281</v>
      </c>
      <c r="D181" t="s">
        <v>81</v>
      </c>
      <c r="E181" t="s">
        <v>71</v>
      </c>
      <c r="F181" t="s">
        <v>56</v>
      </c>
      <c r="G181" t="s">
        <v>96</v>
      </c>
      <c r="H181" t="s">
        <v>109</v>
      </c>
      <c r="J181" t="s">
        <v>74</v>
      </c>
      <c r="K181" t="s">
        <v>98</v>
      </c>
      <c r="L181">
        <v>2</v>
      </c>
      <c r="M181">
        <v>2</v>
      </c>
      <c r="N181">
        <v>3</v>
      </c>
      <c r="O181">
        <v>2</v>
      </c>
      <c r="P181">
        <v>2</v>
      </c>
      <c r="Q181">
        <v>3</v>
      </c>
      <c r="R181">
        <v>3</v>
      </c>
      <c r="V181">
        <v>3</v>
      </c>
      <c r="W181">
        <v>0</v>
      </c>
      <c r="X181">
        <v>0</v>
      </c>
      <c r="Y181">
        <v>1</v>
      </c>
      <c r="Z181">
        <v>1</v>
      </c>
      <c r="AA181">
        <v>2</v>
      </c>
      <c r="AB181">
        <v>1</v>
      </c>
      <c r="AC181">
        <v>1</v>
      </c>
      <c r="AD181">
        <v>0</v>
      </c>
      <c r="AE181" s="35">
        <v>3</v>
      </c>
      <c r="AF181">
        <v>0</v>
      </c>
      <c r="AG181">
        <v>6</v>
      </c>
      <c r="AH181">
        <v>6</v>
      </c>
      <c r="AI181">
        <v>0</v>
      </c>
      <c r="AJ181">
        <v>0</v>
      </c>
      <c r="AK181">
        <v>4</v>
      </c>
      <c r="AL181">
        <v>3</v>
      </c>
      <c r="AM181">
        <v>3</v>
      </c>
      <c r="AN181">
        <v>3</v>
      </c>
      <c r="AO181">
        <v>3</v>
      </c>
      <c r="AP181">
        <v>5</v>
      </c>
      <c r="AQ181">
        <v>0</v>
      </c>
      <c r="AR181">
        <v>3</v>
      </c>
      <c r="AS181">
        <v>0</v>
      </c>
      <c r="AT181">
        <v>4</v>
      </c>
      <c r="AU181">
        <v>0</v>
      </c>
      <c r="AV181">
        <v>6</v>
      </c>
      <c r="AW181">
        <v>0</v>
      </c>
      <c r="AX181" t="s">
        <v>1167</v>
      </c>
      <c r="AY181" t="s">
        <v>267</v>
      </c>
      <c r="AZ181" t="s">
        <v>1175</v>
      </c>
      <c r="BA181">
        <v>2</v>
      </c>
      <c r="BD181">
        <v>1</v>
      </c>
      <c r="BE181">
        <v>5</v>
      </c>
      <c r="BF181">
        <v>1</v>
      </c>
      <c r="BG181" t="s">
        <v>839</v>
      </c>
      <c r="BH181" t="s">
        <v>370</v>
      </c>
      <c r="BI181" s="1">
        <v>1.0694444444444444E-2</v>
      </c>
      <c r="BJ181" t="s">
        <v>1176</v>
      </c>
      <c r="BK181" s="5" t="s">
        <v>1051</v>
      </c>
      <c r="BL181" s="5" t="s">
        <v>1151</v>
      </c>
      <c r="BM181" s="11">
        <f>COUNTIF(BM3:BM179,TRUE)</f>
        <v>7</v>
      </c>
      <c r="BN181" s="11">
        <f t="shared" ref="BN181:BR181" si="73">COUNTIF(BN3:BN179,TRUE)</f>
        <v>6</v>
      </c>
      <c r="BO181" s="11">
        <f t="shared" si="73"/>
        <v>7</v>
      </c>
      <c r="BP181" s="11">
        <f t="shared" si="73"/>
        <v>5</v>
      </c>
      <c r="BQ181" s="11">
        <f t="shared" si="73"/>
        <v>6</v>
      </c>
      <c r="BR181" s="11">
        <f t="shared" si="73"/>
        <v>3</v>
      </c>
      <c r="BS181" s="5" t="s">
        <v>1291</v>
      </c>
      <c r="BT181" s="5" t="s">
        <v>1292</v>
      </c>
    </row>
    <row r="182" spans="1:91">
      <c r="A182" t="s">
        <v>1184</v>
      </c>
      <c r="B182" t="s">
        <v>1185</v>
      </c>
      <c r="C182" t="s">
        <v>281</v>
      </c>
      <c r="D182" t="s">
        <v>70</v>
      </c>
      <c r="E182" t="s">
        <v>55</v>
      </c>
      <c r="F182" t="s">
        <v>56</v>
      </c>
      <c r="G182" t="s">
        <v>96</v>
      </c>
      <c r="H182" t="s">
        <v>1186</v>
      </c>
      <c r="J182" t="s">
        <v>59</v>
      </c>
      <c r="K182" t="s">
        <v>60</v>
      </c>
      <c r="L182">
        <v>2</v>
      </c>
      <c r="M182">
        <v>2</v>
      </c>
      <c r="N182">
        <v>3</v>
      </c>
      <c r="O182">
        <v>3</v>
      </c>
      <c r="P182">
        <v>3</v>
      </c>
      <c r="Q182">
        <v>4</v>
      </c>
      <c r="R182">
        <v>3</v>
      </c>
      <c r="BK182" s="5" t="s">
        <v>1299</v>
      </c>
      <c r="BM182" s="44">
        <f>BM181/$BK$218</f>
        <v>0.16279069767441862</v>
      </c>
      <c r="BN182" s="44">
        <f t="shared" ref="BN182:BR182" si="74">BN181/$BK$218</f>
        <v>0.13953488372093023</v>
      </c>
      <c r="BO182" s="44">
        <f t="shared" si="74"/>
        <v>0.16279069767441862</v>
      </c>
      <c r="BP182" s="44">
        <f t="shared" si="74"/>
        <v>0.11627906976744186</v>
      </c>
      <c r="BQ182" s="44">
        <f t="shared" si="74"/>
        <v>0.13953488372093023</v>
      </c>
      <c r="BR182" s="44">
        <f t="shared" si="74"/>
        <v>6.9767441860465115E-2</v>
      </c>
    </row>
    <row r="183" spans="1:91">
      <c r="A183" t="s">
        <v>1201</v>
      </c>
      <c r="B183" t="s">
        <v>1202</v>
      </c>
      <c r="C183" t="s">
        <v>281</v>
      </c>
      <c r="D183" t="s">
        <v>54</v>
      </c>
      <c r="E183" t="s">
        <v>82</v>
      </c>
      <c r="F183" t="s">
        <v>56</v>
      </c>
      <c r="G183" t="s">
        <v>57</v>
      </c>
      <c r="H183" t="s">
        <v>254</v>
      </c>
      <c r="J183" t="s">
        <v>59</v>
      </c>
      <c r="K183" t="s">
        <v>60</v>
      </c>
      <c r="L183">
        <v>1</v>
      </c>
      <c r="M183">
        <v>1</v>
      </c>
      <c r="N183">
        <v>2</v>
      </c>
      <c r="O183">
        <v>1</v>
      </c>
      <c r="P183">
        <v>0</v>
      </c>
      <c r="Q183">
        <v>3</v>
      </c>
      <c r="R183">
        <v>2</v>
      </c>
      <c r="V183">
        <v>4</v>
      </c>
      <c r="W183">
        <v>3</v>
      </c>
      <c r="X183">
        <v>3</v>
      </c>
      <c r="Y183">
        <v>3</v>
      </c>
      <c r="Z183">
        <v>2</v>
      </c>
      <c r="AA183">
        <v>3</v>
      </c>
      <c r="AB183">
        <v>3</v>
      </c>
      <c r="AC183">
        <v>5</v>
      </c>
      <c r="AD183">
        <v>1</v>
      </c>
      <c r="AE183" s="35">
        <v>4</v>
      </c>
      <c r="AF183">
        <v>4</v>
      </c>
      <c r="AG183">
        <v>2</v>
      </c>
      <c r="AH183">
        <v>4</v>
      </c>
      <c r="AI183">
        <v>2</v>
      </c>
      <c r="AJ183">
        <v>2</v>
      </c>
      <c r="AK183">
        <v>4</v>
      </c>
      <c r="AL183">
        <v>4</v>
      </c>
      <c r="AM183">
        <v>4</v>
      </c>
      <c r="AN183">
        <v>4</v>
      </c>
      <c r="AO183">
        <v>4</v>
      </c>
      <c r="AP183">
        <v>3</v>
      </c>
      <c r="AQ183">
        <v>2</v>
      </c>
      <c r="AR183">
        <v>4</v>
      </c>
      <c r="AS183">
        <v>1</v>
      </c>
      <c r="AT183">
        <v>3</v>
      </c>
      <c r="AU183">
        <v>4</v>
      </c>
      <c r="AV183">
        <v>6</v>
      </c>
      <c r="AW183">
        <v>4</v>
      </c>
      <c r="AX183" t="s">
        <v>1167</v>
      </c>
      <c r="AY183" t="s">
        <v>659</v>
      </c>
      <c r="AZ183" t="s">
        <v>1203</v>
      </c>
      <c r="BA183">
        <v>1</v>
      </c>
      <c r="BD183">
        <v>4</v>
      </c>
      <c r="BE183">
        <v>3</v>
      </c>
      <c r="BF183">
        <v>3</v>
      </c>
      <c r="BG183" t="s">
        <v>1204</v>
      </c>
      <c r="BH183" t="s">
        <v>1168</v>
      </c>
      <c r="BI183" s="1">
        <v>6.4467592592592597E-3</v>
      </c>
      <c r="BJ183" t="s">
        <v>1205</v>
      </c>
      <c r="BK183" s="5" t="s">
        <v>1042</v>
      </c>
      <c r="BM183" s="44">
        <f>BM181/$BK$222</f>
        <v>6.4814814814814811E-2</v>
      </c>
      <c r="BN183" s="44">
        <f t="shared" ref="BN183:BR183" si="75">BN181/$BK$222</f>
        <v>5.5555555555555552E-2</v>
      </c>
      <c r="BO183" s="44">
        <f t="shared" si="75"/>
        <v>6.4814814814814811E-2</v>
      </c>
      <c r="BP183" s="44">
        <f t="shared" si="75"/>
        <v>4.6296296296296294E-2</v>
      </c>
      <c r="BQ183" s="44">
        <f t="shared" si="75"/>
        <v>5.5555555555555552E-2</v>
      </c>
      <c r="BR183" s="44">
        <f t="shared" si="75"/>
        <v>2.7777777777777776E-2</v>
      </c>
      <c r="BS183" s="5" t="s">
        <v>1293</v>
      </c>
      <c r="BT183" s="5" t="s">
        <v>1294</v>
      </c>
    </row>
    <row r="184" spans="1:91">
      <c r="A184" t="s">
        <v>1210</v>
      </c>
      <c r="B184" t="s">
        <v>1211</v>
      </c>
      <c r="C184" t="s">
        <v>281</v>
      </c>
      <c r="D184" t="s">
        <v>54</v>
      </c>
      <c r="E184" t="s">
        <v>71</v>
      </c>
      <c r="F184" t="s">
        <v>116</v>
      </c>
      <c r="G184" t="s">
        <v>124</v>
      </c>
      <c r="H184" t="s">
        <v>254</v>
      </c>
      <c r="J184" t="s">
        <v>74</v>
      </c>
      <c r="K184" t="s">
        <v>60</v>
      </c>
      <c r="L184">
        <v>3</v>
      </c>
      <c r="M184">
        <v>2</v>
      </c>
      <c r="N184">
        <v>3</v>
      </c>
      <c r="O184">
        <v>3</v>
      </c>
      <c r="P184">
        <v>4</v>
      </c>
      <c r="Q184">
        <v>4</v>
      </c>
      <c r="R184">
        <v>4</v>
      </c>
      <c r="V184">
        <v>5</v>
      </c>
      <c r="W184">
        <v>3</v>
      </c>
      <c r="X184">
        <v>2</v>
      </c>
      <c r="Y184">
        <v>3</v>
      </c>
      <c r="Z184">
        <v>6</v>
      </c>
      <c r="AA184">
        <v>6</v>
      </c>
      <c r="AB184">
        <v>5</v>
      </c>
      <c r="AC184">
        <v>5</v>
      </c>
      <c r="AD184">
        <v>5</v>
      </c>
      <c r="AE184" s="35">
        <v>6</v>
      </c>
      <c r="AF184">
        <v>0</v>
      </c>
      <c r="AG184">
        <v>6</v>
      </c>
      <c r="AH184">
        <v>2</v>
      </c>
      <c r="AI184">
        <v>6</v>
      </c>
      <c r="AJ184">
        <v>4</v>
      </c>
      <c r="AK184">
        <v>6</v>
      </c>
      <c r="AL184">
        <v>6</v>
      </c>
      <c r="AM184">
        <v>6</v>
      </c>
      <c r="AN184">
        <v>6</v>
      </c>
      <c r="AO184">
        <v>6</v>
      </c>
      <c r="AP184">
        <v>5</v>
      </c>
      <c r="AQ184">
        <v>4</v>
      </c>
      <c r="AR184">
        <v>5</v>
      </c>
      <c r="AS184">
        <v>4</v>
      </c>
      <c r="AT184">
        <v>1</v>
      </c>
      <c r="AU184">
        <v>0</v>
      </c>
      <c r="AV184">
        <v>6</v>
      </c>
      <c r="AW184">
        <v>5</v>
      </c>
      <c r="AX184" t="s">
        <v>1212</v>
      </c>
      <c r="AY184" t="s">
        <v>110</v>
      </c>
      <c r="AZ184" t="s">
        <v>1213</v>
      </c>
      <c r="BA184">
        <v>1</v>
      </c>
      <c r="BD184">
        <v>1</v>
      </c>
      <c r="BE184">
        <v>1</v>
      </c>
      <c r="BF184">
        <v>1</v>
      </c>
      <c r="BG184" t="s">
        <v>307</v>
      </c>
      <c r="BH184" t="s">
        <v>308</v>
      </c>
      <c r="BI184" s="1">
        <v>7.2222222222222228E-3</v>
      </c>
      <c r="BJ184" t="s">
        <v>1214</v>
      </c>
      <c r="BK184" s="5" t="s">
        <v>1042</v>
      </c>
      <c r="BS184" s="5" t="s">
        <v>1295</v>
      </c>
    </row>
    <row r="185" spans="1:91">
      <c r="A185" t="s">
        <v>1225</v>
      </c>
      <c r="B185" t="s">
        <v>1226</v>
      </c>
      <c r="C185" t="s">
        <v>281</v>
      </c>
      <c r="D185" t="s">
        <v>54</v>
      </c>
      <c r="E185" t="s">
        <v>144</v>
      </c>
      <c r="F185" t="s">
        <v>116</v>
      </c>
      <c r="G185" t="s">
        <v>96</v>
      </c>
      <c r="H185" t="s">
        <v>1227</v>
      </c>
      <c r="J185" t="s">
        <v>59</v>
      </c>
      <c r="K185" t="s">
        <v>60</v>
      </c>
      <c r="L185">
        <v>2</v>
      </c>
      <c r="M185">
        <v>3</v>
      </c>
      <c r="N185">
        <v>0</v>
      </c>
      <c r="O185">
        <v>2</v>
      </c>
      <c r="P185">
        <v>1</v>
      </c>
      <c r="Q185">
        <v>5</v>
      </c>
      <c r="R185">
        <v>0</v>
      </c>
      <c r="V185">
        <v>4</v>
      </c>
      <c r="W185">
        <v>3</v>
      </c>
      <c r="X185">
        <v>3</v>
      </c>
      <c r="Y185">
        <v>4</v>
      </c>
      <c r="Z185">
        <v>2</v>
      </c>
      <c r="AA185">
        <v>2</v>
      </c>
      <c r="AB185">
        <v>4</v>
      </c>
      <c r="AC185">
        <v>3</v>
      </c>
      <c r="AD185">
        <v>2</v>
      </c>
      <c r="AE185" s="35">
        <v>1</v>
      </c>
      <c r="AF185">
        <v>4</v>
      </c>
      <c r="AG185">
        <v>2</v>
      </c>
      <c r="AH185">
        <v>2</v>
      </c>
      <c r="AI185">
        <v>3</v>
      </c>
      <c r="AJ185">
        <v>1</v>
      </c>
      <c r="AK185">
        <v>5</v>
      </c>
      <c r="AL185">
        <v>1</v>
      </c>
      <c r="AM185">
        <v>1</v>
      </c>
      <c r="AN185">
        <v>3</v>
      </c>
      <c r="AO185">
        <v>4</v>
      </c>
      <c r="AP185">
        <v>1</v>
      </c>
      <c r="AQ185">
        <v>1</v>
      </c>
      <c r="AR185">
        <v>1</v>
      </c>
      <c r="AS185">
        <v>1</v>
      </c>
      <c r="AT185">
        <v>4</v>
      </c>
      <c r="AU185">
        <v>1</v>
      </c>
      <c r="AV185">
        <v>6</v>
      </c>
      <c r="AW185">
        <v>0</v>
      </c>
      <c r="AX185" t="s">
        <v>1167</v>
      </c>
      <c r="AY185" t="s">
        <v>1228</v>
      </c>
      <c r="AZ185" t="s">
        <v>1229</v>
      </c>
      <c r="BA185">
        <v>1</v>
      </c>
      <c r="BD185">
        <v>1</v>
      </c>
      <c r="BE185">
        <v>5</v>
      </c>
      <c r="BF185">
        <v>1</v>
      </c>
      <c r="BG185" t="s">
        <v>285</v>
      </c>
      <c r="BH185" t="s">
        <v>286</v>
      </c>
      <c r="BI185" s="1">
        <v>6.9560185185185185E-3</v>
      </c>
      <c r="BK185" s="5" t="s">
        <v>1041</v>
      </c>
    </row>
    <row r="186" spans="1:91">
      <c r="A186" t="s">
        <v>1236</v>
      </c>
      <c r="B186" t="s">
        <v>1237</v>
      </c>
      <c r="C186" t="s">
        <v>281</v>
      </c>
      <c r="D186" t="s">
        <v>54</v>
      </c>
      <c r="E186" t="s">
        <v>144</v>
      </c>
      <c r="F186" t="s">
        <v>116</v>
      </c>
      <c r="G186" t="s">
        <v>57</v>
      </c>
      <c r="H186" t="s">
        <v>185</v>
      </c>
      <c r="J186" t="s">
        <v>59</v>
      </c>
      <c r="K186" t="s">
        <v>60</v>
      </c>
      <c r="L186">
        <v>0</v>
      </c>
      <c r="M186">
        <v>1</v>
      </c>
      <c r="N186">
        <v>2</v>
      </c>
      <c r="O186">
        <v>4</v>
      </c>
      <c r="P186">
        <v>4</v>
      </c>
      <c r="Q186">
        <v>5</v>
      </c>
      <c r="R186">
        <v>0</v>
      </c>
      <c r="BK186" s="5" t="s">
        <v>1299</v>
      </c>
    </row>
    <row r="187" spans="1:91">
      <c r="A187" t="s">
        <v>1245</v>
      </c>
      <c r="B187" t="s">
        <v>1246</v>
      </c>
      <c r="C187" t="s">
        <v>281</v>
      </c>
      <c r="D187" t="s">
        <v>54</v>
      </c>
      <c r="E187" t="s">
        <v>55</v>
      </c>
      <c r="F187" t="s">
        <v>132</v>
      </c>
      <c r="G187" t="s">
        <v>96</v>
      </c>
      <c r="H187" t="s">
        <v>1247</v>
      </c>
      <c r="J187" t="s">
        <v>74</v>
      </c>
      <c r="K187" t="s">
        <v>85</v>
      </c>
      <c r="L187">
        <v>3</v>
      </c>
      <c r="M187">
        <v>1</v>
      </c>
      <c r="N187">
        <v>6</v>
      </c>
      <c r="O187">
        <v>1</v>
      </c>
      <c r="P187">
        <v>5</v>
      </c>
      <c r="Q187">
        <v>5</v>
      </c>
      <c r="R187">
        <v>1</v>
      </c>
      <c r="BK187" s="5" t="s">
        <v>1299</v>
      </c>
    </row>
    <row r="188" spans="1:91">
      <c r="A188" t="s">
        <v>1254</v>
      </c>
      <c r="B188" t="s">
        <v>1255</v>
      </c>
      <c r="C188" t="s">
        <v>281</v>
      </c>
      <c r="D188" t="s">
        <v>54</v>
      </c>
      <c r="E188" t="s">
        <v>71</v>
      </c>
      <c r="F188" t="s">
        <v>116</v>
      </c>
      <c r="G188" t="s">
        <v>96</v>
      </c>
      <c r="H188" t="s">
        <v>1256</v>
      </c>
      <c r="J188" t="s">
        <v>59</v>
      </c>
      <c r="K188" t="s">
        <v>60</v>
      </c>
      <c r="L188">
        <v>4</v>
      </c>
      <c r="M188">
        <v>3</v>
      </c>
      <c r="N188">
        <v>5</v>
      </c>
      <c r="O188">
        <v>6</v>
      </c>
      <c r="P188">
        <v>5</v>
      </c>
      <c r="Q188">
        <v>4</v>
      </c>
      <c r="R188">
        <v>3</v>
      </c>
      <c r="V188">
        <v>5</v>
      </c>
      <c r="W188">
        <v>4</v>
      </c>
      <c r="X188">
        <v>4</v>
      </c>
      <c r="Y188">
        <v>4</v>
      </c>
      <c r="Z188">
        <v>6</v>
      </c>
      <c r="AA188">
        <v>6</v>
      </c>
      <c r="AB188">
        <v>6</v>
      </c>
      <c r="AC188">
        <v>5</v>
      </c>
      <c r="AD188">
        <v>5</v>
      </c>
      <c r="AE188" s="35">
        <v>5</v>
      </c>
      <c r="AF188">
        <v>2</v>
      </c>
      <c r="AG188">
        <v>4</v>
      </c>
      <c r="AH188">
        <v>5</v>
      </c>
      <c r="AI188">
        <v>6</v>
      </c>
      <c r="AJ188">
        <v>5</v>
      </c>
      <c r="AK188">
        <v>6</v>
      </c>
      <c r="AL188">
        <v>6</v>
      </c>
      <c r="AM188">
        <v>6</v>
      </c>
      <c r="AN188">
        <v>6</v>
      </c>
      <c r="AO188">
        <v>6</v>
      </c>
      <c r="AP188">
        <v>5</v>
      </c>
      <c r="AQ188">
        <v>5</v>
      </c>
      <c r="AR188">
        <v>5</v>
      </c>
      <c r="AS188">
        <v>5</v>
      </c>
      <c r="AT188">
        <v>2</v>
      </c>
      <c r="AU188">
        <v>5</v>
      </c>
      <c r="AV188">
        <v>6</v>
      </c>
      <c r="AW188">
        <v>5</v>
      </c>
      <c r="AX188" t="s">
        <v>1257</v>
      </c>
      <c r="AY188" t="s">
        <v>367</v>
      </c>
      <c r="AZ188" t="s">
        <v>1258</v>
      </c>
      <c r="BA188">
        <v>4</v>
      </c>
      <c r="BD188">
        <v>1</v>
      </c>
      <c r="BE188">
        <v>5</v>
      </c>
      <c r="BF188">
        <v>1</v>
      </c>
      <c r="BG188" t="s">
        <v>181</v>
      </c>
      <c r="BH188" t="s">
        <v>65</v>
      </c>
      <c r="BI188" s="1">
        <v>1.9328703703703702E-2</v>
      </c>
      <c r="BJ188" t="s">
        <v>92</v>
      </c>
      <c r="BK188" s="5" t="s">
        <v>1041</v>
      </c>
      <c r="CM188" t="s">
        <v>92</v>
      </c>
    </row>
    <row r="189" spans="1:91">
      <c r="A189" t="s">
        <v>1268</v>
      </c>
      <c r="B189" t="s">
        <v>1269</v>
      </c>
      <c r="C189" t="s">
        <v>281</v>
      </c>
      <c r="D189" t="s">
        <v>54</v>
      </c>
      <c r="E189" t="s">
        <v>144</v>
      </c>
      <c r="F189" t="s">
        <v>116</v>
      </c>
      <c r="G189" t="s">
        <v>72</v>
      </c>
      <c r="H189" t="s">
        <v>254</v>
      </c>
      <c r="J189" t="s">
        <v>59</v>
      </c>
      <c r="K189" t="s">
        <v>60</v>
      </c>
      <c r="L189">
        <v>1</v>
      </c>
      <c r="M189">
        <v>2</v>
      </c>
      <c r="N189">
        <v>2</v>
      </c>
      <c r="O189">
        <v>3</v>
      </c>
      <c r="P189">
        <v>2</v>
      </c>
      <c r="Q189">
        <v>3</v>
      </c>
      <c r="R189">
        <v>3</v>
      </c>
      <c r="V189">
        <v>3</v>
      </c>
      <c r="W189">
        <v>4</v>
      </c>
      <c r="X189">
        <v>3</v>
      </c>
      <c r="Y189">
        <v>2</v>
      </c>
      <c r="Z189">
        <v>5</v>
      </c>
      <c r="AA189">
        <v>5</v>
      </c>
      <c r="AB189">
        <v>4</v>
      </c>
      <c r="AC189">
        <v>5</v>
      </c>
      <c r="AD189">
        <v>0</v>
      </c>
      <c r="AE189" s="35">
        <v>5</v>
      </c>
      <c r="AF189">
        <v>0</v>
      </c>
      <c r="AG189">
        <v>6</v>
      </c>
      <c r="AH189">
        <v>5</v>
      </c>
      <c r="AI189">
        <v>5</v>
      </c>
      <c r="AJ189">
        <v>5</v>
      </c>
      <c r="AK189">
        <v>5</v>
      </c>
      <c r="AL189">
        <v>5</v>
      </c>
      <c r="AM189">
        <v>4</v>
      </c>
      <c r="AN189">
        <v>4</v>
      </c>
      <c r="AO189">
        <v>4</v>
      </c>
      <c r="AP189">
        <v>4</v>
      </c>
      <c r="AQ189">
        <v>3</v>
      </c>
      <c r="AR189">
        <v>4</v>
      </c>
      <c r="AS189">
        <v>2</v>
      </c>
      <c r="AT189">
        <v>4</v>
      </c>
      <c r="AU189">
        <v>2</v>
      </c>
      <c r="AV189">
        <v>6</v>
      </c>
      <c r="AW189">
        <v>5</v>
      </c>
      <c r="AX189" t="s">
        <v>1181</v>
      </c>
      <c r="AY189" t="s">
        <v>166</v>
      </c>
      <c r="AZ189" t="s">
        <v>1270</v>
      </c>
      <c r="BA189">
        <v>1</v>
      </c>
      <c r="BD189">
        <v>1</v>
      </c>
      <c r="BE189">
        <v>1</v>
      </c>
      <c r="BF189">
        <v>1</v>
      </c>
      <c r="BG189" t="s">
        <v>315</v>
      </c>
      <c r="BH189" t="s">
        <v>316</v>
      </c>
      <c r="BI189" s="1">
        <v>8.9467592592592585E-3</v>
      </c>
      <c r="BJ189" t="s">
        <v>1271</v>
      </c>
      <c r="BK189" s="5" t="s">
        <v>1042</v>
      </c>
      <c r="BS189" s="5" t="s">
        <v>1295</v>
      </c>
      <c r="CM189" t="s">
        <v>1272</v>
      </c>
    </row>
    <row r="190" spans="1:91">
      <c r="A190" t="s">
        <v>1284</v>
      </c>
      <c r="B190" t="s">
        <v>1285</v>
      </c>
      <c r="C190" t="s">
        <v>281</v>
      </c>
      <c r="D190" t="s">
        <v>54</v>
      </c>
      <c r="E190" t="s">
        <v>55</v>
      </c>
      <c r="F190" t="s">
        <v>56</v>
      </c>
      <c r="G190" t="s">
        <v>72</v>
      </c>
      <c r="H190" t="s">
        <v>254</v>
      </c>
      <c r="J190" t="s">
        <v>74</v>
      </c>
      <c r="K190" t="s">
        <v>60</v>
      </c>
      <c r="L190">
        <v>2</v>
      </c>
      <c r="M190">
        <v>2</v>
      </c>
      <c r="N190">
        <v>2</v>
      </c>
      <c r="O190">
        <v>3</v>
      </c>
      <c r="P190">
        <v>2</v>
      </c>
      <c r="Q190">
        <v>3</v>
      </c>
      <c r="R190">
        <v>3</v>
      </c>
      <c r="V190">
        <v>2</v>
      </c>
      <c r="W190">
        <v>5</v>
      </c>
      <c r="X190">
        <v>4</v>
      </c>
      <c r="Y190">
        <v>3</v>
      </c>
      <c r="Z190">
        <v>2</v>
      </c>
      <c r="AA190">
        <v>5</v>
      </c>
      <c r="AB190">
        <v>3</v>
      </c>
      <c r="AC190">
        <v>5</v>
      </c>
      <c r="AD190">
        <v>4</v>
      </c>
      <c r="AE190" s="35">
        <v>2</v>
      </c>
      <c r="AF190">
        <v>1</v>
      </c>
      <c r="AG190">
        <v>5</v>
      </c>
      <c r="AH190">
        <v>3</v>
      </c>
      <c r="AI190">
        <v>3</v>
      </c>
      <c r="AJ190">
        <v>2</v>
      </c>
      <c r="AK190">
        <v>5</v>
      </c>
      <c r="AL190">
        <v>3</v>
      </c>
      <c r="AM190">
        <v>2</v>
      </c>
      <c r="AN190">
        <v>2</v>
      </c>
      <c r="AO190">
        <v>2</v>
      </c>
      <c r="AP190">
        <v>3</v>
      </c>
      <c r="AQ190">
        <v>1</v>
      </c>
      <c r="AR190">
        <v>2</v>
      </c>
      <c r="AS190">
        <v>1</v>
      </c>
      <c r="AT190">
        <v>6</v>
      </c>
      <c r="AU190">
        <v>0</v>
      </c>
      <c r="AV190">
        <v>6</v>
      </c>
      <c r="AW190">
        <v>4</v>
      </c>
      <c r="AX190" t="s">
        <v>1212</v>
      </c>
      <c r="AY190" t="s">
        <v>270</v>
      </c>
      <c r="AZ190" t="s">
        <v>1275</v>
      </c>
      <c r="BA190">
        <v>2</v>
      </c>
      <c r="BD190">
        <v>1</v>
      </c>
      <c r="BE190">
        <v>5</v>
      </c>
      <c r="BF190">
        <v>1</v>
      </c>
      <c r="BG190" t="s">
        <v>307</v>
      </c>
      <c r="BH190" t="s">
        <v>308</v>
      </c>
      <c r="BI190" s="1">
        <v>7.789351851851852E-3</v>
      </c>
      <c r="BJ190" t="s">
        <v>1286</v>
      </c>
      <c r="BK190" s="5" t="s">
        <v>1042</v>
      </c>
      <c r="BS190" s="5" t="s">
        <v>1295</v>
      </c>
    </row>
    <row r="191" spans="1:91">
      <c r="A191" t="s">
        <v>1170</v>
      </c>
      <c r="B191" t="s">
        <v>1171</v>
      </c>
      <c r="C191" t="s">
        <v>562</v>
      </c>
      <c r="D191" t="s">
        <v>54</v>
      </c>
      <c r="E191" t="s">
        <v>71</v>
      </c>
      <c r="F191" t="s">
        <v>222</v>
      </c>
      <c r="G191" t="s">
        <v>96</v>
      </c>
      <c r="H191" t="s">
        <v>1172</v>
      </c>
      <c r="J191" t="s">
        <v>59</v>
      </c>
      <c r="K191" t="s">
        <v>60</v>
      </c>
      <c r="L191">
        <v>0</v>
      </c>
      <c r="M191">
        <v>1</v>
      </c>
      <c r="N191">
        <v>0</v>
      </c>
      <c r="O191">
        <v>3</v>
      </c>
      <c r="P191">
        <v>0</v>
      </c>
      <c r="Q191">
        <v>5</v>
      </c>
      <c r="R191">
        <v>4</v>
      </c>
      <c r="BK191" s="5" t="s">
        <v>1299</v>
      </c>
    </row>
    <row r="192" spans="1:91">
      <c r="A192" t="s">
        <v>1179</v>
      </c>
      <c r="B192" t="s">
        <v>1180</v>
      </c>
      <c r="C192" t="s">
        <v>562</v>
      </c>
      <c r="D192" t="s">
        <v>54</v>
      </c>
      <c r="E192" t="s">
        <v>144</v>
      </c>
      <c r="F192" t="s">
        <v>116</v>
      </c>
      <c r="G192" t="s">
        <v>96</v>
      </c>
      <c r="H192" t="s">
        <v>383</v>
      </c>
      <c r="J192" t="s">
        <v>59</v>
      </c>
      <c r="K192" t="s">
        <v>60</v>
      </c>
      <c r="L192">
        <v>3</v>
      </c>
      <c r="M192">
        <v>4</v>
      </c>
      <c r="N192">
        <v>3</v>
      </c>
      <c r="O192">
        <v>2</v>
      </c>
      <c r="P192">
        <v>4</v>
      </c>
      <c r="Q192">
        <v>5</v>
      </c>
      <c r="R192">
        <v>4</v>
      </c>
      <c r="V192">
        <v>2</v>
      </c>
      <c r="W192">
        <v>5</v>
      </c>
      <c r="X192">
        <v>2</v>
      </c>
      <c r="Y192">
        <v>2</v>
      </c>
      <c r="Z192">
        <v>2</v>
      </c>
      <c r="AA192">
        <v>4</v>
      </c>
      <c r="AB192">
        <v>1</v>
      </c>
      <c r="AC192">
        <v>5</v>
      </c>
      <c r="AD192">
        <v>3</v>
      </c>
      <c r="AE192" s="35">
        <v>4</v>
      </c>
      <c r="AF192">
        <v>4</v>
      </c>
      <c r="AG192">
        <v>2</v>
      </c>
      <c r="AH192">
        <v>2</v>
      </c>
      <c r="AI192">
        <v>4</v>
      </c>
      <c r="AJ192">
        <v>2</v>
      </c>
      <c r="AK192">
        <v>5</v>
      </c>
      <c r="AL192">
        <v>5</v>
      </c>
      <c r="AM192">
        <v>4</v>
      </c>
      <c r="AN192">
        <v>4</v>
      </c>
      <c r="AO192">
        <v>3</v>
      </c>
      <c r="AP192">
        <v>2</v>
      </c>
      <c r="AQ192">
        <v>4</v>
      </c>
      <c r="AR192">
        <v>4</v>
      </c>
      <c r="AS192">
        <v>2</v>
      </c>
      <c r="AT192">
        <v>4</v>
      </c>
      <c r="AU192">
        <v>5</v>
      </c>
      <c r="AV192">
        <v>6</v>
      </c>
      <c r="AW192">
        <v>4</v>
      </c>
      <c r="AX192" t="s">
        <v>1181</v>
      </c>
      <c r="AY192" t="s">
        <v>139</v>
      </c>
      <c r="AZ192" t="s">
        <v>1182</v>
      </c>
      <c r="BA192">
        <v>1</v>
      </c>
      <c r="BD192">
        <v>1</v>
      </c>
      <c r="BE192">
        <v>3</v>
      </c>
      <c r="BF192">
        <v>1</v>
      </c>
      <c r="BG192" t="s">
        <v>315</v>
      </c>
      <c r="BH192" t="s">
        <v>316</v>
      </c>
      <c r="BI192" s="1">
        <v>9.6527777777777775E-3</v>
      </c>
      <c r="BJ192" t="s">
        <v>1183</v>
      </c>
      <c r="BK192" s="5" t="s">
        <v>1042</v>
      </c>
      <c r="BS192" s="5" t="s">
        <v>1296</v>
      </c>
      <c r="BT192" s="5" t="s">
        <v>1297</v>
      </c>
    </row>
    <row r="193" spans="1:91">
      <c r="A193" t="s">
        <v>1196</v>
      </c>
      <c r="B193" t="s">
        <v>1197</v>
      </c>
      <c r="C193" t="s">
        <v>562</v>
      </c>
      <c r="D193" t="s">
        <v>54</v>
      </c>
      <c r="E193" t="s">
        <v>71</v>
      </c>
      <c r="F193" t="s">
        <v>116</v>
      </c>
      <c r="G193" t="s">
        <v>96</v>
      </c>
      <c r="H193" t="s">
        <v>58</v>
      </c>
      <c r="J193" t="s">
        <v>59</v>
      </c>
      <c r="K193" t="s">
        <v>60</v>
      </c>
      <c r="L193">
        <v>1</v>
      </c>
      <c r="M193">
        <v>3</v>
      </c>
      <c r="N193">
        <v>3</v>
      </c>
      <c r="O193">
        <v>1</v>
      </c>
      <c r="P193">
        <v>3</v>
      </c>
      <c r="Q193">
        <v>3</v>
      </c>
      <c r="R193">
        <v>3</v>
      </c>
      <c r="V193">
        <v>5</v>
      </c>
      <c r="W193">
        <v>6</v>
      </c>
      <c r="X193">
        <v>3</v>
      </c>
      <c r="Y193">
        <v>1</v>
      </c>
      <c r="Z193">
        <v>4</v>
      </c>
      <c r="AA193">
        <v>5</v>
      </c>
      <c r="AB193">
        <v>4</v>
      </c>
      <c r="AC193">
        <v>4</v>
      </c>
      <c r="AD193">
        <v>0</v>
      </c>
      <c r="AE193" s="35">
        <v>5</v>
      </c>
      <c r="AF193">
        <v>3</v>
      </c>
      <c r="AG193">
        <v>3</v>
      </c>
      <c r="AH193">
        <v>3</v>
      </c>
      <c r="AI193">
        <v>3</v>
      </c>
      <c r="AJ193">
        <v>5</v>
      </c>
      <c r="AK193">
        <v>6</v>
      </c>
      <c r="AL193">
        <v>5</v>
      </c>
      <c r="AM193">
        <v>5</v>
      </c>
      <c r="AN193">
        <v>5</v>
      </c>
      <c r="AO193">
        <v>5</v>
      </c>
      <c r="AP193">
        <v>3</v>
      </c>
      <c r="AQ193">
        <v>3</v>
      </c>
      <c r="AR193">
        <v>5</v>
      </c>
      <c r="AS193">
        <v>1</v>
      </c>
      <c r="AT193">
        <v>5</v>
      </c>
      <c r="AU193">
        <v>3</v>
      </c>
      <c r="AV193">
        <v>6</v>
      </c>
      <c r="AW193">
        <v>5</v>
      </c>
      <c r="AX193" t="s">
        <v>1181</v>
      </c>
      <c r="AY193" t="s">
        <v>473</v>
      </c>
      <c r="AZ193" t="s">
        <v>1198</v>
      </c>
      <c r="BA193">
        <v>0</v>
      </c>
      <c r="BD193">
        <v>1</v>
      </c>
      <c r="BE193">
        <v>1</v>
      </c>
      <c r="BF193">
        <v>1</v>
      </c>
      <c r="BG193" t="s">
        <v>1199</v>
      </c>
      <c r="BH193" t="s">
        <v>316</v>
      </c>
      <c r="BI193" s="1">
        <v>7.9282407407407409E-3</v>
      </c>
      <c r="BJ193" t="s">
        <v>1200</v>
      </c>
      <c r="BK193" s="5" t="s">
        <v>1042</v>
      </c>
      <c r="BS193" s="5" t="s">
        <v>1295</v>
      </c>
    </row>
    <row r="194" spans="1:91">
      <c r="A194" t="s">
        <v>1208</v>
      </c>
      <c r="B194" t="s">
        <v>1209</v>
      </c>
      <c r="C194" t="s">
        <v>562</v>
      </c>
      <c r="D194" t="s">
        <v>54</v>
      </c>
      <c r="E194" t="s">
        <v>55</v>
      </c>
      <c r="F194" t="s">
        <v>56</v>
      </c>
      <c r="G194" t="s">
        <v>72</v>
      </c>
      <c r="H194" t="s">
        <v>254</v>
      </c>
      <c r="J194" t="s">
        <v>59</v>
      </c>
      <c r="K194" t="s">
        <v>60</v>
      </c>
      <c r="L194">
        <v>3</v>
      </c>
      <c r="M194">
        <v>1</v>
      </c>
      <c r="N194">
        <v>4</v>
      </c>
      <c r="O194">
        <v>2</v>
      </c>
      <c r="P194">
        <v>5</v>
      </c>
      <c r="Q194">
        <v>4</v>
      </c>
      <c r="R194">
        <v>3</v>
      </c>
      <c r="BK194" s="5" t="s">
        <v>1299</v>
      </c>
    </row>
    <row r="195" spans="1:91">
      <c r="A195" t="s">
        <v>1217</v>
      </c>
      <c r="B195" t="s">
        <v>1218</v>
      </c>
      <c r="C195" t="s">
        <v>562</v>
      </c>
      <c r="D195" t="s">
        <v>70</v>
      </c>
      <c r="E195" t="s">
        <v>55</v>
      </c>
      <c r="F195" t="s">
        <v>56</v>
      </c>
      <c r="G195" t="s">
        <v>72</v>
      </c>
      <c r="H195" t="s">
        <v>780</v>
      </c>
      <c r="J195" t="s">
        <v>74</v>
      </c>
      <c r="K195" t="s">
        <v>60</v>
      </c>
      <c r="L195">
        <v>1</v>
      </c>
      <c r="M195">
        <v>2</v>
      </c>
      <c r="N195">
        <v>1</v>
      </c>
      <c r="O195">
        <v>2</v>
      </c>
      <c r="P195">
        <v>2</v>
      </c>
      <c r="Q195">
        <v>3</v>
      </c>
      <c r="R195">
        <v>2</v>
      </c>
      <c r="V195">
        <v>2</v>
      </c>
      <c r="W195">
        <v>4</v>
      </c>
      <c r="X195">
        <v>4</v>
      </c>
      <c r="Y195">
        <v>0</v>
      </c>
      <c r="Z195">
        <v>3</v>
      </c>
      <c r="AA195">
        <v>4</v>
      </c>
      <c r="AB195">
        <v>4</v>
      </c>
      <c r="AC195">
        <v>6</v>
      </c>
      <c r="AD195">
        <v>3</v>
      </c>
      <c r="AE195" s="35">
        <v>3</v>
      </c>
      <c r="AF195">
        <v>2</v>
      </c>
      <c r="AG195">
        <v>4</v>
      </c>
      <c r="AH195">
        <v>4</v>
      </c>
      <c r="AI195">
        <v>4</v>
      </c>
      <c r="AJ195">
        <v>4</v>
      </c>
      <c r="AK195">
        <v>4</v>
      </c>
      <c r="AL195">
        <v>2</v>
      </c>
      <c r="AM195">
        <v>1</v>
      </c>
      <c r="AN195">
        <v>3</v>
      </c>
      <c r="AO195">
        <v>3</v>
      </c>
      <c r="AP195">
        <v>6</v>
      </c>
      <c r="AQ195">
        <v>0</v>
      </c>
      <c r="AR195">
        <v>3</v>
      </c>
      <c r="AS195">
        <v>0</v>
      </c>
      <c r="AT195">
        <v>5</v>
      </c>
      <c r="AU195">
        <v>0</v>
      </c>
      <c r="AV195">
        <v>6</v>
      </c>
      <c r="AW195">
        <v>3</v>
      </c>
      <c r="AX195" t="s">
        <v>1219</v>
      </c>
      <c r="AY195" t="s">
        <v>166</v>
      </c>
      <c r="AZ195" t="s">
        <v>1220</v>
      </c>
      <c r="BA195">
        <v>1</v>
      </c>
      <c r="BD195">
        <v>2</v>
      </c>
      <c r="BE195">
        <v>5</v>
      </c>
      <c r="BF195">
        <v>2</v>
      </c>
      <c r="BG195" t="s">
        <v>1221</v>
      </c>
      <c r="BH195" t="s">
        <v>1222</v>
      </c>
      <c r="BI195" s="1">
        <v>5.4166666666666669E-3</v>
      </c>
      <c r="BJ195" t="s">
        <v>1223</v>
      </c>
      <c r="BK195" s="5" t="s">
        <v>1042</v>
      </c>
      <c r="BS195" s="5" t="s">
        <v>1293</v>
      </c>
      <c r="BT195" s="5" t="s">
        <v>1298</v>
      </c>
      <c r="CM195" t="s">
        <v>1224</v>
      </c>
    </row>
    <row r="196" spans="1:91">
      <c r="A196" t="s">
        <v>1234</v>
      </c>
      <c r="B196" t="s">
        <v>1235</v>
      </c>
      <c r="C196" t="s">
        <v>562</v>
      </c>
      <c r="D196" t="s">
        <v>54</v>
      </c>
      <c r="E196" t="s">
        <v>71</v>
      </c>
      <c r="F196" t="s">
        <v>116</v>
      </c>
      <c r="G196" t="s">
        <v>96</v>
      </c>
      <c r="H196" t="s">
        <v>666</v>
      </c>
      <c r="J196" t="s">
        <v>59</v>
      </c>
      <c r="K196" t="s">
        <v>98</v>
      </c>
      <c r="L196">
        <v>2</v>
      </c>
      <c r="M196">
        <v>5</v>
      </c>
      <c r="N196">
        <v>5</v>
      </c>
      <c r="O196">
        <v>3</v>
      </c>
      <c r="P196">
        <v>5</v>
      </c>
      <c r="Q196">
        <v>5</v>
      </c>
      <c r="R196">
        <v>4</v>
      </c>
      <c r="BK196" s="5" t="s">
        <v>1299</v>
      </c>
    </row>
    <row r="197" spans="1:91">
      <c r="A197" t="s">
        <v>1243</v>
      </c>
      <c r="B197" t="s">
        <v>1244</v>
      </c>
      <c r="C197" t="s">
        <v>562</v>
      </c>
      <c r="D197" t="s">
        <v>54</v>
      </c>
      <c r="E197" t="s">
        <v>71</v>
      </c>
      <c r="F197" t="s">
        <v>116</v>
      </c>
      <c r="G197" t="s">
        <v>57</v>
      </c>
      <c r="H197" t="s">
        <v>254</v>
      </c>
      <c r="J197" t="s">
        <v>74</v>
      </c>
      <c r="K197" t="s">
        <v>60</v>
      </c>
      <c r="L197">
        <v>3</v>
      </c>
      <c r="M197">
        <v>1</v>
      </c>
      <c r="N197">
        <v>3</v>
      </c>
      <c r="O197">
        <v>1</v>
      </c>
      <c r="P197">
        <v>1</v>
      </c>
      <c r="Q197">
        <v>3</v>
      </c>
      <c r="R197">
        <v>4</v>
      </c>
      <c r="BK197" s="5" t="s">
        <v>1299</v>
      </c>
    </row>
    <row r="198" spans="1:91">
      <c r="A198" t="s">
        <v>1252</v>
      </c>
      <c r="B198" t="s">
        <v>1253</v>
      </c>
      <c r="C198" t="s">
        <v>562</v>
      </c>
      <c r="D198" t="s">
        <v>54</v>
      </c>
      <c r="E198" t="s">
        <v>71</v>
      </c>
      <c r="F198" t="s">
        <v>116</v>
      </c>
      <c r="G198" t="s">
        <v>347</v>
      </c>
      <c r="H198" t="s">
        <v>204</v>
      </c>
      <c r="J198" t="s">
        <v>59</v>
      </c>
      <c r="K198" t="s">
        <v>60</v>
      </c>
      <c r="L198">
        <v>1</v>
      </c>
      <c r="M198">
        <v>3</v>
      </c>
      <c r="N198">
        <v>0</v>
      </c>
      <c r="O198">
        <v>4</v>
      </c>
      <c r="P198">
        <v>1</v>
      </c>
      <c r="Q198">
        <v>3</v>
      </c>
      <c r="R198">
        <v>4</v>
      </c>
      <c r="BK198" s="5" t="s">
        <v>1299</v>
      </c>
    </row>
    <row r="199" spans="1:91">
      <c r="A199" t="s">
        <v>1262</v>
      </c>
      <c r="B199" t="s">
        <v>607</v>
      </c>
      <c r="C199" t="s">
        <v>562</v>
      </c>
      <c r="D199" t="s">
        <v>54</v>
      </c>
      <c r="E199" t="s">
        <v>71</v>
      </c>
      <c r="F199" t="s">
        <v>116</v>
      </c>
      <c r="G199" t="s">
        <v>72</v>
      </c>
      <c r="H199" t="s">
        <v>608</v>
      </c>
      <c r="J199" t="s">
        <v>74</v>
      </c>
      <c r="K199" t="s">
        <v>60</v>
      </c>
      <c r="L199">
        <v>2</v>
      </c>
      <c r="M199">
        <v>4</v>
      </c>
      <c r="N199">
        <v>2</v>
      </c>
      <c r="O199">
        <v>2</v>
      </c>
      <c r="P199">
        <v>5</v>
      </c>
      <c r="Q199">
        <v>4</v>
      </c>
      <c r="R199">
        <v>5</v>
      </c>
      <c r="V199">
        <v>6</v>
      </c>
      <c r="W199">
        <v>6</v>
      </c>
      <c r="X199">
        <v>2</v>
      </c>
      <c r="Y199">
        <v>2</v>
      </c>
      <c r="Z199">
        <v>6</v>
      </c>
      <c r="AA199">
        <v>6</v>
      </c>
      <c r="AB199">
        <v>6</v>
      </c>
      <c r="AC199">
        <v>6</v>
      </c>
      <c r="AD199">
        <v>6</v>
      </c>
      <c r="AE199" s="35">
        <v>6</v>
      </c>
      <c r="AF199">
        <v>1</v>
      </c>
      <c r="AG199">
        <v>5</v>
      </c>
      <c r="AH199">
        <v>6</v>
      </c>
      <c r="AI199">
        <v>6</v>
      </c>
      <c r="AJ199">
        <v>6</v>
      </c>
      <c r="AK199">
        <v>6</v>
      </c>
      <c r="AL199">
        <v>6</v>
      </c>
      <c r="AM199">
        <v>6</v>
      </c>
      <c r="AN199">
        <v>6</v>
      </c>
      <c r="AO199">
        <v>6</v>
      </c>
      <c r="AP199">
        <v>6</v>
      </c>
      <c r="AQ199">
        <v>6</v>
      </c>
      <c r="AR199">
        <v>6</v>
      </c>
      <c r="AS199">
        <v>6</v>
      </c>
      <c r="AT199">
        <v>2</v>
      </c>
      <c r="AU199">
        <v>4</v>
      </c>
      <c r="AV199">
        <v>6</v>
      </c>
      <c r="AW199">
        <v>6</v>
      </c>
      <c r="AX199" t="s">
        <v>1181</v>
      </c>
      <c r="AY199" t="s">
        <v>1263</v>
      </c>
      <c r="AZ199" t="s">
        <v>1264</v>
      </c>
      <c r="BA199">
        <v>0</v>
      </c>
      <c r="BD199">
        <v>1</v>
      </c>
      <c r="BE199">
        <v>2</v>
      </c>
      <c r="BF199">
        <v>1</v>
      </c>
      <c r="BG199" t="s">
        <v>1265</v>
      </c>
      <c r="BH199" t="s">
        <v>316</v>
      </c>
      <c r="BI199" s="1">
        <v>8.7962962962962968E-3</v>
      </c>
      <c r="BJ199" t="s">
        <v>1266</v>
      </c>
      <c r="BK199" s="5" t="s">
        <v>736</v>
      </c>
      <c r="BL199" s="5" t="s">
        <v>1300</v>
      </c>
      <c r="CM199" t="s">
        <v>1267</v>
      </c>
    </row>
    <row r="200" spans="1:91">
      <c r="A200" t="s">
        <v>1278</v>
      </c>
      <c r="B200" t="s">
        <v>1279</v>
      </c>
      <c r="C200" t="s">
        <v>562</v>
      </c>
      <c r="D200" t="s">
        <v>54</v>
      </c>
      <c r="E200" t="s">
        <v>55</v>
      </c>
      <c r="F200" t="s">
        <v>132</v>
      </c>
      <c r="G200" t="s">
        <v>72</v>
      </c>
      <c r="H200" t="s">
        <v>1280</v>
      </c>
      <c r="J200" t="s">
        <v>59</v>
      </c>
      <c r="K200" t="s">
        <v>60</v>
      </c>
      <c r="L200">
        <v>1</v>
      </c>
      <c r="M200">
        <v>3</v>
      </c>
      <c r="N200">
        <v>3</v>
      </c>
      <c r="O200">
        <v>3</v>
      </c>
      <c r="P200">
        <v>5</v>
      </c>
      <c r="Q200">
        <v>5</v>
      </c>
      <c r="R200">
        <v>5</v>
      </c>
      <c r="V200">
        <v>0</v>
      </c>
      <c r="W200">
        <v>0</v>
      </c>
      <c r="X200">
        <v>6</v>
      </c>
      <c r="Y200">
        <v>0</v>
      </c>
      <c r="Z200">
        <v>0</v>
      </c>
      <c r="AA200">
        <v>0</v>
      </c>
      <c r="AB200">
        <v>0</v>
      </c>
      <c r="AC200">
        <v>0</v>
      </c>
      <c r="AD200">
        <v>0</v>
      </c>
      <c r="AE200" s="35">
        <v>0</v>
      </c>
      <c r="AF200">
        <v>6</v>
      </c>
      <c r="AG200">
        <v>0</v>
      </c>
      <c r="AH200">
        <v>0</v>
      </c>
      <c r="AI200">
        <v>0</v>
      </c>
      <c r="AJ200">
        <v>0</v>
      </c>
      <c r="AK200">
        <v>4</v>
      </c>
      <c r="AL200">
        <v>0</v>
      </c>
      <c r="AM200">
        <v>0</v>
      </c>
      <c r="AN200">
        <v>0</v>
      </c>
      <c r="AO200">
        <v>0</v>
      </c>
      <c r="AP200">
        <v>3</v>
      </c>
      <c r="AQ200">
        <v>0</v>
      </c>
      <c r="AR200">
        <v>0</v>
      </c>
      <c r="AS200">
        <v>0</v>
      </c>
      <c r="AT200">
        <v>6</v>
      </c>
      <c r="AU200">
        <v>0</v>
      </c>
      <c r="AV200">
        <v>6</v>
      </c>
      <c r="AW200">
        <v>0</v>
      </c>
      <c r="AX200" t="s">
        <v>1167</v>
      </c>
      <c r="AY200" t="s">
        <v>335</v>
      </c>
      <c r="AZ200" t="s">
        <v>1281</v>
      </c>
      <c r="BA200">
        <v>0</v>
      </c>
      <c r="BD200">
        <v>4</v>
      </c>
      <c r="BE200">
        <v>5</v>
      </c>
      <c r="BF200">
        <v>3</v>
      </c>
      <c r="BG200" t="s">
        <v>1204</v>
      </c>
      <c r="BH200" t="s">
        <v>1168</v>
      </c>
      <c r="BI200" s="1">
        <v>7.2453703703703708E-3</v>
      </c>
      <c r="BJ200" t="s">
        <v>1282</v>
      </c>
      <c r="BK200" s="5" t="s">
        <v>1042</v>
      </c>
      <c r="BS200" s="5" t="s">
        <v>1296</v>
      </c>
      <c r="BT200" s="5" t="s">
        <v>1301</v>
      </c>
      <c r="CM200" t="s">
        <v>1283</v>
      </c>
    </row>
    <row r="201" spans="1:91">
      <c r="A201" t="s">
        <v>1288</v>
      </c>
      <c r="B201" t="s">
        <v>1289</v>
      </c>
      <c r="C201" t="s">
        <v>562</v>
      </c>
      <c r="D201" t="s">
        <v>54</v>
      </c>
      <c r="E201" t="s">
        <v>55</v>
      </c>
      <c r="F201" t="s">
        <v>132</v>
      </c>
      <c r="G201" t="s">
        <v>96</v>
      </c>
      <c r="H201" t="s">
        <v>658</v>
      </c>
      <c r="J201" t="s">
        <v>74</v>
      </c>
      <c r="K201" t="s">
        <v>444</v>
      </c>
      <c r="L201">
        <v>2</v>
      </c>
      <c r="M201">
        <v>3</v>
      </c>
      <c r="N201">
        <v>4</v>
      </c>
      <c r="O201">
        <v>2</v>
      </c>
      <c r="P201">
        <v>5</v>
      </c>
      <c r="Q201">
        <v>2</v>
      </c>
      <c r="R201">
        <v>4</v>
      </c>
      <c r="BK201" s="5" t="s">
        <v>1299</v>
      </c>
    </row>
    <row r="202" spans="1:91">
      <c r="A202" t="s">
        <v>1177</v>
      </c>
      <c r="B202" t="s">
        <v>1178</v>
      </c>
      <c r="C202" t="s">
        <v>802</v>
      </c>
      <c r="D202" t="s">
        <v>54</v>
      </c>
      <c r="E202" t="s">
        <v>144</v>
      </c>
      <c r="F202" t="s">
        <v>116</v>
      </c>
      <c r="G202" t="s">
        <v>124</v>
      </c>
      <c r="H202" t="s">
        <v>58</v>
      </c>
      <c r="J202" t="s">
        <v>59</v>
      </c>
      <c r="K202" t="s">
        <v>60</v>
      </c>
      <c r="L202">
        <v>3</v>
      </c>
      <c r="M202">
        <v>5</v>
      </c>
      <c r="N202">
        <v>5</v>
      </c>
      <c r="O202">
        <v>4</v>
      </c>
      <c r="P202">
        <v>5</v>
      </c>
      <c r="Q202">
        <v>5</v>
      </c>
      <c r="R202">
        <v>4</v>
      </c>
      <c r="BK202" s="5" t="s">
        <v>1299</v>
      </c>
    </row>
    <row r="203" spans="1:91">
      <c r="A203" t="s">
        <v>1187</v>
      </c>
      <c r="B203" t="s">
        <v>1188</v>
      </c>
      <c r="C203" t="s">
        <v>802</v>
      </c>
      <c r="D203" t="s">
        <v>54</v>
      </c>
      <c r="E203" t="s">
        <v>71</v>
      </c>
      <c r="F203" t="s">
        <v>116</v>
      </c>
      <c r="G203" t="s">
        <v>72</v>
      </c>
      <c r="H203" t="s">
        <v>1189</v>
      </c>
      <c r="J203" t="s">
        <v>59</v>
      </c>
      <c r="K203" t="s">
        <v>98</v>
      </c>
      <c r="L203">
        <v>1</v>
      </c>
      <c r="M203">
        <v>2</v>
      </c>
      <c r="N203">
        <v>1</v>
      </c>
      <c r="O203">
        <v>2</v>
      </c>
      <c r="P203">
        <v>5</v>
      </c>
      <c r="Q203">
        <v>5</v>
      </c>
      <c r="R203">
        <v>1</v>
      </c>
      <c r="V203">
        <v>1</v>
      </c>
      <c r="W203">
        <v>1</v>
      </c>
      <c r="X203">
        <v>3</v>
      </c>
      <c r="Y203">
        <v>4</v>
      </c>
      <c r="Z203">
        <v>1</v>
      </c>
      <c r="AA203">
        <v>4</v>
      </c>
      <c r="AB203">
        <v>1</v>
      </c>
      <c r="AC203">
        <v>4</v>
      </c>
      <c r="AD203">
        <v>1</v>
      </c>
      <c r="AE203" s="35">
        <v>1</v>
      </c>
      <c r="AF203">
        <v>5</v>
      </c>
      <c r="AG203">
        <v>1</v>
      </c>
      <c r="AH203">
        <v>0</v>
      </c>
      <c r="AI203">
        <v>1</v>
      </c>
      <c r="AJ203">
        <v>1</v>
      </c>
      <c r="AK203">
        <v>5</v>
      </c>
      <c r="AL203">
        <v>1</v>
      </c>
      <c r="AM203">
        <v>1</v>
      </c>
      <c r="AN203">
        <v>1</v>
      </c>
      <c r="AO203">
        <v>1</v>
      </c>
      <c r="AP203">
        <v>1</v>
      </c>
      <c r="AQ203">
        <v>1</v>
      </c>
      <c r="AR203">
        <v>5</v>
      </c>
      <c r="AS203">
        <v>1</v>
      </c>
      <c r="AT203">
        <v>5</v>
      </c>
      <c r="AU203">
        <v>1</v>
      </c>
      <c r="AV203">
        <v>6</v>
      </c>
      <c r="AW203">
        <v>1</v>
      </c>
      <c r="AX203" t="s">
        <v>1190</v>
      </c>
      <c r="AY203" t="s">
        <v>166</v>
      </c>
      <c r="AZ203" t="s">
        <v>1191</v>
      </c>
      <c r="BA203">
        <v>0</v>
      </c>
      <c r="BD203">
        <v>2</v>
      </c>
      <c r="BE203">
        <v>5</v>
      </c>
      <c r="BF203">
        <v>2</v>
      </c>
      <c r="BG203" t="s">
        <v>1192</v>
      </c>
      <c r="BH203" t="s">
        <v>1193</v>
      </c>
      <c r="BI203" s="1">
        <v>6.6666666666666671E-3</v>
      </c>
      <c r="BJ203" t="s">
        <v>1194</v>
      </c>
      <c r="BK203" s="5" t="s">
        <v>1042</v>
      </c>
      <c r="BS203" s="5" t="s">
        <v>1296</v>
      </c>
      <c r="CM203" t="s">
        <v>1195</v>
      </c>
    </row>
    <row r="204" spans="1:91">
      <c r="A204" t="s">
        <v>1206</v>
      </c>
      <c r="B204" t="s">
        <v>1207</v>
      </c>
      <c r="C204" t="s">
        <v>802</v>
      </c>
      <c r="D204" t="s">
        <v>54</v>
      </c>
      <c r="E204" t="s">
        <v>82</v>
      </c>
      <c r="F204" t="s">
        <v>116</v>
      </c>
      <c r="G204" t="s">
        <v>347</v>
      </c>
      <c r="H204" t="s">
        <v>133</v>
      </c>
      <c r="J204" t="s">
        <v>59</v>
      </c>
      <c r="K204" t="s">
        <v>60</v>
      </c>
      <c r="L204">
        <v>1</v>
      </c>
      <c r="M204">
        <v>3</v>
      </c>
      <c r="N204">
        <v>3</v>
      </c>
      <c r="O204">
        <v>2</v>
      </c>
      <c r="P204">
        <v>0</v>
      </c>
      <c r="Q204">
        <v>3</v>
      </c>
      <c r="R204">
        <v>1</v>
      </c>
      <c r="BK204" s="5" t="s">
        <v>1299</v>
      </c>
    </row>
    <row r="205" spans="1:91">
      <c r="A205" t="s">
        <v>1215</v>
      </c>
      <c r="B205" t="s">
        <v>1216</v>
      </c>
      <c r="C205" t="s">
        <v>802</v>
      </c>
      <c r="D205" t="s">
        <v>81</v>
      </c>
      <c r="E205" t="s">
        <v>55</v>
      </c>
      <c r="F205" t="s">
        <v>132</v>
      </c>
      <c r="G205" t="s">
        <v>96</v>
      </c>
      <c r="H205" t="s">
        <v>125</v>
      </c>
      <c r="J205" t="s">
        <v>74</v>
      </c>
      <c r="K205" t="s">
        <v>60</v>
      </c>
      <c r="L205">
        <v>2</v>
      </c>
      <c r="M205">
        <v>1</v>
      </c>
      <c r="N205">
        <v>4</v>
      </c>
      <c r="O205">
        <v>3</v>
      </c>
      <c r="P205">
        <v>4</v>
      </c>
      <c r="Q205">
        <v>4</v>
      </c>
      <c r="R205">
        <v>4</v>
      </c>
      <c r="BK205" s="5" t="s">
        <v>1299</v>
      </c>
    </row>
    <row r="206" spans="1:91">
      <c r="A206" t="s">
        <v>1230</v>
      </c>
      <c r="B206" t="s">
        <v>1231</v>
      </c>
      <c r="C206" t="s">
        <v>802</v>
      </c>
      <c r="D206" t="s">
        <v>54</v>
      </c>
      <c r="E206" t="s">
        <v>144</v>
      </c>
      <c r="F206" t="s">
        <v>116</v>
      </c>
      <c r="G206" t="s">
        <v>72</v>
      </c>
      <c r="H206" t="s">
        <v>260</v>
      </c>
      <c r="J206" t="s">
        <v>493</v>
      </c>
      <c r="K206" t="s">
        <v>444</v>
      </c>
      <c r="L206">
        <v>4</v>
      </c>
      <c r="M206">
        <v>2</v>
      </c>
      <c r="N206">
        <v>3</v>
      </c>
      <c r="O206">
        <v>2</v>
      </c>
      <c r="P206">
        <v>4</v>
      </c>
      <c r="Q206">
        <v>5</v>
      </c>
      <c r="R206">
        <v>4</v>
      </c>
      <c r="V206">
        <v>4</v>
      </c>
      <c r="W206">
        <v>4</v>
      </c>
      <c r="X206">
        <v>3</v>
      </c>
      <c r="Y206">
        <v>5</v>
      </c>
      <c r="Z206">
        <v>3</v>
      </c>
      <c r="AA206">
        <v>6</v>
      </c>
      <c r="AB206">
        <v>4</v>
      </c>
      <c r="AC206">
        <v>6</v>
      </c>
      <c r="AD206">
        <v>2</v>
      </c>
      <c r="AE206" s="35">
        <v>5</v>
      </c>
      <c r="AF206">
        <v>3</v>
      </c>
      <c r="AG206">
        <v>3</v>
      </c>
      <c r="AH206">
        <v>5</v>
      </c>
      <c r="AI206">
        <v>6</v>
      </c>
      <c r="AJ206">
        <v>4</v>
      </c>
      <c r="AK206">
        <v>6</v>
      </c>
      <c r="AL206">
        <v>4</v>
      </c>
      <c r="AM206">
        <v>5</v>
      </c>
      <c r="AN206">
        <v>5</v>
      </c>
      <c r="AO206">
        <v>5</v>
      </c>
      <c r="AP206">
        <v>5</v>
      </c>
      <c r="AQ206">
        <v>4</v>
      </c>
      <c r="AR206">
        <v>5</v>
      </c>
      <c r="AS206">
        <v>4</v>
      </c>
      <c r="AT206">
        <v>3</v>
      </c>
      <c r="AU206">
        <v>1</v>
      </c>
      <c r="AV206">
        <v>6</v>
      </c>
      <c r="AW206">
        <v>4</v>
      </c>
      <c r="AX206" t="s">
        <v>1167</v>
      </c>
      <c r="AY206" t="s">
        <v>552</v>
      </c>
      <c r="AZ206" t="s">
        <v>1232</v>
      </c>
      <c r="BA206">
        <v>2</v>
      </c>
      <c r="BD206">
        <v>1</v>
      </c>
      <c r="BE206">
        <v>2</v>
      </c>
      <c r="BF206">
        <v>1</v>
      </c>
      <c r="BG206" t="s">
        <v>369</v>
      </c>
      <c r="BH206" t="s">
        <v>370</v>
      </c>
      <c r="BI206" s="1">
        <v>1.0520833333333333E-2</v>
      </c>
      <c r="BJ206" t="s">
        <v>1233</v>
      </c>
      <c r="BK206" s="5" t="s">
        <v>736</v>
      </c>
      <c r="BS206" s="5" t="s">
        <v>1302</v>
      </c>
    </row>
    <row r="207" spans="1:91">
      <c r="A207" t="s">
        <v>1238</v>
      </c>
      <c r="B207" t="s">
        <v>1239</v>
      </c>
      <c r="C207" t="s">
        <v>802</v>
      </c>
      <c r="D207" t="s">
        <v>70</v>
      </c>
      <c r="E207" t="s">
        <v>366</v>
      </c>
      <c r="F207" t="s">
        <v>83</v>
      </c>
      <c r="G207" t="s">
        <v>72</v>
      </c>
      <c r="H207" t="s">
        <v>58</v>
      </c>
      <c r="J207" t="s">
        <v>59</v>
      </c>
      <c r="K207" t="s">
        <v>60</v>
      </c>
      <c r="L207">
        <v>2</v>
      </c>
      <c r="M207">
        <v>1</v>
      </c>
      <c r="N207">
        <v>5</v>
      </c>
      <c r="O207">
        <v>1</v>
      </c>
      <c r="P207">
        <v>5</v>
      </c>
      <c r="Q207">
        <v>4</v>
      </c>
      <c r="R207">
        <v>4</v>
      </c>
      <c r="V207">
        <v>2</v>
      </c>
      <c r="W207">
        <v>5</v>
      </c>
      <c r="X207">
        <v>1</v>
      </c>
      <c r="Y207">
        <v>5</v>
      </c>
      <c r="Z207">
        <v>2</v>
      </c>
      <c r="AA207">
        <v>4</v>
      </c>
      <c r="AB207">
        <v>5</v>
      </c>
      <c r="AC207">
        <v>5</v>
      </c>
      <c r="AD207">
        <v>3</v>
      </c>
      <c r="AE207" s="35">
        <v>4</v>
      </c>
      <c r="AF207">
        <v>4</v>
      </c>
      <c r="AG207">
        <v>2</v>
      </c>
      <c r="AH207">
        <v>1</v>
      </c>
      <c r="AI207">
        <v>2</v>
      </c>
      <c r="AJ207">
        <v>2</v>
      </c>
      <c r="AK207">
        <v>6</v>
      </c>
      <c r="AL207">
        <v>5</v>
      </c>
      <c r="AM207">
        <v>4</v>
      </c>
      <c r="AN207">
        <v>4</v>
      </c>
      <c r="AO207">
        <v>4</v>
      </c>
      <c r="AP207">
        <v>4</v>
      </c>
      <c r="AQ207">
        <v>5</v>
      </c>
      <c r="AR207">
        <v>4</v>
      </c>
      <c r="AS207">
        <v>1</v>
      </c>
      <c r="AT207">
        <v>2</v>
      </c>
      <c r="AU207">
        <v>2</v>
      </c>
      <c r="AV207">
        <v>6</v>
      </c>
      <c r="AW207">
        <v>4</v>
      </c>
      <c r="AX207" t="s">
        <v>1181</v>
      </c>
      <c r="AY207" t="s">
        <v>580</v>
      </c>
      <c r="AZ207" t="s">
        <v>1240</v>
      </c>
      <c r="BA207">
        <v>3</v>
      </c>
      <c r="BD207">
        <v>1</v>
      </c>
      <c r="BE207">
        <v>5</v>
      </c>
      <c r="BF207">
        <v>1</v>
      </c>
      <c r="BG207" t="s">
        <v>315</v>
      </c>
      <c r="BH207" t="s">
        <v>316</v>
      </c>
      <c r="BI207" s="1">
        <v>1.5324074074074073E-2</v>
      </c>
      <c r="BJ207" t="s">
        <v>1241</v>
      </c>
      <c r="BK207" s="5" t="s">
        <v>1051</v>
      </c>
      <c r="BL207" s="5" t="s">
        <v>1144</v>
      </c>
      <c r="BS207" s="5" t="s">
        <v>1296</v>
      </c>
      <c r="BT207" s="5" t="s">
        <v>1303</v>
      </c>
      <c r="CM207" t="s">
        <v>1242</v>
      </c>
    </row>
    <row r="208" spans="1:91">
      <c r="A208" t="s">
        <v>1248</v>
      </c>
      <c r="B208" t="s">
        <v>1249</v>
      </c>
      <c r="C208" t="s">
        <v>802</v>
      </c>
      <c r="D208" t="s">
        <v>54</v>
      </c>
      <c r="E208" t="s">
        <v>144</v>
      </c>
      <c r="F208" t="s">
        <v>83</v>
      </c>
      <c r="G208" t="s">
        <v>96</v>
      </c>
      <c r="H208" t="s">
        <v>844</v>
      </c>
      <c r="J208" t="s">
        <v>74</v>
      </c>
      <c r="K208" t="s">
        <v>296</v>
      </c>
      <c r="L208">
        <v>2</v>
      </c>
      <c r="M208">
        <v>5</v>
      </c>
      <c r="N208">
        <v>2</v>
      </c>
      <c r="O208">
        <v>2</v>
      </c>
      <c r="P208">
        <v>3</v>
      </c>
      <c r="Q208">
        <v>4</v>
      </c>
      <c r="R208">
        <v>3</v>
      </c>
      <c r="V208">
        <v>5</v>
      </c>
      <c r="W208">
        <v>5</v>
      </c>
      <c r="X208">
        <v>3</v>
      </c>
      <c r="Y208">
        <v>4</v>
      </c>
      <c r="Z208">
        <v>6</v>
      </c>
      <c r="AA208">
        <v>6</v>
      </c>
      <c r="AB208">
        <v>4</v>
      </c>
      <c r="AC208">
        <v>5</v>
      </c>
      <c r="AD208">
        <v>5</v>
      </c>
      <c r="AE208" s="35">
        <v>3</v>
      </c>
      <c r="AF208">
        <v>2</v>
      </c>
      <c r="AG208">
        <v>4</v>
      </c>
      <c r="AH208">
        <v>2</v>
      </c>
      <c r="AI208">
        <v>5</v>
      </c>
      <c r="AJ208">
        <v>3</v>
      </c>
      <c r="AK208">
        <v>5</v>
      </c>
      <c r="AL208">
        <v>5</v>
      </c>
      <c r="AM208">
        <v>3</v>
      </c>
      <c r="AN208">
        <v>3</v>
      </c>
      <c r="AO208">
        <v>4</v>
      </c>
      <c r="AP208">
        <v>5</v>
      </c>
      <c r="AQ208">
        <v>5</v>
      </c>
      <c r="AR208">
        <v>3</v>
      </c>
      <c r="AS208">
        <v>3</v>
      </c>
      <c r="AT208">
        <v>3</v>
      </c>
      <c r="AU208">
        <v>2</v>
      </c>
      <c r="AV208">
        <v>6</v>
      </c>
      <c r="AW208">
        <v>6</v>
      </c>
      <c r="AX208" t="s">
        <v>1167</v>
      </c>
      <c r="AY208" t="s">
        <v>672</v>
      </c>
      <c r="AZ208" t="s">
        <v>1250</v>
      </c>
      <c r="BA208">
        <v>3</v>
      </c>
      <c r="BD208">
        <v>1</v>
      </c>
      <c r="BE208">
        <v>3</v>
      </c>
      <c r="BF208">
        <v>1</v>
      </c>
      <c r="BG208" t="s">
        <v>285</v>
      </c>
      <c r="BH208" t="s">
        <v>286</v>
      </c>
      <c r="BI208" s="1">
        <v>6.3888888888888884E-3</v>
      </c>
      <c r="BJ208" t="s">
        <v>1251</v>
      </c>
      <c r="BK208" s="5" t="s">
        <v>736</v>
      </c>
      <c r="BL208" s="5" t="s">
        <v>1304</v>
      </c>
      <c r="CM208" t="s">
        <v>868</v>
      </c>
    </row>
    <row r="209" spans="1:90">
      <c r="A209" t="s">
        <v>1259</v>
      </c>
      <c r="B209" t="s">
        <v>1260</v>
      </c>
      <c r="C209" t="s">
        <v>802</v>
      </c>
      <c r="D209" t="s">
        <v>54</v>
      </c>
      <c r="E209" t="s">
        <v>144</v>
      </c>
      <c r="F209" t="s">
        <v>83</v>
      </c>
      <c r="G209" t="s">
        <v>72</v>
      </c>
      <c r="H209" t="s">
        <v>1261</v>
      </c>
      <c r="J209" t="s">
        <v>74</v>
      </c>
      <c r="K209" t="s">
        <v>98</v>
      </c>
      <c r="L209">
        <v>4</v>
      </c>
      <c r="M209">
        <v>4</v>
      </c>
      <c r="N209">
        <v>4</v>
      </c>
      <c r="O209">
        <v>2</v>
      </c>
      <c r="P209">
        <v>4</v>
      </c>
      <c r="Q209">
        <v>5</v>
      </c>
      <c r="R209">
        <v>5</v>
      </c>
      <c r="BK209" s="5" t="s">
        <v>1299</v>
      </c>
    </row>
    <row r="210" spans="1:90">
      <c r="A210" t="s">
        <v>1273</v>
      </c>
      <c r="B210" t="s">
        <v>1274</v>
      </c>
      <c r="C210" t="s">
        <v>802</v>
      </c>
      <c r="D210" t="s">
        <v>70</v>
      </c>
      <c r="E210" t="s">
        <v>144</v>
      </c>
      <c r="F210" t="s">
        <v>132</v>
      </c>
      <c r="G210" t="s">
        <v>72</v>
      </c>
      <c r="H210" t="s">
        <v>109</v>
      </c>
      <c r="J210" t="s">
        <v>74</v>
      </c>
      <c r="K210" t="s">
        <v>98</v>
      </c>
      <c r="L210">
        <v>3</v>
      </c>
      <c r="M210">
        <v>3</v>
      </c>
      <c r="N210">
        <v>3</v>
      </c>
      <c r="O210">
        <v>4</v>
      </c>
      <c r="P210">
        <v>4</v>
      </c>
      <c r="Q210">
        <v>4</v>
      </c>
      <c r="R210">
        <v>3</v>
      </c>
      <c r="V210">
        <v>3</v>
      </c>
      <c r="W210">
        <v>4</v>
      </c>
      <c r="X210">
        <v>4</v>
      </c>
      <c r="Y210">
        <v>0</v>
      </c>
      <c r="Z210">
        <v>4</v>
      </c>
      <c r="AA210">
        <v>3</v>
      </c>
      <c r="AB210">
        <v>5</v>
      </c>
      <c r="AC210">
        <v>5</v>
      </c>
      <c r="AD210">
        <v>2</v>
      </c>
      <c r="AE210" s="35">
        <v>5</v>
      </c>
      <c r="AF210">
        <v>3</v>
      </c>
      <c r="AG210">
        <v>3</v>
      </c>
      <c r="AH210">
        <v>5</v>
      </c>
      <c r="AI210">
        <v>5</v>
      </c>
      <c r="AJ210">
        <v>4</v>
      </c>
      <c r="AK210">
        <v>5</v>
      </c>
      <c r="AL210">
        <v>2</v>
      </c>
      <c r="AM210">
        <v>4</v>
      </c>
      <c r="AN210">
        <v>5</v>
      </c>
      <c r="AO210">
        <v>5</v>
      </c>
      <c r="AP210">
        <v>4</v>
      </c>
      <c r="AQ210">
        <v>2</v>
      </c>
      <c r="AR210">
        <v>4</v>
      </c>
      <c r="AS210">
        <v>5</v>
      </c>
      <c r="AT210">
        <v>6</v>
      </c>
      <c r="AU210">
        <v>1</v>
      </c>
      <c r="AV210">
        <v>6</v>
      </c>
      <c r="AW210">
        <v>4</v>
      </c>
      <c r="AX210" t="s">
        <v>1212</v>
      </c>
      <c r="AY210" t="s">
        <v>270</v>
      </c>
      <c r="AZ210" t="s">
        <v>1275</v>
      </c>
      <c r="BA210">
        <v>1</v>
      </c>
      <c r="BD210">
        <v>1</v>
      </c>
      <c r="BE210">
        <v>5</v>
      </c>
      <c r="BF210">
        <v>1</v>
      </c>
      <c r="BG210" t="s">
        <v>1276</v>
      </c>
      <c r="BH210" t="s">
        <v>308</v>
      </c>
      <c r="BI210" s="1">
        <v>6.0069444444444441E-3</v>
      </c>
      <c r="BJ210" t="s">
        <v>1277</v>
      </c>
      <c r="BK210" s="5" t="s">
        <v>736</v>
      </c>
    </row>
    <row r="211" spans="1:90">
      <c r="A211" t="s">
        <v>1169</v>
      </c>
      <c r="B211" t="s">
        <v>802</v>
      </c>
    </row>
    <row r="212" spans="1:90">
      <c r="A212" t="s">
        <v>1287</v>
      </c>
      <c r="B212" t="s">
        <v>802</v>
      </c>
      <c r="H212" t="s">
        <v>1347</v>
      </c>
      <c r="S212">
        <f>COUNTIF(S3:S179,"=0")</f>
        <v>79</v>
      </c>
      <c r="T212">
        <f>COUNTIF(T3:T179,"=2")</f>
        <v>61</v>
      </c>
      <c r="U212">
        <f>COUNTIF(U3:U179,"=4")</f>
        <v>44</v>
      </c>
      <c r="X212" t="s">
        <v>109</v>
      </c>
      <c r="Y212">
        <v>61</v>
      </c>
      <c r="BK212"/>
      <c r="BL212"/>
      <c r="BS212"/>
      <c r="BT212"/>
    </row>
    <row r="213" spans="1:90">
      <c r="C213" t="s">
        <v>54</v>
      </c>
      <c r="D213">
        <f>COUNTIF($D$3:$D$179,"=18-29")</f>
        <v>83</v>
      </c>
      <c r="F213" t="s">
        <v>3</v>
      </c>
      <c r="H213" t="s">
        <v>1348</v>
      </c>
      <c r="S213">
        <f>COUNTIF(S3:S179,"=1")</f>
        <v>96</v>
      </c>
      <c r="T213">
        <f>COUNTIF(T3:T179,"=3")</f>
        <v>35</v>
      </c>
      <c r="X213" t="s">
        <v>73</v>
      </c>
      <c r="Y213">
        <v>35</v>
      </c>
      <c r="BK213"/>
      <c r="BL213"/>
      <c r="BS213"/>
      <c r="BT213"/>
    </row>
    <row r="214" spans="1:90">
      <c r="C214" t="s">
        <v>70</v>
      </c>
      <c r="D214">
        <f>COUNTIF($D$3:$D$179,"=30-49")</f>
        <v>76</v>
      </c>
      <c r="X214" t="s">
        <v>58</v>
      </c>
      <c r="Y214">
        <f>COUNTIF(U3:U179,"=5")</f>
        <v>24</v>
      </c>
      <c r="BK214"/>
      <c r="BL214"/>
      <c r="BS214"/>
      <c r="BT214"/>
    </row>
    <row r="215" spans="1:90">
      <c r="C215" t="s">
        <v>81</v>
      </c>
      <c r="D215">
        <f>COUNTIF($D$3:$D$179,"=50-69")</f>
        <v>18</v>
      </c>
      <c r="X215" t="s">
        <v>254</v>
      </c>
      <c r="Y215">
        <f>COUNTIF(U3:U179,"=6")</f>
        <v>11</v>
      </c>
      <c r="BK215"/>
      <c r="BL215"/>
      <c r="BS215"/>
      <c r="BT215"/>
    </row>
    <row r="216" spans="1:90">
      <c r="A216" t="s">
        <v>1346</v>
      </c>
      <c r="B216">
        <f>COUNTIF($D$3:$D$179,"=*")</f>
        <v>177</v>
      </c>
      <c r="D216">
        <f>D213/COUNTIF($D$3:$D$179,"=*")</f>
        <v>0.46892655367231639</v>
      </c>
      <c r="G216">
        <f>COUNTIF(G$3:G$179,"=never")</f>
        <v>2</v>
      </c>
      <c r="H216">
        <f>G216/$B$216</f>
        <v>1.1299435028248588E-2</v>
      </c>
      <c r="I216" t="s">
        <v>74</v>
      </c>
      <c r="J216">
        <f>COUNTIF(J3:J179, "=female")</f>
        <v>87</v>
      </c>
      <c r="K216">
        <f>J216/$B$216</f>
        <v>0.49152542372881358</v>
      </c>
      <c r="X216" t="s">
        <v>1344</v>
      </c>
      <c r="Y216">
        <v>44</v>
      </c>
      <c r="BK216"/>
      <c r="BL216"/>
      <c r="BS216"/>
      <c r="BT216"/>
      <c r="BV216" s="11" t="s">
        <v>1309</v>
      </c>
      <c r="BW216" s="11" t="s">
        <v>1310</v>
      </c>
      <c r="BX216" s="11" t="s">
        <v>1312</v>
      </c>
      <c r="BY216" s="11" t="s">
        <v>1315</v>
      </c>
      <c r="BZ216" s="11" t="s">
        <v>1313</v>
      </c>
      <c r="CA216" s="11" t="s">
        <v>1314</v>
      </c>
      <c r="CB216" s="11" t="s">
        <v>1317</v>
      </c>
      <c r="CC216" s="11" t="s">
        <v>1154</v>
      </c>
      <c r="CD216" s="11" t="s">
        <v>1318</v>
      </c>
      <c r="CE216" s="11" t="s">
        <v>1323</v>
      </c>
      <c r="CF216" s="11" t="s">
        <v>1319</v>
      </c>
      <c r="CG216" s="11" t="s">
        <v>1316</v>
      </c>
      <c r="CH216" s="11" t="s">
        <v>1124</v>
      </c>
      <c r="CI216" s="11" t="s">
        <v>1320</v>
      </c>
      <c r="CJ216" s="11" t="s">
        <v>1321</v>
      </c>
      <c r="CK216" s="11" t="s">
        <v>1324</v>
      </c>
      <c r="CL216" s="11" t="s">
        <v>1325</v>
      </c>
    </row>
    <row r="217" spans="1:90">
      <c r="D217">
        <f t="shared" ref="D217:D218" si="76">D214/COUNTIF($D$3:$D$179,"=*")</f>
        <v>0.42937853107344631</v>
      </c>
      <c r="G217">
        <f>COUNTIF(G$3:G$179,"=occasionnaly")</f>
        <v>7</v>
      </c>
      <c r="H217">
        <f t="shared" ref="H217:H220" si="77">G217/$B$216</f>
        <v>3.954802259887006E-2</v>
      </c>
      <c r="I217" t="s">
        <v>59</v>
      </c>
      <c r="J217">
        <f>COUNTIF(J3:J179,"=male")</f>
        <v>88</v>
      </c>
      <c r="K217">
        <f t="shared" ref="K217:K218" si="78">J217/$B$216</f>
        <v>0.49717514124293788</v>
      </c>
      <c r="BJ217" s="10" t="s">
        <v>1308</v>
      </c>
      <c r="BK217"/>
      <c r="BL217"/>
      <c r="BS217"/>
      <c r="BT217" t="s">
        <v>1322</v>
      </c>
      <c r="BV217" s="11">
        <f>COUNTIFS($BU3:$BU179,FALSE,BV3:BV179,TRUE)</f>
        <v>21</v>
      </c>
      <c r="BW217" s="11">
        <f t="shared" ref="BW217:CL217" si="79">COUNTIFS($BU3:$BU179,FALSE,BW3:BW179,TRUE)</f>
        <v>21</v>
      </c>
      <c r="BX217" s="11">
        <f t="shared" si="79"/>
        <v>12</v>
      </c>
      <c r="BY217" s="11">
        <f t="shared" si="79"/>
        <v>1</v>
      </c>
      <c r="BZ217" s="11">
        <f t="shared" si="79"/>
        <v>4</v>
      </c>
      <c r="CA217" s="11">
        <f t="shared" si="79"/>
        <v>3</v>
      </c>
      <c r="CB217" s="11">
        <f t="shared" si="79"/>
        <v>5</v>
      </c>
      <c r="CC217" s="11">
        <f t="shared" si="79"/>
        <v>1</v>
      </c>
      <c r="CD217" s="11">
        <f t="shared" si="79"/>
        <v>1</v>
      </c>
      <c r="CE217" s="11">
        <f t="shared" si="79"/>
        <v>1</v>
      </c>
      <c r="CF217" s="11">
        <f t="shared" si="79"/>
        <v>3</v>
      </c>
      <c r="CG217" s="11">
        <f t="shared" si="79"/>
        <v>13</v>
      </c>
      <c r="CH217" s="11">
        <f t="shared" si="79"/>
        <v>0</v>
      </c>
      <c r="CI217" s="11">
        <f t="shared" si="79"/>
        <v>2</v>
      </c>
      <c r="CJ217" s="11">
        <f t="shared" si="79"/>
        <v>2</v>
      </c>
      <c r="CK217" s="11">
        <f t="shared" si="79"/>
        <v>11</v>
      </c>
      <c r="CL217" s="11">
        <f t="shared" si="79"/>
        <v>5</v>
      </c>
    </row>
    <row r="218" spans="1:90">
      <c r="D218">
        <f t="shared" si="76"/>
        <v>0.10169491525423729</v>
      </c>
      <c r="G218">
        <f>COUNTIF(G$3:G$179,"=once_w")</f>
        <v>17</v>
      </c>
      <c r="H218">
        <f t="shared" si="77"/>
        <v>9.6045197740112997E-2</v>
      </c>
      <c r="I218" t="s">
        <v>493</v>
      </c>
      <c r="J218">
        <f>COUNTIF(J3:J179,"=other")</f>
        <v>2</v>
      </c>
      <c r="K218">
        <f t="shared" si="78"/>
        <v>1.1299435028248588E-2</v>
      </c>
      <c r="BJ218" s="12" t="s">
        <v>1137</v>
      </c>
      <c r="BK218" s="12">
        <f>COUNTIF(BK3:BK179, "=positive")</f>
        <v>43</v>
      </c>
      <c r="BL218" s="38">
        <f>BK218/$BK$224</f>
        <v>0.24431818181818182</v>
      </c>
      <c r="BM218" s="40">
        <f>BK218/$BK$222</f>
        <v>0.39814814814814814</v>
      </c>
      <c r="BN218" s="40"/>
      <c r="BO218" s="40"/>
      <c r="BP218" s="40"/>
      <c r="BQ218" s="40"/>
      <c r="BR218" s="42"/>
      <c r="BS218"/>
      <c r="BT218"/>
      <c r="BV218" s="11">
        <f>BV217/$BK$222</f>
        <v>0.19444444444444445</v>
      </c>
      <c r="BW218" s="11">
        <f t="shared" ref="BW218:CL218" si="80">BW217/$BK$222</f>
        <v>0.19444444444444445</v>
      </c>
      <c r="BX218" s="11">
        <f t="shared" si="80"/>
        <v>0.1111111111111111</v>
      </c>
      <c r="BY218" s="11">
        <f t="shared" si="80"/>
        <v>9.2592592592592587E-3</v>
      </c>
      <c r="BZ218" s="11">
        <f t="shared" si="80"/>
        <v>3.7037037037037035E-2</v>
      </c>
      <c r="CA218" s="11">
        <f t="shared" si="80"/>
        <v>2.7777777777777776E-2</v>
      </c>
      <c r="CB218" s="11">
        <f t="shared" si="80"/>
        <v>4.6296296296296294E-2</v>
      </c>
      <c r="CC218" s="11">
        <f t="shared" si="80"/>
        <v>9.2592592592592587E-3</v>
      </c>
      <c r="CD218" s="11">
        <f t="shared" si="80"/>
        <v>9.2592592592592587E-3</v>
      </c>
      <c r="CE218" s="11">
        <f t="shared" si="80"/>
        <v>9.2592592592592587E-3</v>
      </c>
      <c r="CF218" s="11">
        <f t="shared" si="80"/>
        <v>2.7777777777777776E-2</v>
      </c>
      <c r="CG218" s="11">
        <f t="shared" si="80"/>
        <v>0.12037037037037036</v>
      </c>
      <c r="CH218" s="11">
        <f t="shared" si="80"/>
        <v>0</v>
      </c>
      <c r="CI218" s="11">
        <f t="shared" si="80"/>
        <v>1.8518518518518517E-2</v>
      </c>
      <c r="CJ218" s="11">
        <f t="shared" si="80"/>
        <v>1.8518518518518517E-2</v>
      </c>
      <c r="CK218" s="11">
        <f t="shared" si="80"/>
        <v>0.10185185185185185</v>
      </c>
      <c r="CL218" s="11">
        <f t="shared" si="80"/>
        <v>4.6296296296296294E-2</v>
      </c>
    </row>
    <row r="219" spans="1:90">
      <c r="G219">
        <f>COUNTIF(G$3:G$179,"=several_t_w")</f>
        <v>66</v>
      </c>
      <c r="H219">
        <f t="shared" si="77"/>
        <v>0.3728813559322034</v>
      </c>
      <c r="BJ219" s="12" t="s">
        <v>1138</v>
      </c>
      <c r="BK219" s="12">
        <f>COUNTIF(BK3:BK179,"=negative")</f>
        <v>45</v>
      </c>
      <c r="BL219" s="38">
        <f t="shared" ref="BL219:BL224" si="81">BK219/$BK$224</f>
        <v>0.25568181818181818</v>
      </c>
      <c r="BM219" s="40">
        <f t="shared" ref="BM219:BM222" si="82">BK219/$BK$222</f>
        <v>0.41666666666666669</v>
      </c>
      <c r="BN219" s="40"/>
      <c r="BO219" s="40"/>
      <c r="BP219" s="40"/>
      <c r="BQ219" s="40"/>
      <c r="BR219" s="42"/>
      <c r="BS219"/>
      <c r="BT219"/>
    </row>
    <row r="220" spans="1:90">
      <c r="G220">
        <f>COUNTIF(G$3:G$179,"=once_day")</f>
        <v>85</v>
      </c>
      <c r="H220">
        <f t="shared" si="77"/>
        <v>0.48022598870056499</v>
      </c>
      <c r="BJ220" s="12" t="s">
        <v>1140</v>
      </c>
      <c r="BK220" s="12">
        <f>COUNTIF(BK3:BK178,"=neutral")</f>
        <v>5</v>
      </c>
      <c r="BL220" s="38">
        <f t="shared" si="81"/>
        <v>2.8409090909090908E-2</v>
      </c>
      <c r="BM220" s="40">
        <f t="shared" si="82"/>
        <v>4.6296296296296294E-2</v>
      </c>
      <c r="BN220" s="40"/>
      <c r="BO220" s="40"/>
      <c r="BP220" s="40"/>
      <c r="BQ220" s="40"/>
      <c r="BR220" s="42"/>
      <c r="BS220"/>
      <c r="BT220"/>
    </row>
    <row r="221" spans="1:90" s="16" customFormat="1" ht="20" customHeight="1">
      <c r="A221" s="16" t="s">
        <v>1010</v>
      </c>
      <c r="C221" s="16" t="s">
        <v>1328</v>
      </c>
      <c r="V221" s="16">
        <f t="shared" ref="V221:AS221" si="83">AVERAGE(V3:V50)</f>
        <v>3.5625</v>
      </c>
      <c r="W221" s="16">
        <f t="shared" si="83"/>
        <v>4.5625</v>
      </c>
      <c r="X221" s="16">
        <f t="shared" si="83"/>
        <v>3.7708333333333335</v>
      </c>
      <c r="Y221" s="16">
        <f t="shared" si="83"/>
        <v>4.791666666666667</v>
      </c>
      <c r="Z221" s="16">
        <f t="shared" si="83"/>
        <v>4.541666666666667</v>
      </c>
      <c r="AA221" s="16">
        <f t="shared" si="83"/>
        <v>5.416666666666667</v>
      </c>
      <c r="AB221" s="16">
        <f t="shared" si="83"/>
        <v>3.5</v>
      </c>
      <c r="AC221" s="16">
        <f t="shared" si="83"/>
        <v>2.1875</v>
      </c>
      <c r="AD221" s="28">
        <f t="shared" si="83"/>
        <v>3.8125</v>
      </c>
      <c r="AE221" s="29">
        <f t="shared" si="83"/>
        <v>3.9166666666666665</v>
      </c>
      <c r="AF221" s="16">
        <f t="shared" si="83"/>
        <v>4</v>
      </c>
      <c r="AG221" s="16">
        <f t="shared" si="83"/>
        <v>3.7291666666666665</v>
      </c>
      <c r="AH221" s="16">
        <f t="shared" si="83"/>
        <v>3.5833333333333335</v>
      </c>
      <c r="AI221" s="16">
        <f t="shared" si="83"/>
        <v>5.3125</v>
      </c>
      <c r="AJ221" s="16">
        <f t="shared" si="83"/>
        <v>4.104166666666667</v>
      </c>
      <c r="AK221" s="16">
        <f t="shared" si="83"/>
        <v>4.416666666666667</v>
      </c>
      <c r="AL221" s="28">
        <f t="shared" si="83"/>
        <v>3.625</v>
      </c>
      <c r="AM221" s="16">
        <f t="shared" si="83"/>
        <v>3.3541666666666665</v>
      </c>
      <c r="AN221" s="16">
        <f t="shared" si="83"/>
        <v>3.4375</v>
      </c>
      <c r="AO221" s="16">
        <f t="shared" si="83"/>
        <v>3.6875</v>
      </c>
      <c r="AP221" s="16">
        <f t="shared" si="83"/>
        <v>3.2708333333333335</v>
      </c>
      <c r="AQ221" s="28">
        <f t="shared" si="83"/>
        <v>3.3958333333333335</v>
      </c>
      <c r="AR221" s="16">
        <f t="shared" si="83"/>
        <v>6</v>
      </c>
      <c r="AS221" s="16">
        <f t="shared" si="83"/>
        <v>4.75</v>
      </c>
      <c r="BJ221" s="17" t="s">
        <v>1141</v>
      </c>
      <c r="BK221" s="17">
        <f>COUNTIF(BK3:BK179,"=balanced")</f>
        <v>15</v>
      </c>
      <c r="BL221" s="39">
        <f t="shared" si="81"/>
        <v>8.5227272727272721E-2</v>
      </c>
      <c r="BM221" s="40">
        <f t="shared" si="82"/>
        <v>0.1388888888888889</v>
      </c>
      <c r="BN221" s="40"/>
      <c r="BO221" s="40"/>
      <c r="BP221" s="40"/>
      <c r="BQ221" s="40"/>
      <c r="BR221" s="42"/>
      <c r="BU221" s="18"/>
      <c r="BV221" s="18"/>
      <c r="BW221" s="18"/>
      <c r="BX221" s="18"/>
      <c r="BY221" s="18"/>
      <c r="BZ221" s="18"/>
      <c r="CA221" s="18"/>
      <c r="CB221" s="18"/>
      <c r="CC221" s="18"/>
      <c r="CD221" s="18"/>
      <c r="CE221" s="18"/>
      <c r="CF221" s="18"/>
      <c r="CG221" s="18"/>
      <c r="CH221" s="18"/>
      <c r="CI221" s="18"/>
      <c r="CJ221" s="18"/>
      <c r="CK221" s="18"/>
      <c r="CL221" s="18"/>
    </row>
    <row r="222" spans="1:90" s="16" customFormat="1" ht="20" customHeight="1">
      <c r="C222" s="16" t="s">
        <v>1326</v>
      </c>
      <c r="V222" s="16">
        <f t="shared" ref="V222:AS222" si="84">AVERAGE(V52:V99)</f>
        <v>3.8333333333333335</v>
      </c>
      <c r="W222" s="16">
        <f t="shared" si="84"/>
        <v>4.75</v>
      </c>
      <c r="X222" s="16">
        <f t="shared" si="84"/>
        <v>3.875</v>
      </c>
      <c r="Y222" s="16">
        <f t="shared" si="84"/>
        <v>4.5625</v>
      </c>
      <c r="Z222" s="16">
        <f t="shared" si="84"/>
        <v>4.083333333333333</v>
      </c>
      <c r="AA222" s="16">
        <f t="shared" si="84"/>
        <v>4.9375</v>
      </c>
      <c r="AB222" s="16">
        <f t="shared" si="84"/>
        <v>3.5625</v>
      </c>
      <c r="AC222" s="16">
        <f t="shared" si="84"/>
        <v>2.1458333333333335</v>
      </c>
      <c r="AD222" s="28">
        <f t="shared" si="84"/>
        <v>3.8541666666666665</v>
      </c>
      <c r="AE222" s="29">
        <f t="shared" si="84"/>
        <v>3.875</v>
      </c>
      <c r="AF222" s="16">
        <f t="shared" si="84"/>
        <v>3.75</v>
      </c>
      <c r="AG222" s="16">
        <f t="shared" si="84"/>
        <v>3.9791666666666665</v>
      </c>
      <c r="AH222" s="16">
        <f t="shared" si="84"/>
        <v>3.4583333333333335</v>
      </c>
      <c r="AI222" s="16">
        <f t="shared" si="84"/>
        <v>5.3125</v>
      </c>
      <c r="AJ222" s="16">
        <f t="shared" si="84"/>
        <v>4.354166666666667</v>
      </c>
      <c r="AK222" s="16">
        <f t="shared" si="84"/>
        <v>4.208333333333333</v>
      </c>
      <c r="AL222" s="28">
        <f t="shared" si="84"/>
        <v>3.2708333333333335</v>
      </c>
      <c r="AM222" s="16">
        <f t="shared" si="84"/>
        <v>3.8333333333333335</v>
      </c>
      <c r="AN222" s="16">
        <f t="shared" si="84"/>
        <v>3.7916666666666665</v>
      </c>
      <c r="AO222" s="16">
        <f t="shared" si="84"/>
        <v>4.0625</v>
      </c>
      <c r="AP222" s="16">
        <f t="shared" si="84"/>
        <v>3.8125</v>
      </c>
      <c r="AQ222" s="28">
        <f t="shared" si="84"/>
        <v>3.8958333333333335</v>
      </c>
      <c r="AR222" s="16">
        <f t="shared" si="84"/>
        <v>6</v>
      </c>
      <c r="AS222" s="16">
        <f t="shared" si="84"/>
        <v>2.125</v>
      </c>
      <c r="BJ222" s="17" t="s">
        <v>1142</v>
      </c>
      <c r="BK222" s="17">
        <f>SUM(BK218:BK221)</f>
        <v>108</v>
      </c>
      <c r="BL222" s="39">
        <f t="shared" si="81"/>
        <v>0.61363636363636365</v>
      </c>
      <c r="BM222" s="40">
        <f t="shared" si="82"/>
        <v>1</v>
      </c>
      <c r="BN222" s="40"/>
      <c r="BO222" s="40"/>
      <c r="BP222" s="40"/>
      <c r="BQ222" s="40"/>
      <c r="BR222" s="42"/>
      <c r="BU222" s="18"/>
      <c r="BV222" s="18"/>
      <c r="BW222" s="18"/>
      <c r="BX222" s="18"/>
      <c r="BY222" s="18"/>
      <c r="BZ222" s="18"/>
      <c r="CA222" s="18"/>
      <c r="CB222" s="18"/>
      <c r="CC222" s="18"/>
      <c r="CD222" s="18"/>
      <c r="CE222" s="18"/>
      <c r="CF222" s="18"/>
      <c r="CG222" s="18"/>
      <c r="CH222" s="18"/>
      <c r="CI222" s="18"/>
      <c r="CJ222" s="18"/>
      <c r="CK222" s="18"/>
      <c r="CL222" s="18"/>
    </row>
    <row r="223" spans="1:90" s="16" customFormat="1" ht="20" customHeight="1">
      <c r="C223" s="16" t="s">
        <v>1329</v>
      </c>
      <c r="V223" s="16">
        <f t="shared" ref="V223:AS223" si="85">AVERAGE(V101:V145)</f>
        <v>4.0444444444444443</v>
      </c>
      <c r="W223" s="16">
        <f t="shared" si="85"/>
        <v>4.8888888888888893</v>
      </c>
      <c r="X223" s="16">
        <f t="shared" si="85"/>
        <v>3.8222222222222224</v>
      </c>
      <c r="Y223" s="16">
        <f t="shared" si="85"/>
        <v>4.8888888888888893</v>
      </c>
      <c r="Z223" s="16">
        <f t="shared" si="85"/>
        <v>4.333333333333333</v>
      </c>
      <c r="AA223" s="16">
        <f t="shared" si="85"/>
        <v>5.2444444444444445</v>
      </c>
      <c r="AB223" s="16">
        <f t="shared" si="85"/>
        <v>3.7333333333333334</v>
      </c>
      <c r="AC223" s="16">
        <f t="shared" si="85"/>
        <v>1.9111111111111112</v>
      </c>
      <c r="AD223" s="28">
        <f t="shared" si="85"/>
        <v>4.0888888888888886</v>
      </c>
      <c r="AE223" s="29">
        <f t="shared" si="85"/>
        <v>4.333333333333333</v>
      </c>
      <c r="AF223" s="16">
        <f t="shared" si="85"/>
        <v>4.5333333333333332</v>
      </c>
      <c r="AG223" s="16">
        <f t="shared" si="85"/>
        <v>4.3555555555555552</v>
      </c>
      <c r="AH223" s="16">
        <f t="shared" si="85"/>
        <v>3.9777777777777779</v>
      </c>
      <c r="AI223" s="16">
        <f t="shared" si="85"/>
        <v>5.4666666666666668</v>
      </c>
      <c r="AJ223" s="16">
        <f t="shared" si="85"/>
        <v>4.7111111111111112</v>
      </c>
      <c r="AK223" s="16">
        <f t="shared" si="85"/>
        <v>4.666666666666667</v>
      </c>
      <c r="AL223" s="28">
        <f t="shared" si="85"/>
        <v>4</v>
      </c>
      <c r="AM223" s="16">
        <f t="shared" si="85"/>
        <v>3.5333333333333332</v>
      </c>
      <c r="AN223" s="16">
        <f t="shared" si="85"/>
        <v>3.6</v>
      </c>
      <c r="AO223" s="16">
        <f t="shared" si="85"/>
        <v>4.0222222222222221</v>
      </c>
      <c r="AP223" s="16">
        <f t="shared" si="85"/>
        <v>3.5777777777777779</v>
      </c>
      <c r="AQ223" s="28">
        <f t="shared" si="85"/>
        <v>3.4888888888888889</v>
      </c>
      <c r="AR223" s="16">
        <f t="shared" si="85"/>
        <v>6</v>
      </c>
      <c r="AS223" s="16">
        <f t="shared" si="85"/>
        <v>4.5999999999999996</v>
      </c>
      <c r="BJ223" s="17" t="s">
        <v>1139</v>
      </c>
      <c r="BK223" s="17">
        <f>COUNTIF(BK3:BK179, "=no comment")</f>
        <v>68</v>
      </c>
      <c r="BL223" s="39">
        <f t="shared" si="81"/>
        <v>0.38636363636363635</v>
      </c>
      <c r="BM223" s="40"/>
      <c r="BN223" s="40"/>
      <c r="BO223" s="40"/>
      <c r="BP223" s="40"/>
      <c r="BQ223" s="40"/>
      <c r="BR223" s="42"/>
      <c r="BU223" s="18"/>
      <c r="BV223" s="18"/>
      <c r="BW223" s="18"/>
      <c r="BX223" s="18"/>
      <c r="BY223" s="18"/>
      <c r="BZ223" s="18"/>
      <c r="CA223" s="18"/>
      <c r="CB223" s="18"/>
      <c r="CC223" s="18"/>
      <c r="CD223" s="18"/>
      <c r="CE223" s="18"/>
      <c r="CF223" s="18"/>
      <c r="CG223" s="18"/>
      <c r="CH223" s="18"/>
      <c r="CI223" s="18"/>
      <c r="CJ223" s="18"/>
      <c r="CK223" s="18"/>
      <c r="CL223" s="18"/>
    </row>
    <row r="224" spans="1:90" s="16" customFormat="1" ht="20" customHeight="1">
      <c r="C224" s="16" t="s">
        <v>1327</v>
      </c>
      <c r="V224" s="16">
        <f t="shared" ref="V224:AS224" si="86">AVERAGE(V146:V179)</f>
        <v>3.9705882352941178</v>
      </c>
      <c r="W224" s="16">
        <f t="shared" si="86"/>
        <v>4.7352941176470589</v>
      </c>
      <c r="X224" s="16">
        <f t="shared" si="86"/>
        <v>3.4411764705882355</v>
      </c>
      <c r="Y224" s="16">
        <f t="shared" si="86"/>
        <v>4.4411764705882355</v>
      </c>
      <c r="Z224" s="16">
        <f t="shared" si="86"/>
        <v>3.7941176470588234</v>
      </c>
      <c r="AA224" s="16">
        <f t="shared" si="86"/>
        <v>4.4117647058823533</v>
      </c>
      <c r="AB224" s="16">
        <f t="shared" si="86"/>
        <v>2.7352941176470589</v>
      </c>
      <c r="AC224" s="16">
        <f t="shared" si="86"/>
        <v>2.9411764705882355</v>
      </c>
      <c r="AD224" s="28">
        <f t="shared" si="86"/>
        <v>3.0588235294117645</v>
      </c>
      <c r="AE224" s="29">
        <f t="shared" si="86"/>
        <v>3.8529411764705883</v>
      </c>
      <c r="AF224" s="16">
        <f t="shared" si="86"/>
        <v>4.117647058823529</v>
      </c>
      <c r="AG224" s="16">
        <f t="shared" si="86"/>
        <v>3.8235294117647061</v>
      </c>
      <c r="AH224" s="16">
        <f t="shared" si="86"/>
        <v>3.1764705882352939</v>
      </c>
      <c r="AI224" s="16">
        <f t="shared" si="86"/>
        <v>5.1470588235294121</v>
      </c>
      <c r="AJ224" s="16">
        <f t="shared" si="86"/>
        <v>3.8529411764705883</v>
      </c>
      <c r="AK224" s="16">
        <f t="shared" si="86"/>
        <v>4.382352941176471</v>
      </c>
      <c r="AL224" s="28">
        <f t="shared" si="86"/>
        <v>2.7058823529411766</v>
      </c>
      <c r="AM224" s="16">
        <f t="shared" si="86"/>
        <v>3.2352941176470589</v>
      </c>
      <c r="AN224" s="16">
        <f t="shared" si="86"/>
        <v>3.2352941176470589</v>
      </c>
      <c r="AO224" s="16">
        <f t="shared" si="86"/>
        <v>3.5294117647058822</v>
      </c>
      <c r="AP224" s="16">
        <f t="shared" si="86"/>
        <v>3.1176470588235294</v>
      </c>
      <c r="AQ224" s="28">
        <f t="shared" si="86"/>
        <v>3.2058823529411766</v>
      </c>
      <c r="AR224" s="16">
        <f t="shared" si="86"/>
        <v>5.9117647058823533</v>
      </c>
      <c r="AS224" s="16">
        <f t="shared" si="86"/>
        <v>1.0294117647058822</v>
      </c>
      <c r="BD224" s="16">
        <v>1</v>
      </c>
      <c r="BJ224" s="17" t="s">
        <v>1143</v>
      </c>
      <c r="BK224" s="17">
        <f>SUM(BK222:BK223)</f>
        <v>176</v>
      </c>
      <c r="BL224" s="39">
        <f t="shared" si="81"/>
        <v>1</v>
      </c>
      <c r="BM224" s="40"/>
      <c r="BN224" s="40"/>
      <c r="BO224" s="40"/>
      <c r="BP224" s="40"/>
      <c r="BQ224" s="40"/>
      <c r="BR224" s="42"/>
      <c r="BU224" s="18"/>
      <c r="BV224" s="18"/>
      <c r="BW224" s="18"/>
      <c r="BX224" s="18"/>
      <c r="BY224" s="18"/>
      <c r="BZ224" s="18"/>
      <c r="CA224" s="18"/>
      <c r="CB224" s="18"/>
      <c r="CC224" s="18"/>
      <c r="CD224" s="18"/>
      <c r="CE224" s="18"/>
      <c r="CF224" s="18"/>
      <c r="CG224" s="18"/>
      <c r="CH224" s="18"/>
      <c r="CI224" s="18"/>
      <c r="CJ224" s="18"/>
      <c r="CK224" s="18"/>
      <c r="CL224" s="18"/>
    </row>
    <row r="225" spans="2:90" s="16" customFormat="1" ht="20" customHeight="1">
      <c r="AD225" s="29"/>
      <c r="AE225" s="29"/>
      <c r="AL225" s="29"/>
      <c r="AQ225" s="29"/>
      <c r="BJ225" s="17"/>
      <c r="BK225" s="17"/>
      <c r="BL225" s="39"/>
      <c r="BM225" s="42"/>
      <c r="BN225" s="42"/>
      <c r="BO225" s="42"/>
      <c r="BP225" s="42"/>
      <c r="BQ225" s="42"/>
      <c r="BR225" s="42"/>
      <c r="BU225" s="18"/>
      <c r="BV225" s="18"/>
      <c r="BW225" s="18"/>
      <c r="BX225" s="18"/>
      <c r="BY225" s="18"/>
      <c r="BZ225" s="18"/>
      <c r="CA225" s="18"/>
      <c r="CB225" s="18"/>
      <c r="CC225" s="18"/>
      <c r="CD225" s="18"/>
      <c r="CE225" s="18"/>
      <c r="CF225" s="18"/>
      <c r="CG225" s="18"/>
      <c r="CH225" s="18"/>
      <c r="CI225" s="18"/>
      <c r="CJ225" s="18"/>
      <c r="CK225" s="18"/>
      <c r="CL225" s="18"/>
    </row>
    <row r="226" spans="2:90" s="16" customFormat="1" ht="20" customHeight="1">
      <c r="B226" s="16" t="s">
        <v>1349</v>
      </c>
      <c r="C226" s="16" t="s">
        <v>1328</v>
      </c>
      <c r="V226" s="16">
        <f>AVERAGEIF($S$3:$S$50,"=1",V3:V50)</f>
        <v>3.2916666666666665</v>
      </c>
      <c r="W226" s="16">
        <f t="shared" ref="W226:AS226" si="87">AVERAGEIF($S$3:$S$50,"=1",W3:W50)</f>
        <v>4.583333333333333</v>
      </c>
      <c r="X226" s="16">
        <f t="shared" si="87"/>
        <v>3.4166666666666665</v>
      </c>
      <c r="Y226" s="16">
        <f t="shared" si="87"/>
        <v>4.958333333333333</v>
      </c>
      <c r="Z226" s="16">
        <f t="shared" si="87"/>
        <v>4.416666666666667</v>
      </c>
      <c r="AA226" s="16">
        <f t="shared" si="87"/>
        <v>5.416666666666667</v>
      </c>
      <c r="AB226" s="16">
        <f t="shared" si="87"/>
        <v>3.375</v>
      </c>
      <c r="AC226" s="16">
        <f t="shared" si="87"/>
        <v>2.2916666666666665</v>
      </c>
      <c r="AD226" s="16">
        <f t="shared" si="87"/>
        <v>3.7083333333333335</v>
      </c>
      <c r="AE226" s="16">
        <f t="shared" si="87"/>
        <v>3.5416666666666665</v>
      </c>
      <c r="AF226" s="16">
        <f t="shared" si="87"/>
        <v>3.75</v>
      </c>
      <c r="AG226" s="16">
        <f t="shared" si="87"/>
        <v>3.625</v>
      </c>
      <c r="AH226" s="16">
        <f t="shared" si="87"/>
        <v>3.5</v>
      </c>
      <c r="AI226" s="16">
        <f t="shared" si="87"/>
        <v>5.416666666666667</v>
      </c>
      <c r="AJ226" s="16">
        <f t="shared" si="87"/>
        <v>3.8333333333333335</v>
      </c>
      <c r="AK226" s="16">
        <f t="shared" si="87"/>
        <v>4.625</v>
      </c>
      <c r="AL226" s="16">
        <f t="shared" si="87"/>
        <v>3.5</v>
      </c>
      <c r="AM226" s="16">
        <f t="shared" si="87"/>
        <v>3.0833333333333335</v>
      </c>
      <c r="AN226" s="16">
        <f t="shared" si="87"/>
        <v>3.2083333333333335</v>
      </c>
      <c r="AO226" s="16">
        <f t="shared" si="87"/>
        <v>3.4583333333333335</v>
      </c>
      <c r="AP226" s="16">
        <f t="shared" si="87"/>
        <v>2.9583333333333335</v>
      </c>
      <c r="AQ226" s="16">
        <f t="shared" si="87"/>
        <v>3.1666666666666665</v>
      </c>
      <c r="AR226" s="16">
        <f t="shared" si="87"/>
        <v>6</v>
      </c>
      <c r="AS226" s="16">
        <f t="shared" si="87"/>
        <v>4.875</v>
      </c>
      <c r="BJ226" s="17"/>
      <c r="BK226" s="17"/>
      <c r="BL226" s="39"/>
      <c r="BM226" s="42"/>
      <c r="BN226" s="42"/>
      <c r="BO226" s="42"/>
      <c r="BP226" s="42"/>
      <c r="BQ226" s="42"/>
      <c r="BR226" s="42"/>
      <c r="BU226" s="18"/>
      <c r="BV226" s="18"/>
      <c r="BW226" s="18"/>
      <c r="BX226" s="18"/>
      <c r="BY226" s="18"/>
      <c r="BZ226" s="18"/>
      <c r="CA226" s="18"/>
      <c r="CB226" s="18"/>
      <c r="CC226" s="18"/>
      <c r="CD226" s="18"/>
      <c r="CE226" s="18"/>
      <c r="CF226" s="18"/>
      <c r="CG226" s="18"/>
      <c r="CH226" s="18"/>
      <c r="CI226" s="18"/>
      <c r="CJ226" s="18"/>
      <c r="CK226" s="18"/>
      <c r="CL226" s="18"/>
    </row>
    <row r="227" spans="2:90" s="16" customFormat="1" ht="20" customHeight="1">
      <c r="C227" s="16" t="s">
        <v>1326</v>
      </c>
      <c r="V227" s="16">
        <f>AVERAGEIF($S$51:$S$99,"=1",V51:V99)</f>
        <v>3.3913043478260869</v>
      </c>
      <c r="W227" s="16">
        <f t="shared" ref="W227:AS227" si="88">AVERAGEIF($S$51:$S$99,"=1",W51:W99)</f>
        <v>4.4782608695652177</v>
      </c>
      <c r="X227" s="16">
        <f t="shared" si="88"/>
        <v>3.3913043478260869</v>
      </c>
      <c r="Y227" s="16">
        <f t="shared" si="88"/>
        <v>4.3043478260869561</v>
      </c>
      <c r="Z227" s="16">
        <f t="shared" si="88"/>
        <v>3.652173913043478</v>
      </c>
      <c r="AA227" s="16">
        <f t="shared" si="88"/>
        <v>4.6521739130434785</v>
      </c>
      <c r="AB227" s="16">
        <f t="shared" si="88"/>
        <v>3.347826086956522</v>
      </c>
      <c r="AC227" s="16">
        <f t="shared" si="88"/>
        <v>2.5652173913043477</v>
      </c>
      <c r="AD227" s="16">
        <f t="shared" si="88"/>
        <v>3.4347826086956523</v>
      </c>
      <c r="AE227" s="16">
        <f t="shared" si="88"/>
        <v>3.7826086956521738</v>
      </c>
      <c r="AF227" s="16">
        <f t="shared" si="88"/>
        <v>3.4347826086956523</v>
      </c>
      <c r="AG227" s="16">
        <f t="shared" si="88"/>
        <v>3.652173913043478</v>
      </c>
      <c r="AH227" s="16">
        <f t="shared" si="88"/>
        <v>3.1739130434782608</v>
      </c>
      <c r="AI227" s="16">
        <f t="shared" si="88"/>
        <v>5.1739130434782608</v>
      </c>
      <c r="AJ227" s="16">
        <f t="shared" si="88"/>
        <v>4.0869565217391308</v>
      </c>
      <c r="AK227" s="16">
        <f t="shared" si="88"/>
        <v>4.1304347826086953</v>
      </c>
      <c r="AL227" s="16">
        <f t="shared" si="88"/>
        <v>3.347826086956522</v>
      </c>
      <c r="AM227" s="16">
        <f t="shared" si="88"/>
        <v>3.4782608695652173</v>
      </c>
      <c r="AN227" s="16">
        <f t="shared" si="88"/>
        <v>3.3043478260869565</v>
      </c>
      <c r="AO227" s="16">
        <f t="shared" si="88"/>
        <v>3.7391304347826089</v>
      </c>
      <c r="AP227" s="16">
        <f t="shared" si="88"/>
        <v>3.2608695652173911</v>
      </c>
      <c r="AQ227" s="16">
        <f t="shared" si="88"/>
        <v>3.4347826086956523</v>
      </c>
      <c r="AR227" s="16">
        <f t="shared" si="88"/>
        <v>6</v>
      </c>
      <c r="AS227" s="16">
        <f t="shared" si="88"/>
        <v>2.1304347826086958</v>
      </c>
      <c r="BJ227" s="17"/>
      <c r="BK227" s="17"/>
      <c r="BL227" s="39"/>
      <c r="BM227" s="42"/>
      <c r="BN227" s="42"/>
      <c r="BO227" s="42"/>
      <c r="BP227" s="42"/>
      <c r="BQ227" s="42"/>
      <c r="BR227" s="42"/>
      <c r="BU227" s="18"/>
      <c r="BV227" s="18"/>
      <c r="BW227" s="18"/>
      <c r="BX227" s="18"/>
      <c r="BY227" s="18"/>
      <c r="BZ227" s="18"/>
      <c r="CA227" s="18"/>
      <c r="CB227" s="18"/>
      <c r="CC227" s="18"/>
      <c r="CD227" s="18"/>
      <c r="CE227" s="18"/>
      <c r="CF227" s="18"/>
      <c r="CG227" s="18"/>
      <c r="CH227" s="18"/>
      <c r="CI227" s="18"/>
      <c r="CJ227" s="18"/>
      <c r="CK227" s="18"/>
      <c r="CL227" s="18"/>
    </row>
    <row r="228" spans="2:90" s="16" customFormat="1" ht="20" customHeight="1">
      <c r="C228" s="16" t="s">
        <v>1329</v>
      </c>
      <c r="V228" s="16">
        <f>AVERAGEIF($S$100:$S$145,"=1",V100:V145)</f>
        <v>3.8214285714285716</v>
      </c>
      <c r="W228" s="16">
        <f t="shared" ref="W228:AS228" si="89">AVERAGEIF($S$100:$S$145,"=1",W100:W145)</f>
        <v>4.75</v>
      </c>
      <c r="X228" s="16">
        <f t="shared" si="89"/>
        <v>3.8571428571428572</v>
      </c>
      <c r="Y228" s="16">
        <f t="shared" si="89"/>
        <v>5</v>
      </c>
      <c r="Z228" s="16">
        <f t="shared" si="89"/>
        <v>4.3214285714285712</v>
      </c>
      <c r="AA228" s="16">
        <f t="shared" si="89"/>
        <v>5.4285714285714288</v>
      </c>
      <c r="AB228" s="16">
        <f t="shared" si="89"/>
        <v>3.8571428571428572</v>
      </c>
      <c r="AC228" s="16">
        <f t="shared" si="89"/>
        <v>2.1785714285714284</v>
      </c>
      <c r="AD228" s="16">
        <f t="shared" si="89"/>
        <v>3.8214285714285716</v>
      </c>
      <c r="AE228" s="16">
        <f t="shared" si="89"/>
        <v>4.4642857142857144</v>
      </c>
      <c r="AF228" s="16">
        <f t="shared" si="89"/>
        <v>4.4642857142857144</v>
      </c>
      <c r="AG228" s="16">
        <f t="shared" si="89"/>
        <v>4.3214285714285712</v>
      </c>
      <c r="AH228" s="16">
        <f t="shared" si="89"/>
        <v>3.7142857142857144</v>
      </c>
      <c r="AI228" s="16">
        <f t="shared" si="89"/>
        <v>5.3928571428571432</v>
      </c>
      <c r="AJ228" s="16">
        <f t="shared" si="89"/>
        <v>4.75</v>
      </c>
      <c r="AK228" s="16">
        <f t="shared" si="89"/>
        <v>4.8214285714285712</v>
      </c>
      <c r="AL228" s="16">
        <f t="shared" si="89"/>
        <v>4.1785714285714288</v>
      </c>
      <c r="AM228" s="16">
        <f t="shared" si="89"/>
        <v>3.2142857142857144</v>
      </c>
      <c r="AN228" s="16">
        <f t="shared" si="89"/>
        <v>3.25</v>
      </c>
      <c r="AO228" s="16">
        <f t="shared" si="89"/>
        <v>3.8571428571428572</v>
      </c>
      <c r="AP228" s="16">
        <f t="shared" si="89"/>
        <v>3.0714285714285716</v>
      </c>
      <c r="AQ228" s="16">
        <f t="shared" si="89"/>
        <v>3.1785714285714284</v>
      </c>
      <c r="AR228" s="16">
        <f t="shared" si="89"/>
        <v>6</v>
      </c>
      <c r="AS228" s="16">
        <f t="shared" si="89"/>
        <v>4.9285714285714288</v>
      </c>
      <c r="BJ228" s="17"/>
      <c r="BK228" s="17"/>
      <c r="BL228" s="39"/>
      <c r="BM228" s="42"/>
      <c r="BN228" s="42"/>
      <c r="BO228" s="42"/>
      <c r="BP228" s="42"/>
      <c r="BQ228" s="42"/>
      <c r="BR228" s="42"/>
      <c r="BU228" s="18"/>
      <c r="BV228" s="18"/>
      <c r="BW228" s="18"/>
      <c r="BX228" s="18"/>
      <c r="BY228" s="18"/>
      <c r="BZ228" s="18"/>
      <c r="CA228" s="18"/>
      <c r="CB228" s="18"/>
      <c r="CC228" s="18"/>
      <c r="CD228" s="18"/>
      <c r="CE228" s="18"/>
      <c r="CF228" s="18"/>
      <c r="CG228" s="18"/>
      <c r="CH228" s="18"/>
      <c r="CI228" s="18"/>
      <c r="CJ228" s="18"/>
      <c r="CK228" s="18"/>
      <c r="CL228" s="18"/>
    </row>
    <row r="229" spans="2:90" s="16" customFormat="1" ht="20" customHeight="1">
      <c r="C229" s="16" t="s">
        <v>1327</v>
      </c>
      <c r="V229" s="16">
        <f>AVERAGEIF($S$146:$S$179,"=1",V146:V179)</f>
        <v>4</v>
      </c>
      <c r="W229" s="16">
        <f t="shared" ref="W229:AS229" si="90">AVERAGEIF($S$146:$S$179,"=1",W146:W179)</f>
        <v>4.8571428571428568</v>
      </c>
      <c r="X229" s="16">
        <f t="shared" si="90"/>
        <v>3.5238095238095237</v>
      </c>
      <c r="Y229" s="16">
        <f t="shared" si="90"/>
        <v>4.333333333333333</v>
      </c>
      <c r="Z229" s="16">
        <f t="shared" si="90"/>
        <v>3.5714285714285716</v>
      </c>
      <c r="AA229" s="16">
        <f t="shared" si="90"/>
        <v>4.666666666666667</v>
      </c>
      <c r="AB229" s="16">
        <f t="shared" si="90"/>
        <v>2.8571428571428572</v>
      </c>
      <c r="AC229" s="16">
        <f t="shared" si="90"/>
        <v>2.8571428571428572</v>
      </c>
      <c r="AD229" s="16">
        <f t="shared" si="90"/>
        <v>3.1428571428571428</v>
      </c>
      <c r="AE229" s="16">
        <f t="shared" si="90"/>
        <v>3.7142857142857144</v>
      </c>
      <c r="AF229" s="16">
        <f t="shared" si="90"/>
        <v>4.0476190476190474</v>
      </c>
      <c r="AG229" s="16">
        <f t="shared" si="90"/>
        <v>4.1428571428571432</v>
      </c>
      <c r="AH229" s="16">
        <f t="shared" si="90"/>
        <v>3.4285714285714284</v>
      </c>
      <c r="AI229" s="16">
        <f t="shared" si="90"/>
        <v>5.2857142857142856</v>
      </c>
      <c r="AJ229" s="16">
        <f t="shared" si="90"/>
        <v>3.7142857142857144</v>
      </c>
      <c r="AK229" s="16">
        <f t="shared" si="90"/>
        <v>4.5238095238095237</v>
      </c>
      <c r="AL229" s="16">
        <f t="shared" si="90"/>
        <v>2.6666666666666665</v>
      </c>
      <c r="AM229" s="16">
        <f t="shared" si="90"/>
        <v>3.1904761904761907</v>
      </c>
      <c r="AN229" s="16">
        <f t="shared" si="90"/>
        <v>3.1904761904761907</v>
      </c>
      <c r="AO229" s="16">
        <f t="shared" si="90"/>
        <v>3.4761904761904763</v>
      </c>
      <c r="AP229" s="16">
        <f t="shared" si="90"/>
        <v>3.0952380952380953</v>
      </c>
      <c r="AQ229" s="16">
        <f t="shared" si="90"/>
        <v>3.1428571428571428</v>
      </c>
      <c r="AR229" s="16">
        <f t="shared" si="90"/>
        <v>6</v>
      </c>
      <c r="AS229" s="16">
        <f t="shared" si="90"/>
        <v>0.80952380952380953</v>
      </c>
      <c r="BM229" s="11"/>
      <c r="BN229" s="11"/>
      <c r="BO229" s="11"/>
      <c r="BP229" s="11"/>
      <c r="BQ229" s="11"/>
      <c r="BR229" s="11"/>
      <c r="BU229" s="18"/>
      <c r="BV229" s="18"/>
      <c r="BW229" s="18"/>
      <c r="BX229" s="18"/>
      <c r="BY229" s="18"/>
      <c r="BZ229" s="18"/>
      <c r="CA229" s="18"/>
      <c r="CB229" s="18"/>
      <c r="CC229" s="18"/>
      <c r="CD229" s="18"/>
      <c r="CE229" s="18"/>
      <c r="CF229" s="18"/>
      <c r="CG229" s="18"/>
      <c r="CH229" s="18"/>
      <c r="CI229" s="18"/>
      <c r="CJ229" s="18"/>
      <c r="CK229" s="18"/>
      <c r="CL229" s="18"/>
    </row>
    <row r="230" spans="2:90" s="16" customFormat="1" ht="20" customHeight="1">
      <c r="C230"/>
      <c r="AE230" s="29"/>
      <c r="BM230" s="11"/>
      <c r="BN230" s="11"/>
      <c r="BO230" s="11"/>
      <c r="BP230" s="11"/>
      <c r="BQ230" s="11"/>
      <c r="BR230" s="11"/>
      <c r="BU230" s="18"/>
      <c r="BV230" s="18"/>
      <c r="BW230" s="18"/>
      <c r="BX230" s="18"/>
      <c r="BY230" s="18"/>
      <c r="BZ230" s="18"/>
      <c r="CA230" s="18"/>
      <c r="CB230" s="18"/>
      <c r="CC230" s="18"/>
      <c r="CD230" s="18"/>
      <c r="CE230" s="18"/>
      <c r="CF230" s="18"/>
      <c r="CG230" s="18"/>
      <c r="CH230" s="18"/>
      <c r="CI230" s="18"/>
      <c r="CJ230" s="18"/>
      <c r="CK230" s="18"/>
      <c r="CL230" s="18"/>
    </row>
    <row r="231" spans="2:90" s="16" customFormat="1" ht="20" customHeight="1">
      <c r="B231" s="16" t="s">
        <v>1344</v>
      </c>
      <c r="C231" s="16" t="s">
        <v>1328</v>
      </c>
      <c r="V231" s="16">
        <f>AVERAGEIF($S$3:$S$50,"=0",V3:V50)</f>
        <v>4</v>
      </c>
      <c r="W231" s="16">
        <f>AVERAGEIF($S$3:$S$50,"=0",W3:W50)</f>
        <v>4.6956521739130439</v>
      </c>
      <c r="X231" s="16">
        <f t="shared" ref="X231:AS231" si="91">AVERAGEIF($S$3:$S$50,"=0",X3:X50)</f>
        <v>4.3043478260869561</v>
      </c>
      <c r="Y231" s="16">
        <f t="shared" si="91"/>
        <v>4.8260869565217392</v>
      </c>
      <c r="Z231" s="16">
        <f t="shared" si="91"/>
        <v>4.8695652173913047</v>
      </c>
      <c r="AA231" s="16">
        <f t="shared" si="91"/>
        <v>5.4782608695652177</v>
      </c>
      <c r="AB231" s="16">
        <f t="shared" si="91"/>
        <v>3.7826086956521738</v>
      </c>
      <c r="AC231" s="16">
        <f t="shared" si="91"/>
        <v>1.9130434782608696</v>
      </c>
      <c r="AD231" s="16">
        <f t="shared" si="91"/>
        <v>4.0869565217391308</v>
      </c>
      <c r="AE231" s="16">
        <f t="shared" si="91"/>
        <v>4.3913043478260869</v>
      </c>
      <c r="AF231" s="16">
        <f t="shared" si="91"/>
        <v>4.4347826086956523</v>
      </c>
      <c r="AG231" s="16">
        <f t="shared" si="91"/>
        <v>4</v>
      </c>
      <c r="AH231" s="16">
        <f t="shared" si="91"/>
        <v>3.8260869565217392</v>
      </c>
      <c r="AI231" s="16">
        <f t="shared" si="91"/>
        <v>5.2173913043478262</v>
      </c>
      <c r="AJ231" s="16">
        <f t="shared" si="91"/>
        <v>4.5217391304347823</v>
      </c>
      <c r="AK231" s="16">
        <f t="shared" si="91"/>
        <v>4.3913043478260869</v>
      </c>
      <c r="AL231" s="16">
        <f t="shared" si="91"/>
        <v>3.9130434782608696</v>
      </c>
      <c r="AM231" s="16">
        <f t="shared" si="91"/>
        <v>3.6956521739130435</v>
      </c>
      <c r="AN231" s="16">
        <f t="shared" si="91"/>
        <v>3.7826086956521738</v>
      </c>
      <c r="AO231" s="16">
        <f t="shared" si="91"/>
        <v>4.0434782608695654</v>
      </c>
      <c r="AP231" s="16">
        <f t="shared" si="91"/>
        <v>3.6956521739130435</v>
      </c>
      <c r="AQ231" s="16">
        <f t="shared" si="91"/>
        <v>3.7391304347826089</v>
      </c>
      <c r="AR231" s="16">
        <f t="shared" si="91"/>
        <v>6</v>
      </c>
      <c r="AS231" s="16">
        <f t="shared" si="91"/>
        <v>4.6521739130434785</v>
      </c>
      <c r="BM231" s="11"/>
      <c r="BN231" s="11"/>
      <c r="BO231" s="11"/>
      <c r="BP231" s="11"/>
      <c r="BQ231" s="11"/>
      <c r="BR231" s="11"/>
      <c r="BU231" s="18"/>
      <c r="BV231" s="18"/>
      <c r="BW231" s="18"/>
      <c r="BX231" s="18"/>
      <c r="BY231" s="18"/>
      <c r="BZ231" s="18"/>
      <c r="CA231" s="18"/>
      <c r="CB231" s="18"/>
      <c r="CC231" s="18"/>
      <c r="CD231" s="18"/>
      <c r="CE231" s="18"/>
      <c r="CF231" s="18"/>
      <c r="CG231" s="18"/>
      <c r="CH231" s="18"/>
      <c r="CI231" s="18"/>
      <c r="CJ231" s="18"/>
      <c r="CK231" s="18"/>
      <c r="CL231" s="18"/>
    </row>
    <row r="232" spans="2:90" s="16" customFormat="1" ht="20" customHeight="1">
      <c r="C232" s="16" t="s">
        <v>1326</v>
      </c>
      <c r="V232" s="16">
        <f>AVERAGEIF($S$51:$S$99,"=0",V51:V99)</f>
        <v>4.2692307692307692</v>
      </c>
      <c r="W232" s="16">
        <f t="shared" ref="W232:AS232" si="92">AVERAGEIF($S$51:$S$99,"=0",W51:W99)</f>
        <v>5</v>
      </c>
      <c r="X232" s="16">
        <f t="shared" si="92"/>
        <v>4.3461538461538458</v>
      </c>
      <c r="Y232" s="16">
        <f t="shared" si="92"/>
        <v>4.8461538461538458</v>
      </c>
      <c r="Z232" s="16">
        <f t="shared" si="92"/>
        <v>4.5</v>
      </c>
      <c r="AA232" s="16">
        <f t="shared" si="92"/>
        <v>5.1923076923076925</v>
      </c>
      <c r="AB232" s="16">
        <f t="shared" si="92"/>
        <v>3.8076923076923075</v>
      </c>
      <c r="AC232" s="16">
        <f t="shared" si="92"/>
        <v>1.7692307692307692</v>
      </c>
      <c r="AD232" s="16">
        <f t="shared" si="92"/>
        <v>4.2307692307692308</v>
      </c>
      <c r="AE232" s="16">
        <f t="shared" si="92"/>
        <v>4</v>
      </c>
      <c r="AF232" s="16">
        <f t="shared" si="92"/>
        <v>4.0769230769230766</v>
      </c>
      <c r="AG232" s="16">
        <f t="shared" si="92"/>
        <v>4.3076923076923075</v>
      </c>
      <c r="AH232" s="16">
        <f t="shared" si="92"/>
        <v>3.7307692307692308</v>
      </c>
      <c r="AI232" s="16">
        <f t="shared" si="92"/>
        <v>5.4615384615384617</v>
      </c>
      <c r="AJ232" s="16">
        <f t="shared" si="92"/>
        <v>4.615384615384615</v>
      </c>
      <c r="AK232" s="16">
        <f t="shared" si="92"/>
        <v>4.3076923076923075</v>
      </c>
      <c r="AL232" s="16">
        <f t="shared" si="92"/>
        <v>3.2307692307692308</v>
      </c>
      <c r="AM232" s="16">
        <f t="shared" si="92"/>
        <v>4.1923076923076925</v>
      </c>
      <c r="AN232" s="16">
        <f t="shared" si="92"/>
        <v>4.2692307692307692</v>
      </c>
      <c r="AO232" s="16">
        <f t="shared" si="92"/>
        <v>4.384615384615385</v>
      </c>
      <c r="AP232" s="16">
        <f t="shared" si="92"/>
        <v>4.3461538461538458</v>
      </c>
      <c r="AQ232" s="16">
        <f t="shared" si="92"/>
        <v>4.3461538461538458</v>
      </c>
      <c r="AR232" s="16">
        <f t="shared" si="92"/>
        <v>6</v>
      </c>
      <c r="AS232" s="16">
        <f t="shared" si="92"/>
        <v>2.1538461538461537</v>
      </c>
      <c r="BM232" s="11"/>
      <c r="BN232" s="11"/>
      <c r="BO232" s="11"/>
      <c r="BP232" s="11"/>
      <c r="BQ232" s="11"/>
      <c r="BR232" s="11"/>
      <c r="BU232" s="18"/>
      <c r="BV232" s="18"/>
      <c r="BW232" s="18"/>
      <c r="BX232" s="18"/>
      <c r="BY232" s="18"/>
      <c r="BZ232" s="18"/>
      <c r="CA232" s="18"/>
      <c r="CB232" s="18"/>
      <c r="CC232" s="18"/>
      <c r="CD232" s="18"/>
      <c r="CE232" s="18"/>
      <c r="CF232" s="18"/>
      <c r="CG232" s="18"/>
      <c r="CH232" s="18"/>
      <c r="CI232" s="18"/>
      <c r="CJ232" s="18"/>
      <c r="CK232" s="18"/>
      <c r="CL232" s="18"/>
    </row>
    <row r="233" spans="2:90" s="16" customFormat="1" ht="20" customHeight="1">
      <c r="C233" s="16" t="s">
        <v>1329</v>
      </c>
      <c r="V233" s="16">
        <f>AVERAGEIF($S$100:$S$145,"=0",V100:V145)</f>
        <v>4.4705882352941178</v>
      </c>
      <c r="W233" s="16">
        <f t="shared" ref="W233:AS233" si="93">AVERAGEIF($S$100:$S$145,"=0",W100:W145)</f>
        <v>5.117647058823529</v>
      </c>
      <c r="X233" s="16">
        <f t="shared" si="93"/>
        <v>3.8235294117647061</v>
      </c>
      <c r="Y233" s="16">
        <f t="shared" si="93"/>
        <v>4.7647058823529411</v>
      </c>
      <c r="Z233" s="16">
        <f t="shared" si="93"/>
        <v>4.3529411764705879</v>
      </c>
      <c r="AA233" s="16">
        <f t="shared" si="93"/>
        <v>5</v>
      </c>
      <c r="AB233" s="16">
        <f t="shared" si="93"/>
        <v>3.6470588235294117</v>
      </c>
      <c r="AC233" s="16">
        <f t="shared" si="93"/>
        <v>1.5294117647058822</v>
      </c>
      <c r="AD233" s="16">
        <f t="shared" si="93"/>
        <v>4.4705882352941178</v>
      </c>
      <c r="AE233" s="16">
        <f t="shared" si="93"/>
        <v>4.2352941176470589</v>
      </c>
      <c r="AF233" s="16">
        <f t="shared" si="93"/>
        <v>4.5882352941176467</v>
      </c>
      <c r="AG233" s="16">
        <f t="shared" si="93"/>
        <v>4.4705882352941178</v>
      </c>
      <c r="AH233" s="16">
        <f t="shared" si="93"/>
        <v>4.2941176470588234</v>
      </c>
      <c r="AI233" s="16">
        <f t="shared" si="93"/>
        <v>5.5882352941176467</v>
      </c>
      <c r="AJ233" s="16">
        <f t="shared" si="93"/>
        <v>4.7647058823529411</v>
      </c>
      <c r="AK233" s="16">
        <f t="shared" si="93"/>
        <v>4.4117647058823533</v>
      </c>
      <c r="AL233" s="16">
        <f t="shared" si="93"/>
        <v>3.7058823529411766</v>
      </c>
      <c r="AM233" s="16">
        <f t="shared" si="93"/>
        <v>4</v>
      </c>
      <c r="AN233" s="16">
        <f t="shared" si="93"/>
        <v>4.117647058823529</v>
      </c>
      <c r="AO233" s="16">
        <f t="shared" si="93"/>
        <v>4.2352941176470589</v>
      </c>
      <c r="AP233" s="16">
        <f t="shared" si="93"/>
        <v>4.2941176470588234</v>
      </c>
      <c r="AQ233" s="16">
        <f t="shared" si="93"/>
        <v>3.8823529411764706</v>
      </c>
      <c r="AR233" s="16">
        <f t="shared" si="93"/>
        <v>6</v>
      </c>
      <c r="AS233" s="16">
        <f t="shared" si="93"/>
        <v>4.117647058823529</v>
      </c>
      <c r="BM233" s="11"/>
      <c r="BN233" s="11"/>
      <c r="BO233" s="11"/>
      <c r="BP233" s="11"/>
      <c r="BQ233" s="11"/>
      <c r="BR233" s="11"/>
      <c r="BU233" s="18"/>
      <c r="BV233" s="18"/>
      <c r="BW233" s="18"/>
      <c r="BX233" s="18"/>
      <c r="BY233" s="18"/>
      <c r="BZ233" s="18"/>
      <c r="CA233" s="18"/>
      <c r="CB233" s="18"/>
      <c r="CC233" s="18"/>
      <c r="CD233" s="18"/>
      <c r="CE233" s="18"/>
      <c r="CF233" s="18"/>
      <c r="CG233" s="18"/>
      <c r="CH233" s="18"/>
      <c r="CI233" s="18"/>
      <c r="CJ233" s="18"/>
      <c r="CK233" s="18"/>
      <c r="CL233" s="18"/>
    </row>
    <row r="234" spans="2:90" s="16" customFormat="1" ht="20" customHeight="1">
      <c r="C234" s="16" t="s">
        <v>1327</v>
      </c>
      <c r="V234" s="16">
        <f>AVERAGEIF($S$146:$S$179,"=0",V146:V179)</f>
        <v>3.9230769230769229</v>
      </c>
      <c r="W234" s="16">
        <f t="shared" ref="W234:AS234" si="94">AVERAGEIF($S$146:$S$179,"=0",W146:W179)</f>
        <v>4.5384615384615383</v>
      </c>
      <c r="X234" s="16">
        <f t="shared" si="94"/>
        <v>3.3076923076923075</v>
      </c>
      <c r="Y234" s="16">
        <f t="shared" si="94"/>
        <v>4.615384615384615</v>
      </c>
      <c r="Z234" s="16">
        <f t="shared" si="94"/>
        <v>4.1538461538461542</v>
      </c>
      <c r="AA234" s="16">
        <f t="shared" si="94"/>
        <v>4</v>
      </c>
      <c r="AB234" s="16">
        <f t="shared" si="94"/>
        <v>2.5384615384615383</v>
      </c>
      <c r="AC234" s="16">
        <f t="shared" si="94"/>
        <v>3.0769230769230771</v>
      </c>
      <c r="AD234" s="16">
        <f t="shared" si="94"/>
        <v>2.9230769230769229</v>
      </c>
      <c r="AE234" s="16">
        <f t="shared" si="94"/>
        <v>4.0769230769230766</v>
      </c>
      <c r="AF234" s="16">
        <f t="shared" si="94"/>
        <v>4.2307692307692308</v>
      </c>
      <c r="AG234" s="16">
        <f t="shared" si="94"/>
        <v>3.3076923076923075</v>
      </c>
      <c r="AH234" s="16">
        <f t="shared" si="94"/>
        <v>2.7692307692307692</v>
      </c>
      <c r="AI234" s="16">
        <f t="shared" si="94"/>
        <v>4.9230769230769234</v>
      </c>
      <c r="AJ234" s="16">
        <f t="shared" si="94"/>
        <v>4.0769230769230766</v>
      </c>
      <c r="AK234" s="16">
        <f t="shared" si="94"/>
        <v>4.1538461538461542</v>
      </c>
      <c r="AL234" s="16">
        <f t="shared" si="94"/>
        <v>2.7692307692307692</v>
      </c>
      <c r="AM234" s="16">
        <f t="shared" si="94"/>
        <v>3.3076923076923075</v>
      </c>
      <c r="AN234" s="16">
        <f t="shared" si="94"/>
        <v>3.3076923076923075</v>
      </c>
      <c r="AO234" s="16">
        <f t="shared" si="94"/>
        <v>3.6153846153846154</v>
      </c>
      <c r="AP234" s="16">
        <f t="shared" si="94"/>
        <v>3.1538461538461537</v>
      </c>
      <c r="AQ234" s="16">
        <f t="shared" si="94"/>
        <v>3.3076923076923075</v>
      </c>
      <c r="AR234" s="16">
        <f t="shared" si="94"/>
        <v>5.7692307692307692</v>
      </c>
      <c r="AS234" s="16">
        <f t="shared" si="94"/>
        <v>1.3846153846153846</v>
      </c>
      <c r="BM234" s="11"/>
      <c r="BN234" s="11"/>
      <c r="BO234" s="11"/>
      <c r="BP234" s="11"/>
      <c r="BQ234" s="11"/>
      <c r="BR234" s="11"/>
      <c r="BU234" s="18"/>
      <c r="BV234" s="18"/>
      <c r="BW234" s="18"/>
      <c r="BX234" s="18"/>
      <c r="BY234" s="18"/>
      <c r="BZ234" s="18"/>
      <c r="CA234" s="18"/>
      <c r="CB234" s="18"/>
      <c r="CC234" s="18"/>
      <c r="CD234" s="18"/>
      <c r="CE234" s="18"/>
      <c r="CF234" s="18"/>
      <c r="CG234" s="18"/>
      <c r="CH234" s="18"/>
      <c r="CI234" s="18"/>
      <c r="CJ234" s="18"/>
      <c r="CK234" s="18"/>
      <c r="CL234" s="18"/>
    </row>
    <row r="235" spans="2:90" s="16" customFormat="1" ht="20" customHeight="1">
      <c r="C235"/>
      <c r="AE235" s="29"/>
      <c r="BM235" s="11"/>
      <c r="BN235" s="11"/>
      <c r="BO235" s="11"/>
      <c r="BP235" s="11"/>
      <c r="BQ235" s="11"/>
      <c r="BR235" s="11"/>
      <c r="BU235" s="18"/>
      <c r="BV235" s="18"/>
      <c r="BW235" s="18"/>
      <c r="BX235" s="18"/>
      <c r="BY235" s="18"/>
      <c r="BZ235" s="18"/>
      <c r="CA235" s="18"/>
      <c r="CB235" s="18"/>
      <c r="CC235" s="18"/>
      <c r="CD235" s="18"/>
      <c r="CE235" s="18"/>
      <c r="CF235" s="18"/>
      <c r="CG235" s="18"/>
      <c r="CH235" s="18"/>
      <c r="CI235" s="18"/>
      <c r="CJ235" s="18"/>
      <c r="CK235" s="18"/>
      <c r="CL235" s="18"/>
    </row>
    <row r="236" spans="2:90" s="16" customFormat="1" ht="20" customHeight="1">
      <c r="B236" s="16" t="s">
        <v>1350</v>
      </c>
      <c r="C236" s="29"/>
      <c r="V236" s="16">
        <f>AVERAGEIF($S$3:$S$179,"=1",V3:V179)</f>
        <v>3.625</v>
      </c>
      <c r="W236" s="16">
        <f t="shared" ref="W236:AQ236" si="95">AVERAGEIF($S$3:$S$179,"=1",W3:W179)</f>
        <v>4.666666666666667</v>
      </c>
      <c r="X236" s="16">
        <f t="shared" si="95"/>
        <v>3.5625</v>
      </c>
      <c r="Y236" s="16">
        <f t="shared" si="95"/>
        <v>4.677083333333333</v>
      </c>
      <c r="Z236" s="16">
        <f t="shared" si="95"/>
        <v>4.020833333333333</v>
      </c>
      <c r="AA236" s="16">
        <f t="shared" si="95"/>
        <v>5.072916666666667</v>
      </c>
      <c r="AB236" s="16">
        <f t="shared" si="95"/>
        <v>3.3958333333333335</v>
      </c>
      <c r="AC236" s="16">
        <f t="shared" si="95"/>
        <v>2.4479166666666665</v>
      </c>
      <c r="AD236" s="16">
        <f t="shared" si="95"/>
        <v>3.5520833333333335</v>
      </c>
      <c r="AE236" s="16">
        <f t="shared" si="95"/>
        <v>3.90625</v>
      </c>
      <c r="AF236" s="16">
        <f t="shared" si="95"/>
        <v>3.9479166666666665</v>
      </c>
      <c r="AG236" s="16">
        <f t="shared" si="95"/>
        <v>3.9479166666666665</v>
      </c>
      <c r="AH236" s="16">
        <f t="shared" si="95"/>
        <v>3.46875</v>
      </c>
      <c r="AI236" s="16">
        <f t="shared" si="95"/>
        <v>5.322916666666667</v>
      </c>
      <c r="AJ236" s="16">
        <f t="shared" si="95"/>
        <v>4.135416666666667</v>
      </c>
      <c r="AK236" s="16">
        <f t="shared" si="95"/>
        <v>4.541666666666667</v>
      </c>
      <c r="AL236" s="16">
        <f t="shared" si="95"/>
        <v>3.4791666666666665</v>
      </c>
      <c r="AM236" s="16">
        <f t="shared" si="95"/>
        <v>3.2395833333333335</v>
      </c>
      <c r="AN236" s="16">
        <f t="shared" si="95"/>
        <v>3.2395833333333335</v>
      </c>
      <c r="AO236" s="16">
        <f t="shared" si="95"/>
        <v>3.6458333333333335</v>
      </c>
      <c r="AP236" s="16">
        <f t="shared" si="95"/>
        <v>3.09375</v>
      </c>
      <c r="AQ236" s="16">
        <f t="shared" si="95"/>
        <v>3.2291666666666665</v>
      </c>
      <c r="AR236" s="16">
        <f t="shared" ref="AR236:AS236" si="96">AVERAGEIF($S$3:$S$179,"=1",AR3:AR179)</f>
        <v>6</v>
      </c>
      <c r="AS236" s="16">
        <f t="shared" si="96"/>
        <v>3.34375</v>
      </c>
      <c r="BM236" s="11"/>
      <c r="BN236" s="11"/>
      <c r="BO236" s="11"/>
      <c r="BP236" s="11"/>
      <c r="BQ236" s="11"/>
      <c r="BR236" s="11"/>
      <c r="BU236" s="18"/>
      <c r="BV236" s="18"/>
      <c r="BW236" s="18"/>
      <c r="BX236" s="18"/>
      <c r="BY236" s="18"/>
      <c r="BZ236" s="18"/>
      <c r="CA236" s="18"/>
      <c r="CB236" s="18"/>
      <c r="CC236" s="18"/>
      <c r="CD236" s="18"/>
      <c r="CE236" s="18"/>
      <c r="CF236" s="18"/>
      <c r="CG236" s="18"/>
      <c r="CH236" s="18"/>
      <c r="CI236" s="18"/>
      <c r="CJ236" s="18"/>
      <c r="CK236" s="18"/>
      <c r="CL236" s="18"/>
    </row>
    <row r="237" spans="2:90" s="16" customFormat="1" ht="20" customHeight="1">
      <c r="B237" s="16" t="s">
        <v>1344</v>
      </c>
      <c r="C237" s="29"/>
      <c r="V237" s="16">
        <f>AVERAGEIF($S$3:$S$179,"=0",V3:V179)</f>
        <v>4.1772151898734178</v>
      </c>
      <c r="W237" s="16">
        <f t="shared" ref="W237:AQ237" si="97">AVERAGEIF($S$3:$S$179,"=0",W3:W179)</f>
        <v>4.8607594936708862</v>
      </c>
      <c r="X237" s="16">
        <f t="shared" si="97"/>
        <v>4.0506329113924053</v>
      </c>
      <c r="Y237" s="16">
        <f t="shared" si="97"/>
        <v>4.7848101265822782</v>
      </c>
      <c r="Z237" s="16">
        <f t="shared" si="97"/>
        <v>4.518987341772152</v>
      </c>
      <c r="AA237" s="16">
        <f t="shared" si="97"/>
        <v>5.037974683544304</v>
      </c>
      <c r="AB237" s="16">
        <f t="shared" si="97"/>
        <v>3.5569620253164556</v>
      </c>
      <c r="AC237" s="16">
        <f t="shared" si="97"/>
        <v>1.9746835443037976</v>
      </c>
      <c r="AD237" s="16">
        <f t="shared" si="97"/>
        <v>4.0253164556962027</v>
      </c>
      <c r="AE237" s="16">
        <f t="shared" si="97"/>
        <v>4.1772151898734178</v>
      </c>
      <c r="AF237" s="16">
        <f t="shared" si="97"/>
        <v>4.3164556962025316</v>
      </c>
      <c r="AG237" s="16">
        <f t="shared" si="97"/>
        <v>4.0886075949367084</v>
      </c>
      <c r="AH237" s="16">
        <f t="shared" si="97"/>
        <v>3.721518987341772</v>
      </c>
      <c r="AI237" s="16">
        <f t="shared" si="97"/>
        <v>5.3291139240506329</v>
      </c>
      <c r="AJ237" s="16">
        <f t="shared" si="97"/>
        <v>4.5316455696202533</v>
      </c>
      <c r="AK237" s="16">
        <f t="shared" si="97"/>
        <v>4.3291139240506329</v>
      </c>
      <c r="AL237" s="16">
        <f t="shared" si="97"/>
        <v>3.4556962025316458</v>
      </c>
      <c r="AM237" s="16">
        <f t="shared" si="97"/>
        <v>3.8607594936708862</v>
      </c>
      <c r="AN237" s="16">
        <f t="shared" si="97"/>
        <v>3.9367088607594938</v>
      </c>
      <c r="AO237" s="16">
        <f t="shared" si="97"/>
        <v>4.1265822784810124</v>
      </c>
      <c r="AP237" s="16">
        <f t="shared" si="97"/>
        <v>3.9493670886075951</v>
      </c>
      <c r="AQ237" s="16">
        <f t="shared" si="97"/>
        <v>3.8987341772151898</v>
      </c>
      <c r="AR237" s="16">
        <f t="shared" ref="AR237:AS237" si="98">AVERAGEIF($S$3:$S$179,"=0",AR3:AR179)</f>
        <v>5.962025316455696</v>
      </c>
      <c r="AS237" s="16">
        <f t="shared" si="98"/>
        <v>3.1772151898734178</v>
      </c>
      <c r="BM237" s="11"/>
      <c r="BN237" s="11"/>
      <c r="BO237" s="11"/>
      <c r="BP237" s="11"/>
      <c r="BQ237" s="11"/>
      <c r="BR237" s="11"/>
      <c r="BU237" s="18"/>
      <c r="BV237" s="18"/>
      <c r="BW237" s="18"/>
      <c r="BX237" s="18"/>
      <c r="BY237" s="18"/>
      <c r="BZ237" s="18"/>
      <c r="CA237" s="18"/>
      <c r="CB237" s="18"/>
      <c r="CC237" s="18"/>
      <c r="CD237" s="18"/>
      <c r="CE237" s="18"/>
      <c r="CF237" s="18"/>
      <c r="CG237" s="18"/>
      <c r="CH237" s="18"/>
      <c r="CI237" s="18"/>
      <c r="CJ237" s="18"/>
      <c r="CK237" s="18"/>
      <c r="CL237" s="18"/>
    </row>
    <row r="238" spans="2:90" s="16" customFormat="1" ht="20" customHeight="1">
      <c r="C238" s="29"/>
      <c r="BM238" s="11"/>
      <c r="BN238" s="11"/>
      <c r="BO238" s="11"/>
      <c r="BP238" s="11"/>
      <c r="BQ238" s="11"/>
      <c r="BR238" s="11"/>
      <c r="BU238" s="18"/>
      <c r="BV238" s="18"/>
      <c r="BW238" s="18"/>
      <c r="BX238" s="18"/>
      <c r="BY238" s="18"/>
      <c r="BZ238" s="18"/>
      <c r="CA238" s="18"/>
      <c r="CB238" s="18"/>
      <c r="CC238" s="18"/>
      <c r="CD238" s="18"/>
      <c r="CE238" s="18"/>
      <c r="CF238" s="18"/>
      <c r="CG238" s="18"/>
      <c r="CH238" s="18"/>
      <c r="CI238" s="18"/>
      <c r="CJ238" s="18"/>
      <c r="CK238" s="18"/>
      <c r="CL238" s="18"/>
    </row>
    <row r="239" spans="2:90" s="16" customFormat="1" ht="20" customHeight="1">
      <c r="C239" s="29"/>
      <c r="BM239" s="11"/>
      <c r="BN239" s="11"/>
      <c r="BO239" s="11"/>
      <c r="BP239" s="11"/>
      <c r="BQ239" s="11"/>
      <c r="BR239" s="11"/>
      <c r="BU239" s="18"/>
      <c r="BV239" s="18"/>
      <c r="BW239" s="18"/>
      <c r="BX239" s="18"/>
      <c r="BY239" s="18"/>
      <c r="BZ239" s="18"/>
      <c r="CA239" s="18"/>
      <c r="CB239" s="18"/>
      <c r="CC239" s="18"/>
      <c r="CD239" s="18"/>
      <c r="CE239" s="18"/>
      <c r="CF239" s="18"/>
      <c r="CG239" s="18"/>
      <c r="CH239" s="18"/>
      <c r="CI239" s="18"/>
      <c r="CJ239" s="18"/>
      <c r="CK239" s="18"/>
      <c r="CL239" s="18"/>
    </row>
    <row r="240" spans="2:90" s="16" customFormat="1" ht="20" customHeight="1">
      <c r="C240" s="29"/>
      <c r="BM240" s="11"/>
      <c r="BN240" s="11"/>
      <c r="BO240" s="11"/>
      <c r="BP240" s="11"/>
      <c r="BQ240" s="11"/>
      <c r="BR240" s="11"/>
      <c r="BU240" s="18"/>
      <c r="BV240" s="18"/>
      <c r="BW240" s="18"/>
      <c r="BX240" s="18"/>
      <c r="BY240" s="18"/>
      <c r="BZ240" s="18"/>
      <c r="CA240" s="18"/>
      <c r="CB240" s="18"/>
      <c r="CC240" s="18"/>
      <c r="CD240" s="18"/>
      <c r="CE240" s="18"/>
      <c r="CF240" s="18"/>
      <c r="CG240" s="18"/>
      <c r="CH240" s="18"/>
      <c r="CI240" s="18"/>
      <c r="CJ240" s="18"/>
      <c r="CK240" s="18"/>
      <c r="CL240" s="18"/>
    </row>
    <row r="241" spans="1:90" s="16" customFormat="1" ht="20" customHeight="1">
      <c r="AE241" s="29"/>
      <c r="BM241" s="11"/>
      <c r="BN241" s="11"/>
      <c r="BO241" s="11"/>
      <c r="BP241" s="11"/>
      <c r="BQ241" s="11"/>
      <c r="BR241" s="11"/>
      <c r="BU241" s="18"/>
      <c r="BV241" s="18"/>
      <c r="BW241" s="18"/>
      <c r="BX241" s="18"/>
      <c r="BY241" s="18"/>
      <c r="BZ241" s="18"/>
      <c r="CA241" s="18"/>
      <c r="CB241" s="18"/>
      <c r="CC241" s="18"/>
      <c r="CD241" s="18"/>
      <c r="CE241" s="18"/>
      <c r="CF241" s="18"/>
      <c r="CG241" s="18"/>
      <c r="CH241" s="18"/>
      <c r="CI241" s="18"/>
      <c r="CJ241" s="18"/>
      <c r="CK241" s="18"/>
      <c r="CL241" s="18"/>
    </row>
    <row r="242" spans="1:90" s="16" customFormat="1" ht="20" customHeight="1">
      <c r="A242" s="16" t="s">
        <v>1011</v>
      </c>
      <c r="B242" s="16" t="s">
        <v>1007</v>
      </c>
      <c r="V242" s="16">
        <f t="shared" ref="V242:AR242" si="99">TTEST(V3:V50,V146:V179,2,2)</f>
        <v>0.34577165588420877</v>
      </c>
      <c r="W242" s="16">
        <f t="shared" si="99"/>
        <v>0.59886010928894051</v>
      </c>
      <c r="X242" s="16">
        <f t="shared" si="99"/>
        <v>0.43806164283639337</v>
      </c>
      <c r="Y242" s="16">
        <f t="shared" si="99"/>
        <v>0.30340974562502554</v>
      </c>
      <c r="Z242" s="16">
        <f t="shared" si="99"/>
        <v>2.6233981561395826E-2</v>
      </c>
      <c r="AA242" s="16">
        <f t="shared" si="99"/>
        <v>2.0160149596075633E-4</v>
      </c>
      <c r="AB242" s="16">
        <f t="shared" si="99"/>
        <v>5.6499096414333511E-2</v>
      </c>
      <c r="AC242" s="16">
        <f t="shared" si="99"/>
        <v>8.6976800055675596E-2</v>
      </c>
      <c r="AD242" s="16">
        <f t="shared" si="99"/>
        <v>8.6976800055675596E-2</v>
      </c>
      <c r="AE242" s="29">
        <f>TTEST(AE3:AE50,AE146:AE179,2,2)</f>
        <v>0.87362145234611699</v>
      </c>
      <c r="AF242" s="16">
        <f t="shared" si="99"/>
        <v>0.76618881118532978</v>
      </c>
      <c r="AG242" s="16">
        <f t="shared" si="99"/>
        <v>0.83023695659275987</v>
      </c>
      <c r="AH242" s="16">
        <f t="shared" si="99"/>
        <v>0.32843443502399494</v>
      </c>
      <c r="AI242" s="16">
        <f t="shared" si="99"/>
        <v>0.49463144975896989</v>
      </c>
      <c r="AJ242" s="16">
        <f t="shared" si="99"/>
        <v>0.55689567854079458</v>
      </c>
      <c r="AK242" s="16">
        <f t="shared" si="99"/>
        <v>0.92064215327410137</v>
      </c>
      <c r="AL242" s="16">
        <f t="shared" si="99"/>
        <v>3.198526417505506E-2</v>
      </c>
      <c r="AM242" s="16">
        <f>TTEST(AM3:AM50,AM146:AM179,2,2)</f>
        <v>0.77238970843483046</v>
      </c>
      <c r="AN242" s="16">
        <f>TTEST(AN3:AN50,AN146:AN179,2,2)</f>
        <v>0.62848837122137513</v>
      </c>
      <c r="AO242" s="16">
        <f>TTEST(AO3:AO50,AO146:AO179,2,2)</f>
        <v>0.70143175983771577</v>
      </c>
      <c r="AP242" s="16">
        <f t="shared" si="99"/>
        <v>0.71730616282092141</v>
      </c>
      <c r="AQ242" s="16">
        <f t="shared" si="99"/>
        <v>0.65803373354047501</v>
      </c>
      <c r="AR242" s="16">
        <f t="shared" si="99"/>
        <v>0.23707906288624092</v>
      </c>
      <c r="AS242" s="16">
        <f>TTEST(AS3:AS50,AS146:AS179,2,2)</f>
        <v>1.1304925852831836E-18</v>
      </c>
      <c r="BJ242" s="19" t="s">
        <v>1290</v>
      </c>
      <c r="BM242" s="11"/>
      <c r="BN242" s="11"/>
      <c r="BO242" s="11"/>
      <c r="BP242" s="11"/>
      <c r="BQ242" s="11"/>
      <c r="BR242" s="11"/>
      <c r="BU242" s="18"/>
      <c r="BV242" s="18"/>
      <c r="BW242" s="18"/>
      <c r="BX242" s="18"/>
      <c r="BY242" s="18"/>
      <c r="BZ242" s="18"/>
      <c r="CA242" s="18"/>
      <c r="CB242" s="18"/>
      <c r="CC242" s="18"/>
      <c r="CD242" s="18"/>
      <c r="CE242" s="18"/>
      <c r="CF242" s="18"/>
      <c r="CG242" s="18"/>
      <c r="CH242" s="18"/>
      <c r="CI242" s="18"/>
      <c r="CJ242" s="18"/>
      <c r="CK242" s="18"/>
      <c r="CL242" s="18"/>
    </row>
    <row r="243" spans="1:90" s="16" customFormat="1" ht="20" customHeight="1">
      <c r="B243" s="16" t="s">
        <v>1008</v>
      </c>
      <c r="V243" s="16">
        <f t="shared" ref="V243:AR243" si="100">TTEST(V51:V99,V146:V179,2,2)</f>
        <v>0.77860071069039494</v>
      </c>
      <c r="W243" s="16">
        <f t="shared" si="100"/>
        <v>0.94911795251330977</v>
      </c>
      <c r="X243" s="16">
        <f t="shared" si="100"/>
        <v>0.22896985823187627</v>
      </c>
      <c r="Y243" s="16">
        <f t="shared" si="100"/>
        <v>0.66567393053878587</v>
      </c>
      <c r="Z243" s="16">
        <f t="shared" si="100"/>
        <v>0.39857875797988229</v>
      </c>
      <c r="AA243" s="16">
        <f t="shared" si="100"/>
        <v>7.3198360388207734E-2</v>
      </c>
      <c r="AB243" s="16">
        <f t="shared" si="100"/>
        <v>2.9350165800522045E-2</v>
      </c>
      <c r="AC243" s="16">
        <f t="shared" si="100"/>
        <v>6.0486059282439407E-2</v>
      </c>
      <c r="AD243" s="16">
        <f t="shared" si="100"/>
        <v>6.0486059282439407E-2</v>
      </c>
      <c r="AE243" s="29">
        <f>TTEST(AE51:AE99,AE146:AE179,2,2)</f>
        <v>0.90598601200213125</v>
      </c>
      <c r="AF243" s="16">
        <f t="shared" si="100"/>
        <v>0.37390481214921678</v>
      </c>
      <c r="AG243" s="16">
        <f t="shared" si="100"/>
        <v>0.67120400079865172</v>
      </c>
      <c r="AH243" s="16">
        <f t="shared" si="100"/>
        <v>0.46696278918204293</v>
      </c>
      <c r="AI243" s="16">
        <f t="shared" si="100"/>
        <v>0.43489602436758745</v>
      </c>
      <c r="AJ243" s="16">
        <f t="shared" si="100"/>
        <v>0.17856879858780819</v>
      </c>
      <c r="AK243" s="16">
        <f t="shared" si="100"/>
        <v>0.65102930485374788</v>
      </c>
      <c r="AL243" s="16">
        <f t="shared" si="100"/>
        <v>0.15483675714413708</v>
      </c>
      <c r="AM243" s="16">
        <f>TTEST(AM51:AM99,AM146:AM179,2,2)</f>
        <v>0.14486758496080357</v>
      </c>
      <c r="AN243" s="16">
        <f>TTEST(AN51:AN99,AN146:AN179,2,2)</f>
        <v>0.15887962976461237</v>
      </c>
      <c r="AO243" s="16">
        <f>TTEST(AO51:AO99,AO146:AO179,2,2)</f>
        <v>0.16133467264196785</v>
      </c>
      <c r="AP243" s="16">
        <f t="shared" si="100"/>
        <v>7.5995677391301988E-2</v>
      </c>
      <c r="AQ243" s="16">
        <f t="shared" si="100"/>
        <v>7.3613581279138765E-2</v>
      </c>
      <c r="AR243" s="16">
        <f t="shared" si="100"/>
        <v>0.23218356305504959</v>
      </c>
      <c r="AS243" s="16">
        <f>TTEST(AS51:AS99,AS146:AS179,2,2)</f>
        <v>1.9692497269078973E-3</v>
      </c>
      <c r="BJ243" s="17" t="s">
        <v>1305</v>
      </c>
      <c r="BK243" s="17">
        <f>COUNTIF(BK181:BK210,"=not finished")</f>
        <v>13</v>
      </c>
      <c r="BL243" s="17">
        <f>BK243/$BK$248</f>
        <v>0.43333333333333335</v>
      </c>
      <c r="BM243" s="41"/>
      <c r="BN243" s="41"/>
      <c r="BO243" s="41"/>
      <c r="BP243" s="41"/>
      <c r="BQ243" s="41"/>
      <c r="BR243" s="43"/>
      <c r="BU243" s="18"/>
      <c r="BV243" s="18"/>
      <c r="BW243" s="18"/>
      <c r="BX243" s="18"/>
      <c r="BY243" s="18"/>
      <c r="BZ243" s="18"/>
      <c r="CA243" s="18"/>
      <c r="CB243" s="18"/>
      <c r="CC243" s="18"/>
      <c r="CD243" s="18"/>
      <c r="CE243" s="18"/>
      <c r="CF243" s="18"/>
      <c r="CG243" s="18"/>
      <c r="CH243" s="18"/>
      <c r="CI243" s="18"/>
      <c r="CJ243" s="18"/>
      <c r="CK243" s="18"/>
      <c r="CL243" s="18"/>
    </row>
    <row r="244" spans="1:90" s="16" customFormat="1" ht="20" customHeight="1">
      <c r="B244" s="16" t="s">
        <v>1009</v>
      </c>
      <c r="V244" s="16">
        <f t="shared" ref="V244:AR244" si="101">TTEST(V100:V145,V146:V179,2,2)</f>
        <v>0.76456840973606011</v>
      </c>
      <c r="W244" s="16">
        <f t="shared" si="101"/>
        <v>0.53201791159368184</v>
      </c>
      <c r="X244" s="16">
        <f t="shared" si="101"/>
        <v>0.2514202175459137</v>
      </c>
      <c r="Y244" s="16">
        <f t="shared" si="101"/>
        <v>0.14673213772497376</v>
      </c>
      <c r="Z244" s="16">
        <f t="shared" si="101"/>
        <v>9.6377252983237072E-2</v>
      </c>
      <c r="AA244" s="16">
        <f t="shared" si="101"/>
        <v>2.5522198656605698E-3</v>
      </c>
      <c r="AB244" s="16">
        <f t="shared" si="101"/>
        <v>5.6476013583024376E-3</v>
      </c>
      <c r="AC244" s="16">
        <f t="shared" si="101"/>
        <v>1.3720268225128934E-2</v>
      </c>
      <c r="AD244" s="16">
        <f t="shared" si="101"/>
        <v>1.3720268225128934E-2</v>
      </c>
      <c r="AE244" s="29">
        <f>TTEST(AE100:AE145,AE146:AE179,2,2)</f>
        <v>0.16881471100686887</v>
      </c>
      <c r="AF244" s="16">
        <f t="shared" si="101"/>
        <v>0.23120121863380547</v>
      </c>
      <c r="AG244" s="16">
        <f t="shared" si="101"/>
        <v>0.19629943576695583</v>
      </c>
      <c r="AH244" s="16">
        <f t="shared" si="101"/>
        <v>3.9659057994267007E-2</v>
      </c>
      <c r="AI244" s="16">
        <f t="shared" si="101"/>
        <v>0.1279150557622778</v>
      </c>
      <c r="AJ244" s="16">
        <f t="shared" si="101"/>
        <v>1.7484129546680341E-2</v>
      </c>
      <c r="AK244" s="16">
        <f t="shared" si="101"/>
        <v>0.30735183402670457</v>
      </c>
      <c r="AL244" s="16">
        <f t="shared" si="101"/>
        <v>1.2131152640309523E-3</v>
      </c>
      <c r="AM244" s="16">
        <f>TTEST(AM100:AM145,AM146:AM179,2,2)</f>
        <v>0.4973616998422713</v>
      </c>
      <c r="AN244" s="16">
        <f>TTEST(AN100:AN145,AN146:AN179,2,2)</f>
        <v>0.40348402727420807</v>
      </c>
      <c r="AO244" s="16">
        <f>TTEST(AO100:AO145,AO146:AO179,2,2)</f>
        <v>0.21970129830993751</v>
      </c>
      <c r="AP244" s="16">
        <f t="shared" si="101"/>
        <v>0.29675822389893275</v>
      </c>
      <c r="AQ244" s="16">
        <f t="shared" si="101"/>
        <v>0.51703025790458423</v>
      </c>
      <c r="AR244" s="16">
        <f t="shared" si="101"/>
        <v>0.2472475879714954</v>
      </c>
      <c r="AS244" s="16">
        <f>TTEST(AS100:AS145,AS146:AS179,2,2)</f>
        <v>2.5771072900983235E-18</v>
      </c>
      <c r="BJ244" s="17" t="s">
        <v>1306</v>
      </c>
      <c r="BK244" s="17">
        <f>COUNTIF(BK181:BK210,"*")-BK243</f>
        <v>17</v>
      </c>
      <c r="BL244" s="17">
        <f t="shared" ref="BL244:BL248" si="102">BK244/$BK$248</f>
        <v>0.56666666666666665</v>
      </c>
      <c r="BM244" s="41"/>
      <c r="BN244" s="41"/>
      <c r="BO244" s="41"/>
      <c r="BP244" s="41"/>
      <c r="BQ244" s="41"/>
      <c r="BR244" s="43"/>
      <c r="BU244" s="18"/>
      <c r="BV244" s="18"/>
      <c r="BW244" s="18"/>
      <c r="BX244" s="18"/>
      <c r="BY244" s="18"/>
      <c r="BZ244" s="18"/>
      <c r="CA244" s="18"/>
      <c r="CB244" s="18"/>
      <c r="CC244" s="18"/>
      <c r="CD244" s="18"/>
      <c r="CE244" s="18"/>
      <c r="CF244" s="18"/>
      <c r="CG244" s="18"/>
      <c r="CH244" s="18"/>
      <c r="CI244" s="18"/>
      <c r="CJ244" s="18"/>
      <c r="CK244" s="18"/>
      <c r="CL244" s="18"/>
    </row>
    <row r="245" spans="1:90" ht="17" thickBot="1">
      <c r="AI245" s="26"/>
      <c r="BJ245" s="12" t="s">
        <v>1137</v>
      </c>
      <c r="BK245" s="12">
        <f>COUNTIF(BK181:BK210,"=positive")</f>
        <v>4</v>
      </c>
      <c r="BL245" s="12">
        <f t="shared" si="102"/>
        <v>0.13333333333333333</v>
      </c>
      <c r="BM245" s="41"/>
      <c r="BN245" s="41"/>
      <c r="BO245" s="41"/>
      <c r="BP245" s="41"/>
      <c r="BQ245" s="41"/>
      <c r="BR245" s="43"/>
      <c r="BS245"/>
      <c r="BT245"/>
    </row>
    <row r="246" spans="1:90" ht="17" thickTop="1">
      <c r="BJ246" s="12" t="s">
        <v>1138</v>
      </c>
      <c r="BK246" s="12">
        <f>COUNTIF(BK181:BK210,"=negative")</f>
        <v>9</v>
      </c>
      <c r="BL246" s="12">
        <f t="shared" si="102"/>
        <v>0.3</v>
      </c>
      <c r="BM246" s="41"/>
      <c r="BN246" s="41"/>
      <c r="BO246" s="41"/>
      <c r="BP246" s="41"/>
      <c r="BQ246" s="41"/>
      <c r="BR246" s="43"/>
      <c r="BS246"/>
      <c r="BT246"/>
    </row>
    <row r="247" spans="1:90">
      <c r="C247" t="s">
        <v>366</v>
      </c>
      <c r="D247">
        <f>COUNTIF($E$3:$E$179,"=no_education")</f>
        <v>1</v>
      </c>
      <c r="E247">
        <f>D247/$B$216</f>
        <v>5.6497175141242938E-3</v>
      </c>
      <c r="BJ247" s="12" t="s">
        <v>1141</v>
      </c>
      <c r="BK247" s="12">
        <f>COUNTIF(BK181:BK210, "=balanced")</f>
        <v>2</v>
      </c>
      <c r="BL247" s="12">
        <f t="shared" si="102"/>
        <v>6.6666666666666666E-2</v>
      </c>
      <c r="BM247" s="41"/>
      <c r="BN247" s="41"/>
      <c r="BO247" s="41"/>
      <c r="BP247" s="41"/>
      <c r="BQ247" s="41"/>
      <c r="BR247" s="43"/>
      <c r="BS247"/>
      <c r="BT247"/>
    </row>
    <row r="248" spans="1:90">
      <c r="C248" t="s">
        <v>82</v>
      </c>
      <c r="D248">
        <f>COUNTIF($E$3:$E$179,"=secondary")</f>
        <v>28</v>
      </c>
      <c r="E248">
        <f t="shared" ref="E248:E252" si="103">D248/$B$216</f>
        <v>0.15819209039548024</v>
      </c>
      <c r="BJ248" s="12" t="s">
        <v>1307</v>
      </c>
      <c r="BK248" s="12">
        <f>BK243+BK244</f>
        <v>30</v>
      </c>
      <c r="BL248" s="12">
        <f t="shared" si="102"/>
        <v>1</v>
      </c>
      <c r="BM248" s="41"/>
      <c r="BN248" s="41"/>
      <c r="BO248" s="41"/>
      <c r="BP248" s="41"/>
      <c r="BQ248" s="41"/>
      <c r="BR248" s="43"/>
      <c r="BS248"/>
      <c r="BT248"/>
    </row>
    <row r="249" spans="1:90">
      <c r="C249" t="s">
        <v>144</v>
      </c>
      <c r="D249">
        <f>COUNTIF($E$3:$E$179,"=college")</f>
        <v>51</v>
      </c>
      <c r="E249">
        <f t="shared" si="103"/>
        <v>0.28813559322033899</v>
      </c>
      <c r="V249" s="3" t="s">
        <v>1012</v>
      </c>
      <c r="BK249"/>
      <c r="BL249"/>
      <c r="BS249"/>
      <c r="BT249"/>
    </row>
    <row r="250" spans="1:90">
      <c r="C250" t="s">
        <v>1334</v>
      </c>
      <c r="D250">
        <f>COUNTIF($E$3:$E$179,"=udergrad")</f>
        <v>54</v>
      </c>
      <c r="E250">
        <f t="shared" si="103"/>
        <v>0.30508474576271188</v>
      </c>
      <c r="V250" s="4" t="s">
        <v>1013</v>
      </c>
      <c r="BK250"/>
      <c r="BL250"/>
      <c r="BS250"/>
      <c r="BT250"/>
    </row>
    <row r="251" spans="1:90">
      <c r="C251" t="s">
        <v>55</v>
      </c>
      <c r="D251">
        <f>COUNTIF($E$3:$E$179,"=graduate")</f>
        <v>36</v>
      </c>
      <c r="E251">
        <f t="shared" si="103"/>
        <v>0.20338983050847459</v>
      </c>
      <c r="V251" s="3" t="s">
        <v>1014</v>
      </c>
      <c r="BK251"/>
      <c r="BL251"/>
      <c r="BS251"/>
      <c r="BT251"/>
    </row>
    <row r="252" spans="1:90">
      <c r="C252" t="s">
        <v>95</v>
      </c>
      <c r="D252">
        <f>COUNTIF($E$3:$E$179,"=PhD")</f>
        <v>7</v>
      </c>
      <c r="E252">
        <f t="shared" si="103"/>
        <v>3.954802259887006E-2</v>
      </c>
      <c r="V252" s="3" t="s">
        <v>1015</v>
      </c>
      <c r="BK252"/>
      <c r="BL252"/>
      <c r="BS252"/>
      <c r="BT252"/>
    </row>
    <row r="253" spans="1:90">
      <c r="V253" s="3" t="s">
        <v>1016</v>
      </c>
      <c r="BK253"/>
      <c r="BL253"/>
      <c r="BS253"/>
      <c r="BT253"/>
    </row>
    <row r="254" spans="1:90">
      <c r="C254" t="s">
        <v>1335</v>
      </c>
      <c r="D254" t="e">
        <f>count</f>
        <v>#NAME?</v>
      </c>
      <c r="V254" s="3" t="s">
        <v>1017</v>
      </c>
      <c r="BK254"/>
      <c r="BL254"/>
      <c r="BS254"/>
      <c r="BT254"/>
    </row>
    <row r="255" spans="1:90">
      <c r="V255" s="3" t="s">
        <v>1018</v>
      </c>
      <c r="BK255"/>
      <c r="BL255"/>
      <c r="BS255"/>
      <c r="BT255"/>
    </row>
    <row r="256" spans="1:90">
      <c r="V256" s="3" t="s">
        <v>1019</v>
      </c>
      <c r="BK256"/>
      <c r="BL256"/>
      <c r="BS256"/>
      <c r="BT256"/>
    </row>
    <row r="257" spans="22:72">
      <c r="V257" s="3" t="s">
        <v>1020</v>
      </c>
      <c r="BK257"/>
      <c r="BL257"/>
      <c r="BS257"/>
      <c r="BT257"/>
    </row>
    <row r="258" spans="22:72">
      <c r="V258" s="3" t="s">
        <v>1021</v>
      </c>
      <c r="BK258"/>
      <c r="BL258"/>
      <c r="BS258"/>
      <c r="BT258"/>
    </row>
    <row r="259" spans="22:72">
      <c r="V259" s="3" t="s">
        <v>1022</v>
      </c>
      <c r="BK259"/>
      <c r="BL259"/>
      <c r="BS259"/>
      <c r="BT259"/>
    </row>
    <row r="260" spans="22:72">
      <c r="V260" s="3" t="s">
        <v>1023</v>
      </c>
      <c r="BK260"/>
      <c r="BL260"/>
      <c r="BS260"/>
      <c r="BT260"/>
    </row>
    <row r="261" spans="22:72">
      <c r="V261" s="3" t="s">
        <v>1024</v>
      </c>
      <c r="BK261"/>
      <c r="BL261"/>
      <c r="BS261"/>
      <c r="BT261"/>
    </row>
    <row r="262" spans="22:72">
      <c r="V262" s="4" t="s">
        <v>1025</v>
      </c>
      <c r="BK262"/>
      <c r="BL262"/>
      <c r="BS262"/>
      <c r="BT262"/>
    </row>
    <row r="263" spans="22:72">
      <c r="V263" s="3" t="s">
        <v>1026</v>
      </c>
      <c r="BK263"/>
      <c r="BL263"/>
      <c r="BS263"/>
      <c r="BT263"/>
    </row>
    <row r="264" spans="22:72">
      <c r="V264" s="4" t="s">
        <v>1027</v>
      </c>
      <c r="BK264"/>
      <c r="BL264"/>
      <c r="BS264"/>
      <c r="BT264"/>
    </row>
    <row r="265" spans="22:72">
      <c r="V265" s="3" t="s">
        <v>1028</v>
      </c>
      <c r="BK265"/>
      <c r="BL265"/>
      <c r="BS265"/>
      <c r="BT265"/>
    </row>
    <row r="266" spans="22:72">
      <c r="V266" s="3" t="s">
        <v>1029</v>
      </c>
      <c r="BK266"/>
      <c r="BL266"/>
      <c r="BS266"/>
      <c r="BT266"/>
    </row>
    <row r="267" spans="22:72">
      <c r="V267" s="3" t="s">
        <v>1030</v>
      </c>
      <c r="BK267"/>
      <c r="BL267"/>
      <c r="BS267"/>
      <c r="BT267"/>
    </row>
    <row r="268" spans="22:72">
      <c r="V268" s="3" t="s">
        <v>1031</v>
      </c>
      <c r="BK268"/>
      <c r="BL268"/>
      <c r="BS268"/>
      <c r="BT268"/>
    </row>
    <row r="269" spans="22:72">
      <c r="V269" s="3" t="s">
        <v>1032</v>
      </c>
      <c r="BK269"/>
      <c r="BL269"/>
      <c r="BS269"/>
      <c r="BT269"/>
    </row>
    <row r="270" spans="22:72">
      <c r="V270" s="3" t="s">
        <v>1033</v>
      </c>
      <c r="BK270"/>
      <c r="BL270"/>
      <c r="BS270"/>
      <c r="BT270"/>
    </row>
    <row r="271" spans="22:72">
      <c r="V271" s="3" t="s">
        <v>1034</v>
      </c>
      <c r="BK271"/>
      <c r="BL271"/>
      <c r="BS271"/>
      <c r="BT271"/>
    </row>
    <row r="272" spans="22:72">
      <c r="V272" s="3" t="s">
        <v>1035</v>
      </c>
      <c r="BK272"/>
      <c r="BL272"/>
      <c r="BS272"/>
      <c r="BT272"/>
    </row>
    <row r="273" spans="22:72">
      <c r="V273" s="3" t="s">
        <v>1036</v>
      </c>
      <c r="BK273"/>
      <c r="BL273"/>
      <c r="BS273"/>
      <c r="BT273"/>
    </row>
    <row r="274" spans="22:72">
      <c r="V274" s="4" t="s">
        <v>1037</v>
      </c>
      <c r="BK274"/>
      <c r="BL274"/>
      <c r="BS274"/>
      <c r="BT274"/>
    </row>
    <row r="275" spans="22:72">
      <c r="V275" s="3" t="s">
        <v>1038</v>
      </c>
      <c r="BK275"/>
      <c r="BL275"/>
      <c r="BS275"/>
      <c r="BT275"/>
    </row>
    <row r="276" spans="22:72">
      <c r="BK276"/>
      <c r="BL276"/>
      <c r="BS276"/>
      <c r="BT276"/>
    </row>
  </sheetData>
  <conditionalFormatting sqref="BA211:BC1048576 BA2:BC180 BA181:BA210 BD181:BE210">
    <cfRule type="colorScale" priority="11">
      <colorScale>
        <cfvo type="min"/>
        <cfvo type="num" val="0.05"/>
        <color rgb="FFFF7128"/>
        <color rgb="FFFFEF9C"/>
      </colorScale>
    </cfRule>
    <cfRule type="colorScale" priority="12">
      <colorScale>
        <cfvo type="min"/>
        <cfvo type="num" val="0"/>
        <color rgb="FFFF7128"/>
        <color rgb="FFFFEF9C"/>
      </colorScale>
    </cfRule>
  </conditionalFormatting>
  <conditionalFormatting sqref="BU3:CL179">
    <cfRule type="cellIs" dxfId="3"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V221:AS228">
    <cfRule type="colorScale" priority="13">
      <colorScale>
        <cfvo type="min"/>
        <cfvo type="percentile" val="50"/>
        <cfvo type="max"/>
        <color rgb="FFF8696B"/>
        <color rgb="FFFFEB84"/>
        <color rgb="FF63BE7B"/>
      </colorScale>
    </cfRule>
  </conditionalFormatting>
  <conditionalFormatting sqref="V242:AS244">
    <cfRule type="colorScale" priority="14">
      <colorScale>
        <cfvo type="min"/>
        <cfvo type="num" val="0.05"/>
        <color rgb="FFFF7128"/>
        <color rgb="FFFFEF9C"/>
      </colorScale>
    </cfRule>
  </conditionalFormatting>
  <conditionalFormatting sqref="BM3:BR179">
    <cfRule type="cellIs" dxfId="2" priority="5" operator="equal">
      <formula>TRUE</formula>
    </cfRule>
    <cfRule type="colorScale" priority="6">
      <colorScale>
        <cfvo type="formula" val="TRUE"/>
        <cfvo type="formula" val="FALSE"/>
        <color rgb="FFFF7128"/>
        <color rgb="FFFFEF9C"/>
      </colorScale>
    </cfRule>
    <cfRule type="colorScale" priority="7">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4">
      <colorScale>
        <cfvo type="min"/>
        <cfvo type="percentile" val="50"/>
        <cfvo type="max"/>
        <color rgb="FFF8696B"/>
        <color rgb="FFFFEB84"/>
        <color rgb="FF63BE7B"/>
      </colorScale>
    </cfRule>
  </conditionalFormatting>
  <conditionalFormatting sqref="V226:AS229">
    <cfRule type="colorScale" priority="3">
      <colorScale>
        <cfvo type="min"/>
        <cfvo type="percentile" val="50"/>
        <cfvo type="max"/>
        <color rgb="FFF8696B"/>
        <color rgb="FFFFEB84"/>
        <color rgb="FF63BE7B"/>
      </colorScale>
    </cfRule>
  </conditionalFormatting>
  <conditionalFormatting sqref="V231:AS234">
    <cfRule type="colorScale" priority="2">
      <colorScale>
        <cfvo type="min"/>
        <cfvo type="percentile" val="50"/>
        <cfvo type="max"/>
        <color rgb="FFF8696B"/>
        <color rgb="FFFFEB84"/>
        <color rgb="FF63BE7B"/>
      </colorScale>
    </cfRule>
  </conditionalFormatting>
  <conditionalFormatting sqref="V236:AS24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C7FD-AA6A-3C48-9A46-8284191160B7}">
  <dimension ref="A1:CR269"/>
  <sheetViews>
    <sheetView topLeftCell="A65" workbookViewId="0">
      <pane xSplit="19" topLeftCell="AR1" activePane="topRight" state="frozen"/>
      <selection pane="topRight" activeCell="H223" sqref="H223"/>
    </sheetView>
  </sheetViews>
  <sheetFormatPr baseColWidth="10" defaultRowHeight="16"/>
  <cols>
    <col min="3" max="3" width="14.1640625" customWidth="1"/>
    <col min="4" max="4" width="0" hidden="1" customWidth="1"/>
    <col min="5" max="7" width="10.83203125" hidden="1" customWidth="1"/>
    <col min="9" max="10" width="10.83203125" hidden="1" customWidth="1"/>
    <col min="11" max="18" width="0" hidden="1" customWidth="1"/>
    <col min="22" max="22" width="5.6640625" customWidth="1"/>
    <col min="23" max="28" width="5.5" customWidth="1"/>
    <col min="29" max="29" width="5.5" hidden="1" customWidth="1"/>
    <col min="30" max="30" width="5.5" customWidth="1"/>
    <col min="31" max="31" width="5.5" style="48" customWidth="1"/>
    <col min="32" max="32" width="5.5" style="35" customWidth="1"/>
    <col min="33" max="39" width="5.5" customWidth="1"/>
    <col min="40" max="40" width="5.5" style="48" customWidth="1"/>
    <col min="41" max="45" width="5.5" customWidth="1"/>
    <col min="46" max="46" width="5.5" hidden="1" customWidth="1"/>
    <col min="47" max="47" width="5.5" style="48" customWidth="1"/>
    <col min="48" max="48" width="5.5" customWidth="1"/>
    <col min="65" max="65" width="65.33203125" customWidth="1"/>
    <col min="66" max="66" width="31.83203125" style="5" hidden="1" customWidth="1"/>
    <col min="67" max="67" width="9" style="5" hidden="1" customWidth="1"/>
    <col min="68" max="73" width="9" style="11" hidden="1" customWidth="1"/>
    <col min="74" max="75" width="25" style="5" hidden="1" customWidth="1"/>
    <col min="76" max="76" width="10.83203125" style="11"/>
    <col min="77" max="93" width="9.5" style="11" customWidth="1"/>
  </cols>
  <sheetData>
    <row r="1" spans="1:96" ht="31" customHeight="1">
      <c r="A1" t="s">
        <v>293</v>
      </c>
      <c r="B1" t="s">
        <v>294</v>
      </c>
      <c r="C1" t="s">
        <v>281</v>
      </c>
      <c r="D1" t="s">
        <v>70</v>
      </c>
      <c r="E1" t="s">
        <v>55</v>
      </c>
      <c r="F1" t="s">
        <v>83</v>
      </c>
      <c r="G1" t="s">
        <v>124</v>
      </c>
      <c r="H1" t="s">
        <v>295</v>
      </c>
      <c r="I1" t="str">
        <f t="shared" ref="I1:I32" si="0">H1</f>
        <v>Do not wish to answer</v>
      </c>
      <c r="J1" t="s">
        <v>74</v>
      </c>
      <c r="K1" t="s">
        <v>296</v>
      </c>
      <c r="L1">
        <v>3</v>
      </c>
      <c r="M1">
        <v>4</v>
      </c>
      <c r="N1">
        <v>1</v>
      </c>
      <c r="O1">
        <v>1</v>
      </c>
      <c r="P1">
        <v>3</v>
      </c>
      <c r="Q1">
        <v>4</v>
      </c>
      <c r="R1">
        <v>0</v>
      </c>
      <c r="S1">
        <v>-1</v>
      </c>
      <c r="V1">
        <v>0</v>
      </c>
      <c r="W1">
        <v>1</v>
      </c>
      <c r="X1">
        <v>0</v>
      </c>
      <c r="Y1">
        <v>0</v>
      </c>
      <c r="Z1">
        <v>0</v>
      </c>
      <c r="AA1">
        <v>4</v>
      </c>
      <c r="AB1">
        <v>0</v>
      </c>
      <c r="AC1">
        <v>6</v>
      </c>
      <c r="AD1" s="46">
        <v>0</v>
      </c>
      <c r="AF1" s="35">
        <v>2</v>
      </c>
      <c r="AG1">
        <v>0</v>
      </c>
      <c r="AH1">
        <v>0</v>
      </c>
      <c r="AI1">
        <v>0</v>
      </c>
      <c r="AJ1">
        <v>5</v>
      </c>
      <c r="AK1">
        <v>1</v>
      </c>
      <c r="AL1">
        <v>0</v>
      </c>
      <c r="AM1" s="46">
        <v>0</v>
      </c>
      <c r="AO1">
        <v>2</v>
      </c>
      <c r="AP1">
        <v>1</v>
      </c>
      <c r="AQ1">
        <v>1</v>
      </c>
      <c r="AR1">
        <v>1</v>
      </c>
      <c r="AS1" s="46">
        <v>1</v>
      </c>
      <c r="AT1">
        <v>6</v>
      </c>
      <c r="AV1">
        <v>4</v>
      </c>
      <c r="AW1">
        <f t="shared" ref="AW1:AW32" si="1">AVERAGE(AF1,AG1,AH1,AI1,AJ1,AK1,AL1,AM1)</f>
        <v>1</v>
      </c>
      <c r="AX1">
        <f t="shared" ref="AX1:AX32" si="2">IF(AW1&gt;3,1,0)</f>
        <v>0</v>
      </c>
      <c r="AY1">
        <f t="shared" ref="AY1:AY32" si="3">AVERAGE(BA3,V1,W1,X1:AB1,AD1)</f>
        <v>0.625</v>
      </c>
      <c r="AZ1">
        <f t="shared" ref="AZ1:AZ32" si="4">IF(AY1&gt;3, 1, 0)</f>
        <v>0</v>
      </c>
      <c r="BA1" t="s">
        <v>297</v>
      </c>
      <c r="BB1" t="s">
        <v>298</v>
      </c>
      <c r="BC1" t="s">
        <v>299</v>
      </c>
      <c r="BD1">
        <v>1</v>
      </c>
      <c r="BF1">
        <f t="shared" ref="BF1:BF32" si="5">IF(BE1="",BD1,BE1)</f>
        <v>1</v>
      </c>
      <c r="BG1">
        <v>1</v>
      </c>
      <c r="BH1">
        <v>5</v>
      </c>
      <c r="BI1">
        <f t="shared" ref="BI1:BI32" si="6">IF(BH1=1,0,1)</f>
        <v>1</v>
      </c>
      <c r="BJ1" t="s">
        <v>300</v>
      </c>
      <c r="BK1" t="s">
        <v>301</v>
      </c>
      <c r="BL1">
        <v>4.8958333333333328E-3</v>
      </c>
      <c r="BM1" t="s">
        <v>302</v>
      </c>
      <c r="BN1" s="5" t="s">
        <v>1042</v>
      </c>
      <c r="BP1" s="11" t="b">
        <f t="shared" ref="BP1:BU10" ca="1" si="7">ISNUMBER(SEARCH(BP$2,$BO1))</f>
        <v>0</v>
      </c>
      <c r="BQ1" s="11" t="b">
        <f t="shared" ca="1" si="7"/>
        <v>0</v>
      </c>
      <c r="BR1" s="11" t="b">
        <f t="shared" ca="1" si="7"/>
        <v>0</v>
      </c>
      <c r="BS1" s="11" t="b">
        <f t="shared" ca="1" si="7"/>
        <v>0</v>
      </c>
      <c r="BT1" s="11" t="b">
        <f t="shared" ca="1" si="7"/>
        <v>0</v>
      </c>
      <c r="BU1" s="11" t="b">
        <f t="shared" ca="1" si="7"/>
        <v>0</v>
      </c>
      <c r="BV1" s="5" t="s">
        <v>1076</v>
      </c>
      <c r="BW1" s="5" t="s">
        <v>1077</v>
      </c>
      <c r="BX1" s="11" t="b">
        <f t="shared" ref="BX1:BX32" ca="1" si="8">ISNUMBER(SEARCH($BX$2,BV1))</f>
        <v>0</v>
      </c>
      <c r="BY1" s="11" t="b">
        <f>ISNUMBER(SEARCH("NLU",BV1))</f>
        <v>1</v>
      </c>
      <c r="BZ1" s="11" t="b">
        <f t="shared" ref="BZ1:CM10" ca="1" si="9">ISNUMBER(SEARCH(BZ$2,$BV1))</f>
        <v>1</v>
      </c>
      <c r="CA1" s="11" t="b">
        <f t="shared" ca="1" si="9"/>
        <v>0</v>
      </c>
      <c r="CB1" s="11" t="b">
        <f t="shared" ca="1" si="9"/>
        <v>0</v>
      </c>
      <c r="CC1" s="11" t="b">
        <f t="shared" ca="1" si="9"/>
        <v>1</v>
      </c>
      <c r="CD1" s="11" t="b">
        <f t="shared" ca="1" si="9"/>
        <v>0</v>
      </c>
      <c r="CE1" s="11" t="b">
        <f t="shared" ca="1" si="9"/>
        <v>0</v>
      </c>
      <c r="CF1" s="11" t="b">
        <f t="shared" ca="1" si="9"/>
        <v>0</v>
      </c>
      <c r="CG1" s="11" t="b">
        <f t="shared" ca="1" si="9"/>
        <v>0</v>
      </c>
      <c r="CH1" s="11" t="b">
        <f t="shared" ca="1" si="9"/>
        <v>0</v>
      </c>
      <c r="CI1" s="11" t="b">
        <f t="shared" ca="1" si="9"/>
        <v>0</v>
      </c>
      <c r="CJ1" s="11" t="b">
        <f t="shared" ca="1" si="9"/>
        <v>0</v>
      </c>
      <c r="CK1" s="11" t="b">
        <f t="shared" ca="1" si="9"/>
        <v>0</v>
      </c>
      <c r="CL1" s="11" t="b">
        <f t="shared" ca="1" si="9"/>
        <v>0</v>
      </c>
      <c r="CM1" s="11" t="b">
        <f t="shared" ca="1" si="9"/>
        <v>0</v>
      </c>
      <c r="CN1" s="11" t="b">
        <f ca="1">ISNUMBER(SEARCH($CN$2,BW1))</f>
        <v>0</v>
      </c>
      <c r="CO1" s="11" t="b">
        <f t="shared" ref="CO1:CO32" ca="1" si="10">ISNUMBER(SEARCH($CO$2,$BW1))</f>
        <v>0</v>
      </c>
    </row>
    <row r="2" spans="1:96" s="13" customFormat="1" ht="21">
      <c r="A2" t="s">
        <v>947</v>
      </c>
      <c r="B2" t="s">
        <v>948</v>
      </c>
      <c r="C2" t="s">
        <v>802</v>
      </c>
      <c r="D2" t="s">
        <v>54</v>
      </c>
      <c r="E2" t="s">
        <v>82</v>
      </c>
      <c r="F2" t="s">
        <v>56</v>
      </c>
      <c r="G2" t="s">
        <v>72</v>
      </c>
      <c r="H2" t="s">
        <v>949</v>
      </c>
      <c r="I2" t="str">
        <f t="shared" si="0"/>
        <v>America</v>
      </c>
      <c r="J2" t="s">
        <v>59</v>
      </c>
      <c r="K2" t="s">
        <v>60</v>
      </c>
      <c r="L2">
        <v>4</v>
      </c>
      <c r="M2">
        <v>2</v>
      </c>
      <c r="N2">
        <v>1</v>
      </c>
      <c r="O2">
        <v>5</v>
      </c>
      <c r="P2">
        <v>4</v>
      </c>
      <c r="Q2">
        <v>4</v>
      </c>
      <c r="R2">
        <v>4</v>
      </c>
      <c r="S2">
        <v>-1</v>
      </c>
      <c r="T2"/>
      <c r="U2"/>
      <c r="V2">
        <v>5</v>
      </c>
      <c r="W2">
        <v>6</v>
      </c>
      <c r="X2">
        <v>5</v>
      </c>
      <c r="Y2">
        <v>5</v>
      </c>
      <c r="Z2">
        <v>6</v>
      </c>
      <c r="AA2">
        <v>5</v>
      </c>
      <c r="AB2">
        <v>4</v>
      </c>
      <c r="AC2">
        <v>0</v>
      </c>
      <c r="AD2" s="46">
        <v>6</v>
      </c>
      <c r="AE2" s="48"/>
      <c r="AF2" s="35">
        <v>4</v>
      </c>
      <c r="AG2">
        <v>5</v>
      </c>
      <c r="AH2">
        <v>4</v>
      </c>
      <c r="AI2">
        <v>6</v>
      </c>
      <c r="AJ2">
        <v>5</v>
      </c>
      <c r="AK2">
        <v>4</v>
      </c>
      <c r="AL2">
        <v>6</v>
      </c>
      <c r="AM2" s="46">
        <v>5</v>
      </c>
      <c r="AN2" s="48">
        <f>AVERAGE(AF2:AM2)</f>
        <v>4.875</v>
      </c>
      <c r="AO2">
        <v>5</v>
      </c>
      <c r="AP2">
        <v>4</v>
      </c>
      <c r="AQ2">
        <v>5</v>
      </c>
      <c r="AR2">
        <v>5</v>
      </c>
      <c r="AS2" s="46">
        <v>5</v>
      </c>
      <c r="AT2">
        <v>6</v>
      </c>
      <c r="AU2" s="48">
        <f>AVERAGE(AO2:AS2)</f>
        <v>4.8</v>
      </c>
      <c r="AV2">
        <v>5</v>
      </c>
      <c r="AW2">
        <f t="shared" si="1"/>
        <v>4.875</v>
      </c>
      <c r="AX2">
        <f t="shared" si="2"/>
        <v>1</v>
      </c>
      <c r="AY2">
        <f t="shared" si="3"/>
        <v>5.25</v>
      </c>
      <c r="AZ2">
        <f t="shared" si="4"/>
        <v>1</v>
      </c>
      <c r="BA2" t="s">
        <v>61</v>
      </c>
      <c r="BB2" t="s">
        <v>166</v>
      </c>
      <c r="BC2" t="s">
        <v>239</v>
      </c>
      <c r="BD2">
        <v>1</v>
      </c>
      <c r="BE2"/>
      <c r="BF2">
        <f t="shared" si="5"/>
        <v>1</v>
      </c>
      <c r="BG2">
        <v>1</v>
      </c>
      <c r="BH2">
        <v>1</v>
      </c>
      <c r="BI2">
        <f t="shared" si="6"/>
        <v>0</v>
      </c>
      <c r="BJ2" t="s">
        <v>181</v>
      </c>
      <c r="BK2" t="s">
        <v>65</v>
      </c>
      <c r="BL2" s="1">
        <v>2.2569444444444447E-3</v>
      </c>
      <c r="BM2"/>
      <c r="BN2" s="5" t="s">
        <v>1041</v>
      </c>
      <c r="BO2" s="5"/>
      <c r="BP2" s="11" t="b">
        <f t="shared" ca="1" si="7"/>
        <v>0</v>
      </c>
      <c r="BQ2" s="11" t="b">
        <f t="shared" ca="1" si="7"/>
        <v>0</v>
      </c>
      <c r="BR2" s="11" t="b">
        <f t="shared" ca="1" si="7"/>
        <v>0</v>
      </c>
      <c r="BS2" s="11" t="b">
        <f t="shared" ca="1" si="7"/>
        <v>0</v>
      </c>
      <c r="BT2" s="11" t="b">
        <f t="shared" ca="1" si="7"/>
        <v>0</v>
      </c>
      <c r="BU2" s="11" t="b">
        <f t="shared" ca="1" si="7"/>
        <v>0</v>
      </c>
      <c r="BV2" s="5"/>
      <c r="BW2" s="5"/>
      <c r="BX2" s="11" t="b">
        <f t="shared" ca="1" si="8"/>
        <v>0</v>
      </c>
      <c r="BY2" s="11" t="b">
        <f>ISNUMBER(SEARCH("NLU",BV2))</f>
        <v>0</v>
      </c>
      <c r="BZ2" s="11" t="b">
        <f t="shared" ca="1" si="9"/>
        <v>0</v>
      </c>
      <c r="CA2" s="11" t="b">
        <f t="shared" ca="1" si="9"/>
        <v>0</v>
      </c>
      <c r="CB2" s="11" t="b">
        <f t="shared" ca="1" si="9"/>
        <v>0</v>
      </c>
      <c r="CC2" s="11" t="b">
        <f t="shared" ca="1" si="9"/>
        <v>0</v>
      </c>
      <c r="CD2" s="11" t="b">
        <f t="shared" ca="1" si="9"/>
        <v>0</v>
      </c>
      <c r="CE2" s="11" t="b">
        <f t="shared" ca="1" si="9"/>
        <v>0</v>
      </c>
      <c r="CF2" s="11" t="b">
        <f t="shared" ca="1" si="9"/>
        <v>0</v>
      </c>
      <c r="CG2" s="11" t="b">
        <f t="shared" ca="1" si="9"/>
        <v>0</v>
      </c>
      <c r="CH2" s="11" t="b">
        <f t="shared" ca="1" si="9"/>
        <v>0</v>
      </c>
      <c r="CI2" s="11" t="b">
        <f t="shared" ca="1" si="9"/>
        <v>0</v>
      </c>
      <c r="CJ2" s="11" t="b">
        <f t="shared" ca="1" si="9"/>
        <v>0</v>
      </c>
      <c r="CK2" s="11" t="b">
        <f t="shared" ca="1" si="9"/>
        <v>0</v>
      </c>
      <c r="CL2" s="11" t="b">
        <f t="shared" ca="1" si="9"/>
        <v>0</v>
      </c>
      <c r="CM2" s="11" t="b">
        <f t="shared" ca="1" si="9"/>
        <v>0</v>
      </c>
      <c r="CN2" s="11" t="b">
        <f ca="1">ISNUMBER(SEARCH($CN$2,BW2))</f>
        <v>0</v>
      </c>
      <c r="CO2" s="11" t="b">
        <f t="shared" ca="1" si="10"/>
        <v>0</v>
      </c>
      <c r="CP2"/>
      <c r="CQ2"/>
      <c r="CR2"/>
    </row>
    <row r="3" spans="1:96">
      <c r="A3" t="s">
        <v>279</v>
      </c>
      <c r="B3" t="s">
        <v>280</v>
      </c>
      <c r="C3" t="s">
        <v>281</v>
      </c>
      <c r="D3" t="s">
        <v>70</v>
      </c>
      <c r="E3" t="s">
        <v>144</v>
      </c>
      <c r="F3" t="s">
        <v>56</v>
      </c>
      <c r="G3" t="s">
        <v>72</v>
      </c>
      <c r="H3" t="s">
        <v>227</v>
      </c>
      <c r="I3" t="str">
        <f t="shared" si="0"/>
        <v>Denmark</v>
      </c>
      <c r="J3" t="s">
        <v>59</v>
      </c>
      <c r="K3" t="s">
        <v>60</v>
      </c>
      <c r="L3">
        <v>3</v>
      </c>
      <c r="M3">
        <v>2</v>
      </c>
      <c r="N3">
        <v>5</v>
      </c>
      <c r="O3">
        <v>2</v>
      </c>
      <c r="P3">
        <v>4</v>
      </c>
      <c r="Q3">
        <v>5</v>
      </c>
      <c r="R3">
        <v>2</v>
      </c>
      <c r="S3">
        <v>0</v>
      </c>
      <c r="U3">
        <v>4</v>
      </c>
      <c r="V3">
        <v>5</v>
      </c>
      <c r="W3">
        <v>5</v>
      </c>
      <c r="X3">
        <v>4</v>
      </c>
      <c r="Y3">
        <v>5</v>
      </c>
      <c r="Z3">
        <v>5</v>
      </c>
      <c r="AA3">
        <v>5</v>
      </c>
      <c r="AB3">
        <v>1</v>
      </c>
      <c r="AC3">
        <v>1</v>
      </c>
      <c r="AD3">
        <v>5</v>
      </c>
      <c r="AE3" s="48">
        <f>AVERAGE(AD3,AB3,AA3,Z3,Y3,X3,W3,V3)</f>
        <v>4.375</v>
      </c>
      <c r="AF3" s="35">
        <v>4</v>
      </c>
      <c r="AG3">
        <v>3</v>
      </c>
      <c r="AH3">
        <v>3</v>
      </c>
      <c r="AI3">
        <v>1</v>
      </c>
      <c r="AJ3">
        <v>4</v>
      </c>
      <c r="AK3">
        <v>4</v>
      </c>
      <c r="AL3">
        <v>3</v>
      </c>
      <c r="AM3">
        <v>4</v>
      </c>
      <c r="AN3" s="48">
        <f t="shared" ref="AN3:AN66" si="11">AVERAGE(AF3:AM3)</f>
        <v>3.25</v>
      </c>
      <c r="AO3">
        <v>3</v>
      </c>
      <c r="AP3">
        <v>3</v>
      </c>
      <c r="AQ3">
        <v>3</v>
      </c>
      <c r="AR3">
        <v>2</v>
      </c>
      <c r="AS3">
        <v>2</v>
      </c>
      <c r="AT3">
        <v>6</v>
      </c>
      <c r="AU3" s="48">
        <f t="shared" ref="AU3:AU66" si="12">AVERAGE(AO3:AS3)</f>
        <v>2.6</v>
      </c>
      <c r="AV3">
        <v>5</v>
      </c>
      <c r="AW3">
        <f t="shared" si="1"/>
        <v>3.25</v>
      </c>
      <c r="AX3">
        <f t="shared" si="2"/>
        <v>1</v>
      </c>
      <c r="AY3">
        <f t="shared" si="3"/>
        <v>4.375</v>
      </c>
      <c r="AZ3">
        <f t="shared" si="4"/>
        <v>1</v>
      </c>
      <c r="BA3" t="s">
        <v>282</v>
      </c>
      <c r="BB3" t="s">
        <v>283</v>
      </c>
      <c r="BC3" t="s">
        <v>284</v>
      </c>
      <c r="BD3">
        <v>1</v>
      </c>
      <c r="BF3">
        <f t="shared" si="5"/>
        <v>1</v>
      </c>
      <c r="BG3">
        <v>1</v>
      </c>
      <c r="BH3">
        <v>3</v>
      </c>
      <c r="BI3">
        <f t="shared" si="6"/>
        <v>1</v>
      </c>
      <c r="BJ3" t="s">
        <v>285</v>
      </c>
      <c r="BK3" t="s">
        <v>286</v>
      </c>
      <c r="BL3">
        <v>6.0069444444444441E-3</v>
      </c>
      <c r="BM3" t="s">
        <v>287</v>
      </c>
      <c r="BN3" s="5" t="s">
        <v>736</v>
      </c>
      <c r="BO3" s="5" t="s">
        <v>1144</v>
      </c>
      <c r="BP3" s="11" t="b">
        <f t="shared" ca="1" si="7"/>
        <v>1</v>
      </c>
      <c r="BQ3" s="11" t="b">
        <f t="shared" ca="1" si="7"/>
        <v>0</v>
      </c>
      <c r="BR3" s="11" t="b">
        <f t="shared" ca="1" si="7"/>
        <v>0</v>
      </c>
      <c r="BS3" s="11" t="b">
        <f t="shared" ca="1" si="7"/>
        <v>0</v>
      </c>
      <c r="BT3" s="11" t="b">
        <f t="shared" ca="1" si="7"/>
        <v>0</v>
      </c>
      <c r="BU3" s="11" t="b">
        <f t="shared" ca="1" si="7"/>
        <v>0</v>
      </c>
      <c r="BV3" s="5" t="s">
        <v>1040</v>
      </c>
      <c r="BX3" s="11" t="b">
        <f t="shared" ca="1" si="8"/>
        <v>0</v>
      </c>
      <c r="BY3" s="11" t="e">
        <f>#REF!=ISNUMBER(SEARCH("NLU",BV3))</f>
        <v>#REF!</v>
      </c>
      <c r="BZ3" s="11" t="b">
        <f t="shared" ca="1" si="9"/>
        <v>0</v>
      </c>
      <c r="CA3" s="11" t="b">
        <f t="shared" ca="1" si="9"/>
        <v>0</v>
      </c>
      <c r="CB3" s="11" t="b">
        <f t="shared" ca="1" si="9"/>
        <v>1</v>
      </c>
      <c r="CC3" s="11" t="b">
        <f t="shared" ca="1" si="9"/>
        <v>0</v>
      </c>
      <c r="CD3" s="11" t="b">
        <f t="shared" ca="1" si="9"/>
        <v>0</v>
      </c>
      <c r="CE3" s="11" t="b">
        <f t="shared" ca="1" si="9"/>
        <v>0</v>
      </c>
      <c r="CF3" s="11" t="b">
        <f t="shared" ca="1" si="9"/>
        <v>0</v>
      </c>
      <c r="CG3" s="11" t="b">
        <f t="shared" ca="1" si="9"/>
        <v>0</v>
      </c>
      <c r="CH3" s="11" t="b">
        <f t="shared" ca="1" si="9"/>
        <v>0</v>
      </c>
      <c r="CI3" s="11" t="b">
        <f t="shared" ca="1" si="9"/>
        <v>0</v>
      </c>
      <c r="CJ3" s="11" t="b">
        <f t="shared" ca="1" si="9"/>
        <v>0</v>
      </c>
      <c r="CK3" s="11" t="b">
        <f t="shared" ca="1" si="9"/>
        <v>0</v>
      </c>
      <c r="CL3" s="11" t="b">
        <f t="shared" ca="1" si="9"/>
        <v>0</v>
      </c>
      <c r="CM3" s="11" t="b">
        <f t="shared" ca="1" si="9"/>
        <v>0</v>
      </c>
      <c r="CN3" s="11" t="b">
        <f ca="1">ISNUMBER(SEARCH($CN$2,$BW3))</f>
        <v>0</v>
      </c>
      <c r="CO3" s="11" t="b">
        <f t="shared" ca="1" si="10"/>
        <v>0</v>
      </c>
      <c r="CP3" t="s">
        <v>92</v>
      </c>
    </row>
    <row r="4" spans="1:96">
      <c r="A4" t="s">
        <v>303</v>
      </c>
      <c r="B4" t="s">
        <v>304</v>
      </c>
      <c r="C4" t="s">
        <v>281</v>
      </c>
      <c r="D4" t="s">
        <v>70</v>
      </c>
      <c r="E4" t="s">
        <v>144</v>
      </c>
      <c r="F4" t="s">
        <v>83</v>
      </c>
      <c r="G4" t="s">
        <v>96</v>
      </c>
      <c r="H4" t="s">
        <v>305</v>
      </c>
      <c r="I4" t="str">
        <f t="shared" si="0"/>
        <v>I'm Irish. I live in Ireland.</v>
      </c>
      <c r="J4" t="s">
        <v>74</v>
      </c>
      <c r="K4" t="s">
        <v>60</v>
      </c>
      <c r="L4">
        <v>2</v>
      </c>
      <c r="M4">
        <v>2</v>
      </c>
      <c r="N4">
        <v>5</v>
      </c>
      <c r="O4">
        <v>3</v>
      </c>
      <c r="P4">
        <v>5</v>
      </c>
      <c r="Q4">
        <v>5</v>
      </c>
      <c r="R4">
        <v>4</v>
      </c>
      <c r="S4">
        <v>0</v>
      </c>
      <c r="U4">
        <v>4</v>
      </c>
      <c r="V4">
        <v>3</v>
      </c>
      <c r="W4">
        <v>4</v>
      </c>
      <c r="X4">
        <v>5</v>
      </c>
      <c r="Y4">
        <v>5</v>
      </c>
      <c r="Z4">
        <v>5</v>
      </c>
      <c r="AA4">
        <v>6</v>
      </c>
      <c r="AB4">
        <v>4</v>
      </c>
      <c r="AC4">
        <v>1</v>
      </c>
      <c r="AD4">
        <v>5</v>
      </c>
      <c r="AE4" s="48">
        <f t="shared" ref="AE4:AE67" si="13">AVERAGE(AD4,AB4,AA4,Z4,Y4,X4,W4,V4)</f>
        <v>4.625</v>
      </c>
      <c r="AF4" s="35">
        <v>2</v>
      </c>
      <c r="AG4">
        <v>3</v>
      </c>
      <c r="AH4">
        <v>4</v>
      </c>
      <c r="AI4">
        <v>2</v>
      </c>
      <c r="AJ4">
        <v>6</v>
      </c>
      <c r="AK4">
        <v>0</v>
      </c>
      <c r="AL4">
        <v>4</v>
      </c>
      <c r="AM4">
        <v>5</v>
      </c>
      <c r="AN4" s="48">
        <f t="shared" si="11"/>
        <v>3.25</v>
      </c>
      <c r="AO4">
        <v>1</v>
      </c>
      <c r="AP4">
        <v>0</v>
      </c>
      <c r="AQ4">
        <v>1</v>
      </c>
      <c r="AR4">
        <v>0</v>
      </c>
      <c r="AS4">
        <v>0</v>
      </c>
      <c r="AT4">
        <v>6</v>
      </c>
      <c r="AU4" s="48">
        <f t="shared" si="12"/>
        <v>0.4</v>
      </c>
      <c r="AV4">
        <v>6</v>
      </c>
      <c r="AW4">
        <f t="shared" si="1"/>
        <v>3.25</v>
      </c>
      <c r="AX4">
        <f t="shared" si="2"/>
        <v>1</v>
      </c>
      <c r="AY4">
        <f t="shared" si="3"/>
        <v>4.625</v>
      </c>
      <c r="AZ4">
        <f t="shared" si="4"/>
        <v>1</v>
      </c>
      <c r="BA4" t="s">
        <v>297</v>
      </c>
      <c r="BB4" t="s">
        <v>245</v>
      </c>
      <c r="BC4" t="s">
        <v>306</v>
      </c>
      <c r="BD4">
        <v>0</v>
      </c>
      <c r="BE4" t="s">
        <v>1100</v>
      </c>
      <c r="BF4" t="str">
        <f t="shared" si="5"/>
        <v>no dialog file</v>
      </c>
      <c r="BG4">
        <v>1</v>
      </c>
      <c r="BH4">
        <v>2</v>
      </c>
      <c r="BI4">
        <f t="shared" si="6"/>
        <v>1</v>
      </c>
      <c r="BJ4" t="s">
        <v>307</v>
      </c>
      <c r="BK4" t="s">
        <v>308</v>
      </c>
      <c r="BL4">
        <v>1.4363425925925925E-2</v>
      </c>
      <c r="BM4" t="s">
        <v>309</v>
      </c>
      <c r="BN4" s="5" t="s">
        <v>1051</v>
      </c>
      <c r="BO4" s="5" t="s">
        <v>1150</v>
      </c>
      <c r="BP4" s="11" t="b">
        <f t="shared" ca="1" si="7"/>
        <v>0</v>
      </c>
      <c r="BQ4" s="11" t="b">
        <f t="shared" ca="1" si="7"/>
        <v>0</v>
      </c>
      <c r="BR4" s="11" t="b">
        <f t="shared" ca="1" si="7"/>
        <v>0</v>
      </c>
      <c r="BS4" s="11" t="b">
        <f t="shared" ca="1" si="7"/>
        <v>1</v>
      </c>
      <c r="BT4" s="11" t="b">
        <f t="shared" ca="1" si="7"/>
        <v>0</v>
      </c>
      <c r="BU4" s="11" t="b">
        <f t="shared" ca="1" si="7"/>
        <v>0</v>
      </c>
      <c r="BV4" s="5" t="s">
        <v>1043</v>
      </c>
      <c r="BX4" s="11" t="b">
        <f t="shared" ca="1" si="8"/>
        <v>0</v>
      </c>
      <c r="BY4" s="11" t="b">
        <f t="shared" ref="BY4:BY35" si="14">ISNUMBER(SEARCH("NLU",BV4))</f>
        <v>0</v>
      </c>
      <c r="BZ4" s="11" t="b">
        <f t="shared" ca="1" si="9"/>
        <v>0</v>
      </c>
      <c r="CA4" s="11" t="b">
        <f t="shared" ca="1" si="9"/>
        <v>0</v>
      </c>
      <c r="CB4" s="11" t="b">
        <f t="shared" ca="1" si="9"/>
        <v>0</v>
      </c>
      <c r="CC4" s="11" t="b">
        <f t="shared" ca="1" si="9"/>
        <v>0</v>
      </c>
      <c r="CD4" s="11" t="b">
        <f t="shared" ca="1" si="9"/>
        <v>0</v>
      </c>
      <c r="CE4" s="11" t="b">
        <f t="shared" ca="1" si="9"/>
        <v>0</v>
      </c>
      <c r="CF4" s="11" t="b">
        <f t="shared" ca="1" si="9"/>
        <v>0</v>
      </c>
      <c r="CG4" s="11" t="b">
        <f t="shared" ca="1" si="9"/>
        <v>0</v>
      </c>
      <c r="CH4" s="11" t="b">
        <f t="shared" ca="1" si="9"/>
        <v>0</v>
      </c>
      <c r="CI4" s="11" t="b">
        <f t="shared" ca="1" si="9"/>
        <v>0</v>
      </c>
      <c r="CJ4" s="11" t="b">
        <f t="shared" ca="1" si="9"/>
        <v>0</v>
      </c>
      <c r="CK4" s="11" t="b">
        <f t="shared" ca="1" si="9"/>
        <v>0</v>
      </c>
      <c r="CL4" s="11" t="b">
        <f t="shared" ca="1" si="9"/>
        <v>0</v>
      </c>
      <c r="CM4" s="11" t="b">
        <f t="shared" ca="1" si="9"/>
        <v>0</v>
      </c>
      <c r="CN4" s="11" t="b">
        <f t="shared" ref="CN4:CN35" ca="1" si="15">ISNUMBER(SEARCH($CN$2,BW4))</f>
        <v>0</v>
      </c>
      <c r="CO4" s="11" t="b">
        <f t="shared" ca="1" si="10"/>
        <v>0</v>
      </c>
      <c r="CP4" t="s">
        <v>310</v>
      </c>
    </row>
    <row r="5" spans="1:96">
      <c r="A5" t="s">
        <v>311</v>
      </c>
      <c r="B5" t="s">
        <v>312</v>
      </c>
      <c r="C5" t="s">
        <v>281</v>
      </c>
      <c r="D5" t="s">
        <v>54</v>
      </c>
      <c r="E5" t="s">
        <v>82</v>
      </c>
      <c r="F5" t="s">
        <v>116</v>
      </c>
      <c r="G5" t="s">
        <v>96</v>
      </c>
      <c r="H5" t="s">
        <v>58</v>
      </c>
      <c r="I5" t="str">
        <f t="shared" si="0"/>
        <v>Portugal</v>
      </c>
      <c r="J5" t="s">
        <v>74</v>
      </c>
      <c r="K5" t="s">
        <v>60</v>
      </c>
      <c r="L5">
        <v>3</v>
      </c>
      <c r="M5">
        <v>3</v>
      </c>
      <c r="N5">
        <v>3</v>
      </c>
      <c r="O5">
        <v>3</v>
      </c>
      <c r="P5">
        <v>2</v>
      </c>
      <c r="Q5">
        <v>5</v>
      </c>
      <c r="R5">
        <v>3</v>
      </c>
      <c r="S5">
        <v>0</v>
      </c>
      <c r="U5">
        <v>5</v>
      </c>
      <c r="V5">
        <v>2</v>
      </c>
      <c r="W5">
        <v>2</v>
      </c>
      <c r="X5">
        <v>2</v>
      </c>
      <c r="Y5">
        <v>3</v>
      </c>
      <c r="Z5">
        <v>4</v>
      </c>
      <c r="AA5">
        <v>5</v>
      </c>
      <c r="AB5">
        <v>3</v>
      </c>
      <c r="AC5">
        <v>3</v>
      </c>
      <c r="AD5">
        <v>3</v>
      </c>
      <c r="AE5" s="48">
        <f t="shared" si="13"/>
        <v>3</v>
      </c>
      <c r="AF5" s="35">
        <v>2</v>
      </c>
      <c r="AG5">
        <v>2</v>
      </c>
      <c r="AH5">
        <v>2</v>
      </c>
      <c r="AI5">
        <v>2</v>
      </c>
      <c r="AJ5">
        <v>6</v>
      </c>
      <c r="AK5">
        <v>3</v>
      </c>
      <c r="AL5">
        <v>4</v>
      </c>
      <c r="AM5">
        <v>3</v>
      </c>
      <c r="AN5" s="48">
        <f t="shared" si="11"/>
        <v>3</v>
      </c>
      <c r="AO5">
        <v>3</v>
      </c>
      <c r="AP5">
        <v>3</v>
      </c>
      <c r="AQ5">
        <v>3</v>
      </c>
      <c r="AR5">
        <v>3</v>
      </c>
      <c r="AS5">
        <v>3</v>
      </c>
      <c r="AT5">
        <v>6</v>
      </c>
      <c r="AU5" s="48">
        <f t="shared" si="12"/>
        <v>3</v>
      </c>
      <c r="AV5">
        <v>4</v>
      </c>
      <c r="AW5">
        <f t="shared" si="1"/>
        <v>3</v>
      </c>
      <c r="AX5">
        <f t="shared" si="2"/>
        <v>0</v>
      </c>
      <c r="AY5">
        <f t="shared" si="3"/>
        <v>3</v>
      </c>
      <c r="AZ5">
        <f t="shared" si="4"/>
        <v>0</v>
      </c>
      <c r="BA5" t="s">
        <v>297</v>
      </c>
      <c r="BB5" t="s">
        <v>313</v>
      </c>
      <c r="BC5" t="s">
        <v>314</v>
      </c>
      <c r="BD5">
        <v>3</v>
      </c>
      <c r="BF5">
        <f t="shared" si="5"/>
        <v>3</v>
      </c>
      <c r="BG5">
        <v>1</v>
      </c>
      <c r="BH5">
        <v>5</v>
      </c>
      <c r="BI5">
        <f t="shared" si="6"/>
        <v>1</v>
      </c>
      <c r="BJ5" t="s">
        <v>315</v>
      </c>
      <c r="BK5" t="s">
        <v>316</v>
      </c>
      <c r="BL5">
        <v>7.0717592592592594E-3</v>
      </c>
      <c r="BM5" t="s">
        <v>317</v>
      </c>
      <c r="BN5" s="5" t="s">
        <v>1044</v>
      </c>
      <c r="BP5" s="11" t="b">
        <f t="shared" ca="1" si="7"/>
        <v>0</v>
      </c>
      <c r="BQ5" s="11" t="b">
        <f t="shared" ca="1" si="7"/>
        <v>0</v>
      </c>
      <c r="BR5" s="11" t="b">
        <f t="shared" ca="1" si="7"/>
        <v>0</v>
      </c>
      <c r="BS5" s="11" t="b">
        <f t="shared" ca="1" si="7"/>
        <v>0</v>
      </c>
      <c r="BT5" s="11" t="b">
        <f t="shared" ca="1" si="7"/>
        <v>0</v>
      </c>
      <c r="BU5" s="11" t="b">
        <f t="shared" ca="1" si="7"/>
        <v>0</v>
      </c>
      <c r="BV5" s="5" t="s">
        <v>1045</v>
      </c>
      <c r="BW5" s="5" t="s">
        <v>1046</v>
      </c>
      <c r="BX5" s="11" t="b">
        <f t="shared" ca="1" si="8"/>
        <v>0</v>
      </c>
      <c r="BY5" s="11" t="b">
        <f t="shared" si="14"/>
        <v>0</v>
      </c>
      <c r="BZ5" s="11" t="b">
        <f t="shared" ca="1" si="9"/>
        <v>0</v>
      </c>
      <c r="CA5" s="11" t="b">
        <f t="shared" ca="1" si="9"/>
        <v>1</v>
      </c>
      <c r="CB5" s="11" t="b">
        <f t="shared" ca="1" si="9"/>
        <v>0</v>
      </c>
      <c r="CC5" s="11" t="b">
        <f t="shared" ca="1" si="9"/>
        <v>0</v>
      </c>
      <c r="CD5" s="11" t="b">
        <f t="shared" ca="1" si="9"/>
        <v>0</v>
      </c>
      <c r="CE5" s="11" t="b">
        <f t="shared" ca="1" si="9"/>
        <v>0</v>
      </c>
      <c r="CF5" s="11" t="b">
        <f t="shared" ca="1" si="9"/>
        <v>0</v>
      </c>
      <c r="CG5" s="11" t="b">
        <f t="shared" ca="1" si="9"/>
        <v>0</v>
      </c>
      <c r="CH5" s="11" t="b">
        <f t="shared" ca="1" si="9"/>
        <v>0</v>
      </c>
      <c r="CI5" s="11" t="b">
        <f t="shared" ca="1" si="9"/>
        <v>0</v>
      </c>
      <c r="CJ5" s="11" t="b">
        <f t="shared" ca="1" si="9"/>
        <v>1</v>
      </c>
      <c r="CK5" s="11" t="b">
        <f t="shared" ca="1" si="9"/>
        <v>0</v>
      </c>
      <c r="CL5" s="11" t="b">
        <f t="shared" ca="1" si="9"/>
        <v>0</v>
      </c>
      <c r="CM5" s="11" t="b">
        <f t="shared" ca="1" si="9"/>
        <v>0</v>
      </c>
      <c r="CN5" s="11" t="b">
        <f t="shared" ca="1" si="15"/>
        <v>0</v>
      </c>
      <c r="CO5" s="11" t="b">
        <f t="shared" ca="1" si="10"/>
        <v>0</v>
      </c>
    </row>
    <row r="6" spans="1:96">
      <c r="A6" t="s">
        <v>323</v>
      </c>
      <c r="B6" t="s">
        <v>324</v>
      </c>
      <c r="C6" t="s">
        <v>281</v>
      </c>
      <c r="D6" t="s">
        <v>70</v>
      </c>
      <c r="E6" t="s">
        <v>144</v>
      </c>
      <c r="F6" t="s">
        <v>56</v>
      </c>
      <c r="G6" t="s">
        <v>72</v>
      </c>
      <c r="H6" t="s">
        <v>325</v>
      </c>
      <c r="I6" t="str">
        <f t="shared" si="0"/>
        <v>Germany</v>
      </c>
      <c r="J6" t="s">
        <v>59</v>
      </c>
      <c r="K6" t="s">
        <v>60</v>
      </c>
      <c r="L6">
        <v>1</v>
      </c>
      <c r="M6">
        <v>2</v>
      </c>
      <c r="N6">
        <v>2</v>
      </c>
      <c r="O6">
        <v>3</v>
      </c>
      <c r="P6">
        <v>4</v>
      </c>
      <c r="Q6">
        <v>4</v>
      </c>
      <c r="R6">
        <v>4</v>
      </c>
      <c r="S6">
        <v>0</v>
      </c>
      <c r="U6">
        <v>4</v>
      </c>
      <c r="V6">
        <v>4</v>
      </c>
      <c r="W6">
        <v>4</v>
      </c>
      <c r="X6">
        <v>3</v>
      </c>
      <c r="Y6">
        <v>5</v>
      </c>
      <c r="Z6">
        <v>4</v>
      </c>
      <c r="AA6">
        <v>6</v>
      </c>
      <c r="AB6">
        <v>3</v>
      </c>
      <c r="AC6">
        <v>3</v>
      </c>
      <c r="AD6">
        <v>3</v>
      </c>
      <c r="AE6" s="48">
        <f t="shared" si="13"/>
        <v>4</v>
      </c>
      <c r="AF6" s="35">
        <v>5</v>
      </c>
      <c r="AG6">
        <v>5</v>
      </c>
      <c r="AH6">
        <v>3</v>
      </c>
      <c r="AI6">
        <v>3</v>
      </c>
      <c r="AJ6">
        <v>5</v>
      </c>
      <c r="AK6">
        <v>5</v>
      </c>
      <c r="AL6">
        <v>3</v>
      </c>
      <c r="AM6">
        <v>3</v>
      </c>
      <c r="AN6" s="48">
        <f t="shared" si="11"/>
        <v>4</v>
      </c>
      <c r="AO6">
        <v>4</v>
      </c>
      <c r="AP6">
        <v>4</v>
      </c>
      <c r="AQ6">
        <v>4</v>
      </c>
      <c r="AR6">
        <v>4</v>
      </c>
      <c r="AS6">
        <v>4</v>
      </c>
      <c r="AT6">
        <v>6</v>
      </c>
      <c r="AU6" s="48">
        <f t="shared" si="12"/>
        <v>4</v>
      </c>
      <c r="AV6">
        <v>4</v>
      </c>
      <c r="AW6">
        <f t="shared" si="1"/>
        <v>4</v>
      </c>
      <c r="AX6">
        <f t="shared" si="2"/>
        <v>1</v>
      </c>
      <c r="AY6">
        <f t="shared" si="3"/>
        <v>4</v>
      </c>
      <c r="AZ6">
        <f t="shared" si="4"/>
        <v>1</v>
      </c>
      <c r="BA6" t="s">
        <v>282</v>
      </c>
      <c r="BB6" t="s">
        <v>326</v>
      </c>
      <c r="BC6" t="s">
        <v>327</v>
      </c>
      <c r="BD6">
        <v>1</v>
      </c>
      <c r="BF6">
        <f t="shared" si="5"/>
        <v>1</v>
      </c>
      <c r="BG6">
        <v>1</v>
      </c>
      <c r="BH6">
        <v>3</v>
      </c>
      <c r="BI6">
        <f t="shared" si="6"/>
        <v>1</v>
      </c>
      <c r="BJ6" t="s">
        <v>285</v>
      </c>
      <c r="BK6" t="s">
        <v>286</v>
      </c>
      <c r="BL6" s="1">
        <v>6.4699074074074069E-3</v>
      </c>
      <c r="BM6" t="s">
        <v>328</v>
      </c>
      <c r="BN6" s="5" t="s">
        <v>1051</v>
      </c>
      <c r="BO6" s="5" t="s">
        <v>1145</v>
      </c>
      <c r="BP6" s="11" t="b">
        <f t="shared" ca="1" si="7"/>
        <v>0</v>
      </c>
      <c r="BQ6" s="11" t="b">
        <f t="shared" ca="1" si="7"/>
        <v>0</v>
      </c>
      <c r="BR6" s="11" t="b">
        <f t="shared" ca="1" si="7"/>
        <v>0</v>
      </c>
      <c r="BS6" s="11" t="b">
        <f t="shared" ca="1" si="7"/>
        <v>0</v>
      </c>
      <c r="BT6" s="11" t="b">
        <f t="shared" ca="1" si="7"/>
        <v>0</v>
      </c>
      <c r="BU6" s="11" t="b">
        <f t="shared" ca="1" si="7"/>
        <v>0</v>
      </c>
      <c r="BV6" s="5" t="s">
        <v>1049</v>
      </c>
      <c r="BX6" s="11" t="b">
        <f t="shared" ca="1" si="8"/>
        <v>0</v>
      </c>
      <c r="BY6" s="11" t="b">
        <f t="shared" si="14"/>
        <v>1</v>
      </c>
      <c r="BZ6" s="11" t="b">
        <f t="shared" ca="1" si="9"/>
        <v>0</v>
      </c>
      <c r="CA6" s="11" t="b">
        <f t="shared" ca="1" si="9"/>
        <v>0</v>
      </c>
      <c r="CB6" s="11" t="b">
        <f t="shared" ca="1" si="9"/>
        <v>0</v>
      </c>
      <c r="CC6" s="11" t="b">
        <f t="shared" ca="1" si="9"/>
        <v>0</v>
      </c>
      <c r="CD6" s="11" t="b">
        <f t="shared" ca="1" si="9"/>
        <v>0</v>
      </c>
      <c r="CE6" s="11" t="b">
        <f t="shared" ca="1" si="9"/>
        <v>0</v>
      </c>
      <c r="CF6" s="11" t="b">
        <f t="shared" ca="1" si="9"/>
        <v>0</v>
      </c>
      <c r="CG6" s="11" t="b">
        <f t="shared" ca="1" si="9"/>
        <v>0</v>
      </c>
      <c r="CH6" s="11" t="b">
        <f t="shared" ca="1" si="9"/>
        <v>0</v>
      </c>
      <c r="CI6" s="11" t="b">
        <f t="shared" ca="1" si="9"/>
        <v>0</v>
      </c>
      <c r="CJ6" s="11" t="b">
        <f t="shared" ca="1" si="9"/>
        <v>0</v>
      </c>
      <c r="CK6" s="11" t="b">
        <f t="shared" ca="1" si="9"/>
        <v>0</v>
      </c>
      <c r="CL6" s="11" t="b">
        <f t="shared" ca="1" si="9"/>
        <v>0</v>
      </c>
      <c r="CM6" s="11" t="b">
        <f t="shared" ca="1" si="9"/>
        <v>0</v>
      </c>
      <c r="CN6" s="11" t="b">
        <f t="shared" ca="1" si="15"/>
        <v>0</v>
      </c>
      <c r="CO6" s="11" t="b">
        <f t="shared" ca="1" si="10"/>
        <v>0</v>
      </c>
    </row>
    <row r="7" spans="1:96">
      <c r="A7" t="s">
        <v>329</v>
      </c>
      <c r="B7" t="s">
        <v>330</v>
      </c>
      <c r="C7" t="s">
        <v>281</v>
      </c>
      <c r="D7" t="s">
        <v>54</v>
      </c>
      <c r="E7" t="s">
        <v>82</v>
      </c>
      <c r="F7" t="s">
        <v>116</v>
      </c>
      <c r="G7" t="s">
        <v>72</v>
      </c>
      <c r="H7" t="s">
        <v>58</v>
      </c>
      <c r="I7" t="str">
        <f t="shared" si="0"/>
        <v>Portugal</v>
      </c>
      <c r="J7" t="s">
        <v>74</v>
      </c>
      <c r="K7" t="s">
        <v>60</v>
      </c>
      <c r="L7">
        <v>2</v>
      </c>
      <c r="M7">
        <v>2</v>
      </c>
      <c r="N7">
        <v>5</v>
      </c>
      <c r="O7">
        <v>1</v>
      </c>
      <c r="P7">
        <v>6</v>
      </c>
      <c r="Q7">
        <v>5</v>
      </c>
      <c r="R7">
        <v>5</v>
      </c>
      <c r="S7">
        <v>0</v>
      </c>
      <c r="U7">
        <v>5</v>
      </c>
      <c r="V7">
        <v>2</v>
      </c>
      <c r="W7">
        <v>5</v>
      </c>
      <c r="X7">
        <v>2</v>
      </c>
      <c r="Y7">
        <v>4</v>
      </c>
      <c r="Z7">
        <v>5</v>
      </c>
      <c r="AA7">
        <v>5</v>
      </c>
      <c r="AB7">
        <v>1</v>
      </c>
      <c r="AC7">
        <v>4</v>
      </c>
      <c r="AD7">
        <v>2</v>
      </c>
      <c r="AE7" s="48">
        <f t="shared" si="13"/>
        <v>3.25</v>
      </c>
      <c r="AF7" s="35">
        <v>4</v>
      </c>
      <c r="AG7">
        <v>5</v>
      </c>
      <c r="AH7">
        <v>2</v>
      </c>
      <c r="AI7">
        <v>3</v>
      </c>
      <c r="AJ7">
        <v>2</v>
      </c>
      <c r="AK7">
        <v>3</v>
      </c>
      <c r="AL7">
        <v>4</v>
      </c>
      <c r="AM7">
        <v>5</v>
      </c>
      <c r="AN7" s="48">
        <f t="shared" si="11"/>
        <v>3.5</v>
      </c>
      <c r="AO7">
        <v>1</v>
      </c>
      <c r="AP7">
        <v>2</v>
      </c>
      <c r="AQ7">
        <v>1</v>
      </c>
      <c r="AR7">
        <v>1</v>
      </c>
      <c r="AS7">
        <v>1</v>
      </c>
      <c r="AT7">
        <v>6</v>
      </c>
      <c r="AU7" s="48">
        <f t="shared" si="12"/>
        <v>1.2</v>
      </c>
      <c r="AV7">
        <v>6</v>
      </c>
      <c r="AW7">
        <f t="shared" si="1"/>
        <v>3.5</v>
      </c>
      <c r="AX7">
        <f t="shared" si="2"/>
        <v>1</v>
      </c>
      <c r="AY7">
        <f t="shared" si="3"/>
        <v>3.25</v>
      </c>
      <c r="AZ7">
        <f t="shared" si="4"/>
        <v>1</v>
      </c>
      <c r="BA7" t="s">
        <v>86</v>
      </c>
      <c r="BB7" t="s">
        <v>331</v>
      </c>
      <c r="BC7" t="s">
        <v>332</v>
      </c>
      <c r="BD7">
        <v>0</v>
      </c>
      <c r="BE7">
        <v>1</v>
      </c>
      <c r="BF7">
        <f t="shared" si="5"/>
        <v>1</v>
      </c>
      <c r="BG7">
        <v>1</v>
      </c>
      <c r="BH7">
        <v>1</v>
      </c>
      <c r="BI7">
        <f t="shared" si="6"/>
        <v>0</v>
      </c>
      <c r="BJ7" t="s">
        <v>106</v>
      </c>
      <c r="BK7" t="s">
        <v>90</v>
      </c>
      <c r="BL7" s="1">
        <v>4.0046296296296297E-3</v>
      </c>
      <c r="BN7" s="5" t="s">
        <v>1041</v>
      </c>
      <c r="BP7" s="11" t="b">
        <f t="shared" ca="1" si="7"/>
        <v>0</v>
      </c>
      <c r="BQ7" s="11" t="b">
        <f t="shared" ca="1" si="7"/>
        <v>0</v>
      </c>
      <c r="BR7" s="11" t="b">
        <f t="shared" ca="1" si="7"/>
        <v>0</v>
      </c>
      <c r="BS7" s="11" t="b">
        <f t="shared" ca="1" si="7"/>
        <v>0</v>
      </c>
      <c r="BT7" s="11" t="b">
        <f t="shared" ca="1" si="7"/>
        <v>0</v>
      </c>
      <c r="BU7" s="11" t="b">
        <f t="shared" ca="1" si="7"/>
        <v>0</v>
      </c>
      <c r="BX7" s="11" t="b">
        <f t="shared" ca="1" si="8"/>
        <v>0</v>
      </c>
      <c r="BY7" s="11" t="b">
        <f t="shared" si="14"/>
        <v>0</v>
      </c>
      <c r="BZ7" s="11" t="b">
        <f t="shared" ca="1" si="9"/>
        <v>0</v>
      </c>
      <c r="CA7" s="11" t="b">
        <f t="shared" ca="1" si="9"/>
        <v>0</v>
      </c>
      <c r="CB7" s="11" t="b">
        <f t="shared" ca="1" si="9"/>
        <v>0</v>
      </c>
      <c r="CC7" s="11" t="b">
        <f t="shared" ca="1" si="9"/>
        <v>0</v>
      </c>
      <c r="CD7" s="11" t="b">
        <f t="shared" ca="1" si="9"/>
        <v>0</v>
      </c>
      <c r="CE7" s="11" t="b">
        <f t="shared" ca="1" si="9"/>
        <v>0</v>
      </c>
      <c r="CF7" s="11" t="b">
        <f t="shared" ca="1" si="9"/>
        <v>0</v>
      </c>
      <c r="CG7" s="11" t="b">
        <f t="shared" ca="1" si="9"/>
        <v>0</v>
      </c>
      <c r="CH7" s="11" t="b">
        <f t="shared" ca="1" si="9"/>
        <v>0</v>
      </c>
      <c r="CI7" s="11" t="b">
        <f t="shared" ca="1" si="9"/>
        <v>0</v>
      </c>
      <c r="CJ7" s="11" t="b">
        <f t="shared" ca="1" si="9"/>
        <v>0</v>
      </c>
      <c r="CK7" s="11" t="b">
        <f t="shared" ca="1" si="9"/>
        <v>0</v>
      </c>
      <c r="CL7" s="11" t="b">
        <f t="shared" ca="1" si="9"/>
        <v>0</v>
      </c>
      <c r="CM7" s="11" t="b">
        <f t="shared" ca="1" si="9"/>
        <v>0</v>
      </c>
      <c r="CN7" s="11" t="b">
        <f t="shared" ca="1" si="15"/>
        <v>0</v>
      </c>
      <c r="CO7" s="11" t="b">
        <f t="shared" ca="1" si="10"/>
        <v>0</v>
      </c>
    </row>
    <row r="8" spans="1:96">
      <c r="A8" t="s">
        <v>345</v>
      </c>
      <c r="B8" t="s">
        <v>346</v>
      </c>
      <c r="C8" t="s">
        <v>281</v>
      </c>
      <c r="D8" t="s">
        <v>54</v>
      </c>
      <c r="E8" t="s">
        <v>144</v>
      </c>
      <c r="F8" t="s">
        <v>116</v>
      </c>
      <c r="G8" t="s">
        <v>347</v>
      </c>
      <c r="H8" t="s">
        <v>58</v>
      </c>
      <c r="I8" t="str">
        <f t="shared" si="0"/>
        <v>Portugal</v>
      </c>
      <c r="J8" t="s">
        <v>59</v>
      </c>
      <c r="K8" t="s">
        <v>60</v>
      </c>
      <c r="L8">
        <v>1</v>
      </c>
      <c r="M8">
        <v>6</v>
      </c>
      <c r="N8">
        <v>4</v>
      </c>
      <c r="O8">
        <v>1</v>
      </c>
      <c r="P8">
        <v>4</v>
      </c>
      <c r="Q8">
        <v>5</v>
      </c>
      <c r="R8">
        <v>4</v>
      </c>
      <c r="S8">
        <v>0</v>
      </c>
      <c r="U8">
        <v>5</v>
      </c>
      <c r="V8">
        <v>6</v>
      </c>
      <c r="W8">
        <v>6</v>
      </c>
      <c r="X8">
        <v>6</v>
      </c>
      <c r="Y8">
        <v>6</v>
      </c>
      <c r="Z8">
        <v>6</v>
      </c>
      <c r="AA8">
        <v>6</v>
      </c>
      <c r="AB8">
        <v>5</v>
      </c>
      <c r="AC8">
        <v>0</v>
      </c>
      <c r="AD8">
        <v>6</v>
      </c>
      <c r="AE8" s="48">
        <f t="shared" si="13"/>
        <v>5.875</v>
      </c>
      <c r="AF8" s="35">
        <v>6</v>
      </c>
      <c r="AG8">
        <v>6</v>
      </c>
      <c r="AH8">
        <v>6</v>
      </c>
      <c r="AI8">
        <v>6</v>
      </c>
      <c r="AJ8">
        <v>6</v>
      </c>
      <c r="AK8">
        <v>6</v>
      </c>
      <c r="AL8">
        <v>6</v>
      </c>
      <c r="AM8">
        <v>6</v>
      </c>
      <c r="AN8" s="48">
        <f t="shared" si="11"/>
        <v>6</v>
      </c>
      <c r="AO8">
        <v>4</v>
      </c>
      <c r="AP8">
        <v>4</v>
      </c>
      <c r="AQ8">
        <v>4</v>
      </c>
      <c r="AR8">
        <v>4</v>
      </c>
      <c r="AS8">
        <v>4</v>
      </c>
      <c r="AT8">
        <v>6</v>
      </c>
      <c r="AU8" s="48">
        <f t="shared" si="12"/>
        <v>4</v>
      </c>
      <c r="AV8">
        <v>0</v>
      </c>
      <c r="AW8">
        <f t="shared" si="1"/>
        <v>6</v>
      </c>
      <c r="AX8">
        <f t="shared" si="2"/>
        <v>1</v>
      </c>
      <c r="AY8">
        <f t="shared" si="3"/>
        <v>5.875</v>
      </c>
      <c r="AZ8">
        <f t="shared" si="4"/>
        <v>1</v>
      </c>
      <c r="BA8" t="s">
        <v>282</v>
      </c>
      <c r="BB8" t="s">
        <v>335</v>
      </c>
      <c r="BC8" t="s">
        <v>348</v>
      </c>
      <c r="BD8">
        <v>1</v>
      </c>
      <c r="BF8">
        <f t="shared" si="5"/>
        <v>1</v>
      </c>
      <c r="BG8">
        <v>1</v>
      </c>
      <c r="BH8">
        <v>1</v>
      </c>
      <c r="BI8">
        <f t="shared" si="6"/>
        <v>0</v>
      </c>
      <c r="BJ8" t="s">
        <v>292</v>
      </c>
      <c r="BK8" t="s">
        <v>286</v>
      </c>
      <c r="BL8" s="1">
        <v>5.3587962962962964E-3</v>
      </c>
      <c r="BM8" t="s">
        <v>349</v>
      </c>
      <c r="BN8" s="5" t="s">
        <v>736</v>
      </c>
      <c r="BO8" s="5" t="s">
        <v>1147</v>
      </c>
      <c r="BP8" s="11" t="b">
        <f t="shared" ca="1" si="7"/>
        <v>0</v>
      </c>
      <c r="BQ8" s="11" t="b">
        <f t="shared" ca="1" si="7"/>
        <v>0</v>
      </c>
      <c r="BR8" s="11" t="b">
        <f t="shared" ca="1" si="7"/>
        <v>0</v>
      </c>
      <c r="BS8" s="11" t="b">
        <f t="shared" ca="1" si="7"/>
        <v>0</v>
      </c>
      <c r="BT8" s="11" t="b">
        <f t="shared" ca="1" si="7"/>
        <v>1</v>
      </c>
      <c r="BU8" s="11" t="b">
        <f t="shared" ca="1" si="7"/>
        <v>0</v>
      </c>
      <c r="BX8" s="11" t="b">
        <f t="shared" ca="1" si="8"/>
        <v>0</v>
      </c>
      <c r="BY8" s="11" t="b">
        <f t="shared" si="14"/>
        <v>0</v>
      </c>
      <c r="BZ8" s="11" t="b">
        <f t="shared" ca="1" si="9"/>
        <v>0</v>
      </c>
      <c r="CA8" s="11" t="b">
        <f t="shared" ca="1" si="9"/>
        <v>0</v>
      </c>
      <c r="CB8" s="11" t="b">
        <f t="shared" ca="1" si="9"/>
        <v>0</v>
      </c>
      <c r="CC8" s="11" t="b">
        <f t="shared" ca="1" si="9"/>
        <v>0</v>
      </c>
      <c r="CD8" s="11" t="b">
        <f t="shared" ca="1" si="9"/>
        <v>0</v>
      </c>
      <c r="CE8" s="11" t="b">
        <f t="shared" ca="1" si="9"/>
        <v>0</v>
      </c>
      <c r="CF8" s="11" t="b">
        <f t="shared" ca="1" si="9"/>
        <v>0</v>
      </c>
      <c r="CG8" s="11" t="b">
        <f t="shared" ca="1" si="9"/>
        <v>0</v>
      </c>
      <c r="CH8" s="11" t="b">
        <f t="shared" ca="1" si="9"/>
        <v>0</v>
      </c>
      <c r="CI8" s="11" t="b">
        <f t="shared" ca="1" si="9"/>
        <v>0</v>
      </c>
      <c r="CJ8" s="11" t="b">
        <f t="shared" ca="1" si="9"/>
        <v>0</v>
      </c>
      <c r="CK8" s="11" t="b">
        <f t="shared" ca="1" si="9"/>
        <v>0</v>
      </c>
      <c r="CL8" s="11" t="b">
        <f t="shared" ca="1" si="9"/>
        <v>0</v>
      </c>
      <c r="CM8" s="11" t="b">
        <f t="shared" ca="1" si="9"/>
        <v>0</v>
      </c>
      <c r="CN8" s="11" t="b">
        <f t="shared" ca="1" si="15"/>
        <v>0</v>
      </c>
      <c r="CO8" s="11" t="b">
        <f t="shared" ca="1" si="10"/>
        <v>0</v>
      </c>
    </row>
    <row r="9" spans="1:96">
      <c r="A9" t="s">
        <v>350</v>
      </c>
      <c r="B9" t="s">
        <v>351</v>
      </c>
      <c r="C9" t="s">
        <v>281</v>
      </c>
      <c r="D9" t="s">
        <v>54</v>
      </c>
      <c r="E9" t="s">
        <v>82</v>
      </c>
      <c r="F9" t="s">
        <v>83</v>
      </c>
      <c r="G9" t="s">
        <v>124</v>
      </c>
      <c r="H9" t="s">
        <v>254</v>
      </c>
      <c r="I9" t="str">
        <f t="shared" si="0"/>
        <v>Poland</v>
      </c>
      <c r="J9" t="s">
        <v>59</v>
      </c>
      <c r="K9" t="s">
        <v>60</v>
      </c>
      <c r="L9">
        <v>0</v>
      </c>
      <c r="M9">
        <v>3</v>
      </c>
      <c r="N9">
        <v>1</v>
      </c>
      <c r="O9">
        <v>2</v>
      </c>
      <c r="P9">
        <v>1</v>
      </c>
      <c r="Q9">
        <v>3</v>
      </c>
      <c r="R9">
        <v>0</v>
      </c>
      <c r="S9">
        <v>0</v>
      </c>
      <c r="U9">
        <v>6</v>
      </c>
      <c r="V9">
        <v>2</v>
      </c>
      <c r="W9">
        <v>4</v>
      </c>
      <c r="X9">
        <v>4</v>
      </c>
      <c r="Y9">
        <v>4</v>
      </c>
      <c r="Z9">
        <v>4</v>
      </c>
      <c r="AA9">
        <v>4</v>
      </c>
      <c r="AB9">
        <v>3</v>
      </c>
      <c r="AC9">
        <v>3</v>
      </c>
      <c r="AD9">
        <v>3</v>
      </c>
      <c r="AE9" s="48">
        <f t="shared" si="13"/>
        <v>3.5</v>
      </c>
      <c r="AF9" s="35">
        <v>2</v>
      </c>
      <c r="AG9">
        <v>2</v>
      </c>
      <c r="AH9">
        <v>2</v>
      </c>
      <c r="AI9">
        <v>2</v>
      </c>
      <c r="AJ9">
        <v>2</v>
      </c>
      <c r="AK9">
        <v>2</v>
      </c>
      <c r="AL9">
        <v>3</v>
      </c>
      <c r="AM9">
        <v>2</v>
      </c>
      <c r="AN9" s="48">
        <f t="shared" si="11"/>
        <v>2.125</v>
      </c>
      <c r="AO9">
        <v>3</v>
      </c>
      <c r="AP9">
        <v>2</v>
      </c>
      <c r="AQ9">
        <v>3</v>
      </c>
      <c r="AR9">
        <v>3</v>
      </c>
      <c r="AS9">
        <v>1</v>
      </c>
      <c r="AT9">
        <v>6</v>
      </c>
      <c r="AU9" s="48">
        <f t="shared" si="12"/>
        <v>2.4</v>
      </c>
      <c r="AV9">
        <v>2</v>
      </c>
      <c r="AW9">
        <f t="shared" si="1"/>
        <v>2.125</v>
      </c>
      <c r="AX9">
        <f t="shared" si="2"/>
        <v>0</v>
      </c>
      <c r="AY9">
        <f t="shared" si="3"/>
        <v>3.5</v>
      </c>
      <c r="AZ9">
        <f t="shared" si="4"/>
        <v>1</v>
      </c>
      <c r="BA9" t="s">
        <v>86</v>
      </c>
      <c r="BB9" t="s">
        <v>352</v>
      </c>
      <c r="BC9" t="s">
        <v>353</v>
      </c>
      <c r="BD9">
        <v>1</v>
      </c>
      <c r="BF9">
        <f t="shared" si="5"/>
        <v>1</v>
      </c>
      <c r="BG9">
        <v>1</v>
      </c>
      <c r="BH9">
        <v>1</v>
      </c>
      <c r="BI9">
        <f t="shared" si="6"/>
        <v>0</v>
      </c>
      <c r="BJ9" t="s">
        <v>156</v>
      </c>
      <c r="BK9" t="s">
        <v>157</v>
      </c>
      <c r="BL9" s="1">
        <v>7.2106481481481475E-3</v>
      </c>
      <c r="BN9" s="5" t="s">
        <v>1041</v>
      </c>
      <c r="BP9" s="11" t="b">
        <f t="shared" ca="1" si="7"/>
        <v>0</v>
      </c>
      <c r="BQ9" s="11" t="b">
        <f t="shared" ca="1" si="7"/>
        <v>0</v>
      </c>
      <c r="BR9" s="11" t="b">
        <f t="shared" ca="1" si="7"/>
        <v>0</v>
      </c>
      <c r="BS9" s="11" t="b">
        <f t="shared" ca="1" si="7"/>
        <v>0</v>
      </c>
      <c r="BT9" s="11" t="b">
        <f t="shared" ca="1" si="7"/>
        <v>0</v>
      </c>
      <c r="BU9" s="11" t="b">
        <f t="shared" ca="1" si="7"/>
        <v>0</v>
      </c>
      <c r="BX9" s="11" t="b">
        <f t="shared" ca="1" si="8"/>
        <v>0</v>
      </c>
      <c r="BY9" s="11" t="b">
        <f t="shared" si="14"/>
        <v>0</v>
      </c>
      <c r="BZ9" s="11" t="b">
        <f t="shared" ca="1" si="9"/>
        <v>0</v>
      </c>
      <c r="CA9" s="11" t="b">
        <f t="shared" ca="1" si="9"/>
        <v>0</v>
      </c>
      <c r="CB9" s="11" t="b">
        <f t="shared" ca="1" si="9"/>
        <v>0</v>
      </c>
      <c r="CC9" s="11" t="b">
        <f t="shared" ca="1" si="9"/>
        <v>0</v>
      </c>
      <c r="CD9" s="11" t="b">
        <f t="shared" ca="1" si="9"/>
        <v>0</v>
      </c>
      <c r="CE9" s="11" t="b">
        <f t="shared" ca="1" si="9"/>
        <v>0</v>
      </c>
      <c r="CF9" s="11" t="b">
        <f t="shared" ca="1" si="9"/>
        <v>0</v>
      </c>
      <c r="CG9" s="11" t="b">
        <f t="shared" ca="1" si="9"/>
        <v>0</v>
      </c>
      <c r="CH9" s="11" t="b">
        <f t="shared" ca="1" si="9"/>
        <v>0</v>
      </c>
      <c r="CI9" s="11" t="b">
        <f t="shared" ca="1" si="9"/>
        <v>0</v>
      </c>
      <c r="CJ9" s="11" t="b">
        <f t="shared" ca="1" si="9"/>
        <v>0</v>
      </c>
      <c r="CK9" s="11" t="b">
        <f t="shared" ca="1" si="9"/>
        <v>0</v>
      </c>
      <c r="CL9" s="11" t="b">
        <f t="shared" ca="1" si="9"/>
        <v>0</v>
      </c>
      <c r="CM9" s="11" t="b">
        <f t="shared" ca="1" si="9"/>
        <v>0</v>
      </c>
      <c r="CN9" s="11" t="b">
        <f t="shared" ca="1" si="15"/>
        <v>0</v>
      </c>
      <c r="CO9" s="11" t="b">
        <f t="shared" ca="1" si="10"/>
        <v>0</v>
      </c>
    </row>
    <row r="10" spans="1:96">
      <c r="A10" t="s">
        <v>381</v>
      </c>
      <c r="B10" t="s">
        <v>382</v>
      </c>
      <c r="C10" t="s">
        <v>281</v>
      </c>
      <c r="D10" t="s">
        <v>54</v>
      </c>
      <c r="E10" t="s">
        <v>55</v>
      </c>
      <c r="F10" t="s">
        <v>56</v>
      </c>
      <c r="G10" t="s">
        <v>96</v>
      </c>
      <c r="H10" t="s">
        <v>383</v>
      </c>
      <c r="I10" t="str">
        <f t="shared" si="0"/>
        <v>Belgium</v>
      </c>
      <c r="J10" t="s">
        <v>74</v>
      </c>
      <c r="K10" t="s">
        <v>60</v>
      </c>
      <c r="L10">
        <v>4</v>
      </c>
      <c r="M10">
        <v>2</v>
      </c>
      <c r="N10">
        <v>3</v>
      </c>
      <c r="O10">
        <v>3</v>
      </c>
      <c r="P10">
        <v>4</v>
      </c>
      <c r="Q10">
        <v>5</v>
      </c>
      <c r="R10">
        <v>3</v>
      </c>
      <c r="S10">
        <v>0</v>
      </c>
      <c r="U10">
        <v>4</v>
      </c>
      <c r="V10">
        <v>1</v>
      </c>
      <c r="W10">
        <v>5</v>
      </c>
      <c r="X10">
        <v>0</v>
      </c>
      <c r="Y10">
        <v>2</v>
      </c>
      <c r="Z10">
        <v>0</v>
      </c>
      <c r="AA10">
        <v>5</v>
      </c>
      <c r="AB10">
        <v>3</v>
      </c>
      <c r="AC10">
        <v>6</v>
      </c>
      <c r="AD10">
        <v>0</v>
      </c>
      <c r="AE10" s="48">
        <f t="shared" si="13"/>
        <v>2</v>
      </c>
      <c r="AF10" s="35">
        <v>4</v>
      </c>
      <c r="AG10">
        <v>3</v>
      </c>
      <c r="AH10">
        <v>0</v>
      </c>
      <c r="AI10">
        <v>0</v>
      </c>
      <c r="AJ10">
        <v>5</v>
      </c>
      <c r="AK10">
        <v>4</v>
      </c>
      <c r="AL10">
        <v>4</v>
      </c>
      <c r="AM10">
        <v>4</v>
      </c>
      <c r="AN10" s="48">
        <f t="shared" si="11"/>
        <v>3</v>
      </c>
      <c r="AO10">
        <v>3</v>
      </c>
      <c r="AP10">
        <v>3</v>
      </c>
      <c r="AQ10">
        <v>4</v>
      </c>
      <c r="AR10">
        <v>1</v>
      </c>
      <c r="AS10">
        <v>2</v>
      </c>
      <c r="AT10">
        <v>6</v>
      </c>
      <c r="AU10" s="48">
        <f t="shared" si="12"/>
        <v>2.6</v>
      </c>
      <c r="AV10">
        <v>6</v>
      </c>
      <c r="AW10">
        <f t="shared" si="1"/>
        <v>3</v>
      </c>
      <c r="AX10">
        <f t="shared" si="2"/>
        <v>0</v>
      </c>
      <c r="AY10">
        <f t="shared" si="3"/>
        <v>2</v>
      </c>
      <c r="AZ10">
        <f t="shared" si="4"/>
        <v>0</v>
      </c>
      <c r="BA10" t="s">
        <v>341</v>
      </c>
      <c r="BB10" t="s">
        <v>384</v>
      </c>
      <c r="BC10" t="s">
        <v>385</v>
      </c>
      <c r="BD10">
        <v>2</v>
      </c>
      <c r="BF10">
        <f t="shared" si="5"/>
        <v>2</v>
      </c>
      <c r="BG10">
        <v>5</v>
      </c>
      <c r="BH10">
        <v>5</v>
      </c>
      <c r="BI10">
        <f t="shared" si="6"/>
        <v>1</v>
      </c>
      <c r="BJ10" t="s">
        <v>386</v>
      </c>
      <c r="BK10" t="s">
        <v>387</v>
      </c>
      <c r="BL10" s="1">
        <v>4.7685185185185183E-3</v>
      </c>
      <c r="BM10" t="s">
        <v>388</v>
      </c>
      <c r="BN10" s="5" t="s">
        <v>1042</v>
      </c>
      <c r="BP10" s="11" t="b">
        <f t="shared" ca="1" si="7"/>
        <v>0</v>
      </c>
      <c r="BQ10" s="11" t="b">
        <f t="shared" ca="1" si="7"/>
        <v>0</v>
      </c>
      <c r="BR10" s="11" t="b">
        <f t="shared" ca="1" si="7"/>
        <v>0</v>
      </c>
      <c r="BS10" s="11" t="b">
        <f t="shared" ca="1" si="7"/>
        <v>0</v>
      </c>
      <c r="BT10" s="11" t="b">
        <f t="shared" ca="1" si="7"/>
        <v>0</v>
      </c>
      <c r="BU10" s="11" t="b">
        <f t="shared" ca="1" si="7"/>
        <v>0</v>
      </c>
      <c r="BV10" s="5" t="s">
        <v>1054</v>
      </c>
      <c r="BX10" s="11" t="b">
        <f t="shared" ca="1" si="8"/>
        <v>0</v>
      </c>
      <c r="BY10" s="11" t="b">
        <f t="shared" si="14"/>
        <v>1</v>
      </c>
      <c r="BZ10" s="11" t="b">
        <f t="shared" ca="1" si="9"/>
        <v>0</v>
      </c>
      <c r="CA10" s="11" t="b">
        <f t="shared" ca="1" si="9"/>
        <v>0</v>
      </c>
      <c r="CB10" s="11" t="b">
        <f t="shared" ca="1" si="9"/>
        <v>0</v>
      </c>
      <c r="CC10" s="11" t="b">
        <f t="shared" ca="1" si="9"/>
        <v>0</v>
      </c>
      <c r="CD10" s="11" t="b">
        <f t="shared" ca="1" si="9"/>
        <v>0</v>
      </c>
      <c r="CE10" s="11" t="b">
        <f t="shared" ca="1" si="9"/>
        <v>0</v>
      </c>
      <c r="CF10" s="11" t="b">
        <f t="shared" ca="1" si="9"/>
        <v>0</v>
      </c>
      <c r="CG10" s="11" t="b">
        <f t="shared" ca="1" si="9"/>
        <v>0</v>
      </c>
      <c r="CH10" s="11" t="b">
        <f t="shared" ca="1" si="9"/>
        <v>0</v>
      </c>
      <c r="CI10" s="11" t="b">
        <f t="shared" ca="1" si="9"/>
        <v>0</v>
      </c>
      <c r="CJ10" s="11" t="b">
        <f t="shared" ca="1" si="9"/>
        <v>0</v>
      </c>
      <c r="CK10" s="11" t="b">
        <f t="shared" ca="1" si="9"/>
        <v>0</v>
      </c>
      <c r="CL10" s="11" t="b">
        <f t="shared" ca="1" si="9"/>
        <v>0</v>
      </c>
      <c r="CM10" s="11" t="b">
        <f t="shared" ca="1" si="9"/>
        <v>0</v>
      </c>
      <c r="CN10" s="11" t="b">
        <f t="shared" ca="1" si="15"/>
        <v>0</v>
      </c>
      <c r="CO10" s="11" t="b">
        <f t="shared" ca="1" si="10"/>
        <v>0</v>
      </c>
    </row>
    <row r="11" spans="1:96">
      <c r="A11" t="s">
        <v>389</v>
      </c>
      <c r="B11" t="s">
        <v>390</v>
      </c>
      <c r="C11" t="s">
        <v>281</v>
      </c>
      <c r="D11" t="s">
        <v>70</v>
      </c>
      <c r="E11" t="s">
        <v>55</v>
      </c>
      <c r="F11" t="s">
        <v>56</v>
      </c>
      <c r="G11" t="s">
        <v>72</v>
      </c>
      <c r="H11" t="s">
        <v>391</v>
      </c>
      <c r="I11" t="str">
        <f t="shared" si="0"/>
        <v>Canada</v>
      </c>
      <c r="J11" t="s">
        <v>59</v>
      </c>
      <c r="K11" t="s">
        <v>60</v>
      </c>
      <c r="L11">
        <v>4</v>
      </c>
      <c r="M11">
        <v>1</v>
      </c>
      <c r="N11">
        <v>3</v>
      </c>
      <c r="O11">
        <v>2</v>
      </c>
      <c r="P11">
        <v>3</v>
      </c>
      <c r="Q11">
        <v>2</v>
      </c>
      <c r="R11">
        <v>4</v>
      </c>
      <c r="S11">
        <v>0</v>
      </c>
      <c r="U11">
        <v>4</v>
      </c>
      <c r="V11">
        <v>5</v>
      </c>
      <c r="W11">
        <v>4</v>
      </c>
      <c r="X11">
        <v>4</v>
      </c>
      <c r="Y11">
        <v>6</v>
      </c>
      <c r="Z11">
        <v>5</v>
      </c>
      <c r="AA11">
        <v>6</v>
      </c>
      <c r="AB11">
        <v>5</v>
      </c>
      <c r="AC11">
        <v>2</v>
      </c>
      <c r="AD11">
        <v>4</v>
      </c>
      <c r="AE11" s="48">
        <f t="shared" si="13"/>
        <v>4.875</v>
      </c>
      <c r="AF11" s="35">
        <v>5</v>
      </c>
      <c r="AG11">
        <v>5</v>
      </c>
      <c r="AH11">
        <v>6</v>
      </c>
      <c r="AI11">
        <v>5</v>
      </c>
      <c r="AJ11">
        <v>6</v>
      </c>
      <c r="AK11">
        <v>6</v>
      </c>
      <c r="AL11">
        <v>6</v>
      </c>
      <c r="AM11">
        <v>0</v>
      </c>
      <c r="AN11" s="48">
        <f t="shared" si="11"/>
        <v>4.875</v>
      </c>
      <c r="AO11">
        <v>6</v>
      </c>
      <c r="AP11">
        <v>6</v>
      </c>
      <c r="AQ11">
        <v>6</v>
      </c>
      <c r="AR11">
        <v>6</v>
      </c>
      <c r="AS11">
        <v>6</v>
      </c>
      <c r="AT11">
        <v>6</v>
      </c>
      <c r="AU11" s="48">
        <f t="shared" si="12"/>
        <v>6</v>
      </c>
      <c r="AV11">
        <v>6</v>
      </c>
      <c r="AW11">
        <f t="shared" si="1"/>
        <v>4.875</v>
      </c>
      <c r="AX11">
        <f t="shared" si="2"/>
        <v>1</v>
      </c>
      <c r="AY11">
        <f t="shared" si="3"/>
        <v>4.875</v>
      </c>
      <c r="AZ11">
        <f t="shared" si="4"/>
        <v>1</v>
      </c>
      <c r="BA11" t="s">
        <v>86</v>
      </c>
      <c r="BB11" t="s">
        <v>392</v>
      </c>
      <c r="BC11" t="s">
        <v>393</v>
      </c>
      <c r="BD11">
        <v>3</v>
      </c>
      <c r="BF11">
        <f t="shared" si="5"/>
        <v>3</v>
      </c>
      <c r="BG11">
        <v>1</v>
      </c>
      <c r="BH11">
        <v>5</v>
      </c>
      <c r="BI11">
        <f t="shared" si="6"/>
        <v>1</v>
      </c>
      <c r="BJ11" t="s">
        <v>106</v>
      </c>
      <c r="BK11" t="s">
        <v>90</v>
      </c>
      <c r="BL11" s="1">
        <v>8.0787037037037043E-3</v>
      </c>
      <c r="BM11" t="s">
        <v>394</v>
      </c>
      <c r="BN11" s="5" t="s">
        <v>736</v>
      </c>
      <c r="BO11" s="5" t="s">
        <v>1148</v>
      </c>
      <c r="BP11" s="11" t="b">
        <f t="shared" ref="BP11:BU20" ca="1" si="16">ISNUMBER(SEARCH(BP$2,$BO11))</f>
        <v>0</v>
      </c>
      <c r="BQ11" s="11" t="b">
        <f t="shared" ca="1" si="16"/>
        <v>0</v>
      </c>
      <c r="BR11" s="11" t="b">
        <f t="shared" ca="1" si="16"/>
        <v>0</v>
      </c>
      <c r="BS11" s="11" t="b">
        <f t="shared" ca="1" si="16"/>
        <v>0</v>
      </c>
      <c r="BT11" s="11" t="b">
        <f t="shared" ca="1" si="16"/>
        <v>1</v>
      </c>
      <c r="BU11" s="11" t="b">
        <f t="shared" ca="1" si="16"/>
        <v>0</v>
      </c>
      <c r="BX11" s="11" t="b">
        <f t="shared" ca="1" si="8"/>
        <v>0</v>
      </c>
      <c r="BY11" s="11" t="b">
        <f t="shared" si="14"/>
        <v>0</v>
      </c>
      <c r="BZ11" s="11" t="b">
        <f t="shared" ref="BZ11:CM20" ca="1" si="17">ISNUMBER(SEARCH(BZ$2,$BV11))</f>
        <v>0</v>
      </c>
      <c r="CA11" s="11" t="b">
        <f t="shared" ca="1" si="17"/>
        <v>0</v>
      </c>
      <c r="CB11" s="11" t="b">
        <f t="shared" ca="1" si="17"/>
        <v>0</v>
      </c>
      <c r="CC11" s="11" t="b">
        <f t="shared" ca="1" si="17"/>
        <v>0</v>
      </c>
      <c r="CD11" s="11" t="b">
        <f t="shared" ca="1" si="17"/>
        <v>0</v>
      </c>
      <c r="CE11" s="11" t="b">
        <f t="shared" ca="1" si="17"/>
        <v>0</v>
      </c>
      <c r="CF11" s="11" t="b">
        <f t="shared" ca="1" si="17"/>
        <v>0</v>
      </c>
      <c r="CG11" s="11" t="b">
        <f t="shared" ca="1" si="17"/>
        <v>0</v>
      </c>
      <c r="CH11" s="11" t="b">
        <f t="shared" ca="1" si="17"/>
        <v>0</v>
      </c>
      <c r="CI11" s="11" t="b">
        <f t="shared" ca="1" si="17"/>
        <v>0</v>
      </c>
      <c r="CJ11" s="11" t="b">
        <f t="shared" ca="1" si="17"/>
        <v>0</v>
      </c>
      <c r="CK11" s="11" t="b">
        <f t="shared" ca="1" si="17"/>
        <v>0</v>
      </c>
      <c r="CL11" s="11" t="b">
        <f t="shared" ca="1" si="17"/>
        <v>0</v>
      </c>
      <c r="CM11" s="11" t="b">
        <f t="shared" ca="1" si="17"/>
        <v>0</v>
      </c>
      <c r="CN11" s="11" t="b">
        <f t="shared" ca="1" si="15"/>
        <v>0</v>
      </c>
      <c r="CO11" s="11" t="b">
        <f t="shared" ca="1" si="10"/>
        <v>0</v>
      </c>
    </row>
    <row r="12" spans="1:96">
      <c r="A12" t="s">
        <v>402</v>
      </c>
      <c r="B12" t="s">
        <v>403</v>
      </c>
      <c r="C12" t="s">
        <v>281</v>
      </c>
      <c r="D12" t="s">
        <v>54</v>
      </c>
      <c r="E12" t="s">
        <v>144</v>
      </c>
      <c r="F12" t="s">
        <v>222</v>
      </c>
      <c r="G12" t="s">
        <v>72</v>
      </c>
      <c r="H12" t="s">
        <v>254</v>
      </c>
      <c r="I12" t="str">
        <f t="shared" si="0"/>
        <v>Poland</v>
      </c>
      <c r="J12" t="s">
        <v>59</v>
      </c>
      <c r="K12" t="s">
        <v>103</v>
      </c>
      <c r="L12">
        <v>1</v>
      </c>
      <c r="M12">
        <v>2</v>
      </c>
      <c r="N12">
        <v>1</v>
      </c>
      <c r="O12">
        <v>4</v>
      </c>
      <c r="P12">
        <v>3</v>
      </c>
      <c r="Q12">
        <v>4</v>
      </c>
      <c r="R12">
        <v>2</v>
      </c>
      <c r="S12">
        <v>0</v>
      </c>
      <c r="U12">
        <v>6</v>
      </c>
      <c r="V12">
        <v>4</v>
      </c>
      <c r="W12">
        <v>3</v>
      </c>
      <c r="X12">
        <v>5</v>
      </c>
      <c r="Y12">
        <v>3</v>
      </c>
      <c r="Z12">
        <v>5</v>
      </c>
      <c r="AA12">
        <v>5</v>
      </c>
      <c r="AB12">
        <v>4</v>
      </c>
      <c r="AC12">
        <v>3</v>
      </c>
      <c r="AD12">
        <v>3</v>
      </c>
      <c r="AE12" s="48">
        <f t="shared" si="13"/>
        <v>4</v>
      </c>
      <c r="AF12" s="35">
        <v>4</v>
      </c>
      <c r="AG12">
        <v>3</v>
      </c>
      <c r="AH12">
        <v>2</v>
      </c>
      <c r="AI12">
        <v>5</v>
      </c>
      <c r="AJ12">
        <v>5</v>
      </c>
      <c r="AK12">
        <v>5</v>
      </c>
      <c r="AL12">
        <v>3</v>
      </c>
      <c r="AM12">
        <v>4</v>
      </c>
      <c r="AN12" s="48">
        <f t="shared" si="11"/>
        <v>3.875</v>
      </c>
      <c r="AO12">
        <v>4</v>
      </c>
      <c r="AP12">
        <v>4</v>
      </c>
      <c r="AQ12">
        <v>3</v>
      </c>
      <c r="AR12">
        <v>4</v>
      </c>
      <c r="AS12">
        <v>3</v>
      </c>
      <c r="AT12">
        <v>6</v>
      </c>
      <c r="AU12" s="48">
        <f t="shared" si="12"/>
        <v>3.6</v>
      </c>
      <c r="AV12">
        <v>2</v>
      </c>
      <c r="AW12">
        <f t="shared" si="1"/>
        <v>3.875</v>
      </c>
      <c r="AX12">
        <f t="shared" si="2"/>
        <v>1</v>
      </c>
      <c r="AY12">
        <f t="shared" si="3"/>
        <v>4</v>
      </c>
      <c r="AZ12">
        <f t="shared" si="4"/>
        <v>1</v>
      </c>
      <c r="BA12" t="s">
        <v>145</v>
      </c>
      <c r="BB12" t="s">
        <v>192</v>
      </c>
      <c r="BC12" t="s">
        <v>404</v>
      </c>
      <c r="BD12">
        <v>1</v>
      </c>
      <c r="BF12">
        <f t="shared" si="5"/>
        <v>1</v>
      </c>
      <c r="BG12">
        <v>1</v>
      </c>
      <c r="BH12">
        <v>1</v>
      </c>
      <c r="BI12">
        <f t="shared" si="6"/>
        <v>0</v>
      </c>
      <c r="BJ12" t="s">
        <v>405</v>
      </c>
      <c r="BK12" t="s">
        <v>149</v>
      </c>
      <c r="BL12" s="1">
        <v>2.9976851851851848E-3</v>
      </c>
      <c r="BN12" s="5" t="s">
        <v>1041</v>
      </c>
      <c r="BP12" s="11" t="b">
        <f t="shared" ca="1" si="16"/>
        <v>0</v>
      </c>
      <c r="BQ12" s="11" t="b">
        <f t="shared" ca="1" si="16"/>
        <v>0</v>
      </c>
      <c r="BR12" s="11" t="b">
        <f t="shared" ca="1" si="16"/>
        <v>0</v>
      </c>
      <c r="BS12" s="11" t="b">
        <f t="shared" ca="1" si="16"/>
        <v>0</v>
      </c>
      <c r="BT12" s="11" t="b">
        <f t="shared" ca="1" si="16"/>
        <v>0</v>
      </c>
      <c r="BU12" s="11" t="b">
        <f t="shared" ca="1" si="16"/>
        <v>0</v>
      </c>
      <c r="BX12" s="11" t="b">
        <f t="shared" ca="1" si="8"/>
        <v>0</v>
      </c>
      <c r="BY12" s="11" t="b">
        <f t="shared" si="14"/>
        <v>0</v>
      </c>
      <c r="BZ12" s="11" t="b">
        <f t="shared" ca="1" si="17"/>
        <v>0</v>
      </c>
      <c r="CA12" s="11" t="b">
        <f t="shared" ca="1" si="17"/>
        <v>0</v>
      </c>
      <c r="CB12" s="11" t="b">
        <f t="shared" ca="1" si="17"/>
        <v>0</v>
      </c>
      <c r="CC12" s="11" t="b">
        <f t="shared" ca="1" si="17"/>
        <v>0</v>
      </c>
      <c r="CD12" s="11" t="b">
        <f t="shared" ca="1" si="17"/>
        <v>0</v>
      </c>
      <c r="CE12" s="11" t="b">
        <f t="shared" ca="1" si="17"/>
        <v>0</v>
      </c>
      <c r="CF12" s="11" t="b">
        <f t="shared" ca="1" si="17"/>
        <v>0</v>
      </c>
      <c r="CG12" s="11" t="b">
        <f t="shared" ca="1" si="17"/>
        <v>0</v>
      </c>
      <c r="CH12" s="11" t="b">
        <f t="shared" ca="1" si="17"/>
        <v>0</v>
      </c>
      <c r="CI12" s="11" t="b">
        <f t="shared" ca="1" si="17"/>
        <v>0</v>
      </c>
      <c r="CJ12" s="11" t="b">
        <f t="shared" ca="1" si="17"/>
        <v>0</v>
      </c>
      <c r="CK12" s="11" t="b">
        <f t="shared" ca="1" si="17"/>
        <v>0</v>
      </c>
      <c r="CL12" s="11" t="b">
        <f t="shared" ca="1" si="17"/>
        <v>0</v>
      </c>
      <c r="CM12" s="11" t="b">
        <f t="shared" ca="1" si="17"/>
        <v>0</v>
      </c>
      <c r="CN12" s="11" t="b">
        <f t="shared" ca="1" si="15"/>
        <v>0</v>
      </c>
      <c r="CO12" s="11" t="b">
        <f t="shared" ca="1" si="10"/>
        <v>0</v>
      </c>
    </row>
    <row r="13" spans="1:96">
      <c r="A13" t="s">
        <v>406</v>
      </c>
      <c r="B13" t="s">
        <v>407</v>
      </c>
      <c r="C13" t="s">
        <v>281</v>
      </c>
      <c r="D13" t="s">
        <v>54</v>
      </c>
      <c r="E13" t="s">
        <v>144</v>
      </c>
      <c r="F13" t="s">
        <v>83</v>
      </c>
      <c r="G13" t="s">
        <v>124</v>
      </c>
      <c r="H13" t="s">
        <v>58</v>
      </c>
      <c r="I13" t="str">
        <f t="shared" si="0"/>
        <v>Portugal</v>
      </c>
      <c r="J13" t="s">
        <v>59</v>
      </c>
      <c r="K13" t="s">
        <v>60</v>
      </c>
      <c r="L13">
        <v>2</v>
      </c>
      <c r="M13">
        <v>2</v>
      </c>
      <c r="N13">
        <v>2</v>
      </c>
      <c r="O13">
        <v>4</v>
      </c>
      <c r="P13">
        <v>3</v>
      </c>
      <c r="Q13">
        <v>4</v>
      </c>
      <c r="R13">
        <v>2</v>
      </c>
      <c r="S13">
        <v>0</v>
      </c>
      <c r="U13">
        <v>5</v>
      </c>
      <c r="V13">
        <v>5</v>
      </c>
      <c r="W13">
        <v>6</v>
      </c>
      <c r="X13">
        <v>6</v>
      </c>
      <c r="Y13">
        <v>6</v>
      </c>
      <c r="Z13">
        <v>6</v>
      </c>
      <c r="AA13">
        <v>6</v>
      </c>
      <c r="AB13">
        <v>5</v>
      </c>
      <c r="AC13">
        <v>1</v>
      </c>
      <c r="AD13">
        <v>5</v>
      </c>
      <c r="AE13" s="48">
        <f t="shared" si="13"/>
        <v>5.625</v>
      </c>
      <c r="AF13" s="35">
        <v>5</v>
      </c>
      <c r="AG13">
        <v>6</v>
      </c>
      <c r="AH13">
        <v>6</v>
      </c>
      <c r="AI13">
        <v>6</v>
      </c>
      <c r="AJ13">
        <v>6</v>
      </c>
      <c r="AK13">
        <v>6</v>
      </c>
      <c r="AL13">
        <v>6</v>
      </c>
      <c r="AM13">
        <v>5</v>
      </c>
      <c r="AN13" s="48">
        <f t="shared" si="11"/>
        <v>5.75</v>
      </c>
      <c r="AO13">
        <v>4</v>
      </c>
      <c r="AP13">
        <v>4</v>
      </c>
      <c r="AQ13">
        <v>6</v>
      </c>
      <c r="AR13">
        <v>5</v>
      </c>
      <c r="AS13">
        <v>4</v>
      </c>
      <c r="AT13">
        <v>6</v>
      </c>
      <c r="AU13" s="48">
        <f t="shared" si="12"/>
        <v>4.5999999999999996</v>
      </c>
      <c r="AV13">
        <v>6</v>
      </c>
      <c r="AW13">
        <f t="shared" si="1"/>
        <v>5.75</v>
      </c>
      <c r="AX13">
        <f t="shared" si="2"/>
        <v>1</v>
      </c>
      <c r="AY13">
        <f t="shared" si="3"/>
        <v>5.625</v>
      </c>
      <c r="AZ13">
        <f t="shared" si="4"/>
        <v>1</v>
      </c>
      <c r="BA13" t="s">
        <v>282</v>
      </c>
      <c r="BB13" t="s">
        <v>408</v>
      </c>
      <c r="BC13" t="s">
        <v>409</v>
      </c>
      <c r="BD13">
        <v>3</v>
      </c>
      <c r="BF13">
        <f t="shared" si="5"/>
        <v>3</v>
      </c>
      <c r="BG13">
        <v>1</v>
      </c>
      <c r="BH13">
        <v>4</v>
      </c>
      <c r="BI13">
        <f t="shared" si="6"/>
        <v>1</v>
      </c>
      <c r="BJ13" t="s">
        <v>292</v>
      </c>
      <c r="BK13" t="s">
        <v>286</v>
      </c>
      <c r="BL13" s="1">
        <v>6.9907407407407409E-3</v>
      </c>
      <c r="BN13" s="5" t="s">
        <v>1041</v>
      </c>
      <c r="BP13" s="11" t="b">
        <f t="shared" ca="1" si="16"/>
        <v>0</v>
      </c>
      <c r="BQ13" s="11" t="b">
        <f t="shared" ca="1" si="16"/>
        <v>0</v>
      </c>
      <c r="BR13" s="11" t="b">
        <f t="shared" ca="1" si="16"/>
        <v>0</v>
      </c>
      <c r="BS13" s="11" t="b">
        <f t="shared" ca="1" si="16"/>
        <v>0</v>
      </c>
      <c r="BT13" s="11" t="b">
        <f t="shared" ca="1" si="16"/>
        <v>0</v>
      </c>
      <c r="BU13" s="11" t="b">
        <f t="shared" ca="1" si="16"/>
        <v>0</v>
      </c>
      <c r="BX13" s="11" t="b">
        <f t="shared" ca="1" si="8"/>
        <v>0</v>
      </c>
      <c r="BY13" s="11" t="b">
        <f t="shared" si="14"/>
        <v>0</v>
      </c>
      <c r="BZ13" s="11" t="b">
        <f t="shared" ca="1" si="17"/>
        <v>0</v>
      </c>
      <c r="CA13" s="11" t="b">
        <f t="shared" ca="1" si="17"/>
        <v>0</v>
      </c>
      <c r="CB13" s="11" t="b">
        <f t="shared" ca="1" si="17"/>
        <v>0</v>
      </c>
      <c r="CC13" s="11" t="b">
        <f t="shared" ca="1" si="17"/>
        <v>0</v>
      </c>
      <c r="CD13" s="11" t="b">
        <f t="shared" ca="1" si="17"/>
        <v>0</v>
      </c>
      <c r="CE13" s="11" t="b">
        <f t="shared" ca="1" si="17"/>
        <v>0</v>
      </c>
      <c r="CF13" s="11" t="b">
        <f t="shared" ca="1" si="17"/>
        <v>0</v>
      </c>
      <c r="CG13" s="11" t="b">
        <f t="shared" ca="1" si="17"/>
        <v>0</v>
      </c>
      <c r="CH13" s="11" t="b">
        <f t="shared" ca="1" si="17"/>
        <v>0</v>
      </c>
      <c r="CI13" s="11" t="b">
        <f t="shared" ca="1" si="17"/>
        <v>0</v>
      </c>
      <c r="CJ13" s="11" t="b">
        <f t="shared" ca="1" si="17"/>
        <v>0</v>
      </c>
      <c r="CK13" s="11" t="b">
        <f t="shared" ca="1" si="17"/>
        <v>0</v>
      </c>
      <c r="CL13" s="11" t="b">
        <f t="shared" ca="1" si="17"/>
        <v>0</v>
      </c>
      <c r="CM13" s="11" t="b">
        <f t="shared" ca="1" si="17"/>
        <v>0</v>
      </c>
      <c r="CN13" s="11" t="b">
        <f t="shared" ca="1" si="15"/>
        <v>0</v>
      </c>
      <c r="CO13" s="11" t="b">
        <f t="shared" ca="1" si="10"/>
        <v>0</v>
      </c>
    </row>
    <row r="14" spans="1:96">
      <c r="A14" t="s">
        <v>430</v>
      </c>
      <c r="B14" t="s">
        <v>431</v>
      </c>
      <c r="C14" t="s">
        <v>281</v>
      </c>
      <c r="D14" t="s">
        <v>70</v>
      </c>
      <c r="E14" t="s">
        <v>55</v>
      </c>
      <c r="F14" t="s">
        <v>56</v>
      </c>
      <c r="G14" t="s">
        <v>72</v>
      </c>
      <c r="H14" t="s">
        <v>432</v>
      </c>
      <c r="I14" t="str">
        <f t="shared" si="0"/>
        <v>Uruguay</v>
      </c>
      <c r="J14" t="s">
        <v>59</v>
      </c>
      <c r="K14" t="s">
        <v>60</v>
      </c>
      <c r="L14">
        <v>1</v>
      </c>
      <c r="M14">
        <v>2</v>
      </c>
      <c r="N14">
        <v>1</v>
      </c>
      <c r="O14">
        <v>2</v>
      </c>
      <c r="P14">
        <v>3</v>
      </c>
      <c r="Q14">
        <v>4</v>
      </c>
      <c r="R14">
        <v>1</v>
      </c>
      <c r="S14">
        <v>0</v>
      </c>
      <c r="U14">
        <v>4</v>
      </c>
      <c r="V14">
        <v>2</v>
      </c>
      <c r="W14">
        <v>0</v>
      </c>
      <c r="X14">
        <v>1</v>
      </c>
      <c r="Y14">
        <v>4</v>
      </c>
      <c r="Z14">
        <v>5</v>
      </c>
      <c r="AA14">
        <v>5</v>
      </c>
      <c r="AB14">
        <v>1</v>
      </c>
      <c r="AC14">
        <v>5</v>
      </c>
      <c r="AD14">
        <v>1</v>
      </c>
      <c r="AE14" s="48">
        <f t="shared" si="13"/>
        <v>2.375</v>
      </c>
      <c r="AF14" s="35">
        <v>3</v>
      </c>
      <c r="AG14">
        <v>1</v>
      </c>
      <c r="AH14">
        <v>1</v>
      </c>
      <c r="AI14">
        <v>1</v>
      </c>
      <c r="AJ14">
        <v>5</v>
      </c>
      <c r="AK14">
        <v>2</v>
      </c>
      <c r="AL14">
        <v>0</v>
      </c>
      <c r="AM14">
        <v>2</v>
      </c>
      <c r="AN14" s="48">
        <f t="shared" si="11"/>
        <v>1.875</v>
      </c>
      <c r="AO14">
        <v>1</v>
      </c>
      <c r="AP14">
        <v>1</v>
      </c>
      <c r="AQ14">
        <v>2</v>
      </c>
      <c r="AR14">
        <v>1</v>
      </c>
      <c r="AS14">
        <v>1</v>
      </c>
      <c r="AT14">
        <v>6</v>
      </c>
      <c r="AU14" s="48">
        <f t="shared" si="12"/>
        <v>1.2</v>
      </c>
      <c r="AV14">
        <v>5</v>
      </c>
      <c r="AW14">
        <f t="shared" si="1"/>
        <v>1.875</v>
      </c>
      <c r="AX14">
        <f t="shared" si="2"/>
        <v>0</v>
      </c>
      <c r="AY14">
        <f t="shared" si="3"/>
        <v>2.375</v>
      </c>
      <c r="AZ14">
        <f t="shared" si="4"/>
        <v>0</v>
      </c>
      <c r="BA14" t="s">
        <v>86</v>
      </c>
      <c r="BB14" t="s">
        <v>433</v>
      </c>
      <c r="BC14" t="s">
        <v>434</v>
      </c>
      <c r="BD14">
        <v>0</v>
      </c>
      <c r="BE14">
        <v>0</v>
      </c>
      <c r="BF14">
        <f t="shared" si="5"/>
        <v>0</v>
      </c>
      <c r="BG14">
        <v>1</v>
      </c>
      <c r="BH14">
        <v>1</v>
      </c>
      <c r="BI14">
        <f t="shared" si="6"/>
        <v>0</v>
      </c>
      <c r="BJ14" t="s">
        <v>174</v>
      </c>
      <c r="BK14" t="s">
        <v>157</v>
      </c>
      <c r="BL14" s="1">
        <v>4.2592592592592595E-3</v>
      </c>
      <c r="BM14" t="s">
        <v>435</v>
      </c>
      <c r="BN14" s="5" t="s">
        <v>1042</v>
      </c>
      <c r="BP14" s="11" t="b">
        <f t="shared" ca="1" si="16"/>
        <v>0</v>
      </c>
      <c r="BQ14" s="11" t="b">
        <f t="shared" ca="1" si="16"/>
        <v>0</v>
      </c>
      <c r="BR14" s="11" t="b">
        <f t="shared" ca="1" si="16"/>
        <v>0</v>
      </c>
      <c r="BS14" s="11" t="b">
        <f t="shared" ca="1" si="16"/>
        <v>0</v>
      </c>
      <c r="BT14" s="11" t="b">
        <f t="shared" ca="1" si="16"/>
        <v>0</v>
      </c>
      <c r="BU14" s="11" t="b">
        <f t="shared" ca="1" si="16"/>
        <v>0</v>
      </c>
      <c r="BV14" s="5" t="s">
        <v>1050</v>
      </c>
      <c r="BW14" s="5" t="s">
        <v>1058</v>
      </c>
      <c r="BX14" s="11" t="b">
        <f t="shared" ca="1" si="8"/>
        <v>0</v>
      </c>
      <c r="BY14" s="11" t="b">
        <f t="shared" si="14"/>
        <v>1</v>
      </c>
      <c r="BZ14" s="11" t="b">
        <f t="shared" ca="1" si="17"/>
        <v>0</v>
      </c>
      <c r="CA14" s="11" t="b">
        <f t="shared" ca="1" si="17"/>
        <v>0</v>
      </c>
      <c r="CB14" s="11" t="b">
        <f t="shared" ca="1" si="17"/>
        <v>0</v>
      </c>
      <c r="CC14" s="11" t="b">
        <f t="shared" ca="1" si="17"/>
        <v>1</v>
      </c>
      <c r="CD14" s="11" t="b">
        <f t="shared" ca="1" si="17"/>
        <v>0</v>
      </c>
      <c r="CE14" s="11" t="b">
        <f t="shared" ca="1" si="17"/>
        <v>0</v>
      </c>
      <c r="CF14" s="11" t="b">
        <f t="shared" ca="1" si="17"/>
        <v>0</v>
      </c>
      <c r="CG14" s="11" t="b">
        <f t="shared" ca="1" si="17"/>
        <v>0</v>
      </c>
      <c r="CH14" s="11" t="b">
        <f t="shared" ca="1" si="17"/>
        <v>0</v>
      </c>
      <c r="CI14" s="11" t="b">
        <f t="shared" ca="1" si="17"/>
        <v>0</v>
      </c>
      <c r="CJ14" s="11" t="b">
        <f t="shared" ca="1" si="17"/>
        <v>0</v>
      </c>
      <c r="CK14" s="11" t="b">
        <f t="shared" ca="1" si="17"/>
        <v>0</v>
      </c>
      <c r="CL14" s="11" t="b">
        <f t="shared" ca="1" si="17"/>
        <v>0</v>
      </c>
      <c r="CM14" s="11" t="b">
        <f t="shared" ca="1" si="17"/>
        <v>0</v>
      </c>
      <c r="CN14" s="11" t="b">
        <f t="shared" ca="1" si="15"/>
        <v>0</v>
      </c>
      <c r="CO14" s="11" t="b">
        <f t="shared" ca="1" si="10"/>
        <v>0</v>
      </c>
    </row>
    <row r="15" spans="1:96">
      <c r="A15" t="s">
        <v>441</v>
      </c>
      <c r="B15" t="s">
        <v>442</v>
      </c>
      <c r="C15" t="s">
        <v>281</v>
      </c>
      <c r="D15" t="s">
        <v>54</v>
      </c>
      <c r="E15" t="s">
        <v>71</v>
      </c>
      <c r="F15" t="s">
        <v>116</v>
      </c>
      <c r="G15" t="s">
        <v>96</v>
      </c>
      <c r="H15" t="s">
        <v>443</v>
      </c>
      <c r="I15" t="str">
        <f t="shared" si="0"/>
        <v xml:space="preserve">Portugal </v>
      </c>
      <c r="J15" t="s">
        <v>74</v>
      </c>
      <c r="K15" t="s">
        <v>444</v>
      </c>
      <c r="L15">
        <v>3</v>
      </c>
      <c r="M15">
        <v>2</v>
      </c>
      <c r="N15">
        <v>2</v>
      </c>
      <c r="O15">
        <v>1</v>
      </c>
      <c r="P15">
        <v>6</v>
      </c>
      <c r="Q15">
        <v>5</v>
      </c>
      <c r="R15">
        <v>6</v>
      </c>
      <c r="S15">
        <v>0</v>
      </c>
      <c r="U15">
        <v>5</v>
      </c>
      <c r="V15">
        <v>4</v>
      </c>
      <c r="W15">
        <v>6</v>
      </c>
      <c r="X15">
        <v>6</v>
      </c>
      <c r="Y15">
        <v>6</v>
      </c>
      <c r="Z15">
        <v>5</v>
      </c>
      <c r="AA15">
        <v>6</v>
      </c>
      <c r="AB15">
        <v>5</v>
      </c>
      <c r="AC15">
        <v>1</v>
      </c>
      <c r="AD15">
        <v>5</v>
      </c>
      <c r="AE15" s="48">
        <f t="shared" si="13"/>
        <v>5.375</v>
      </c>
      <c r="AF15" s="35">
        <v>5</v>
      </c>
      <c r="AG15">
        <v>6</v>
      </c>
      <c r="AH15">
        <v>5</v>
      </c>
      <c r="AI15">
        <v>5</v>
      </c>
      <c r="AJ15">
        <v>6</v>
      </c>
      <c r="AK15">
        <v>6</v>
      </c>
      <c r="AL15">
        <v>3</v>
      </c>
      <c r="AM15">
        <v>1</v>
      </c>
      <c r="AN15" s="48">
        <f t="shared" si="11"/>
        <v>4.625</v>
      </c>
      <c r="AO15">
        <v>4</v>
      </c>
      <c r="AP15">
        <v>4</v>
      </c>
      <c r="AQ15">
        <v>3</v>
      </c>
      <c r="AR15">
        <v>4</v>
      </c>
      <c r="AS15">
        <v>6</v>
      </c>
      <c r="AT15">
        <v>6</v>
      </c>
      <c r="AU15" s="48">
        <f t="shared" si="12"/>
        <v>4.2</v>
      </c>
      <c r="AV15">
        <v>6</v>
      </c>
      <c r="AW15">
        <f t="shared" si="1"/>
        <v>4.625</v>
      </c>
      <c r="AX15">
        <f t="shared" si="2"/>
        <v>1</v>
      </c>
      <c r="AY15">
        <f t="shared" si="3"/>
        <v>5.375</v>
      </c>
      <c r="AZ15">
        <f t="shared" si="4"/>
        <v>1</v>
      </c>
      <c r="BA15" t="s">
        <v>375</v>
      </c>
      <c r="BB15" t="s">
        <v>445</v>
      </c>
      <c r="BC15" t="s">
        <v>446</v>
      </c>
      <c r="BD15">
        <v>2</v>
      </c>
      <c r="BF15">
        <f t="shared" si="5"/>
        <v>2</v>
      </c>
      <c r="BG15">
        <v>1</v>
      </c>
      <c r="BH15">
        <v>4</v>
      </c>
      <c r="BI15">
        <f t="shared" si="6"/>
        <v>1</v>
      </c>
      <c r="BJ15" t="s">
        <v>378</v>
      </c>
      <c r="BK15" t="s">
        <v>379</v>
      </c>
      <c r="BL15" s="1">
        <v>1.042824074074074E-2</v>
      </c>
      <c r="BM15" t="s">
        <v>447</v>
      </c>
      <c r="BN15" s="5" t="s">
        <v>1051</v>
      </c>
      <c r="BP15" s="11" t="b">
        <f t="shared" ca="1" si="16"/>
        <v>0</v>
      </c>
      <c r="BQ15" s="11" t="b">
        <f t="shared" ca="1" si="16"/>
        <v>0</v>
      </c>
      <c r="BR15" s="11" t="b">
        <f t="shared" ca="1" si="16"/>
        <v>0</v>
      </c>
      <c r="BS15" s="11" t="b">
        <f t="shared" ca="1" si="16"/>
        <v>0</v>
      </c>
      <c r="BT15" s="11" t="b">
        <f t="shared" ca="1" si="16"/>
        <v>0</v>
      </c>
      <c r="BU15" s="11" t="b">
        <f t="shared" ca="1" si="16"/>
        <v>0</v>
      </c>
      <c r="BV15" s="5" t="s">
        <v>1054</v>
      </c>
      <c r="BW15" s="5" t="s">
        <v>1060</v>
      </c>
      <c r="BX15" s="11" t="b">
        <f t="shared" ca="1" si="8"/>
        <v>0</v>
      </c>
      <c r="BY15" s="11" t="b">
        <f t="shared" si="14"/>
        <v>1</v>
      </c>
      <c r="BZ15" s="11" t="b">
        <f t="shared" ca="1" si="17"/>
        <v>0</v>
      </c>
      <c r="CA15" s="11" t="b">
        <f t="shared" ca="1" si="17"/>
        <v>0</v>
      </c>
      <c r="CB15" s="11" t="b">
        <f t="shared" ca="1" si="17"/>
        <v>0</v>
      </c>
      <c r="CC15" s="11" t="b">
        <f t="shared" ca="1" si="17"/>
        <v>0</v>
      </c>
      <c r="CD15" s="11" t="b">
        <f t="shared" ca="1" si="17"/>
        <v>0</v>
      </c>
      <c r="CE15" s="11" t="b">
        <f t="shared" ca="1" si="17"/>
        <v>0</v>
      </c>
      <c r="CF15" s="11" t="b">
        <f t="shared" ca="1" si="17"/>
        <v>0</v>
      </c>
      <c r="CG15" s="11" t="b">
        <f t="shared" ca="1" si="17"/>
        <v>0</v>
      </c>
      <c r="CH15" s="11" t="b">
        <f t="shared" ca="1" si="17"/>
        <v>0</v>
      </c>
      <c r="CI15" s="11" t="b">
        <f t="shared" ca="1" si="17"/>
        <v>0</v>
      </c>
      <c r="CJ15" s="11" t="b">
        <f t="shared" ca="1" si="17"/>
        <v>0</v>
      </c>
      <c r="CK15" s="11" t="b">
        <f t="shared" ca="1" si="17"/>
        <v>0</v>
      </c>
      <c r="CL15" s="11" t="b">
        <f t="shared" ca="1" si="17"/>
        <v>0</v>
      </c>
      <c r="CM15" s="11" t="b">
        <f t="shared" ca="1" si="17"/>
        <v>0</v>
      </c>
      <c r="CN15" s="11" t="b">
        <f t="shared" ca="1" si="15"/>
        <v>0</v>
      </c>
      <c r="CO15" s="11" t="b">
        <f t="shared" ca="1" si="10"/>
        <v>0</v>
      </c>
    </row>
    <row r="16" spans="1:96">
      <c r="A16" t="s">
        <v>454</v>
      </c>
      <c r="B16" t="s">
        <v>455</v>
      </c>
      <c r="C16" t="s">
        <v>281</v>
      </c>
      <c r="D16" t="s">
        <v>70</v>
      </c>
      <c r="E16" t="s">
        <v>71</v>
      </c>
      <c r="F16" t="s">
        <v>56</v>
      </c>
      <c r="G16" t="s">
        <v>96</v>
      </c>
      <c r="H16" t="s">
        <v>254</v>
      </c>
      <c r="I16" t="str">
        <f t="shared" si="0"/>
        <v>Poland</v>
      </c>
      <c r="J16" t="s">
        <v>59</v>
      </c>
      <c r="K16" t="s">
        <v>60</v>
      </c>
      <c r="L16">
        <v>5</v>
      </c>
      <c r="M16">
        <v>0</v>
      </c>
      <c r="N16">
        <v>5</v>
      </c>
      <c r="O16">
        <v>0</v>
      </c>
      <c r="P16">
        <v>6</v>
      </c>
      <c r="Q16">
        <v>3</v>
      </c>
      <c r="R16">
        <v>6</v>
      </c>
      <c r="S16">
        <v>0</v>
      </c>
      <c r="U16">
        <v>6</v>
      </c>
      <c r="V16">
        <v>5</v>
      </c>
      <c r="W16">
        <v>6</v>
      </c>
      <c r="X16">
        <v>6</v>
      </c>
      <c r="Y16">
        <v>6</v>
      </c>
      <c r="Z16">
        <v>6</v>
      </c>
      <c r="AA16">
        <v>6</v>
      </c>
      <c r="AB16">
        <v>6</v>
      </c>
      <c r="AC16">
        <v>0</v>
      </c>
      <c r="AD16">
        <v>6</v>
      </c>
      <c r="AE16" s="48">
        <f t="shared" si="13"/>
        <v>5.875</v>
      </c>
      <c r="AF16" s="35">
        <v>5</v>
      </c>
      <c r="AG16">
        <v>6</v>
      </c>
      <c r="AH16">
        <v>6</v>
      </c>
      <c r="AI16">
        <v>6</v>
      </c>
      <c r="AJ16">
        <v>6</v>
      </c>
      <c r="AK16">
        <v>6</v>
      </c>
      <c r="AL16">
        <v>6</v>
      </c>
      <c r="AM16">
        <v>5</v>
      </c>
      <c r="AN16" s="48">
        <f t="shared" si="11"/>
        <v>5.75</v>
      </c>
      <c r="AO16">
        <v>5</v>
      </c>
      <c r="AP16">
        <v>6</v>
      </c>
      <c r="AQ16">
        <v>6</v>
      </c>
      <c r="AR16">
        <v>6</v>
      </c>
      <c r="AS16">
        <v>6</v>
      </c>
      <c r="AT16">
        <v>6</v>
      </c>
      <c r="AU16" s="48">
        <f t="shared" si="12"/>
        <v>5.8</v>
      </c>
      <c r="AV16">
        <v>6</v>
      </c>
      <c r="AW16">
        <f t="shared" si="1"/>
        <v>5.75</v>
      </c>
      <c r="AX16">
        <f t="shared" si="2"/>
        <v>1</v>
      </c>
      <c r="AY16">
        <f t="shared" si="3"/>
        <v>5.875</v>
      </c>
      <c r="AZ16">
        <f t="shared" si="4"/>
        <v>1</v>
      </c>
      <c r="BA16" t="s">
        <v>86</v>
      </c>
      <c r="BB16" t="s">
        <v>456</v>
      </c>
      <c r="BC16" t="s">
        <v>457</v>
      </c>
      <c r="BD16">
        <v>3</v>
      </c>
      <c r="BF16">
        <f t="shared" si="5"/>
        <v>3</v>
      </c>
      <c r="BG16">
        <v>4</v>
      </c>
      <c r="BH16">
        <v>4</v>
      </c>
      <c r="BI16">
        <f t="shared" si="6"/>
        <v>1</v>
      </c>
      <c r="BJ16" t="s">
        <v>458</v>
      </c>
      <c r="BK16" t="s">
        <v>459</v>
      </c>
      <c r="BL16" s="1">
        <v>8.2754629629629619E-3</v>
      </c>
      <c r="BN16" s="5" t="s">
        <v>1041</v>
      </c>
      <c r="BP16" s="11" t="b">
        <f t="shared" ca="1" si="16"/>
        <v>0</v>
      </c>
      <c r="BQ16" s="11" t="b">
        <f t="shared" ca="1" si="16"/>
        <v>0</v>
      </c>
      <c r="BR16" s="11" t="b">
        <f t="shared" ca="1" si="16"/>
        <v>0</v>
      </c>
      <c r="BS16" s="11" t="b">
        <f t="shared" ca="1" si="16"/>
        <v>0</v>
      </c>
      <c r="BT16" s="11" t="b">
        <f t="shared" ca="1" si="16"/>
        <v>0</v>
      </c>
      <c r="BU16" s="11" t="b">
        <f t="shared" ca="1" si="16"/>
        <v>0</v>
      </c>
      <c r="BX16" s="11" t="b">
        <f t="shared" ca="1" si="8"/>
        <v>0</v>
      </c>
      <c r="BY16" s="11" t="b">
        <f t="shared" si="14"/>
        <v>0</v>
      </c>
      <c r="BZ16" s="11" t="b">
        <f t="shared" ca="1" si="17"/>
        <v>0</v>
      </c>
      <c r="CA16" s="11" t="b">
        <f t="shared" ca="1" si="17"/>
        <v>0</v>
      </c>
      <c r="CB16" s="11" t="b">
        <f t="shared" ca="1" si="17"/>
        <v>0</v>
      </c>
      <c r="CC16" s="11" t="b">
        <f t="shared" ca="1" si="17"/>
        <v>0</v>
      </c>
      <c r="CD16" s="11" t="b">
        <f t="shared" ca="1" si="17"/>
        <v>0</v>
      </c>
      <c r="CE16" s="11" t="b">
        <f t="shared" ca="1" si="17"/>
        <v>0</v>
      </c>
      <c r="CF16" s="11" t="b">
        <f t="shared" ca="1" si="17"/>
        <v>0</v>
      </c>
      <c r="CG16" s="11" t="b">
        <f t="shared" ca="1" si="17"/>
        <v>0</v>
      </c>
      <c r="CH16" s="11" t="b">
        <f t="shared" ca="1" si="17"/>
        <v>0</v>
      </c>
      <c r="CI16" s="11" t="b">
        <f t="shared" ca="1" si="17"/>
        <v>0</v>
      </c>
      <c r="CJ16" s="11" t="b">
        <f t="shared" ca="1" si="17"/>
        <v>0</v>
      </c>
      <c r="CK16" s="11" t="b">
        <f t="shared" ca="1" si="17"/>
        <v>0</v>
      </c>
      <c r="CL16" s="11" t="b">
        <f t="shared" ca="1" si="17"/>
        <v>0</v>
      </c>
      <c r="CM16" s="11" t="b">
        <f t="shared" ca="1" si="17"/>
        <v>0</v>
      </c>
      <c r="CN16" s="11" t="b">
        <f t="shared" ca="1" si="15"/>
        <v>0</v>
      </c>
      <c r="CO16" s="11" t="b">
        <f t="shared" ca="1" si="10"/>
        <v>0</v>
      </c>
    </row>
    <row r="17" spans="1:94">
      <c r="A17" t="s">
        <v>478</v>
      </c>
      <c r="B17" t="s">
        <v>479</v>
      </c>
      <c r="C17" t="s">
        <v>281</v>
      </c>
      <c r="D17" t="s">
        <v>70</v>
      </c>
      <c r="E17" t="s">
        <v>71</v>
      </c>
      <c r="F17" t="s">
        <v>56</v>
      </c>
      <c r="G17" t="s">
        <v>96</v>
      </c>
      <c r="H17" t="s">
        <v>480</v>
      </c>
      <c r="I17" t="str">
        <f t="shared" si="0"/>
        <v>M√©xico</v>
      </c>
      <c r="J17" t="s">
        <v>59</v>
      </c>
      <c r="K17" t="s">
        <v>60</v>
      </c>
      <c r="L17">
        <v>3</v>
      </c>
      <c r="M17">
        <v>3</v>
      </c>
      <c r="N17">
        <v>3</v>
      </c>
      <c r="O17">
        <v>4</v>
      </c>
      <c r="P17">
        <v>4</v>
      </c>
      <c r="Q17">
        <v>3</v>
      </c>
      <c r="R17">
        <v>3</v>
      </c>
      <c r="S17">
        <v>0</v>
      </c>
      <c r="U17">
        <v>4</v>
      </c>
      <c r="V17">
        <v>4</v>
      </c>
      <c r="W17">
        <v>5</v>
      </c>
      <c r="X17">
        <v>6</v>
      </c>
      <c r="Y17">
        <v>6</v>
      </c>
      <c r="Z17">
        <v>6</v>
      </c>
      <c r="AA17">
        <v>6</v>
      </c>
      <c r="AB17">
        <v>6</v>
      </c>
      <c r="AC17">
        <v>2</v>
      </c>
      <c r="AD17">
        <v>4</v>
      </c>
      <c r="AE17" s="48">
        <f t="shared" si="13"/>
        <v>5.375</v>
      </c>
      <c r="AF17" s="35">
        <v>5</v>
      </c>
      <c r="AG17">
        <v>6</v>
      </c>
      <c r="AH17">
        <v>5</v>
      </c>
      <c r="AI17">
        <v>4</v>
      </c>
      <c r="AJ17">
        <v>6</v>
      </c>
      <c r="AK17">
        <v>4</v>
      </c>
      <c r="AL17">
        <v>5</v>
      </c>
      <c r="AM17">
        <v>6</v>
      </c>
      <c r="AN17" s="48">
        <f t="shared" si="11"/>
        <v>5.125</v>
      </c>
      <c r="AO17">
        <v>5</v>
      </c>
      <c r="AP17">
        <v>5</v>
      </c>
      <c r="AQ17">
        <v>5</v>
      </c>
      <c r="AR17">
        <v>5</v>
      </c>
      <c r="AS17">
        <v>5</v>
      </c>
      <c r="AT17">
        <v>6</v>
      </c>
      <c r="AU17" s="48">
        <f t="shared" si="12"/>
        <v>5</v>
      </c>
      <c r="AV17">
        <v>6</v>
      </c>
      <c r="AW17">
        <f t="shared" si="1"/>
        <v>5.125</v>
      </c>
      <c r="AX17">
        <f t="shared" si="2"/>
        <v>1</v>
      </c>
      <c r="AY17">
        <f t="shared" si="3"/>
        <v>5.375</v>
      </c>
      <c r="AZ17">
        <f t="shared" si="4"/>
        <v>1</v>
      </c>
      <c r="BA17" t="s">
        <v>86</v>
      </c>
      <c r="BB17" t="s">
        <v>481</v>
      </c>
      <c r="BC17" t="s">
        <v>482</v>
      </c>
      <c r="BD17">
        <v>1</v>
      </c>
      <c r="BF17">
        <f t="shared" si="5"/>
        <v>1</v>
      </c>
      <c r="BG17">
        <v>1</v>
      </c>
      <c r="BH17">
        <v>2</v>
      </c>
      <c r="BI17">
        <f t="shared" si="6"/>
        <v>1</v>
      </c>
      <c r="BJ17" t="s">
        <v>106</v>
      </c>
      <c r="BK17" t="s">
        <v>90</v>
      </c>
      <c r="BL17" s="1">
        <v>7.905092592592592E-3</v>
      </c>
      <c r="BM17" t="s">
        <v>483</v>
      </c>
      <c r="BN17" s="5" t="s">
        <v>1044</v>
      </c>
      <c r="BP17" s="11" t="b">
        <f t="shared" ca="1" si="16"/>
        <v>0</v>
      </c>
      <c r="BQ17" s="11" t="b">
        <f t="shared" ca="1" si="16"/>
        <v>0</v>
      </c>
      <c r="BR17" s="11" t="b">
        <f t="shared" ca="1" si="16"/>
        <v>0</v>
      </c>
      <c r="BS17" s="11" t="b">
        <f t="shared" ca="1" si="16"/>
        <v>0</v>
      </c>
      <c r="BT17" s="11" t="b">
        <f t="shared" ca="1" si="16"/>
        <v>0</v>
      </c>
      <c r="BU17" s="11" t="b">
        <f t="shared" ca="1" si="16"/>
        <v>0</v>
      </c>
      <c r="BX17" s="11" t="b">
        <f t="shared" ca="1" si="8"/>
        <v>0</v>
      </c>
      <c r="BY17" s="11" t="b">
        <f t="shared" si="14"/>
        <v>0</v>
      </c>
      <c r="BZ17" s="11" t="b">
        <f t="shared" ca="1" si="17"/>
        <v>0</v>
      </c>
      <c r="CA17" s="11" t="b">
        <f t="shared" ca="1" si="17"/>
        <v>0</v>
      </c>
      <c r="CB17" s="11" t="b">
        <f t="shared" ca="1" si="17"/>
        <v>0</v>
      </c>
      <c r="CC17" s="11" t="b">
        <f t="shared" ca="1" si="17"/>
        <v>0</v>
      </c>
      <c r="CD17" s="11" t="b">
        <f t="shared" ca="1" si="17"/>
        <v>0</v>
      </c>
      <c r="CE17" s="11" t="b">
        <f t="shared" ca="1" si="17"/>
        <v>0</v>
      </c>
      <c r="CF17" s="11" t="b">
        <f t="shared" ca="1" si="17"/>
        <v>0</v>
      </c>
      <c r="CG17" s="11" t="b">
        <f t="shared" ca="1" si="17"/>
        <v>0</v>
      </c>
      <c r="CH17" s="11" t="b">
        <f t="shared" ca="1" si="17"/>
        <v>0</v>
      </c>
      <c r="CI17" s="11" t="b">
        <f t="shared" ca="1" si="17"/>
        <v>0</v>
      </c>
      <c r="CJ17" s="11" t="b">
        <f t="shared" ca="1" si="17"/>
        <v>0</v>
      </c>
      <c r="CK17" s="11" t="b">
        <f t="shared" ca="1" si="17"/>
        <v>0</v>
      </c>
      <c r="CL17" s="11" t="b">
        <f t="shared" ca="1" si="17"/>
        <v>0</v>
      </c>
      <c r="CM17" s="11" t="b">
        <f t="shared" ca="1" si="17"/>
        <v>0</v>
      </c>
      <c r="CN17" s="11" t="b">
        <f t="shared" ca="1" si="15"/>
        <v>0</v>
      </c>
      <c r="CO17" s="11" t="b">
        <f t="shared" ca="1" si="10"/>
        <v>0</v>
      </c>
      <c r="CP17" t="s">
        <v>484</v>
      </c>
    </row>
    <row r="18" spans="1:94">
      <c r="A18" t="s">
        <v>485</v>
      </c>
      <c r="B18" t="s">
        <v>486</v>
      </c>
      <c r="C18" t="s">
        <v>281</v>
      </c>
      <c r="D18" t="s">
        <v>70</v>
      </c>
      <c r="E18" t="s">
        <v>144</v>
      </c>
      <c r="F18" t="s">
        <v>56</v>
      </c>
      <c r="G18" t="s">
        <v>96</v>
      </c>
      <c r="H18" t="s">
        <v>58</v>
      </c>
      <c r="I18" t="str">
        <f t="shared" si="0"/>
        <v>Portugal</v>
      </c>
      <c r="J18" t="s">
        <v>59</v>
      </c>
      <c r="K18" t="s">
        <v>60</v>
      </c>
      <c r="L18">
        <v>4</v>
      </c>
      <c r="M18">
        <v>5</v>
      </c>
      <c r="N18">
        <v>4</v>
      </c>
      <c r="O18">
        <v>3</v>
      </c>
      <c r="P18">
        <v>4</v>
      </c>
      <c r="Q18">
        <v>4</v>
      </c>
      <c r="R18">
        <v>5</v>
      </c>
      <c r="S18">
        <v>0</v>
      </c>
      <c r="U18">
        <v>5</v>
      </c>
      <c r="V18">
        <v>5</v>
      </c>
      <c r="W18">
        <v>6</v>
      </c>
      <c r="X18">
        <v>4</v>
      </c>
      <c r="Y18">
        <v>5</v>
      </c>
      <c r="Z18">
        <v>6</v>
      </c>
      <c r="AA18">
        <v>6</v>
      </c>
      <c r="AB18">
        <v>5</v>
      </c>
      <c r="AC18">
        <v>0</v>
      </c>
      <c r="AD18">
        <v>6</v>
      </c>
      <c r="AE18" s="48">
        <f t="shared" si="13"/>
        <v>5.375</v>
      </c>
      <c r="AF18" s="35">
        <v>6</v>
      </c>
      <c r="AG18">
        <v>6</v>
      </c>
      <c r="AH18">
        <v>5</v>
      </c>
      <c r="AI18">
        <v>4</v>
      </c>
      <c r="AJ18">
        <v>6</v>
      </c>
      <c r="AK18">
        <v>6</v>
      </c>
      <c r="AL18">
        <v>5</v>
      </c>
      <c r="AM18">
        <v>4</v>
      </c>
      <c r="AN18" s="48">
        <f t="shared" si="11"/>
        <v>5.25</v>
      </c>
      <c r="AO18">
        <v>5</v>
      </c>
      <c r="AP18">
        <v>5</v>
      </c>
      <c r="AQ18">
        <v>5</v>
      </c>
      <c r="AR18">
        <v>5</v>
      </c>
      <c r="AS18">
        <v>5</v>
      </c>
      <c r="AT18">
        <v>6</v>
      </c>
      <c r="AU18" s="48">
        <f t="shared" si="12"/>
        <v>5</v>
      </c>
      <c r="AV18">
        <v>6</v>
      </c>
      <c r="AW18">
        <f t="shared" si="1"/>
        <v>5.25</v>
      </c>
      <c r="AX18">
        <f t="shared" si="2"/>
        <v>1</v>
      </c>
      <c r="AY18">
        <f t="shared" si="3"/>
        <v>5.375</v>
      </c>
      <c r="AZ18">
        <f t="shared" si="4"/>
        <v>1</v>
      </c>
      <c r="BA18" t="s">
        <v>61</v>
      </c>
      <c r="BB18" t="s">
        <v>473</v>
      </c>
      <c r="BC18" t="s">
        <v>487</v>
      </c>
      <c r="BD18">
        <v>1</v>
      </c>
      <c r="BF18">
        <f t="shared" si="5"/>
        <v>1</v>
      </c>
      <c r="BG18">
        <v>1</v>
      </c>
      <c r="BH18">
        <v>1</v>
      </c>
      <c r="BI18">
        <f t="shared" si="6"/>
        <v>0</v>
      </c>
      <c r="BJ18" t="s">
        <v>64</v>
      </c>
      <c r="BK18" t="s">
        <v>65</v>
      </c>
      <c r="BL18" s="1">
        <v>2.4421296296296296E-3</v>
      </c>
      <c r="BM18" t="s">
        <v>488</v>
      </c>
      <c r="BN18" s="5" t="s">
        <v>1041</v>
      </c>
      <c r="BP18" s="11" t="b">
        <f t="shared" ca="1" si="16"/>
        <v>0</v>
      </c>
      <c r="BQ18" s="11" t="b">
        <f t="shared" ca="1" si="16"/>
        <v>0</v>
      </c>
      <c r="BR18" s="11" t="b">
        <f t="shared" ca="1" si="16"/>
        <v>0</v>
      </c>
      <c r="BS18" s="11" t="b">
        <f t="shared" ca="1" si="16"/>
        <v>0</v>
      </c>
      <c r="BT18" s="11" t="b">
        <f t="shared" ca="1" si="16"/>
        <v>0</v>
      </c>
      <c r="BU18" s="11" t="b">
        <f t="shared" ca="1" si="16"/>
        <v>0</v>
      </c>
      <c r="BX18" s="11" t="b">
        <f t="shared" ca="1" si="8"/>
        <v>0</v>
      </c>
      <c r="BY18" s="11" t="b">
        <f t="shared" si="14"/>
        <v>0</v>
      </c>
      <c r="BZ18" s="11" t="b">
        <f t="shared" ca="1" si="17"/>
        <v>0</v>
      </c>
      <c r="CA18" s="11" t="b">
        <f t="shared" ca="1" si="17"/>
        <v>0</v>
      </c>
      <c r="CB18" s="11" t="b">
        <f t="shared" ca="1" si="17"/>
        <v>0</v>
      </c>
      <c r="CC18" s="11" t="b">
        <f t="shared" ca="1" si="17"/>
        <v>0</v>
      </c>
      <c r="CD18" s="11" t="b">
        <f t="shared" ca="1" si="17"/>
        <v>0</v>
      </c>
      <c r="CE18" s="11" t="b">
        <f t="shared" ca="1" si="17"/>
        <v>0</v>
      </c>
      <c r="CF18" s="11" t="b">
        <f t="shared" ca="1" si="17"/>
        <v>0</v>
      </c>
      <c r="CG18" s="11" t="b">
        <f t="shared" ca="1" si="17"/>
        <v>0</v>
      </c>
      <c r="CH18" s="11" t="b">
        <f t="shared" ca="1" si="17"/>
        <v>0</v>
      </c>
      <c r="CI18" s="11" t="b">
        <f t="shared" ca="1" si="17"/>
        <v>0</v>
      </c>
      <c r="CJ18" s="11" t="b">
        <f t="shared" ca="1" si="17"/>
        <v>0</v>
      </c>
      <c r="CK18" s="11" t="b">
        <f t="shared" ca="1" si="17"/>
        <v>0</v>
      </c>
      <c r="CL18" s="11" t="b">
        <f t="shared" ca="1" si="17"/>
        <v>0</v>
      </c>
      <c r="CM18" s="11" t="b">
        <f t="shared" ca="1" si="17"/>
        <v>0</v>
      </c>
      <c r="CN18" s="11" t="b">
        <f t="shared" ca="1" si="15"/>
        <v>0</v>
      </c>
      <c r="CO18" s="11" t="b">
        <f t="shared" ca="1" si="10"/>
        <v>0</v>
      </c>
      <c r="CP18" t="s">
        <v>489</v>
      </c>
    </row>
    <row r="19" spans="1:94">
      <c r="A19" t="s">
        <v>490</v>
      </c>
      <c r="B19" t="s">
        <v>491</v>
      </c>
      <c r="C19" t="s">
        <v>281</v>
      </c>
      <c r="D19" t="s">
        <v>54</v>
      </c>
      <c r="E19" t="s">
        <v>144</v>
      </c>
      <c r="F19" t="s">
        <v>83</v>
      </c>
      <c r="G19" t="s">
        <v>96</v>
      </c>
      <c r="H19" t="s">
        <v>492</v>
      </c>
      <c r="I19" t="str">
        <f t="shared" si="0"/>
        <v>Estonia</v>
      </c>
      <c r="J19" t="s">
        <v>493</v>
      </c>
      <c r="K19" t="s">
        <v>60</v>
      </c>
      <c r="L19">
        <v>3</v>
      </c>
      <c r="M19">
        <v>4</v>
      </c>
      <c r="N19">
        <v>4</v>
      </c>
      <c r="O19">
        <v>2</v>
      </c>
      <c r="P19">
        <v>4</v>
      </c>
      <c r="Q19">
        <v>5</v>
      </c>
      <c r="R19">
        <v>3</v>
      </c>
      <c r="S19">
        <v>0</v>
      </c>
      <c r="U19">
        <v>4</v>
      </c>
      <c r="V19">
        <v>6</v>
      </c>
      <c r="W19">
        <v>6</v>
      </c>
      <c r="X19">
        <v>6</v>
      </c>
      <c r="Y19">
        <v>6</v>
      </c>
      <c r="Z19">
        <v>4</v>
      </c>
      <c r="AA19">
        <v>6</v>
      </c>
      <c r="AB19">
        <v>4</v>
      </c>
      <c r="AC19">
        <v>1</v>
      </c>
      <c r="AD19">
        <v>5</v>
      </c>
      <c r="AE19" s="48">
        <f t="shared" si="13"/>
        <v>5.375</v>
      </c>
      <c r="AF19" s="35">
        <v>6</v>
      </c>
      <c r="AG19">
        <v>4</v>
      </c>
      <c r="AH19">
        <v>6</v>
      </c>
      <c r="AI19">
        <v>6</v>
      </c>
      <c r="AJ19">
        <v>5</v>
      </c>
      <c r="AK19">
        <v>6</v>
      </c>
      <c r="AL19">
        <v>4</v>
      </c>
      <c r="AM19">
        <v>5</v>
      </c>
      <c r="AN19" s="48">
        <f t="shared" si="11"/>
        <v>5.25</v>
      </c>
      <c r="AO19">
        <v>4</v>
      </c>
      <c r="AP19">
        <v>6</v>
      </c>
      <c r="AQ19">
        <v>6</v>
      </c>
      <c r="AR19">
        <v>5</v>
      </c>
      <c r="AS19">
        <v>6</v>
      </c>
      <c r="AT19">
        <v>6</v>
      </c>
      <c r="AU19" s="48">
        <f t="shared" si="12"/>
        <v>5.4</v>
      </c>
      <c r="AV19">
        <v>6</v>
      </c>
      <c r="AW19">
        <f t="shared" si="1"/>
        <v>5.25</v>
      </c>
      <c r="AX19">
        <f t="shared" si="2"/>
        <v>1</v>
      </c>
      <c r="AY19">
        <f t="shared" si="3"/>
        <v>5.375</v>
      </c>
      <c r="AZ19">
        <f t="shared" si="4"/>
        <v>1</v>
      </c>
      <c r="BA19" t="s">
        <v>86</v>
      </c>
      <c r="BB19" t="s">
        <v>267</v>
      </c>
      <c r="BC19" t="s">
        <v>494</v>
      </c>
      <c r="BD19">
        <v>3</v>
      </c>
      <c r="BF19">
        <f t="shared" si="5"/>
        <v>3</v>
      </c>
      <c r="BG19">
        <v>1</v>
      </c>
      <c r="BH19">
        <v>3</v>
      </c>
      <c r="BI19">
        <f t="shared" si="6"/>
        <v>1</v>
      </c>
      <c r="BJ19" t="s">
        <v>168</v>
      </c>
      <c r="BK19" t="s">
        <v>90</v>
      </c>
      <c r="BL19" s="1">
        <v>2.8819444444444444E-3</v>
      </c>
      <c r="BM19" t="s">
        <v>495</v>
      </c>
      <c r="BN19" s="5" t="s">
        <v>1044</v>
      </c>
      <c r="BP19" s="11" t="b">
        <f t="shared" ca="1" si="16"/>
        <v>0</v>
      </c>
      <c r="BQ19" s="11" t="b">
        <f t="shared" ca="1" si="16"/>
        <v>0</v>
      </c>
      <c r="BR19" s="11" t="b">
        <f t="shared" ca="1" si="16"/>
        <v>0</v>
      </c>
      <c r="BS19" s="11" t="b">
        <f t="shared" ca="1" si="16"/>
        <v>0</v>
      </c>
      <c r="BT19" s="11" t="b">
        <f t="shared" ca="1" si="16"/>
        <v>0</v>
      </c>
      <c r="BU19" s="11" t="b">
        <f t="shared" ca="1" si="16"/>
        <v>0</v>
      </c>
      <c r="BV19" s="5" t="s">
        <v>1063</v>
      </c>
      <c r="BX19" s="11" t="b">
        <f t="shared" ca="1" si="8"/>
        <v>0</v>
      </c>
      <c r="BY19" s="11" t="b">
        <f t="shared" si="14"/>
        <v>0</v>
      </c>
      <c r="BZ19" s="11" t="b">
        <f t="shared" ca="1" si="17"/>
        <v>0</v>
      </c>
      <c r="CA19" s="11" t="b">
        <f t="shared" ca="1" si="17"/>
        <v>0</v>
      </c>
      <c r="CB19" s="11" t="b">
        <f t="shared" ca="1" si="17"/>
        <v>0</v>
      </c>
      <c r="CC19" s="11" t="b">
        <f t="shared" ca="1" si="17"/>
        <v>0</v>
      </c>
      <c r="CD19" s="11" t="b">
        <f t="shared" ca="1" si="17"/>
        <v>0</v>
      </c>
      <c r="CE19" s="11" t="b">
        <f t="shared" ca="1" si="17"/>
        <v>0</v>
      </c>
      <c r="CF19" s="11" t="b">
        <f t="shared" ca="1" si="17"/>
        <v>0</v>
      </c>
      <c r="CG19" s="11" t="b">
        <f t="shared" ca="1" si="17"/>
        <v>0</v>
      </c>
      <c r="CH19" s="11" t="b">
        <f t="shared" ca="1" si="17"/>
        <v>0</v>
      </c>
      <c r="CI19" s="11" t="b">
        <f t="shared" ca="1" si="17"/>
        <v>0</v>
      </c>
      <c r="CJ19" s="11" t="b">
        <f t="shared" ca="1" si="17"/>
        <v>0</v>
      </c>
      <c r="CK19" s="11" t="b">
        <f t="shared" ca="1" si="17"/>
        <v>0</v>
      </c>
      <c r="CL19" s="11" t="b">
        <f t="shared" ca="1" si="17"/>
        <v>1</v>
      </c>
      <c r="CM19" s="11" t="b">
        <f t="shared" ca="1" si="17"/>
        <v>0</v>
      </c>
      <c r="CN19" s="11" t="b">
        <f t="shared" ca="1" si="15"/>
        <v>0</v>
      </c>
      <c r="CO19" s="11" t="b">
        <f t="shared" ca="1" si="10"/>
        <v>0</v>
      </c>
    </row>
    <row r="20" spans="1:94">
      <c r="A20" t="s">
        <v>496</v>
      </c>
      <c r="B20" t="s">
        <v>497</v>
      </c>
      <c r="C20" t="s">
        <v>281</v>
      </c>
      <c r="D20" t="s">
        <v>54</v>
      </c>
      <c r="E20" t="s">
        <v>82</v>
      </c>
      <c r="F20" t="s">
        <v>56</v>
      </c>
      <c r="G20" t="s">
        <v>72</v>
      </c>
      <c r="H20" t="s">
        <v>133</v>
      </c>
      <c r="I20" t="str">
        <f t="shared" si="0"/>
        <v>Hungary</v>
      </c>
      <c r="J20" t="s">
        <v>59</v>
      </c>
      <c r="K20" t="s">
        <v>60</v>
      </c>
      <c r="L20">
        <v>4</v>
      </c>
      <c r="M20">
        <v>5</v>
      </c>
      <c r="N20">
        <v>5</v>
      </c>
      <c r="O20">
        <v>3</v>
      </c>
      <c r="P20">
        <v>3</v>
      </c>
      <c r="Q20">
        <v>4</v>
      </c>
      <c r="R20">
        <v>5</v>
      </c>
      <c r="S20">
        <v>0</v>
      </c>
      <c r="U20">
        <v>4</v>
      </c>
      <c r="V20">
        <v>6</v>
      </c>
      <c r="W20">
        <v>6</v>
      </c>
      <c r="X20">
        <v>6</v>
      </c>
      <c r="Y20">
        <v>6</v>
      </c>
      <c r="Z20">
        <v>6</v>
      </c>
      <c r="AA20">
        <v>6</v>
      </c>
      <c r="AB20">
        <v>6</v>
      </c>
      <c r="AC20">
        <v>0</v>
      </c>
      <c r="AD20">
        <v>6</v>
      </c>
      <c r="AE20" s="48">
        <f t="shared" si="13"/>
        <v>6</v>
      </c>
      <c r="AF20" s="35">
        <v>5</v>
      </c>
      <c r="AG20">
        <v>6</v>
      </c>
      <c r="AH20">
        <v>6</v>
      </c>
      <c r="AI20">
        <v>6</v>
      </c>
      <c r="AJ20">
        <v>6</v>
      </c>
      <c r="AK20">
        <v>6</v>
      </c>
      <c r="AL20">
        <v>6</v>
      </c>
      <c r="AM20">
        <v>6</v>
      </c>
      <c r="AN20" s="48">
        <f t="shared" si="11"/>
        <v>5.875</v>
      </c>
      <c r="AO20">
        <v>6</v>
      </c>
      <c r="AP20">
        <v>6</v>
      </c>
      <c r="AQ20">
        <v>6</v>
      </c>
      <c r="AR20">
        <v>6</v>
      </c>
      <c r="AS20">
        <v>6</v>
      </c>
      <c r="AT20">
        <v>6</v>
      </c>
      <c r="AU20" s="48">
        <f t="shared" si="12"/>
        <v>6</v>
      </c>
      <c r="AV20">
        <v>6</v>
      </c>
      <c r="AW20">
        <f t="shared" si="1"/>
        <v>5.875</v>
      </c>
      <c r="AX20">
        <f t="shared" si="2"/>
        <v>1</v>
      </c>
      <c r="AY20">
        <f t="shared" si="3"/>
        <v>6</v>
      </c>
      <c r="AZ20">
        <f t="shared" si="4"/>
        <v>1</v>
      </c>
      <c r="BA20" t="s">
        <v>61</v>
      </c>
      <c r="BB20" t="s">
        <v>110</v>
      </c>
      <c r="BC20" t="s">
        <v>111</v>
      </c>
      <c r="BD20">
        <v>2</v>
      </c>
      <c r="BF20">
        <f t="shared" si="5"/>
        <v>2</v>
      </c>
      <c r="BG20">
        <v>2</v>
      </c>
      <c r="BH20">
        <v>4</v>
      </c>
      <c r="BI20">
        <f t="shared" si="6"/>
        <v>1</v>
      </c>
      <c r="BJ20" t="s">
        <v>498</v>
      </c>
      <c r="BK20" t="s">
        <v>236</v>
      </c>
      <c r="BN20" s="5" t="s">
        <v>1041</v>
      </c>
      <c r="BP20" s="11" t="b">
        <f t="shared" ca="1" si="16"/>
        <v>0</v>
      </c>
      <c r="BQ20" s="11" t="b">
        <f t="shared" ca="1" si="16"/>
        <v>0</v>
      </c>
      <c r="BR20" s="11" t="b">
        <f t="shared" ca="1" si="16"/>
        <v>0</v>
      </c>
      <c r="BS20" s="11" t="b">
        <f t="shared" ca="1" si="16"/>
        <v>0</v>
      </c>
      <c r="BT20" s="11" t="b">
        <f t="shared" ca="1" si="16"/>
        <v>0</v>
      </c>
      <c r="BU20" s="11" t="b">
        <f t="shared" ca="1" si="16"/>
        <v>0</v>
      </c>
      <c r="BX20" s="11" t="b">
        <f t="shared" ca="1" si="8"/>
        <v>0</v>
      </c>
      <c r="BY20" s="11" t="b">
        <f t="shared" si="14"/>
        <v>0</v>
      </c>
      <c r="BZ20" s="11" t="b">
        <f t="shared" ca="1" si="17"/>
        <v>0</v>
      </c>
      <c r="CA20" s="11" t="b">
        <f t="shared" ca="1" si="17"/>
        <v>0</v>
      </c>
      <c r="CB20" s="11" t="b">
        <f t="shared" ca="1" si="17"/>
        <v>0</v>
      </c>
      <c r="CC20" s="11" t="b">
        <f t="shared" ca="1" si="17"/>
        <v>0</v>
      </c>
      <c r="CD20" s="11" t="b">
        <f t="shared" ca="1" si="17"/>
        <v>0</v>
      </c>
      <c r="CE20" s="11" t="b">
        <f t="shared" ca="1" si="17"/>
        <v>0</v>
      </c>
      <c r="CF20" s="11" t="b">
        <f t="shared" ca="1" si="17"/>
        <v>0</v>
      </c>
      <c r="CG20" s="11" t="b">
        <f t="shared" ca="1" si="17"/>
        <v>0</v>
      </c>
      <c r="CH20" s="11" t="b">
        <f t="shared" ca="1" si="17"/>
        <v>0</v>
      </c>
      <c r="CI20" s="11" t="b">
        <f t="shared" ca="1" si="17"/>
        <v>0</v>
      </c>
      <c r="CJ20" s="11" t="b">
        <f t="shared" ca="1" si="17"/>
        <v>0</v>
      </c>
      <c r="CK20" s="11" t="b">
        <f t="shared" ca="1" si="17"/>
        <v>0</v>
      </c>
      <c r="CL20" s="11" t="b">
        <f t="shared" ca="1" si="17"/>
        <v>0</v>
      </c>
      <c r="CM20" s="11" t="b">
        <f t="shared" ca="1" si="17"/>
        <v>0</v>
      </c>
      <c r="CN20" s="11" t="b">
        <f t="shared" ca="1" si="15"/>
        <v>0</v>
      </c>
      <c r="CO20" s="11" t="b">
        <f t="shared" ca="1" si="10"/>
        <v>0</v>
      </c>
    </row>
    <row r="21" spans="1:94">
      <c r="A21" t="s">
        <v>499</v>
      </c>
      <c r="B21" t="s">
        <v>500</v>
      </c>
      <c r="C21" t="s">
        <v>281</v>
      </c>
      <c r="D21" t="s">
        <v>54</v>
      </c>
      <c r="E21" t="s">
        <v>55</v>
      </c>
      <c r="F21" t="s">
        <v>56</v>
      </c>
      <c r="G21" t="s">
        <v>96</v>
      </c>
      <c r="H21" t="s">
        <v>58</v>
      </c>
      <c r="I21" t="str">
        <f t="shared" si="0"/>
        <v>Portugal</v>
      </c>
      <c r="J21" t="s">
        <v>74</v>
      </c>
      <c r="K21" t="s">
        <v>60</v>
      </c>
      <c r="L21">
        <v>0</v>
      </c>
      <c r="M21">
        <v>4</v>
      </c>
      <c r="N21">
        <v>4</v>
      </c>
      <c r="O21">
        <v>3</v>
      </c>
      <c r="P21">
        <v>0</v>
      </c>
      <c r="Q21">
        <v>5</v>
      </c>
      <c r="R21">
        <v>3</v>
      </c>
      <c r="S21">
        <v>0</v>
      </c>
      <c r="U21">
        <v>5</v>
      </c>
      <c r="V21">
        <v>5</v>
      </c>
      <c r="W21">
        <v>6</v>
      </c>
      <c r="X21">
        <v>6</v>
      </c>
      <c r="Y21">
        <v>6</v>
      </c>
      <c r="Z21">
        <v>5</v>
      </c>
      <c r="AA21">
        <v>6</v>
      </c>
      <c r="AB21">
        <v>5</v>
      </c>
      <c r="AC21">
        <v>0</v>
      </c>
      <c r="AD21">
        <v>6</v>
      </c>
      <c r="AE21" s="48">
        <f t="shared" si="13"/>
        <v>5.625</v>
      </c>
      <c r="AF21" s="35">
        <v>4</v>
      </c>
      <c r="AG21">
        <v>6</v>
      </c>
      <c r="AH21">
        <v>5</v>
      </c>
      <c r="AI21">
        <v>4</v>
      </c>
      <c r="AJ21">
        <v>5</v>
      </c>
      <c r="AK21">
        <v>4</v>
      </c>
      <c r="AL21">
        <v>5</v>
      </c>
      <c r="AM21">
        <v>4</v>
      </c>
      <c r="AN21" s="48">
        <f t="shared" si="11"/>
        <v>4.625</v>
      </c>
      <c r="AO21">
        <v>3</v>
      </c>
      <c r="AP21">
        <v>3</v>
      </c>
      <c r="AQ21">
        <v>4</v>
      </c>
      <c r="AR21">
        <v>3</v>
      </c>
      <c r="AS21">
        <v>3</v>
      </c>
      <c r="AT21">
        <v>6</v>
      </c>
      <c r="AU21" s="48">
        <f t="shared" si="12"/>
        <v>3.2</v>
      </c>
      <c r="AV21">
        <v>6</v>
      </c>
      <c r="AW21">
        <f t="shared" si="1"/>
        <v>4.625</v>
      </c>
      <c r="AX21">
        <f t="shared" si="2"/>
        <v>1</v>
      </c>
      <c r="AY21">
        <f t="shared" si="3"/>
        <v>5.625</v>
      </c>
      <c r="AZ21">
        <f t="shared" si="4"/>
        <v>1</v>
      </c>
      <c r="BA21" t="s">
        <v>501</v>
      </c>
      <c r="BB21" t="s">
        <v>502</v>
      </c>
      <c r="BC21" t="s">
        <v>503</v>
      </c>
      <c r="BD21">
        <v>1</v>
      </c>
      <c r="BF21">
        <f t="shared" si="5"/>
        <v>1</v>
      </c>
      <c r="BG21">
        <v>3</v>
      </c>
      <c r="BH21">
        <v>1</v>
      </c>
      <c r="BI21">
        <f t="shared" si="6"/>
        <v>0</v>
      </c>
      <c r="BJ21" t="s">
        <v>504</v>
      </c>
      <c r="BK21" t="s">
        <v>505</v>
      </c>
      <c r="BL21" s="1">
        <v>5.7291666666666671E-3</v>
      </c>
      <c r="BM21" t="s">
        <v>506</v>
      </c>
      <c r="BN21" s="5" t="s">
        <v>736</v>
      </c>
      <c r="BO21" s="5" t="s">
        <v>1152</v>
      </c>
      <c r="BP21" s="11" t="b">
        <f t="shared" ref="BP21:BU30" ca="1" si="18">ISNUMBER(SEARCH(BP$2,$BO21))</f>
        <v>0</v>
      </c>
      <c r="BQ21" s="11" t="b">
        <f t="shared" ca="1" si="18"/>
        <v>0</v>
      </c>
      <c r="BR21" s="11" t="b">
        <f t="shared" ca="1" si="18"/>
        <v>0</v>
      </c>
      <c r="BS21" s="11" t="b">
        <f t="shared" ca="1" si="18"/>
        <v>0</v>
      </c>
      <c r="BT21" s="11" t="b">
        <f t="shared" ca="1" si="18"/>
        <v>0</v>
      </c>
      <c r="BU21" s="11" t="b">
        <f t="shared" ca="1" si="18"/>
        <v>0</v>
      </c>
      <c r="BX21" s="11" t="b">
        <f t="shared" ca="1" si="8"/>
        <v>0</v>
      </c>
      <c r="BY21" s="11" t="b">
        <f t="shared" si="14"/>
        <v>0</v>
      </c>
      <c r="BZ21" s="11" t="b">
        <f t="shared" ref="BZ21:CM30" ca="1" si="19">ISNUMBER(SEARCH(BZ$2,$BV21))</f>
        <v>0</v>
      </c>
      <c r="CA21" s="11" t="b">
        <f t="shared" ca="1" si="19"/>
        <v>0</v>
      </c>
      <c r="CB21" s="11" t="b">
        <f t="shared" ca="1" si="19"/>
        <v>0</v>
      </c>
      <c r="CC21" s="11" t="b">
        <f t="shared" ca="1" si="19"/>
        <v>0</v>
      </c>
      <c r="CD21" s="11" t="b">
        <f t="shared" ca="1" si="19"/>
        <v>0</v>
      </c>
      <c r="CE21" s="11" t="b">
        <f t="shared" ca="1" si="19"/>
        <v>0</v>
      </c>
      <c r="CF21" s="11" t="b">
        <f t="shared" ca="1" si="19"/>
        <v>0</v>
      </c>
      <c r="CG21" s="11" t="b">
        <f t="shared" ca="1" si="19"/>
        <v>0</v>
      </c>
      <c r="CH21" s="11" t="b">
        <f t="shared" ca="1" si="19"/>
        <v>0</v>
      </c>
      <c r="CI21" s="11" t="b">
        <f t="shared" ca="1" si="19"/>
        <v>0</v>
      </c>
      <c r="CJ21" s="11" t="b">
        <f t="shared" ca="1" si="19"/>
        <v>0</v>
      </c>
      <c r="CK21" s="11" t="b">
        <f t="shared" ca="1" si="19"/>
        <v>0</v>
      </c>
      <c r="CL21" s="11" t="b">
        <f t="shared" ca="1" si="19"/>
        <v>0</v>
      </c>
      <c r="CM21" s="11" t="b">
        <f t="shared" ca="1" si="19"/>
        <v>0</v>
      </c>
      <c r="CN21" s="11" t="b">
        <f t="shared" ca="1" si="15"/>
        <v>0</v>
      </c>
      <c r="CO21" s="11" t="b">
        <f t="shared" ca="1" si="10"/>
        <v>0</v>
      </c>
      <c r="CP21" t="s">
        <v>507</v>
      </c>
    </row>
    <row r="22" spans="1:94">
      <c r="A22" t="s">
        <v>525</v>
      </c>
      <c r="B22" t="s">
        <v>526</v>
      </c>
      <c r="C22" t="s">
        <v>281</v>
      </c>
      <c r="D22" t="s">
        <v>54</v>
      </c>
      <c r="E22" t="s">
        <v>71</v>
      </c>
      <c r="F22" t="s">
        <v>116</v>
      </c>
      <c r="G22" t="s">
        <v>72</v>
      </c>
      <c r="H22" t="s">
        <v>58</v>
      </c>
      <c r="I22" t="str">
        <f t="shared" si="0"/>
        <v>Portugal</v>
      </c>
      <c r="J22" t="s">
        <v>59</v>
      </c>
      <c r="K22" t="s">
        <v>60</v>
      </c>
      <c r="L22">
        <v>3</v>
      </c>
      <c r="M22">
        <v>3</v>
      </c>
      <c r="N22">
        <v>5</v>
      </c>
      <c r="O22">
        <v>4</v>
      </c>
      <c r="P22">
        <v>5</v>
      </c>
      <c r="Q22">
        <v>5</v>
      </c>
      <c r="R22">
        <v>4</v>
      </c>
      <c r="S22">
        <v>0</v>
      </c>
      <c r="U22">
        <v>5</v>
      </c>
      <c r="V22">
        <v>5</v>
      </c>
      <c r="W22">
        <v>6</v>
      </c>
      <c r="X22">
        <v>6</v>
      </c>
      <c r="Y22">
        <v>6</v>
      </c>
      <c r="Z22">
        <v>6</v>
      </c>
      <c r="AA22">
        <v>6</v>
      </c>
      <c r="AB22">
        <v>5</v>
      </c>
      <c r="AC22">
        <v>0</v>
      </c>
      <c r="AD22">
        <v>6</v>
      </c>
      <c r="AE22" s="48">
        <f t="shared" si="13"/>
        <v>5.75</v>
      </c>
      <c r="AF22" s="35">
        <v>5</v>
      </c>
      <c r="AG22">
        <v>5</v>
      </c>
      <c r="AH22">
        <v>4</v>
      </c>
      <c r="AI22">
        <v>6</v>
      </c>
      <c r="AJ22">
        <v>6</v>
      </c>
      <c r="AK22">
        <v>5</v>
      </c>
      <c r="AL22">
        <v>5</v>
      </c>
      <c r="AM22">
        <v>4</v>
      </c>
      <c r="AN22" s="48">
        <f t="shared" si="11"/>
        <v>5</v>
      </c>
      <c r="AO22">
        <v>5</v>
      </c>
      <c r="AP22">
        <v>5</v>
      </c>
      <c r="AQ22">
        <v>6</v>
      </c>
      <c r="AR22">
        <v>5</v>
      </c>
      <c r="AS22">
        <v>5</v>
      </c>
      <c r="AT22">
        <v>6</v>
      </c>
      <c r="AU22" s="48">
        <f t="shared" si="12"/>
        <v>5.2</v>
      </c>
      <c r="AV22">
        <v>2</v>
      </c>
      <c r="AW22">
        <f t="shared" si="1"/>
        <v>5</v>
      </c>
      <c r="AX22">
        <f t="shared" si="2"/>
        <v>1</v>
      </c>
      <c r="AY22">
        <f t="shared" si="3"/>
        <v>5.75</v>
      </c>
      <c r="AZ22">
        <f t="shared" si="4"/>
        <v>1</v>
      </c>
      <c r="BA22" t="s">
        <v>282</v>
      </c>
      <c r="BB22" t="s">
        <v>267</v>
      </c>
      <c r="BC22" t="s">
        <v>527</v>
      </c>
      <c r="BD22">
        <v>1</v>
      </c>
      <c r="BF22">
        <f t="shared" si="5"/>
        <v>1</v>
      </c>
      <c r="BG22">
        <v>1</v>
      </c>
      <c r="BH22">
        <v>5</v>
      </c>
      <c r="BI22">
        <f t="shared" si="6"/>
        <v>1</v>
      </c>
      <c r="BJ22" t="s">
        <v>292</v>
      </c>
      <c r="BK22" t="s">
        <v>286</v>
      </c>
      <c r="BL22" s="1">
        <v>8.2407407407407412E-3</v>
      </c>
      <c r="BM22" t="s">
        <v>528</v>
      </c>
      <c r="BN22" s="5" t="s">
        <v>1042</v>
      </c>
      <c r="BP22" s="11" t="b">
        <f t="shared" ca="1" si="18"/>
        <v>0</v>
      </c>
      <c r="BQ22" s="11" t="b">
        <f t="shared" ca="1" si="18"/>
        <v>0</v>
      </c>
      <c r="BR22" s="11" t="b">
        <f t="shared" ca="1" si="18"/>
        <v>0</v>
      </c>
      <c r="BS22" s="11" t="b">
        <f t="shared" ca="1" si="18"/>
        <v>0</v>
      </c>
      <c r="BT22" s="11" t="b">
        <f t="shared" ca="1" si="18"/>
        <v>0</v>
      </c>
      <c r="BU22" s="11" t="b">
        <f t="shared" ca="1" si="18"/>
        <v>0</v>
      </c>
      <c r="BV22" s="5" t="s">
        <v>1064</v>
      </c>
      <c r="BW22" s="5" t="s">
        <v>1062</v>
      </c>
      <c r="BX22" s="11" t="b">
        <f t="shared" ca="1" si="8"/>
        <v>0</v>
      </c>
      <c r="BY22" s="11" t="b">
        <f t="shared" si="14"/>
        <v>1</v>
      </c>
      <c r="BZ22" s="11" t="b">
        <f t="shared" ca="1" si="19"/>
        <v>1</v>
      </c>
      <c r="CA22" s="11" t="b">
        <f t="shared" ca="1" si="19"/>
        <v>0</v>
      </c>
      <c r="CB22" s="11" t="b">
        <f t="shared" ca="1" si="19"/>
        <v>0</v>
      </c>
      <c r="CC22" s="11" t="b">
        <f t="shared" ca="1" si="19"/>
        <v>0</v>
      </c>
      <c r="CD22" s="11" t="b">
        <f t="shared" ca="1" si="19"/>
        <v>0</v>
      </c>
      <c r="CE22" s="11" t="b">
        <f t="shared" ca="1" si="19"/>
        <v>0</v>
      </c>
      <c r="CF22" s="11" t="b">
        <f t="shared" ca="1" si="19"/>
        <v>0</v>
      </c>
      <c r="CG22" s="11" t="b">
        <f t="shared" ca="1" si="19"/>
        <v>0</v>
      </c>
      <c r="CH22" s="11" t="b">
        <f t="shared" ca="1" si="19"/>
        <v>0</v>
      </c>
      <c r="CI22" s="11" t="b">
        <f t="shared" ca="1" si="19"/>
        <v>0</v>
      </c>
      <c r="CJ22" s="11" t="b">
        <f t="shared" ca="1" si="19"/>
        <v>0</v>
      </c>
      <c r="CK22" s="11" t="b">
        <f t="shared" ca="1" si="19"/>
        <v>0</v>
      </c>
      <c r="CL22" s="11" t="b">
        <f t="shared" ca="1" si="19"/>
        <v>0</v>
      </c>
      <c r="CM22" s="11" t="b">
        <f t="shared" ca="1" si="19"/>
        <v>0</v>
      </c>
      <c r="CN22" s="11" t="b">
        <f t="shared" ca="1" si="15"/>
        <v>0</v>
      </c>
      <c r="CO22" s="11" t="b">
        <f t="shared" ca="1" si="10"/>
        <v>1</v>
      </c>
    </row>
    <row r="23" spans="1:94">
      <c r="A23" t="s">
        <v>529</v>
      </c>
      <c r="B23" t="s">
        <v>530</v>
      </c>
      <c r="C23" t="s">
        <v>281</v>
      </c>
      <c r="D23" t="s">
        <v>54</v>
      </c>
      <c r="E23" t="s">
        <v>71</v>
      </c>
      <c r="F23" t="s">
        <v>116</v>
      </c>
      <c r="G23" t="s">
        <v>72</v>
      </c>
      <c r="H23" t="s">
        <v>58</v>
      </c>
      <c r="I23" t="str">
        <f t="shared" si="0"/>
        <v>Portugal</v>
      </c>
      <c r="J23" t="s">
        <v>59</v>
      </c>
      <c r="K23" t="s">
        <v>60</v>
      </c>
      <c r="L23">
        <v>0</v>
      </c>
      <c r="M23">
        <v>4</v>
      </c>
      <c r="N23">
        <v>3</v>
      </c>
      <c r="O23">
        <v>3</v>
      </c>
      <c r="P23">
        <v>0</v>
      </c>
      <c r="Q23">
        <v>4</v>
      </c>
      <c r="R23">
        <v>5</v>
      </c>
      <c r="S23">
        <v>0</v>
      </c>
      <c r="U23">
        <v>5</v>
      </c>
      <c r="V23">
        <v>0</v>
      </c>
      <c r="W23">
        <v>2</v>
      </c>
      <c r="X23">
        <v>1</v>
      </c>
      <c r="Y23">
        <v>2</v>
      </c>
      <c r="Z23">
        <v>3</v>
      </c>
      <c r="AA23">
        <v>2</v>
      </c>
      <c r="AB23">
        <v>1</v>
      </c>
      <c r="AC23">
        <v>5</v>
      </c>
      <c r="AD23">
        <v>1</v>
      </c>
      <c r="AE23" s="48">
        <f t="shared" si="13"/>
        <v>1.5</v>
      </c>
      <c r="AF23" s="35">
        <v>2</v>
      </c>
      <c r="AG23">
        <v>4</v>
      </c>
      <c r="AH23">
        <v>3</v>
      </c>
      <c r="AI23">
        <v>1</v>
      </c>
      <c r="AJ23">
        <v>4</v>
      </c>
      <c r="AK23">
        <v>3</v>
      </c>
      <c r="AL23">
        <v>5</v>
      </c>
      <c r="AM23">
        <v>4</v>
      </c>
      <c r="AN23" s="48">
        <f t="shared" si="11"/>
        <v>3.25</v>
      </c>
      <c r="AO23">
        <v>1</v>
      </c>
      <c r="AP23">
        <v>2</v>
      </c>
      <c r="AQ23">
        <v>2</v>
      </c>
      <c r="AR23">
        <v>2</v>
      </c>
      <c r="AS23">
        <v>2</v>
      </c>
      <c r="AT23">
        <v>6</v>
      </c>
      <c r="AU23" s="48">
        <f t="shared" si="12"/>
        <v>1.8</v>
      </c>
      <c r="AV23">
        <v>2</v>
      </c>
      <c r="AW23">
        <f t="shared" si="1"/>
        <v>3.25</v>
      </c>
      <c r="AX23">
        <f t="shared" si="2"/>
        <v>1</v>
      </c>
      <c r="AY23">
        <f t="shared" si="3"/>
        <v>1.5</v>
      </c>
      <c r="AZ23">
        <f t="shared" si="4"/>
        <v>0</v>
      </c>
      <c r="BA23" t="s">
        <v>297</v>
      </c>
      <c r="BB23" t="s">
        <v>216</v>
      </c>
      <c r="BC23" t="s">
        <v>531</v>
      </c>
      <c r="BD23">
        <v>0</v>
      </c>
      <c r="BE23" t="s">
        <v>1100</v>
      </c>
      <c r="BF23" t="str">
        <f t="shared" si="5"/>
        <v>no dialog file</v>
      </c>
      <c r="BG23">
        <v>3</v>
      </c>
      <c r="BH23">
        <v>5</v>
      </c>
      <c r="BI23">
        <f t="shared" si="6"/>
        <v>1</v>
      </c>
      <c r="BJ23" t="s">
        <v>532</v>
      </c>
      <c r="BK23" t="s">
        <v>399</v>
      </c>
      <c r="BL23" s="1">
        <v>5.8449074074074072E-3</v>
      </c>
      <c r="BM23" t="s">
        <v>533</v>
      </c>
      <c r="BN23" s="5" t="s">
        <v>1042</v>
      </c>
      <c r="BP23" s="11" t="b">
        <f t="shared" ca="1" si="18"/>
        <v>0</v>
      </c>
      <c r="BQ23" s="11" t="b">
        <f t="shared" ca="1" si="18"/>
        <v>0</v>
      </c>
      <c r="BR23" s="11" t="b">
        <f t="shared" ca="1" si="18"/>
        <v>0</v>
      </c>
      <c r="BS23" s="11" t="b">
        <f t="shared" ca="1" si="18"/>
        <v>0</v>
      </c>
      <c r="BT23" s="11" t="b">
        <f t="shared" ca="1" si="18"/>
        <v>0</v>
      </c>
      <c r="BU23" s="11" t="b">
        <f t="shared" ca="1" si="18"/>
        <v>0</v>
      </c>
      <c r="BX23" s="11" t="b">
        <f t="shared" ca="1" si="8"/>
        <v>0</v>
      </c>
      <c r="BY23" s="11" t="b">
        <f t="shared" si="14"/>
        <v>0</v>
      </c>
      <c r="BZ23" s="11" t="b">
        <f t="shared" ca="1" si="19"/>
        <v>0</v>
      </c>
      <c r="CA23" s="11" t="b">
        <f t="shared" ca="1" si="19"/>
        <v>0</v>
      </c>
      <c r="CB23" s="11" t="b">
        <f t="shared" ca="1" si="19"/>
        <v>0</v>
      </c>
      <c r="CC23" s="11" t="b">
        <f t="shared" ca="1" si="19"/>
        <v>0</v>
      </c>
      <c r="CD23" s="11" t="b">
        <f t="shared" ca="1" si="19"/>
        <v>0</v>
      </c>
      <c r="CE23" s="11" t="b">
        <f t="shared" ca="1" si="19"/>
        <v>0</v>
      </c>
      <c r="CF23" s="11" t="b">
        <f t="shared" ca="1" si="19"/>
        <v>0</v>
      </c>
      <c r="CG23" s="11" t="b">
        <f t="shared" ca="1" si="19"/>
        <v>0</v>
      </c>
      <c r="CH23" s="11" t="b">
        <f t="shared" ca="1" si="19"/>
        <v>0</v>
      </c>
      <c r="CI23" s="11" t="b">
        <f t="shared" ca="1" si="19"/>
        <v>0</v>
      </c>
      <c r="CJ23" s="11" t="b">
        <f t="shared" ca="1" si="19"/>
        <v>0</v>
      </c>
      <c r="CK23" s="11" t="b">
        <f t="shared" ca="1" si="19"/>
        <v>0</v>
      </c>
      <c r="CL23" s="11" t="b">
        <f t="shared" ca="1" si="19"/>
        <v>0</v>
      </c>
      <c r="CM23" s="11" t="b">
        <f t="shared" ca="1" si="19"/>
        <v>0</v>
      </c>
      <c r="CN23" s="11" t="b">
        <f t="shared" ca="1" si="15"/>
        <v>0</v>
      </c>
      <c r="CO23" s="11" t="b">
        <f t="shared" ca="1" si="10"/>
        <v>0</v>
      </c>
    </row>
    <row r="24" spans="1:94">
      <c r="A24" t="s">
        <v>534</v>
      </c>
      <c r="B24" t="s">
        <v>535</v>
      </c>
      <c r="C24" t="s">
        <v>281</v>
      </c>
      <c r="D24" t="s">
        <v>54</v>
      </c>
      <c r="E24" t="s">
        <v>82</v>
      </c>
      <c r="F24" t="s">
        <v>56</v>
      </c>
      <c r="G24" t="s">
        <v>96</v>
      </c>
      <c r="H24" t="s">
        <v>58</v>
      </c>
      <c r="I24" t="str">
        <f t="shared" si="0"/>
        <v>Portugal</v>
      </c>
      <c r="J24" t="s">
        <v>59</v>
      </c>
      <c r="K24" t="s">
        <v>60</v>
      </c>
      <c r="L24">
        <v>3</v>
      </c>
      <c r="M24">
        <v>2</v>
      </c>
      <c r="N24">
        <v>5</v>
      </c>
      <c r="O24">
        <v>2</v>
      </c>
      <c r="P24">
        <v>3</v>
      </c>
      <c r="Q24">
        <v>5</v>
      </c>
      <c r="R24">
        <v>5</v>
      </c>
      <c r="S24">
        <v>0</v>
      </c>
      <c r="U24">
        <v>5</v>
      </c>
      <c r="V24">
        <v>6</v>
      </c>
      <c r="W24">
        <v>6</v>
      </c>
      <c r="X24">
        <v>6</v>
      </c>
      <c r="Y24">
        <v>6</v>
      </c>
      <c r="Z24">
        <v>6</v>
      </c>
      <c r="AA24">
        <v>6</v>
      </c>
      <c r="AB24">
        <v>3</v>
      </c>
      <c r="AC24">
        <v>0</v>
      </c>
      <c r="AD24">
        <v>6</v>
      </c>
      <c r="AE24" s="48">
        <f t="shared" si="13"/>
        <v>5.625</v>
      </c>
      <c r="AF24" s="35">
        <v>6</v>
      </c>
      <c r="AG24">
        <v>6</v>
      </c>
      <c r="AH24">
        <v>6</v>
      </c>
      <c r="AI24">
        <v>5</v>
      </c>
      <c r="AJ24">
        <v>6</v>
      </c>
      <c r="AK24">
        <v>6</v>
      </c>
      <c r="AL24">
        <v>6</v>
      </c>
      <c r="AM24">
        <v>3</v>
      </c>
      <c r="AN24" s="48">
        <f t="shared" si="11"/>
        <v>5.5</v>
      </c>
      <c r="AO24">
        <v>6</v>
      </c>
      <c r="AP24">
        <v>6</v>
      </c>
      <c r="AQ24">
        <v>6</v>
      </c>
      <c r="AR24">
        <v>6</v>
      </c>
      <c r="AS24">
        <v>6</v>
      </c>
      <c r="AT24">
        <v>6</v>
      </c>
      <c r="AU24" s="48">
        <f t="shared" si="12"/>
        <v>6</v>
      </c>
      <c r="AV24">
        <v>3</v>
      </c>
      <c r="AW24">
        <f t="shared" si="1"/>
        <v>5.5</v>
      </c>
      <c r="AX24">
        <f t="shared" si="2"/>
        <v>1</v>
      </c>
      <c r="AY24">
        <f t="shared" si="3"/>
        <v>5.625</v>
      </c>
      <c r="AZ24">
        <f t="shared" si="4"/>
        <v>1</v>
      </c>
      <c r="BA24" t="s">
        <v>61</v>
      </c>
      <c r="BB24" t="s">
        <v>536</v>
      </c>
      <c r="BC24" t="s">
        <v>537</v>
      </c>
      <c r="BD24">
        <v>1</v>
      </c>
      <c r="BF24">
        <f t="shared" si="5"/>
        <v>1</v>
      </c>
      <c r="BG24">
        <v>1</v>
      </c>
      <c r="BH24">
        <v>3</v>
      </c>
      <c r="BI24">
        <f t="shared" si="6"/>
        <v>1</v>
      </c>
      <c r="BJ24" t="s">
        <v>538</v>
      </c>
      <c r="BK24" t="s">
        <v>65</v>
      </c>
      <c r="BL24" s="1">
        <v>4.5254629629629629E-3</v>
      </c>
      <c r="BM24" t="s">
        <v>539</v>
      </c>
      <c r="BN24" s="5" t="s">
        <v>736</v>
      </c>
      <c r="BO24" s="5" t="s">
        <v>1148</v>
      </c>
      <c r="BP24" s="11" t="b">
        <f t="shared" ca="1" si="18"/>
        <v>0</v>
      </c>
      <c r="BQ24" s="11" t="b">
        <f t="shared" ca="1" si="18"/>
        <v>0</v>
      </c>
      <c r="BR24" s="11" t="b">
        <f t="shared" ca="1" si="18"/>
        <v>0</v>
      </c>
      <c r="BS24" s="11" t="b">
        <f t="shared" ca="1" si="18"/>
        <v>0</v>
      </c>
      <c r="BT24" s="11" t="b">
        <f t="shared" ca="1" si="18"/>
        <v>1</v>
      </c>
      <c r="BU24" s="11" t="b">
        <f t="shared" ca="1" si="18"/>
        <v>0</v>
      </c>
      <c r="BX24" s="11" t="b">
        <f t="shared" ca="1" si="8"/>
        <v>0</v>
      </c>
      <c r="BY24" s="11" t="b">
        <f t="shared" si="14"/>
        <v>0</v>
      </c>
      <c r="BZ24" s="11" t="b">
        <f t="shared" ca="1" si="19"/>
        <v>0</v>
      </c>
      <c r="CA24" s="11" t="b">
        <f t="shared" ca="1" si="19"/>
        <v>0</v>
      </c>
      <c r="CB24" s="11" t="b">
        <f t="shared" ca="1" si="19"/>
        <v>0</v>
      </c>
      <c r="CC24" s="11" t="b">
        <f t="shared" ca="1" si="19"/>
        <v>0</v>
      </c>
      <c r="CD24" s="11" t="b">
        <f t="shared" ca="1" si="19"/>
        <v>0</v>
      </c>
      <c r="CE24" s="11" t="b">
        <f t="shared" ca="1" si="19"/>
        <v>0</v>
      </c>
      <c r="CF24" s="11" t="b">
        <f t="shared" ca="1" si="19"/>
        <v>0</v>
      </c>
      <c r="CG24" s="11" t="b">
        <f t="shared" ca="1" si="19"/>
        <v>0</v>
      </c>
      <c r="CH24" s="11" t="b">
        <f t="shared" ca="1" si="19"/>
        <v>0</v>
      </c>
      <c r="CI24" s="11" t="b">
        <f t="shared" ca="1" si="19"/>
        <v>0</v>
      </c>
      <c r="CJ24" s="11" t="b">
        <f t="shared" ca="1" si="19"/>
        <v>0</v>
      </c>
      <c r="CK24" s="11" t="b">
        <f t="shared" ca="1" si="19"/>
        <v>0</v>
      </c>
      <c r="CL24" s="11" t="b">
        <f t="shared" ca="1" si="19"/>
        <v>0</v>
      </c>
      <c r="CM24" s="11" t="b">
        <f t="shared" ca="1" si="19"/>
        <v>0</v>
      </c>
      <c r="CN24" s="11" t="b">
        <f t="shared" ca="1" si="15"/>
        <v>0</v>
      </c>
      <c r="CO24" s="11" t="b">
        <f t="shared" ca="1" si="10"/>
        <v>0</v>
      </c>
      <c r="CP24" t="s">
        <v>540</v>
      </c>
    </row>
    <row r="25" spans="1:94">
      <c r="A25" t="s">
        <v>541</v>
      </c>
      <c r="B25" t="s">
        <v>542</v>
      </c>
      <c r="C25" t="s">
        <v>281</v>
      </c>
      <c r="D25" t="s">
        <v>70</v>
      </c>
      <c r="E25" t="s">
        <v>55</v>
      </c>
      <c r="F25" t="s">
        <v>543</v>
      </c>
      <c r="G25" t="s">
        <v>96</v>
      </c>
      <c r="H25" t="s">
        <v>544</v>
      </c>
      <c r="I25" t="str">
        <f t="shared" si="0"/>
        <v xml:space="preserve">The Netherlands </v>
      </c>
      <c r="J25" t="s">
        <v>74</v>
      </c>
      <c r="K25" t="s">
        <v>60</v>
      </c>
      <c r="L25">
        <v>4</v>
      </c>
      <c r="M25">
        <v>3</v>
      </c>
      <c r="N25">
        <v>4</v>
      </c>
      <c r="O25">
        <v>2</v>
      </c>
      <c r="P25">
        <v>3</v>
      </c>
      <c r="Q25">
        <v>4</v>
      </c>
      <c r="R25">
        <v>3</v>
      </c>
      <c r="S25">
        <v>0</v>
      </c>
      <c r="U25">
        <v>4</v>
      </c>
      <c r="V25">
        <v>5</v>
      </c>
      <c r="W25">
        <v>5</v>
      </c>
      <c r="X25">
        <v>4</v>
      </c>
      <c r="Y25">
        <v>3</v>
      </c>
      <c r="Z25">
        <v>5</v>
      </c>
      <c r="AA25">
        <v>6</v>
      </c>
      <c r="AB25">
        <v>3</v>
      </c>
      <c r="AC25">
        <v>3</v>
      </c>
      <c r="AD25">
        <v>3</v>
      </c>
      <c r="AE25" s="48">
        <f t="shared" si="13"/>
        <v>4.25</v>
      </c>
      <c r="AF25" s="35">
        <v>6</v>
      </c>
      <c r="AG25">
        <v>3</v>
      </c>
      <c r="AH25">
        <v>4</v>
      </c>
      <c r="AI25">
        <v>5</v>
      </c>
      <c r="AJ25">
        <v>6</v>
      </c>
      <c r="AK25">
        <v>6</v>
      </c>
      <c r="AL25">
        <v>5</v>
      </c>
      <c r="AM25">
        <v>5</v>
      </c>
      <c r="AN25" s="48">
        <f t="shared" si="11"/>
        <v>5</v>
      </c>
      <c r="AO25">
        <v>4</v>
      </c>
      <c r="AP25">
        <v>3</v>
      </c>
      <c r="AQ25">
        <v>4</v>
      </c>
      <c r="AR25">
        <v>4</v>
      </c>
      <c r="AS25">
        <v>5</v>
      </c>
      <c r="AT25">
        <v>6</v>
      </c>
      <c r="AU25" s="48">
        <f t="shared" si="12"/>
        <v>4</v>
      </c>
      <c r="AV25">
        <v>6</v>
      </c>
      <c r="AW25">
        <f t="shared" si="1"/>
        <v>5</v>
      </c>
      <c r="AX25">
        <f t="shared" si="2"/>
        <v>1</v>
      </c>
      <c r="AY25">
        <f t="shared" si="3"/>
        <v>4.25</v>
      </c>
      <c r="AZ25">
        <f t="shared" si="4"/>
        <v>1</v>
      </c>
      <c r="BA25" t="s">
        <v>297</v>
      </c>
      <c r="BB25" t="s">
        <v>104</v>
      </c>
      <c r="BC25" t="s">
        <v>427</v>
      </c>
      <c r="BD25">
        <v>2</v>
      </c>
      <c r="BF25">
        <f t="shared" si="5"/>
        <v>2</v>
      </c>
      <c r="BG25">
        <v>1</v>
      </c>
      <c r="BH25">
        <v>3</v>
      </c>
      <c r="BI25">
        <f t="shared" si="6"/>
        <v>1</v>
      </c>
      <c r="BJ25" t="s">
        <v>545</v>
      </c>
      <c r="BK25" t="s">
        <v>301</v>
      </c>
      <c r="BL25" s="1">
        <v>5.8101851851851856E-3</v>
      </c>
      <c r="BM25" t="s">
        <v>546</v>
      </c>
      <c r="BN25" s="5" t="s">
        <v>736</v>
      </c>
      <c r="BP25" s="11" t="b">
        <f t="shared" ca="1" si="18"/>
        <v>0</v>
      </c>
      <c r="BQ25" s="11" t="b">
        <f t="shared" ca="1" si="18"/>
        <v>0</v>
      </c>
      <c r="BR25" s="11" t="b">
        <f t="shared" ca="1" si="18"/>
        <v>0</v>
      </c>
      <c r="BS25" s="11" t="b">
        <f t="shared" ca="1" si="18"/>
        <v>0</v>
      </c>
      <c r="BT25" s="11" t="b">
        <f t="shared" ca="1" si="18"/>
        <v>0</v>
      </c>
      <c r="BU25" s="11" t="b">
        <f t="shared" ca="1" si="18"/>
        <v>0</v>
      </c>
      <c r="BX25" s="11" t="b">
        <f t="shared" ca="1" si="8"/>
        <v>0</v>
      </c>
      <c r="BY25" s="11" t="b">
        <f t="shared" si="14"/>
        <v>0</v>
      </c>
      <c r="BZ25" s="11" t="b">
        <f t="shared" ca="1" si="19"/>
        <v>0</v>
      </c>
      <c r="CA25" s="11" t="b">
        <f t="shared" ca="1" si="19"/>
        <v>0</v>
      </c>
      <c r="CB25" s="11" t="b">
        <f t="shared" ca="1" si="19"/>
        <v>0</v>
      </c>
      <c r="CC25" s="11" t="b">
        <f t="shared" ca="1" si="19"/>
        <v>0</v>
      </c>
      <c r="CD25" s="11" t="b">
        <f t="shared" ca="1" si="19"/>
        <v>0</v>
      </c>
      <c r="CE25" s="11" t="b">
        <f t="shared" ca="1" si="19"/>
        <v>0</v>
      </c>
      <c r="CF25" s="11" t="b">
        <f t="shared" ca="1" si="19"/>
        <v>0</v>
      </c>
      <c r="CG25" s="11" t="b">
        <f t="shared" ca="1" si="19"/>
        <v>0</v>
      </c>
      <c r="CH25" s="11" t="b">
        <f t="shared" ca="1" si="19"/>
        <v>0</v>
      </c>
      <c r="CI25" s="11" t="b">
        <f t="shared" ca="1" si="19"/>
        <v>0</v>
      </c>
      <c r="CJ25" s="11" t="b">
        <f t="shared" ca="1" si="19"/>
        <v>0</v>
      </c>
      <c r="CK25" s="11" t="b">
        <f t="shared" ca="1" si="19"/>
        <v>0</v>
      </c>
      <c r="CL25" s="11" t="b">
        <f t="shared" ca="1" si="19"/>
        <v>0</v>
      </c>
      <c r="CM25" s="11" t="b">
        <f t="shared" ca="1" si="19"/>
        <v>0</v>
      </c>
      <c r="CN25" s="11" t="b">
        <f t="shared" ca="1" si="15"/>
        <v>0</v>
      </c>
      <c r="CO25" s="11" t="b">
        <f t="shared" ca="1" si="10"/>
        <v>0</v>
      </c>
    </row>
    <row r="26" spans="1:94">
      <c r="A26" t="s">
        <v>560</v>
      </c>
      <c r="B26" t="s">
        <v>561</v>
      </c>
      <c r="C26" t="s">
        <v>562</v>
      </c>
      <c r="D26" t="s">
        <v>54</v>
      </c>
      <c r="E26" t="s">
        <v>144</v>
      </c>
      <c r="F26" t="s">
        <v>116</v>
      </c>
      <c r="G26" t="s">
        <v>72</v>
      </c>
      <c r="H26" t="s">
        <v>204</v>
      </c>
      <c r="I26" t="str">
        <f t="shared" si="0"/>
        <v>Spain</v>
      </c>
      <c r="J26" t="s">
        <v>74</v>
      </c>
      <c r="K26" t="s">
        <v>60</v>
      </c>
      <c r="L26">
        <v>3</v>
      </c>
      <c r="M26">
        <v>1</v>
      </c>
      <c r="N26">
        <v>2</v>
      </c>
      <c r="O26">
        <v>1</v>
      </c>
      <c r="P26">
        <v>3</v>
      </c>
      <c r="Q26">
        <v>4</v>
      </c>
      <c r="R26">
        <v>3</v>
      </c>
      <c r="S26">
        <v>0</v>
      </c>
      <c r="U26">
        <v>4</v>
      </c>
      <c r="V26">
        <v>5</v>
      </c>
      <c r="W26">
        <v>5</v>
      </c>
      <c r="X26">
        <v>5</v>
      </c>
      <c r="Y26">
        <v>6</v>
      </c>
      <c r="Z26">
        <v>5</v>
      </c>
      <c r="AA26">
        <v>5</v>
      </c>
      <c r="AB26">
        <v>5</v>
      </c>
      <c r="AC26">
        <v>2</v>
      </c>
      <c r="AD26">
        <v>4</v>
      </c>
      <c r="AE26" s="48">
        <f t="shared" si="13"/>
        <v>5</v>
      </c>
      <c r="AF26" s="35">
        <v>5</v>
      </c>
      <c r="AG26">
        <v>5</v>
      </c>
      <c r="AH26">
        <v>5</v>
      </c>
      <c r="AI26">
        <v>4</v>
      </c>
      <c r="AJ26">
        <v>6</v>
      </c>
      <c r="AK26">
        <v>5</v>
      </c>
      <c r="AL26">
        <v>5</v>
      </c>
      <c r="AM26">
        <v>4</v>
      </c>
      <c r="AN26" s="48">
        <f t="shared" si="11"/>
        <v>4.875</v>
      </c>
      <c r="AO26">
        <v>5</v>
      </c>
      <c r="AP26">
        <v>5</v>
      </c>
      <c r="AQ26">
        <v>5</v>
      </c>
      <c r="AR26">
        <v>5</v>
      </c>
      <c r="AS26">
        <v>5</v>
      </c>
      <c r="AT26">
        <v>6</v>
      </c>
      <c r="AU26" s="48">
        <f t="shared" si="12"/>
        <v>5</v>
      </c>
      <c r="AV26">
        <v>3</v>
      </c>
      <c r="AW26">
        <f t="shared" si="1"/>
        <v>4.875</v>
      </c>
      <c r="AX26">
        <f t="shared" si="2"/>
        <v>1</v>
      </c>
      <c r="AY26">
        <f t="shared" si="3"/>
        <v>5</v>
      </c>
      <c r="AZ26">
        <f t="shared" si="4"/>
        <v>1</v>
      </c>
      <c r="BA26" t="s">
        <v>61</v>
      </c>
      <c r="BB26" t="s">
        <v>552</v>
      </c>
      <c r="BC26" t="s">
        <v>563</v>
      </c>
      <c r="BD26">
        <v>2</v>
      </c>
      <c r="BF26">
        <f t="shared" si="5"/>
        <v>2</v>
      </c>
      <c r="BG26">
        <v>2</v>
      </c>
      <c r="BH26">
        <v>4</v>
      </c>
      <c r="BI26">
        <f t="shared" si="6"/>
        <v>1</v>
      </c>
      <c r="BJ26" t="s">
        <v>564</v>
      </c>
      <c r="BK26" t="s">
        <v>236</v>
      </c>
      <c r="BL26" s="1">
        <v>4.6759259259259263E-3</v>
      </c>
      <c r="BM26" t="s">
        <v>565</v>
      </c>
      <c r="BN26" s="5" t="s">
        <v>736</v>
      </c>
      <c r="BO26" s="5" t="s">
        <v>1144</v>
      </c>
      <c r="BP26" s="11" t="b">
        <f t="shared" ca="1" si="18"/>
        <v>1</v>
      </c>
      <c r="BQ26" s="11" t="b">
        <f t="shared" ca="1" si="18"/>
        <v>0</v>
      </c>
      <c r="BR26" s="11" t="b">
        <f t="shared" ca="1" si="18"/>
        <v>0</v>
      </c>
      <c r="BS26" s="11" t="b">
        <f t="shared" ca="1" si="18"/>
        <v>0</v>
      </c>
      <c r="BT26" s="11" t="b">
        <f t="shared" ca="1" si="18"/>
        <v>0</v>
      </c>
      <c r="BU26" s="11" t="b">
        <f t="shared" ca="1" si="18"/>
        <v>0</v>
      </c>
      <c r="BX26" s="11" t="b">
        <f t="shared" ca="1" si="8"/>
        <v>0</v>
      </c>
      <c r="BY26" s="11" t="b">
        <f t="shared" si="14"/>
        <v>0</v>
      </c>
      <c r="BZ26" s="11" t="b">
        <f t="shared" ca="1" si="19"/>
        <v>0</v>
      </c>
      <c r="CA26" s="11" t="b">
        <f t="shared" ca="1" si="19"/>
        <v>0</v>
      </c>
      <c r="CB26" s="11" t="b">
        <f t="shared" ca="1" si="19"/>
        <v>0</v>
      </c>
      <c r="CC26" s="11" t="b">
        <f t="shared" ca="1" si="19"/>
        <v>0</v>
      </c>
      <c r="CD26" s="11" t="b">
        <f t="shared" ca="1" si="19"/>
        <v>0</v>
      </c>
      <c r="CE26" s="11" t="b">
        <f t="shared" ca="1" si="19"/>
        <v>0</v>
      </c>
      <c r="CF26" s="11" t="b">
        <f t="shared" ca="1" si="19"/>
        <v>0</v>
      </c>
      <c r="CG26" s="11" t="b">
        <f t="shared" ca="1" si="19"/>
        <v>0</v>
      </c>
      <c r="CH26" s="11" t="b">
        <f t="shared" ca="1" si="19"/>
        <v>0</v>
      </c>
      <c r="CI26" s="11" t="b">
        <f t="shared" ca="1" si="19"/>
        <v>0</v>
      </c>
      <c r="CJ26" s="11" t="b">
        <f t="shared" ca="1" si="19"/>
        <v>0</v>
      </c>
      <c r="CK26" s="11" t="b">
        <f t="shared" ca="1" si="19"/>
        <v>0</v>
      </c>
      <c r="CL26" s="11" t="b">
        <f t="shared" ca="1" si="19"/>
        <v>0</v>
      </c>
      <c r="CM26" s="11" t="b">
        <f t="shared" ca="1" si="19"/>
        <v>0</v>
      </c>
      <c r="CN26" s="11" t="b">
        <f t="shared" ca="1" si="15"/>
        <v>0</v>
      </c>
      <c r="CO26" s="11" t="b">
        <f t="shared" ca="1" si="10"/>
        <v>0</v>
      </c>
    </row>
    <row r="27" spans="1:94">
      <c r="A27" t="s">
        <v>569</v>
      </c>
      <c r="B27" t="s">
        <v>570</v>
      </c>
      <c r="C27" t="s">
        <v>562</v>
      </c>
      <c r="D27" t="s">
        <v>54</v>
      </c>
      <c r="E27" t="s">
        <v>71</v>
      </c>
      <c r="F27" t="s">
        <v>116</v>
      </c>
      <c r="G27" t="s">
        <v>96</v>
      </c>
      <c r="H27" t="s">
        <v>58</v>
      </c>
      <c r="I27" t="str">
        <f t="shared" si="0"/>
        <v>Portugal</v>
      </c>
      <c r="J27" t="s">
        <v>74</v>
      </c>
      <c r="K27" t="s">
        <v>60</v>
      </c>
      <c r="L27">
        <v>5</v>
      </c>
      <c r="M27">
        <v>4</v>
      </c>
      <c r="N27">
        <v>5</v>
      </c>
      <c r="O27">
        <v>3</v>
      </c>
      <c r="P27">
        <v>5</v>
      </c>
      <c r="Q27">
        <v>5</v>
      </c>
      <c r="R27">
        <v>5</v>
      </c>
      <c r="S27">
        <v>0</v>
      </c>
      <c r="U27">
        <v>5</v>
      </c>
      <c r="V27">
        <v>5</v>
      </c>
      <c r="W27">
        <v>6</v>
      </c>
      <c r="X27">
        <v>5</v>
      </c>
      <c r="Y27">
        <v>6</v>
      </c>
      <c r="Z27">
        <v>5</v>
      </c>
      <c r="AA27">
        <v>5</v>
      </c>
      <c r="AB27">
        <v>4</v>
      </c>
      <c r="AC27">
        <v>0</v>
      </c>
      <c r="AD27">
        <v>6</v>
      </c>
      <c r="AE27" s="48">
        <f t="shared" si="13"/>
        <v>5.25</v>
      </c>
      <c r="AF27" s="35">
        <v>6</v>
      </c>
      <c r="AG27">
        <v>4</v>
      </c>
      <c r="AH27">
        <v>5</v>
      </c>
      <c r="AI27">
        <v>5</v>
      </c>
      <c r="AJ27">
        <v>6</v>
      </c>
      <c r="AK27">
        <v>5</v>
      </c>
      <c r="AL27">
        <v>6</v>
      </c>
      <c r="AM27">
        <v>4</v>
      </c>
      <c r="AN27" s="48">
        <f t="shared" si="11"/>
        <v>5.125</v>
      </c>
      <c r="AO27">
        <v>5</v>
      </c>
      <c r="AP27">
        <v>6</v>
      </c>
      <c r="AQ27">
        <v>5</v>
      </c>
      <c r="AR27">
        <v>5</v>
      </c>
      <c r="AS27">
        <v>5</v>
      </c>
      <c r="AT27">
        <v>6</v>
      </c>
      <c r="AU27" s="48">
        <f t="shared" si="12"/>
        <v>5.2</v>
      </c>
      <c r="AV27">
        <v>3</v>
      </c>
      <c r="AW27">
        <f t="shared" si="1"/>
        <v>5.125</v>
      </c>
      <c r="AX27">
        <f t="shared" si="2"/>
        <v>1</v>
      </c>
      <c r="AY27">
        <f t="shared" si="3"/>
        <v>5.25</v>
      </c>
      <c r="AZ27">
        <f t="shared" si="4"/>
        <v>1</v>
      </c>
      <c r="BA27" t="s">
        <v>282</v>
      </c>
      <c r="BB27" t="s">
        <v>198</v>
      </c>
      <c r="BC27" t="s">
        <v>571</v>
      </c>
      <c r="BD27">
        <v>2</v>
      </c>
      <c r="BF27">
        <f t="shared" si="5"/>
        <v>2</v>
      </c>
      <c r="BG27">
        <v>1</v>
      </c>
      <c r="BH27">
        <v>2</v>
      </c>
      <c r="BI27">
        <f t="shared" si="6"/>
        <v>1</v>
      </c>
      <c r="BJ27" t="s">
        <v>369</v>
      </c>
      <c r="BK27" t="s">
        <v>370</v>
      </c>
      <c r="BL27" s="1">
        <v>4.0856481481481481E-3</v>
      </c>
      <c r="BN27" s="5" t="s">
        <v>1041</v>
      </c>
      <c r="BP27" s="11" t="b">
        <f t="shared" ca="1" si="18"/>
        <v>0</v>
      </c>
      <c r="BQ27" s="11" t="b">
        <f t="shared" ca="1" si="18"/>
        <v>0</v>
      </c>
      <c r="BR27" s="11" t="b">
        <f t="shared" ca="1" si="18"/>
        <v>0</v>
      </c>
      <c r="BS27" s="11" t="b">
        <f t="shared" ca="1" si="18"/>
        <v>0</v>
      </c>
      <c r="BT27" s="11" t="b">
        <f t="shared" ca="1" si="18"/>
        <v>0</v>
      </c>
      <c r="BU27" s="11" t="b">
        <f t="shared" ca="1" si="18"/>
        <v>0</v>
      </c>
      <c r="BX27" s="11" t="b">
        <f t="shared" ca="1" si="8"/>
        <v>0</v>
      </c>
      <c r="BY27" s="11" t="b">
        <f t="shared" si="14"/>
        <v>0</v>
      </c>
      <c r="BZ27" s="11" t="b">
        <f t="shared" ca="1" si="19"/>
        <v>0</v>
      </c>
      <c r="CA27" s="11" t="b">
        <f t="shared" ca="1" si="19"/>
        <v>0</v>
      </c>
      <c r="CB27" s="11" t="b">
        <f t="shared" ca="1" si="19"/>
        <v>0</v>
      </c>
      <c r="CC27" s="11" t="b">
        <f t="shared" ca="1" si="19"/>
        <v>0</v>
      </c>
      <c r="CD27" s="11" t="b">
        <f t="shared" ca="1" si="19"/>
        <v>0</v>
      </c>
      <c r="CE27" s="11" t="b">
        <f t="shared" ca="1" si="19"/>
        <v>0</v>
      </c>
      <c r="CF27" s="11" t="b">
        <f t="shared" ca="1" si="19"/>
        <v>0</v>
      </c>
      <c r="CG27" s="11" t="b">
        <f t="shared" ca="1" si="19"/>
        <v>0</v>
      </c>
      <c r="CH27" s="11" t="b">
        <f t="shared" ca="1" si="19"/>
        <v>0</v>
      </c>
      <c r="CI27" s="11" t="b">
        <f t="shared" ca="1" si="19"/>
        <v>0</v>
      </c>
      <c r="CJ27" s="11" t="b">
        <f t="shared" ca="1" si="19"/>
        <v>0</v>
      </c>
      <c r="CK27" s="11" t="b">
        <f t="shared" ca="1" si="19"/>
        <v>0</v>
      </c>
      <c r="CL27" s="11" t="b">
        <f t="shared" ca="1" si="19"/>
        <v>0</v>
      </c>
      <c r="CM27" s="11" t="b">
        <f t="shared" ca="1" si="19"/>
        <v>0</v>
      </c>
      <c r="CN27" s="11" t="b">
        <f t="shared" ca="1" si="15"/>
        <v>0</v>
      </c>
      <c r="CO27" s="11" t="b">
        <f t="shared" ca="1" si="10"/>
        <v>0</v>
      </c>
    </row>
    <row r="28" spans="1:94">
      <c r="A28" t="s">
        <v>572</v>
      </c>
      <c r="B28" t="s">
        <v>573</v>
      </c>
      <c r="C28" t="s">
        <v>562</v>
      </c>
      <c r="D28" t="s">
        <v>70</v>
      </c>
      <c r="E28" t="s">
        <v>55</v>
      </c>
      <c r="F28" t="s">
        <v>56</v>
      </c>
      <c r="G28" t="s">
        <v>72</v>
      </c>
      <c r="H28" t="s">
        <v>58</v>
      </c>
      <c r="I28" t="str">
        <f t="shared" si="0"/>
        <v>Portugal</v>
      </c>
      <c r="J28" t="s">
        <v>59</v>
      </c>
      <c r="K28" t="s">
        <v>60</v>
      </c>
      <c r="L28">
        <v>2</v>
      </c>
      <c r="M28">
        <v>2</v>
      </c>
      <c r="N28">
        <v>3</v>
      </c>
      <c r="O28">
        <v>3</v>
      </c>
      <c r="P28">
        <v>4</v>
      </c>
      <c r="Q28">
        <v>5</v>
      </c>
      <c r="R28">
        <v>5</v>
      </c>
      <c r="S28">
        <v>0</v>
      </c>
      <c r="U28">
        <v>5</v>
      </c>
      <c r="V28">
        <v>3</v>
      </c>
      <c r="W28">
        <v>5</v>
      </c>
      <c r="X28">
        <v>0</v>
      </c>
      <c r="Y28">
        <v>3</v>
      </c>
      <c r="Z28">
        <v>0</v>
      </c>
      <c r="AA28">
        <v>3</v>
      </c>
      <c r="AB28">
        <v>0</v>
      </c>
      <c r="AC28">
        <v>0</v>
      </c>
      <c r="AD28">
        <v>6</v>
      </c>
      <c r="AE28" s="48">
        <f t="shared" si="13"/>
        <v>2.5</v>
      </c>
      <c r="AF28" s="35">
        <v>4</v>
      </c>
      <c r="AG28">
        <v>3</v>
      </c>
      <c r="AH28">
        <v>5</v>
      </c>
      <c r="AI28">
        <v>3</v>
      </c>
      <c r="AJ28">
        <v>6</v>
      </c>
      <c r="AK28">
        <v>4</v>
      </c>
      <c r="AL28">
        <v>3</v>
      </c>
      <c r="AM28">
        <v>3</v>
      </c>
      <c r="AN28" s="48">
        <f t="shared" si="11"/>
        <v>3.875</v>
      </c>
      <c r="AO28">
        <v>4</v>
      </c>
      <c r="AP28">
        <v>4</v>
      </c>
      <c r="AQ28">
        <v>4</v>
      </c>
      <c r="AR28">
        <v>4</v>
      </c>
      <c r="AS28">
        <v>3</v>
      </c>
      <c r="AT28">
        <v>6</v>
      </c>
      <c r="AU28" s="48">
        <f t="shared" si="12"/>
        <v>3.8</v>
      </c>
      <c r="AV28">
        <v>0</v>
      </c>
      <c r="AW28">
        <f t="shared" si="1"/>
        <v>3.875</v>
      </c>
      <c r="AX28">
        <f t="shared" si="2"/>
        <v>1</v>
      </c>
      <c r="AY28">
        <f t="shared" si="3"/>
        <v>2.5</v>
      </c>
      <c r="AZ28">
        <f t="shared" si="4"/>
        <v>0</v>
      </c>
      <c r="BA28" t="s">
        <v>297</v>
      </c>
      <c r="BB28" t="s">
        <v>139</v>
      </c>
      <c r="BC28" t="s">
        <v>412</v>
      </c>
      <c r="BD28">
        <v>1</v>
      </c>
      <c r="BF28">
        <f t="shared" si="5"/>
        <v>1</v>
      </c>
      <c r="BG28">
        <v>1</v>
      </c>
      <c r="BH28">
        <v>1</v>
      </c>
      <c r="BI28">
        <f t="shared" si="6"/>
        <v>0</v>
      </c>
      <c r="BJ28" t="s">
        <v>574</v>
      </c>
      <c r="BK28" t="s">
        <v>301</v>
      </c>
      <c r="BL28" s="1">
        <v>2.1874999999999998E-3</v>
      </c>
      <c r="BM28" t="s">
        <v>575</v>
      </c>
      <c r="BN28" s="5" t="s">
        <v>736</v>
      </c>
      <c r="BO28" s="5" t="s">
        <v>1154</v>
      </c>
      <c r="BP28" s="11" t="b">
        <f t="shared" ca="1" si="18"/>
        <v>0</v>
      </c>
      <c r="BQ28" s="11" t="b">
        <f t="shared" ca="1" si="18"/>
        <v>0</v>
      </c>
      <c r="BR28" s="11" t="b">
        <f t="shared" ca="1" si="18"/>
        <v>0</v>
      </c>
      <c r="BS28" s="11" t="b">
        <f t="shared" ca="1" si="18"/>
        <v>0</v>
      </c>
      <c r="BT28" s="11" t="b">
        <f t="shared" ca="1" si="18"/>
        <v>0</v>
      </c>
      <c r="BU28" s="11" t="b">
        <f t="shared" ca="1" si="18"/>
        <v>0</v>
      </c>
      <c r="BV28" s="5" t="s">
        <v>1066</v>
      </c>
      <c r="BX28" s="11" t="b">
        <f t="shared" ca="1" si="8"/>
        <v>1</v>
      </c>
      <c r="BY28" s="11" t="b">
        <f t="shared" si="14"/>
        <v>0</v>
      </c>
      <c r="BZ28" s="11" t="b">
        <f t="shared" ca="1" si="19"/>
        <v>0</v>
      </c>
      <c r="CA28" s="11" t="b">
        <f t="shared" ca="1" si="19"/>
        <v>0</v>
      </c>
      <c r="CB28" s="11" t="b">
        <f t="shared" ca="1" si="19"/>
        <v>0</v>
      </c>
      <c r="CC28" s="11" t="b">
        <f t="shared" ca="1" si="19"/>
        <v>0</v>
      </c>
      <c r="CD28" s="11" t="b">
        <f t="shared" ca="1" si="19"/>
        <v>0</v>
      </c>
      <c r="CE28" s="11" t="b">
        <f t="shared" ca="1" si="19"/>
        <v>0</v>
      </c>
      <c r="CF28" s="11" t="b">
        <f t="shared" ca="1" si="19"/>
        <v>1</v>
      </c>
      <c r="CG28" s="11" t="b">
        <f t="shared" ca="1" si="19"/>
        <v>0</v>
      </c>
      <c r="CH28" s="11" t="b">
        <f t="shared" ca="1" si="19"/>
        <v>0</v>
      </c>
      <c r="CI28" s="11" t="b">
        <f t="shared" ca="1" si="19"/>
        <v>0</v>
      </c>
      <c r="CJ28" s="11" t="b">
        <f t="shared" ca="1" si="19"/>
        <v>0</v>
      </c>
      <c r="CK28" s="11" t="b">
        <f t="shared" ca="1" si="19"/>
        <v>0</v>
      </c>
      <c r="CL28" s="11" t="b">
        <f t="shared" ca="1" si="19"/>
        <v>0</v>
      </c>
      <c r="CM28" s="11" t="b">
        <f t="shared" ca="1" si="19"/>
        <v>0</v>
      </c>
      <c r="CN28" s="11" t="b">
        <f t="shared" ca="1" si="15"/>
        <v>0</v>
      </c>
      <c r="CO28" s="11" t="b">
        <f t="shared" ca="1" si="10"/>
        <v>0</v>
      </c>
      <c r="CP28" t="s">
        <v>151</v>
      </c>
    </row>
    <row r="29" spans="1:94">
      <c r="A29" t="s">
        <v>588</v>
      </c>
      <c r="B29" t="s">
        <v>589</v>
      </c>
      <c r="C29" t="s">
        <v>562</v>
      </c>
      <c r="D29" t="s">
        <v>54</v>
      </c>
      <c r="E29" t="s">
        <v>71</v>
      </c>
      <c r="F29" t="s">
        <v>222</v>
      </c>
      <c r="G29" t="s">
        <v>72</v>
      </c>
      <c r="H29" t="s">
        <v>254</v>
      </c>
      <c r="I29" t="str">
        <f t="shared" si="0"/>
        <v>Poland</v>
      </c>
      <c r="J29" t="s">
        <v>59</v>
      </c>
      <c r="K29" t="s">
        <v>60</v>
      </c>
      <c r="L29">
        <v>1</v>
      </c>
      <c r="M29">
        <v>4</v>
      </c>
      <c r="N29">
        <v>2</v>
      </c>
      <c r="O29">
        <v>3</v>
      </c>
      <c r="P29">
        <v>6</v>
      </c>
      <c r="Q29">
        <v>4</v>
      </c>
      <c r="R29">
        <v>4</v>
      </c>
      <c r="S29">
        <v>0</v>
      </c>
      <c r="U29">
        <v>6</v>
      </c>
      <c r="V29">
        <v>5</v>
      </c>
      <c r="W29">
        <v>4</v>
      </c>
      <c r="X29">
        <v>4</v>
      </c>
      <c r="Y29">
        <v>5</v>
      </c>
      <c r="Z29">
        <v>5</v>
      </c>
      <c r="AA29">
        <v>5</v>
      </c>
      <c r="AB29">
        <v>4</v>
      </c>
      <c r="AC29">
        <v>1</v>
      </c>
      <c r="AD29">
        <v>5</v>
      </c>
      <c r="AE29" s="48">
        <f t="shared" si="13"/>
        <v>4.625</v>
      </c>
      <c r="AF29" s="35">
        <v>4</v>
      </c>
      <c r="AG29">
        <v>3</v>
      </c>
      <c r="AH29">
        <v>5</v>
      </c>
      <c r="AI29">
        <v>4</v>
      </c>
      <c r="AJ29">
        <v>6</v>
      </c>
      <c r="AK29">
        <v>4</v>
      </c>
      <c r="AL29">
        <v>4</v>
      </c>
      <c r="AM29">
        <v>5</v>
      </c>
      <c r="AN29" s="48">
        <f t="shared" si="11"/>
        <v>4.375</v>
      </c>
      <c r="AO29">
        <v>5</v>
      </c>
      <c r="AP29">
        <v>5</v>
      </c>
      <c r="AQ29">
        <v>5</v>
      </c>
      <c r="AR29">
        <v>5</v>
      </c>
      <c r="AS29">
        <v>5</v>
      </c>
      <c r="AT29">
        <v>6</v>
      </c>
      <c r="AU29" s="48">
        <f t="shared" si="12"/>
        <v>5</v>
      </c>
      <c r="AV29">
        <v>2</v>
      </c>
      <c r="AW29">
        <f t="shared" si="1"/>
        <v>4.375</v>
      </c>
      <c r="AX29">
        <f t="shared" si="2"/>
        <v>1</v>
      </c>
      <c r="AY29">
        <f t="shared" si="3"/>
        <v>4.625</v>
      </c>
      <c r="AZ29">
        <f t="shared" si="4"/>
        <v>1</v>
      </c>
      <c r="BA29" t="s">
        <v>86</v>
      </c>
      <c r="BB29" t="s">
        <v>590</v>
      </c>
      <c r="BC29" t="s">
        <v>591</v>
      </c>
      <c r="BD29">
        <v>1</v>
      </c>
      <c r="BF29">
        <f t="shared" si="5"/>
        <v>1</v>
      </c>
      <c r="BG29">
        <v>1</v>
      </c>
      <c r="BH29">
        <v>5</v>
      </c>
      <c r="BI29">
        <f t="shared" si="6"/>
        <v>1</v>
      </c>
      <c r="BJ29" t="s">
        <v>168</v>
      </c>
      <c r="BK29" t="s">
        <v>90</v>
      </c>
      <c r="BL29" s="1">
        <v>8.9583333333333338E-3</v>
      </c>
      <c r="BM29" t="s">
        <v>592</v>
      </c>
      <c r="BN29" s="5" t="s">
        <v>1042</v>
      </c>
      <c r="BP29" s="11" t="b">
        <f t="shared" ca="1" si="18"/>
        <v>0</v>
      </c>
      <c r="BQ29" s="11" t="b">
        <f t="shared" ca="1" si="18"/>
        <v>0</v>
      </c>
      <c r="BR29" s="11" t="b">
        <f t="shared" ca="1" si="18"/>
        <v>0</v>
      </c>
      <c r="BS29" s="11" t="b">
        <f t="shared" ca="1" si="18"/>
        <v>0</v>
      </c>
      <c r="BT29" s="11" t="b">
        <f t="shared" ca="1" si="18"/>
        <v>0</v>
      </c>
      <c r="BU29" s="11" t="b">
        <f t="shared" ca="1" si="18"/>
        <v>0</v>
      </c>
      <c r="BV29" s="5" t="s">
        <v>1068</v>
      </c>
      <c r="BW29" s="5" t="s">
        <v>1069</v>
      </c>
      <c r="BX29" s="11" t="b">
        <f t="shared" ca="1" si="8"/>
        <v>0</v>
      </c>
      <c r="BY29" s="11" t="b">
        <f t="shared" si="14"/>
        <v>0</v>
      </c>
      <c r="BZ29" s="11" t="b">
        <f t="shared" ca="1" si="19"/>
        <v>0</v>
      </c>
      <c r="CA29" s="11" t="b">
        <f t="shared" ca="1" si="19"/>
        <v>0</v>
      </c>
      <c r="CB29" s="11" t="b">
        <f t="shared" ca="1" si="19"/>
        <v>0</v>
      </c>
      <c r="CC29" s="11" t="b">
        <f t="shared" ca="1" si="19"/>
        <v>0</v>
      </c>
      <c r="CD29" s="11" t="b">
        <f t="shared" ca="1" si="19"/>
        <v>1</v>
      </c>
      <c r="CE29" s="11" t="b">
        <f t="shared" ca="1" si="19"/>
        <v>0</v>
      </c>
      <c r="CF29" s="11" t="b">
        <f t="shared" ca="1" si="19"/>
        <v>0</v>
      </c>
      <c r="CG29" s="11" t="b">
        <f t="shared" ca="1" si="19"/>
        <v>0</v>
      </c>
      <c r="CH29" s="11" t="b">
        <f t="shared" ca="1" si="19"/>
        <v>0</v>
      </c>
      <c r="CI29" s="11" t="b">
        <f t="shared" ca="1" si="19"/>
        <v>0</v>
      </c>
      <c r="CJ29" s="11" t="b">
        <f t="shared" ca="1" si="19"/>
        <v>0</v>
      </c>
      <c r="CK29" s="11" t="b">
        <f t="shared" ca="1" si="19"/>
        <v>0</v>
      </c>
      <c r="CL29" s="11" t="b">
        <f t="shared" ca="1" si="19"/>
        <v>0</v>
      </c>
      <c r="CM29" s="11" t="b">
        <f t="shared" ca="1" si="19"/>
        <v>0</v>
      </c>
      <c r="CN29" s="11" t="b">
        <f t="shared" ca="1" si="15"/>
        <v>0</v>
      </c>
      <c r="CO29" s="11" t="b">
        <f t="shared" ca="1" si="10"/>
        <v>0</v>
      </c>
    </row>
    <row r="30" spans="1:94">
      <c r="A30" t="s">
        <v>593</v>
      </c>
      <c r="B30" t="s">
        <v>594</v>
      </c>
      <c r="C30" t="s">
        <v>562</v>
      </c>
      <c r="D30" t="s">
        <v>54</v>
      </c>
      <c r="E30" t="s">
        <v>82</v>
      </c>
      <c r="F30" t="s">
        <v>116</v>
      </c>
      <c r="G30" t="s">
        <v>72</v>
      </c>
      <c r="H30" t="s">
        <v>58</v>
      </c>
      <c r="I30" t="str">
        <f t="shared" si="0"/>
        <v>Portugal</v>
      </c>
      <c r="J30" t="s">
        <v>59</v>
      </c>
      <c r="K30" t="s">
        <v>60</v>
      </c>
      <c r="L30">
        <v>1</v>
      </c>
      <c r="M30">
        <v>5</v>
      </c>
      <c r="N30">
        <v>3</v>
      </c>
      <c r="O30">
        <v>4</v>
      </c>
      <c r="P30">
        <v>6</v>
      </c>
      <c r="Q30">
        <v>6</v>
      </c>
      <c r="R30">
        <v>5</v>
      </c>
      <c r="S30">
        <v>0</v>
      </c>
      <c r="U30">
        <v>5</v>
      </c>
      <c r="V30">
        <v>2</v>
      </c>
      <c r="W30">
        <v>1</v>
      </c>
      <c r="X30">
        <v>2</v>
      </c>
      <c r="Y30">
        <v>2</v>
      </c>
      <c r="Z30">
        <v>2</v>
      </c>
      <c r="AA30">
        <v>5</v>
      </c>
      <c r="AB30">
        <v>4</v>
      </c>
      <c r="AC30">
        <v>2</v>
      </c>
      <c r="AD30">
        <v>4</v>
      </c>
      <c r="AE30" s="48">
        <f t="shared" si="13"/>
        <v>2.75</v>
      </c>
      <c r="AF30" s="35">
        <v>4</v>
      </c>
      <c r="AG30">
        <v>1</v>
      </c>
      <c r="AH30">
        <v>1</v>
      </c>
      <c r="AI30">
        <v>1</v>
      </c>
      <c r="AJ30">
        <v>5</v>
      </c>
      <c r="AK30">
        <v>4</v>
      </c>
      <c r="AL30">
        <v>4</v>
      </c>
      <c r="AM30">
        <v>4</v>
      </c>
      <c r="AN30" s="48">
        <f t="shared" si="11"/>
        <v>3</v>
      </c>
      <c r="AO30">
        <v>3</v>
      </c>
      <c r="AP30">
        <v>2</v>
      </c>
      <c r="AQ30">
        <v>3</v>
      </c>
      <c r="AR30">
        <v>5</v>
      </c>
      <c r="AS30">
        <v>3</v>
      </c>
      <c r="AT30">
        <v>6</v>
      </c>
      <c r="AU30" s="48">
        <f t="shared" si="12"/>
        <v>3.2</v>
      </c>
      <c r="AV30">
        <v>2</v>
      </c>
      <c r="AW30">
        <f t="shared" si="1"/>
        <v>3</v>
      </c>
      <c r="AX30">
        <f t="shared" si="2"/>
        <v>0</v>
      </c>
      <c r="AY30">
        <f t="shared" si="3"/>
        <v>2.75</v>
      </c>
      <c r="AZ30">
        <f t="shared" si="4"/>
        <v>0</v>
      </c>
      <c r="BA30" t="s">
        <v>282</v>
      </c>
      <c r="BB30" t="s">
        <v>595</v>
      </c>
      <c r="BC30" t="s">
        <v>596</v>
      </c>
      <c r="BD30">
        <v>2</v>
      </c>
      <c r="BF30">
        <f t="shared" si="5"/>
        <v>2</v>
      </c>
      <c r="BG30">
        <v>1</v>
      </c>
      <c r="BH30">
        <v>4</v>
      </c>
      <c r="BI30">
        <f t="shared" si="6"/>
        <v>1</v>
      </c>
      <c r="BJ30" t="s">
        <v>292</v>
      </c>
      <c r="BK30" t="s">
        <v>286</v>
      </c>
      <c r="BL30" s="1">
        <v>3.1828703703703702E-3</v>
      </c>
      <c r="BN30" s="5" t="s">
        <v>1041</v>
      </c>
      <c r="BP30" s="11" t="b">
        <f t="shared" ca="1" si="18"/>
        <v>0</v>
      </c>
      <c r="BQ30" s="11" t="b">
        <f t="shared" ca="1" si="18"/>
        <v>0</v>
      </c>
      <c r="BR30" s="11" t="b">
        <f t="shared" ca="1" si="18"/>
        <v>0</v>
      </c>
      <c r="BS30" s="11" t="b">
        <f t="shared" ca="1" si="18"/>
        <v>0</v>
      </c>
      <c r="BT30" s="11" t="b">
        <f t="shared" ca="1" si="18"/>
        <v>0</v>
      </c>
      <c r="BU30" s="11" t="b">
        <f t="shared" ca="1" si="18"/>
        <v>0</v>
      </c>
      <c r="BX30" s="11" t="b">
        <f t="shared" ca="1" si="8"/>
        <v>0</v>
      </c>
      <c r="BY30" s="11" t="b">
        <f t="shared" si="14"/>
        <v>0</v>
      </c>
      <c r="BZ30" s="11" t="b">
        <f t="shared" ca="1" si="19"/>
        <v>0</v>
      </c>
      <c r="CA30" s="11" t="b">
        <f t="shared" ca="1" si="19"/>
        <v>0</v>
      </c>
      <c r="CB30" s="11" t="b">
        <f t="shared" ca="1" si="19"/>
        <v>0</v>
      </c>
      <c r="CC30" s="11" t="b">
        <f t="shared" ca="1" si="19"/>
        <v>0</v>
      </c>
      <c r="CD30" s="11" t="b">
        <f t="shared" ca="1" si="19"/>
        <v>0</v>
      </c>
      <c r="CE30" s="11" t="b">
        <f t="shared" ca="1" si="19"/>
        <v>0</v>
      </c>
      <c r="CF30" s="11" t="b">
        <f t="shared" ca="1" si="19"/>
        <v>0</v>
      </c>
      <c r="CG30" s="11" t="b">
        <f t="shared" ca="1" si="19"/>
        <v>0</v>
      </c>
      <c r="CH30" s="11" t="b">
        <f t="shared" ca="1" si="19"/>
        <v>0</v>
      </c>
      <c r="CI30" s="11" t="b">
        <f t="shared" ca="1" si="19"/>
        <v>0</v>
      </c>
      <c r="CJ30" s="11" t="b">
        <f t="shared" ca="1" si="19"/>
        <v>0</v>
      </c>
      <c r="CK30" s="11" t="b">
        <f t="shared" ca="1" si="19"/>
        <v>0</v>
      </c>
      <c r="CL30" s="11" t="b">
        <f t="shared" ca="1" si="19"/>
        <v>0</v>
      </c>
      <c r="CM30" s="11" t="b">
        <f t="shared" ca="1" si="19"/>
        <v>0</v>
      </c>
      <c r="CN30" s="11" t="b">
        <f t="shared" ca="1" si="15"/>
        <v>0</v>
      </c>
      <c r="CO30" s="11" t="b">
        <f t="shared" ca="1" si="10"/>
        <v>0</v>
      </c>
    </row>
    <row r="31" spans="1:94">
      <c r="A31" t="s">
        <v>603</v>
      </c>
      <c r="B31" t="s">
        <v>604</v>
      </c>
      <c r="C31" t="s">
        <v>562</v>
      </c>
      <c r="D31" t="s">
        <v>70</v>
      </c>
      <c r="E31" t="s">
        <v>55</v>
      </c>
      <c r="F31" t="s">
        <v>56</v>
      </c>
      <c r="G31" t="s">
        <v>72</v>
      </c>
      <c r="H31" t="s">
        <v>254</v>
      </c>
      <c r="I31" t="str">
        <f t="shared" si="0"/>
        <v>Poland</v>
      </c>
      <c r="J31" t="s">
        <v>59</v>
      </c>
      <c r="K31" t="s">
        <v>444</v>
      </c>
      <c r="L31">
        <v>3</v>
      </c>
      <c r="M31">
        <v>2</v>
      </c>
      <c r="N31">
        <v>3</v>
      </c>
      <c r="O31">
        <v>4</v>
      </c>
      <c r="P31">
        <v>4</v>
      </c>
      <c r="Q31">
        <v>5</v>
      </c>
      <c r="R31">
        <v>3</v>
      </c>
      <c r="S31">
        <v>0</v>
      </c>
      <c r="U31">
        <v>6</v>
      </c>
      <c r="V31">
        <v>5</v>
      </c>
      <c r="W31">
        <v>4</v>
      </c>
      <c r="X31">
        <v>5</v>
      </c>
      <c r="Y31">
        <v>4</v>
      </c>
      <c r="Z31">
        <v>5</v>
      </c>
      <c r="AA31">
        <v>6</v>
      </c>
      <c r="AB31">
        <v>4</v>
      </c>
      <c r="AC31">
        <v>1</v>
      </c>
      <c r="AD31">
        <v>5</v>
      </c>
      <c r="AE31" s="48">
        <f t="shared" si="13"/>
        <v>4.75</v>
      </c>
      <c r="AF31" s="35">
        <v>5</v>
      </c>
      <c r="AG31">
        <v>5</v>
      </c>
      <c r="AH31">
        <v>6</v>
      </c>
      <c r="AI31">
        <v>6</v>
      </c>
      <c r="AJ31">
        <v>6</v>
      </c>
      <c r="AK31">
        <v>6</v>
      </c>
      <c r="AL31">
        <v>4</v>
      </c>
      <c r="AM31">
        <v>3</v>
      </c>
      <c r="AN31" s="48">
        <f t="shared" si="11"/>
        <v>5.125</v>
      </c>
      <c r="AO31">
        <v>6</v>
      </c>
      <c r="AP31">
        <v>6</v>
      </c>
      <c r="AQ31">
        <v>6</v>
      </c>
      <c r="AR31">
        <v>6</v>
      </c>
      <c r="AS31">
        <v>6</v>
      </c>
      <c r="AT31">
        <v>6</v>
      </c>
      <c r="AU31" s="48">
        <f t="shared" si="12"/>
        <v>6</v>
      </c>
      <c r="AV31">
        <v>2</v>
      </c>
      <c r="AW31">
        <f t="shared" si="1"/>
        <v>5.125</v>
      </c>
      <c r="AX31">
        <f t="shared" si="2"/>
        <v>1</v>
      </c>
      <c r="AY31">
        <f t="shared" si="3"/>
        <v>4.75</v>
      </c>
      <c r="AZ31">
        <f t="shared" si="4"/>
        <v>1</v>
      </c>
      <c r="BA31" t="s">
        <v>282</v>
      </c>
      <c r="BB31" t="s">
        <v>367</v>
      </c>
      <c r="BC31" t="s">
        <v>368</v>
      </c>
      <c r="BD31">
        <v>0</v>
      </c>
      <c r="BE31">
        <v>2</v>
      </c>
      <c r="BF31">
        <f t="shared" si="5"/>
        <v>2</v>
      </c>
      <c r="BG31">
        <v>1</v>
      </c>
      <c r="BH31">
        <v>2</v>
      </c>
      <c r="BI31">
        <f t="shared" si="6"/>
        <v>1</v>
      </c>
      <c r="BJ31" t="s">
        <v>292</v>
      </c>
      <c r="BK31" t="s">
        <v>286</v>
      </c>
      <c r="BL31" s="1">
        <v>9.3055555555555548E-3</v>
      </c>
      <c r="BM31" t="s">
        <v>605</v>
      </c>
      <c r="BN31" s="5" t="s">
        <v>1051</v>
      </c>
      <c r="BP31" s="11" t="b">
        <f t="shared" ref="BP31:BU40" ca="1" si="20">ISNUMBER(SEARCH(BP$2,$BO31))</f>
        <v>0</v>
      </c>
      <c r="BQ31" s="11" t="b">
        <f t="shared" ca="1" si="20"/>
        <v>0</v>
      </c>
      <c r="BR31" s="11" t="b">
        <f t="shared" ca="1" si="20"/>
        <v>0</v>
      </c>
      <c r="BS31" s="11" t="b">
        <f t="shared" ca="1" si="20"/>
        <v>0</v>
      </c>
      <c r="BT31" s="11" t="b">
        <f t="shared" ca="1" si="20"/>
        <v>0</v>
      </c>
      <c r="BU31" s="11" t="b">
        <f t="shared" ca="1" si="20"/>
        <v>0</v>
      </c>
      <c r="BV31" s="5" t="s">
        <v>1071</v>
      </c>
      <c r="BX31" s="11" t="b">
        <f t="shared" ca="1" si="8"/>
        <v>0</v>
      </c>
      <c r="BY31" s="11" t="b">
        <f t="shared" si="14"/>
        <v>0</v>
      </c>
      <c r="BZ31" s="11" t="b">
        <f t="shared" ref="BZ31:CM40" ca="1" si="21">ISNUMBER(SEARCH(BZ$2,$BV31))</f>
        <v>0</v>
      </c>
      <c r="CA31" s="11" t="b">
        <f t="shared" ca="1" si="21"/>
        <v>0</v>
      </c>
      <c r="CB31" s="11" t="b">
        <f t="shared" ca="1" si="21"/>
        <v>0</v>
      </c>
      <c r="CC31" s="11" t="b">
        <f t="shared" ca="1" si="21"/>
        <v>0</v>
      </c>
      <c r="CD31" s="11" t="b">
        <f t="shared" ca="1" si="21"/>
        <v>0</v>
      </c>
      <c r="CE31" s="11" t="b">
        <f t="shared" ca="1" si="21"/>
        <v>0</v>
      </c>
      <c r="CF31" s="11" t="b">
        <f t="shared" ca="1" si="21"/>
        <v>1</v>
      </c>
      <c r="CG31" s="11" t="b">
        <f t="shared" ca="1" si="21"/>
        <v>0</v>
      </c>
      <c r="CH31" s="11" t="b">
        <f t="shared" ca="1" si="21"/>
        <v>0</v>
      </c>
      <c r="CI31" s="11" t="b">
        <f t="shared" ca="1" si="21"/>
        <v>0</v>
      </c>
      <c r="CJ31" s="11" t="b">
        <f t="shared" ca="1" si="21"/>
        <v>0</v>
      </c>
      <c r="CK31" s="11" t="b">
        <f t="shared" ca="1" si="21"/>
        <v>0</v>
      </c>
      <c r="CL31" s="11" t="b">
        <f t="shared" ca="1" si="21"/>
        <v>0</v>
      </c>
      <c r="CM31" s="11" t="b">
        <f t="shared" ca="1" si="21"/>
        <v>0</v>
      </c>
      <c r="CN31" s="11" t="b">
        <f t="shared" ca="1" si="15"/>
        <v>0</v>
      </c>
      <c r="CO31" s="11" t="b">
        <f t="shared" ca="1" si="10"/>
        <v>0</v>
      </c>
      <c r="CP31" t="s">
        <v>92</v>
      </c>
    </row>
    <row r="32" spans="1:94">
      <c r="A32" t="s">
        <v>606</v>
      </c>
      <c r="B32" t="s">
        <v>607</v>
      </c>
      <c r="C32" t="s">
        <v>562</v>
      </c>
      <c r="D32" t="s">
        <v>54</v>
      </c>
      <c r="E32" t="s">
        <v>71</v>
      </c>
      <c r="F32" t="s">
        <v>116</v>
      </c>
      <c r="G32" t="s">
        <v>72</v>
      </c>
      <c r="H32" t="s">
        <v>608</v>
      </c>
      <c r="I32" t="str">
        <f t="shared" si="0"/>
        <v>greece</v>
      </c>
      <c r="J32" t="s">
        <v>74</v>
      </c>
      <c r="K32" t="s">
        <v>60</v>
      </c>
      <c r="L32">
        <v>3</v>
      </c>
      <c r="M32">
        <v>4</v>
      </c>
      <c r="N32">
        <v>3</v>
      </c>
      <c r="O32">
        <v>3</v>
      </c>
      <c r="P32">
        <v>5</v>
      </c>
      <c r="Q32">
        <v>4</v>
      </c>
      <c r="R32">
        <v>5</v>
      </c>
      <c r="S32">
        <v>0</v>
      </c>
      <c r="U32">
        <v>4</v>
      </c>
      <c r="V32">
        <v>6</v>
      </c>
      <c r="W32">
        <v>6</v>
      </c>
      <c r="X32">
        <v>6</v>
      </c>
      <c r="Y32">
        <v>6</v>
      </c>
      <c r="Z32">
        <v>6</v>
      </c>
      <c r="AA32">
        <v>6</v>
      </c>
      <c r="AB32">
        <v>5</v>
      </c>
      <c r="AC32">
        <v>1</v>
      </c>
      <c r="AD32">
        <v>5</v>
      </c>
      <c r="AE32" s="48">
        <f t="shared" si="13"/>
        <v>5.75</v>
      </c>
      <c r="AF32" s="35">
        <v>6</v>
      </c>
      <c r="AG32">
        <v>6</v>
      </c>
      <c r="AH32">
        <v>6</v>
      </c>
      <c r="AI32">
        <v>6</v>
      </c>
      <c r="AJ32">
        <v>6</v>
      </c>
      <c r="AK32">
        <v>6</v>
      </c>
      <c r="AL32">
        <v>6</v>
      </c>
      <c r="AM32">
        <v>6</v>
      </c>
      <c r="AN32" s="48">
        <f t="shared" si="11"/>
        <v>6</v>
      </c>
      <c r="AO32">
        <v>6</v>
      </c>
      <c r="AP32">
        <v>6</v>
      </c>
      <c r="AQ32">
        <v>6</v>
      </c>
      <c r="AR32">
        <v>6</v>
      </c>
      <c r="AS32">
        <v>6</v>
      </c>
      <c r="AT32">
        <v>6</v>
      </c>
      <c r="AU32" s="48">
        <f t="shared" si="12"/>
        <v>6</v>
      </c>
      <c r="AV32">
        <v>4</v>
      </c>
      <c r="AW32">
        <f t="shared" si="1"/>
        <v>6</v>
      </c>
      <c r="AX32">
        <f t="shared" si="2"/>
        <v>1</v>
      </c>
      <c r="AY32">
        <f t="shared" si="3"/>
        <v>5.75</v>
      </c>
      <c r="AZ32">
        <f t="shared" si="4"/>
        <v>1</v>
      </c>
      <c r="BA32" t="s">
        <v>282</v>
      </c>
      <c r="BB32" t="s">
        <v>609</v>
      </c>
      <c r="BC32" t="s">
        <v>610</v>
      </c>
      <c r="BD32">
        <v>0</v>
      </c>
      <c r="BE32">
        <v>2</v>
      </c>
      <c r="BF32">
        <f t="shared" si="5"/>
        <v>2</v>
      </c>
      <c r="BG32">
        <v>1</v>
      </c>
      <c r="BH32">
        <v>2</v>
      </c>
      <c r="BI32">
        <f t="shared" si="6"/>
        <v>1</v>
      </c>
      <c r="BJ32" t="s">
        <v>292</v>
      </c>
      <c r="BK32" t="s">
        <v>286</v>
      </c>
      <c r="BL32" t="s">
        <v>611</v>
      </c>
      <c r="BM32" t="s">
        <v>612</v>
      </c>
      <c r="BN32" s="5" t="s">
        <v>736</v>
      </c>
      <c r="BO32" s="5" t="s">
        <v>1151</v>
      </c>
      <c r="BP32" s="11" t="b">
        <f t="shared" ca="1" si="20"/>
        <v>0</v>
      </c>
      <c r="BQ32" s="11" t="b">
        <f t="shared" ca="1" si="20"/>
        <v>1</v>
      </c>
      <c r="BR32" s="11" t="b">
        <f t="shared" ca="1" si="20"/>
        <v>0</v>
      </c>
      <c r="BS32" s="11" t="b">
        <f t="shared" ca="1" si="20"/>
        <v>0</v>
      </c>
      <c r="BT32" s="11" t="b">
        <f t="shared" ca="1" si="20"/>
        <v>0</v>
      </c>
      <c r="BU32" s="11" t="b">
        <f t="shared" ca="1" si="20"/>
        <v>0</v>
      </c>
      <c r="BX32" s="11" t="b">
        <f t="shared" ca="1" si="8"/>
        <v>0</v>
      </c>
      <c r="BY32" s="11" t="b">
        <f t="shared" si="14"/>
        <v>0</v>
      </c>
      <c r="BZ32" s="11" t="b">
        <f t="shared" ca="1" si="21"/>
        <v>0</v>
      </c>
      <c r="CA32" s="11" t="b">
        <f t="shared" ca="1" si="21"/>
        <v>0</v>
      </c>
      <c r="CB32" s="11" t="b">
        <f t="shared" ca="1" si="21"/>
        <v>0</v>
      </c>
      <c r="CC32" s="11" t="b">
        <f t="shared" ca="1" si="21"/>
        <v>0</v>
      </c>
      <c r="CD32" s="11" t="b">
        <f t="shared" ca="1" si="21"/>
        <v>0</v>
      </c>
      <c r="CE32" s="11" t="b">
        <f t="shared" ca="1" si="21"/>
        <v>0</v>
      </c>
      <c r="CF32" s="11" t="b">
        <f t="shared" ca="1" si="21"/>
        <v>0</v>
      </c>
      <c r="CG32" s="11" t="b">
        <f t="shared" ca="1" si="21"/>
        <v>0</v>
      </c>
      <c r="CH32" s="11" t="b">
        <f t="shared" ca="1" si="21"/>
        <v>0</v>
      </c>
      <c r="CI32" s="11" t="b">
        <f t="shared" ca="1" si="21"/>
        <v>0</v>
      </c>
      <c r="CJ32" s="11" t="b">
        <f t="shared" ca="1" si="21"/>
        <v>0</v>
      </c>
      <c r="CK32" s="11" t="b">
        <f t="shared" ca="1" si="21"/>
        <v>0</v>
      </c>
      <c r="CL32" s="11" t="b">
        <f t="shared" ca="1" si="21"/>
        <v>0</v>
      </c>
      <c r="CM32" s="11" t="b">
        <f t="shared" ca="1" si="21"/>
        <v>0</v>
      </c>
      <c r="CN32" s="11" t="b">
        <f t="shared" ca="1" si="15"/>
        <v>0</v>
      </c>
      <c r="CO32" s="11" t="b">
        <f t="shared" ca="1" si="10"/>
        <v>0</v>
      </c>
    </row>
    <row r="33" spans="1:94">
      <c r="A33" t="s">
        <v>613</v>
      </c>
      <c r="B33" t="s">
        <v>614</v>
      </c>
      <c r="C33" t="s">
        <v>562</v>
      </c>
      <c r="D33" t="s">
        <v>54</v>
      </c>
      <c r="E33" t="s">
        <v>144</v>
      </c>
      <c r="F33" t="s">
        <v>116</v>
      </c>
      <c r="G33" t="s">
        <v>57</v>
      </c>
      <c r="H33" t="s">
        <v>254</v>
      </c>
      <c r="I33" t="str">
        <f t="shared" ref="I33:I64" si="22">H33</f>
        <v>Poland</v>
      </c>
      <c r="J33" t="s">
        <v>59</v>
      </c>
      <c r="K33" t="s">
        <v>60</v>
      </c>
      <c r="L33">
        <v>3</v>
      </c>
      <c r="M33">
        <v>1</v>
      </c>
      <c r="N33">
        <v>3</v>
      </c>
      <c r="O33">
        <v>2</v>
      </c>
      <c r="P33">
        <v>1</v>
      </c>
      <c r="Q33">
        <v>3</v>
      </c>
      <c r="R33">
        <v>1</v>
      </c>
      <c r="S33">
        <v>0</v>
      </c>
      <c r="U33">
        <v>6</v>
      </c>
      <c r="V33">
        <v>6</v>
      </c>
      <c r="W33">
        <v>6</v>
      </c>
      <c r="X33">
        <v>4</v>
      </c>
      <c r="Y33">
        <v>4</v>
      </c>
      <c r="Z33">
        <v>6</v>
      </c>
      <c r="AA33">
        <v>6</v>
      </c>
      <c r="AB33">
        <v>5</v>
      </c>
      <c r="AC33">
        <v>2</v>
      </c>
      <c r="AD33">
        <v>4</v>
      </c>
      <c r="AE33" s="48">
        <f t="shared" si="13"/>
        <v>5.125</v>
      </c>
      <c r="AF33" s="35">
        <v>5</v>
      </c>
      <c r="AG33">
        <v>3</v>
      </c>
      <c r="AH33">
        <v>4</v>
      </c>
      <c r="AI33">
        <v>4</v>
      </c>
      <c r="AJ33">
        <v>4</v>
      </c>
      <c r="AK33">
        <v>4</v>
      </c>
      <c r="AL33">
        <v>4</v>
      </c>
      <c r="AM33">
        <v>4</v>
      </c>
      <c r="AN33" s="48">
        <f t="shared" si="11"/>
        <v>4</v>
      </c>
      <c r="AO33">
        <v>4</v>
      </c>
      <c r="AP33">
        <v>2</v>
      </c>
      <c r="AQ33">
        <v>3</v>
      </c>
      <c r="AR33">
        <v>4</v>
      </c>
      <c r="AS33">
        <v>4</v>
      </c>
      <c r="AT33">
        <v>6</v>
      </c>
      <c r="AU33" s="48">
        <f t="shared" si="12"/>
        <v>3.4</v>
      </c>
      <c r="AV33">
        <v>2</v>
      </c>
      <c r="AW33">
        <f t="shared" ref="AW33:AW64" si="23">AVERAGE(AF33,AG33,AH33,AI33,AJ33,AK33,AL33,AM33)</f>
        <v>4</v>
      </c>
      <c r="AX33">
        <f t="shared" ref="AX33:AX64" si="24">IF(AW33&gt;3,1,0)</f>
        <v>1</v>
      </c>
      <c r="AY33">
        <f t="shared" ref="AY33:AY64" si="25">AVERAGE(BA35,V33,W33,X33:AB33,AD33)</f>
        <v>5.125</v>
      </c>
      <c r="AZ33">
        <f t="shared" ref="AZ33:AZ64" si="26">IF(AY33&gt;3, 1, 0)</f>
        <v>1</v>
      </c>
      <c r="BA33" t="s">
        <v>145</v>
      </c>
      <c r="BB33" t="s">
        <v>615</v>
      </c>
      <c r="BC33" t="s">
        <v>616</v>
      </c>
      <c r="BD33">
        <v>1</v>
      </c>
      <c r="BF33">
        <f t="shared" ref="BF33:BF64" si="27">IF(BE33="",BD33,BE33)</f>
        <v>1</v>
      </c>
      <c r="BG33">
        <v>1</v>
      </c>
      <c r="BH33">
        <v>1</v>
      </c>
      <c r="BI33">
        <f t="shared" ref="BI33:BI64" si="28">IF(BH33=1,0,1)</f>
        <v>0</v>
      </c>
      <c r="BJ33" t="s">
        <v>453</v>
      </c>
      <c r="BK33" t="s">
        <v>149</v>
      </c>
      <c r="BL33" s="1">
        <v>1.9444444444444442E-3</v>
      </c>
      <c r="BN33" s="5" t="s">
        <v>1041</v>
      </c>
      <c r="BP33" s="11" t="b">
        <f t="shared" ca="1" si="20"/>
        <v>0</v>
      </c>
      <c r="BQ33" s="11" t="b">
        <f t="shared" ca="1" si="20"/>
        <v>0</v>
      </c>
      <c r="BR33" s="11" t="b">
        <f t="shared" ca="1" si="20"/>
        <v>0</v>
      </c>
      <c r="BS33" s="11" t="b">
        <f t="shared" ca="1" si="20"/>
        <v>0</v>
      </c>
      <c r="BT33" s="11" t="b">
        <f t="shared" ca="1" si="20"/>
        <v>0</v>
      </c>
      <c r="BU33" s="11" t="b">
        <f t="shared" ca="1" si="20"/>
        <v>0</v>
      </c>
      <c r="BX33" s="11" t="b">
        <f t="shared" ref="BX33:BX64" ca="1" si="29">ISNUMBER(SEARCH($BX$2,BV33))</f>
        <v>0</v>
      </c>
      <c r="BY33" s="11" t="b">
        <f t="shared" si="14"/>
        <v>0</v>
      </c>
      <c r="BZ33" s="11" t="b">
        <f t="shared" ca="1" si="21"/>
        <v>0</v>
      </c>
      <c r="CA33" s="11" t="b">
        <f t="shared" ca="1" si="21"/>
        <v>0</v>
      </c>
      <c r="CB33" s="11" t="b">
        <f t="shared" ca="1" si="21"/>
        <v>0</v>
      </c>
      <c r="CC33" s="11" t="b">
        <f t="shared" ca="1" si="21"/>
        <v>0</v>
      </c>
      <c r="CD33" s="11" t="b">
        <f t="shared" ca="1" si="21"/>
        <v>0</v>
      </c>
      <c r="CE33" s="11" t="b">
        <f t="shared" ca="1" si="21"/>
        <v>0</v>
      </c>
      <c r="CF33" s="11" t="b">
        <f t="shared" ca="1" si="21"/>
        <v>0</v>
      </c>
      <c r="CG33" s="11" t="b">
        <f t="shared" ca="1" si="21"/>
        <v>0</v>
      </c>
      <c r="CH33" s="11" t="b">
        <f t="shared" ca="1" si="21"/>
        <v>0</v>
      </c>
      <c r="CI33" s="11" t="b">
        <f t="shared" ca="1" si="21"/>
        <v>0</v>
      </c>
      <c r="CJ33" s="11" t="b">
        <f t="shared" ca="1" si="21"/>
        <v>0</v>
      </c>
      <c r="CK33" s="11" t="b">
        <f t="shared" ca="1" si="21"/>
        <v>0</v>
      </c>
      <c r="CL33" s="11" t="b">
        <f t="shared" ca="1" si="21"/>
        <v>0</v>
      </c>
      <c r="CM33" s="11" t="b">
        <f t="shared" ca="1" si="21"/>
        <v>0</v>
      </c>
      <c r="CN33" s="11" t="b">
        <f t="shared" ca="1" si="15"/>
        <v>0</v>
      </c>
      <c r="CO33" s="11" t="b">
        <f t="shared" ref="CO33:CO64" ca="1" si="30">ISNUMBER(SEARCH($CO$2,$BW33))</f>
        <v>0</v>
      </c>
    </row>
    <row r="34" spans="1:94">
      <c r="A34" t="s">
        <v>617</v>
      </c>
      <c r="B34" t="s">
        <v>618</v>
      </c>
      <c r="C34" t="s">
        <v>562</v>
      </c>
      <c r="D34" t="s">
        <v>54</v>
      </c>
      <c r="E34" t="s">
        <v>82</v>
      </c>
      <c r="F34" t="s">
        <v>116</v>
      </c>
      <c r="G34" t="s">
        <v>57</v>
      </c>
      <c r="H34" t="s">
        <v>58</v>
      </c>
      <c r="I34" t="str">
        <f t="shared" si="22"/>
        <v>Portugal</v>
      </c>
      <c r="J34" t="s">
        <v>59</v>
      </c>
      <c r="K34" t="s">
        <v>60</v>
      </c>
      <c r="L34">
        <v>0</v>
      </c>
      <c r="M34">
        <v>3</v>
      </c>
      <c r="N34">
        <v>0</v>
      </c>
      <c r="O34">
        <v>2</v>
      </c>
      <c r="P34">
        <v>0</v>
      </c>
      <c r="Q34">
        <v>3</v>
      </c>
      <c r="R34">
        <v>2</v>
      </c>
      <c r="S34">
        <v>0</v>
      </c>
      <c r="U34">
        <v>5</v>
      </c>
      <c r="V34">
        <v>2</v>
      </c>
      <c r="W34">
        <v>5</v>
      </c>
      <c r="X34">
        <v>6</v>
      </c>
      <c r="Y34">
        <v>6</v>
      </c>
      <c r="Z34">
        <v>5</v>
      </c>
      <c r="AA34">
        <v>6</v>
      </c>
      <c r="AB34">
        <v>2</v>
      </c>
      <c r="AC34">
        <v>4</v>
      </c>
      <c r="AD34">
        <v>2</v>
      </c>
      <c r="AE34" s="48">
        <f t="shared" si="13"/>
        <v>4.25</v>
      </c>
      <c r="AF34" s="35">
        <v>0</v>
      </c>
      <c r="AG34">
        <v>5</v>
      </c>
      <c r="AH34">
        <v>2</v>
      </c>
      <c r="AI34">
        <v>1</v>
      </c>
      <c r="AJ34">
        <v>6</v>
      </c>
      <c r="AK34">
        <v>1</v>
      </c>
      <c r="AL34">
        <v>5</v>
      </c>
      <c r="AM34">
        <v>4</v>
      </c>
      <c r="AN34" s="48">
        <f t="shared" si="11"/>
        <v>3</v>
      </c>
      <c r="AO34">
        <v>0</v>
      </c>
      <c r="AP34">
        <v>0</v>
      </c>
      <c r="AQ34">
        <v>0</v>
      </c>
      <c r="AR34">
        <v>0</v>
      </c>
      <c r="AS34">
        <v>1</v>
      </c>
      <c r="AT34">
        <v>6</v>
      </c>
      <c r="AU34" s="48">
        <f t="shared" si="12"/>
        <v>0.2</v>
      </c>
      <c r="AV34">
        <v>0</v>
      </c>
      <c r="AW34">
        <f t="shared" si="23"/>
        <v>3</v>
      </c>
      <c r="AX34">
        <f t="shared" si="24"/>
        <v>0</v>
      </c>
      <c r="AY34">
        <f t="shared" si="25"/>
        <v>4.25</v>
      </c>
      <c r="AZ34">
        <f t="shared" si="26"/>
        <v>1</v>
      </c>
      <c r="BA34" t="s">
        <v>297</v>
      </c>
      <c r="BB34" t="s">
        <v>619</v>
      </c>
      <c r="BC34" t="s">
        <v>620</v>
      </c>
      <c r="BD34">
        <v>0</v>
      </c>
      <c r="BE34">
        <v>0</v>
      </c>
      <c r="BF34">
        <f t="shared" si="27"/>
        <v>0</v>
      </c>
      <c r="BG34">
        <v>2</v>
      </c>
      <c r="BH34">
        <v>5</v>
      </c>
      <c r="BI34">
        <f t="shared" si="28"/>
        <v>1</v>
      </c>
      <c r="BJ34" t="s">
        <v>621</v>
      </c>
      <c r="BK34" t="s">
        <v>622</v>
      </c>
      <c r="BL34" s="1">
        <v>5.3356481481481484E-3</v>
      </c>
      <c r="BM34" t="s">
        <v>623</v>
      </c>
      <c r="BN34" s="5" t="s">
        <v>736</v>
      </c>
      <c r="BO34" s="5" t="s">
        <v>1154</v>
      </c>
      <c r="BP34" s="11" t="b">
        <f t="shared" ca="1" si="20"/>
        <v>0</v>
      </c>
      <c r="BQ34" s="11" t="b">
        <f t="shared" ca="1" si="20"/>
        <v>0</v>
      </c>
      <c r="BR34" s="11" t="b">
        <f t="shared" ca="1" si="20"/>
        <v>0</v>
      </c>
      <c r="BS34" s="11" t="b">
        <f t="shared" ca="1" si="20"/>
        <v>0</v>
      </c>
      <c r="BT34" s="11" t="b">
        <f t="shared" ca="1" si="20"/>
        <v>0</v>
      </c>
      <c r="BU34" s="11" t="b">
        <f t="shared" ca="1" si="20"/>
        <v>0</v>
      </c>
      <c r="BV34" s="5" t="s">
        <v>1066</v>
      </c>
      <c r="BX34" s="11" t="b">
        <f t="shared" ca="1" si="29"/>
        <v>1</v>
      </c>
      <c r="BY34" s="11" t="b">
        <f t="shared" si="14"/>
        <v>0</v>
      </c>
      <c r="BZ34" s="11" t="b">
        <f t="shared" ca="1" si="21"/>
        <v>0</v>
      </c>
      <c r="CA34" s="11" t="b">
        <f t="shared" ca="1" si="21"/>
        <v>0</v>
      </c>
      <c r="CB34" s="11" t="b">
        <f t="shared" ca="1" si="21"/>
        <v>0</v>
      </c>
      <c r="CC34" s="11" t="b">
        <f t="shared" ca="1" si="21"/>
        <v>0</v>
      </c>
      <c r="CD34" s="11" t="b">
        <f t="shared" ca="1" si="21"/>
        <v>0</v>
      </c>
      <c r="CE34" s="11" t="b">
        <f t="shared" ca="1" si="21"/>
        <v>0</v>
      </c>
      <c r="CF34" s="11" t="b">
        <f t="shared" ca="1" si="21"/>
        <v>1</v>
      </c>
      <c r="CG34" s="11" t="b">
        <f t="shared" ca="1" si="21"/>
        <v>0</v>
      </c>
      <c r="CH34" s="11" t="b">
        <f t="shared" ca="1" si="21"/>
        <v>0</v>
      </c>
      <c r="CI34" s="11" t="b">
        <f t="shared" ca="1" si="21"/>
        <v>0</v>
      </c>
      <c r="CJ34" s="11" t="b">
        <f t="shared" ca="1" si="21"/>
        <v>0</v>
      </c>
      <c r="CK34" s="11" t="b">
        <f t="shared" ca="1" si="21"/>
        <v>0</v>
      </c>
      <c r="CL34" s="11" t="b">
        <f t="shared" ca="1" si="21"/>
        <v>0</v>
      </c>
      <c r="CM34" s="11" t="b">
        <f t="shared" ca="1" si="21"/>
        <v>0</v>
      </c>
      <c r="CN34" s="11" t="b">
        <f t="shared" ca="1" si="15"/>
        <v>0</v>
      </c>
      <c r="CO34" s="11" t="b">
        <f t="shared" ca="1" si="30"/>
        <v>0</v>
      </c>
      <c r="CP34" t="s">
        <v>624</v>
      </c>
    </row>
    <row r="35" spans="1:94">
      <c r="A35" t="s">
        <v>625</v>
      </c>
      <c r="B35" t="s">
        <v>626</v>
      </c>
      <c r="C35" t="s">
        <v>562</v>
      </c>
      <c r="D35" t="s">
        <v>70</v>
      </c>
      <c r="E35" t="s">
        <v>71</v>
      </c>
      <c r="F35" t="s">
        <v>56</v>
      </c>
      <c r="G35" t="s">
        <v>96</v>
      </c>
      <c r="H35" t="s">
        <v>58</v>
      </c>
      <c r="I35" t="str">
        <f t="shared" si="22"/>
        <v>Portugal</v>
      </c>
      <c r="J35" t="s">
        <v>59</v>
      </c>
      <c r="K35" t="s">
        <v>60</v>
      </c>
      <c r="L35">
        <v>1</v>
      </c>
      <c r="M35">
        <v>5</v>
      </c>
      <c r="N35">
        <v>4</v>
      </c>
      <c r="O35">
        <v>3</v>
      </c>
      <c r="P35">
        <v>5</v>
      </c>
      <c r="Q35">
        <v>5</v>
      </c>
      <c r="R35">
        <v>2</v>
      </c>
      <c r="S35">
        <v>0</v>
      </c>
      <c r="U35">
        <v>5</v>
      </c>
      <c r="V35">
        <v>4</v>
      </c>
      <c r="W35">
        <v>5</v>
      </c>
      <c r="X35">
        <v>4</v>
      </c>
      <c r="Y35">
        <v>6</v>
      </c>
      <c r="Z35">
        <v>1</v>
      </c>
      <c r="AA35">
        <v>3</v>
      </c>
      <c r="AB35">
        <v>1</v>
      </c>
      <c r="AC35">
        <v>6</v>
      </c>
      <c r="AD35">
        <v>0</v>
      </c>
      <c r="AE35" s="48">
        <f t="shared" si="13"/>
        <v>3</v>
      </c>
      <c r="AF35" s="35">
        <v>5</v>
      </c>
      <c r="AG35">
        <v>6</v>
      </c>
      <c r="AH35">
        <v>4</v>
      </c>
      <c r="AI35">
        <v>4</v>
      </c>
      <c r="AJ35">
        <v>5</v>
      </c>
      <c r="AK35">
        <v>6</v>
      </c>
      <c r="AL35">
        <v>0</v>
      </c>
      <c r="AM35">
        <v>0</v>
      </c>
      <c r="AN35" s="48">
        <f t="shared" si="11"/>
        <v>3.75</v>
      </c>
      <c r="AO35">
        <v>6</v>
      </c>
      <c r="AP35">
        <v>6</v>
      </c>
      <c r="AQ35">
        <v>6</v>
      </c>
      <c r="AR35">
        <v>6</v>
      </c>
      <c r="AS35">
        <v>6</v>
      </c>
      <c r="AT35">
        <v>6</v>
      </c>
      <c r="AU35" s="48">
        <f t="shared" si="12"/>
        <v>6</v>
      </c>
      <c r="AV35">
        <v>0</v>
      </c>
      <c r="AW35">
        <f t="shared" si="23"/>
        <v>3.75</v>
      </c>
      <c r="AX35">
        <f t="shared" si="24"/>
        <v>1</v>
      </c>
      <c r="AY35">
        <f t="shared" si="25"/>
        <v>3</v>
      </c>
      <c r="AZ35">
        <f t="shared" si="26"/>
        <v>0</v>
      </c>
      <c r="BA35" t="s">
        <v>61</v>
      </c>
      <c r="BB35" t="s">
        <v>627</v>
      </c>
      <c r="BC35" t="s">
        <v>628</v>
      </c>
      <c r="BD35">
        <v>2</v>
      </c>
      <c r="BF35">
        <f t="shared" si="27"/>
        <v>2</v>
      </c>
      <c r="BG35">
        <v>2</v>
      </c>
      <c r="BH35">
        <v>5</v>
      </c>
      <c r="BI35">
        <f t="shared" si="28"/>
        <v>1</v>
      </c>
      <c r="BJ35" t="s">
        <v>629</v>
      </c>
      <c r="BK35" t="s">
        <v>630</v>
      </c>
      <c r="BL35" s="1">
        <v>1.1087962962962964E-2</v>
      </c>
      <c r="BM35" t="s">
        <v>631</v>
      </c>
      <c r="BN35" s="5" t="s">
        <v>1042</v>
      </c>
      <c r="BP35" s="11" t="b">
        <f t="shared" ca="1" si="20"/>
        <v>0</v>
      </c>
      <c r="BQ35" s="11" t="b">
        <f t="shared" ca="1" si="20"/>
        <v>0</v>
      </c>
      <c r="BR35" s="11" t="b">
        <f t="shared" ca="1" si="20"/>
        <v>0</v>
      </c>
      <c r="BS35" s="11" t="b">
        <f t="shared" ca="1" si="20"/>
        <v>0</v>
      </c>
      <c r="BT35" s="11" t="b">
        <f t="shared" ca="1" si="20"/>
        <v>0</v>
      </c>
      <c r="BU35" s="11" t="b">
        <f t="shared" ca="1" si="20"/>
        <v>0</v>
      </c>
      <c r="BV35" s="5" t="s">
        <v>1047</v>
      </c>
      <c r="BW35" s="5" t="s">
        <v>1072</v>
      </c>
      <c r="BX35" s="11" t="b">
        <f t="shared" ca="1" si="29"/>
        <v>0</v>
      </c>
      <c r="BY35" s="11" t="b">
        <f t="shared" si="14"/>
        <v>0</v>
      </c>
      <c r="BZ35" s="11" t="b">
        <f t="shared" ca="1" si="21"/>
        <v>1</v>
      </c>
      <c r="CA35" s="11" t="b">
        <f t="shared" ca="1" si="21"/>
        <v>0</v>
      </c>
      <c r="CB35" s="11" t="b">
        <f t="shared" ca="1" si="21"/>
        <v>0</v>
      </c>
      <c r="CC35" s="11" t="b">
        <f t="shared" ca="1" si="21"/>
        <v>0</v>
      </c>
      <c r="CD35" s="11" t="b">
        <f t="shared" ca="1" si="21"/>
        <v>0</v>
      </c>
      <c r="CE35" s="11" t="b">
        <f t="shared" ca="1" si="21"/>
        <v>0</v>
      </c>
      <c r="CF35" s="11" t="b">
        <f t="shared" ca="1" si="21"/>
        <v>0</v>
      </c>
      <c r="CG35" s="11" t="b">
        <f t="shared" ca="1" si="21"/>
        <v>0</v>
      </c>
      <c r="CH35" s="11" t="b">
        <f t="shared" ca="1" si="21"/>
        <v>0</v>
      </c>
      <c r="CI35" s="11" t="b">
        <f t="shared" ca="1" si="21"/>
        <v>0</v>
      </c>
      <c r="CJ35" s="11" t="b">
        <f t="shared" ca="1" si="21"/>
        <v>0</v>
      </c>
      <c r="CK35" s="11" t="b">
        <f t="shared" ca="1" si="21"/>
        <v>0</v>
      </c>
      <c r="CL35" s="11" t="b">
        <f t="shared" ca="1" si="21"/>
        <v>0</v>
      </c>
      <c r="CM35" s="11" t="b">
        <f t="shared" ca="1" si="21"/>
        <v>0</v>
      </c>
      <c r="CN35" s="11" t="b">
        <f t="shared" ca="1" si="15"/>
        <v>0</v>
      </c>
      <c r="CO35" s="11" t="b">
        <f t="shared" ca="1" si="30"/>
        <v>0</v>
      </c>
    </row>
    <row r="36" spans="1:94">
      <c r="A36" t="s">
        <v>638</v>
      </c>
      <c r="B36" t="s">
        <v>639</v>
      </c>
      <c r="C36" t="s">
        <v>562</v>
      </c>
      <c r="D36" t="s">
        <v>54</v>
      </c>
      <c r="E36" t="s">
        <v>71</v>
      </c>
      <c r="F36" t="s">
        <v>56</v>
      </c>
      <c r="G36" t="s">
        <v>96</v>
      </c>
      <c r="H36" t="s">
        <v>640</v>
      </c>
      <c r="I36" t="str">
        <f t="shared" si="22"/>
        <v>Latvia</v>
      </c>
      <c r="J36" t="s">
        <v>74</v>
      </c>
      <c r="K36" t="s">
        <v>60</v>
      </c>
      <c r="L36">
        <v>1</v>
      </c>
      <c r="M36">
        <v>2</v>
      </c>
      <c r="N36">
        <v>4</v>
      </c>
      <c r="O36">
        <v>2</v>
      </c>
      <c r="P36">
        <v>4</v>
      </c>
      <c r="Q36">
        <v>4</v>
      </c>
      <c r="R36">
        <v>3</v>
      </c>
      <c r="S36">
        <v>0</v>
      </c>
      <c r="U36">
        <v>4</v>
      </c>
      <c r="V36">
        <v>0</v>
      </c>
      <c r="W36">
        <v>1</v>
      </c>
      <c r="X36">
        <v>2</v>
      </c>
      <c r="Y36">
        <v>4</v>
      </c>
      <c r="Z36">
        <v>4</v>
      </c>
      <c r="AA36">
        <v>5</v>
      </c>
      <c r="AB36">
        <v>2</v>
      </c>
      <c r="AC36">
        <v>5</v>
      </c>
      <c r="AD36">
        <v>1</v>
      </c>
      <c r="AE36" s="48">
        <f t="shared" si="13"/>
        <v>2.375</v>
      </c>
      <c r="AF36" s="35">
        <v>0</v>
      </c>
      <c r="AG36">
        <v>0</v>
      </c>
      <c r="AH36">
        <v>0</v>
      </c>
      <c r="AI36">
        <v>0</v>
      </c>
      <c r="AJ36">
        <v>4</v>
      </c>
      <c r="AK36">
        <v>0</v>
      </c>
      <c r="AL36">
        <v>2</v>
      </c>
      <c r="AM36">
        <v>0</v>
      </c>
      <c r="AN36" s="48">
        <f t="shared" si="11"/>
        <v>0.75</v>
      </c>
      <c r="AO36">
        <v>0</v>
      </c>
      <c r="AP36">
        <v>0</v>
      </c>
      <c r="AQ36">
        <v>0</v>
      </c>
      <c r="AR36">
        <v>0</v>
      </c>
      <c r="AS36">
        <v>0</v>
      </c>
      <c r="AT36">
        <v>6</v>
      </c>
      <c r="AU36" s="48">
        <f t="shared" si="12"/>
        <v>0</v>
      </c>
      <c r="AV36">
        <v>1</v>
      </c>
      <c r="AW36">
        <f t="shared" si="23"/>
        <v>0.75</v>
      </c>
      <c r="AX36">
        <f t="shared" si="24"/>
        <v>0</v>
      </c>
      <c r="AY36">
        <f t="shared" si="25"/>
        <v>2.375</v>
      </c>
      <c r="AZ36">
        <f t="shared" si="26"/>
        <v>0</v>
      </c>
      <c r="BA36" t="s">
        <v>341</v>
      </c>
      <c r="BB36" t="s">
        <v>110</v>
      </c>
      <c r="BC36" t="s">
        <v>641</v>
      </c>
      <c r="BD36">
        <v>0</v>
      </c>
      <c r="BE36">
        <v>1</v>
      </c>
      <c r="BF36">
        <f t="shared" si="27"/>
        <v>1</v>
      </c>
      <c r="BG36">
        <v>1</v>
      </c>
      <c r="BH36">
        <v>5</v>
      </c>
      <c r="BI36">
        <f t="shared" si="28"/>
        <v>1</v>
      </c>
      <c r="BJ36" t="s">
        <v>307</v>
      </c>
      <c r="BK36" t="s">
        <v>308</v>
      </c>
      <c r="BL36" s="1">
        <v>5.4629629629629637E-3</v>
      </c>
      <c r="BM36" t="s">
        <v>642</v>
      </c>
      <c r="BN36" s="5" t="s">
        <v>1042</v>
      </c>
      <c r="BP36" s="11" t="b">
        <f t="shared" ca="1" si="20"/>
        <v>0</v>
      </c>
      <c r="BQ36" s="11" t="b">
        <f t="shared" ca="1" si="20"/>
        <v>0</v>
      </c>
      <c r="BR36" s="11" t="b">
        <f t="shared" ca="1" si="20"/>
        <v>0</v>
      </c>
      <c r="BS36" s="11" t="b">
        <f t="shared" ca="1" si="20"/>
        <v>0</v>
      </c>
      <c r="BT36" s="11" t="b">
        <f t="shared" ca="1" si="20"/>
        <v>0</v>
      </c>
      <c r="BU36" s="11" t="b">
        <f t="shared" ca="1" si="20"/>
        <v>0</v>
      </c>
      <c r="BV36" s="5" t="s">
        <v>1047</v>
      </c>
      <c r="BW36" s="5" t="s">
        <v>1073</v>
      </c>
      <c r="BX36" s="11" t="b">
        <f t="shared" ca="1" si="29"/>
        <v>0</v>
      </c>
      <c r="BY36" s="11" t="b">
        <f t="shared" ref="BY36:BY67" si="31">ISNUMBER(SEARCH("NLU",BV36))</f>
        <v>0</v>
      </c>
      <c r="BZ36" s="11" t="b">
        <f t="shared" ca="1" si="21"/>
        <v>1</v>
      </c>
      <c r="CA36" s="11" t="b">
        <f t="shared" ca="1" si="21"/>
        <v>0</v>
      </c>
      <c r="CB36" s="11" t="b">
        <f t="shared" ca="1" si="21"/>
        <v>0</v>
      </c>
      <c r="CC36" s="11" t="b">
        <f t="shared" ca="1" si="21"/>
        <v>0</v>
      </c>
      <c r="CD36" s="11" t="b">
        <f t="shared" ca="1" si="21"/>
        <v>0</v>
      </c>
      <c r="CE36" s="11" t="b">
        <f t="shared" ca="1" si="21"/>
        <v>0</v>
      </c>
      <c r="CF36" s="11" t="b">
        <f t="shared" ca="1" si="21"/>
        <v>0</v>
      </c>
      <c r="CG36" s="11" t="b">
        <f t="shared" ca="1" si="21"/>
        <v>0</v>
      </c>
      <c r="CH36" s="11" t="b">
        <f t="shared" ca="1" si="21"/>
        <v>0</v>
      </c>
      <c r="CI36" s="11" t="b">
        <f t="shared" ca="1" si="21"/>
        <v>0</v>
      </c>
      <c r="CJ36" s="11" t="b">
        <f t="shared" ca="1" si="21"/>
        <v>0</v>
      </c>
      <c r="CK36" s="11" t="b">
        <f t="shared" ca="1" si="21"/>
        <v>0</v>
      </c>
      <c r="CL36" s="11" t="b">
        <f t="shared" ca="1" si="21"/>
        <v>0</v>
      </c>
      <c r="CM36" s="11" t="b">
        <f t="shared" ca="1" si="21"/>
        <v>0</v>
      </c>
      <c r="CN36" s="11" t="b">
        <f t="shared" ref="CN36:CN67" ca="1" si="32">ISNUMBER(SEARCH($CN$2,BW36))</f>
        <v>1</v>
      </c>
      <c r="CO36" s="11" t="b">
        <f t="shared" ca="1" si="30"/>
        <v>0</v>
      </c>
    </row>
    <row r="37" spans="1:94">
      <c r="A37" t="s">
        <v>643</v>
      </c>
      <c r="B37" t="s">
        <v>644</v>
      </c>
      <c r="C37" t="s">
        <v>562</v>
      </c>
      <c r="D37" t="s">
        <v>54</v>
      </c>
      <c r="E37" t="s">
        <v>55</v>
      </c>
      <c r="F37" t="s">
        <v>56</v>
      </c>
      <c r="G37" t="s">
        <v>96</v>
      </c>
      <c r="H37" t="s">
        <v>383</v>
      </c>
      <c r="I37" t="str">
        <f t="shared" si="22"/>
        <v>Belgium</v>
      </c>
      <c r="J37" t="s">
        <v>74</v>
      </c>
      <c r="K37" t="s">
        <v>60</v>
      </c>
      <c r="L37">
        <v>5</v>
      </c>
      <c r="M37">
        <v>1</v>
      </c>
      <c r="N37">
        <v>5</v>
      </c>
      <c r="O37">
        <v>1</v>
      </c>
      <c r="P37">
        <v>4</v>
      </c>
      <c r="Q37">
        <v>4</v>
      </c>
      <c r="R37">
        <v>5</v>
      </c>
      <c r="S37">
        <v>0</v>
      </c>
      <c r="U37">
        <v>4</v>
      </c>
      <c r="V37">
        <v>5</v>
      </c>
      <c r="W37">
        <v>5</v>
      </c>
      <c r="X37">
        <v>5</v>
      </c>
      <c r="Y37">
        <v>6</v>
      </c>
      <c r="Z37">
        <v>5</v>
      </c>
      <c r="AA37">
        <v>6</v>
      </c>
      <c r="AB37">
        <v>5</v>
      </c>
      <c r="AC37">
        <v>1</v>
      </c>
      <c r="AD37">
        <v>5</v>
      </c>
      <c r="AE37" s="48">
        <f t="shared" si="13"/>
        <v>5.25</v>
      </c>
      <c r="AF37" s="35">
        <v>4</v>
      </c>
      <c r="AG37">
        <v>5</v>
      </c>
      <c r="AH37">
        <v>5</v>
      </c>
      <c r="AI37">
        <v>3</v>
      </c>
      <c r="AJ37">
        <v>5</v>
      </c>
      <c r="AK37">
        <v>5</v>
      </c>
      <c r="AL37">
        <v>4</v>
      </c>
      <c r="AM37">
        <v>3</v>
      </c>
      <c r="AN37" s="48">
        <f t="shared" si="11"/>
        <v>4.25</v>
      </c>
      <c r="AO37">
        <v>4</v>
      </c>
      <c r="AP37">
        <v>4</v>
      </c>
      <c r="AQ37">
        <v>4</v>
      </c>
      <c r="AR37">
        <v>4</v>
      </c>
      <c r="AS37">
        <v>4</v>
      </c>
      <c r="AT37">
        <v>6</v>
      </c>
      <c r="AU37" s="48">
        <f t="shared" si="12"/>
        <v>4</v>
      </c>
      <c r="AV37">
        <v>1</v>
      </c>
      <c r="AW37">
        <f t="shared" si="23"/>
        <v>4.25</v>
      </c>
      <c r="AX37">
        <f t="shared" si="24"/>
        <v>1</v>
      </c>
      <c r="AY37">
        <f t="shared" si="25"/>
        <v>5.25</v>
      </c>
      <c r="AZ37">
        <f t="shared" si="26"/>
        <v>1</v>
      </c>
      <c r="BA37" t="s">
        <v>282</v>
      </c>
      <c r="BB37" t="s">
        <v>645</v>
      </c>
      <c r="BC37" t="s">
        <v>646</v>
      </c>
      <c r="BD37">
        <v>2</v>
      </c>
      <c r="BF37">
        <f t="shared" si="27"/>
        <v>2</v>
      </c>
      <c r="BG37">
        <v>2</v>
      </c>
      <c r="BH37">
        <v>3</v>
      </c>
      <c r="BI37">
        <f t="shared" si="28"/>
        <v>1</v>
      </c>
      <c r="BJ37" t="s">
        <v>647</v>
      </c>
      <c r="BK37" t="s">
        <v>601</v>
      </c>
      <c r="BL37" s="1">
        <v>5.0462962962962961E-3</v>
      </c>
      <c r="BM37" t="s">
        <v>648</v>
      </c>
      <c r="BN37" s="5" t="s">
        <v>1041</v>
      </c>
      <c r="BP37" s="11" t="b">
        <f t="shared" ca="1" si="20"/>
        <v>0</v>
      </c>
      <c r="BQ37" s="11" t="b">
        <f t="shared" ca="1" si="20"/>
        <v>0</v>
      </c>
      <c r="BR37" s="11" t="b">
        <f t="shared" ca="1" si="20"/>
        <v>0</v>
      </c>
      <c r="BS37" s="11" t="b">
        <f t="shared" ca="1" si="20"/>
        <v>0</v>
      </c>
      <c r="BT37" s="11" t="b">
        <f t="shared" ca="1" si="20"/>
        <v>0</v>
      </c>
      <c r="BU37" s="11" t="b">
        <f t="shared" ca="1" si="20"/>
        <v>0</v>
      </c>
      <c r="BX37" s="11" t="b">
        <f t="shared" ca="1" si="29"/>
        <v>0</v>
      </c>
      <c r="BY37" s="11" t="b">
        <f t="shared" si="31"/>
        <v>0</v>
      </c>
      <c r="BZ37" s="11" t="b">
        <f t="shared" ca="1" si="21"/>
        <v>0</v>
      </c>
      <c r="CA37" s="11" t="b">
        <f t="shared" ca="1" si="21"/>
        <v>0</v>
      </c>
      <c r="CB37" s="11" t="b">
        <f t="shared" ca="1" si="21"/>
        <v>0</v>
      </c>
      <c r="CC37" s="11" t="b">
        <f t="shared" ca="1" si="21"/>
        <v>0</v>
      </c>
      <c r="CD37" s="11" t="b">
        <f t="shared" ca="1" si="21"/>
        <v>0</v>
      </c>
      <c r="CE37" s="11" t="b">
        <f t="shared" ca="1" si="21"/>
        <v>0</v>
      </c>
      <c r="CF37" s="11" t="b">
        <f t="shared" ca="1" si="21"/>
        <v>0</v>
      </c>
      <c r="CG37" s="11" t="b">
        <f t="shared" ca="1" si="21"/>
        <v>0</v>
      </c>
      <c r="CH37" s="11" t="b">
        <f t="shared" ca="1" si="21"/>
        <v>0</v>
      </c>
      <c r="CI37" s="11" t="b">
        <f t="shared" ca="1" si="21"/>
        <v>0</v>
      </c>
      <c r="CJ37" s="11" t="b">
        <f t="shared" ca="1" si="21"/>
        <v>0</v>
      </c>
      <c r="CK37" s="11" t="b">
        <f t="shared" ca="1" si="21"/>
        <v>0</v>
      </c>
      <c r="CL37" s="11" t="b">
        <f t="shared" ca="1" si="21"/>
        <v>0</v>
      </c>
      <c r="CM37" s="11" t="b">
        <f t="shared" ca="1" si="21"/>
        <v>0</v>
      </c>
      <c r="CN37" s="11" t="b">
        <f t="shared" ca="1" si="32"/>
        <v>0</v>
      </c>
      <c r="CO37" s="11" t="b">
        <f t="shared" ca="1" si="30"/>
        <v>0</v>
      </c>
    </row>
    <row r="38" spans="1:94">
      <c r="A38" t="s">
        <v>649</v>
      </c>
      <c r="B38" t="s">
        <v>650</v>
      </c>
      <c r="C38" t="s">
        <v>562</v>
      </c>
      <c r="D38" t="s">
        <v>81</v>
      </c>
      <c r="E38" t="s">
        <v>95</v>
      </c>
      <c r="F38" t="s">
        <v>56</v>
      </c>
      <c r="G38" t="s">
        <v>72</v>
      </c>
      <c r="H38" t="s">
        <v>651</v>
      </c>
      <c r="I38" t="str">
        <f t="shared" si="22"/>
        <v>Patras, Greece.</v>
      </c>
      <c r="J38" t="s">
        <v>59</v>
      </c>
      <c r="K38" t="s">
        <v>60</v>
      </c>
      <c r="L38">
        <v>3</v>
      </c>
      <c r="M38">
        <v>2</v>
      </c>
      <c r="N38">
        <v>3</v>
      </c>
      <c r="O38">
        <v>2</v>
      </c>
      <c r="P38">
        <v>5</v>
      </c>
      <c r="Q38">
        <v>4</v>
      </c>
      <c r="R38">
        <v>5</v>
      </c>
      <c r="S38">
        <v>0</v>
      </c>
      <c r="U38">
        <v>4</v>
      </c>
      <c r="V38">
        <v>6</v>
      </c>
      <c r="W38">
        <v>6</v>
      </c>
      <c r="X38">
        <v>6</v>
      </c>
      <c r="Y38">
        <v>6</v>
      </c>
      <c r="Z38">
        <v>6</v>
      </c>
      <c r="AA38">
        <v>6</v>
      </c>
      <c r="AB38">
        <v>4</v>
      </c>
      <c r="AC38">
        <v>0</v>
      </c>
      <c r="AD38">
        <v>6</v>
      </c>
      <c r="AE38" s="48">
        <f t="shared" si="13"/>
        <v>5.75</v>
      </c>
      <c r="AF38" s="35">
        <v>6</v>
      </c>
      <c r="AG38">
        <v>4</v>
      </c>
      <c r="AH38">
        <v>6</v>
      </c>
      <c r="AI38">
        <v>6</v>
      </c>
      <c r="AJ38">
        <v>6</v>
      </c>
      <c r="AK38">
        <v>6</v>
      </c>
      <c r="AL38">
        <v>5</v>
      </c>
      <c r="AM38">
        <v>4</v>
      </c>
      <c r="AN38" s="48">
        <f t="shared" si="11"/>
        <v>5.375</v>
      </c>
      <c r="AO38">
        <v>6</v>
      </c>
      <c r="AP38">
        <v>6</v>
      </c>
      <c r="AQ38">
        <v>6</v>
      </c>
      <c r="AR38">
        <v>6</v>
      </c>
      <c r="AS38">
        <v>6</v>
      </c>
      <c r="AT38">
        <v>6</v>
      </c>
      <c r="AU38" s="48">
        <f t="shared" si="12"/>
        <v>6</v>
      </c>
      <c r="AV38">
        <v>3</v>
      </c>
      <c r="AW38">
        <f t="shared" si="23"/>
        <v>5.375</v>
      </c>
      <c r="AX38">
        <f t="shared" si="24"/>
        <v>1</v>
      </c>
      <c r="AY38">
        <f t="shared" si="25"/>
        <v>5.75</v>
      </c>
      <c r="AZ38">
        <f t="shared" si="26"/>
        <v>1</v>
      </c>
      <c r="BA38" t="s">
        <v>61</v>
      </c>
      <c r="BB38" t="s">
        <v>652</v>
      </c>
      <c r="BC38" t="s">
        <v>653</v>
      </c>
      <c r="BD38">
        <v>2</v>
      </c>
      <c r="BF38">
        <f t="shared" si="27"/>
        <v>2</v>
      </c>
      <c r="BG38">
        <v>1</v>
      </c>
      <c r="BH38">
        <v>2</v>
      </c>
      <c r="BI38">
        <f t="shared" si="28"/>
        <v>1</v>
      </c>
      <c r="BJ38" t="s">
        <v>181</v>
      </c>
      <c r="BK38" t="s">
        <v>65</v>
      </c>
      <c r="BL38" s="1">
        <v>8.6921296296296312E-3</v>
      </c>
      <c r="BM38" t="s">
        <v>654</v>
      </c>
      <c r="BN38" s="5" t="s">
        <v>736</v>
      </c>
      <c r="BO38" s="5" t="s">
        <v>1151</v>
      </c>
      <c r="BP38" s="11" t="b">
        <f t="shared" ca="1" si="20"/>
        <v>0</v>
      </c>
      <c r="BQ38" s="11" t="b">
        <f t="shared" ca="1" si="20"/>
        <v>1</v>
      </c>
      <c r="BR38" s="11" t="b">
        <f t="shared" ca="1" si="20"/>
        <v>0</v>
      </c>
      <c r="BS38" s="11" t="b">
        <f t="shared" ca="1" si="20"/>
        <v>0</v>
      </c>
      <c r="BT38" s="11" t="b">
        <f t="shared" ca="1" si="20"/>
        <v>0</v>
      </c>
      <c r="BU38" s="11" t="b">
        <f t="shared" ca="1" si="20"/>
        <v>0</v>
      </c>
      <c r="BX38" s="11" t="b">
        <f t="shared" ca="1" si="29"/>
        <v>0</v>
      </c>
      <c r="BY38" s="11" t="b">
        <f t="shared" si="31"/>
        <v>0</v>
      </c>
      <c r="BZ38" s="11" t="b">
        <f t="shared" ca="1" si="21"/>
        <v>0</v>
      </c>
      <c r="CA38" s="11" t="b">
        <f t="shared" ca="1" si="21"/>
        <v>0</v>
      </c>
      <c r="CB38" s="11" t="b">
        <f t="shared" ca="1" si="21"/>
        <v>0</v>
      </c>
      <c r="CC38" s="11" t="b">
        <f t="shared" ca="1" si="21"/>
        <v>0</v>
      </c>
      <c r="CD38" s="11" t="b">
        <f t="shared" ca="1" si="21"/>
        <v>0</v>
      </c>
      <c r="CE38" s="11" t="b">
        <f t="shared" ca="1" si="21"/>
        <v>0</v>
      </c>
      <c r="CF38" s="11" t="b">
        <f t="shared" ca="1" si="21"/>
        <v>0</v>
      </c>
      <c r="CG38" s="11" t="b">
        <f t="shared" ca="1" si="21"/>
        <v>0</v>
      </c>
      <c r="CH38" s="11" t="b">
        <f t="shared" ca="1" si="21"/>
        <v>0</v>
      </c>
      <c r="CI38" s="11" t="b">
        <f t="shared" ca="1" si="21"/>
        <v>0</v>
      </c>
      <c r="CJ38" s="11" t="b">
        <f t="shared" ca="1" si="21"/>
        <v>0</v>
      </c>
      <c r="CK38" s="11" t="b">
        <f t="shared" ca="1" si="21"/>
        <v>0</v>
      </c>
      <c r="CL38" s="11" t="b">
        <f t="shared" ca="1" si="21"/>
        <v>0</v>
      </c>
      <c r="CM38" s="11" t="b">
        <f t="shared" ca="1" si="21"/>
        <v>0</v>
      </c>
      <c r="CN38" s="11" t="b">
        <f t="shared" ca="1" si="32"/>
        <v>0</v>
      </c>
      <c r="CO38" s="11" t="b">
        <f t="shared" ca="1" si="30"/>
        <v>0</v>
      </c>
      <c r="CP38" t="s">
        <v>655</v>
      </c>
    </row>
    <row r="39" spans="1:94">
      <c r="A39" t="s">
        <v>656</v>
      </c>
      <c r="B39" t="s">
        <v>657</v>
      </c>
      <c r="C39" t="s">
        <v>562</v>
      </c>
      <c r="D39" t="s">
        <v>54</v>
      </c>
      <c r="E39" t="s">
        <v>71</v>
      </c>
      <c r="F39" t="s">
        <v>83</v>
      </c>
      <c r="G39" t="s">
        <v>96</v>
      </c>
      <c r="H39" t="s">
        <v>658</v>
      </c>
      <c r="I39" t="str">
        <f t="shared" si="22"/>
        <v>Bulgaria</v>
      </c>
      <c r="J39" t="s">
        <v>74</v>
      </c>
      <c r="K39" t="s">
        <v>444</v>
      </c>
      <c r="L39">
        <v>3</v>
      </c>
      <c r="M39">
        <v>3</v>
      </c>
      <c r="N39">
        <v>4</v>
      </c>
      <c r="O39">
        <v>3</v>
      </c>
      <c r="P39">
        <v>4</v>
      </c>
      <c r="Q39">
        <v>4</v>
      </c>
      <c r="R39">
        <v>1</v>
      </c>
      <c r="S39">
        <v>0</v>
      </c>
      <c r="U39">
        <v>4</v>
      </c>
      <c r="V39">
        <v>2</v>
      </c>
      <c r="W39">
        <v>5</v>
      </c>
      <c r="X39">
        <v>3</v>
      </c>
      <c r="Y39">
        <v>1</v>
      </c>
      <c r="Z39">
        <v>4</v>
      </c>
      <c r="AA39">
        <v>5</v>
      </c>
      <c r="AB39">
        <v>3</v>
      </c>
      <c r="AC39">
        <v>2</v>
      </c>
      <c r="AD39">
        <v>4</v>
      </c>
      <c r="AE39" s="48">
        <f t="shared" si="13"/>
        <v>3.375</v>
      </c>
      <c r="AF39" s="35">
        <v>2</v>
      </c>
      <c r="AG39">
        <v>5</v>
      </c>
      <c r="AH39">
        <v>4</v>
      </c>
      <c r="AI39">
        <v>4</v>
      </c>
      <c r="AJ39">
        <v>6</v>
      </c>
      <c r="AK39">
        <v>5</v>
      </c>
      <c r="AL39">
        <v>4</v>
      </c>
      <c r="AM39">
        <v>1</v>
      </c>
      <c r="AN39" s="48">
        <f t="shared" si="11"/>
        <v>3.875</v>
      </c>
      <c r="AO39">
        <v>5</v>
      </c>
      <c r="AP39">
        <v>6</v>
      </c>
      <c r="AQ39">
        <v>6</v>
      </c>
      <c r="AR39">
        <v>6</v>
      </c>
      <c r="AS39">
        <v>6</v>
      </c>
      <c r="AT39">
        <v>6</v>
      </c>
      <c r="AU39" s="48">
        <f t="shared" si="12"/>
        <v>5.8</v>
      </c>
      <c r="AV39">
        <v>4</v>
      </c>
      <c r="AW39">
        <f t="shared" si="23"/>
        <v>3.875</v>
      </c>
      <c r="AX39">
        <f t="shared" si="24"/>
        <v>1</v>
      </c>
      <c r="AY39">
        <f t="shared" si="25"/>
        <v>3.375</v>
      </c>
      <c r="AZ39">
        <f t="shared" si="26"/>
        <v>1</v>
      </c>
      <c r="BA39" t="s">
        <v>86</v>
      </c>
      <c r="BB39" t="s">
        <v>659</v>
      </c>
      <c r="BC39" t="s">
        <v>660</v>
      </c>
      <c r="BD39">
        <v>2</v>
      </c>
      <c r="BF39">
        <f t="shared" si="27"/>
        <v>2</v>
      </c>
      <c r="BG39">
        <v>1</v>
      </c>
      <c r="BH39">
        <v>3</v>
      </c>
      <c r="BI39">
        <f t="shared" si="28"/>
        <v>1</v>
      </c>
      <c r="BJ39" t="s">
        <v>661</v>
      </c>
      <c r="BK39" t="s">
        <v>157</v>
      </c>
      <c r="BL39" s="1">
        <v>4.2476851851851851E-3</v>
      </c>
      <c r="BM39" t="s">
        <v>662</v>
      </c>
      <c r="BN39" s="5" t="s">
        <v>1042</v>
      </c>
      <c r="BP39" s="11" t="b">
        <f t="shared" ca="1" si="20"/>
        <v>0</v>
      </c>
      <c r="BQ39" s="11" t="b">
        <f t="shared" ca="1" si="20"/>
        <v>0</v>
      </c>
      <c r="BR39" s="11" t="b">
        <f t="shared" ca="1" si="20"/>
        <v>0</v>
      </c>
      <c r="BS39" s="11" t="b">
        <f t="shared" ca="1" si="20"/>
        <v>0</v>
      </c>
      <c r="BT39" s="11" t="b">
        <f t="shared" ca="1" si="20"/>
        <v>0</v>
      </c>
      <c r="BU39" s="11" t="b">
        <f t="shared" ca="1" si="20"/>
        <v>0</v>
      </c>
      <c r="BV39" s="5" t="s">
        <v>1074</v>
      </c>
      <c r="BW39" s="5" t="s">
        <v>1075</v>
      </c>
      <c r="BX39" s="11" t="b">
        <f t="shared" ca="1" si="29"/>
        <v>0</v>
      </c>
      <c r="BY39" s="11" t="b">
        <f t="shared" si="31"/>
        <v>1</v>
      </c>
      <c r="BZ39" s="11" t="b">
        <f t="shared" ca="1" si="21"/>
        <v>1</v>
      </c>
      <c r="CA39" s="11" t="b">
        <f t="shared" ca="1" si="21"/>
        <v>0</v>
      </c>
      <c r="CB39" s="11" t="b">
        <f t="shared" ca="1" si="21"/>
        <v>0</v>
      </c>
      <c r="CC39" s="11" t="b">
        <f t="shared" ca="1" si="21"/>
        <v>0</v>
      </c>
      <c r="CD39" s="11" t="b">
        <f t="shared" ca="1" si="21"/>
        <v>0</v>
      </c>
      <c r="CE39" s="11" t="b">
        <f t="shared" ca="1" si="21"/>
        <v>0</v>
      </c>
      <c r="CF39" s="11" t="b">
        <f t="shared" ca="1" si="21"/>
        <v>0</v>
      </c>
      <c r="CG39" s="11" t="b">
        <f t="shared" ca="1" si="21"/>
        <v>0</v>
      </c>
      <c r="CH39" s="11" t="b">
        <f t="shared" ca="1" si="21"/>
        <v>0</v>
      </c>
      <c r="CI39" s="11" t="b">
        <f t="shared" ca="1" si="21"/>
        <v>0</v>
      </c>
      <c r="CJ39" s="11" t="b">
        <f t="shared" ca="1" si="21"/>
        <v>0</v>
      </c>
      <c r="CK39" s="11" t="b">
        <f t="shared" ca="1" si="21"/>
        <v>0</v>
      </c>
      <c r="CL39" s="11" t="b">
        <f t="shared" ca="1" si="21"/>
        <v>0</v>
      </c>
      <c r="CM39" s="11" t="b">
        <f t="shared" ca="1" si="21"/>
        <v>0</v>
      </c>
      <c r="CN39" s="11" t="b">
        <f t="shared" ca="1" si="32"/>
        <v>0</v>
      </c>
      <c r="CO39" s="11" t="b">
        <f t="shared" ca="1" si="30"/>
        <v>0</v>
      </c>
      <c r="CP39" t="s">
        <v>663</v>
      </c>
    </row>
    <row r="40" spans="1:94">
      <c r="A40" t="s">
        <v>670</v>
      </c>
      <c r="B40" t="s">
        <v>671</v>
      </c>
      <c r="C40" t="s">
        <v>562</v>
      </c>
      <c r="D40" t="s">
        <v>54</v>
      </c>
      <c r="E40" t="s">
        <v>55</v>
      </c>
      <c r="F40" t="s">
        <v>56</v>
      </c>
      <c r="G40" t="s">
        <v>96</v>
      </c>
      <c r="H40" t="s">
        <v>58</v>
      </c>
      <c r="I40" t="str">
        <f t="shared" si="22"/>
        <v>Portugal</v>
      </c>
      <c r="J40" t="s">
        <v>59</v>
      </c>
      <c r="K40" t="s">
        <v>60</v>
      </c>
      <c r="L40">
        <v>0</v>
      </c>
      <c r="M40">
        <v>2</v>
      </c>
      <c r="N40">
        <v>2</v>
      </c>
      <c r="O40">
        <v>3</v>
      </c>
      <c r="P40">
        <v>4</v>
      </c>
      <c r="Q40">
        <v>5</v>
      </c>
      <c r="R40">
        <v>4</v>
      </c>
      <c r="S40">
        <v>0</v>
      </c>
      <c r="U40">
        <v>5</v>
      </c>
      <c r="V40">
        <v>3</v>
      </c>
      <c r="W40">
        <v>6</v>
      </c>
      <c r="X40">
        <v>4</v>
      </c>
      <c r="Y40">
        <v>5</v>
      </c>
      <c r="Z40">
        <v>5</v>
      </c>
      <c r="AA40">
        <v>5</v>
      </c>
      <c r="AB40">
        <v>3</v>
      </c>
      <c r="AC40">
        <v>1</v>
      </c>
      <c r="AD40">
        <v>5</v>
      </c>
      <c r="AE40" s="48">
        <f t="shared" si="13"/>
        <v>4.5</v>
      </c>
      <c r="AF40" s="35">
        <v>5</v>
      </c>
      <c r="AG40">
        <v>6</v>
      </c>
      <c r="AH40">
        <v>5</v>
      </c>
      <c r="AI40">
        <v>3</v>
      </c>
      <c r="AJ40">
        <v>6</v>
      </c>
      <c r="AK40">
        <v>6</v>
      </c>
      <c r="AL40">
        <v>5</v>
      </c>
      <c r="AM40">
        <v>5</v>
      </c>
      <c r="AN40" s="48">
        <f t="shared" si="11"/>
        <v>5.125</v>
      </c>
      <c r="AO40">
        <v>4</v>
      </c>
      <c r="AP40">
        <v>5</v>
      </c>
      <c r="AQ40">
        <v>4</v>
      </c>
      <c r="AR40">
        <v>5</v>
      </c>
      <c r="AS40">
        <v>4</v>
      </c>
      <c r="AT40">
        <v>6</v>
      </c>
      <c r="AU40" s="48">
        <f t="shared" si="12"/>
        <v>4.4000000000000004</v>
      </c>
      <c r="AV40">
        <v>1</v>
      </c>
      <c r="AW40">
        <f t="shared" si="23"/>
        <v>5.125</v>
      </c>
      <c r="AX40">
        <f t="shared" si="24"/>
        <v>1</v>
      </c>
      <c r="AY40">
        <f t="shared" si="25"/>
        <v>4.5</v>
      </c>
      <c r="AZ40">
        <f t="shared" si="26"/>
        <v>1</v>
      </c>
      <c r="BA40" t="s">
        <v>61</v>
      </c>
      <c r="BB40" t="s">
        <v>672</v>
      </c>
      <c r="BC40" t="s">
        <v>673</v>
      </c>
      <c r="BD40">
        <v>1</v>
      </c>
      <c r="BF40">
        <f t="shared" si="27"/>
        <v>1</v>
      </c>
      <c r="BG40">
        <v>2</v>
      </c>
      <c r="BH40">
        <v>4</v>
      </c>
      <c r="BI40">
        <f t="shared" si="28"/>
        <v>1</v>
      </c>
      <c r="BJ40" t="s">
        <v>674</v>
      </c>
      <c r="BK40" t="s">
        <v>630</v>
      </c>
      <c r="BL40" s="1">
        <v>4.31712962962963E-3</v>
      </c>
      <c r="BN40" s="5" t="s">
        <v>1041</v>
      </c>
      <c r="BP40" s="11" t="b">
        <f t="shared" ca="1" si="20"/>
        <v>0</v>
      </c>
      <c r="BQ40" s="11" t="b">
        <f t="shared" ca="1" si="20"/>
        <v>0</v>
      </c>
      <c r="BR40" s="11" t="b">
        <f t="shared" ca="1" si="20"/>
        <v>0</v>
      </c>
      <c r="BS40" s="11" t="b">
        <f t="shared" ca="1" si="20"/>
        <v>0</v>
      </c>
      <c r="BT40" s="11" t="b">
        <f t="shared" ca="1" si="20"/>
        <v>0</v>
      </c>
      <c r="BU40" s="11" t="b">
        <f t="shared" ca="1" si="20"/>
        <v>0</v>
      </c>
      <c r="BX40" s="11" t="b">
        <f t="shared" ca="1" si="29"/>
        <v>0</v>
      </c>
      <c r="BY40" s="11" t="b">
        <f t="shared" si="31"/>
        <v>0</v>
      </c>
      <c r="BZ40" s="11" t="b">
        <f t="shared" ca="1" si="21"/>
        <v>0</v>
      </c>
      <c r="CA40" s="11" t="b">
        <f t="shared" ca="1" si="21"/>
        <v>0</v>
      </c>
      <c r="CB40" s="11" t="b">
        <f t="shared" ca="1" si="21"/>
        <v>0</v>
      </c>
      <c r="CC40" s="11" t="b">
        <f t="shared" ca="1" si="21"/>
        <v>0</v>
      </c>
      <c r="CD40" s="11" t="b">
        <f t="shared" ca="1" si="21"/>
        <v>0</v>
      </c>
      <c r="CE40" s="11" t="b">
        <f t="shared" ca="1" si="21"/>
        <v>0</v>
      </c>
      <c r="CF40" s="11" t="b">
        <f t="shared" ca="1" si="21"/>
        <v>0</v>
      </c>
      <c r="CG40" s="11" t="b">
        <f t="shared" ca="1" si="21"/>
        <v>0</v>
      </c>
      <c r="CH40" s="11" t="b">
        <f t="shared" ca="1" si="21"/>
        <v>0</v>
      </c>
      <c r="CI40" s="11" t="b">
        <f t="shared" ca="1" si="21"/>
        <v>0</v>
      </c>
      <c r="CJ40" s="11" t="b">
        <f t="shared" ca="1" si="21"/>
        <v>0</v>
      </c>
      <c r="CK40" s="11" t="b">
        <f t="shared" ca="1" si="21"/>
        <v>0</v>
      </c>
      <c r="CL40" s="11" t="b">
        <f t="shared" ca="1" si="21"/>
        <v>0</v>
      </c>
      <c r="CM40" s="11" t="b">
        <f t="shared" ca="1" si="21"/>
        <v>0</v>
      </c>
      <c r="CN40" s="11" t="b">
        <f t="shared" ca="1" si="32"/>
        <v>0</v>
      </c>
      <c r="CO40" s="11" t="b">
        <f t="shared" ca="1" si="30"/>
        <v>0</v>
      </c>
    </row>
    <row r="41" spans="1:94">
      <c r="A41" t="s">
        <v>675</v>
      </c>
      <c r="B41" t="s">
        <v>676</v>
      </c>
      <c r="C41" t="s">
        <v>562</v>
      </c>
      <c r="D41" t="s">
        <v>70</v>
      </c>
      <c r="E41" t="s">
        <v>55</v>
      </c>
      <c r="F41" t="s">
        <v>56</v>
      </c>
      <c r="G41" t="s">
        <v>57</v>
      </c>
      <c r="H41" t="s">
        <v>133</v>
      </c>
      <c r="I41" t="str">
        <f t="shared" si="22"/>
        <v>Hungary</v>
      </c>
      <c r="J41" t="s">
        <v>59</v>
      </c>
      <c r="K41" t="s">
        <v>60</v>
      </c>
      <c r="L41">
        <v>0</v>
      </c>
      <c r="M41">
        <v>3</v>
      </c>
      <c r="N41">
        <v>3</v>
      </c>
      <c r="O41">
        <v>2</v>
      </c>
      <c r="P41">
        <v>3</v>
      </c>
      <c r="Q41">
        <v>4</v>
      </c>
      <c r="R41">
        <v>4</v>
      </c>
      <c r="S41">
        <v>0</v>
      </c>
      <c r="U41">
        <v>4</v>
      </c>
      <c r="V41">
        <v>6</v>
      </c>
      <c r="W41">
        <v>6</v>
      </c>
      <c r="X41">
        <v>6</v>
      </c>
      <c r="Y41">
        <v>6</v>
      </c>
      <c r="Z41">
        <v>6</v>
      </c>
      <c r="AA41">
        <v>6</v>
      </c>
      <c r="AB41">
        <v>6</v>
      </c>
      <c r="AC41">
        <v>0</v>
      </c>
      <c r="AD41">
        <v>6</v>
      </c>
      <c r="AE41" s="48">
        <f t="shared" si="13"/>
        <v>6</v>
      </c>
      <c r="AF41" s="35">
        <v>5</v>
      </c>
      <c r="AG41">
        <v>6</v>
      </c>
      <c r="AH41">
        <v>4</v>
      </c>
      <c r="AI41">
        <v>5</v>
      </c>
      <c r="AJ41">
        <v>6</v>
      </c>
      <c r="AK41">
        <v>5</v>
      </c>
      <c r="AL41">
        <v>6</v>
      </c>
      <c r="AM41">
        <v>4</v>
      </c>
      <c r="AN41" s="48">
        <f t="shared" si="11"/>
        <v>5.125</v>
      </c>
      <c r="AO41">
        <v>4</v>
      </c>
      <c r="AP41">
        <v>4</v>
      </c>
      <c r="AQ41">
        <v>4</v>
      </c>
      <c r="AR41">
        <v>4</v>
      </c>
      <c r="AS41">
        <v>4</v>
      </c>
      <c r="AT41">
        <v>6</v>
      </c>
      <c r="AU41" s="48">
        <f t="shared" si="12"/>
        <v>4</v>
      </c>
      <c r="AV41">
        <v>3</v>
      </c>
      <c r="AW41">
        <f t="shared" si="23"/>
        <v>5.125</v>
      </c>
      <c r="AX41">
        <f t="shared" si="24"/>
        <v>1</v>
      </c>
      <c r="AY41">
        <f t="shared" si="25"/>
        <v>6</v>
      </c>
      <c r="AZ41">
        <f t="shared" si="26"/>
        <v>1</v>
      </c>
      <c r="BA41" t="s">
        <v>61</v>
      </c>
      <c r="BB41" t="s">
        <v>326</v>
      </c>
      <c r="BC41" t="s">
        <v>677</v>
      </c>
      <c r="BD41">
        <v>3</v>
      </c>
      <c r="BF41">
        <f t="shared" si="27"/>
        <v>3</v>
      </c>
      <c r="BG41">
        <v>1</v>
      </c>
      <c r="BH41">
        <v>4</v>
      </c>
      <c r="BI41">
        <f t="shared" si="28"/>
        <v>1</v>
      </c>
      <c r="BJ41" t="s">
        <v>64</v>
      </c>
      <c r="BK41" t="s">
        <v>65</v>
      </c>
      <c r="BL41" t="s">
        <v>678</v>
      </c>
      <c r="BN41" s="5" t="s">
        <v>736</v>
      </c>
      <c r="BO41" s="5" t="s">
        <v>1156</v>
      </c>
      <c r="BP41" s="11" t="b">
        <f t="shared" ref="BP41:BU50" ca="1" si="33">ISNUMBER(SEARCH(BP$2,$BO41))</f>
        <v>0</v>
      </c>
      <c r="BQ41" s="11" t="b">
        <f t="shared" ca="1" si="33"/>
        <v>0</v>
      </c>
      <c r="BR41" s="11" t="b">
        <f t="shared" ca="1" si="33"/>
        <v>0</v>
      </c>
      <c r="BS41" s="11" t="b">
        <f t="shared" ca="1" si="33"/>
        <v>0</v>
      </c>
      <c r="BT41" s="11" t="b">
        <f t="shared" ca="1" si="33"/>
        <v>0</v>
      </c>
      <c r="BU41" s="11" t="b">
        <f t="shared" ca="1" si="33"/>
        <v>0</v>
      </c>
      <c r="BX41" s="11" t="b">
        <f t="shared" ca="1" si="29"/>
        <v>0</v>
      </c>
      <c r="BY41" s="11" t="b">
        <f t="shared" si="31"/>
        <v>0</v>
      </c>
      <c r="BZ41" s="11" t="b">
        <f t="shared" ref="BZ41:CM50" ca="1" si="34">ISNUMBER(SEARCH(BZ$2,$BV41))</f>
        <v>0</v>
      </c>
      <c r="CA41" s="11" t="b">
        <f t="shared" ca="1" si="34"/>
        <v>0</v>
      </c>
      <c r="CB41" s="11" t="b">
        <f t="shared" ca="1" si="34"/>
        <v>0</v>
      </c>
      <c r="CC41" s="11" t="b">
        <f t="shared" ca="1" si="34"/>
        <v>0</v>
      </c>
      <c r="CD41" s="11" t="b">
        <f t="shared" ca="1" si="34"/>
        <v>0</v>
      </c>
      <c r="CE41" s="11" t="b">
        <f t="shared" ca="1" si="34"/>
        <v>0</v>
      </c>
      <c r="CF41" s="11" t="b">
        <f t="shared" ca="1" si="34"/>
        <v>0</v>
      </c>
      <c r="CG41" s="11" t="b">
        <f t="shared" ca="1" si="34"/>
        <v>0</v>
      </c>
      <c r="CH41" s="11" t="b">
        <f t="shared" ca="1" si="34"/>
        <v>0</v>
      </c>
      <c r="CI41" s="11" t="b">
        <f t="shared" ca="1" si="34"/>
        <v>0</v>
      </c>
      <c r="CJ41" s="11" t="b">
        <f t="shared" ca="1" si="34"/>
        <v>0</v>
      </c>
      <c r="CK41" s="11" t="b">
        <f t="shared" ca="1" si="34"/>
        <v>0</v>
      </c>
      <c r="CL41" s="11" t="b">
        <f t="shared" ca="1" si="34"/>
        <v>0</v>
      </c>
      <c r="CM41" s="11" t="b">
        <f t="shared" ca="1" si="34"/>
        <v>0</v>
      </c>
      <c r="CN41" s="11" t="b">
        <f t="shared" ca="1" si="32"/>
        <v>0</v>
      </c>
      <c r="CO41" s="11" t="b">
        <f t="shared" ca="1" si="30"/>
        <v>0</v>
      </c>
    </row>
    <row r="42" spans="1:94">
      <c r="A42" t="s">
        <v>679</v>
      </c>
      <c r="B42" t="s">
        <v>680</v>
      </c>
      <c r="C42" t="s">
        <v>562</v>
      </c>
      <c r="D42" t="s">
        <v>54</v>
      </c>
      <c r="E42" t="s">
        <v>55</v>
      </c>
      <c r="F42" t="s">
        <v>56</v>
      </c>
      <c r="G42" t="s">
        <v>96</v>
      </c>
      <c r="H42" t="s">
        <v>254</v>
      </c>
      <c r="I42" t="str">
        <f t="shared" si="22"/>
        <v>Poland</v>
      </c>
      <c r="J42" t="s">
        <v>59</v>
      </c>
      <c r="K42" t="s">
        <v>60</v>
      </c>
      <c r="L42">
        <v>2</v>
      </c>
      <c r="M42">
        <v>3</v>
      </c>
      <c r="N42">
        <v>1</v>
      </c>
      <c r="O42">
        <v>3</v>
      </c>
      <c r="P42">
        <v>1</v>
      </c>
      <c r="Q42">
        <v>2</v>
      </c>
      <c r="R42">
        <v>2</v>
      </c>
      <c r="S42">
        <v>0</v>
      </c>
      <c r="U42">
        <v>6</v>
      </c>
      <c r="V42">
        <v>6</v>
      </c>
      <c r="W42">
        <v>6</v>
      </c>
      <c r="X42">
        <v>6</v>
      </c>
      <c r="Y42">
        <v>5</v>
      </c>
      <c r="Z42">
        <v>6</v>
      </c>
      <c r="AA42">
        <v>6</v>
      </c>
      <c r="AB42">
        <v>6</v>
      </c>
      <c r="AC42">
        <v>0</v>
      </c>
      <c r="AD42">
        <v>6</v>
      </c>
      <c r="AE42" s="48">
        <f t="shared" si="13"/>
        <v>5.875</v>
      </c>
      <c r="AF42" s="35">
        <v>4</v>
      </c>
      <c r="AG42">
        <v>4</v>
      </c>
      <c r="AH42">
        <v>5</v>
      </c>
      <c r="AI42">
        <v>5</v>
      </c>
      <c r="AJ42">
        <v>6</v>
      </c>
      <c r="AK42">
        <v>5</v>
      </c>
      <c r="AL42">
        <v>5</v>
      </c>
      <c r="AM42">
        <v>3</v>
      </c>
      <c r="AN42" s="48">
        <f t="shared" si="11"/>
        <v>4.625</v>
      </c>
      <c r="AO42">
        <v>5</v>
      </c>
      <c r="AP42">
        <v>5</v>
      </c>
      <c r="AQ42">
        <v>6</v>
      </c>
      <c r="AR42">
        <v>4</v>
      </c>
      <c r="AS42">
        <v>5</v>
      </c>
      <c r="AT42">
        <v>6</v>
      </c>
      <c r="AU42" s="48">
        <f t="shared" si="12"/>
        <v>5</v>
      </c>
      <c r="AV42">
        <v>2</v>
      </c>
      <c r="AW42">
        <f t="shared" si="23"/>
        <v>4.625</v>
      </c>
      <c r="AX42">
        <f t="shared" si="24"/>
        <v>1</v>
      </c>
      <c r="AY42">
        <f t="shared" si="25"/>
        <v>5.875</v>
      </c>
      <c r="AZ42">
        <f t="shared" si="26"/>
        <v>1</v>
      </c>
      <c r="BA42" t="s">
        <v>282</v>
      </c>
      <c r="BB42" t="s">
        <v>255</v>
      </c>
      <c r="BC42" t="s">
        <v>681</v>
      </c>
      <c r="BD42">
        <v>2</v>
      </c>
      <c r="BF42">
        <f t="shared" si="27"/>
        <v>2</v>
      </c>
      <c r="BG42">
        <v>1</v>
      </c>
      <c r="BH42">
        <v>3</v>
      </c>
      <c r="BI42">
        <f t="shared" si="28"/>
        <v>1</v>
      </c>
      <c r="BJ42" t="s">
        <v>292</v>
      </c>
      <c r="BK42" t="s">
        <v>286</v>
      </c>
      <c r="BL42" s="1">
        <v>4.8726851851851856E-3</v>
      </c>
      <c r="BN42" s="5" t="s">
        <v>1041</v>
      </c>
      <c r="BP42" s="11" t="b">
        <f t="shared" ca="1" si="33"/>
        <v>0</v>
      </c>
      <c r="BQ42" s="11" t="b">
        <f t="shared" ca="1" si="33"/>
        <v>0</v>
      </c>
      <c r="BR42" s="11" t="b">
        <f t="shared" ca="1" si="33"/>
        <v>0</v>
      </c>
      <c r="BS42" s="11" t="b">
        <f t="shared" ca="1" si="33"/>
        <v>0</v>
      </c>
      <c r="BT42" s="11" t="b">
        <f t="shared" ca="1" si="33"/>
        <v>0</v>
      </c>
      <c r="BU42" s="11" t="b">
        <f t="shared" ca="1" si="33"/>
        <v>0</v>
      </c>
      <c r="BX42" s="11" t="b">
        <f t="shared" ca="1" si="29"/>
        <v>0</v>
      </c>
      <c r="BY42" s="11" t="b">
        <f t="shared" si="31"/>
        <v>0</v>
      </c>
      <c r="BZ42" s="11" t="b">
        <f t="shared" ca="1" si="34"/>
        <v>0</v>
      </c>
      <c r="CA42" s="11" t="b">
        <f t="shared" ca="1" si="34"/>
        <v>0</v>
      </c>
      <c r="CB42" s="11" t="b">
        <f t="shared" ca="1" si="34"/>
        <v>0</v>
      </c>
      <c r="CC42" s="11" t="b">
        <f t="shared" ca="1" si="34"/>
        <v>0</v>
      </c>
      <c r="CD42" s="11" t="b">
        <f t="shared" ca="1" si="34"/>
        <v>0</v>
      </c>
      <c r="CE42" s="11" t="b">
        <f t="shared" ca="1" si="34"/>
        <v>0</v>
      </c>
      <c r="CF42" s="11" t="b">
        <f t="shared" ca="1" si="34"/>
        <v>0</v>
      </c>
      <c r="CG42" s="11" t="b">
        <f t="shared" ca="1" si="34"/>
        <v>0</v>
      </c>
      <c r="CH42" s="11" t="b">
        <f t="shared" ca="1" si="34"/>
        <v>0</v>
      </c>
      <c r="CI42" s="11" t="b">
        <f t="shared" ca="1" si="34"/>
        <v>0</v>
      </c>
      <c r="CJ42" s="11" t="b">
        <f t="shared" ca="1" si="34"/>
        <v>0</v>
      </c>
      <c r="CK42" s="11" t="b">
        <f t="shared" ca="1" si="34"/>
        <v>0</v>
      </c>
      <c r="CL42" s="11" t="b">
        <f t="shared" ca="1" si="34"/>
        <v>0</v>
      </c>
      <c r="CM42" s="11" t="b">
        <f t="shared" ca="1" si="34"/>
        <v>0</v>
      </c>
      <c r="CN42" s="11" t="b">
        <f t="shared" ca="1" si="32"/>
        <v>0</v>
      </c>
      <c r="CO42" s="11" t="b">
        <f t="shared" ca="1" si="30"/>
        <v>0</v>
      </c>
    </row>
    <row r="43" spans="1:94">
      <c r="A43" t="s">
        <v>698</v>
      </c>
      <c r="B43" t="s">
        <v>699</v>
      </c>
      <c r="C43" t="s">
        <v>562</v>
      </c>
      <c r="D43" t="s">
        <v>54</v>
      </c>
      <c r="E43" t="s">
        <v>82</v>
      </c>
      <c r="F43" t="s">
        <v>116</v>
      </c>
      <c r="G43" t="s">
        <v>72</v>
      </c>
      <c r="H43" t="s">
        <v>254</v>
      </c>
      <c r="I43" t="str">
        <f t="shared" si="22"/>
        <v>Poland</v>
      </c>
      <c r="J43" t="s">
        <v>74</v>
      </c>
      <c r="K43" t="s">
        <v>60</v>
      </c>
      <c r="L43">
        <v>1</v>
      </c>
      <c r="M43">
        <v>0</v>
      </c>
      <c r="N43">
        <v>2</v>
      </c>
      <c r="O43">
        <v>2</v>
      </c>
      <c r="P43">
        <v>3</v>
      </c>
      <c r="Q43">
        <v>4</v>
      </c>
      <c r="R43">
        <v>2</v>
      </c>
      <c r="S43">
        <v>0</v>
      </c>
      <c r="U43">
        <v>6</v>
      </c>
      <c r="V43">
        <v>5</v>
      </c>
      <c r="W43">
        <v>5</v>
      </c>
      <c r="X43">
        <v>5</v>
      </c>
      <c r="Y43">
        <v>5</v>
      </c>
      <c r="Z43">
        <v>5</v>
      </c>
      <c r="AA43">
        <v>5</v>
      </c>
      <c r="AB43">
        <v>5</v>
      </c>
      <c r="AC43">
        <v>2</v>
      </c>
      <c r="AD43">
        <v>4</v>
      </c>
      <c r="AE43" s="48">
        <f t="shared" si="13"/>
        <v>4.875</v>
      </c>
      <c r="AF43" s="35">
        <v>4</v>
      </c>
      <c r="AG43">
        <v>4</v>
      </c>
      <c r="AH43">
        <v>5</v>
      </c>
      <c r="AI43">
        <v>3</v>
      </c>
      <c r="AJ43">
        <v>3</v>
      </c>
      <c r="AK43">
        <v>4</v>
      </c>
      <c r="AL43">
        <v>4</v>
      </c>
      <c r="AM43">
        <v>4</v>
      </c>
      <c r="AN43" s="48">
        <f t="shared" si="11"/>
        <v>3.875</v>
      </c>
      <c r="AO43">
        <v>4</v>
      </c>
      <c r="AP43">
        <v>4</v>
      </c>
      <c r="AQ43">
        <v>4</v>
      </c>
      <c r="AR43">
        <v>2</v>
      </c>
      <c r="AS43">
        <v>4</v>
      </c>
      <c r="AT43">
        <v>6</v>
      </c>
      <c r="AU43" s="48">
        <f t="shared" si="12"/>
        <v>3.6</v>
      </c>
      <c r="AV43">
        <v>3</v>
      </c>
      <c r="AW43">
        <f t="shared" si="23"/>
        <v>3.875</v>
      </c>
      <c r="AX43">
        <f t="shared" si="24"/>
        <v>1</v>
      </c>
      <c r="AY43">
        <f t="shared" si="25"/>
        <v>4.875</v>
      </c>
      <c r="AZ43">
        <f t="shared" si="26"/>
        <v>1</v>
      </c>
      <c r="BA43" t="s">
        <v>86</v>
      </c>
      <c r="BB43" t="s">
        <v>87</v>
      </c>
      <c r="BC43" t="s">
        <v>88</v>
      </c>
      <c r="BD43">
        <v>1</v>
      </c>
      <c r="BF43">
        <f t="shared" si="27"/>
        <v>1</v>
      </c>
      <c r="BG43">
        <v>1</v>
      </c>
      <c r="BH43">
        <v>3</v>
      </c>
      <c r="BI43">
        <f t="shared" si="28"/>
        <v>1</v>
      </c>
      <c r="BJ43" t="s">
        <v>106</v>
      </c>
      <c r="BK43" t="s">
        <v>90</v>
      </c>
      <c r="BL43" s="1">
        <v>4.2476851851851851E-3</v>
      </c>
      <c r="BN43" s="5" t="s">
        <v>1041</v>
      </c>
      <c r="BP43" s="11" t="b">
        <f t="shared" ca="1" si="33"/>
        <v>0</v>
      </c>
      <c r="BQ43" s="11" t="b">
        <f t="shared" ca="1" si="33"/>
        <v>0</v>
      </c>
      <c r="BR43" s="11" t="b">
        <f t="shared" ca="1" si="33"/>
        <v>0</v>
      </c>
      <c r="BS43" s="11" t="b">
        <f t="shared" ca="1" si="33"/>
        <v>0</v>
      </c>
      <c r="BT43" s="11" t="b">
        <f t="shared" ca="1" si="33"/>
        <v>0</v>
      </c>
      <c r="BU43" s="11" t="b">
        <f t="shared" ca="1" si="33"/>
        <v>0</v>
      </c>
      <c r="BX43" s="11" t="b">
        <f t="shared" ca="1" si="29"/>
        <v>0</v>
      </c>
      <c r="BY43" s="11" t="b">
        <f t="shared" si="31"/>
        <v>0</v>
      </c>
      <c r="BZ43" s="11" t="b">
        <f t="shared" ca="1" si="34"/>
        <v>0</v>
      </c>
      <c r="CA43" s="11" t="b">
        <f t="shared" ca="1" si="34"/>
        <v>0</v>
      </c>
      <c r="CB43" s="11" t="b">
        <f t="shared" ca="1" si="34"/>
        <v>0</v>
      </c>
      <c r="CC43" s="11" t="b">
        <f t="shared" ca="1" si="34"/>
        <v>0</v>
      </c>
      <c r="CD43" s="11" t="b">
        <f t="shared" ca="1" si="34"/>
        <v>0</v>
      </c>
      <c r="CE43" s="11" t="b">
        <f t="shared" ca="1" si="34"/>
        <v>0</v>
      </c>
      <c r="CF43" s="11" t="b">
        <f t="shared" ca="1" si="34"/>
        <v>0</v>
      </c>
      <c r="CG43" s="11" t="b">
        <f t="shared" ca="1" si="34"/>
        <v>0</v>
      </c>
      <c r="CH43" s="11" t="b">
        <f t="shared" ca="1" si="34"/>
        <v>0</v>
      </c>
      <c r="CI43" s="11" t="b">
        <f t="shared" ca="1" si="34"/>
        <v>0</v>
      </c>
      <c r="CJ43" s="11" t="b">
        <f t="shared" ca="1" si="34"/>
        <v>0</v>
      </c>
      <c r="CK43" s="11" t="b">
        <f t="shared" ca="1" si="34"/>
        <v>0</v>
      </c>
      <c r="CL43" s="11" t="b">
        <f t="shared" ca="1" si="34"/>
        <v>0</v>
      </c>
      <c r="CM43" s="11" t="b">
        <f t="shared" ca="1" si="34"/>
        <v>0</v>
      </c>
      <c r="CN43" s="11" t="b">
        <f t="shared" ca="1" si="32"/>
        <v>0</v>
      </c>
      <c r="CO43" s="11" t="b">
        <f t="shared" ca="1" si="30"/>
        <v>0</v>
      </c>
    </row>
    <row r="44" spans="1:94">
      <c r="A44" t="s">
        <v>700</v>
      </c>
      <c r="B44" t="s">
        <v>701</v>
      </c>
      <c r="C44" t="s">
        <v>562</v>
      </c>
      <c r="D44" t="s">
        <v>54</v>
      </c>
      <c r="E44" t="s">
        <v>71</v>
      </c>
      <c r="F44" t="s">
        <v>132</v>
      </c>
      <c r="G44" t="s">
        <v>72</v>
      </c>
      <c r="H44" t="s">
        <v>702</v>
      </c>
      <c r="I44" t="str">
        <f t="shared" si="22"/>
        <v>Finland</v>
      </c>
      <c r="J44" t="s">
        <v>59</v>
      </c>
      <c r="K44" t="s">
        <v>60</v>
      </c>
      <c r="L44">
        <v>2</v>
      </c>
      <c r="M44">
        <v>2</v>
      </c>
      <c r="N44">
        <v>1</v>
      </c>
      <c r="O44">
        <v>3</v>
      </c>
      <c r="P44">
        <v>2</v>
      </c>
      <c r="Q44">
        <v>2</v>
      </c>
      <c r="R44">
        <v>3</v>
      </c>
      <c r="S44">
        <v>0</v>
      </c>
      <c r="U44">
        <v>4</v>
      </c>
      <c r="V44">
        <v>6</v>
      </c>
      <c r="W44">
        <v>6</v>
      </c>
      <c r="X44">
        <v>5</v>
      </c>
      <c r="Y44">
        <v>6</v>
      </c>
      <c r="Z44">
        <v>5</v>
      </c>
      <c r="AA44">
        <v>5</v>
      </c>
      <c r="AB44">
        <v>4</v>
      </c>
      <c r="AC44">
        <v>3</v>
      </c>
      <c r="AD44">
        <v>3</v>
      </c>
      <c r="AE44" s="48">
        <f t="shared" si="13"/>
        <v>5</v>
      </c>
      <c r="AF44" s="35">
        <v>4</v>
      </c>
      <c r="AG44">
        <v>5</v>
      </c>
      <c r="AH44">
        <v>5</v>
      </c>
      <c r="AI44">
        <v>5</v>
      </c>
      <c r="AJ44">
        <v>5</v>
      </c>
      <c r="AK44">
        <v>5</v>
      </c>
      <c r="AL44">
        <v>6</v>
      </c>
      <c r="AM44">
        <v>5</v>
      </c>
      <c r="AN44" s="48">
        <f t="shared" si="11"/>
        <v>5</v>
      </c>
      <c r="AO44">
        <v>3</v>
      </c>
      <c r="AP44">
        <v>3</v>
      </c>
      <c r="AQ44">
        <v>4</v>
      </c>
      <c r="AR44">
        <v>3</v>
      </c>
      <c r="AS44">
        <v>4</v>
      </c>
      <c r="AT44">
        <v>6</v>
      </c>
      <c r="AU44" s="48">
        <f t="shared" si="12"/>
        <v>3.4</v>
      </c>
      <c r="AV44">
        <v>4</v>
      </c>
      <c r="AW44">
        <f t="shared" si="23"/>
        <v>5</v>
      </c>
      <c r="AX44">
        <f t="shared" si="24"/>
        <v>1</v>
      </c>
      <c r="AY44">
        <f t="shared" si="25"/>
        <v>5</v>
      </c>
      <c r="AZ44">
        <f t="shared" si="26"/>
        <v>1</v>
      </c>
      <c r="BA44" t="s">
        <v>375</v>
      </c>
      <c r="BB44" t="s">
        <v>634</v>
      </c>
      <c r="BC44" t="s">
        <v>703</v>
      </c>
      <c r="BD44">
        <v>0</v>
      </c>
      <c r="BE44">
        <v>0</v>
      </c>
      <c r="BF44">
        <f t="shared" si="27"/>
        <v>0</v>
      </c>
      <c r="BG44">
        <v>1</v>
      </c>
      <c r="BH44">
        <v>1</v>
      </c>
      <c r="BI44">
        <f t="shared" si="28"/>
        <v>0</v>
      </c>
      <c r="BJ44" t="s">
        <v>704</v>
      </c>
      <c r="BK44" t="s">
        <v>379</v>
      </c>
      <c r="BL44" s="1">
        <v>8.3449074074074085E-3</v>
      </c>
      <c r="BM44" t="s">
        <v>705</v>
      </c>
      <c r="BN44" s="5" t="s">
        <v>1051</v>
      </c>
      <c r="BP44" s="11" t="b">
        <f t="shared" ca="1" si="33"/>
        <v>0</v>
      </c>
      <c r="BQ44" s="11" t="b">
        <f t="shared" ca="1" si="33"/>
        <v>0</v>
      </c>
      <c r="BR44" s="11" t="b">
        <f t="shared" ca="1" si="33"/>
        <v>0</v>
      </c>
      <c r="BS44" s="11" t="b">
        <f t="shared" ca="1" si="33"/>
        <v>0</v>
      </c>
      <c r="BT44" s="11" t="b">
        <f t="shared" ca="1" si="33"/>
        <v>0</v>
      </c>
      <c r="BU44" s="11" t="b">
        <f t="shared" ca="1" si="33"/>
        <v>0</v>
      </c>
      <c r="BV44" s="5" t="s">
        <v>1080</v>
      </c>
      <c r="BX44" s="11" t="b">
        <f t="shared" ca="1" si="29"/>
        <v>1</v>
      </c>
      <c r="BY44" s="11" t="b">
        <f t="shared" si="31"/>
        <v>1</v>
      </c>
      <c r="BZ44" s="11" t="b">
        <f t="shared" ca="1" si="34"/>
        <v>0</v>
      </c>
      <c r="CA44" s="11" t="b">
        <f t="shared" ca="1" si="34"/>
        <v>0</v>
      </c>
      <c r="CB44" s="11" t="b">
        <f t="shared" ca="1" si="34"/>
        <v>0</v>
      </c>
      <c r="CC44" s="11" t="b">
        <f t="shared" ca="1" si="34"/>
        <v>0</v>
      </c>
      <c r="CD44" s="11" t="b">
        <f t="shared" ca="1" si="34"/>
        <v>0</v>
      </c>
      <c r="CE44" s="11" t="b">
        <f t="shared" ca="1" si="34"/>
        <v>0</v>
      </c>
      <c r="CF44" s="11" t="b">
        <f t="shared" ca="1" si="34"/>
        <v>0</v>
      </c>
      <c r="CG44" s="11" t="b">
        <f t="shared" ca="1" si="34"/>
        <v>1</v>
      </c>
      <c r="CH44" s="11" t="b">
        <f t="shared" ca="1" si="34"/>
        <v>0</v>
      </c>
      <c r="CI44" s="11" t="b">
        <f t="shared" ca="1" si="34"/>
        <v>0</v>
      </c>
      <c r="CJ44" s="11" t="b">
        <f t="shared" ca="1" si="34"/>
        <v>0</v>
      </c>
      <c r="CK44" s="11" t="b">
        <f t="shared" ca="1" si="34"/>
        <v>0</v>
      </c>
      <c r="CL44" s="11" t="b">
        <f t="shared" ca="1" si="34"/>
        <v>0</v>
      </c>
      <c r="CM44" s="11" t="b">
        <f t="shared" ca="1" si="34"/>
        <v>0</v>
      </c>
      <c r="CN44" s="11" t="b">
        <f t="shared" ca="1" si="32"/>
        <v>0</v>
      </c>
      <c r="CO44" s="11" t="b">
        <f t="shared" ca="1" si="30"/>
        <v>0</v>
      </c>
    </row>
    <row r="45" spans="1:94">
      <c r="A45" t="s">
        <v>712</v>
      </c>
      <c r="B45" t="s">
        <v>713</v>
      </c>
      <c r="C45" t="s">
        <v>562</v>
      </c>
      <c r="D45" t="s">
        <v>54</v>
      </c>
      <c r="E45" t="s">
        <v>55</v>
      </c>
      <c r="F45" t="s">
        <v>83</v>
      </c>
      <c r="G45" t="s">
        <v>96</v>
      </c>
      <c r="H45" t="s">
        <v>58</v>
      </c>
      <c r="I45" t="str">
        <f t="shared" si="22"/>
        <v>Portugal</v>
      </c>
      <c r="J45" t="s">
        <v>74</v>
      </c>
      <c r="K45" t="s">
        <v>103</v>
      </c>
      <c r="L45">
        <v>3</v>
      </c>
      <c r="M45">
        <v>2</v>
      </c>
      <c r="N45">
        <v>3</v>
      </c>
      <c r="O45">
        <v>2</v>
      </c>
      <c r="P45">
        <v>2</v>
      </c>
      <c r="Q45">
        <v>5</v>
      </c>
      <c r="R45">
        <v>3</v>
      </c>
      <c r="S45">
        <v>0</v>
      </c>
      <c r="U45">
        <v>5</v>
      </c>
      <c r="V45">
        <v>4</v>
      </c>
      <c r="W45">
        <v>5</v>
      </c>
      <c r="X45">
        <v>4</v>
      </c>
      <c r="Y45">
        <v>4</v>
      </c>
      <c r="Z45">
        <v>2</v>
      </c>
      <c r="AA45">
        <v>4</v>
      </c>
      <c r="AB45">
        <v>3</v>
      </c>
      <c r="AC45">
        <v>2</v>
      </c>
      <c r="AD45">
        <v>4</v>
      </c>
      <c r="AE45" s="48">
        <f t="shared" si="13"/>
        <v>3.75</v>
      </c>
      <c r="AF45" s="35">
        <v>4</v>
      </c>
      <c r="AG45">
        <v>1</v>
      </c>
      <c r="AH45">
        <v>4</v>
      </c>
      <c r="AI45">
        <v>2</v>
      </c>
      <c r="AJ45">
        <v>5</v>
      </c>
      <c r="AK45">
        <v>4</v>
      </c>
      <c r="AL45">
        <v>5</v>
      </c>
      <c r="AM45">
        <v>1</v>
      </c>
      <c r="AN45" s="48">
        <f t="shared" si="11"/>
        <v>3.25</v>
      </c>
      <c r="AO45">
        <v>4</v>
      </c>
      <c r="AP45">
        <v>4</v>
      </c>
      <c r="AQ45">
        <v>4</v>
      </c>
      <c r="AR45">
        <v>4</v>
      </c>
      <c r="AS45">
        <v>4</v>
      </c>
      <c r="AT45">
        <v>6</v>
      </c>
      <c r="AU45" s="48">
        <f t="shared" si="12"/>
        <v>4</v>
      </c>
      <c r="AV45">
        <v>0</v>
      </c>
      <c r="AW45">
        <f t="shared" si="23"/>
        <v>3.25</v>
      </c>
      <c r="AX45">
        <f t="shared" si="24"/>
        <v>1</v>
      </c>
      <c r="AY45">
        <f t="shared" si="25"/>
        <v>3.75</v>
      </c>
      <c r="AZ45">
        <f t="shared" si="26"/>
        <v>1</v>
      </c>
      <c r="BA45" t="s">
        <v>61</v>
      </c>
      <c r="BB45" t="s">
        <v>277</v>
      </c>
      <c r="BC45" t="s">
        <v>714</v>
      </c>
      <c r="BD45">
        <v>3</v>
      </c>
      <c r="BF45">
        <f t="shared" si="27"/>
        <v>3</v>
      </c>
      <c r="BG45">
        <v>1</v>
      </c>
      <c r="BH45">
        <v>4</v>
      </c>
      <c r="BI45">
        <f t="shared" si="28"/>
        <v>1</v>
      </c>
      <c r="BJ45" t="s">
        <v>715</v>
      </c>
      <c r="BK45" t="s">
        <v>65</v>
      </c>
      <c r="BL45" s="1">
        <v>3.9699074074074072E-3</v>
      </c>
      <c r="BN45" s="5" t="s">
        <v>1041</v>
      </c>
      <c r="BP45" s="11" t="b">
        <f t="shared" ca="1" si="33"/>
        <v>0</v>
      </c>
      <c r="BQ45" s="11" t="b">
        <f t="shared" ca="1" si="33"/>
        <v>0</v>
      </c>
      <c r="BR45" s="11" t="b">
        <f t="shared" ca="1" si="33"/>
        <v>0</v>
      </c>
      <c r="BS45" s="11" t="b">
        <f t="shared" ca="1" si="33"/>
        <v>0</v>
      </c>
      <c r="BT45" s="11" t="b">
        <f t="shared" ca="1" si="33"/>
        <v>0</v>
      </c>
      <c r="BU45" s="11" t="b">
        <f t="shared" ca="1" si="33"/>
        <v>0</v>
      </c>
      <c r="BX45" s="11" t="b">
        <f t="shared" ca="1" si="29"/>
        <v>0</v>
      </c>
      <c r="BY45" s="11" t="b">
        <f t="shared" si="31"/>
        <v>0</v>
      </c>
      <c r="BZ45" s="11" t="b">
        <f t="shared" ca="1" si="34"/>
        <v>0</v>
      </c>
      <c r="CA45" s="11" t="b">
        <f t="shared" ca="1" si="34"/>
        <v>0</v>
      </c>
      <c r="CB45" s="11" t="b">
        <f t="shared" ca="1" si="34"/>
        <v>0</v>
      </c>
      <c r="CC45" s="11" t="b">
        <f t="shared" ca="1" si="34"/>
        <v>0</v>
      </c>
      <c r="CD45" s="11" t="b">
        <f t="shared" ca="1" si="34"/>
        <v>0</v>
      </c>
      <c r="CE45" s="11" t="b">
        <f t="shared" ca="1" si="34"/>
        <v>0</v>
      </c>
      <c r="CF45" s="11" t="b">
        <f t="shared" ca="1" si="34"/>
        <v>0</v>
      </c>
      <c r="CG45" s="11" t="b">
        <f t="shared" ca="1" si="34"/>
        <v>0</v>
      </c>
      <c r="CH45" s="11" t="b">
        <f t="shared" ca="1" si="34"/>
        <v>0</v>
      </c>
      <c r="CI45" s="11" t="b">
        <f t="shared" ca="1" si="34"/>
        <v>0</v>
      </c>
      <c r="CJ45" s="11" t="b">
        <f t="shared" ca="1" si="34"/>
        <v>0</v>
      </c>
      <c r="CK45" s="11" t="b">
        <f t="shared" ca="1" si="34"/>
        <v>0</v>
      </c>
      <c r="CL45" s="11" t="b">
        <f t="shared" ca="1" si="34"/>
        <v>0</v>
      </c>
      <c r="CM45" s="11" t="b">
        <f t="shared" ca="1" si="34"/>
        <v>0</v>
      </c>
      <c r="CN45" s="11" t="b">
        <f t="shared" ca="1" si="32"/>
        <v>0</v>
      </c>
      <c r="CO45" s="11" t="b">
        <f t="shared" ca="1" si="30"/>
        <v>0</v>
      </c>
    </row>
    <row r="46" spans="1:94">
      <c r="A46" t="s">
        <v>716</v>
      </c>
      <c r="B46" t="s">
        <v>717</v>
      </c>
      <c r="C46" t="s">
        <v>562</v>
      </c>
      <c r="D46" t="s">
        <v>70</v>
      </c>
      <c r="E46" t="s">
        <v>144</v>
      </c>
      <c r="F46" t="s">
        <v>56</v>
      </c>
      <c r="G46" t="s">
        <v>72</v>
      </c>
      <c r="H46" t="s">
        <v>718</v>
      </c>
      <c r="I46" t="str">
        <f t="shared" si="22"/>
        <v>Portuguese</v>
      </c>
      <c r="J46" t="s">
        <v>59</v>
      </c>
      <c r="K46" t="s">
        <v>296</v>
      </c>
      <c r="L46">
        <v>1</v>
      </c>
      <c r="M46">
        <v>3</v>
      </c>
      <c r="N46">
        <v>2</v>
      </c>
      <c r="O46">
        <v>3</v>
      </c>
      <c r="P46">
        <v>2</v>
      </c>
      <c r="Q46">
        <v>5</v>
      </c>
      <c r="R46">
        <v>3</v>
      </c>
      <c r="S46">
        <v>0</v>
      </c>
      <c r="U46">
        <v>5</v>
      </c>
      <c r="V46">
        <v>2</v>
      </c>
      <c r="W46">
        <v>3</v>
      </c>
      <c r="X46">
        <v>4</v>
      </c>
      <c r="Y46">
        <v>4</v>
      </c>
      <c r="Z46">
        <v>3</v>
      </c>
      <c r="AA46">
        <v>4</v>
      </c>
      <c r="AB46">
        <v>2</v>
      </c>
      <c r="AC46">
        <v>2</v>
      </c>
      <c r="AD46">
        <v>4</v>
      </c>
      <c r="AE46" s="48">
        <f t="shared" si="13"/>
        <v>3.25</v>
      </c>
      <c r="AF46" s="35">
        <v>2</v>
      </c>
      <c r="AG46">
        <v>3</v>
      </c>
      <c r="AH46">
        <v>1</v>
      </c>
      <c r="AI46">
        <v>3</v>
      </c>
      <c r="AJ46">
        <v>4</v>
      </c>
      <c r="AK46">
        <v>3</v>
      </c>
      <c r="AL46">
        <v>1</v>
      </c>
      <c r="AM46">
        <v>1</v>
      </c>
      <c r="AN46" s="48">
        <f t="shared" si="11"/>
        <v>2.25</v>
      </c>
      <c r="AO46">
        <v>1</v>
      </c>
      <c r="AP46">
        <v>3</v>
      </c>
      <c r="AQ46">
        <v>3</v>
      </c>
      <c r="AR46">
        <v>4</v>
      </c>
      <c r="AS46">
        <v>4</v>
      </c>
      <c r="AT46">
        <v>6</v>
      </c>
      <c r="AU46" s="48">
        <f t="shared" si="12"/>
        <v>3</v>
      </c>
      <c r="AV46">
        <v>1</v>
      </c>
      <c r="AW46">
        <f t="shared" si="23"/>
        <v>2.25</v>
      </c>
      <c r="AX46">
        <f t="shared" si="24"/>
        <v>0</v>
      </c>
      <c r="AY46">
        <f t="shared" si="25"/>
        <v>3.25</v>
      </c>
      <c r="AZ46">
        <f t="shared" si="26"/>
        <v>1</v>
      </c>
      <c r="BA46" t="s">
        <v>145</v>
      </c>
      <c r="BB46" t="s">
        <v>719</v>
      </c>
      <c r="BC46" t="s">
        <v>720</v>
      </c>
      <c r="BD46">
        <v>0</v>
      </c>
      <c r="BE46">
        <v>1</v>
      </c>
      <c r="BF46">
        <f t="shared" si="27"/>
        <v>1</v>
      </c>
      <c r="BG46">
        <v>1</v>
      </c>
      <c r="BH46">
        <v>2</v>
      </c>
      <c r="BI46">
        <f t="shared" si="28"/>
        <v>1</v>
      </c>
      <c r="BJ46" t="s">
        <v>453</v>
      </c>
      <c r="BK46" t="s">
        <v>149</v>
      </c>
      <c r="BL46" s="1">
        <v>3.3333333333333335E-3</v>
      </c>
      <c r="BM46" t="s">
        <v>721</v>
      </c>
      <c r="BN46" s="5" t="s">
        <v>1041</v>
      </c>
      <c r="BP46" s="11" t="b">
        <f t="shared" ca="1" si="33"/>
        <v>0</v>
      </c>
      <c r="BQ46" s="11" t="b">
        <f t="shared" ca="1" si="33"/>
        <v>0</v>
      </c>
      <c r="BR46" s="11" t="b">
        <f t="shared" ca="1" si="33"/>
        <v>0</v>
      </c>
      <c r="BS46" s="11" t="b">
        <f t="shared" ca="1" si="33"/>
        <v>0</v>
      </c>
      <c r="BT46" s="11" t="b">
        <f t="shared" ca="1" si="33"/>
        <v>0</v>
      </c>
      <c r="BU46" s="11" t="b">
        <f t="shared" ca="1" si="33"/>
        <v>0</v>
      </c>
      <c r="BX46" s="11" t="b">
        <f t="shared" ca="1" si="29"/>
        <v>0</v>
      </c>
      <c r="BY46" s="11" t="b">
        <f t="shared" si="31"/>
        <v>0</v>
      </c>
      <c r="BZ46" s="11" t="b">
        <f t="shared" ca="1" si="34"/>
        <v>0</v>
      </c>
      <c r="CA46" s="11" t="b">
        <f t="shared" ca="1" si="34"/>
        <v>0</v>
      </c>
      <c r="CB46" s="11" t="b">
        <f t="shared" ca="1" si="34"/>
        <v>0</v>
      </c>
      <c r="CC46" s="11" t="b">
        <f t="shared" ca="1" si="34"/>
        <v>0</v>
      </c>
      <c r="CD46" s="11" t="b">
        <f t="shared" ca="1" si="34"/>
        <v>0</v>
      </c>
      <c r="CE46" s="11" t="b">
        <f t="shared" ca="1" si="34"/>
        <v>0</v>
      </c>
      <c r="CF46" s="11" t="b">
        <f t="shared" ca="1" si="34"/>
        <v>0</v>
      </c>
      <c r="CG46" s="11" t="b">
        <f t="shared" ca="1" si="34"/>
        <v>0</v>
      </c>
      <c r="CH46" s="11" t="b">
        <f t="shared" ca="1" si="34"/>
        <v>0</v>
      </c>
      <c r="CI46" s="11" t="b">
        <f t="shared" ca="1" si="34"/>
        <v>0</v>
      </c>
      <c r="CJ46" s="11" t="b">
        <f t="shared" ca="1" si="34"/>
        <v>0</v>
      </c>
      <c r="CK46" s="11" t="b">
        <f t="shared" ca="1" si="34"/>
        <v>0</v>
      </c>
      <c r="CL46" s="11" t="b">
        <f t="shared" ca="1" si="34"/>
        <v>0</v>
      </c>
      <c r="CM46" s="11" t="b">
        <f t="shared" ca="1" si="34"/>
        <v>0</v>
      </c>
      <c r="CN46" s="11" t="b">
        <f t="shared" ca="1" si="32"/>
        <v>0</v>
      </c>
      <c r="CO46" s="11" t="b">
        <f t="shared" ca="1" si="30"/>
        <v>0</v>
      </c>
      <c r="CP46" t="s">
        <v>722</v>
      </c>
    </row>
    <row r="47" spans="1:94">
      <c r="A47" t="s">
        <v>723</v>
      </c>
      <c r="B47" t="s">
        <v>724</v>
      </c>
      <c r="C47" t="s">
        <v>562</v>
      </c>
      <c r="D47" t="s">
        <v>70</v>
      </c>
      <c r="E47" t="s">
        <v>95</v>
      </c>
      <c r="F47" t="s">
        <v>56</v>
      </c>
      <c r="G47" t="s">
        <v>347</v>
      </c>
      <c r="H47" t="s">
        <v>725</v>
      </c>
      <c r="I47" t="str">
        <f t="shared" si="22"/>
        <v>france</v>
      </c>
      <c r="J47" t="s">
        <v>59</v>
      </c>
      <c r="K47" t="s">
        <v>60</v>
      </c>
      <c r="L47">
        <v>3</v>
      </c>
      <c r="M47">
        <v>1</v>
      </c>
      <c r="N47">
        <v>3</v>
      </c>
      <c r="O47">
        <v>1</v>
      </c>
      <c r="P47">
        <v>4</v>
      </c>
      <c r="Q47">
        <v>4</v>
      </c>
      <c r="R47">
        <v>1</v>
      </c>
      <c r="S47">
        <v>0</v>
      </c>
      <c r="U47">
        <v>4</v>
      </c>
      <c r="V47">
        <v>5</v>
      </c>
      <c r="W47">
        <v>5</v>
      </c>
      <c r="X47">
        <v>4</v>
      </c>
      <c r="Y47">
        <v>5</v>
      </c>
      <c r="Z47">
        <v>5</v>
      </c>
      <c r="AA47">
        <v>6</v>
      </c>
      <c r="AB47">
        <v>4</v>
      </c>
      <c r="AC47">
        <v>2</v>
      </c>
      <c r="AD47">
        <v>4</v>
      </c>
      <c r="AE47" s="48">
        <f t="shared" si="13"/>
        <v>4.75</v>
      </c>
      <c r="AF47" s="35">
        <v>5</v>
      </c>
      <c r="AG47">
        <v>5</v>
      </c>
      <c r="AH47">
        <v>5</v>
      </c>
      <c r="AI47">
        <v>3</v>
      </c>
      <c r="AJ47">
        <v>6</v>
      </c>
      <c r="AK47">
        <v>5</v>
      </c>
      <c r="AL47">
        <v>4</v>
      </c>
      <c r="AM47">
        <v>4</v>
      </c>
      <c r="AN47" s="48">
        <f t="shared" si="11"/>
        <v>4.625</v>
      </c>
      <c r="AO47">
        <v>2</v>
      </c>
      <c r="AP47">
        <v>3</v>
      </c>
      <c r="AQ47">
        <v>4</v>
      </c>
      <c r="AR47">
        <v>2</v>
      </c>
      <c r="AS47">
        <v>2</v>
      </c>
      <c r="AT47">
        <v>6</v>
      </c>
      <c r="AU47" s="48">
        <f t="shared" si="12"/>
        <v>2.6</v>
      </c>
      <c r="AV47">
        <v>2</v>
      </c>
      <c r="AW47">
        <f t="shared" si="23"/>
        <v>4.625</v>
      </c>
      <c r="AX47">
        <f t="shared" si="24"/>
        <v>1</v>
      </c>
      <c r="AY47">
        <f t="shared" si="25"/>
        <v>4.75</v>
      </c>
      <c r="AZ47">
        <f t="shared" si="26"/>
        <v>1</v>
      </c>
      <c r="BA47" t="s">
        <v>297</v>
      </c>
      <c r="BB47" t="s">
        <v>358</v>
      </c>
      <c r="BC47" t="s">
        <v>427</v>
      </c>
      <c r="BD47">
        <v>0</v>
      </c>
      <c r="BE47">
        <v>1</v>
      </c>
      <c r="BF47">
        <f t="shared" si="27"/>
        <v>1</v>
      </c>
      <c r="BG47">
        <v>1</v>
      </c>
      <c r="BH47">
        <v>2</v>
      </c>
      <c r="BI47">
        <f t="shared" si="28"/>
        <v>1</v>
      </c>
      <c r="BJ47" t="s">
        <v>300</v>
      </c>
      <c r="BK47" t="s">
        <v>301</v>
      </c>
      <c r="BL47" s="1">
        <v>3.5185185185185185E-3</v>
      </c>
      <c r="BM47" t="s">
        <v>726</v>
      </c>
      <c r="BN47" s="5" t="s">
        <v>1042</v>
      </c>
      <c r="BP47" s="11" t="b">
        <f t="shared" ca="1" si="33"/>
        <v>0</v>
      </c>
      <c r="BQ47" s="11" t="b">
        <f t="shared" ca="1" si="33"/>
        <v>0</v>
      </c>
      <c r="BR47" s="11" t="b">
        <f t="shared" ca="1" si="33"/>
        <v>0</v>
      </c>
      <c r="BS47" s="11" t="b">
        <f t="shared" ca="1" si="33"/>
        <v>0</v>
      </c>
      <c r="BT47" s="11" t="b">
        <f t="shared" ca="1" si="33"/>
        <v>0</v>
      </c>
      <c r="BU47" s="11" t="b">
        <f t="shared" ca="1" si="33"/>
        <v>0</v>
      </c>
      <c r="BV47" s="5" t="s">
        <v>1045</v>
      </c>
      <c r="BW47" s="5" t="s">
        <v>1073</v>
      </c>
      <c r="BX47" s="11" t="b">
        <f t="shared" ca="1" si="29"/>
        <v>0</v>
      </c>
      <c r="BY47" s="11" t="b">
        <f t="shared" si="31"/>
        <v>0</v>
      </c>
      <c r="BZ47" s="11" t="b">
        <f t="shared" ca="1" si="34"/>
        <v>0</v>
      </c>
      <c r="CA47" s="11" t="b">
        <f t="shared" ca="1" si="34"/>
        <v>1</v>
      </c>
      <c r="CB47" s="11" t="b">
        <f t="shared" ca="1" si="34"/>
        <v>0</v>
      </c>
      <c r="CC47" s="11" t="b">
        <f t="shared" ca="1" si="34"/>
        <v>0</v>
      </c>
      <c r="CD47" s="11" t="b">
        <f t="shared" ca="1" si="34"/>
        <v>0</v>
      </c>
      <c r="CE47" s="11" t="b">
        <f t="shared" ca="1" si="34"/>
        <v>0</v>
      </c>
      <c r="CF47" s="11" t="b">
        <f t="shared" ca="1" si="34"/>
        <v>0</v>
      </c>
      <c r="CG47" s="11" t="b">
        <f t="shared" ca="1" si="34"/>
        <v>0</v>
      </c>
      <c r="CH47" s="11" t="b">
        <f t="shared" ca="1" si="34"/>
        <v>0</v>
      </c>
      <c r="CI47" s="11" t="b">
        <f t="shared" ca="1" si="34"/>
        <v>0</v>
      </c>
      <c r="CJ47" s="11" t="b">
        <f t="shared" ca="1" si="34"/>
        <v>1</v>
      </c>
      <c r="CK47" s="11" t="b">
        <f t="shared" ca="1" si="34"/>
        <v>0</v>
      </c>
      <c r="CL47" s="11" t="b">
        <f t="shared" ca="1" si="34"/>
        <v>0</v>
      </c>
      <c r="CM47" s="11" t="b">
        <f t="shared" ca="1" si="34"/>
        <v>0</v>
      </c>
      <c r="CN47" s="11" t="b">
        <f t="shared" ca="1" si="32"/>
        <v>1</v>
      </c>
      <c r="CO47" s="11" t="b">
        <f t="shared" ca="1" si="30"/>
        <v>0</v>
      </c>
      <c r="CP47" t="s">
        <v>727</v>
      </c>
    </row>
    <row r="48" spans="1:94">
      <c r="A48" t="s">
        <v>731</v>
      </c>
      <c r="B48" t="s">
        <v>732</v>
      </c>
      <c r="C48" t="s">
        <v>562</v>
      </c>
      <c r="D48" t="s">
        <v>70</v>
      </c>
      <c r="E48" t="s">
        <v>144</v>
      </c>
      <c r="F48" t="s">
        <v>56</v>
      </c>
      <c r="G48" t="s">
        <v>96</v>
      </c>
      <c r="H48" t="s">
        <v>658</v>
      </c>
      <c r="I48" t="str">
        <f t="shared" si="22"/>
        <v>Bulgaria</v>
      </c>
      <c r="J48" t="s">
        <v>74</v>
      </c>
      <c r="K48" t="s">
        <v>85</v>
      </c>
      <c r="L48">
        <v>4</v>
      </c>
      <c r="M48">
        <v>1</v>
      </c>
      <c r="N48">
        <v>3</v>
      </c>
      <c r="O48">
        <v>1</v>
      </c>
      <c r="P48">
        <v>5</v>
      </c>
      <c r="Q48">
        <v>0</v>
      </c>
      <c r="R48">
        <v>5</v>
      </c>
      <c r="S48">
        <v>0</v>
      </c>
      <c r="U48">
        <v>4</v>
      </c>
      <c r="V48">
        <v>5</v>
      </c>
      <c r="W48">
        <v>6</v>
      </c>
      <c r="X48">
        <v>5</v>
      </c>
      <c r="Y48">
        <v>5</v>
      </c>
      <c r="Z48">
        <v>6</v>
      </c>
      <c r="AA48">
        <v>5</v>
      </c>
      <c r="AB48">
        <v>4</v>
      </c>
      <c r="AC48">
        <v>4</v>
      </c>
      <c r="AD48">
        <v>2</v>
      </c>
      <c r="AE48" s="48">
        <f t="shared" si="13"/>
        <v>4.75</v>
      </c>
      <c r="AF48" s="35">
        <v>5</v>
      </c>
      <c r="AG48">
        <v>5</v>
      </c>
      <c r="AH48">
        <v>5</v>
      </c>
      <c r="AI48">
        <v>5</v>
      </c>
      <c r="AJ48">
        <v>6</v>
      </c>
      <c r="AK48">
        <v>5</v>
      </c>
      <c r="AL48">
        <v>4</v>
      </c>
      <c r="AM48">
        <v>5</v>
      </c>
      <c r="AN48" s="48">
        <f t="shared" si="11"/>
        <v>5</v>
      </c>
      <c r="AO48">
        <v>6</v>
      </c>
      <c r="AP48">
        <v>5</v>
      </c>
      <c r="AQ48">
        <v>5</v>
      </c>
      <c r="AR48">
        <v>6</v>
      </c>
      <c r="AS48">
        <v>5</v>
      </c>
      <c r="AT48">
        <v>6</v>
      </c>
      <c r="AU48" s="48">
        <f t="shared" si="12"/>
        <v>5.4</v>
      </c>
      <c r="AV48">
        <v>5</v>
      </c>
      <c r="AW48">
        <f t="shared" si="23"/>
        <v>5</v>
      </c>
      <c r="AX48">
        <f t="shared" si="24"/>
        <v>1</v>
      </c>
      <c r="AY48">
        <f t="shared" si="25"/>
        <v>4.75</v>
      </c>
      <c r="AZ48">
        <f t="shared" si="26"/>
        <v>1</v>
      </c>
      <c r="BA48" t="s">
        <v>61</v>
      </c>
      <c r="BB48" t="s">
        <v>733</v>
      </c>
      <c r="BC48" t="s">
        <v>734</v>
      </c>
      <c r="BD48">
        <v>0</v>
      </c>
      <c r="BE48">
        <v>1</v>
      </c>
      <c r="BF48">
        <f t="shared" si="27"/>
        <v>1</v>
      </c>
      <c r="BG48">
        <v>1</v>
      </c>
      <c r="BH48">
        <v>2</v>
      </c>
      <c r="BI48">
        <f t="shared" si="28"/>
        <v>1</v>
      </c>
      <c r="BJ48" t="s">
        <v>64</v>
      </c>
      <c r="BK48" t="s">
        <v>65</v>
      </c>
      <c r="BL48" s="1">
        <v>3.4375E-3</v>
      </c>
      <c r="BM48" t="s">
        <v>735</v>
      </c>
      <c r="BN48" s="5" t="s">
        <v>1044</v>
      </c>
      <c r="BP48" s="11" t="b">
        <f t="shared" ca="1" si="33"/>
        <v>0</v>
      </c>
      <c r="BQ48" s="11" t="b">
        <f t="shared" ca="1" si="33"/>
        <v>0</v>
      </c>
      <c r="BR48" s="11" t="b">
        <f t="shared" ca="1" si="33"/>
        <v>0</v>
      </c>
      <c r="BS48" s="11" t="b">
        <f t="shared" ca="1" si="33"/>
        <v>0</v>
      </c>
      <c r="BT48" s="11" t="b">
        <f t="shared" ca="1" si="33"/>
        <v>0</v>
      </c>
      <c r="BU48" s="11" t="b">
        <f t="shared" ca="1" si="33"/>
        <v>0</v>
      </c>
      <c r="BX48" s="11" t="b">
        <f t="shared" ca="1" si="29"/>
        <v>0</v>
      </c>
      <c r="BY48" s="11" t="b">
        <f t="shared" si="31"/>
        <v>0</v>
      </c>
      <c r="BZ48" s="11" t="b">
        <f t="shared" ca="1" si="34"/>
        <v>0</v>
      </c>
      <c r="CA48" s="11" t="b">
        <f t="shared" ca="1" si="34"/>
        <v>0</v>
      </c>
      <c r="CB48" s="11" t="b">
        <f t="shared" ca="1" si="34"/>
        <v>0</v>
      </c>
      <c r="CC48" s="11" t="b">
        <f t="shared" ca="1" si="34"/>
        <v>0</v>
      </c>
      <c r="CD48" s="11" t="b">
        <f t="shared" ca="1" si="34"/>
        <v>0</v>
      </c>
      <c r="CE48" s="11" t="b">
        <f t="shared" ca="1" si="34"/>
        <v>0</v>
      </c>
      <c r="CF48" s="11" t="b">
        <f t="shared" ca="1" si="34"/>
        <v>0</v>
      </c>
      <c r="CG48" s="11" t="b">
        <f t="shared" ca="1" si="34"/>
        <v>0</v>
      </c>
      <c r="CH48" s="11" t="b">
        <f t="shared" ca="1" si="34"/>
        <v>0</v>
      </c>
      <c r="CI48" s="11" t="b">
        <f t="shared" ca="1" si="34"/>
        <v>0</v>
      </c>
      <c r="CJ48" s="11" t="b">
        <f t="shared" ca="1" si="34"/>
        <v>0</v>
      </c>
      <c r="CK48" s="11" t="b">
        <f t="shared" ca="1" si="34"/>
        <v>0</v>
      </c>
      <c r="CL48" s="11" t="b">
        <f t="shared" ca="1" si="34"/>
        <v>0</v>
      </c>
      <c r="CM48" s="11" t="b">
        <f t="shared" ca="1" si="34"/>
        <v>0</v>
      </c>
      <c r="CN48" s="11" t="b">
        <f t="shared" ca="1" si="32"/>
        <v>0</v>
      </c>
      <c r="CO48" s="11" t="b">
        <f t="shared" ca="1" si="30"/>
        <v>0</v>
      </c>
      <c r="CP48" t="s">
        <v>736</v>
      </c>
    </row>
    <row r="49" spans="1:94">
      <c r="A49" t="s">
        <v>759</v>
      </c>
      <c r="B49" t="s">
        <v>760</v>
      </c>
      <c r="C49" t="s">
        <v>562</v>
      </c>
      <c r="D49" t="s">
        <v>70</v>
      </c>
      <c r="E49" t="s">
        <v>55</v>
      </c>
      <c r="F49" t="s">
        <v>56</v>
      </c>
      <c r="G49" t="s">
        <v>72</v>
      </c>
      <c r="H49" t="s">
        <v>443</v>
      </c>
      <c r="I49" t="str">
        <f t="shared" si="22"/>
        <v xml:space="preserve">Portugal </v>
      </c>
      <c r="J49" t="s">
        <v>74</v>
      </c>
      <c r="K49" t="s">
        <v>60</v>
      </c>
      <c r="L49">
        <v>3</v>
      </c>
      <c r="M49">
        <v>4</v>
      </c>
      <c r="N49">
        <v>5</v>
      </c>
      <c r="O49">
        <v>1</v>
      </c>
      <c r="P49">
        <v>3</v>
      </c>
      <c r="Q49">
        <v>4</v>
      </c>
      <c r="R49">
        <v>1</v>
      </c>
      <c r="S49">
        <v>0</v>
      </c>
      <c r="U49">
        <v>5</v>
      </c>
      <c r="V49">
        <v>2</v>
      </c>
      <c r="W49">
        <v>6</v>
      </c>
      <c r="X49">
        <v>3</v>
      </c>
      <c r="Y49">
        <v>6</v>
      </c>
      <c r="Z49">
        <v>3</v>
      </c>
      <c r="AA49">
        <v>5</v>
      </c>
      <c r="AB49">
        <v>4</v>
      </c>
      <c r="AC49">
        <v>2</v>
      </c>
      <c r="AD49">
        <v>4</v>
      </c>
      <c r="AE49" s="48">
        <f t="shared" si="13"/>
        <v>4.125</v>
      </c>
      <c r="AF49" s="35">
        <v>2</v>
      </c>
      <c r="AG49">
        <v>5</v>
      </c>
      <c r="AH49">
        <v>5</v>
      </c>
      <c r="AI49">
        <v>4</v>
      </c>
      <c r="AJ49">
        <v>6</v>
      </c>
      <c r="AK49">
        <v>6</v>
      </c>
      <c r="AL49">
        <v>5</v>
      </c>
      <c r="AM49">
        <v>0</v>
      </c>
      <c r="AN49" s="48">
        <f t="shared" si="11"/>
        <v>4.125</v>
      </c>
      <c r="AO49">
        <v>6</v>
      </c>
      <c r="AP49">
        <v>6</v>
      </c>
      <c r="AQ49">
        <v>6</v>
      </c>
      <c r="AR49">
        <v>6</v>
      </c>
      <c r="AS49">
        <v>6</v>
      </c>
      <c r="AT49">
        <v>6</v>
      </c>
      <c r="AU49" s="48">
        <f t="shared" si="12"/>
        <v>6</v>
      </c>
      <c r="AV49">
        <v>0</v>
      </c>
      <c r="AW49">
        <f t="shared" si="23"/>
        <v>4.125</v>
      </c>
      <c r="AX49">
        <f t="shared" si="24"/>
        <v>1</v>
      </c>
      <c r="AY49">
        <f t="shared" si="25"/>
        <v>4.125</v>
      </c>
      <c r="AZ49">
        <f t="shared" si="26"/>
        <v>1</v>
      </c>
      <c r="BA49" t="s">
        <v>282</v>
      </c>
      <c r="BB49" t="s">
        <v>746</v>
      </c>
      <c r="BC49" t="s">
        <v>284</v>
      </c>
      <c r="BD49">
        <v>2</v>
      </c>
      <c r="BF49">
        <f t="shared" si="27"/>
        <v>2</v>
      </c>
      <c r="BG49">
        <v>1</v>
      </c>
      <c r="BH49">
        <v>3</v>
      </c>
      <c r="BI49">
        <f t="shared" si="28"/>
        <v>1</v>
      </c>
      <c r="BJ49" t="s">
        <v>761</v>
      </c>
      <c r="BK49" t="s">
        <v>370</v>
      </c>
      <c r="BL49" s="1">
        <v>4.2939814814814811E-3</v>
      </c>
      <c r="BN49" s="5" t="s">
        <v>1041</v>
      </c>
      <c r="BP49" s="11" t="b">
        <f t="shared" ca="1" si="33"/>
        <v>0</v>
      </c>
      <c r="BQ49" s="11" t="b">
        <f t="shared" ca="1" si="33"/>
        <v>0</v>
      </c>
      <c r="BR49" s="11" t="b">
        <f t="shared" ca="1" si="33"/>
        <v>0</v>
      </c>
      <c r="BS49" s="11" t="b">
        <f t="shared" ca="1" si="33"/>
        <v>0</v>
      </c>
      <c r="BT49" s="11" t="b">
        <f t="shared" ca="1" si="33"/>
        <v>0</v>
      </c>
      <c r="BU49" s="11" t="b">
        <f t="shared" ca="1" si="33"/>
        <v>0</v>
      </c>
      <c r="BX49" s="11" t="b">
        <f t="shared" ca="1" si="29"/>
        <v>0</v>
      </c>
      <c r="BY49" s="11" t="b">
        <f t="shared" si="31"/>
        <v>0</v>
      </c>
      <c r="BZ49" s="11" t="b">
        <f t="shared" ca="1" si="34"/>
        <v>0</v>
      </c>
      <c r="CA49" s="11" t="b">
        <f t="shared" ca="1" si="34"/>
        <v>0</v>
      </c>
      <c r="CB49" s="11" t="b">
        <f t="shared" ca="1" si="34"/>
        <v>0</v>
      </c>
      <c r="CC49" s="11" t="b">
        <f t="shared" ca="1" si="34"/>
        <v>0</v>
      </c>
      <c r="CD49" s="11" t="b">
        <f t="shared" ca="1" si="34"/>
        <v>0</v>
      </c>
      <c r="CE49" s="11" t="b">
        <f t="shared" ca="1" si="34"/>
        <v>0</v>
      </c>
      <c r="CF49" s="11" t="b">
        <f t="shared" ca="1" si="34"/>
        <v>0</v>
      </c>
      <c r="CG49" s="11" t="b">
        <f t="shared" ca="1" si="34"/>
        <v>0</v>
      </c>
      <c r="CH49" s="11" t="b">
        <f t="shared" ca="1" si="34"/>
        <v>0</v>
      </c>
      <c r="CI49" s="11" t="b">
        <f t="shared" ca="1" si="34"/>
        <v>0</v>
      </c>
      <c r="CJ49" s="11" t="b">
        <f t="shared" ca="1" si="34"/>
        <v>0</v>
      </c>
      <c r="CK49" s="11" t="b">
        <f t="shared" ca="1" si="34"/>
        <v>0</v>
      </c>
      <c r="CL49" s="11" t="b">
        <f t="shared" ca="1" si="34"/>
        <v>0</v>
      </c>
      <c r="CM49" s="11" t="b">
        <f t="shared" ca="1" si="34"/>
        <v>0</v>
      </c>
      <c r="CN49" s="11" t="b">
        <f t="shared" ca="1" si="32"/>
        <v>0</v>
      </c>
      <c r="CO49" s="11" t="b">
        <f t="shared" ca="1" si="30"/>
        <v>0</v>
      </c>
    </row>
    <row r="50" spans="1:94">
      <c r="A50" t="s">
        <v>770</v>
      </c>
      <c r="B50" t="s">
        <v>771</v>
      </c>
      <c r="C50" t="s">
        <v>562</v>
      </c>
      <c r="D50" t="s">
        <v>70</v>
      </c>
      <c r="E50" t="s">
        <v>144</v>
      </c>
      <c r="F50" t="s">
        <v>56</v>
      </c>
      <c r="G50" t="s">
        <v>72</v>
      </c>
      <c r="H50" t="s">
        <v>772</v>
      </c>
      <c r="I50" t="str">
        <f t="shared" si="22"/>
        <v>Brazil</v>
      </c>
      <c r="J50" t="s">
        <v>74</v>
      </c>
      <c r="K50" t="s">
        <v>60</v>
      </c>
      <c r="L50">
        <v>5</v>
      </c>
      <c r="M50">
        <v>3</v>
      </c>
      <c r="N50">
        <v>4</v>
      </c>
      <c r="O50">
        <v>3</v>
      </c>
      <c r="P50">
        <v>5</v>
      </c>
      <c r="Q50">
        <v>5</v>
      </c>
      <c r="R50">
        <v>4</v>
      </c>
      <c r="S50">
        <v>0</v>
      </c>
      <c r="U50">
        <v>4</v>
      </c>
      <c r="V50">
        <v>6</v>
      </c>
      <c r="W50">
        <v>6</v>
      </c>
      <c r="X50">
        <v>6</v>
      </c>
      <c r="Y50">
        <v>6</v>
      </c>
      <c r="Z50">
        <v>6</v>
      </c>
      <c r="AA50">
        <v>6</v>
      </c>
      <c r="AB50">
        <v>5</v>
      </c>
      <c r="AC50">
        <v>0</v>
      </c>
      <c r="AD50">
        <v>6</v>
      </c>
      <c r="AE50" s="48">
        <f t="shared" si="13"/>
        <v>5.875</v>
      </c>
      <c r="AF50" s="35">
        <v>5</v>
      </c>
      <c r="AG50">
        <v>6</v>
      </c>
      <c r="AH50">
        <v>6</v>
      </c>
      <c r="AI50">
        <v>6</v>
      </c>
      <c r="AJ50">
        <v>6</v>
      </c>
      <c r="AK50">
        <v>6</v>
      </c>
      <c r="AL50">
        <v>6</v>
      </c>
      <c r="AM50">
        <v>5</v>
      </c>
      <c r="AN50" s="48">
        <f t="shared" si="11"/>
        <v>5.75</v>
      </c>
      <c r="AO50">
        <v>6</v>
      </c>
      <c r="AP50">
        <v>6</v>
      </c>
      <c r="AQ50">
        <v>6</v>
      </c>
      <c r="AR50">
        <v>6</v>
      </c>
      <c r="AS50">
        <v>6</v>
      </c>
      <c r="AT50">
        <v>6</v>
      </c>
      <c r="AU50" s="48">
        <f t="shared" si="12"/>
        <v>6</v>
      </c>
      <c r="AV50">
        <v>2</v>
      </c>
      <c r="AW50">
        <f t="shared" si="23"/>
        <v>5.75</v>
      </c>
      <c r="AX50">
        <f t="shared" si="24"/>
        <v>1</v>
      </c>
      <c r="AY50">
        <f t="shared" si="25"/>
        <v>5.875</v>
      </c>
      <c r="AZ50">
        <f t="shared" si="26"/>
        <v>1</v>
      </c>
      <c r="BA50" t="s">
        <v>61</v>
      </c>
      <c r="BB50" t="s">
        <v>552</v>
      </c>
      <c r="BC50" t="s">
        <v>563</v>
      </c>
      <c r="BD50">
        <v>0</v>
      </c>
      <c r="BE50">
        <v>3</v>
      </c>
      <c r="BF50">
        <f t="shared" si="27"/>
        <v>3</v>
      </c>
      <c r="BG50">
        <v>1</v>
      </c>
      <c r="BH50">
        <v>3</v>
      </c>
      <c r="BI50">
        <f t="shared" si="28"/>
        <v>1</v>
      </c>
      <c r="BJ50" t="s">
        <v>181</v>
      </c>
      <c r="BK50" t="s">
        <v>65</v>
      </c>
      <c r="BL50" s="1">
        <v>8.611111111111111E-3</v>
      </c>
      <c r="BM50" t="s">
        <v>773</v>
      </c>
      <c r="BN50" s="5" t="s">
        <v>1041</v>
      </c>
      <c r="BP50" s="11" t="b">
        <f t="shared" ca="1" si="33"/>
        <v>0</v>
      </c>
      <c r="BQ50" s="11" t="b">
        <f t="shared" ca="1" si="33"/>
        <v>0</v>
      </c>
      <c r="BR50" s="11" t="b">
        <f t="shared" ca="1" si="33"/>
        <v>0</v>
      </c>
      <c r="BS50" s="11" t="b">
        <f t="shared" ca="1" si="33"/>
        <v>0</v>
      </c>
      <c r="BT50" s="11" t="b">
        <f t="shared" ca="1" si="33"/>
        <v>0</v>
      </c>
      <c r="BU50" s="11" t="b">
        <f t="shared" ca="1" si="33"/>
        <v>0</v>
      </c>
      <c r="BX50" s="11" t="b">
        <f t="shared" ca="1" si="29"/>
        <v>0</v>
      </c>
      <c r="BY50" s="11" t="b">
        <f t="shared" si="31"/>
        <v>0</v>
      </c>
      <c r="BZ50" s="11" t="b">
        <f t="shared" ca="1" si="34"/>
        <v>0</v>
      </c>
      <c r="CA50" s="11" t="b">
        <f t="shared" ca="1" si="34"/>
        <v>0</v>
      </c>
      <c r="CB50" s="11" t="b">
        <f t="shared" ca="1" si="34"/>
        <v>0</v>
      </c>
      <c r="CC50" s="11" t="b">
        <f t="shared" ca="1" si="34"/>
        <v>0</v>
      </c>
      <c r="CD50" s="11" t="b">
        <f t="shared" ca="1" si="34"/>
        <v>0</v>
      </c>
      <c r="CE50" s="11" t="b">
        <f t="shared" ca="1" si="34"/>
        <v>0</v>
      </c>
      <c r="CF50" s="11" t="b">
        <f t="shared" ca="1" si="34"/>
        <v>0</v>
      </c>
      <c r="CG50" s="11" t="b">
        <f t="shared" ca="1" si="34"/>
        <v>0</v>
      </c>
      <c r="CH50" s="11" t="b">
        <f t="shared" ca="1" si="34"/>
        <v>0</v>
      </c>
      <c r="CI50" s="11" t="b">
        <f t="shared" ca="1" si="34"/>
        <v>0</v>
      </c>
      <c r="CJ50" s="11" t="b">
        <f t="shared" ca="1" si="34"/>
        <v>0</v>
      </c>
      <c r="CK50" s="11" t="b">
        <f t="shared" ca="1" si="34"/>
        <v>0</v>
      </c>
      <c r="CL50" s="11" t="b">
        <f t="shared" ca="1" si="34"/>
        <v>0</v>
      </c>
      <c r="CM50" s="11" t="b">
        <f t="shared" ca="1" si="34"/>
        <v>0</v>
      </c>
      <c r="CN50" s="11" t="b">
        <f t="shared" ca="1" si="32"/>
        <v>0</v>
      </c>
      <c r="CO50" s="11" t="b">
        <f t="shared" ca="1" si="30"/>
        <v>0</v>
      </c>
      <c r="CP50" t="s">
        <v>774</v>
      </c>
    </row>
    <row r="51" spans="1:94">
      <c r="A51" t="s">
        <v>796</v>
      </c>
      <c r="B51" t="s">
        <v>797</v>
      </c>
      <c r="C51" t="s">
        <v>562</v>
      </c>
      <c r="D51" t="s">
        <v>70</v>
      </c>
      <c r="E51" t="s">
        <v>95</v>
      </c>
      <c r="F51" t="s">
        <v>132</v>
      </c>
      <c r="G51" t="s">
        <v>96</v>
      </c>
      <c r="H51" t="s">
        <v>138</v>
      </c>
      <c r="I51" t="str">
        <f t="shared" si="22"/>
        <v>India</v>
      </c>
      <c r="J51" t="s">
        <v>74</v>
      </c>
      <c r="K51" t="s">
        <v>85</v>
      </c>
      <c r="L51">
        <v>2</v>
      </c>
      <c r="M51">
        <v>3</v>
      </c>
      <c r="N51">
        <v>3</v>
      </c>
      <c r="O51">
        <v>4</v>
      </c>
      <c r="P51">
        <v>5</v>
      </c>
      <c r="Q51">
        <v>3</v>
      </c>
      <c r="R51">
        <v>2</v>
      </c>
      <c r="S51">
        <v>0</v>
      </c>
      <c r="U51">
        <v>4</v>
      </c>
      <c r="V51">
        <v>5</v>
      </c>
      <c r="W51">
        <v>6</v>
      </c>
      <c r="X51">
        <v>4</v>
      </c>
      <c r="Y51">
        <v>4</v>
      </c>
      <c r="Z51">
        <v>6</v>
      </c>
      <c r="AA51">
        <v>6</v>
      </c>
      <c r="AB51">
        <v>5</v>
      </c>
      <c r="AC51">
        <v>1</v>
      </c>
      <c r="AD51">
        <v>5</v>
      </c>
      <c r="AE51" s="48">
        <f t="shared" si="13"/>
        <v>5.125</v>
      </c>
      <c r="AF51" s="35">
        <v>3</v>
      </c>
      <c r="AG51">
        <v>1</v>
      </c>
      <c r="AH51">
        <v>4</v>
      </c>
      <c r="AI51">
        <v>2</v>
      </c>
      <c r="AJ51">
        <v>6</v>
      </c>
      <c r="AK51">
        <v>5</v>
      </c>
      <c r="AL51">
        <v>5</v>
      </c>
      <c r="AM51">
        <v>2</v>
      </c>
      <c r="AN51" s="48">
        <f t="shared" si="11"/>
        <v>3.5</v>
      </c>
      <c r="AO51">
        <v>5</v>
      </c>
      <c r="AP51">
        <v>5</v>
      </c>
      <c r="AQ51">
        <v>5</v>
      </c>
      <c r="AR51">
        <v>5</v>
      </c>
      <c r="AS51">
        <v>5</v>
      </c>
      <c r="AT51">
        <v>6</v>
      </c>
      <c r="AU51" s="48">
        <f t="shared" si="12"/>
        <v>5</v>
      </c>
      <c r="AV51">
        <v>6</v>
      </c>
      <c r="AW51">
        <f t="shared" si="23"/>
        <v>3.5</v>
      </c>
      <c r="AX51">
        <f t="shared" si="24"/>
        <v>1</v>
      </c>
      <c r="AY51">
        <f t="shared" si="25"/>
        <v>5.125</v>
      </c>
      <c r="AZ51">
        <f t="shared" si="26"/>
        <v>1</v>
      </c>
      <c r="BA51" t="s">
        <v>61</v>
      </c>
      <c r="BB51" t="s">
        <v>634</v>
      </c>
      <c r="BC51" t="s">
        <v>798</v>
      </c>
      <c r="BD51">
        <v>0</v>
      </c>
      <c r="BE51">
        <v>2</v>
      </c>
      <c r="BF51">
        <f t="shared" si="27"/>
        <v>2</v>
      </c>
      <c r="BG51">
        <v>1</v>
      </c>
      <c r="BH51">
        <v>3</v>
      </c>
      <c r="BI51">
        <f t="shared" si="28"/>
        <v>1</v>
      </c>
      <c r="BJ51" t="s">
        <v>64</v>
      </c>
      <c r="BK51" t="s">
        <v>65</v>
      </c>
      <c r="BL51" s="1">
        <v>1.0844907407407407E-2</v>
      </c>
      <c r="BM51" t="s">
        <v>799</v>
      </c>
      <c r="BN51" s="5" t="s">
        <v>1042</v>
      </c>
      <c r="BP51" s="11" t="b">
        <f t="shared" ref="BP51:BU60" ca="1" si="35">ISNUMBER(SEARCH(BP$2,$BO51))</f>
        <v>0</v>
      </c>
      <c r="BQ51" s="11" t="b">
        <f t="shared" ca="1" si="35"/>
        <v>0</v>
      </c>
      <c r="BR51" s="11" t="b">
        <f t="shared" ca="1" si="35"/>
        <v>0</v>
      </c>
      <c r="BS51" s="11" t="b">
        <f t="shared" ca="1" si="35"/>
        <v>0</v>
      </c>
      <c r="BT51" s="11" t="b">
        <f t="shared" ca="1" si="35"/>
        <v>0</v>
      </c>
      <c r="BU51" s="11" t="b">
        <f t="shared" ca="1" si="35"/>
        <v>0</v>
      </c>
      <c r="BV51" s="5" t="s">
        <v>1089</v>
      </c>
      <c r="BW51" s="5" t="s">
        <v>1090</v>
      </c>
      <c r="BX51" s="11" t="b">
        <f t="shared" ca="1" si="29"/>
        <v>0</v>
      </c>
      <c r="BY51" s="11" t="b">
        <f t="shared" si="31"/>
        <v>1</v>
      </c>
      <c r="BZ51" s="11" t="b">
        <f t="shared" ref="BZ51:CM60" ca="1" si="36">ISNUMBER(SEARCH(BZ$2,$BV51))</f>
        <v>0</v>
      </c>
      <c r="CA51" s="11" t="b">
        <f t="shared" ca="1" si="36"/>
        <v>0</v>
      </c>
      <c r="CB51" s="11" t="b">
        <f t="shared" ca="1" si="36"/>
        <v>0</v>
      </c>
      <c r="CC51" s="11" t="b">
        <f t="shared" ca="1" si="36"/>
        <v>0</v>
      </c>
      <c r="CD51" s="11" t="b">
        <f t="shared" ca="1" si="36"/>
        <v>0</v>
      </c>
      <c r="CE51" s="11" t="b">
        <f t="shared" ca="1" si="36"/>
        <v>1</v>
      </c>
      <c r="CF51" s="11" t="b">
        <f t="shared" ca="1" si="36"/>
        <v>0</v>
      </c>
      <c r="CG51" s="11" t="b">
        <f t="shared" ca="1" si="36"/>
        <v>0</v>
      </c>
      <c r="CH51" s="11" t="b">
        <f t="shared" ca="1" si="36"/>
        <v>0</v>
      </c>
      <c r="CI51" s="11" t="b">
        <f t="shared" ca="1" si="36"/>
        <v>0</v>
      </c>
      <c r="CJ51" s="11" t="b">
        <f t="shared" ca="1" si="36"/>
        <v>0</v>
      </c>
      <c r="CK51" s="11" t="b">
        <f t="shared" ca="1" si="36"/>
        <v>0</v>
      </c>
      <c r="CL51" s="11" t="b">
        <f t="shared" ca="1" si="36"/>
        <v>0</v>
      </c>
      <c r="CM51" s="11" t="b">
        <f t="shared" ca="1" si="36"/>
        <v>0</v>
      </c>
      <c r="CN51" s="11" t="b">
        <f t="shared" ca="1" si="32"/>
        <v>0</v>
      </c>
      <c r="CO51" s="11" t="b">
        <f t="shared" ca="1" si="30"/>
        <v>0</v>
      </c>
    </row>
    <row r="52" spans="1:94">
      <c r="A52" t="s">
        <v>806</v>
      </c>
      <c r="B52" t="s">
        <v>807</v>
      </c>
      <c r="C52" t="s">
        <v>802</v>
      </c>
      <c r="D52" t="s">
        <v>54</v>
      </c>
      <c r="E52" t="s">
        <v>144</v>
      </c>
      <c r="F52" t="s">
        <v>116</v>
      </c>
      <c r="G52" t="s">
        <v>96</v>
      </c>
      <c r="H52" t="s">
        <v>58</v>
      </c>
      <c r="I52" t="str">
        <f t="shared" si="22"/>
        <v>Portugal</v>
      </c>
      <c r="J52" t="s">
        <v>59</v>
      </c>
      <c r="K52" t="s">
        <v>60</v>
      </c>
      <c r="L52">
        <v>4</v>
      </c>
      <c r="M52">
        <v>1</v>
      </c>
      <c r="N52">
        <v>4</v>
      </c>
      <c r="O52">
        <v>3</v>
      </c>
      <c r="P52">
        <v>1</v>
      </c>
      <c r="Q52">
        <v>5</v>
      </c>
      <c r="R52">
        <v>2</v>
      </c>
      <c r="S52">
        <v>0</v>
      </c>
      <c r="U52">
        <v>5</v>
      </c>
      <c r="V52">
        <v>5</v>
      </c>
      <c r="W52">
        <v>6</v>
      </c>
      <c r="X52">
        <v>3</v>
      </c>
      <c r="Y52">
        <v>3</v>
      </c>
      <c r="Z52">
        <v>4</v>
      </c>
      <c r="AA52">
        <v>5</v>
      </c>
      <c r="AB52">
        <v>3</v>
      </c>
      <c r="AC52">
        <v>3</v>
      </c>
      <c r="AD52">
        <v>3</v>
      </c>
      <c r="AE52" s="48">
        <f t="shared" si="13"/>
        <v>4</v>
      </c>
      <c r="AF52" s="35">
        <v>6</v>
      </c>
      <c r="AG52">
        <v>6</v>
      </c>
      <c r="AH52">
        <v>6</v>
      </c>
      <c r="AI52">
        <v>6</v>
      </c>
      <c r="AJ52">
        <v>6</v>
      </c>
      <c r="AK52">
        <v>6</v>
      </c>
      <c r="AL52">
        <v>4</v>
      </c>
      <c r="AM52">
        <v>2</v>
      </c>
      <c r="AN52" s="48">
        <f t="shared" si="11"/>
        <v>5.25</v>
      </c>
      <c r="AO52">
        <v>6</v>
      </c>
      <c r="AP52">
        <v>6</v>
      </c>
      <c r="AQ52">
        <v>6</v>
      </c>
      <c r="AR52">
        <v>6</v>
      </c>
      <c r="AS52">
        <v>6</v>
      </c>
      <c r="AT52">
        <v>6</v>
      </c>
      <c r="AU52" s="48">
        <f t="shared" si="12"/>
        <v>6</v>
      </c>
      <c r="AV52">
        <v>6</v>
      </c>
      <c r="AW52">
        <f t="shared" si="23"/>
        <v>5.25</v>
      </c>
      <c r="AX52">
        <f t="shared" si="24"/>
        <v>1</v>
      </c>
      <c r="AY52">
        <f t="shared" si="25"/>
        <v>4</v>
      </c>
      <c r="AZ52">
        <f t="shared" si="26"/>
        <v>1</v>
      </c>
      <c r="BA52" t="s">
        <v>297</v>
      </c>
      <c r="BB52" t="s">
        <v>808</v>
      </c>
      <c r="BC52" t="s">
        <v>809</v>
      </c>
      <c r="BD52">
        <v>1</v>
      </c>
      <c r="BF52">
        <f t="shared" si="27"/>
        <v>1</v>
      </c>
      <c r="BG52">
        <v>1</v>
      </c>
      <c r="BH52">
        <v>3</v>
      </c>
      <c r="BI52">
        <f t="shared" si="28"/>
        <v>1</v>
      </c>
      <c r="BJ52" t="s">
        <v>315</v>
      </c>
      <c r="BK52" t="s">
        <v>316</v>
      </c>
      <c r="BL52" s="1">
        <v>4.2939814814814811E-3</v>
      </c>
      <c r="BN52" s="5" t="s">
        <v>1041</v>
      </c>
      <c r="BP52" s="11" t="b">
        <f t="shared" ca="1" si="35"/>
        <v>0</v>
      </c>
      <c r="BQ52" s="11" t="b">
        <f t="shared" ca="1" si="35"/>
        <v>0</v>
      </c>
      <c r="BR52" s="11" t="b">
        <f t="shared" ca="1" si="35"/>
        <v>0</v>
      </c>
      <c r="BS52" s="11" t="b">
        <f t="shared" ca="1" si="35"/>
        <v>0</v>
      </c>
      <c r="BT52" s="11" t="b">
        <f t="shared" ca="1" si="35"/>
        <v>0</v>
      </c>
      <c r="BU52" s="11" t="b">
        <f t="shared" ca="1" si="35"/>
        <v>0</v>
      </c>
      <c r="BX52" s="11" t="b">
        <f t="shared" ca="1" si="29"/>
        <v>0</v>
      </c>
      <c r="BY52" s="11" t="b">
        <f t="shared" si="31"/>
        <v>0</v>
      </c>
      <c r="BZ52" s="11" t="b">
        <f t="shared" ca="1" si="36"/>
        <v>0</v>
      </c>
      <c r="CA52" s="11" t="b">
        <f t="shared" ca="1" si="36"/>
        <v>0</v>
      </c>
      <c r="CB52" s="11" t="b">
        <f t="shared" ca="1" si="36"/>
        <v>0</v>
      </c>
      <c r="CC52" s="11" t="b">
        <f t="shared" ca="1" si="36"/>
        <v>0</v>
      </c>
      <c r="CD52" s="11" t="b">
        <f t="shared" ca="1" si="36"/>
        <v>0</v>
      </c>
      <c r="CE52" s="11" t="b">
        <f t="shared" ca="1" si="36"/>
        <v>0</v>
      </c>
      <c r="CF52" s="11" t="b">
        <f t="shared" ca="1" si="36"/>
        <v>0</v>
      </c>
      <c r="CG52" s="11" t="b">
        <f t="shared" ca="1" si="36"/>
        <v>0</v>
      </c>
      <c r="CH52" s="11" t="b">
        <f t="shared" ca="1" si="36"/>
        <v>0</v>
      </c>
      <c r="CI52" s="11" t="b">
        <f t="shared" ca="1" si="36"/>
        <v>0</v>
      </c>
      <c r="CJ52" s="11" t="b">
        <f t="shared" ca="1" si="36"/>
        <v>0</v>
      </c>
      <c r="CK52" s="11" t="b">
        <f t="shared" ca="1" si="36"/>
        <v>0</v>
      </c>
      <c r="CL52" s="11" t="b">
        <f t="shared" ca="1" si="36"/>
        <v>0</v>
      </c>
      <c r="CM52" s="11" t="b">
        <f t="shared" ca="1" si="36"/>
        <v>0</v>
      </c>
      <c r="CN52" s="11" t="b">
        <f t="shared" ca="1" si="32"/>
        <v>0</v>
      </c>
      <c r="CO52" s="11" t="b">
        <f t="shared" ca="1" si="30"/>
        <v>0</v>
      </c>
    </row>
    <row r="53" spans="1:94">
      <c r="A53" t="s">
        <v>834</v>
      </c>
      <c r="B53" t="s">
        <v>835</v>
      </c>
      <c r="C53" t="s">
        <v>802</v>
      </c>
      <c r="D53" t="s">
        <v>54</v>
      </c>
      <c r="E53" t="s">
        <v>71</v>
      </c>
      <c r="F53" t="s">
        <v>116</v>
      </c>
      <c r="G53" t="s">
        <v>72</v>
      </c>
      <c r="H53" t="s">
        <v>185</v>
      </c>
      <c r="I53" t="str">
        <f t="shared" si="22"/>
        <v>Italy</v>
      </c>
      <c r="J53" t="s">
        <v>59</v>
      </c>
      <c r="K53" t="s">
        <v>60</v>
      </c>
      <c r="L53">
        <v>2</v>
      </c>
      <c r="M53">
        <v>3</v>
      </c>
      <c r="N53">
        <v>3</v>
      </c>
      <c r="O53">
        <v>4</v>
      </c>
      <c r="P53">
        <v>3</v>
      </c>
      <c r="Q53">
        <v>0</v>
      </c>
      <c r="R53">
        <v>2</v>
      </c>
      <c r="S53">
        <v>0</v>
      </c>
      <c r="U53">
        <v>4</v>
      </c>
      <c r="V53">
        <v>6</v>
      </c>
      <c r="W53">
        <v>6</v>
      </c>
      <c r="X53">
        <v>3</v>
      </c>
      <c r="Y53">
        <v>6</v>
      </c>
      <c r="Z53">
        <v>5</v>
      </c>
      <c r="AA53">
        <v>5</v>
      </c>
      <c r="AB53">
        <v>3</v>
      </c>
      <c r="AC53">
        <v>3</v>
      </c>
      <c r="AD53">
        <v>3</v>
      </c>
      <c r="AE53" s="48">
        <f t="shared" si="13"/>
        <v>4.625</v>
      </c>
      <c r="AF53" s="35">
        <v>3</v>
      </c>
      <c r="AG53">
        <v>5</v>
      </c>
      <c r="AH53">
        <v>4</v>
      </c>
      <c r="AI53">
        <v>5</v>
      </c>
      <c r="AJ53">
        <v>6</v>
      </c>
      <c r="AK53">
        <v>5</v>
      </c>
      <c r="AL53">
        <v>5</v>
      </c>
      <c r="AM53">
        <v>4</v>
      </c>
      <c r="AN53" s="48">
        <f t="shared" si="11"/>
        <v>4.625</v>
      </c>
      <c r="AO53">
        <v>3</v>
      </c>
      <c r="AP53">
        <v>3</v>
      </c>
      <c r="AQ53">
        <v>3</v>
      </c>
      <c r="AR53">
        <v>3</v>
      </c>
      <c r="AS53">
        <v>3</v>
      </c>
      <c r="AT53">
        <v>6</v>
      </c>
      <c r="AU53" s="48">
        <f t="shared" si="12"/>
        <v>3</v>
      </c>
      <c r="AV53">
        <v>3</v>
      </c>
      <c r="AW53">
        <f t="shared" si="23"/>
        <v>4.625</v>
      </c>
      <c r="AX53">
        <f t="shared" si="24"/>
        <v>1</v>
      </c>
      <c r="AY53">
        <f t="shared" si="25"/>
        <v>4.625</v>
      </c>
      <c r="AZ53">
        <f t="shared" si="26"/>
        <v>1</v>
      </c>
      <c r="BA53" t="s">
        <v>297</v>
      </c>
      <c r="BB53" t="s">
        <v>326</v>
      </c>
      <c r="BC53" t="s">
        <v>836</v>
      </c>
      <c r="BD53">
        <v>2</v>
      </c>
      <c r="BF53">
        <f t="shared" si="27"/>
        <v>2</v>
      </c>
      <c r="BG53">
        <v>1</v>
      </c>
      <c r="BH53">
        <v>2</v>
      </c>
      <c r="BI53">
        <f t="shared" si="28"/>
        <v>1</v>
      </c>
      <c r="BJ53" t="s">
        <v>545</v>
      </c>
      <c r="BK53" t="s">
        <v>301</v>
      </c>
      <c r="BL53" s="1">
        <v>4.0972222222222226E-3</v>
      </c>
      <c r="BN53" s="5" t="s">
        <v>1041</v>
      </c>
      <c r="BP53" s="11" t="b">
        <f t="shared" ca="1" si="35"/>
        <v>0</v>
      </c>
      <c r="BQ53" s="11" t="b">
        <f t="shared" ca="1" si="35"/>
        <v>0</v>
      </c>
      <c r="BR53" s="11" t="b">
        <f t="shared" ca="1" si="35"/>
        <v>0</v>
      </c>
      <c r="BS53" s="11" t="b">
        <f t="shared" ca="1" si="35"/>
        <v>0</v>
      </c>
      <c r="BT53" s="11" t="b">
        <f t="shared" ca="1" si="35"/>
        <v>0</v>
      </c>
      <c r="BU53" s="11" t="b">
        <f t="shared" ca="1" si="35"/>
        <v>0</v>
      </c>
      <c r="BX53" s="11" t="b">
        <f t="shared" ca="1" si="29"/>
        <v>0</v>
      </c>
      <c r="BY53" s="11" t="b">
        <f t="shared" si="31"/>
        <v>0</v>
      </c>
      <c r="BZ53" s="11" t="b">
        <f t="shared" ca="1" si="36"/>
        <v>0</v>
      </c>
      <c r="CA53" s="11" t="b">
        <f t="shared" ca="1" si="36"/>
        <v>0</v>
      </c>
      <c r="CB53" s="11" t="b">
        <f t="shared" ca="1" si="36"/>
        <v>0</v>
      </c>
      <c r="CC53" s="11" t="b">
        <f t="shared" ca="1" si="36"/>
        <v>0</v>
      </c>
      <c r="CD53" s="11" t="b">
        <f t="shared" ca="1" si="36"/>
        <v>0</v>
      </c>
      <c r="CE53" s="11" t="b">
        <f t="shared" ca="1" si="36"/>
        <v>0</v>
      </c>
      <c r="CF53" s="11" t="b">
        <f t="shared" ca="1" si="36"/>
        <v>0</v>
      </c>
      <c r="CG53" s="11" t="b">
        <f t="shared" ca="1" si="36"/>
        <v>0</v>
      </c>
      <c r="CH53" s="11" t="b">
        <f t="shared" ca="1" si="36"/>
        <v>0</v>
      </c>
      <c r="CI53" s="11" t="b">
        <f t="shared" ca="1" si="36"/>
        <v>0</v>
      </c>
      <c r="CJ53" s="11" t="b">
        <f t="shared" ca="1" si="36"/>
        <v>0</v>
      </c>
      <c r="CK53" s="11" t="b">
        <f t="shared" ca="1" si="36"/>
        <v>0</v>
      </c>
      <c r="CL53" s="11" t="b">
        <f t="shared" ca="1" si="36"/>
        <v>0</v>
      </c>
      <c r="CM53" s="11" t="b">
        <f t="shared" ca="1" si="36"/>
        <v>0</v>
      </c>
      <c r="CN53" s="11" t="b">
        <f t="shared" ca="1" si="32"/>
        <v>0</v>
      </c>
      <c r="CO53" s="11" t="b">
        <f t="shared" ca="1" si="30"/>
        <v>0</v>
      </c>
    </row>
    <row r="54" spans="1:94">
      <c r="A54" t="s">
        <v>842</v>
      </c>
      <c r="B54" t="s">
        <v>843</v>
      </c>
      <c r="C54" t="s">
        <v>802</v>
      </c>
      <c r="D54" t="s">
        <v>70</v>
      </c>
      <c r="E54" t="s">
        <v>55</v>
      </c>
      <c r="F54" t="s">
        <v>56</v>
      </c>
      <c r="G54" t="s">
        <v>72</v>
      </c>
      <c r="H54" t="s">
        <v>844</v>
      </c>
      <c r="I54" t="str">
        <f t="shared" si="22"/>
        <v>France</v>
      </c>
      <c r="J54" t="s">
        <v>74</v>
      </c>
      <c r="K54" t="s">
        <v>60</v>
      </c>
      <c r="L54">
        <v>1</v>
      </c>
      <c r="M54">
        <v>3</v>
      </c>
      <c r="N54">
        <v>4</v>
      </c>
      <c r="O54">
        <v>4</v>
      </c>
      <c r="P54">
        <v>4</v>
      </c>
      <c r="Q54">
        <v>4</v>
      </c>
      <c r="R54">
        <v>5</v>
      </c>
      <c r="S54">
        <v>0</v>
      </c>
      <c r="U54">
        <v>4</v>
      </c>
      <c r="V54">
        <v>4</v>
      </c>
      <c r="W54">
        <v>6</v>
      </c>
      <c r="X54">
        <v>4</v>
      </c>
      <c r="Y54">
        <v>6</v>
      </c>
      <c r="Z54">
        <v>5</v>
      </c>
      <c r="AA54">
        <v>6</v>
      </c>
      <c r="AB54">
        <v>3</v>
      </c>
      <c r="AC54">
        <v>0</v>
      </c>
      <c r="AD54">
        <v>6</v>
      </c>
      <c r="AE54" s="48">
        <f t="shared" si="13"/>
        <v>5</v>
      </c>
      <c r="AF54" s="35">
        <v>3</v>
      </c>
      <c r="AG54">
        <v>4</v>
      </c>
      <c r="AH54">
        <v>4</v>
      </c>
      <c r="AI54">
        <v>2</v>
      </c>
      <c r="AJ54">
        <v>5</v>
      </c>
      <c r="AK54">
        <v>3</v>
      </c>
      <c r="AL54">
        <v>5</v>
      </c>
      <c r="AM54">
        <v>6</v>
      </c>
      <c r="AN54" s="48">
        <f t="shared" si="11"/>
        <v>4</v>
      </c>
      <c r="AO54">
        <v>0</v>
      </c>
      <c r="AP54">
        <v>1</v>
      </c>
      <c r="AQ54">
        <v>1</v>
      </c>
      <c r="AR54">
        <v>1</v>
      </c>
      <c r="AS54">
        <v>1</v>
      </c>
      <c r="AT54">
        <v>6</v>
      </c>
      <c r="AU54" s="48">
        <f t="shared" si="12"/>
        <v>0.8</v>
      </c>
      <c r="AV54">
        <v>5</v>
      </c>
      <c r="AW54">
        <f t="shared" si="23"/>
        <v>4</v>
      </c>
      <c r="AX54">
        <f t="shared" si="24"/>
        <v>1</v>
      </c>
      <c r="AY54">
        <f t="shared" si="25"/>
        <v>5</v>
      </c>
      <c r="AZ54">
        <f t="shared" si="26"/>
        <v>1</v>
      </c>
      <c r="BA54" t="s">
        <v>297</v>
      </c>
      <c r="BB54" t="s">
        <v>326</v>
      </c>
      <c r="BC54" t="s">
        <v>836</v>
      </c>
      <c r="BD54">
        <v>1</v>
      </c>
      <c r="BF54">
        <f t="shared" si="27"/>
        <v>1</v>
      </c>
      <c r="BG54">
        <v>1</v>
      </c>
      <c r="BH54">
        <v>2</v>
      </c>
      <c r="BI54">
        <f t="shared" si="28"/>
        <v>1</v>
      </c>
      <c r="BJ54" t="s">
        <v>300</v>
      </c>
      <c r="BK54" t="s">
        <v>301</v>
      </c>
      <c r="BL54" s="1">
        <v>6.053240740740741E-3</v>
      </c>
      <c r="BN54" s="5" t="s">
        <v>1041</v>
      </c>
      <c r="BP54" s="11" t="b">
        <f t="shared" ca="1" si="35"/>
        <v>0</v>
      </c>
      <c r="BQ54" s="11" t="b">
        <f t="shared" ca="1" si="35"/>
        <v>0</v>
      </c>
      <c r="BR54" s="11" t="b">
        <f t="shared" ca="1" si="35"/>
        <v>0</v>
      </c>
      <c r="BS54" s="11" t="b">
        <f t="shared" ca="1" si="35"/>
        <v>0</v>
      </c>
      <c r="BT54" s="11" t="b">
        <f t="shared" ca="1" si="35"/>
        <v>0</v>
      </c>
      <c r="BU54" s="11" t="b">
        <f t="shared" ca="1" si="35"/>
        <v>0</v>
      </c>
      <c r="BX54" s="11" t="b">
        <f t="shared" ca="1" si="29"/>
        <v>0</v>
      </c>
      <c r="BY54" s="11" t="b">
        <f t="shared" si="31"/>
        <v>0</v>
      </c>
      <c r="BZ54" s="11" t="b">
        <f t="shared" ca="1" si="36"/>
        <v>0</v>
      </c>
      <c r="CA54" s="11" t="b">
        <f t="shared" ca="1" si="36"/>
        <v>0</v>
      </c>
      <c r="CB54" s="11" t="b">
        <f t="shared" ca="1" si="36"/>
        <v>0</v>
      </c>
      <c r="CC54" s="11" t="b">
        <f t="shared" ca="1" si="36"/>
        <v>0</v>
      </c>
      <c r="CD54" s="11" t="b">
        <f t="shared" ca="1" si="36"/>
        <v>0</v>
      </c>
      <c r="CE54" s="11" t="b">
        <f t="shared" ca="1" si="36"/>
        <v>0</v>
      </c>
      <c r="CF54" s="11" t="b">
        <f t="shared" ca="1" si="36"/>
        <v>0</v>
      </c>
      <c r="CG54" s="11" t="b">
        <f t="shared" ca="1" si="36"/>
        <v>0</v>
      </c>
      <c r="CH54" s="11" t="b">
        <f t="shared" ca="1" si="36"/>
        <v>0</v>
      </c>
      <c r="CI54" s="11" t="b">
        <f t="shared" ca="1" si="36"/>
        <v>0</v>
      </c>
      <c r="CJ54" s="11" t="b">
        <f t="shared" ca="1" si="36"/>
        <v>0</v>
      </c>
      <c r="CK54" s="11" t="b">
        <f t="shared" ca="1" si="36"/>
        <v>0</v>
      </c>
      <c r="CL54" s="11" t="b">
        <f t="shared" ca="1" si="36"/>
        <v>0</v>
      </c>
      <c r="CM54" s="11" t="b">
        <f t="shared" ca="1" si="36"/>
        <v>0</v>
      </c>
      <c r="CN54" s="11" t="b">
        <f t="shared" ca="1" si="32"/>
        <v>0</v>
      </c>
      <c r="CO54" s="11" t="b">
        <f t="shared" ca="1" si="30"/>
        <v>0</v>
      </c>
    </row>
    <row r="55" spans="1:94">
      <c r="A55" t="s">
        <v>849</v>
      </c>
      <c r="B55" t="s">
        <v>850</v>
      </c>
      <c r="C55" t="s">
        <v>802</v>
      </c>
      <c r="D55" t="s">
        <v>70</v>
      </c>
      <c r="E55" t="s">
        <v>82</v>
      </c>
      <c r="F55" t="s">
        <v>132</v>
      </c>
      <c r="G55" t="s">
        <v>96</v>
      </c>
      <c r="H55" t="s">
        <v>492</v>
      </c>
      <c r="I55" t="str">
        <f t="shared" si="22"/>
        <v>Estonia</v>
      </c>
      <c r="J55" t="s">
        <v>74</v>
      </c>
      <c r="K55" t="s">
        <v>60</v>
      </c>
      <c r="L55">
        <v>2</v>
      </c>
      <c r="M55">
        <v>2</v>
      </c>
      <c r="N55">
        <v>3</v>
      </c>
      <c r="O55">
        <v>2</v>
      </c>
      <c r="P55">
        <v>3</v>
      </c>
      <c r="Q55">
        <v>2</v>
      </c>
      <c r="R55">
        <v>5</v>
      </c>
      <c r="S55">
        <v>0</v>
      </c>
      <c r="U55">
        <v>4</v>
      </c>
      <c r="V55">
        <v>6</v>
      </c>
      <c r="W55">
        <v>6</v>
      </c>
      <c r="X55">
        <v>4</v>
      </c>
      <c r="Y55">
        <v>5</v>
      </c>
      <c r="Z55">
        <v>4</v>
      </c>
      <c r="AA55">
        <v>6</v>
      </c>
      <c r="AB55">
        <v>5</v>
      </c>
      <c r="AC55">
        <v>0</v>
      </c>
      <c r="AD55">
        <v>6</v>
      </c>
      <c r="AE55" s="48">
        <f t="shared" si="13"/>
        <v>5.25</v>
      </c>
      <c r="AF55" s="35">
        <v>5</v>
      </c>
      <c r="AG55">
        <v>6</v>
      </c>
      <c r="AH55">
        <v>6</v>
      </c>
      <c r="AI55">
        <v>6</v>
      </c>
      <c r="AJ55">
        <v>6</v>
      </c>
      <c r="AK55">
        <v>6</v>
      </c>
      <c r="AL55">
        <v>5</v>
      </c>
      <c r="AM55">
        <v>5</v>
      </c>
      <c r="AN55" s="48">
        <f t="shared" si="11"/>
        <v>5.625</v>
      </c>
      <c r="AO55">
        <v>5</v>
      </c>
      <c r="AP55">
        <v>5</v>
      </c>
      <c r="AQ55">
        <v>5</v>
      </c>
      <c r="AR55">
        <v>5</v>
      </c>
      <c r="AS55">
        <v>5</v>
      </c>
      <c r="AT55">
        <v>6</v>
      </c>
      <c r="AU55" s="48">
        <f t="shared" si="12"/>
        <v>5</v>
      </c>
      <c r="AV55">
        <v>6</v>
      </c>
      <c r="AW55">
        <f t="shared" si="23"/>
        <v>5.625</v>
      </c>
      <c r="AX55">
        <f t="shared" si="24"/>
        <v>1</v>
      </c>
      <c r="AY55">
        <f t="shared" si="25"/>
        <v>5.25</v>
      </c>
      <c r="AZ55">
        <f t="shared" si="26"/>
        <v>1</v>
      </c>
      <c r="BA55" t="s">
        <v>61</v>
      </c>
      <c r="BB55" t="s">
        <v>320</v>
      </c>
      <c r="BC55" t="s">
        <v>851</v>
      </c>
      <c r="BD55">
        <v>1</v>
      </c>
      <c r="BF55">
        <f t="shared" si="27"/>
        <v>1</v>
      </c>
      <c r="BG55">
        <v>2</v>
      </c>
      <c r="BH55">
        <v>4</v>
      </c>
      <c r="BI55">
        <f t="shared" si="28"/>
        <v>1</v>
      </c>
      <c r="BJ55" t="s">
        <v>564</v>
      </c>
      <c r="BK55" t="s">
        <v>236</v>
      </c>
      <c r="BL55" s="1">
        <v>4.1203703703703706E-3</v>
      </c>
      <c r="BN55" s="5" t="s">
        <v>1041</v>
      </c>
      <c r="BP55" s="11" t="b">
        <f t="shared" ca="1" si="35"/>
        <v>0</v>
      </c>
      <c r="BQ55" s="11" t="b">
        <f t="shared" ca="1" si="35"/>
        <v>0</v>
      </c>
      <c r="BR55" s="11" t="b">
        <f t="shared" ca="1" si="35"/>
        <v>0</v>
      </c>
      <c r="BS55" s="11" t="b">
        <f t="shared" ca="1" si="35"/>
        <v>0</v>
      </c>
      <c r="BT55" s="11" t="b">
        <f t="shared" ca="1" si="35"/>
        <v>0</v>
      </c>
      <c r="BU55" s="11" t="b">
        <f t="shared" ca="1" si="35"/>
        <v>0</v>
      </c>
      <c r="BX55" s="11" t="b">
        <f t="shared" ca="1" si="29"/>
        <v>0</v>
      </c>
      <c r="BY55" s="11" t="b">
        <f t="shared" si="31"/>
        <v>0</v>
      </c>
      <c r="BZ55" s="11" t="b">
        <f t="shared" ca="1" si="36"/>
        <v>0</v>
      </c>
      <c r="CA55" s="11" t="b">
        <f t="shared" ca="1" si="36"/>
        <v>0</v>
      </c>
      <c r="CB55" s="11" t="b">
        <f t="shared" ca="1" si="36"/>
        <v>0</v>
      </c>
      <c r="CC55" s="11" t="b">
        <f t="shared" ca="1" si="36"/>
        <v>0</v>
      </c>
      <c r="CD55" s="11" t="b">
        <f t="shared" ca="1" si="36"/>
        <v>0</v>
      </c>
      <c r="CE55" s="11" t="b">
        <f t="shared" ca="1" si="36"/>
        <v>0</v>
      </c>
      <c r="CF55" s="11" t="b">
        <f t="shared" ca="1" si="36"/>
        <v>0</v>
      </c>
      <c r="CG55" s="11" t="b">
        <f t="shared" ca="1" si="36"/>
        <v>0</v>
      </c>
      <c r="CH55" s="11" t="b">
        <f t="shared" ca="1" si="36"/>
        <v>0</v>
      </c>
      <c r="CI55" s="11" t="b">
        <f t="shared" ca="1" si="36"/>
        <v>0</v>
      </c>
      <c r="CJ55" s="11" t="b">
        <f t="shared" ca="1" si="36"/>
        <v>0</v>
      </c>
      <c r="CK55" s="11" t="b">
        <f t="shared" ca="1" si="36"/>
        <v>0</v>
      </c>
      <c r="CL55" s="11" t="b">
        <f t="shared" ca="1" si="36"/>
        <v>0</v>
      </c>
      <c r="CM55" s="11" t="b">
        <f t="shared" ca="1" si="36"/>
        <v>0</v>
      </c>
      <c r="CN55" s="11" t="b">
        <f t="shared" ca="1" si="32"/>
        <v>0</v>
      </c>
      <c r="CO55" s="11" t="b">
        <f t="shared" ca="1" si="30"/>
        <v>0</v>
      </c>
    </row>
    <row r="56" spans="1:94">
      <c r="A56" t="s">
        <v>863</v>
      </c>
      <c r="B56" t="s">
        <v>864</v>
      </c>
      <c r="C56" t="s">
        <v>802</v>
      </c>
      <c r="D56" t="s">
        <v>70</v>
      </c>
      <c r="E56" t="s">
        <v>71</v>
      </c>
      <c r="F56" t="s">
        <v>56</v>
      </c>
      <c r="G56" t="s">
        <v>96</v>
      </c>
      <c r="H56" t="s">
        <v>640</v>
      </c>
      <c r="I56" t="str">
        <f t="shared" si="22"/>
        <v>Latvia</v>
      </c>
      <c r="J56" t="s">
        <v>74</v>
      </c>
      <c r="K56" t="s">
        <v>444</v>
      </c>
      <c r="L56">
        <v>5</v>
      </c>
      <c r="M56">
        <v>2</v>
      </c>
      <c r="N56">
        <v>5</v>
      </c>
      <c r="O56">
        <v>1</v>
      </c>
      <c r="P56">
        <v>6</v>
      </c>
      <c r="Q56">
        <v>2</v>
      </c>
      <c r="R56">
        <v>5</v>
      </c>
      <c r="S56">
        <v>0</v>
      </c>
      <c r="U56">
        <v>4</v>
      </c>
      <c r="V56">
        <v>0</v>
      </c>
      <c r="W56">
        <v>3</v>
      </c>
      <c r="X56">
        <v>2</v>
      </c>
      <c r="Y56">
        <v>6</v>
      </c>
      <c r="Z56">
        <v>2</v>
      </c>
      <c r="AA56">
        <v>3</v>
      </c>
      <c r="AB56">
        <v>3</v>
      </c>
      <c r="AC56">
        <v>0</v>
      </c>
      <c r="AD56">
        <v>6</v>
      </c>
      <c r="AE56" s="48">
        <f t="shared" si="13"/>
        <v>3.125</v>
      </c>
      <c r="AF56" s="35">
        <v>0</v>
      </c>
      <c r="AG56">
        <v>3</v>
      </c>
      <c r="AH56">
        <v>3</v>
      </c>
      <c r="AI56">
        <v>3</v>
      </c>
      <c r="AJ56">
        <v>5</v>
      </c>
      <c r="AK56">
        <v>2</v>
      </c>
      <c r="AL56">
        <v>3</v>
      </c>
      <c r="AM56">
        <v>1</v>
      </c>
      <c r="AN56" s="48">
        <f t="shared" si="11"/>
        <v>2.5</v>
      </c>
      <c r="AO56">
        <v>2</v>
      </c>
      <c r="AP56">
        <v>3</v>
      </c>
      <c r="AQ56">
        <v>3</v>
      </c>
      <c r="AR56">
        <v>3</v>
      </c>
      <c r="AS56">
        <v>3</v>
      </c>
      <c r="AT56">
        <v>6</v>
      </c>
      <c r="AU56" s="48">
        <f t="shared" si="12"/>
        <v>2.8</v>
      </c>
      <c r="AV56">
        <v>2</v>
      </c>
      <c r="AW56">
        <f t="shared" si="23"/>
        <v>2.5</v>
      </c>
      <c r="AX56">
        <f t="shared" si="24"/>
        <v>0</v>
      </c>
      <c r="AY56">
        <f t="shared" si="25"/>
        <v>3.125</v>
      </c>
      <c r="AZ56">
        <f t="shared" si="26"/>
        <v>1</v>
      </c>
      <c r="BA56" t="s">
        <v>145</v>
      </c>
      <c r="BB56" t="s">
        <v>865</v>
      </c>
      <c r="BC56" t="s">
        <v>866</v>
      </c>
      <c r="BD56">
        <v>1</v>
      </c>
      <c r="BF56">
        <f t="shared" si="27"/>
        <v>1</v>
      </c>
      <c r="BG56">
        <v>1</v>
      </c>
      <c r="BH56">
        <v>2</v>
      </c>
      <c r="BI56">
        <f t="shared" si="28"/>
        <v>1</v>
      </c>
      <c r="BJ56" t="s">
        <v>369</v>
      </c>
      <c r="BK56" t="s">
        <v>370</v>
      </c>
      <c r="BL56" s="1">
        <v>3.5185185185185185E-3</v>
      </c>
      <c r="BM56" t="s">
        <v>867</v>
      </c>
      <c r="BN56" s="5" t="s">
        <v>736</v>
      </c>
      <c r="BO56" s="5" t="s">
        <v>1151</v>
      </c>
      <c r="BP56" s="11" t="b">
        <f t="shared" ca="1" si="35"/>
        <v>0</v>
      </c>
      <c r="BQ56" s="11" t="b">
        <f t="shared" ca="1" si="35"/>
        <v>1</v>
      </c>
      <c r="BR56" s="11" t="b">
        <f t="shared" ca="1" si="35"/>
        <v>0</v>
      </c>
      <c r="BS56" s="11" t="b">
        <f t="shared" ca="1" si="35"/>
        <v>0</v>
      </c>
      <c r="BT56" s="11" t="b">
        <f t="shared" ca="1" si="35"/>
        <v>0</v>
      </c>
      <c r="BU56" s="11" t="b">
        <f t="shared" ca="1" si="35"/>
        <v>0</v>
      </c>
      <c r="BX56" s="11" t="b">
        <f t="shared" ca="1" si="29"/>
        <v>0</v>
      </c>
      <c r="BY56" s="11" t="b">
        <f t="shared" si="31"/>
        <v>0</v>
      </c>
      <c r="BZ56" s="11" t="b">
        <f t="shared" ca="1" si="36"/>
        <v>0</v>
      </c>
      <c r="CA56" s="11" t="b">
        <f t="shared" ca="1" si="36"/>
        <v>0</v>
      </c>
      <c r="CB56" s="11" t="b">
        <f t="shared" ca="1" si="36"/>
        <v>0</v>
      </c>
      <c r="CC56" s="11" t="b">
        <f t="shared" ca="1" si="36"/>
        <v>0</v>
      </c>
      <c r="CD56" s="11" t="b">
        <f t="shared" ca="1" si="36"/>
        <v>0</v>
      </c>
      <c r="CE56" s="11" t="b">
        <f t="shared" ca="1" si="36"/>
        <v>0</v>
      </c>
      <c r="CF56" s="11" t="b">
        <f t="shared" ca="1" si="36"/>
        <v>0</v>
      </c>
      <c r="CG56" s="11" t="b">
        <f t="shared" ca="1" si="36"/>
        <v>0</v>
      </c>
      <c r="CH56" s="11" t="b">
        <f t="shared" ca="1" si="36"/>
        <v>0</v>
      </c>
      <c r="CI56" s="11" t="b">
        <f t="shared" ca="1" si="36"/>
        <v>0</v>
      </c>
      <c r="CJ56" s="11" t="b">
        <f t="shared" ca="1" si="36"/>
        <v>0</v>
      </c>
      <c r="CK56" s="11" t="b">
        <f t="shared" ca="1" si="36"/>
        <v>0</v>
      </c>
      <c r="CL56" s="11" t="b">
        <f t="shared" ca="1" si="36"/>
        <v>0</v>
      </c>
      <c r="CM56" s="11" t="b">
        <f t="shared" ca="1" si="36"/>
        <v>0</v>
      </c>
      <c r="CN56" s="11" t="b">
        <f t="shared" ca="1" si="32"/>
        <v>0</v>
      </c>
      <c r="CO56" s="11" t="b">
        <f t="shared" ca="1" si="30"/>
        <v>0</v>
      </c>
      <c r="CP56" t="s">
        <v>868</v>
      </c>
    </row>
    <row r="57" spans="1:94">
      <c r="A57" t="s">
        <v>881</v>
      </c>
      <c r="B57" t="s">
        <v>882</v>
      </c>
      <c r="C57" t="s">
        <v>802</v>
      </c>
      <c r="D57" t="s">
        <v>70</v>
      </c>
      <c r="E57" t="s">
        <v>55</v>
      </c>
      <c r="F57" t="s">
        <v>56</v>
      </c>
      <c r="G57" t="s">
        <v>96</v>
      </c>
      <c r="H57" t="s">
        <v>883</v>
      </c>
      <c r="I57" t="str">
        <f t="shared" si="22"/>
        <v>Pakistan</v>
      </c>
      <c r="J57" t="s">
        <v>74</v>
      </c>
      <c r="K57" t="s">
        <v>85</v>
      </c>
      <c r="L57">
        <v>3</v>
      </c>
      <c r="M57">
        <v>2</v>
      </c>
      <c r="N57">
        <v>3</v>
      </c>
      <c r="O57">
        <v>2</v>
      </c>
      <c r="P57">
        <v>4</v>
      </c>
      <c r="Q57">
        <v>4</v>
      </c>
      <c r="R57">
        <v>3</v>
      </c>
      <c r="S57">
        <v>0</v>
      </c>
      <c r="U57">
        <v>4</v>
      </c>
      <c r="V57">
        <v>4</v>
      </c>
      <c r="W57">
        <v>5</v>
      </c>
      <c r="X57">
        <v>3</v>
      </c>
      <c r="Y57">
        <v>4</v>
      </c>
      <c r="Z57">
        <v>5</v>
      </c>
      <c r="AA57">
        <v>5</v>
      </c>
      <c r="AB57">
        <v>3</v>
      </c>
      <c r="AC57">
        <v>1</v>
      </c>
      <c r="AD57">
        <v>5</v>
      </c>
      <c r="AE57" s="48">
        <f t="shared" si="13"/>
        <v>4.25</v>
      </c>
      <c r="AF57" s="35">
        <v>6</v>
      </c>
      <c r="AG57">
        <v>3</v>
      </c>
      <c r="AH57">
        <v>5</v>
      </c>
      <c r="AI57">
        <v>3</v>
      </c>
      <c r="AJ57">
        <v>6</v>
      </c>
      <c r="AK57">
        <v>5</v>
      </c>
      <c r="AL57">
        <v>5</v>
      </c>
      <c r="AM57">
        <v>1</v>
      </c>
      <c r="AN57" s="48">
        <f t="shared" si="11"/>
        <v>4.25</v>
      </c>
      <c r="AO57">
        <v>6</v>
      </c>
      <c r="AP57">
        <v>6</v>
      </c>
      <c r="AQ57">
        <v>6</v>
      </c>
      <c r="AR57">
        <v>6</v>
      </c>
      <c r="AS57">
        <v>6</v>
      </c>
      <c r="AT57">
        <v>6</v>
      </c>
      <c r="AU57" s="48">
        <f t="shared" si="12"/>
        <v>6</v>
      </c>
      <c r="AV57">
        <v>4</v>
      </c>
      <c r="AW57">
        <f t="shared" si="23"/>
        <v>4.25</v>
      </c>
      <c r="AX57">
        <f t="shared" si="24"/>
        <v>1</v>
      </c>
      <c r="AY57">
        <f t="shared" si="25"/>
        <v>4.25</v>
      </c>
      <c r="AZ57">
        <f t="shared" si="26"/>
        <v>1</v>
      </c>
      <c r="BA57" t="s">
        <v>145</v>
      </c>
      <c r="BB57" t="s">
        <v>245</v>
      </c>
      <c r="BC57" t="s">
        <v>884</v>
      </c>
      <c r="BD57">
        <v>1</v>
      </c>
      <c r="BF57">
        <f t="shared" si="27"/>
        <v>1</v>
      </c>
      <c r="BG57">
        <v>1</v>
      </c>
      <c r="BH57">
        <v>2</v>
      </c>
      <c r="BI57">
        <f t="shared" si="28"/>
        <v>1</v>
      </c>
      <c r="BJ57" t="s">
        <v>257</v>
      </c>
      <c r="BK57" t="s">
        <v>149</v>
      </c>
      <c r="BL57" s="1">
        <v>3.7731481481481483E-3</v>
      </c>
      <c r="BM57" t="s">
        <v>885</v>
      </c>
      <c r="BN57" s="5" t="s">
        <v>1042</v>
      </c>
      <c r="BP57" s="11" t="b">
        <f t="shared" ca="1" si="35"/>
        <v>0</v>
      </c>
      <c r="BQ57" s="11" t="b">
        <f t="shared" ca="1" si="35"/>
        <v>0</v>
      </c>
      <c r="BR57" s="11" t="b">
        <f t="shared" ca="1" si="35"/>
        <v>0</v>
      </c>
      <c r="BS57" s="11" t="b">
        <f t="shared" ca="1" si="35"/>
        <v>0</v>
      </c>
      <c r="BT57" s="11" t="b">
        <f t="shared" ca="1" si="35"/>
        <v>0</v>
      </c>
      <c r="BU57" s="11" t="b">
        <f t="shared" ca="1" si="35"/>
        <v>0</v>
      </c>
      <c r="BV57" s="5" t="s">
        <v>1045</v>
      </c>
      <c r="BW57" s="5" t="s">
        <v>1073</v>
      </c>
      <c r="BX57" s="11" t="b">
        <f t="shared" ca="1" si="29"/>
        <v>0</v>
      </c>
      <c r="BY57" s="11" t="b">
        <f t="shared" si="31"/>
        <v>0</v>
      </c>
      <c r="BZ57" s="11" t="b">
        <f t="shared" ca="1" si="36"/>
        <v>0</v>
      </c>
      <c r="CA57" s="11" t="b">
        <f t="shared" ca="1" si="36"/>
        <v>1</v>
      </c>
      <c r="CB57" s="11" t="b">
        <f t="shared" ca="1" si="36"/>
        <v>0</v>
      </c>
      <c r="CC57" s="11" t="b">
        <f t="shared" ca="1" si="36"/>
        <v>0</v>
      </c>
      <c r="CD57" s="11" t="b">
        <f t="shared" ca="1" si="36"/>
        <v>0</v>
      </c>
      <c r="CE57" s="11" t="b">
        <f t="shared" ca="1" si="36"/>
        <v>0</v>
      </c>
      <c r="CF57" s="11" t="b">
        <f t="shared" ca="1" si="36"/>
        <v>0</v>
      </c>
      <c r="CG57" s="11" t="b">
        <f t="shared" ca="1" si="36"/>
        <v>0</v>
      </c>
      <c r="CH57" s="11" t="b">
        <f t="shared" ca="1" si="36"/>
        <v>0</v>
      </c>
      <c r="CI57" s="11" t="b">
        <f t="shared" ca="1" si="36"/>
        <v>0</v>
      </c>
      <c r="CJ57" s="11" t="b">
        <f t="shared" ca="1" si="36"/>
        <v>1</v>
      </c>
      <c r="CK57" s="11" t="b">
        <f t="shared" ca="1" si="36"/>
        <v>0</v>
      </c>
      <c r="CL57" s="11" t="b">
        <f t="shared" ca="1" si="36"/>
        <v>0</v>
      </c>
      <c r="CM57" s="11" t="b">
        <f t="shared" ca="1" si="36"/>
        <v>0</v>
      </c>
      <c r="CN57" s="11" t="b">
        <f t="shared" ca="1" si="32"/>
        <v>1</v>
      </c>
      <c r="CO57" s="11" t="b">
        <f t="shared" ca="1" si="30"/>
        <v>0</v>
      </c>
    </row>
    <row r="58" spans="1:94">
      <c r="A58" t="s">
        <v>886</v>
      </c>
      <c r="B58" t="s">
        <v>887</v>
      </c>
      <c r="C58" t="s">
        <v>802</v>
      </c>
      <c r="D58" t="s">
        <v>54</v>
      </c>
      <c r="E58" t="s">
        <v>82</v>
      </c>
      <c r="F58" t="s">
        <v>116</v>
      </c>
      <c r="G58" t="s">
        <v>96</v>
      </c>
      <c r="H58" t="s">
        <v>185</v>
      </c>
      <c r="I58" t="str">
        <f t="shared" si="22"/>
        <v>Italy</v>
      </c>
      <c r="J58" t="s">
        <v>74</v>
      </c>
      <c r="K58" t="s">
        <v>60</v>
      </c>
      <c r="L58">
        <v>2</v>
      </c>
      <c r="M58">
        <v>5</v>
      </c>
      <c r="N58">
        <v>3</v>
      </c>
      <c r="O58">
        <v>4</v>
      </c>
      <c r="P58">
        <v>5</v>
      </c>
      <c r="Q58">
        <v>5</v>
      </c>
      <c r="R58">
        <v>5</v>
      </c>
      <c r="S58">
        <v>0</v>
      </c>
      <c r="U58">
        <v>4</v>
      </c>
      <c r="V58">
        <v>5</v>
      </c>
      <c r="W58">
        <v>5</v>
      </c>
      <c r="X58">
        <v>5</v>
      </c>
      <c r="Y58">
        <v>5</v>
      </c>
      <c r="Z58">
        <v>4</v>
      </c>
      <c r="AA58">
        <v>4</v>
      </c>
      <c r="AB58">
        <v>5</v>
      </c>
      <c r="AC58">
        <v>1</v>
      </c>
      <c r="AD58">
        <v>5</v>
      </c>
      <c r="AE58" s="48">
        <f t="shared" si="13"/>
        <v>4.75</v>
      </c>
      <c r="AF58" s="35">
        <v>5</v>
      </c>
      <c r="AG58">
        <v>5</v>
      </c>
      <c r="AH58">
        <v>5</v>
      </c>
      <c r="AI58">
        <v>5</v>
      </c>
      <c r="AJ58">
        <v>6</v>
      </c>
      <c r="AK58">
        <v>6</v>
      </c>
      <c r="AL58">
        <v>5</v>
      </c>
      <c r="AM58">
        <v>1</v>
      </c>
      <c r="AN58" s="48">
        <f t="shared" si="11"/>
        <v>4.75</v>
      </c>
      <c r="AO58">
        <v>6</v>
      </c>
      <c r="AP58">
        <v>5</v>
      </c>
      <c r="AQ58">
        <v>5</v>
      </c>
      <c r="AR58">
        <v>5</v>
      </c>
      <c r="AS58">
        <v>5</v>
      </c>
      <c r="AT58">
        <v>6</v>
      </c>
      <c r="AU58" s="48">
        <f t="shared" si="12"/>
        <v>5.2</v>
      </c>
      <c r="AV58">
        <v>4</v>
      </c>
      <c r="AW58">
        <f t="shared" si="23"/>
        <v>4.75</v>
      </c>
      <c r="AX58">
        <f t="shared" si="24"/>
        <v>1</v>
      </c>
      <c r="AY58">
        <f t="shared" si="25"/>
        <v>4.75</v>
      </c>
      <c r="AZ58">
        <f t="shared" si="26"/>
        <v>1</v>
      </c>
      <c r="BA58" t="s">
        <v>341</v>
      </c>
      <c r="BB58" t="s">
        <v>888</v>
      </c>
      <c r="BC58" t="s">
        <v>889</v>
      </c>
      <c r="BD58">
        <v>0</v>
      </c>
      <c r="BE58">
        <v>1</v>
      </c>
      <c r="BF58">
        <f t="shared" si="27"/>
        <v>1</v>
      </c>
      <c r="BG58">
        <v>1</v>
      </c>
      <c r="BH58">
        <v>2</v>
      </c>
      <c r="BI58">
        <f t="shared" si="28"/>
        <v>1</v>
      </c>
      <c r="BJ58" t="s">
        <v>307</v>
      </c>
      <c r="BK58" t="s">
        <v>308</v>
      </c>
      <c r="BL58" s="1">
        <v>5.5092592592592589E-3</v>
      </c>
      <c r="BN58" s="5" t="s">
        <v>1041</v>
      </c>
      <c r="BP58" s="11" t="b">
        <f t="shared" ca="1" si="35"/>
        <v>0</v>
      </c>
      <c r="BQ58" s="11" t="b">
        <f t="shared" ca="1" si="35"/>
        <v>0</v>
      </c>
      <c r="BR58" s="11" t="b">
        <f t="shared" ca="1" si="35"/>
        <v>0</v>
      </c>
      <c r="BS58" s="11" t="b">
        <f t="shared" ca="1" si="35"/>
        <v>0</v>
      </c>
      <c r="BT58" s="11" t="b">
        <f t="shared" ca="1" si="35"/>
        <v>0</v>
      </c>
      <c r="BU58" s="11" t="b">
        <f t="shared" ca="1" si="35"/>
        <v>0</v>
      </c>
      <c r="BX58" s="11" t="b">
        <f t="shared" ca="1" si="29"/>
        <v>0</v>
      </c>
      <c r="BY58" s="11" t="b">
        <f t="shared" si="31"/>
        <v>0</v>
      </c>
      <c r="BZ58" s="11" t="b">
        <f t="shared" ca="1" si="36"/>
        <v>0</v>
      </c>
      <c r="CA58" s="11" t="b">
        <f t="shared" ca="1" si="36"/>
        <v>0</v>
      </c>
      <c r="CB58" s="11" t="b">
        <f t="shared" ca="1" si="36"/>
        <v>0</v>
      </c>
      <c r="CC58" s="11" t="b">
        <f t="shared" ca="1" si="36"/>
        <v>0</v>
      </c>
      <c r="CD58" s="11" t="b">
        <f t="shared" ca="1" si="36"/>
        <v>0</v>
      </c>
      <c r="CE58" s="11" t="b">
        <f t="shared" ca="1" si="36"/>
        <v>0</v>
      </c>
      <c r="CF58" s="11" t="b">
        <f t="shared" ca="1" si="36"/>
        <v>0</v>
      </c>
      <c r="CG58" s="11" t="b">
        <f t="shared" ca="1" si="36"/>
        <v>0</v>
      </c>
      <c r="CH58" s="11" t="b">
        <f t="shared" ca="1" si="36"/>
        <v>0</v>
      </c>
      <c r="CI58" s="11" t="b">
        <f t="shared" ca="1" si="36"/>
        <v>0</v>
      </c>
      <c r="CJ58" s="11" t="b">
        <f t="shared" ca="1" si="36"/>
        <v>0</v>
      </c>
      <c r="CK58" s="11" t="b">
        <f t="shared" ca="1" si="36"/>
        <v>0</v>
      </c>
      <c r="CL58" s="11" t="b">
        <f t="shared" ca="1" si="36"/>
        <v>0</v>
      </c>
      <c r="CM58" s="11" t="b">
        <f t="shared" ca="1" si="36"/>
        <v>0</v>
      </c>
      <c r="CN58" s="11" t="b">
        <f t="shared" ca="1" si="32"/>
        <v>0</v>
      </c>
      <c r="CO58" s="11" t="b">
        <f t="shared" ca="1" si="30"/>
        <v>0</v>
      </c>
    </row>
    <row r="59" spans="1:94">
      <c r="A59" t="s">
        <v>894</v>
      </c>
      <c r="B59" t="s">
        <v>895</v>
      </c>
      <c r="C59" t="s">
        <v>802</v>
      </c>
      <c r="D59" t="s">
        <v>54</v>
      </c>
      <c r="E59" t="s">
        <v>144</v>
      </c>
      <c r="F59" t="s">
        <v>83</v>
      </c>
      <c r="G59" t="s">
        <v>96</v>
      </c>
      <c r="H59" t="s">
        <v>185</v>
      </c>
      <c r="I59" t="str">
        <f t="shared" si="22"/>
        <v>Italy</v>
      </c>
      <c r="J59" t="s">
        <v>74</v>
      </c>
      <c r="K59" t="s">
        <v>60</v>
      </c>
      <c r="L59">
        <v>0</v>
      </c>
      <c r="M59">
        <v>2</v>
      </c>
      <c r="N59">
        <v>2</v>
      </c>
      <c r="O59">
        <v>3</v>
      </c>
      <c r="P59">
        <v>5</v>
      </c>
      <c r="Q59">
        <v>5</v>
      </c>
      <c r="R59">
        <v>5</v>
      </c>
      <c r="S59">
        <v>0</v>
      </c>
      <c r="U59">
        <v>4</v>
      </c>
      <c r="V59">
        <v>6</v>
      </c>
      <c r="W59">
        <v>6</v>
      </c>
      <c r="X59">
        <v>5</v>
      </c>
      <c r="Y59">
        <v>6</v>
      </c>
      <c r="Z59">
        <v>5</v>
      </c>
      <c r="AA59">
        <v>6</v>
      </c>
      <c r="AB59">
        <v>4</v>
      </c>
      <c r="AC59">
        <v>0</v>
      </c>
      <c r="AD59">
        <v>6</v>
      </c>
      <c r="AE59" s="48">
        <f t="shared" si="13"/>
        <v>5.5</v>
      </c>
      <c r="AF59" s="35">
        <v>4</v>
      </c>
      <c r="AG59">
        <v>6</v>
      </c>
      <c r="AH59">
        <v>6</v>
      </c>
      <c r="AI59">
        <v>6</v>
      </c>
      <c r="AJ59">
        <v>6</v>
      </c>
      <c r="AK59">
        <v>6</v>
      </c>
      <c r="AL59">
        <v>6</v>
      </c>
      <c r="AM59">
        <v>5</v>
      </c>
      <c r="AN59" s="48">
        <f t="shared" si="11"/>
        <v>5.625</v>
      </c>
      <c r="AO59">
        <v>5</v>
      </c>
      <c r="AP59">
        <v>5</v>
      </c>
      <c r="AQ59">
        <v>5</v>
      </c>
      <c r="AR59">
        <v>5</v>
      </c>
      <c r="AS59">
        <v>4</v>
      </c>
      <c r="AT59">
        <v>6</v>
      </c>
      <c r="AU59" s="48">
        <f t="shared" si="12"/>
        <v>4.8</v>
      </c>
      <c r="AV59">
        <v>0</v>
      </c>
      <c r="AW59">
        <f t="shared" si="23"/>
        <v>5.625</v>
      </c>
      <c r="AX59">
        <f t="shared" si="24"/>
        <v>1</v>
      </c>
      <c r="AY59">
        <f t="shared" si="25"/>
        <v>5.5</v>
      </c>
      <c r="AZ59">
        <f t="shared" si="26"/>
        <v>1</v>
      </c>
      <c r="BA59" t="s">
        <v>86</v>
      </c>
      <c r="BB59" t="s">
        <v>896</v>
      </c>
      <c r="BC59" t="s">
        <v>897</v>
      </c>
      <c r="BD59">
        <v>1</v>
      </c>
      <c r="BF59">
        <f t="shared" si="27"/>
        <v>1</v>
      </c>
      <c r="BG59">
        <v>1</v>
      </c>
      <c r="BH59">
        <v>3</v>
      </c>
      <c r="BI59">
        <f t="shared" si="28"/>
        <v>1</v>
      </c>
      <c r="BJ59" t="s">
        <v>898</v>
      </c>
      <c r="BK59" t="s">
        <v>90</v>
      </c>
      <c r="BL59" s="1">
        <v>7.2453703703703708E-3</v>
      </c>
      <c r="BM59" t="s">
        <v>899</v>
      </c>
      <c r="BN59" s="5" t="s">
        <v>736</v>
      </c>
      <c r="BO59" s="5" t="s">
        <v>1161</v>
      </c>
      <c r="BP59" s="11" t="b">
        <f t="shared" ca="1" si="35"/>
        <v>0</v>
      </c>
      <c r="BQ59" s="11" t="b">
        <f t="shared" ca="1" si="35"/>
        <v>0</v>
      </c>
      <c r="BR59" s="11" t="b">
        <f t="shared" ca="1" si="35"/>
        <v>0</v>
      </c>
      <c r="BS59" s="11" t="b">
        <f t="shared" ca="1" si="35"/>
        <v>0</v>
      </c>
      <c r="BT59" s="11" t="b">
        <f t="shared" ca="1" si="35"/>
        <v>0</v>
      </c>
      <c r="BU59" s="11" t="b">
        <f t="shared" ca="1" si="35"/>
        <v>0</v>
      </c>
      <c r="BV59" s="5" t="s">
        <v>1096</v>
      </c>
      <c r="BX59" s="11" t="b">
        <f t="shared" ca="1" si="29"/>
        <v>0</v>
      </c>
      <c r="BY59" s="11" t="b">
        <f t="shared" si="31"/>
        <v>0</v>
      </c>
      <c r="BZ59" s="11" t="b">
        <f t="shared" ca="1" si="36"/>
        <v>0</v>
      </c>
      <c r="CA59" s="11" t="b">
        <f t="shared" ca="1" si="36"/>
        <v>0</v>
      </c>
      <c r="CB59" s="11" t="b">
        <f t="shared" ca="1" si="36"/>
        <v>0</v>
      </c>
      <c r="CC59" s="11" t="b">
        <f t="shared" ca="1" si="36"/>
        <v>0</v>
      </c>
      <c r="CD59" s="11" t="b">
        <f t="shared" ca="1" si="36"/>
        <v>0</v>
      </c>
      <c r="CE59" s="11" t="b">
        <f t="shared" ca="1" si="36"/>
        <v>0</v>
      </c>
      <c r="CF59" s="11" t="b">
        <f t="shared" ca="1" si="36"/>
        <v>0</v>
      </c>
      <c r="CG59" s="11" t="b">
        <f t="shared" ca="1" si="36"/>
        <v>0</v>
      </c>
      <c r="CH59" s="11" t="b">
        <f t="shared" ca="1" si="36"/>
        <v>0</v>
      </c>
      <c r="CI59" s="11" t="b">
        <f t="shared" ca="1" si="36"/>
        <v>0</v>
      </c>
      <c r="CJ59" s="11" t="b">
        <f t="shared" ca="1" si="36"/>
        <v>0</v>
      </c>
      <c r="CK59" s="11" t="b">
        <f t="shared" ca="1" si="36"/>
        <v>0</v>
      </c>
      <c r="CL59" s="11" t="b">
        <f t="shared" ca="1" si="36"/>
        <v>1</v>
      </c>
      <c r="CM59" s="11" t="b">
        <f t="shared" ca="1" si="36"/>
        <v>0</v>
      </c>
      <c r="CN59" s="11" t="b">
        <f t="shared" ca="1" si="32"/>
        <v>0</v>
      </c>
      <c r="CO59" s="11" t="b">
        <f t="shared" ca="1" si="30"/>
        <v>0</v>
      </c>
      <c r="CP59" t="s">
        <v>900</v>
      </c>
    </row>
    <row r="60" spans="1:94">
      <c r="A60" t="s">
        <v>915</v>
      </c>
      <c r="B60" t="s">
        <v>916</v>
      </c>
      <c r="C60" t="s">
        <v>802</v>
      </c>
      <c r="D60" t="s">
        <v>54</v>
      </c>
      <c r="E60" t="s">
        <v>55</v>
      </c>
      <c r="F60" t="s">
        <v>56</v>
      </c>
      <c r="G60" t="s">
        <v>124</v>
      </c>
      <c r="H60" t="s">
        <v>58</v>
      </c>
      <c r="I60" t="str">
        <f t="shared" si="22"/>
        <v>Portugal</v>
      </c>
      <c r="J60" t="s">
        <v>59</v>
      </c>
      <c r="K60" t="s">
        <v>60</v>
      </c>
      <c r="L60">
        <v>0</v>
      </c>
      <c r="M60">
        <v>5</v>
      </c>
      <c r="N60">
        <v>3</v>
      </c>
      <c r="O60">
        <v>5</v>
      </c>
      <c r="P60">
        <v>0</v>
      </c>
      <c r="Q60">
        <v>3</v>
      </c>
      <c r="R60">
        <v>3</v>
      </c>
      <c r="S60">
        <v>0</v>
      </c>
      <c r="U60">
        <v>5</v>
      </c>
      <c r="V60">
        <v>6</v>
      </c>
      <c r="W60">
        <v>6</v>
      </c>
      <c r="X60">
        <v>6</v>
      </c>
      <c r="Y60">
        <v>6</v>
      </c>
      <c r="Z60">
        <v>6</v>
      </c>
      <c r="AA60">
        <v>6</v>
      </c>
      <c r="AB60">
        <v>6</v>
      </c>
      <c r="AC60">
        <v>0</v>
      </c>
      <c r="AD60">
        <v>6</v>
      </c>
      <c r="AE60" s="48">
        <f t="shared" si="13"/>
        <v>6</v>
      </c>
      <c r="AF60" s="35">
        <v>6</v>
      </c>
      <c r="AG60">
        <v>6</v>
      </c>
      <c r="AH60">
        <v>6</v>
      </c>
      <c r="AI60">
        <v>6</v>
      </c>
      <c r="AJ60">
        <v>6</v>
      </c>
      <c r="AK60">
        <v>6</v>
      </c>
      <c r="AL60">
        <v>6</v>
      </c>
      <c r="AM60">
        <v>6</v>
      </c>
      <c r="AN60" s="48">
        <f t="shared" si="11"/>
        <v>6</v>
      </c>
      <c r="AO60">
        <v>6</v>
      </c>
      <c r="AP60">
        <v>6</v>
      </c>
      <c r="AQ60">
        <v>6</v>
      </c>
      <c r="AR60">
        <v>6</v>
      </c>
      <c r="AS60">
        <v>6</v>
      </c>
      <c r="AT60">
        <v>6</v>
      </c>
      <c r="AU60" s="48">
        <f t="shared" si="12"/>
        <v>6</v>
      </c>
      <c r="AV60">
        <v>6</v>
      </c>
      <c r="AW60">
        <f t="shared" si="23"/>
        <v>6</v>
      </c>
      <c r="AX60">
        <f t="shared" si="24"/>
        <v>1</v>
      </c>
      <c r="AY60">
        <f t="shared" si="25"/>
        <v>6</v>
      </c>
      <c r="AZ60">
        <f t="shared" si="26"/>
        <v>1</v>
      </c>
      <c r="BA60" t="s">
        <v>341</v>
      </c>
      <c r="BB60" t="s">
        <v>917</v>
      </c>
      <c r="BC60" t="s">
        <v>918</v>
      </c>
      <c r="BD60">
        <v>1</v>
      </c>
      <c r="BF60">
        <f t="shared" si="27"/>
        <v>1</v>
      </c>
      <c r="BG60">
        <v>1</v>
      </c>
      <c r="BH60">
        <v>1</v>
      </c>
      <c r="BI60">
        <f t="shared" si="28"/>
        <v>0</v>
      </c>
      <c r="BJ60" t="s">
        <v>919</v>
      </c>
      <c r="BK60" t="s">
        <v>920</v>
      </c>
      <c r="BL60" s="1">
        <v>2.7777777777777779E-3</v>
      </c>
      <c r="BM60" t="s">
        <v>921</v>
      </c>
      <c r="BN60" s="5" t="s">
        <v>736</v>
      </c>
      <c r="BO60" s="5" t="s">
        <v>1152</v>
      </c>
      <c r="BP60" s="11" t="b">
        <f t="shared" ca="1" si="35"/>
        <v>0</v>
      </c>
      <c r="BQ60" s="11" t="b">
        <f t="shared" ca="1" si="35"/>
        <v>0</v>
      </c>
      <c r="BR60" s="11" t="b">
        <f t="shared" ca="1" si="35"/>
        <v>0</v>
      </c>
      <c r="BS60" s="11" t="b">
        <f t="shared" ca="1" si="35"/>
        <v>0</v>
      </c>
      <c r="BT60" s="11" t="b">
        <f t="shared" ca="1" si="35"/>
        <v>0</v>
      </c>
      <c r="BU60" s="11" t="b">
        <f t="shared" ca="1" si="35"/>
        <v>0</v>
      </c>
      <c r="BX60" s="11" t="b">
        <f t="shared" ca="1" si="29"/>
        <v>0</v>
      </c>
      <c r="BY60" s="11" t="b">
        <f t="shared" si="31"/>
        <v>0</v>
      </c>
      <c r="BZ60" s="11" t="b">
        <f t="shared" ca="1" si="36"/>
        <v>0</v>
      </c>
      <c r="CA60" s="11" t="b">
        <f t="shared" ca="1" si="36"/>
        <v>0</v>
      </c>
      <c r="CB60" s="11" t="b">
        <f t="shared" ca="1" si="36"/>
        <v>0</v>
      </c>
      <c r="CC60" s="11" t="b">
        <f t="shared" ca="1" si="36"/>
        <v>0</v>
      </c>
      <c r="CD60" s="11" t="b">
        <f t="shared" ca="1" si="36"/>
        <v>0</v>
      </c>
      <c r="CE60" s="11" t="b">
        <f t="shared" ca="1" si="36"/>
        <v>0</v>
      </c>
      <c r="CF60" s="11" t="b">
        <f t="shared" ca="1" si="36"/>
        <v>0</v>
      </c>
      <c r="CG60" s="11" t="b">
        <f t="shared" ca="1" si="36"/>
        <v>0</v>
      </c>
      <c r="CH60" s="11" t="b">
        <f t="shared" ca="1" si="36"/>
        <v>0</v>
      </c>
      <c r="CI60" s="11" t="b">
        <f t="shared" ca="1" si="36"/>
        <v>0</v>
      </c>
      <c r="CJ60" s="11" t="b">
        <f t="shared" ca="1" si="36"/>
        <v>0</v>
      </c>
      <c r="CK60" s="11" t="b">
        <f t="shared" ca="1" si="36"/>
        <v>0</v>
      </c>
      <c r="CL60" s="11" t="b">
        <f t="shared" ca="1" si="36"/>
        <v>0</v>
      </c>
      <c r="CM60" s="11" t="b">
        <f t="shared" ca="1" si="36"/>
        <v>0</v>
      </c>
      <c r="CN60" s="11" t="b">
        <f t="shared" ca="1" si="32"/>
        <v>0</v>
      </c>
      <c r="CO60" s="11" t="b">
        <f t="shared" ca="1" si="30"/>
        <v>0</v>
      </c>
      <c r="CP60" t="s">
        <v>922</v>
      </c>
    </row>
    <row r="61" spans="1:94">
      <c r="A61" t="s">
        <v>927</v>
      </c>
      <c r="B61" t="s">
        <v>928</v>
      </c>
      <c r="C61" t="s">
        <v>802</v>
      </c>
      <c r="D61" t="s">
        <v>70</v>
      </c>
      <c r="E61" t="s">
        <v>71</v>
      </c>
      <c r="F61" t="s">
        <v>56</v>
      </c>
      <c r="G61" t="s">
        <v>124</v>
      </c>
      <c r="H61" t="s">
        <v>640</v>
      </c>
      <c r="I61" t="str">
        <f t="shared" si="22"/>
        <v>Latvia</v>
      </c>
      <c r="J61" t="s">
        <v>74</v>
      </c>
      <c r="K61" t="s">
        <v>85</v>
      </c>
      <c r="L61">
        <v>3</v>
      </c>
      <c r="M61">
        <v>3</v>
      </c>
      <c r="N61">
        <v>2</v>
      </c>
      <c r="O61">
        <v>3</v>
      </c>
      <c r="P61">
        <v>2</v>
      </c>
      <c r="Q61">
        <v>4</v>
      </c>
      <c r="R61">
        <v>2</v>
      </c>
      <c r="S61">
        <v>0</v>
      </c>
      <c r="U61">
        <v>4</v>
      </c>
      <c r="V61">
        <v>2</v>
      </c>
      <c r="W61">
        <v>2</v>
      </c>
      <c r="X61">
        <v>3</v>
      </c>
      <c r="Y61">
        <v>3</v>
      </c>
      <c r="Z61">
        <v>3</v>
      </c>
      <c r="AA61">
        <v>4</v>
      </c>
      <c r="AB61">
        <v>2</v>
      </c>
      <c r="AC61">
        <v>1</v>
      </c>
      <c r="AD61">
        <v>5</v>
      </c>
      <c r="AE61" s="48">
        <f t="shared" si="13"/>
        <v>3</v>
      </c>
      <c r="AF61" s="35">
        <v>2</v>
      </c>
      <c r="AG61">
        <v>3</v>
      </c>
      <c r="AH61">
        <v>1</v>
      </c>
      <c r="AI61">
        <v>1</v>
      </c>
      <c r="AJ61">
        <v>4</v>
      </c>
      <c r="AK61">
        <v>1</v>
      </c>
      <c r="AL61">
        <v>1</v>
      </c>
      <c r="AM61">
        <v>2</v>
      </c>
      <c r="AN61" s="48">
        <f t="shared" si="11"/>
        <v>1.875</v>
      </c>
      <c r="AO61">
        <v>1</v>
      </c>
      <c r="AP61">
        <v>2</v>
      </c>
      <c r="AQ61">
        <v>3</v>
      </c>
      <c r="AR61">
        <v>1</v>
      </c>
      <c r="AS61">
        <v>1</v>
      </c>
      <c r="AT61">
        <v>6</v>
      </c>
      <c r="AU61" s="48">
        <f t="shared" si="12"/>
        <v>1.6</v>
      </c>
      <c r="AV61">
        <v>4</v>
      </c>
      <c r="AW61">
        <f t="shared" si="23"/>
        <v>1.875</v>
      </c>
      <c r="AX61">
        <f t="shared" si="24"/>
        <v>0</v>
      </c>
      <c r="AY61">
        <f t="shared" si="25"/>
        <v>3</v>
      </c>
      <c r="AZ61">
        <f t="shared" si="26"/>
        <v>0</v>
      </c>
      <c r="BA61" t="s">
        <v>297</v>
      </c>
      <c r="BB61" t="s">
        <v>186</v>
      </c>
      <c r="BC61" t="s">
        <v>929</v>
      </c>
      <c r="BD61">
        <v>1</v>
      </c>
      <c r="BF61">
        <f t="shared" si="27"/>
        <v>1</v>
      </c>
      <c r="BG61">
        <v>2</v>
      </c>
      <c r="BH61">
        <v>5</v>
      </c>
      <c r="BI61">
        <f t="shared" si="28"/>
        <v>1</v>
      </c>
      <c r="BJ61" t="s">
        <v>930</v>
      </c>
      <c r="BK61" t="s">
        <v>931</v>
      </c>
      <c r="BL61" s="1">
        <v>1.577546296296296E-2</v>
      </c>
      <c r="BM61" t="s">
        <v>932</v>
      </c>
      <c r="BN61" s="5" t="s">
        <v>1042</v>
      </c>
      <c r="BP61" s="11" t="b">
        <f t="shared" ref="BP61:BU70" ca="1" si="37">ISNUMBER(SEARCH(BP$2,$BO61))</f>
        <v>0</v>
      </c>
      <c r="BQ61" s="11" t="b">
        <f t="shared" ca="1" si="37"/>
        <v>0</v>
      </c>
      <c r="BR61" s="11" t="b">
        <f t="shared" ca="1" si="37"/>
        <v>0</v>
      </c>
      <c r="BS61" s="11" t="b">
        <f t="shared" ca="1" si="37"/>
        <v>0</v>
      </c>
      <c r="BT61" s="11" t="b">
        <f t="shared" ca="1" si="37"/>
        <v>0</v>
      </c>
      <c r="BU61" s="11" t="b">
        <f t="shared" ca="1" si="37"/>
        <v>0</v>
      </c>
      <c r="BV61" s="5" t="s">
        <v>1065</v>
      </c>
      <c r="BX61" s="11" t="b">
        <f t="shared" ca="1" si="29"/>
        <v>0</v>
      </c>
      <c r="BY61" s="11" t="b">
        <f t="shared" si="31"/>
        <v>0</v>
      </c>
      <c r="BZ61" s="11" t="b">
        <f t="shared" ref="BZ61:CM70" ca="1" si="38">ISNUMBER(SEARCH(BZ$2,$BV61))</f>
        <v>0</v>
      </c>
      <c r="CA61" s="11" t="b">
        <f t="shared" ca="1" si="38"/>
        <v>0</v>
      </c>
      <c r="CB61" s="11" t="b">
        <f t="shared" ca="1" si="38"/>
        <v>0</v>
      </c>
      <c r="CC61" s="11" t="b">
        <f t="shared" ca="1" si="38"/>
        <v>0</v>
      </c>
      <c r="CD61" s="11" t="b">
        <f t="shared" ca="1" si="38"/>
        <v>0</v>
      </c>
      <c r="CE61" s="11" t="b">
        <f t="shared" ca="1" si="38"/>
        <v>0</v>
      </c>
      <c r="CF61" s="11" t="b">
        <f t="shared" ca="1" si="38"/>
        <v>0</v>
      </c>
      <c r="CG61" s="11" t="b">
        <f t="shared" ca="1" si="38"/>
        <v>0</v>
      </c>
      <c r="CH61" s="11" t="b">
        <f t="shared" ca="1" si="38"/>
        <v>0</v>
      </c>
      <c r="CI61" s="11" t="b">
        <f t="shared" ca="1" si="38"/>
        <v>0</v>
      </c>
      <c r="CJ61" s="11" t="b">
        <f t="shared" ca="1" si="38"/>
        <v>0</v>
      </c>
      <c r="CK61" s="11" t="b">
        <f t="shared" ca="1" si="38"/>
        <v>0</v>
      </c>
      <c r="CL61" s="11" t="b">
        <f t="shared" ca="1" si="38"/>
        <v>0</v>
      </c>
      <c r="CM61" s="11" t="b">
        <f t="shared" ca="1" si="38"/>
        <v>1</v>
      </c>
      <c r="CN61" s="11" t="b">
        <f t="shared" ca="1" si="32"/>
        <v>0</v>
      </c>
      <c r="CO61" s="11" t="b">
        <f t="shared" ca="1" si="30"/>
        <v>0</v>
      </c>
      <c r="CP61" t="s">
        <v>933</v>
      </c>
    </row>
    <row r="62" spans="1:94">
      <c r="A62" t="s">
        <v>934</v>
      </c>
      <c r="B62" t="s">
        <v>935</v>
      </c>
      <c r="C62" t="s">
        <v>802</v>
      </c>
      <c r="D62" t="s">
        <v>54</v>
      </c>
      <c r="E62" t="s">
        <v>82</v>
      </c>
      <c r="F62" t="s">
        <v>83</v>
      </c>
      <c r="G62" t="s">
        <v>96</v>
      </c>
      <c r="H62" t="s">
        <v>58</v>
      </c>
      <c r="I62" t="str">
        <f t="shared" si="22"/>
        <v>Portugal</v>
      </c>
      <c r="J62" t="s">
        <v>74</v>
      </c>
      <c r="K62" t="s">
        <v>60</v>
      </c>
      <c r="L62">
        <v>3</v>
      </c>
      <c r="M62">
        <v>3</v>
      </c>
      <c r="N62">
        <v>3</v>
      </c>
      <c r="O62">
        <v>2</v>
      </c>
      <c r="P62">
        <v>4</v>
      </c>
      <c r="Q62">
        <v>5</v>
      </c>
      <c r="R62">
        <v>4</v>
      </c>
      <c r="S62">
        <v>0</v>
      </c>
      <c r="U62">
        <v>5</v>
      </c>
      <c r="V62">
        <v>5</v>
      </c>
      <c r="W62">
        <v>5</v>
      </c>
      <c r="X62">
        <v>4</v>
      </c>
      <c r="Y62">
        <v>5</v>
      </c>
      <c r="Z62">
        <v>5</v>
      </c>
      <c r="AA62">
        <v>5</v>
      </c>
      <c r="AB62">
        <v>4</v>
      </c>
      <c r="AC62">
        <v>4</v>
      </c>
      <c r="AD62">
        <v>2</v>
      </c>
      <c r="AE62" s="48">
        <f t="shared" si="13"/>
        <v>4.375</v>
      </c>
      <c r="AF62" s="35">
        <v>6</v>
      </c>
      <c r="AG62">
        <v>4</v>
      </c>
      <c r="AH62">
        <v>4</v>
      </c>
      <c r="AI62">
        <v>4</v>
      </c>
      <c r="AJ62">
        <v>6</v>
      </c>
      <c r="AK62">
        <v>6</v>
      </c>
      <c r="AL62">
        <v>5</v>
      </c>
      <c r="AM62">
        <v>5</v>
      </c>
      <c r="AN62" s="48">
        <f t="shared" si="11"/>
        <v>5</v>
      </c>
      <c r="AO62">
        <v>4</v>
      </c>
      <c r="AP62">
        <v>5</v>
      </c>
      <c r="AQ62">
        <v>4</v>
      </c>
      <c r="AR62">
        <v>4</v>
      </c>
      <c r="AS62">
        <v>4</v>
      </c>
      <c r="AT62">
        <v>6</v>
      </c>
      <c r="AU62" s="48">
        <f t="shared" si="12"/>
        <v>4.2</v>
      </c>
      <c r="AV62">
        <v>5</v>
      </c>
      <c r="AW62">
        <f t="shared" si="23"/>
        <v>5</v>
      </c>
      <c r="AX62">
        <f t="shared" si="24"/>
        <v>1</v>
      </c>
      <c r="AY62">
        <f t="shared" si="25"/>
        <v>4.375</v>
      </c>
      <c r="AZ62">
        <f t="shared" si="26"/>
        <v>1</v>
      </c>
      <c r="BA62" t="s">
        <v>61</v>
      </c>
      <c r="BB62" t="s">
        <v>110</v>
      </c>
      <c r="BC62" t="s">
        <v>111</v>
      </c>
      <c r="BD62">
        <v>1</v>
      </c>
      <c r="BF62">
        <f t="shared" si="27"/>
        <v>1</v>
      </c>
      <c r="BG62">
        <v>1</v>
      </c>
      <c r="BH62">
        <v>3</v>
      </c>
      <c r="BI62">
        <f t="shared" si="28"/>
        <v>1</v>
      </c>
      <c r="BJ62" t="s">
        <v>64</v>
      </c>
      <c r="BK62" t="s">
        <v>65</v>
      </c>
      <c r="BL62" s="1">
        <v>2.2106481481481478E-3</v>
      </c>
      <c r="BM62" t="s">
        <v>936</v>
      </c>
      <c r="BN62" s="5" t="s">
        <v>736</v>
      </c>
      <c r="BO62" s="5" t="s">
        <v>1159</v>
      </c>
      <c r="BP62" s="11" t="b">
        <f t="shared" ca="1" si="37"/>
        <v>0</v>
      </c>
      <c r="BQ62" s="11" t="b">
        <f t="shared" ca="1" si="37"/>
        <v>0</v>
      </c>
      <c r="BR62" s="11" t="b">
        <f t="shared" ca="1" si="37"/>
        <v>1</v>
      </c>
      <c r="BS62" s="11" t="b">
        <f t="shared" ca="1" si="37"/>
        <v>0</v>
      </c>
      <c r="BT62" s="11" t="b">
        <f t="shared" ca="1" si="37"/>
        <v>0</v>
      </c>
      <c r="BU62" s="11" t="b">
        <f t="shared" ca="1" si="37"/>
        <v>0</v>
      </c>
      <c r="BX62" s="11" t="b">
        <f t="shared" ca="1" si="29"/>
        <v>0</v>
      </c>
      <c r="BY62" s="11" t="b">
        <f t="shared" si="31"/>
        <v>0</v>
      </c>
      <c r="BZ62" s="11" t="b">
        <f t="shared" ca="1" si="38"/>
        <v>0</v>
      </c>
      <c r="CA62" s="11" t="b">
        <f t="shared" ca="1" si="38"/>
        <v>0</v>
      </c>
      <c r="CB62" s="11" t="b">
        <f t="shared" ca="1" si="38"/>
        <v>0</v>
      </c>
      <c r="CC62" s="11" t="b">
        <f t="shared" ca="1" si="38"/>
        <v>0</v>
      </c>
      <c r="CD62" s="11" t="b">
        <f t="shared" ca="1" si="38"/>
        <v>0</v>
      </c>
      <c r="CE62" s="11" t="b">
        <f t="shared" ca="1" si="38"/>
        <v>0</v>
      </c>
      <c r="CF62" s="11" t="b">
        <f t="shared" ca="1" si="38"/>
        <v>0</v>
      </c>
      <c r="CG62" s="11" t="b">
        <f t="shared" ca="1" si="38"/>
        <v>0</v>
      </c>
      <c r="CH62" s="11" t="b">
        <f t="shared" ca="1" si="38"/>
        <v>0</v>
      </c>
      <c r="CI62" s="11" t="b">
        <f t="shared" ca="1" si="38"/>
        <v>0</v>
      </c>
      <c r="CJ62" s="11" t="b">
        <f t="shared" ca="1" si="38"/>
        <v>0</v>
      </c>
      <c r="CK62" s="11" t="b">
        <f t="shared" ca="1" si="38"/>
        <v>0</v>
      </c>
      <c r="CL62" s="11" t="b">
        <f t="shared" ca="1" si="38"/>
        <v>0</v>
      </c>
      <c r="CM62" s="11" t="b">
        <f t="shared" ca="1" si="38"/>
        <v>0</v>
      </c>
      <c r="CN62" s="11" t="b">
        <f t="shared" ca="1" si="32"/>
        <v>0</v>
      </c>
      <c r="CO62" s="11" t="b">
        <f t="shared" ca="1" si="30"/>
        <v>0</v>
      </c>
    </row>
    <row r="63" spans="1:94">
      <c r="A63" t="s">
        <v>937</v>
      </c>
      <c r="B63" t="s">
        <v>938</v>
      </c>
      <c r="C63" t="s">
        <v>802</v>
      </c>
      <c r="D63" t="s">
        <v>54</v>
      </c>
      <c r="E63" t="s">
        <v>55</v>
      </c>
      <c r="F63" t="s">
        <v>56</v>
      </c>
      <c r="G63" t="s">
        <v>72</v>
      </c>
      <c r="H63" t="s">
        <v>58</v>
      </c>
      <c r="I63" t="str">
        <f t="shared" si="22"/>
        <v>Portugal</v>
      </c>
      <c r="J63" t="s">
        <v>59</v>
      </c>
      <c r="K63" t="s">
        <v>60</v>
      </c>
      <c r="L63">
        <v>2</v>
      </c>
      <c r="M63">
        <v>5</v>
      </c>
      <c r="N63">
        <v>4</v>
      </c>
      <c r="O63">
        <v>3</v>
      </c>
      <c r="P63">
        <v>6</v>
      </c>
      <c r="Q63">
        <v>5</v>
      </c>
      <c r="R63">
        <v>5</v>
      </c>
      <c r="S63">
        <v>0</v>
      </c>
      <c r="U63">
        <v>5</v>
      </c>
      <c r="V63">
        <v>4</v>
      </c>
      <c r="W63">
        <v>5</v>
      </c>
      <c r="X63">
        <v>1</v>
      </c>
      <c r="Y63">
        <v>1</v>
      </c>
      <c r="Z63">
        <v>2</v>
      </c>
      <c r="AA63">
        <v>2</v>
      </c>
      <c r="AB63">
        <v>3</v>
      </c>
      <c r="AC63">
        <v>3</v>
      </c>
      <c r="AD63">
        <v>3</v>
      </c>
      <c r="AE63" s="48">
        <f t="shared" si="13"/>
        <v>2.625</v>
      </c>
      <c r="AF63" s="35">
        <v>3</v>
      </c>
      <c r="AG63">
        <v>3</v>
      </c>
      <c r="AH63">
        <v>5</v>
      </c>
      <c r="AI63">
        <v>3</v>
      </c>
      <c r="AJ63">
        <v>5</v>
      </c>
      <c r="AK63">
        <v>4</v>
      </c>
      <c r="AL63">
        <v>4</v>
      </c>
      <c r="AM63">
        <v>4</v>
      </c>
      <c r="AN63" s="48">
        <f t="shared" si="11"/>
        <v>3.875</v>
      </c>
      <c r="AO63">
        <v>4</v>
      </c>
      <c r="AP63">
        <v>4</v>
      </c>
      <c r="AQ63">
        <v>4</v>
      </c>
      <c r="AR63">
        <v>5</v>
      </c>
      <c r="AS63">
        <v>3</v>
      </c>
      <c r="AT63">
        <v>6</v>
      </c>
      <c r="AU63" s="48">
        <f t="shared" si="12"/>
        <v>4</v>
      </c>
      <c r="AV63">
        <v>3</v>
      </c>
      <c r="AW63">
        <f t="shared" si="23"/>
        <v>3.875</v>
      </c>
      <c r="AX63">
        <f t="shared" si="24"/>
        <v>1</v>
      </c>
      <c r="AY63">
        <f t="shared" si="25"/>
        <v>2.625</v>
      </c>
      <c r="AZ63">
        <f t="shared" si="26"/>
        <v>0</v>
      </c>
      <c r="BA63" t="s">
        <v>86</v>
      </c>
      <c r="BB63" t="s">
        <v>939</v>
      </c>
      <c r="BC63" t="s">
        <v>940</v>
      </c>
      <c r="BD63">
        <v>0</v>
      </c>
      <c r="BE63">
        <v>2</v>
      </c>
      <c r="BF63">
        <f t="shared" si="27"/>
        <v>2</v>
      </c>
      <c r="BG63">
        <v>1</v>
      </c>
      <c r="BH63">
        <v>2</v>
      </c>
      <c r="BI63">
        <f t="shared" si="28"/>
        <v>1</v>
      </c>
      <c r="BJ63" t="s">
        <v>168</v>
      </c>
      <c r="BK63" t="s">
        <v>90</v>
      </c>
      <c r="BL63" s="1">
        <v>4.1666666666666666E-3</v>
      </c>
      <c r="BN63" s="5" t="s">
        <v>1041</v>
      </c>
      <c r="BP63" s="11" t="b">
        <f t="shared" ca="1" si="37"/>
        <v>0</v>
      </c>
      <c r="BQ63" s="11" t="b">
        <f t="shared" ca="1" si="37"/>
        <v>0</v>
      </c>
      <c r="BR63" s="11" t="b">
        <f t="shared" ca="1" si="37"/>
        <v>0</v>
      </c>
      <c r="BS63" s="11" t="b">
        <f t="shared" ca="1" si="37"/>
        <v>0</v>
      </c>
      <c r="BT63" s="11" t="b">
        <f t="shared" ca="1" si="37"/>
        <v>0</v>
      </c>
      <c r="BU63" s="11" t="b">
        <f t="shared" ca="1" si="37"/>
        <v>0</v>
      </c>
      <c r="BX63" s="11" t="b">
        <f t="shared" ca="1" si="29"/>
        <v>0</v>
      </c>
      <c r="BY63" s="11" t="b">
        <f t="shared" si="31"/>
        <v>0</v>
      </c>
      <c r="BZ63" s="11" t="b">
        <f t="shared" ca="1" si="38"/>
        <v>0</v>
      </c>
      <c r="CA63" s="11" t="b">
        <f t="shared" ca="1" si="38"/>
        <v>0</v>
      </c>
      <c r="CB63" s="11" t="b">
        <f t="shared" ca="1" si="38"/>
        <v>0</v>
      </c>
      <c r="CC63" s="11" t="b">
        <f t="shared" ca="1" si="38"/>
        <v>0</v>
      </c>
      <c r="CD63" s="11" t="b">
        <f t="shared" ca="1" si="38"/>
        <v>0</v>
      </c>
      <c r="CE63" s="11" t="b">
        <f t="shared" ca="1" si="38"/>
        <v>0</v>
      </c>
      <c r="CF63" s="11" t="b">
        <f t="shared" ca="1" si="38"/>
        <v>0</v>
      </c>
      <c r="CG63" s="11" t="b">
        <f t="shared" ca="1" si="38"/>
        <v>0</v>
      </c>
      <c r="CH63" s="11" t="b">
        <f t="shared" ca="1" si="38"/>
        <v>0</v>
      </c>
      <c r="CI63" s="11" t="b">
        <f t="shared" ca="1" si="38"/>
        <v>0</v>
      </c>
      <c r="CJ63" s="11" t="b">
        <f t="shared" ca="1" si="38"/>
        <v>0</v>
      </c>
      <c r="CK63" s="11" t="b">
        <f t="shared" ca="1" si="38"/>
        <v>0</v>
      </c>
      <c r="CL63" s="11" t="b">
        <f t="shared" ca="1" si="38"/>
        <v>0</v>
      </c>
      <c r="CM63" s="11" t="b">
        <f t="shared" ca="1" si="38"/>
        <v>0</v>
      </c>
      <c r="CN63" s="11" t="b">
        <f t="shared" ca="1" si="32"/>
        <v>0</v>
      </c>
      <c r="CO63" s="11" t="b">
        <f t="shared" ca="1" si="30"/>
        <v>0</v>
      </c>
    </row>
    <row r="64" spans="1:94">
      <c r="A64" t="s">
        <v>941</v>
      </c>
      <c r="B64" t="s">
        <v>942</v>
      </c>
      <c r="C64" t="s">
        <v>802</v>
      </c>
      <c r="D64" t="s">
        <v>54</v>
      </c>
      <c r="E64" t="s">
        <v>82</v>
      </c>
      <c r="F64" t="s">
        <v>56</v>
      </c>
      <c r="G64" t="s">
        <v>72</v>
      </c>
      <c r="H64" t="s">
        <v>254</v>
      </c>
      <c r="I64" t="str">
        <f t="shared" si="22"/>
        <v>Poland</v>
      </c>
      <c r="J64" t="s">
        <v>59</v>
      </c>
      <c r="K64" t="s">
        <v>60</v>
      </c>
      <c r="L64">
        <v>0</v>
      </c>
      <c r="M64">
        <v>1</v>
      </c>
      <c r="N64">
        <v>2</v>
      </c>
      <c r="O64">
        <v>2</v>
      </c>
      <c r="P64">
        <v>0</v>
      </c>
      <c r="Q64">
        <v>4</v>
      </c>
      <c r="R64">
        <v>4</v>
      </c>
      <c r="S64">
        <v>0</v>
      </c>
      <c r="U64">
        <v>6</v>
      </c>
      <c r="V64">
        <v>5</v>
      </c>
      <c r="W64">
        <v>5</v>
      </c>
      <c r="X64">
        <v>6</v>
      </c>
      <c r="Y64">
        <v>5</v>
      </c>
      <c r="Z64">
        <v>6</v>
      </c>
      <c r="AA64">
        <v>6</v>
      </c>
      <c r="AB64">
        <v>4</v>
      </c>
      <c r="AC64">
        <v>1</v>
      </c>
      <c r="AD64">
        <v>5</v>
      </c>
      <c r="AE64" s="48">
        <f t="shared" si="13"/>
        <v>5.25</v>
      </c>
      <c r="AF64" s="35">
        <v>4</v>
      </c>
      <c r="AG64">
        <v>4</v>
      </c>
      <c r="AH64">
        <v>1</v>
      </c>
      <c r="AI64">
        <v>4</v>
      </c>
      <c r="AJ64">
        <v>4</v>
      </c>
      <c r="AK64">
        <v>5</v>
      </c>
      <c r="AL64">
        <v>4</v>
      </c>
      <c r="AM64">
        <v>5</v>
      </c>
      <c r="AN64" s="48">
        <f t="shared" si="11"/>
        <v>3.875</v>
      </c>
      <c r="AO64">
        <v>2</v>
      </c>
      <c r="AP64">
        <v>1</v>
      </c>
      <c r="AQ64">
        <v>3</v>
      </c>
      <c r="AR64">
        <v>5</v>
      </c>
      <c r="AS64">
        <v>1</v>
      </c>
      <c r="AT64">
        <v>6</v>
      </c>
      <c r="AU64" s="48">
        <f t="shared" si="12"/>
        <v>2.4</v>
      </c>
      <c r="AV64">
        <v>2</v>
      </c>
      <c r="AW64">
        <f t="shared" si="23"/>
        <v>3.875</v>
      </c>
      <c r="AX64">
        <f t="shared" si="24"/>
        <v>1</v>
      </c>
      <c r="AY64">
        <f t="shared" si="25"/>
        <v>5.25</v>
      </c>
      <c r="AZ64">
        <f t="shared" si="26"/>
        <v>1</v>
      </c>
      <c r="BA64" t="s">
        <v>61</v>
      </c>
      <c r="BB64" t="s">
        <v>298</v>
      </c>
      <c r="BC64" t="s">
        <v>925</v>
      </c>
      <c r="BD64">
        <v>0</v>
      </c>
      <c r="BF64">
        <f t="shared" si="27"/>
        <v>0</v>
      </c>
      <c r="BG64">
        <v>1</v>
      </c>
      <c r="BH64">
        <v>2</v>
      </c>
      <c r="BI64">
        <f t="shared" si="28"/>
        <v>1</v>
      </c>
      <c r="BJ64" t="s">
        <v>64</v>
      </c>
      <c r="BK64" t="s">
        <v>65</v>
      </c>
      <c r="BL64" s="1">
        <v>5.6249999999999989E-3</v>
      </c>
      <c r="BN64" s="5" t="s">
        <v>1041</v>
      </c>
      <c r="BP64" s="11" t="b">
        <f t="shared" ca="1" si="37"/>
        <v>0</v>
      </c>
      <c r="BQ64" s="11" t="b">
        <f t="shared" ca="1" si="37"/>
        <v>0</v>
      </c>
      <c r="BR64" s="11" t="b">
        <f t="shared" ca="1" si="37"/>
        <v>0</v>
      </c>
      <c r="BS64" s="11" t="b">
        <f t="shared" ca="1" si="37"/>
        <v>0</v>
      </c>
      <c r="BT64" s="11" t="b">
        <f t="shared" ca="1" si="37"/>
        <v>0</v>
      </c>
      <c r="BU64" s="11" t="b">
        <f t="shared" ca="1" si="37"/>
        <v>0</v>
      </c>
      <c r="BX64" s="11" t="b">
        <f t="shared" ca="1" si="29"/>
        <v>0</v>
      </c>
      <c r="BY64" s="11" t="b">
        <f t="shared" si="31"/>
        <v>0</v>
      </c>
      <c r="BZ64" s="11" t="b">
        <f t="shared" ca="1" si="38"/>
        <v>0</v>
      </c>
      <c r="CA64" s="11" t="b">
        <f t="shared" ca="1" si="38"/>
        <v>0</v>
      </c>
      <c r="CB64" s="11" t="b">
        <f t="shared" ca="1" si="38"/>
        <v>0</v>
      </c>
      <c r="CC64" s="11" t="b">
        <f t="shared" ca="1" si="38"/>
        <v>0</v>
      </c>
      <c r="CD64" s="11" t="b">
        <f t="shared" ca="1" si="38"/>
        <v>0</v>
      </c>
      <c r="CE64" s="11" t="b">
        <f t="shared" ca="1" si="38"/>
        <v>0</v>
      </c>
      <c r="CF64" s="11" t="b">
        <f t="shared" ca="1" si="38"/>
        <v>0</v>
      </c>
      <c r="CG64" s="11" t="b">
        <f t="shared" ca="1" si="38"/>
        <v>0</v>
      </c>
      <c r="CH64" s="11" t="b">
        <f t="shared" ca="1" si="38"/>
        <v>0</v>
      </c>
      <c r="CI64" s="11" t="b">
        <f t="shared" ca="1" si="38"/>
        <v>0</v>
      </c>
      <c r="CJ64" s="11" t="b">
        <f t="shared" ca="1" si="38"/>
        <v>0</v>
      </c>
      <c r="CK64" s="11" t="b">
        <f t="shared" ca="1" si="38"/>
        <v>0</v>
      </c>
      <c r="CL64" s="11" t="b">
        <f t="shared" ca="1" si="38"/>
        <v>0</v>
      </c>
      <c r="CM64" s="11" t="b">
        <f t="shared" ca="1" si="38"/>
        <v>0</v>
      </c>
      <c r="CN64" s="11" t="b">
        <f t="shared" ca="1" si="32"/>
        <v>0</v>
      </c>
      <c r="CO64" s="11" t="b">
        <f t="shared" ca="1" si="30"/>
        <v>0</v>
      </c>
    </row>
    <row r="65" spans="1:94">
      <c r="A65" t="s">
        <v>966</v>
      </c>
      <c r="B65" t="s">
        <v>967</v>
      </c>
      <c r="C65" t="s">
        <v>802</v>
      </c>
      <c r="D65" t="s">
        <v>70</v>
      </c>
      <c r="E65" t="s">
        <v>55</v>
      </c>
      <c r="F65" t="s">
        <v>56</v>
      </c>
      <c r="G65" t="s">
        <v>72</v>
      </c>
      <c r="H65" t="s">
        <v>968</v>
      </c>
      <c r="I65" t="str">
        <f t="shared" ref="I65:I96" si="39">H65</f>
        <v>Czech Republic</v>
      </c>
      <c r="J65" t="s">
        <v>74</v>
      </c>
      <c r="K65" t="s">
        <v>60</v>
      </c>
      <c r="L65">
        <v>2</v>
      </c>
      <c r="M65">
        <v>4</v>
      </c>
      <c r="N65">
        <v>2</v>
      </c>
      <c r="O65">
        <v>3</v>
      </c>
      <c r="P65">
        <v>4</v>
      </c>
      <c r="Q65">
        <v>4</v>
      </c>
      <c r="R65">
        <v>4</v>
      </c>
      <c r="S65">
        <v>0</v>
      </c>
      <c r="U65">
        <v>4</v>
      </c>
      <c r="V65">
        <v>4</v>
      </c>
      <c r="W65">
        <v>5</v>
      </c>
      <c r="X65">
        <v>3</v>
      </c>
      <c r="Y65">
        <v>2</v>
      </c>
      <c r="Z65">
        <v>4</v>
      </c>
      <c r="AA65">
        <v>5</v>
      </c>
      <c r="AB65">
        <v>3</v>
      </c>
      <c r="AC65">
        <v>4</v>
      </c>
      <c r="AD65">
        <v>2</v>
      </c>
      <c r="AE65" s="48">
        <f t="shared" si="13"/>
        <v>3.5</v>
      </c>
      <c r="AF65" s="35">
        <v>2</v>
      </c>
      <c r="AG65">
        <v>3</v>
      </c>
      <c r="AH65">
        <v>3</v>
      </c>
      <c r="AI65">
        <v>2</v>
      </c>
      <c r="AJ65">
        <v>6</v>
      </c>
      <c r="AK65">
        <v>2</v>
      </c>
      <c r="AL65">
        <v>4</v>
      </c>
      <c r="AM65">
        <v>5</v>
      </c>
      <c r="AN65" s="48">
        <f t="shared" si="11"/>
        <v>3.375</v>
      </c>
      <c r="AO65">
        <v>2</v>
      </c>
      <c r="AP65">
        <v>2</v>
      </c>
      <c r="AQ65">
        <v>2</v>
      </c>
      <c r="AR65">
        <v>2</v>
      </c>
      <c r="AS65">
        <v>2</v>
      </c>
      <c r="AT65">
        <v>6</v>
      </c>
      <c r="AU65" s="48">
        <f t="shared" si="12"/>
        <v>2</v>
      </c>
      <c r="AV65">
        <v>2</v>
      </c>
      <c r="AW65">
        <f t="shared" ref="AW65:AW96" si="40">AVERAGE(AF65,AG65,AH65,AI65,AJ65,AK65,AL65,AM65)</f>
        <v>3.375</v>
      </c>
      <c r="AX65">
        <f t="shared" ref="AX65:AX96" si="41">IF(AW65&gt;3,1,0)</f>
        <v>1</v>
      </c>
      <c r="AY65">
        <f>AVERAGE(BA66,V65,W65,X65:AB65,AD65)</f>
        <v>3.5</v>
      </c>
      <c r="AZ65">
        <f t="shared" ref="AZ65:AZ96" si="42">IF(AY65&gt;3, 1, 0)</f>
        <v>1</v>
      </c>
      <c r="BA65" t="s">
        <v>297</v>
      </c>
      <c r="BB65" t="s">
        <v>62</v>
      </c>
      <c r="BC65" t="s">
        <v>969</v>
      </c>
      <c r="BD65">
        <v>2</v>
      </c>
      <c r="BF65">
        <f t="shared" ref="BF65:BF96" si="43">IF(BE65="",BD65,BE65)</f>
        <v>2</v>
      </c>
      <c r="BG65">
        <v>2</v>
      </c>
      <c r="BH65">
        <v>4</v>
      </c>
      <c r="BI65">
        <f t="shared" ref="BI65:BI68" si="44">IF(BH65=1,0,1)</f>
        <v>1</v>
      </c>
      <c r="BJ65" t="s">
        <v>970</v>
      </c>
      <c r="BK65" t="s">
        <v>622</v>
      </c>
      <c r="BL65" s="1">
        <v>7.3379629629629628E-3</v>
      </c>
      <c r="BM65" t="s">
        <v>971</v>
      </c>
      <c r="BN65" s="5" t="s">
        <v>1042</v>
      </c>
      <c r="BP65" s="11" t="b">
        <f t="shared" ca="1" si="37"/>
        <v>0</v>
      </c>
      <c r="BQ65" s="11" t="b">
        <f t="shared" ca="1" si="37"/>
        <v>0</v>
      </c>
      <c r="BR65" s="11" t="b">
        <f t="shared" ca="1" si="37"/>
        <v>0</v>
      </c>
      <c r="BS65" s="11" t="b">
        <f t="shared" ca="1" si="37"/>
        <v>0</v>
      </c>
      <c r="BT65" s="11" t="b">
        <f t="shared" ca="1" si="37"/>
        <v>0</v>
      </c>
      <c r="BU65" s="11" t="b">
        <f t="shared" ca="1" si="37"/>
        <v>0</v>
      </c>
      <c r="BV65" s="5" t="s">
        <v>1086</v>
      </c>
      <c r="BW65" s="5" t="s">
        <v>1073</v>
      </c>
      <c r="BX65" s="11" t="b">
        <f t="shared" ref="BX65:BX96" ca="1" si="45">ISNUMBER(SEARCH($BX$2,BV65))</f>
        <v>0</v>
      </c>
      <c r="BY65" s="11" t="b">
        <f t="shared" si="31"/>
        <v>1</v>
      </c>
      <c r="BZ65" s="11" t="b">
        <f t="shared" ca="1" si="38"/>
        <v>1</v>
      </c>
      <c r="CA65" s="11" t="b">
        <f t="shared" ca="1" si="38"/>
        <v>1</v>
      </c>
      <c r="CB65" s="11" t="b">
        <f t="shared" ca="1" si="38"/>
        <v>0</v>
      </c>
      <c r="CC65" s="11" t="b">
        <f t="shared" ca="1" si="38"/>
        <v>0</v>
      </c>
      <c r="CD65" s="11" t="b">
        <f t="shared" ca="1" si="38"/>
        <v>0</v>
      </c>
      <c r="CE65" s="11" t="b">
        <f t="shared" ca="1" si="38"/>
        <v>0</v>
      </c>
      <c r="CF65" s="11" t="b">
        <f t="shared" ca="1" si="38"/>
        <v>0</v>
      </c>
      <c r="CG65" s="11" t="b">
        <f t="shared" ca="1" si="38"/>
        <v>0</v>
      </c>
      <c r="CH65" s="11" t="b">
        <f t="shared" ca="1" si="38"/>
        <v>0</v>
      </c>
      <c r="CI65" s="11" t="b">
        <f t="shared" ca="1" si="38"/>
        <v>0</v>
      </c>
      <c r="CJ65" s="11" t="b">
        <f t="shared" ca="1" si="38"/>
        <v>1</v>
      </c>
      <c r="CK65" s="11" t="b">
        <f t="shared" ca="1" si="38"/>
        <v>0</v>
      </c>
      <c r="CL65" s="11" t="b">
        <f t="shared" ca="1" si="38"/>
        <v>0</v>
      </c>
      <c r="CM65" s="11" t="b">
        <f t="shared" ca="1" si="38"/>
        <v>0</v>
      </c>
      <c r="CN65" s="11" t="b">
        <f t="shared" ca="1" si="32"/>
        <v>1</v>
      </c>
      <c r="CO65" s="11" t="b">
        <f t="shared" ref="CO65:CO96" ca="1" si="46">ISNUMBER(SEARCH($CO$2,$BW65))</f>
        <v>0</v>
      </c>
    </row>
    <row r="66" spans="1:94">
      <c r="A66" t="s">
        <v>976</v>
      </c>
      <c r="B66" t="s">
        <v>977</v>
      </c>
      <c r="C66" t="s">
        <v>802</v>
      </c>
      <c r="D66" t="s">
        <v>70</v>
      </c>
      <c r="E66" t="s">
        <v>55</v>
      </c>
      <c r="F66" t="s">
        <v>56</v>
      </c>
      <c r="G66" t="s">
        <v>72</v>
      </c>
      <c r="H66" t="s">
        <v>844</v>
      </c>
      <c r="I66" t="str">
        <f t="shared" si="39"/>
        <v>France</v>
      </c>
      <c r="J66" t="s">
        <v>59</v>
      </c>
      <c r="K66" t="s">
        <v>60</v>
      </c>
      <c r="L66">
        <v>1</v>
      </c>
      <c r="M66">
        <v>2</v>
      </c>
      <c r="N66">
        <v>3</v>
      </c>
      <c r="O66">
        <v>1</v>
      </c>
      <c r="P66">
        <v>3</v>
      </c>
      <c r="Q66">
        <v>4</v>
      </c>
      <c r="R66">
        <v>5</v>
      </c>
      <c r="S66">
        <v>0</v>
      </c>
      <c r="U66">
        <v>4</v>
      </c>
      <c r="V66">
        <v>4</v>
      </c>
      <c r="W66">
        <v>4</v>
      </c>
      <c r="X66">
        <v>5</v>
      </c>
      <c r="Y66">
        <v>6</v>
      </c>
      <c r="Z66">
        <v>4</v>
      </c>
      <c r="AA66">
        <v>5</v>
      </c>
      <c r="AB66">
        <v>2</v>
      </c>
      <c r="AC66">
        <v>3</v>
      </c>
      <c r="AD66">
        <v>3</v>
      </c>
      <c r="AE66" s="48">
        <f t="shared" si="13"/>
        <v>4.125</v>
      </c>
      <c r="AF66" s="35">
        <v>5</v>
      </c>
      <c r="AG66">
        <v>6</v>
      </c>
      <c r="AH66">
        <v>6</v>
      </c>
      <c r="AI66">
        <v>6</v>
      </c>
      <c r="AJ66">
        <v>6</v>
      </c>
      <c r="AK66">
        <v>6</v>
      </c>
      <c r="AL66">
        <v>5</v>
      </c>
      <c r="AM66">
        <v>3</v>
      </c>
      <c r="AN66" s="48">
        <f t="shared" si="11"/>
        <v>5.375</v>
      </c>
      <c r="AO66">
        <v>6</v>
      </c>
      <c r="AP66">
        <v>5</v>
      </c>
      <c r="AQ66">
        <v>5</v>
      </c>
      <c r="AR66">
        <v>5</v>
      </c>
      <c r="AS66">
        <v>5</v>
      </c>
      <c r="AT66">
        <v>6</v>
      </c>
      <c r="AU66" s="48">
        <f t="shared" si="12"/>
        <v>5.2</v>
      </c>
      <c r="AV66">
        <v>6</v>
      </c>
      <c r="AW66">
        <f t="shared" si="40"/>
        <v>5.375</v>
      </c>
      <c r="AX66">
        <f t="shared" si="41"/>
        <v>1</v>
      </c>
      <c r="AY66">
        <f>AVERAGE(BA68,V66,W66,X66:AB66,AD66)</f>
        <v>4.125</v>
      </c>
      <c r="AZ66">
        <f t="shared" si="42"/>
        <v>1</v>
      </c>
      <c r="BA66" t="s">
        <v>297</v>
      </c>
      <c r="BB66" t="s">
        <v>556</v>
      </c>
      <c r="BC66" t="s">
        <v>978</v>
      </c>
      <c r="BD66">
        <v>1</v>
      </c>
      <c r="BF66">
        <f t="shared" si="43"/>
        <v>1</v>
      </c>
      <c r="BG66">
        <v>2</v>
      </c>
      <c r="BH66">
        <v>3</v>
      </c>
      <c r="BI66">
        <f t="shared" si="44"/>
        <v>1</v>
      </c>
      <c r="BJ66" t="s">
        <v>979</v>
      </c>
      <c r="BK66" t="s">
        <v>622</v>
      </c>
      <c r="BL66" s="1">
        <v>4.3981481481481484E-3</v>
      </c>
      <c r="BM66" t="s">
        <v>980</v>
      </c>
      <c r="BN66" s="5" t="s">
        <v>1051</v>
      </c>
      <c r="BP66" s="11" t="b">
        <f t="shared" ca="1" si="37"/>
        <v>0</v>
      </c>
      <c r="BQ66" s="11" t="b">
        <f t="shared" ca="1" si="37"/>
        <v>0</v>
      </c>
      <c r="BR66" s="11" t="b">
        <f t="shared" ca="1" si="37"/>
        <v>0</v>
      </c>
      <c r="BS66" s="11" t="b">
        <f t="shared" ca="1" si="37"/>
        <v>0</v>
      </c>
      <c r="BT66" s="11" t="b">
        <f t="shared" ca="1" si="37"/>
        <v>0</v>
      </c>
      <c r="BU66" s="11" t="b">
        <f t="shared" ca="1" si="37"/>
        <v>0</v>
      </c>
      <c r="BX66" s="11" t="b">
        <f t="shared" ca="1" si="45"/>
        <v>0</v>
      </c>
      <c r="BY66" s="11" t="b">
        <f t="shared" si="31"/>
        <v>0</v>
      </c>
      <c r="BZ66" s="11" t="b">
        <f t="shared" ca="1" si="38"/>
        <v>0</v>
      </c>
      <c r="CA66" s="11" t="b">
        <f t="shared" ca="1" si="38"/>
        <v>0</v>
      </c>
      <c r="CB66" s="11" t="b">
        <f t="shared" ca="1" si="38"/>
        <v>0</v>
      </c>
      <c r="CC66" s="11" t="b">
        <f t="shared" ca="1" si="38"/>
        <v>0</v>
      </c>
      <c r="CD66" s="11" t="b">
        <f t="shared" ca="1" si="38"/>
        <v>0</v>
      </c>
      <c r="CE66" s="11" t="b">
        <f t="shared" ca="1" si="38"/>
        <v>0</v>
      </c>
      <c r="CF66" s="11" t="b">
        <f t="shared" ca="1" si="38"/>
        <v>0</v>
      </c>
      <c r="CG66" s="11" t="b">
        <f t="shared" ca="1" si="38"/>
        <v>0</v>
      </c>
      <c r="CH66" s="11" t="b">
        <f t="shared" ca="1" si="38"/>
        <v>0</v>
      </c>
      <c r="CI66" s="11" t="b">
        <f t="shared" ca="1" si="38"/>
        <v>0</v>
      </c>
      <c r="CJ66" s="11" t="b">
        <f t="shared" ca="1" si="38"/>
        <v>0</v>
      </c>
      <c r="CK66" s="11" t="b">
        <f t="shared" ca="1" si="38"/>
        <v>0</v>
      </c>
      <c r="CL66" s="11" t="b">
        <f t="shared" ca="1" si="38"/>
        <v>0</v>
      </c>
      <c r="CM66" s="11" t="b">
        <f t="shared" ca="1" si="38"/>
        <v>0</v>
      </c>
      <c r="CN66" s="11" t="b">
        <f t="shared" ca="1" si="32"/>
        <v>0</v>
      </c>
      <c r="CO66" s="11" t="b">
        <f t="shared" ca="1" si="46"/>
        <v>0</v>
      </c>
    </row>
    <row r="67" spans="1:94">
      <c r="A67" t="s">
        <v>985</v>
      </c>
      <c r="B67" t="s">
        <v>986</v>
      </c>
      <c r="C67" t="s">
        <v>802</v>
      </c>
      <c r="D67" t="s">
        <v>54</v>
      </c>
      <c r="E67" t="s">
        <v>71</v>
      </c>
      <c r="F67" t="s">
        <v>116</v>
      </c>
      <c r="G67" t="s">
        <v>96</v>
      </c>
      <c r="H67" t="s">
        <v>260</v>
      </c>
      <c r="I67" t="str">
        <f t="shared" si="39"/>
        <v>Greece</v>
      </c>
      <c r="J67" t="s">
        <v>59</v>
      </c>
      <c r="K67" t="s">
        <v>60</v>
      </c>
      <c r="L67">
        <v>3</v>
      </c>
      <c r="M67">
        <v>2</v>
      </c>
      <c r="N67">
        <v>4</v>
      </c>
      <c r="O67">
        <v>1</v>
      </c>
      <c r="P67">
        <v>4</v>
      </c>
      <c r="Q67">
        <v>4</v>
      </c>
      <c r="R67">
        <v>4</v>
      </c>
      <c r="S67">
        <v>0</v>
      </c>
      <c r="U67">
        <v>4</v>
      </c>
      <c r="V67">
        <v>6</v>
      </c>
      <c r="W67">
        <v>6</v>
      </c>
      <c r="X67">
        <v>6</v>
      </c>
      <c r="Y67">
        <v>6</v>
      </c>
      <c r="Z67">
        <v>6</v>
      </c>
      <c r="AA67">
        <v>6</v>
      </c>
      <c r="AB67">
        <v>6</v>
      </c>
      <c r="AC67">
        <v>0</v>
      </c>
      <c r="AD67">
        <v>6</v>
      </c>
      <c r="AE67" s="48">
        <f t="shared" si="13"/>
        <v>6</v>
      </c>
      <c r="AF67" s="35">
        <v>6</v>
      </c>
      <c r="AG67">
        <v>6</v>
      </c>
      <c r="AH67">
        <v>6</v>
      </c>
      <c r="AI67">
        <v>6</v>
      </c>
      <c r="AJ67">
        <v>6</v>
      </c>
      <c r="AK67">
        <v>6</v>
      </c>
      <c r="AL67">
        <v>3</v>
      </c>
      <c r="AM67">
        <v>3</v>
      </c>
      <c r="AN67" s="48">
        <f t="shared" ref="AN67:AN130" si="47">AVERAGE(AF67:AM67)</f>
        <v>5.25</v>
      </c>
      <c r="AO67">
        <v>6</v>
      </c>
      <c r="AP67">
        <v>6</v>
      </c>
      <c r="AQ67">
        <v>6</v>
      </c>
      <c r="AR67">
        <v>6</v>
      </c>
      <c r="AS67">
        <v>6</v>
      </c>
      <c r="AT67">
        <v>6</v>
      </c>
      <c r="AU67" s="48">
        <f t="shared" ref="AU67:AU130" si="48">AVERAGE(AO67:AS67)</f>
        <v>6</v>
      </c>
      <c r="AV67">
        <v>6</v>
      </c>
      <c r="AW67">
        <f t="shared" si="40"/>
        <v>5.25</v>
      </c>
      <c r="AX67">
        <f t="shared" si="41"/>
        <v>1</v>
      </c>
      <c r="AY67">
        <f>AVERAGE(BA69,V67,W67,X67:AB67,AD67)</f>
        <v>6</v>
      </c>
      <c r="AZ67">
        <f t="shared" si="42"/>
        <v>1</v>
      </c>
      <c r="BA67" t="s">
        <v>61</v>
      </c>
      <c r="BB67" t="s">
        <v>392</v>
      </c>
      <c r="BC67" t="s">
        <v>987</v>
      </c>
      <c r="BD67">
        <v>0</v>
      </c>
      <c r="BE67">
        <v>1</v>
      </c>
      <c r="BF67">
        <f t="shared" si="43"/>
        <v>1</v>
      </c>
      <c r="BG67">
        <v>1</v>
      </c>
      <c r="BH67">
        <v>1</v>
      </c>
      <c r="BI67">
        <f t="shared" si="44"/>
        <v>0</v>
      </c>
      <c r="BJ67" t="s">
        <v>64</v>
      </c>
      <c r="BK67" t="s">
        <v>65</v>
      </c>
      <c r="BL67" s="1">
        <v>3.2175925925925926E-3</v>
      </c>
      <c r="BN67" s="5" t="s">
        <v>1041</v>
      </c>
      <c r="BP67" s="11" t="b">
        <f t="shared" ca="1" si="37"/>
        <v>0</v>
      </c>
      <c r="BQ67" s="11" t="b">
        <f t="shared" ca="1" si="37"/>
        <v>0</v>
      </c>
      <c r="BR67" s="11" t="b">
        <f t="shared" ca="1" si="37"/>
        <v>0</v>
      </c>
      <c r="BS67" s="11" t="b">
        <f t="shared" ca="1" si="37"/>
        <v>0</v>
      </c>
      <c r="BT67" s="11" t="b">
        <f t="shared" ca="1" si="37"/>
        <v>0</v>
      </c>
      <c r="BU67" s="11" t="b">
        <f t="shared" ca="1" si="37"/>
        <v>0</v>
      </c>
      <c r="BX67" s="11" t="b">
        <f t="shared" ca="1" si="45"/>
        <v>0</v>
      </c>
      <c r="BY67" s="11" t="b">
        <f t="shared" si="31"/>
        <v>0</v>
      </c>
      <c r="BZ67" s="11" t="b">
        <f t="shared" ca="1" si="38"/>
        <v>0</v>
      </c>
      <c r="CA67" s="11" t="b">
        <f t="shared" ca="1" si="38"/>
        <v>0</v>
      </c>
      <c r="CB67" s="11" t="b">
        <f t="shared" ca="1" si="38"/>
        <v>0</v>
      </c>
      <c r="CC67" s="11" t="b">
        <f t="shared" ca="1" si="38"/>
        <v>0</v>
      </c>
      <c r="CD67" s="11" t="b">
        <f t="shared" ca="1" si="38"/>
        <v>0</v>
      </c>
      <c r="CE67" s="11" t="b">
        <f t="shared" ca="1" si="38"/>
        <v>0</v>
      </c>
      <c r="CF67" s="11" t="b">
        <f t="shared" ca="1" si="38"/>
        <v>0</v>
      </c>
      <c r="CG67" s="11" t="b">
        <f t="shared" ca="1" si="38"/>
        <v>0</v>
      </c>
      <c r="CH67" s="11" t="b">
        <f t="shared" ca="1" si="38"/>
        <v>0</v>
      </c>
      <c r="CI67" s="11" t="b">
        <f t="shared" ca="1" si="38"/>
        <v>0</v>
      </c>
      <c r="CJ67" s="11" t="b">
        <f t="shared" ca="1" si="38"/>
        <v>0</v>
      </c>
      <c r="CK67" s="11" t="b">
        <f t="shared" ca="1" si="38"/>
        <v>0</v>
      </c>
      <c r="CL67" s="11" t="b">
        <f t="shared" ca="1" si="38"/>
        <v>0</v>
      </c>
      <c r="CM67" s="11" t="b">
        <f t="shared" ca="1" si="38"/>
        <v>0</v>
      </c>
      <c r="CN67" s="11" t="b">
        <f t="shared" ca="1" si="32"/>
        <v>0</v>
      </c>
      <c r="CO67" s="11" t="b">
        <f t="shared" ca="1" si="46"/>
        <v>0</v>
      </c>
      <c r="CP67" t="s">
        <v>988</v>
      </c>
    </row>
    <row r="68" spans="1:94">
      <c r="A68" t="s">
        <v>989</v>
      </c>
      <c r="B68" t="s">
        <v>990</v>
      </c>
      <c r="C68" t="s">
        <v>802</v>
      </c>
      <c r="D68" t="s">
        <v>54</v>
      </c>
      <c r="E68" t="s">
        <v>55</v>
      </c>
      <c r="F68" t="s">
        <v>132</v>
      </c>
      <c r="G68" t="s">
        <v>96</v>
      </c>
      <c r="H68" t="s">
        <v>844</v>
      </c>
      <c r="I68" t="str">
        <f t="shared" si="39"/>
        <v>France</v>
      </c>
      <c r="J68" t="s">
        <v>74</v>
      </c>
      <c r="K68" t="s">
        <v>60</v>
      </c>
      <c r="L68">
        <v>2</v>
      </c>
      <c r="M68">
        <v>0</v>
      </c>
      <c r="N68">
        <v>3</v>
      </c>
      <c r="O68">
        <v>4</v>
      </c>
      <c r="P68">
        <v>5</v>
      </c>
      <c r="Q68">
        <v>3</v>
      </c>
      <c r="R68">
        <v>4</v>
      </c>
      <c r="S68">
        <v>0</v>
      </c>
      <c r="U68">
        <v>4</v>
      </c>
      <c r="V68">
        <v>4</v>
      </c>
      <c r="W68">
        <v>6</v>
      </c>
      <c r="X68">
        <v>2</v>
      </c>
      <c r="Y68">
        <v>6</v>
      </c>
      <c r="Z68">
        <v>4</v>
      </c>
      <c r="AA68">
        <v>6</v>
      </c>
      <c r="AB68">
        <v>3</v>
      </c>
      <c r="AC68">
        <v>2</v>
      </c>
      <c r="AD68">
        <v>4</v>
      </c>
      <c r="AE68" s="48">
        <f t="shared" ref="AE68:AE131" si="49">AVERAGE(AD68,AB68,AA68,Z68,Y68,X68,W68,V68)</f>
        <v>4.375</v>
      </c>
      <c r="AF68" s="35">
        <v>6</v>
      </c>
      <c r="AG68">
        <v>5</v>
      </c>
      <c r="AH68">
        <v>5</v>
      </c>
      <c r="AI68">
        <v>5</v>
      </c>
      <c r="AJ68">
        <v>6</v>
      </c>
      <c r="AK68">
        <v>6</v>
      </c>
      <c r="AL68">
        <v>5</v>
      </c>
      <c r="AM68">
        <v>5</v>
      </c>
      <c r="AN68" s="48">
        <f t="shared" si="47"/>
        <v>5.375</v>
      </c>
      <c r="AO68">
        <v>4</v>
      </c>
      <c r="AP68">
        <v>5</v>
      </c>
      <c r="AQ68">
        <v>5</v>
      </c>
      <c r="AR68">
        <v>5</v>
      </c>
      <c r="AS68">
        <v>5</v>
      </c>
      <c r="AT68">
        <v>6</v>
      </c>
      <c r="AU68" s="48">
        <f t="shared" si="48"/>
        <v>4.8</v>
      </c>
      <c r="AV68">
        <v>6</v>
      </c>
      <c r="AW68">
        <f t="shared" si="40"/>
        <v>5.375</v>
      </c>
      <c r="AX68">
        <f t="shared" si="41"/>
        <v>1</v>
      </c>
      <c r="AY68">
        <f>AVERAGE(BA70,V68,W68,X68:AB68,AD68)</f>
        <v>4.375</v>
      </c>
      <c r="AZ68">
        <f t="shared" si="42"/>
        <v>1</v>
      </c>
      <c r="BA68" t="s">
        <v>297</v>
      </c>
      <c r="BB68" t="s">
        <v>228</v>
      </c>
      <c r="BC68" t="s">
        <v>397</v>
      </c>
      <c r="BD68">
        <v>1</v>
      </c>
      <c r="BF68">
        <f t="shared" si="43"/>
        <v>1</v>
      </c>
      <c r="BG68">
        <v>1</v>
      </c>
      <c r="BH68">
        <v>3</v>
      </c>
      <c r="BI68">
        <f t="shared" si="44"/>
        <v>1</v>
      </c>
      <c r="BJ68" t="s">
        <v>574</v>
      </c>
      <c r="BK68" t="s">
        <v>301</v>
      </c>
      <c r="BL68" s="1">
        <v>6.5277777777777782E-3</v>
      </c>
      <c r="BM68" t="s">
        <v>991</v>
      </c>
      <c r="BN68" s="5" t="s">
        <v>736</v>
      </c>
      <c r="BO68" s="5" t="s">
        <v>1124</v>
      </c>
      <c r="BP68" s="11" t="b">
        <f t="shared" ca="1" si="37"/>
        <v>0</v>
      </c>
      <c r="BQ68" s="11" t="b">
        <f t="shared" ca="1" si="37"/>
        <v>0</v>
      </c>
      <c r="BR68" s="11" t="b">
        <f t="shared" ca="1" si="37"/>
        <v>0</v>
      </c>
      <c r="BS68" s="11" t="b">
        <f t="shared" ca="1" si="37"/>
        <v>0</v>
      </c>
      <c r="BT68" s="11" t="b">
        <f t="shared" ca="1" si="37"/>
        <v>0</v>
      </c>
      <c r="BU68" s="11" t="b">
        <f t="shared" ca="1" si="37"/>
        <v>0</v>
      </c>
      <c r="BV68" s="5" t="s">
        <v>1097</v>
      </c>
      <c r="BX68" s="11" t="b">
        <f t="shared" ca="1" si="45"/>
        <v>1</v>
      </c>
      <c r="BY68" s="11" t="b">
        <f t="shared" ref="BY68:BY99" si="50">ISNUMBER(SEARCH("NLU",BV68))</f>
        <v>0</v>
      </c>
      <c r="BZ68" s="11" t="b">
        <f t="shared" ca="1" si="38"/>
        <v>0</v>
      </c>
      <c r="CA68" s="11" t="b">
        <f t="shared" ca="1" si="38"/>
        <v>0</v>
      </c>
      <c r="CB68" s="11" t="b">
        <f t="shared" ca="1" si="38"/>
        <v>0</v>
      </c>
      <c r="CC68" s="11" t="b">
        <f t="shared" ca="1" si="38"/>
        <v>0</v>
      </c>
      <c r="CD68" s="11" t="b">
        <f t="shared" ca="1" si="38"/>
        <v>0</v>
      </c>
      <c r="CE68" s="11" t="b">
        <f t="shared" ca="1" si="38"/>
        <v>0</v>
      </c>
      <c r="CF68" s="11" t="b">
        <f t="shared" ca="1" si="38"/>
        <v>0</v>
      </c>
      <c r="CG68" s="11" t="b">
        <f t="shared" ca="1" si="38"/>
        <v>0</v>
      </c>
      <c r="CH68" s="11" t="b">
        <f t="shared" ca="1" si="38"/>
        <v>0</v>
      </c>
      <c r="CI68" s="11" t="b">
        <f t="shared" ca="1" si="38"/>
        <v>0</v>
      </c>
      <c r="CJ68" s="11" t="b">
        <f t="shared" ca="1" si="38"/>
        <v>0</v>
      </c>
      <c r="CK68" s="11" t="b">
        <f t="shared" ca="1" si="38"/>
        <v>1</v>
      </c>
      <c r="CL68" s="11" t="b">
        <f t="shared" ca="1" si="38"/>
        <v>0</v>
      </c>
      <c r="CM68" s="11" t="b">
        <f t="shared" ca="1" si="38"/>
        <v>0</v>
      </c>
      <c r="CN68" s="11" t="b">
        <f t="shared" ref="CN68:CN99" ca="1" si="51">ISNUMBER(SEARCH($CN$2,BW68))</f>
        <v>0</v>
      </c>
      <c r="CO68" s="11" t="b">
        <f t="shared" ca="1" si="46"/>
        <v>0</v>
      </c>
    </row>
    <row r="69" spans="1:94">
      <c r="A69" t="s">
        <v>51</v>
      </c>
      <c r="B69" t="s">
        <v>52</v>
      </c>
      <c r="C69" t="s">
        <v>53</v>
      </c>
      <c r="D69" t="s">
        <v>54</v>
      </c>
      <c r="E69" t="s">
        <v>55</v>
      </c>
      <c r="F69" t="s">
        <v>56</v>
      </c>
      <c r="G69" t="s">
        <v>57</v>
      </c>
      <c r="H69" t="s">
        <v>58</v>
      </c>
      <c r="I69" t="str">
        <f t="shared" si="39"/>
        <v>Portugal</v>
      </c>
      <c r="J69" t="s">
        <v>59</v>
      </c>
      <c r="K69" t="s">
        <v>60</v>
      </c>
      <c r="L69">
        <v>0</v>
      </c>
      <c r="M69">
        <v>2</v>
      </c>
      <c r="N69">
        <v>3</v>
      </c>
      <c r="O69">
        <v>4</v>
      </c>
      <c r="P69">
        <v>0</v>
      </c>
      <c r="Q69">
        <v>0</v>
      </c>
      <c r="R69">
        <v>5</v>
      </c>
      <c r="S69">
        <v>0</v>
      </c>
      <c r="U69">
        <v>5</v>
      </c>
      <c r="V69">
        <v>2</v>
      </c>
      <c r="W69">
        <v>5</v>
      </c>
      <c r="X69">
        <v>3</v>
      </c>
      <c r="Y69">
        <v>6</v>
      </c>
      <c r="Z69">
        <v>3</v>
      </c>
      <c r="AA69">
        <v>3</v>
      </c>
      <c r="AB69">
        <v>1</v>
      </c>
      <c r="AC69">
        <v>5</v>
      </c>
      <c r="AD69">
        <v>1</v>
      </c>
      <c r="AE69" s="48">
        <f t="shared" si="49"/>
        <v>3</v>
      </c>
      <c r="AF69" s="35">
        <v>1</v>
      </c>
      <c r="AG69">
        <v>5</v>
      </c>
      <c r="AH69">
        <v>0</v>
      </c>
      <c r="AI69">
        <v>3</v>
      </c>
      <c r="AJ69">
        <v>6</v>
      </c>
      <c r="AK69">
        <v>2</v>
      </c>
      <c r="AL69">
        <v>5</v>
      </c>
      <c r="AM69">
        <v>0</v>
      </c>
      <c r="AN69" s="48">
        <f t="shared" si="47"/>
        <v>2.75</v>
      </c>
      <c r="AO69">
        <v>0</v>
      </c>
      <c r="AP69">
        <v>0</v>
      </c>
      <c r="AQ69">
        <v>0</v>
      </c>
      <c r="AR69">
        <v>0</v>
      </c>
      <c r="AS69">
        <v>0</v>
      </c>
      <c r="AT69">
        <v>6</v>
      </c>
      <c r="AU69" s="48">
        <f t="shared" si="48"/>
        <v>0</v>
      </c>
      <c r="AV69">
        <v>0</v>
      </c>
      <c r="AW69">
        <f t="shared" si="40"/>
        <v>2.75</v>
      </c>
      <c r="AX69">
        <f t="shared" si="41"/>
        <v>0</v>
      </c>
      <c r="AY69">
        <f t="shared" ref="AY69:AY80" si="52">AVERAGE(BK71,V69,W69,X69:AB69,AD69)</f>
        <v>3</v>
      </c>
      <c r="AZ69">
        <f t="shared" si="42"/>
        <v>0</v>
      </c>
      <c r="BA69" t="s">
        <v>61</v>
      </c>
      <c r="BB69" t="s">
        <v>62</v>
      </c>
      <c r="BC69" t="s">
        <v>63</v>
      </c>
      <c r="BD69">
        <v>1</v>
      </c>
      <c r="BF69">
        <f t="shared" si="43"/>
        <v>1</v>
      </c>
      <c r="BG69">
        <v>1</v>
      </c>
      <c r="BH69">
        <v>2</v>
      </c>
      <c r="BI69">
        <v>1</v>
      </c>
      <c r="BJ69" t="s">
        <v>64</v>
      </c>
      <c r="BK69" t="s">
        <v>65</v>
      </c>
      <c r="BL69" s="1">
        <v>3.1365740740740742E-3</v>
      </c>
      <c r="BM69" t="s">
        <v>66</v>
      </c>
      <c r="BN69" s="5" t="s">
        <v>1041</v>
      </c>
      <c r="BP69" s="11" t="b">
        <f t="shared" ca="1" si="37"/>
        <v>0</v>
      </c>
      <c r="BQ69" s="11" t="b">
        <f t="shared" ca="1" si="37"/>
        <v>0</v>
      </c>
      <c r="BR69" s="11" t="b">
        <f t="shared" ca="1" si="37"/>
        <v>0</v>
      </c>
      <c r="BS69" s="11" t="b">
        <f t="shared" ca="1" si="37"/>
        <v>0</v>
      </c>
      <c r="BT69" s="11" t="b">
        <f t="shared" ca="1" si="37"/>
        <v>0</v>
      </c>
      <c r="BU69" s="11" t="b">
        <f t="shared" ca="1" si="37"/>
        <v>0</v>
      </c>
      <c r="BX69" s="11" t="b">
        <f t="shared" ca="1" si="45"/>
        <v>0</v>
      </c>
      <c r="BY69" s="11" t="b">
        <f t="shared" si="50"/>
        <v>0</v>
      </c>
      <c r="BZ69" s="11" t="b">
        <f t="shared" ca="1" si="38"/>
        <v>0</v>
      </c>
      <c r="CA69" s="11" t="b">
        <f t="shared" ca="1" si="38"/>
        <v>0</v>
      </c>
      <c r="CB69" s="11" t="b">
        <f t="shared" ca="1" si="38"/>
        <v>0</v>
      </c>
      <c r="CC69" s="11" t="b">
        <f t="shared" ca="1" si="38"/>
        <v>0</v>
      </c>
      <c r="CD69" s="11" t="b">
        <f t="shared" ca="1" si="38"/>
        <v>0</v>
      </c>
      <c r="CE69" s="11" t="b">
        <f t="shared" ca="1" si="38"/>
        <v>0</v>
      </c>
      <c r="CF69" s="11" t="b">
        <f t="shared" ca="1" si="38"/>
        <v>0</v>
      </c>
      <c r="CG69" s="11" t="b">
        <f t="shared" ca="1" si="38"/>
        <v>0</v>
      </c>
      <c r="CH69" s="11" t="b">
        <f t="shared" ca="1" si="38"/>
        <v>0</v>
      </c>
      <c r="CI69" s="11" t="b">
        <f t="shared" ca="1" si="38"/>
        <v>0</v>
      </c>
      <c r="CJ69" s="11" t="b">
        <f t="shared" ca="1" si="38"/>
        <v>0</v>
      </c>
      <c r="CK69" s="11" t="b">
        <f t="shared" ca="1" si="38"/>
        <v>0</v>
      </c>
      <c r="CL69" s="11" t="b">
        <f t="shared" ca="1" si="38"/>
        <v>0</v>
      </c>
      <c r="CM69" s="11" t="b">
        <f t="shared" ca="1" si="38"/>
        <v>0</v>
      </c>
      <c r="CN69" s="11" t="b">
        <f t="shared" ca="1" si="51"/>
        <v>0</v>
      </c>
      <c r="CO69" s="11" t="b">
        <f t="shared" ca="1" si="46"/>
        <v>0</v>
      </c>
      <c r="CP69" t="s">
        <v>67</v>
      </c>
    </row>
    <row r="70" spans="1:94">
      <c r="A70" t="s">
        <v>114</v>
      </c>
      <c r="B70" t="s">
        <v>115</v>
      </c>
      <c r="C70" t="s">
        <v>53</v>
      </c>
      <c r="D70" t="s">
        <v>54</v>
      </c>
      <c r="E70" t="s">
        <v>71</v>
      </c>
      <c r="F70" t="s">
        <v>116</v>
      </c>
      <c r="G70" t="s">
        <v>72</v>
      </c>
      <c r="H70" t="s">
        <v>117</v>
      </c>
      <c r="I70" t="str">
        <f t="shared" si="39"/>
        <v>Israel</v>
      </c>
      <c r="J70" t="s">
        <v>59</v>
      </c>
      <c r="K70" t="s">
        <v>60</v>
      </c>
      <c r="L70">
        <v>1</v>
      </c>
      <c r="M70">
        <v>2</v>
      </c>
      <c r="N70">
        <v>0</v>
      </c>
      <c r="O70">
        <v>1</v>
      </c>
      <c r="P70">
        <v>5</v>
      </c>
      <c r="Q70">
        <v>2</v>
      </c>
      <c r="R70">
        <v>5</v>
      </c>
      <c r="S70">
        <v>0</v>
      </c>
      <c r="U70">
        <v>4</v>
      </c>
      <c r="V70">
        <v>2</v>
      </c>
      <c r="W70">
        <v>5</v>
      </c>
      <c r="X70">
        <v>3</v>
      </c>
      <c r="Y70">
        <v>6</v>
      </c>
      <c r="Z70">
        <v>5</v>
      </c>
      <c r="AA70">
        <v>6</v>
      </c>
      <c r="AB70">
        <v>1</v>
      </c>
      <c r="AC70">
        <v>5</v>
      </c>
      <c r="AD70">
        <v>1</v>
      </c>
      <c r="AE70" s="48">
        <f t="shared" si="49"/>
        <v>3.625</v>
      </c>
      <c r="AF70" s="35">
        <v>2</v>
      </c>
      <c r="AG70">
        <v>6</v>
      </c>
      <c r="AH70">
        <v>4</v>
      </c>
      <c r="AI70">
        <v>1</v>
      </c>
      <c r="AJ70">
        <v>6</v>
      </c>
      <c r="AK70">
        <v>2</v>
      </c>
      <c r="AL70">
        <v>4</v>
      </c>
      <c r="AM70">
        <v>4</v>
      </c>
      <c r="AN70" s="48">
        <f t="shared" si="47"/>
        <v>3.625</v>
      </c>
      <c r="AO70">
        <v>6</v>
      </c>
      <c r="AP70">
        <v>1</v>
      </c>
      <c r="AQ70">
        <v>4</v>
      </c>
      <c r="AR70">
        <v>2</v>
      </c>
      <c r="AS70">
        <v>2</v>
      </c>
      <c r="AT70">
        <v>6</v>
      </c>
      <c r="AU70" s="48">
        <f t="shared" si="48"/>
        <v>3</v>
      </c>
      <c r="AV70">
        <v>0</v>
      </c>
      <c r="AW70">
        <f t="shared" si="40"/>
        <v>3.625</v>
      </c>
      <c r="AX70">
        <f t="shared" si="41"/>
        <v>1</v>
      </c>
      <c r="AY70">
        <f t="shared" si="52"/>
        <v>3.625</v>
      </c>
      <c r="AZ70">
        <f t="shared" si="42"/>
        <v>1</v>
      </c>
      <c r="BA70" t="s">
        <v>86</v>
      </c>
      <c r="BB70" t="s">
        <v>118</v>
      </c>
      <c r="BC70" t="s">
        <v>119</v>
      </c>
      <c r="BD70">
        <v>0</v>
      </c>
      <c r="BE70" t="s">
        <v>1100</v>
      </c>
      <c r="BF70" t="str">
        <f t="shared" si="43"/>
        <v>no dialog file</v>
      </c>
      <c r="BG70">
        <v>1</v>
      </c>
      <c r="BH70">
        <v>3</v>
      </c>
      <c r="BI70">
        <v>1</v>
      </c>
      <c r="BJ70" t="s">
        <v>120</v>
      </c>
      <c r="BK70" t="s">
        <v>90</v>
      </c>
      <c r="BL70" s="1">
        <v>4.5254629629629629E-3</v>
      </c>
      <c r="BM70" t="s">
        <v>121</v>
      </c>
      <c r="BN70" s="5" t="s">
        <v>1042</v>
      </c>
      <c r="BP70" s="11" t="b">
        <f t="shared" ca="1" si="37"/>
        <v>0</v>
      </c>
      <c r="BQ70" s="11" t="b">
        <f t="shared" ca="1" si="37"/>
        <v>0</v>
      </c>
      <c r="BR70" s="11" t="b">
        <f t="shared" ca="1" si="37"/>
        <v>0</v>
      </c>
      <c r="BS70" s="11" t="b">
        <f t="shared" ca="1" si="37"/>
        <v>0</v>
      </c>
      <c r="BT70" s="11" t="b">
        <f t="shared" ca="1" si="37"/>
        <v>0</v>
      </c>
      <c r="BU70" s="11" t="b">
        <f t="shared" ca="1" si="37"/>
        <v>0</v>
      </c>
      <c r="BV70" s="5" t="s">
        <v>1087</v>
      </c>
      <c r="BX70" s="11" t="b">
        <f t="shared" ca="1" si="45"/>
        <v>0</v>
      </c>
      <c r="BY70" s="11" t="b">
        <f t="shared" si="50"/>
        <v>0</v>
      </c>
      <c r="BZ70" s="11" t="b">
        <f t="shared" ca="1" si="38"/>
        <v>0</v>
      </c>
      <c r="CA70" s="11" t="b">
        <f t="shared" ca="1" si="38"/>
        <v>0</v>
      </c>
      <c r="CB70" s="11" t="b">
        <f t="shared" ca="1" si="38"/>
        <v>0</v>
      </c>
      <c r="CC70" s="11" t="b">
        <f t="shared" ca="1" si="38"/>
        <v>0</v>
      </c>
      <c r="CD70" s="11" t="b">
        <f t="shared" ca="1" si="38"/>
        <v>0</v>
      </c>
      <c r="CE70" s="11" t="b">
        <f t="shared" ca="1" si="38"/>
        <v>1</v>
      </c>
      <c r="CF70" s="11" t="b">
        <f t="shared" ca="1" si="38"/>
        <v>0</v>
      </c>
      <c r="CG70" s="11" t="b">
        <f t="shared" ca="1" si="38"/>
        <v>0</v>
      </c>
      <c r="CH70" s="11" t="b">
        <f t="shared" ca="1" si="38"/>
        <v>0</v>
      </c>
      <c r="CI70" s="11" t="b">
        <f t="shared" ca="1" si="38"/>
        <v>0</v>
      </c>
      <c r="CJ70" s="11" t="b">
        <f t="shared" ca="1" si="38"/>
        <v>0</v>
      </c>
      <c r="CK70" s="11" t="b">
        <f t="shared" ca="1" si="38"/>
        <v>0</v>
      </c>
      <c r="CL70" s="11" t="b">
        <f t="shared" ca="1" si="38"/>
        <v>0</v>
      </c>
      <c r="CM70" s="11" t="b">
        <f t="shared" ca="1" si="38"/>
        <v>0</v>
      </c>
      <c r="CN70" s="11" t="b">
        <f t="shared" ca="1" si="51"/>
        <v>0</v>
      </c>
      <c r="CO70" s="11" t="b">
        <f t="shared" ca="1" si="46"/>
        <v>0</v>
      </c>
    </row>
    <row r="71" spans="1:94">
      <c r="A71" t="s">
        <v>130</v>
      </c>
      <c r="B71" t="s">
        <v>131</v>
      </c>
      <c r="C71" t="s">
        <v>53</v>
      </c>
      <c r="D71" t="s">
        <v>54</v>
      </c>
      <c r="E71" t="s">
        <v>82</v>
      </c>
      <c r="F71" t="s">
        <v>132</v>
      </c>
      <c r="G71" t="s">
        <v>72</v>
      </c>
      <c r="H71" t="s">
        <v>133</v>
      </c>
      <c r="I71" t="str">
        <f t="shared" si="39"/>
        <v>Hungary</v>
      </c>
      <c r="J71" t="s">
        <v>59</v>
      </c>
      <c r="K71" t="s">
        <v>60</v>
      </c>
      <c r="L71">
        <v>1</v>
      </c>
      <c r="M71">
        <v>3</v>
      </c>
      <c r="N71">
        <v>2</v>
      </c>
      <c r="O71">
        <v>4</v>
      </c>
      <c r="P71">
        <v>3</v>
      </c>
      <c r="Q71">
        <v>2</v>
      </c>
      <c r="R71">
        <v>5</v>
      </c>
      <c r="S71">
        <v>0</v>
      </c>
      <c r="U71">
        <v>4</v>
      </c>
      <c r="V71">
        <v>6</v>
      </c>
      <c r="W71">
        <v>3</v>
      </c>
      <c r="X71">
        <v>1</v>
      </c>
      <c r="Y71">
        <v>5</v>
      </c>
      <c r="Z71">
        <v>6</v>
      </c>
      <c r="AA71">
        <v>1</v>
      </c>
      <c r="AB71">
        <v>2</v>
      </c>
      <c r="AC71">
        <v>4</v>
      </c>
      <c r="AD71">
        <v>2</v>
      </c>
      <c r="AE71" s="48">
        <f t="shared" si="49"/>
        <v>3.25</v>
      </c>
      <c r="AF71" s="35">
        <v>6</v>
      </c>
      <c r="AG71">
        <v>1</v>
      </c>
      <c r="AH71">
        <v>0</v>
      </c>
      <c r="AI71">
        <v>2</v>
      </c>
      <c r="AJ71">
        <v>1</v>
      </c>
      <c r="AK71">
        <v>3</v>
      </c>
      <c r="AL71">
        <v>1</v>
      </c>
      <c r="AM71">
        <v>4</v>
      </c>
      <c r="AN71" s="48">
        <f t="shared" si="47"/>
        <v>2.25</v>
      </c>
      <c r="AO71">
        <v>5</v>
      </c>
      <c r="AP71">
        <v>3</v>
      </c>
      <c r="AQ71">
        <v>5</v>
      </c>
      <c r="AR71">
        <v>3</v>
      </c>
      <c r="AS71">
        <v>4</v>
      </c>
      <c r="AT71">
        <v>3</v>
      </c>
      <c r="AU71" s="48">
        <f t="shared" si="48"/>
        <v>4</v>
      </c>
      <c r="AV71">
        <v>4</v>
      </c>
      <c r="AW71">
        <f t="shared" si="40"/>
        <v>2.25</v>
      </c>
      <c r="AX71">
        <f t="shared" si="41"/>
        <v>0</v>
      </c>
      <c r="AY71">
        <f t="shared" si="52"/>
        <v>3.25</v>
      </c>
      <c r="AZ71">
        <f t="shared" si="42"/>
        <v>1</v>
      </c>
      <c r="BA71" t="s">
        <v>86</v>
      </c>
      <c r="BB71" t="s">
        <v>134</v>
      </c>
      <c r="BC71" t="s">
        <v>135</v>
      </c>
      <c r="BD71">
        <v>1</v>
      </c>
      <c r="BF71">
        <f t="shared" si="43"/>
        <v>1</v>
      </c>
      <c r="BG71">
        <v>1</v>
      </c>
      <c r="BH71">
        <v>1</v>
      </c>
      <c r="BI71">
        <v>1</v>
      </c>
      <c r="BJ71" t="s">
        <v>106</v>
      </c>
      <c r="BK71" t="s">
        <v>90</v>
      </c>
      <c r="BL71" s="1">
        <v>1.9560185185185184E-3</v>
      </c>
      <c r="BN71" s="5" t="s">
        <v>1041</v>
      </c>
      <c r="BP71" s="11" t="b">
        <f t="shared" ref="BP71:BU80" ca="1" si="53">ISNUMBER(SEARCH(BP$2,$BO71))</f>
        <v>0</v>
      </c>
      <c r="BQ71" s="11" t="b">
        <f t="shared" ca="1" si="53"/>
        <v>0</v>
      </c>
      <c r="BR71" s="11" t="b">
        <f t="shared" ca="1" si="53"/>
        <v>0</v>
      </c>
      <c r="BS71" s="11" t="b">
        <f t="shared" ca="1" si="53"/>
        <v>0</v>
      </c>
      <c r="BT71" s="11" t="b">
        <f t="shared" ca="1" si="53"/>
        <v>0</v>
      </c>
      <c r="BU71" s="11" t="b">
        <f t="shared" ca="1" si="53"/>
        <v>0</v>
      </c>
      <c r="BX71" s="11" t="b">
        <f t="shared" ca="1" si="45"/>
        <v>0</v>
      </c>
      <c r="BY71" s="11" t="b">
        <f t="shared" si="50"/>
        <v>0</v>
      </c>
      <c r="BZ71" s="11" t="b">
        <f t="shared" ref="BZ71:CM80" ca="1" si="54">ISNUMBER(SEARCH(BZ$2,$BV71))</f>
        <v>0</v>
      </c>
      <c r="CA71" s="11" t="b">
        <f t="shared" ca="1" si="54"/>
        <v>0</v>
      </c>
      <c r="CB71" s="11" t="b">
        <f t="shared" ca="1" si="54"/>
        <v>0</v>
      </c>
      <c r="CC71" s="11" t="b">
        <f t="shared" ca="1" si="54"/>
        <v>0</v>
      </c>
      <c r="CD71" s="11" t="b">
        <f t="shared" ca="1" si="54"/>
        <v>0</v>
      </c>
      <c r="CE71" s="11" t="b">
        <f t="shared" ca="1" si="54"/>
        <v>0</v>
      </c>
      <c r="CF71" s="11" t="b">
        <f t="shared" ca="1" si="54"/>
        <v>0</v>
      </c>
      <c r="CG71" s="11" t="b">
        <f t="shared" ca="1" si="54"/>
        <v>0</v>
      </c>
      <c r="CH71" s="11" t="b">
        <f t="shared" ca="1" si="54"/>
        <v>0</v>
      </c>
      <c r="CI71" s="11" t="b">
        <f t="shared" ca="1" si="54"/>
        <v>0</v>
      </c>
      <c r="CJ71" s="11" t="b">
        <f t="shared" ca="1" si="54"/>
        <v>0</v>
      </c>
      <c r="CK71" s="11" t="b">
        <f t="shared" ca="1" si="54"/>
        <v>0</v>
      </c>
      <c r="CL71" s="11" t="b">
        <f t="shared" ca="1" si="54"/>
        <v>0</v>
      </c>
      <c r="CM71" s="11" t="b">
        <f t="shared" ca="1" si="54"/>
        <v>0</v>
      </c>
      <c r="CN71" s="11" t="b">
        <f t="shared" ca="1" si="51"/>
        <v>0</v>
      </c>
      <c r="CO71" s="11" t="b">
        <f t="shared" ca="1" si="46"/>
        <v>0</v>
      </c>
    </row>
    <row r="72" spans="1:94">
      <c r="A72" t="s">
        <v>136</v>
      </c>
      <c r="B72" t="s">
        <v>137</v>
      </c>
      <c r="C72" t="s">
        <v>53</v>
      </c>
      <c r="D72" t="s">
        <v>54</v>
      </c>
      <c r="E72" t="s">
        <v>71</v>
      </c>
      <c r="F72" t="s">
        <v>116</v>
      </c>
      <c r="G72" t="s">
        <v>96</v>
      </c>
      <c r="H72" t="s">
        <v>138</v>
      </c>
      <c r="I72" t="str">
        <f t="shared" si="39"/>
        <v>India</v>
      </c>
      <c r="J72" t="s">
        <v>59</v>
      </c>
      <c r="K72" t="s">
        <v>60</v>
      </c>
      <c r="L72">
        <v>1</v>
      </c>
      <c r="M72">
        <v>0</v>
      </c>
      <c r="N72">
        <v>1</v>
      </c>
      <c r="O72">
        <v>2</v>
      </c>
      <c r="P72">
        <v>4</v>
      </c>
      <c r="Q72">
        <v>4</v>
      </c>
      <c r="R72">
        <v>3</v>
      </c>
      <c r="S72">
        <v>0</v>
      </c>
      <c r="U72">
        <v>4</v>
      </c>
      <c r="V72">
        <v>4</v>
      </c>
      <c r="W72">
        <v>5</v>
      </c>
      <c r="X72">
        <v>3</v>
      </c>
      <c r="Y72">
        <v>6</v>
      </c>
      <c r="Z72">
        <v>3</v>
      </c>
      <c r="AA72">
        <v>5</v>
      </c>
      <c r="AB72">
        <v>4</v>
      </c>
      <c r="AC72">
        <v>2</v>
      </c>
      <c r="AD72">
        <v>4</v>
      </c>
      <c r="AE72" s="48">
        <f t="shared" si="49"/>
        <v>4.25</v>
      </c>
      <c r="AF72" s="35">
        <v>4</v>
      </c>
      <c r="AG72">
        <v>5</v>
      </c>
      <c r="AH72">
        <v>4</v>
      </c>
      <c r="AI72">
        <v>3</v>
      </c>
      <c r="AJ72">
        <v>5</v>
      </c>
      <c r="AK72">
        <v>5</v>
      </c>
      <c r="AL72">
        <v>3</v>
      </c>
      <c r="AM72">
        <v>4</v>
      </c>
      <c r="AN72" s="48">
        <f t="shared" si="47"/>
        <v>4.125</v>
      </c>
      <c r="AO72">
        <v>1</v>
      </c>
      <c r="AP72">
        <v>2</v>
      </c>
      <c r="AQ72">
        <v>3</v>
      </c>
      <c r="AR72">
        <v>3</v>
      </c>
      <c r="AS72">
        <v>3</v>
      </c>
      <c r="AT72">
        <v>6</v>
      </c>
      <c r="AU72" s="48">
        <f t="shared" si="48"/>
        <v>2.4</v>
      </c>
      <c r="AV72">
        <v>0</v>
      </c>
      <c r="AW72">
        <f t="shared" si="40"/>
        <v>4.125</v>
      </c>
      <c r="AX72">
        <f t="shared" si="41"/>
        <v>1</v>
      </c>
      <c r="AY72">
        <f t="shared" si="52"/>
        <v>4.25</v>
      </c>
      <c r="AZ72">
        <f t="shared" si="42"/>
        <v>1</v>
      </c>
      <c r="BA72" t="s">
        <v>61</v>
      </c>
      <c r="BB72" t="s">
        <v>139</v>
      </c>
      <c r="BC72" t="s">
        <v>140</v>
      </c>
      <c r="BD72">
        <v>1</v>
      </c>
      <c r="BF72">
        <f t="shared" si="43"/>
        <v>1</v>
      </c>
      <c r="BG72">
        <v>1</v>
      </c>
      <c r="BH72">
        <v>2</v>
      </c>
      <c r="BI72">
        <v>1</v>
      </c>
      <c r="BJ72" t="s">
        <v>141</v>
      </c>
      <c r="BK72" t="s">
        <v>65</v>
      </c>
      <c r="BL72" s="1">
        <v>3.1365740740740742E-3</v>
      </c>
      <c r="BN72" s="5" t="s">
        <v>1041</v>
      </c>
      <c r="BP72" s="11" t="b">
        <f t="shared" ca="1" si="53"/>
        <v>0</v>
      </c>
      <c r="BQ72" s="11" t="b">
        <f t="shared" ca="1" si="53"/>
        <v>0</v>
      </c>
      <c r="BR72" s="11" t="b">
        <f t="shared" ca="1" si="53"/>
        <v>0</v>
      </c>
      <c r="BS72" s="11" t="b">
        <f t="shared" ca="1" si="53"/>
        <v>0</v>
      </c>
      <c r="BT72" s="11" t="b">
        <f t="shared" ca="1" si="53"/>
        <v>0</v>
      </c>
      <c r="BU72" s="11" t="b">
        <f t="shared" ca="1" si="53"/>
        <v>0</v>
      </c>
      <c r="BX72" s="11" t="b">
        <f t="shared" ca="1" si="45"/>
        <v>0</v>
      </c>
      <c r="BY72" s="11" t="b">
        <f t="shared" si="50"/>
        <v>0</v>
      </c>
      <c r="BZ72" s="11" t="b">
        <f t="shared" ca="1" si="54"/>
        <v>0</v>
      </c>
      <c r="CA72" s="11" t="b">
        <f t="shared" ca="1" si="54"/>
        <v>0</v>
      </c>
      <c r="CB72" s="11" t="b">
        <f t="shared" ca="1" si="54"/>
        <v>0</v>
      </c>
      <c r="CC72" s="11" t="b">
        <f t="shared" ca="1" si="54"/>
        <v>0</v>
      </c>
      <c r="CD72" s="11" t="b">
        <f t="shared" ca="1" si="54"/>
        <v>0</v>
      </c>
      <c r="CE72" s="11" t="b">
        <f t="shared" ca="1" si="54"/>
        <v>0</v>
      </c>
      <c r="CF72" s="11" t="b">
        <f t="shared" ca="1" si="54"/>
        <v>0</v>
      </c>
      <c r="CG72" s="11" t="b">
        <f t="shared" ca="1" si="54"/>
        <v>0</v>
      </c>
      <c r="CH72" s="11" t="b">
        <f t="shared" ca="1" si="54"/>
        <v>0</v>
      </c>
      <c r="CI72" s="11" t="b">
        <f t="shared" ca="1" si="54"/>
        <v>0</v>
      </c>
      <c r="CJ72" s="11" t="b">
        <f t="shared" ca="1" si="54"/>
        <v>0</v>
      </c>
      <c r="CK72" s="11" t="b">
        <f t="shared" ca="1" si="54"/>
        <v>0</v>
      </c>
      <c r="CL72" s="11" t="b">
        <f t="shared" ca="1" si="54"/>
        <v>0</v>
      </c>
      <c r="CM72" s="11" t="b">
        <f t="shared" ca="1" si="54"/>
        <v>0</v>
      </c>
      <c r="CN72" s="11" t="b">
        <f t="shared" ca="1" si="51"/>
        <v>0</v>
      </c>
      <c r="CO72" s="11" t="b">
        <f t="shared" ca="1" si="46"/>
        <v>0</v>
      </c>
    </row>
    <row r="73" spans="1:94">
      <c r="A73" t="s">
        <v>183</v>
      </c>
      <c r="B73" t="s">
        <v>184</v>
      </c>
      <c r="C73" t="s">
        <v>53</v>
      </c>
      <c r="D73" t="s">
        <v>70</v>
      </c>
      <c r="E73" t="s">
        <v>144</v>
      </c>
      <c r="F73" t="s">
        <v>56</v>
      </c>
      <c r="G73" t="s">
        <v>96</v>
      </c>
      <c r="H73" t="s">
        <v>185</v>
      </c>
      <c r="I73" t="str">
        <f t="shared" si="39"/>
        <v>Italy</v>
      </c>
      <c r="J73" t="s">
        <v>74</v>
      </c>
      <c r="K73" t="s">
        <v>60</v>
      </c>
      <c r="L73">
        <v>2</v>
      </c>
      <c r="M73">
        <v>3</v>
      </c>
      <c r="N73">
        <v>4</v>
      </c>
      <c r="O73">
        <v>4</v>
      </c>
      <c r="P73">
        <v>5</v>
      </c>
      <c r="Q73">
        <v>4</v>
      </c>
      <c r="R73">
        <v>0</v>
      </c>
      <c r="S73">
        <v>0</v>
      </c>
      <c r="U73">
        <v>4</v>
      </c>
      <c r="V73">
        <v>6</v>
      </c>
      <c r="W73">
        <v>6</v>
      </c>
      <c r="X73">
        <v>6</v>
      </c>
      <c r="Y73">
        <v>5</v>
      </c>
      <c r="Z73">
        <v>4</v>
      </c>
      <c r="AA73">
        <v>6</v>
      </c>
      <c r="AB73">
        <v>3</v>
      </c>
      <c r="AC73">
        <v>3</v>
      </c>
      <c r="AD73">
        <v>3</v>
      </c>
      <c r="AE73" s="48">
        <f t="shared" si="49"/>
        <v>4.875</v>
      </c>
      <c r="AF73" s="35">
        <v>6</v>
      </c>
      <c r="AG73">
        <v>3</v>
      </c>
      <c r="AH73">
        <v>6</v>
      </c>
      <c r="AI73">
        <v>4</v>
      </c>
      <c r="AJ73">
        <v>5</v>
      </c>
      <c r="AK73">
        <v>6</v>
      </c>
      <c r="AL73">
        <v>5</v>
      </c>
      <c r="AM73">
        <v>2</v>
      </c>
      <c r="AN73" s="48">
        <f t="shared" si="47"/>
        <v>4.625</v>
      </c>
      <c r="AO73">
        <v>6</v>
      </c>
      <c r="AP73">
        <v>6</v>
      </c>
      <c r="AQ73">
        <v>6</v>
      </c>
      <c r="AR73">
        <v>6</v>
      </c>
      <c r="AS73">
        <v>6</v>
      </c>
      <c r="AT73">
        <v>6</v>
      </c>
      <c r="AU73" s="48">
        <f t="shared" si="48"/>
        <v>6</v>
      </c>
      <c r="AV73">
        <v>1</v>
      </c>
      <c r="AW73">
        <f t="shared" si="40"/>
        <v>4.625</v>
      </c>
      <c r="AX73">
        <f t="shared" si="41"/>
        <v>1</v>
      </c>
      <c r="AY73">
        <f t="shared" si="52"/>
        <v>4.875</v>
      </c>
      <c r="AZ73">
        <f t="shared" si="42"/>
        <v>1</v>
      </c>
      <c r="BA73" t="s">
        <v>86</v>
      </c>
      <c r="BB73" t="s">
        <v>186</v>
      </c>
      <c r="BC73" t="s">
        <v>187</v>
      </c>
      <c r="BD73">
        <v>1</v>
      </c>
      <c r="BF73">
        <f t="shared" si="43"/>
        <v>1</v>
      </c>
      <c r="BG73">
        <v>1</v>
      </c>
      <c r="BH73">
        <v>1</v>
      </c>
      <c r="BI73">
        <v>1</v>
      </c>
      <c r="BJ73" t="s">
        <v>156</v>
      </c>
      <c r="BK73" t="s">
        <v>157</v>
      </c>
      <c r="BL73" s="1">
        <v>6.1111111111111114E-3</v>
      </c>
      <c r="BM73" t="s">
        <v>188</v>
      </c>
      <c r="BN73" s="5" t="s">
        <v>736</v>
      </c>
      <c r="BO73" s="5" t="s">
        <v>1148</v>
      </c>
      <c r="BP73" s="11" t="b">
        <f t="shared" ca="1" si="53"/>
        <v>0</v>
      </c>
      <c r="BQ73" s="11" t="b">
        <f t="shared" ca="1" si="53"/>
        <v>0</v>
      </c>
      <c r="BR73" s="11" t="b">
        <f t="shared" ca="1" si="53"/>
        <v>0</v>
      </c>
      <c r="BS73" s="11" t="b">
        <f t="shared" ca="1" si="53"/>
        <v>0</v>
      </c>
      <c r="BT73" s="11" t="b">
        <f t="shared" ca="1" si="53"/>
        <v>1</v>
      </c>
      <c r="BU73" s="11" t="b">
        <f t="shared" ca="1" si="53"/>
        <v>0</v>
      </c>
      <c r="BX73" s="11" t="b">
        <f t="shared" ca="1" si="45"/>
        <v>0</v>
      </c>
      <c r="BY73" s="11" t="b">
        <f t="shared" si="50"/>
        <v>0</v>
      </c>
      <c r="BZ73" s="11" t="b">
        <f t="shared" ca="1" si="54"/>
        <v>0</v>
      </c>
      <c r="CA73" s="11" t="b">
        <f t="shared" ca="1" si="54"/>
        <v>0</v>
      </c>
      <c r="CB73" s="11" t="b">
        <f t="shared" ca="1" si="54"/>
        <v>0</v>
      </c>
      <c r="CC73" s="11" t="b">
        <f t="shared" ca="1" si="54"/>
        <v>0</v>
      </c>
      <c r="CD73" s="11" t="b">
        <f t="shared" ca="1" si="54"/>
        <v>0</v>
      </c>
      <c r="CE73" s="11" t="b">
        <f t="shared" ca="1" si="54"/>
        <v>0</v>
      </c>
      <c r="CF73" s="11" t="b">
        <f t="shared" ca="1" si="54"/>
        <v>0</v>
      </c>
      <c r="CG73" s="11" t="b">
        <f t="shared" ca="1" si="54"/>
        <v>0</v>
      </c>
      <c r="CH73" s="11" t="b">
        <f t="shared" ca="1" si="54"/>
        <v>0</v>
      </c>
      <c r="CI73" s="11" t="b">
        <f t="shared" ca="1" si="54"/>
        <v>0</v>
      </c>
      <c r="CJ73" s="11" t="b">
        <f t="shared" ca="1" si="54"/>
        <v>0</v>
      </c>
      <c r="CK73" s="11" t="b">
        <f t="shared" ca="1" si="54"/>
        <v>0</v>
      </c>
      <c r="CL73" s="11" t="b">
        <f t="shared" ca="1" si="54"/>
        <v>0</v>
      </c>
      <c r="CM73" s="11" t="b">
        <f t="shared" ca="1" si="54"/>
        <v>0</v>
      </c>
      <c r="CN73" s="11" t="b">
        <f t="shared" ca="1" si="51"/>
        <v>0</v>
      </c>
      <c r="CO73" s="11" t="b">
        <f t="shared" ca="1" si="46"/>
        <v>0</v>
      </c>
      <c r="CP73" t="s">
        <v>189</v>
      </c>
    </row>
    <row r="74" spans="1:94">
      <c r="A74" t="s">
        <v>202</v>
      </c>
      <c r="B74" t="s">
        <v>203</v>
      </c>
      <c r="C74" t="s">
        <v>53</v>
      </c>
      <c r="D74" t="s">
        <v>54</v>
      </c>
      <c r="E74" t="s">
        <v>55</v>
      </c>
      <c r="F74" t="s">
        <v>56</v>
      </c>
      <c r="G74" t="s">
        <v>72</v>
      </c>
      <c r="H74" t="s">
        <v>204</v>
      </c>
      <c r="I74" t="str">
        <f t="shared" si="39"/>
        <v>Spain</v>
      </c>
      <c r="J74" t="s">
        <v>74</v>
      </c>
      <c r="K74" t="s">
        <v>60</v>
      </c>
      <c r="L74">
        <v>4</v>
      </c>
      <c r="M74">
        <v>0</v>
      </c>
      <c r="N74">
        <v>4</v>
      </c>
      <c r="O74">
        <v>1</v>
      </c>
      <c r="P74">
        <v>5</v>
      </c>
      <c r="Q74">
        <v>2</v>
      </c>
      <c r="R74">
        <v>4</v>
      </c>
      <c r="S74">
        <v>0</v>
      </c>
      <c r="U74">
        <v>4</v>
      </c>
      <c r="V74">
        <v>5</v>
      </c>
      <c r="W74">
        <v>5</v>
      </c>
      <c r="X74">
        <v>4</v>
      </c>
      <c r="Y74">
        <v>4</v>
      </c>
      <c r="Z74">
        <v>4</v>
      </c>
      <c r="AA74">
        <v>2</v>
      </c>
      <c r="AB74">
        <v>3</v>
      </c>
      <c r="AC74">
        <v>3</v>
      </c>
      <c r="AD74">
        <v>3</v>
      </c>
      <c r="AE74" s="48">
        <f t="shared" si="49"/>
        <v>3.75</v>
      </c>
      <c r="AF74" s="35">
        <v>5</v>
      </c>
      <c r="AG74">
        <v>4</v>
      </c>
      <c r="AH74">
        <v>5</v>
      </c>
      <c r="AI74">
        <v>2</v>
      </c>
      <c r="AJ74">
        <v>6</v>
      </c>
      <c r="AK74">
        <v>5</v>
      </c>
      <c r="AL74">
        <v>5</v>
      </c>
      <c r="AM74">
        <v>1</v>
      </c>
      <c r="AN74" s="48">
        <f t="shared" si="47"/>
        <v>4.125</v>
      </c>
      <c r="AO74">
        <v>5</v>
      </c>
      <c r="AP74">
        <v>5</v>
      </c>
      <c r="AQ74">
        <v>5</v>
      </c>
      <c r="AR74">
        <v>5</v>
      </c>
      <c r="AS74">
        <v>5</v>
      </c>
      <c r="AT74">
        <v>6</v>
      </c>
      <c r="AU74" s="48">
        <f t="shared" si="48"/>
        <v>5</v>
      </c>
      <c r="AV74">
        <v>1</v>
      </c>
      <c r="AW74">
        <f t="shared" si="40"/>
        <v>4.125</v>
      </c>
      <c r="AX74">
        <f t="shared" si="41"/>
        <v>1</v>
      </c>
      <c r="AY74">
        <f t="shared" si="52"/>
        <v>3.75</v>
      </c>
      <c r="AZ74">
        <f t="shared" si="42"/>
        <v>1</v>
      </c>
      <c r="BA74" t="s">
        <v>86</v>
      </c>
      <c r="BB74" t="s">
        <v>205</v>
      </c>
      <c r="BC74" t="s">
        <v>206</v>
      </c>
      <c r="BD74">
        <v>1</v>
      </c>
      <c r="BF74">
        <f t="shared" si="43"/>
        <v>1</v>
      </c>
      <c r="BG74">
        <v>1</v>
      </c>
      <c r="BH74">
        <v>5</v>
      </c>
      <c r="BI74">
        <v>1</v>
      </c>
      <c r="BJ74" t="s">
        <v>207</v>
      </c>
      <c r="BK74" t="s">
        <v>90</v>
      </c>
      <c r="BL74" s="1">
        <v>8.2523148148148148E-3</v>
      </c>
      <c r="BM74" t="s">
        <v>208</v>
      </c>
      <c r="BN74" s="5" t="s">
        <v>1051</v>
      </c>
      <c r="BO74" s="5" t="s">
        <v>1145</v>
      </c>
      <c r="BP74" s="11" t="b">
        <f t="shared" ca="1" si="53"/>
        <v>0</v>
      </c>
      <c r="BQ74" s="11" t="b">
        <f t="shared" ca="1" si="53"/>
        <v>0</v>
      </c>
      <c r="BR74" s="11" t="b">
        <f t="shared" ca="1" si="53"/>
        <v>0</v>
      </c>
      <c r="BS74" s="11" t="b">
        <f t="shared" ca="1" si="53"/>
        <v>0</v>
      </c>
      <c r="BT74" s="11" t="b">
        <f t="shared" ca="1" si="53"/>
        <v>0</v>
      </c>
      <c r="BU74" s="11" t="b">
        <f t="shared" ca="1" si="53"/>
        <v>0</v>
      </c>
      <c r="BV74" s="5" t="s">
        <v>1131</v>
      </c>
      <c r="BW74" s="5" t="s">
        <v>1132</v>
      </c>
      <c r="BX74" s="11" t="b">
        <f t="shared" ca="1" si="45"/>
        <v>0</v>
      </c>
      <c r="BY74" s="11" t="b">
        <f t="shared" si="50"/>
        <v>0</v>
      </c>
      <c r="BZ74" s="11" t="b">
        <f t="shared" ca="1" si="54"/>
        <v>0</v>
      </c>
      <c r="CA74" s="11" t="b">
        <f t="shared" ca="1" si="54"/>
        <v>1</v>
      </c>
      <c r="CB74" s="11" t="b">
        <f t="shared" ca="1" si="54"/>
        <v>0</v>
      </c>
      <c r="CC74" s="11" t="b">
        <f t="shared" ca="1" si="54"/>
        <v>0</v>
      </c>
      <c r="CD74" s="11" t="b">
        <f t="shared" ca="1" si="54"/>
        <v>0</v>
      </c>
      <c r="CE74" s="11" t="b">
        <f t="shared" ca="1" si="54"/>
        <v>1</v>
      </c>
      <c r="CF74" s="11" t="b">
        <f t="shared" ca="1" si="54"/>
        <v>0</v>
      </c>
      <c r="CG74" s="11" t="b">
        <f t="shared" ca="1" si="54"/>
        <v>0</v>
      </c>
      <c r="CH74" s="11" t="b">
        <f t="shared" ca="1" si="54"/>
        <v>0</v>
      </c>
      <c r="CI74" s="11" t="b">
        <f t="shared" ca="1" si="54"/>
        <v>0</v>
      </c>
      <c r="CJ74" s="11" t="b">
        <f t="shared" ca="1" si="54"/>
        <v>1</v>
      </c>
      <c r="CK74" s="11" t="b">
        <f t="shared" ca="1" si="54"/>
        <v>0</v>
      </c>
      <c r="CL74" s="11" t="b">
        <f t="shared" ca="1" si="54"/>
        <v>0</v>
      </c>
      <c r="CM74" s="11" t="b">
        <f t="shared" ca="1" si="54"/>
        <v>0</v>
      </c>
      <c r="CN74" s="11" t="b">
        <f t="shared" ca="1" si="51"/>
        <v>1</v>
      </c>
      <c r="CO74" s="11" t="b">
        <f t="shared" ca="1" si="46"/>
        <v>0</v>
      </c>
    </row>
    <row r="75" spans="1:94">
      <c r="A75" t="s">
        <v>209</v>
      </c>
      <c r="B75" t="s">
        <v>210</v>
      </c>
      <c r="C75" t="s">
        <v>53</v>
      </c>
      <c r="D75" t="s">
        <v>81</v>
      </c>
      <c r="E75" t="s">
        <v>144</v>
      </c>
      <c r="F75" t="s">
        <v>56</v>
      </c>
      <c r="G75" t="s">
        <v>96</v>
      </c>
      <c r="H75" t="s">
        <v>211</v>
      </c>
      <c r="I75" t="str">
        <f t="shared" si="39"/>
        <v>New Zealand</v>
      </c>
      <c r="J75" t="s">
        <v>59</v>
      </c>
      <c r="K75" t="s">
        <v>60</v>
      </c>
      <c r="L75">
        <v>3</v>
      </c>
      <c r="M75">
        <v>5</v>
      </c>
      <c r="N75">
        <v>4</v>
      </c>
      <c r="O75">
        <v>1</v>
      </c>
      <c r="P75">
        <v>2</v>
      </c>
      <c r="Q75">
        <v>5</v>
      </c>
      <c r="R75">
        <v>3</v>
      </c>
      <c r="S75">
        <v>0</v>
      </c>
      <c r="U75">
        <v>4</v>
      </c>
      <c r="V75">
        <v>2</v>
      </c>
      <c r="W75">
        <v>3</v>
      </c>
      <c r="X75">
        <v>1</v>
      </c>
      <c r="Y75">
        <v>2</v>
      </c>
      <c r="Z75">
        <v>2</v>
      </c>
      <c r="AA75">
        <v>4</v>
      </c>
      <c r="AB75">
        <v>1</v>
      </c>
      <c r="AC75">
        <v>5</v>
      </c>
      <c r="AD75">
        <v>1</v>
      </c>
      <c r="AE75" s="48">
        <f t="shared" si="49"/>
        <v>2</v>
      </c>
      <c r="AF75" s="35">
        <v>3</v>
      </c>
      <c r="AG75">
        <v>2</v>
      </c>
      <c r="AH75">
        <v>2</v>
      </c>
      <c r="AI75">
        <v>3</v>
      </c>
      <c r="AJ75">
        <v>5</v>
      </c>
      <c r="AK75">
        <v>2</v>
      </c>
      <c r="AL75">
        <v>2</v>
      </c>
      <c r="AM75">
        <v>1</v>
      </c>
      <c r="AN75" s="48">
        <f t="shared" si="47"/>
        <v>2.5</v>
      </c>
      <c r="AO75">
        <v>2</v>
      </c>
      <c r="AP75">
        <v>3</v>
      </c>
      <c r="AQ75">
        <v>2</v>
      </c>
      <c r="AR75">
        <v>2</v>
      </c>
      <c r="AS75">
        <v>2</v>
      </c>
      <c r="AT75">
        <v>6</v>
      </c>
      <c r="AU75" s="48">
        <f t="shared" si="48"/>
        <v>2.2000000000000002</v>
      </c>
      <c r="AV75">
        <v>1</v>
      </c>
      <c r="AW75">
        <f t="shared" si="40"/>
        <v>2.5</v>
      </c>
      <c r="AX75">
        <f t="shared" si="41"/>
        <v>0</v>
      </c>
      <c r="AY75">
        <f t="shared" si="52"/>
        <v>2</v>
      </c>
      <c r="AZ75">
        <f t="shared" si="42"/>
        <v>0</v>
      </c>
      <c r="BA75" t="s">
        <v>61</v>
      </c>
      <c r="BB75" t="s">
        <v>87</v>
      </c>
      <c r="BC75" t="s">
        <v>212</v>
      </c>
      <c r="BD75">
        <v>1</v>
      </c>
      <c r="BF75">
        <f t="shared" si="43"/>
        <v>1</v>
      </c>
      <c r="BG75">
        <v>1</v>
      </c>
      <c r="BH75">
        <v>5</v>
      </c>
      <c r="BI75">
        <v>1</v>
      </c>
      <c r="BJ75" t="s">
        <v>64</v>
      </c>
      <c r="BK75" t="s">
        <v>65</v>
      </c>
      <c r="BL75" s="1">
        <v>3.6111111111111114E-3</v>
      </c>
      <c r="BM75" t="s">
        <v>213</v>
      </c>
      <c r="BN75" s="5" t="s">
        <v>1042</v>
      </c>
      <c r="BP75" s="11" t="b">
        <f t="shared" ca="1" si="53"/>
        <v>0</v>
      </c>
      <c r="BQ75" s="11" t="b">
        <f t="shared" ca="1" si="53"/>
        <v>0</v>
      </c>
      <c r="BR75" s="11" t="b">
        <f t="shared" ca="1" si="53"/>
        <v>0</v>
      </c>
      <c r="BS75" s="11" t="b">
        <f t="shared" ca="1" si="53"/>
        <v>0</v>
      </c>
      <c r="BT75" s="11" t="b">
        <f t="shared" ca="1" si="53"/>
        <v>0</v>
      </c>
      <c r="BU75" s="11" t="b">
        <f t="shared" ca="1" si="53"/>
        <v>0</v>
      </c>
      <c r="BV75" s="5" t="s">
        <v>1054</v>
      </c>
      <c r="BW75" s="9" t="s">
        <v>1133</v>
      </c>
      <c r="BX75" s="11" t="b">
        <f t="shared" ca="1" si="45"/>
        <v>0</v>
      </c>
      <c r="BY75" s="11" t="b">
        <f t="shared" si="50"/>
        <v>1</v>
      </c>
      <c r="BZ75" s="11" t="b">
        <f t="shared" ca="1" si="54"/>
        <v>0</v>
      </c>
      <c r="CA75" s="11" t="b">
        <f t="shared" ca="1" si="54"/>
        <v>0</v>
      </c>
      <c r="CB75" s="11" t="b">
        <f t="shared" ca="1" si="54"/>
        <v>0</v>
      </c>
      <c r="CC75" s="11" t="b">
        <f t="shared" ca="1" si="54"/>
        <v>0</v>
      </c>
      <c r="CD75" s="11" t="b">
        <f t="shared" ca="1" si="54"/>
        <v>0</v>
      </c>
      <c r="CE75" s="11" t="b">
        <f t="shared" ca="1" si="54"/>
        <v>0</v>
      </c>
      <c r="CF75" s="11" t="b">
        <f t="shared" ca="1" si="54"/>
        <v>0</v>
      </c>
      <c r="CG75" s="11" t="b">
        <f t="shared" ca="1" si="54"/>
        <v>0</v>
      </c>
      <c r="CH75" s="11" t="b">
        <f t="shared" ca="1" si="54"/>
        <v>0</v>
      </c>
      <c r="CI75" s="11" t="b">
        <f t="shared" ca="1" si="54"/>
        <v>0</v>
      </c>
      <c r="CJ75" s="11" t="b">
        <f t="shared" ca="1" si="54"/>
        <v>0</v>
      </c>
      <c r="CK75" s="11" t="b">
        <f t="shared" ca="1" si="54"/>
        <v>0</v>
      </c>
      <c r="CL75" s="11" t="b">
        <f t="shared" ca="1" si="54"/>
        <v>0</v>
      </c>
      <c r="CM75" s="11" t="b">
        <f t="shared" ca="1" si="54"/>
        <v>0</v>
      </c>
      <c r="CN75" s="11" t="b">
        <f t="shared" ca="1" si="51"/>
        <v>0</v>
      </c>
      <c r="CO75" s="11" t="b">
        <f t="shared" ca="1" si="46"/>
        <v>0</v>
      </c>
    </row>
    <row r="76" spans="1:94">
      <c r="A76" t="s">
        <v>225</v>
      </c>
      <c r="B76" t="s">
        <v>226</v>
      </c>
      <c r="C76" t="s">
        <v>53</v>
      </c>
      <c r="D76" t="s">
        <v>54</v>
      </c>
      <c r="E76" t="s">
        <v>144</v>
      </c>
      <c r="F76" t="s">
        <v>116</v>
      </c>
      <c r="G76" t="s">
        <v>72</v>
      </c>
      <c r="H76" t="s">
        <v>227</v>
      </c>
      <c r="I76" t="str">
        <f t="shared" si="39"/>
        <v>Denmark</v>
      </c>
      <c r="J76" t="s">
        <v>59</v>
      </c>
      <c r="K76" t="s">
        <v>60</v>
      </c>
      <c r="L76">
        <v>3</v>
      </c>
      <c r="M76">
        <v>3</v>
      </c>
      <c r="N76">
        <v>3</v>
      </c>
      <c r="O76">
        <v>2</v>
      </c>
      <c r="P76">
        <v>3</v>
      </c>
      <c r="Q76">
        <v>4</v>
      </c>
      <c r="R76">
        <v>5</v>
      </c>
      <c r="S76">
        <v>0</v>
      </c>
      <c r="U76">
        <v>4</v>
      </c>
      <c r="V76">
        <v>2</v>
      </c>
      <c r="W76">
        <v>3</v>
      </c>
      <c r="X76">
        <v>3</v>
      </c>
      <c r="Y76">
        <v>3</v>
      </c>
      <c r="Z76">
        <v>3</v>
      </c>
      <c r="AA76">
        <v>4</v>
      </c>
      <c r="AB76">
        <v>3</v>
      </c>
      <c r="AC76">
        <v>4</v>
      </c>
      <c r="AD76">
        <v>2</v>
      </c>
      <c r="AE76" s="48">
        <f t="shared" si="49"/>
        <v>2.875</v>
      </c>
      <c r="AF76" s="35">
        <v>4</v>
      </c>
      <c r="AG76">
        <v>5</v>
      </c>
      <c r="AH76">
        <v>4</v>
      </c>
      <c r="AI76">
        <v>3</v>
      </c>
      <c r="AJ76">
        <v>5</v>
      </c>
      <c r="AK76">
        <v>4</v>
      </c>
      <c r="AL76">
        <v>4</v>
      </c>
      <c r="AM76">
        <v>4</v>
      </c>
      <c r="AN76" s="48">
        <f t="shared" si="47"/>
        <v>4.125</v>
      </c>
      <c r="AO76">
        <v>2</v>
      </c>
      <c r="AP76">
        <v>2</v>
      </c>
      <c r="AQ76">
        <v>3</v>
      </c>
      <c r="AR76">
        <v>2</v>
      </c>
      <c r="AS76">
        <v>2</v>
      </c>
      <c r="AT76">
        <v>6</v>
      </c>
      <c r="AU76" s="48">
        <f t="shared" si="48"/>
        <v>2.2000000000000002</v>
      </c>
      <c r="AV76">
        <v>4</v>
      </c>
      <c r="AW76">
        <f t="shared" si="40"/>
        <v>4.125</v>
      </c>
      <c r="AX76">
        <f t="shared" si="41"/>
        <v>1</v>
      </c>
      <c r="AY76">
        <f t="shared" si="52"/>
        <v>2.875</v>
      </c>
      <c r="AZ76">
        <f t="shared" si="42"/>
        <v>0</v>
      </c>
      <c r="BA76" t="s">
        <v>61</v>
      </c>
      <c r="BB76" t="s">
        <v>228</v>
      </c>
      <c r="BC76" t="s">
        <v>229</v>
      </c>
      <c r="BD76">
        <v>3</v>
      </c>
      <c r="BF76">
        <f t="shared" si="43"/>
        <v>3</v>
      </c>
      <c r="BG76">
        <v>1</v>
      </c>
      <c r="BH76">
        <v>4</v>
      </c>
      <c r="BI76">
        <v>1</v>
      </c>
      <c r="BJ76" t="s">
        <v>64</v>
      </c>
      <c r="BK76" t="s">
        <v>65</v>
      </c>
      <c r="BL76" s="1">
        <v>6.0995370370370361E-3</v>
      </c>
      <c r="BM76" t="s">
        <v>230</v>
      </c>
      <c r="BN76" s="5" t="s">
        <v>1042</v>
      </c>
      <c r="BP76" s="11" t="b">
        <f t="shared" ca="1" si="53"/>
        <v>0</v>
      </c>
      <c r="BQ76" s="11" t="b">
        <f t="shared" ca="1" si="53"/>
        <v>0</v>
      </c>
      <c r="BR76" s="11" t="b">
        <f t="shared" ca="1" si="53"/>
        <v>0</v>
      </c>
      <c r="BS76" s="11" t="b">
        <f t="shared" ca="1" si="53"/>
        <v>0</v>
      </c>
      <c r="BT76" s="11" t="b">
        <f t="shared" ca="1" si="53"/>
        <v>0</v>
      </c>
      <c r="BU76" s="11" t="b">
        <f t="shared" ca="1" si="53"/>
        <v>0</v>
      </c>
      <c r="BV76" s="5" t="s">
        <v>1134</v>
      </c>
      <c r="BW76" s="5" t="s">
        <v>1135</v>
      </c>
      <c r="BX76" s="11" t="b">
        <f t="shared" ca="1" si="45"/>
        <v>0</v>
      </c>
      <c r="BY76" s="11" t="b">
        <f t="shared" si="50"/>
        <v>0</v>
      </c>
      <c r="BZ76" s="11" t="b">
        <f t="shared" ca="1" si="54"/>
        <v>1</v>
      </c>
      <c r="CA76" s="11" t="b">
        <f t="shared" ca="1" si="54"/>
        <v>0</v>
      </c>
      <c r="CB76" s="11" t="b">
        <f t="shared" ca="1" si="54"/>
        <v>0</v>
      </c>
      <c r="CC76" s="11" t="b">
        <f t="shared" ca="1" si="54"/>
        <v>0</v>
      </c>
      <c r="CD76" s="11" t="b">
        <f t="shared" ca="1" si="54"/>
        <v>0</v>
      </c>
      <c r="CE76" s="11" t="b">
        <f t="shared" ca="1" si="54"/>
        <v>0</v>
      </c>
      <c r="CF76" s="11" t="b">
        <f t="shared" ca="1" si="54"/>
        <v>0</v>
      </c>
      <c r="CG76" s="11" t="b">
        <f t="shared" ca="1" si="54"/>
        <v>0</v>
      </c>
      <c r="CH76" s="11" t="b">
        <f t="shared" ca="1" si="54"/>
        <v>0</v>
      </c>
      <c r="CI76" s="11" t="b">
        <f t="shared" ca="1" si="54"/>
        <v>0</v>
      </c>
      <c r="CJ76" s="11" t="b">
        <f t="shared" ca="1" si="54"/>
        <v>0</v>
      </c>
      <c r="CK76" s="11" t="b">
        <f t="shared" ca="1" si="54"/>
        <v>0</v>
      </c>
      <c r="CL76" s="11" t="b">
        <f t="shared" ca="1" si="54"/>
        <v>0</v>
      </c>
      <c r="CM76" s="11" t="b">
        <f t="shared" ca="1" si="54"/>
        <v>0</v>
      </c>
      <c r="CN76" s="11" t="b">
        <f t="shared" ca="1" si="51"/>
        <v>0</v>
      </c>
      <c r="CO76" s="11" t="b">
        <f t="shared" ca="1" si="46"/>
        <v>0</v>
      </c>
    </row>
    <row r="77" spans="1:94">
      <c r="A77" t="s">
        <v>252</v>
      </c>
      <c r="B77" t="s">
        <v>253</v>
      </c>
      <c r="C77" t="s">
        <v>53</v>
      </c>
      <c r="D77" t="s">
        <v>54</v>
      </c>
      <c r="E77" t="s">
        <v>55</v>
      </c>
      <c r="F77" t="s">
        <v>56</v>
      </c>
      <c r="G77" t="s">
        <v>72</v>
      </c>
      <c r="H77" t="s">
        <v>254</v>
      </c>
      <c r="I77" t="str">
        <f t="shared" si="39"/>
        <v>Poland</v>
      </c>
      <c r="J77" t="s">
        <v>59</v>
      </c>
      <c r="K77" t="s">
        <v>60</v>
      </c>
      <c r="L77">
        <v>2</v>
      </c>
      <c r="M77">
        <v>4</v>
      </c>
      <c r="N77">
        <v>4</v>
      </c>
      <c r="O77">
        <v>5</v>
      </c>
      <c r="P77">
        <v>4</v>
      </c>
      <c r="Q77">
        <v>4</v>
      </c>
      <c r="R77">
        <v>3</v>
      </c>
      <c r="S77">
        <v>0</v>
      </c>
      <c r="U77">
        <v>6</v>
      </c>
      <c r="V77">
        <v>6</v>
      </c>
      <c r="W77">
        <v>6</v>
      </c>
      <c r="X77">
        <v>6</v>
      </c>
      <c r="Y77">
        <v>6</v>
      </c>
      <c r="Z77">
        <v>6</v>
      </c>
      <c r="AA77">
        <v>5</v>
      </c>
      <c r="AB77">
        <v>6</v>
      </c>
      <c r="AC77">
        <v>1</v>
      </c>
      <c r="AD77">
        <v>5</v>
      </c>
      <c r="AE77" s="48">
        <f t="shared" si="49"/>
        <v>5.75</v>
      </c>
      <c r="AF77" s="35">
        <v>5</v>
      </c>
      <c r="AG77">
        <v>6</v>
      </c>
      <c r="AH77">
        <v>6</v>
      </c>
      <c r="AI77">
        <v>5</v>
      </c>
      <c r="AJ77">
        <v>5</v>
      </c>
      <c r="AK77">
        <v>6</v>
      </c>
      <c r="AL77">
        <v>6</v>
      </c>
      <c r="AM77">
        <v>4</v>
      </c>
      <c r="AN77" s="48">
        <f t="shared" si="47"/>
        <v>5.375</v>
      </c>
      <c r="AO77">
        <v>5</v>
      </c>
      <c r="AP77">
        <v>6</v>
      </c>
      <c r="AQ77">
        <v>6</v>
      </c>
      <c r="AR77">
        <v>5</v>
      </c>
      <c r="AS77">
        <v>6</v>
      </c>
      <c r="AT77">
        <v>6</v>
      </c>
      <c r="AU77" s="48">
        <f t="shared" si="48"/>
        <v>5.6</v>
      </c>
      <c r="AV77">
        <v>2</v>
      </c>
      <c r="AW77">
        <f t="shared" si="40"/>
        <v>5.375</v>
      </c>
      <c r="AX77">
        <f t="shared" si="41"/>
        <v>1</v>
      </c>
      <c r="AY77">
        <f t="shared" si="52"/>
        <v>5.75</v>
      </c>
      <c r="AZ77">
        <f t="shared" si="42"/>
        <v>1</v>
      </c>
      <c r="BA77" t="s">
        <v>145</v>
      </c>
      <c r="BB77" t="s">
        <v>255</v>
      </c>
      <c r="BC77" t="s">
        <v>256</v>
      </c>
      <c r="BD77">
        <v>1</v>
      </c>
      <c r="BF77">
        <f t="shared" si="43"/>
        <v>1</v>
      </c>
      <c r="BG77">
        <v>1</v>
      </c>
      <c r="BH77">
        <v>1</v>
      </c>
      <c r="BI77">
        <v>1</v>
      </c>
      <c r="BJ77" t="s">
        <v>257</v>
      </c>
      <c r="BK77" t="s">
        <v>149</v>
      </c>
      <c r="BL77" s="1">
        <v>1.8518518518518517E-3</v>
      </c>
      <c r="BN77" s="5" t="s">
        <v>1041</v>
      </c>
      <c r="BP77" s="11" t="b">
        <f t="shared" ca="1" si="53"/>
        <v>0</v>
      </c>
      <c r="BQ77" s="11" t="b">
        <f t="shared" ca="1" si="53"/>
        <v>0</v>
      </c>
      <c r="BR77" s="11" t="b">
        <f t="shared" ca="1" si="53"/>
        <v>0</v>
      </c>
      <c r="BS77" s="11" t="b">
        <f t="shared" ca="1" si="53"/>
        <v>0</v>
      </c>
      <c r="BT77" s="11" t="b">
        <f t="shared" ca="1" si="53"/>
        <v>0</v>
      </c>
      <c r="BU77" s="11" t="b">
        <f t="shared" ca="1" si="53"/>
        <v>0</v>
      </c>
      <c r="BX77" s="11" t="b">
        <f t="shared" ca="1" si="45"/>
        <v>0</v>
      </c>
      <c r="BY77" s="11" t="b">
        <f t="shared" si="50"/>
        <v>0</v>
      </c>
      <c r="BZ77" s="11" t="b">
        <f t="shared" ca="1" si="54"/>
        <v>0</v>
      </c>
      <c r="CA77" s="11" t="b">
        <f t="shared" ca="1" si="54"/>
        <v>0</v>
      </c>
      <c r="CB77" s="11" t="b">
        <f t="shared" ca="1" si="54"/>
        <v>0</v>
      </c>
      <c r="CC77" s="11" t="b">
        <f t="shared" ca="1" si="54"/>
        <v>0</v>
      </c>
      <c r="CD77" s="11" t="b">
        <f t="shared" ca="1" si="54"/>
        <v>0</v>
      </c>
      <c r="CE77" s="11" t="b">
        <f t="shared" ca="1" si="54"/>
        <v>0</v>
      </c>
      <c r="CF77" s="11" t="b">
        <f t="shared" ca="1" si="54"/>
        <v>0</v>
      </c>
      <c r="CG77" s="11" t="b">
        <f t="shared" ca="1" si="54"/>
        <v>0</v>
      </c>
      <c r="CH77" s="11" t="b">
        <f t="shared" ca="1" si="54"/>
        <v>0</v>
      </c>
      <c r="CI77" s="11" t="b">
        <f t="shared" ca="1" si="54"/>
        <v>0</v>
      </c>
      <c r="CJ77" s="11" t="b">
        <f t="shared" ca="1" si="54"/>
        <v>0</v>
      </c>
      <c r="CK77" s="11" t="b">
        <f t="shared" ca="1" si="54"/>
        <v>0</v>
      </c>
      <c r="CL77" s="11" t="b">
        <f t="shared" ca="1" si="54"/>
        <v>0</v>
      </c>
      <c r="CM77" s="11" t="b">
        <f t="shared" ca="1" si="54"/>
        <v>0</v>
      </c>
      <c r="CN77" s="11" t="b">
        <f t="shared" ca="1" si="51"/>
        <v>0</v>
      </c>
      <c r="CO77" s="11" t="b">
        <f t="shared" ca="1" si="46"/>
        <v>0</v>
      </c>
    </row>
    <row r="78" spans="1:94">
      <c r="A78" t="s">
        <v>258</v>
      </c>
      <c r="B78" t="s">
        <v>259</v>
      </c>
      <c r="C78" t="s">
        <v>53</v>
      </c>
      <c r="D78" t="s">
        <v>54</v>
      </c>
      <c r="E78" t="s">
        <v>71</v>
      </c>
      <c r="F78" t="s">
        <v>116</v>
      </c>
      <c r="G78" t="s">
        <v>124</v>
      </c>
      <c r="H78" t="s">
        <v>260</v>
      </c>
      <c r="I78" t="str">
        <f t="shared" si="39"/>
        <v>Greece</v>
      </c>
      <c r="J78" t="s">
        <v>59</v>
      </c>
      <c r="K78" t="s">
        <v>60</v>
      </c>
      <c r="L78">
        <v>0</v>
      </c>
      <c r="M78">
        <v>3</v>
      </c>
      <c r="N78">
        <v>0</v>
      </c>
      <c r="O78">
        <v>3</v>
      </c>
      <c r="P78">
        <v>2</v>
      </c>
      <c r="Q78">
        <v>5</v>
      </c>
      <c r="R78">
        <v>0</v>
      </c>
      <c r="S78">
        <v>0</v>
      </c>
      <c r="U78">
        <v>4</v>
      </c>
      <c r="V78">
        <v>4</v>
      </c>
      <c r="W78">
        <v>2</v>
      </c>
      <c r="X78">
        <v>4</v>
      </c>
      <c r="Y78">
        <v>4</v>
      </c>
      <c r="Z78">
        <v>5</v>
      </c>
      <c r="AA78">
        <v>5</v>
      </c>
      <c r="AB78">
        <v>3</v>
      </c>
      <c r="AC78">
        <v>1</v>
      </c>
      <c r="AD78">
        <v>5</v>
      </c>
      <c r="AE78" s="48">
        <f t="shared" si="49"/>
        <v>4</v>
      </c>
      <c r="AF78" s="35">
        <v>3</v>
      </c>
      <c r="AG78">
        <v>5</v>
      </c>
      <c r="AH78">
        <v>1</v>
      </c>
      <c r="AI78">
        <v>1</v>
      </c>
      <c r="AJ78">
        <v>6</v>
      </c>
      <c r="AK78">
        <v>5</v>
      </c>
      <c r="AL78">
        <v>4</v>
      </c>
      <c r="AM78">
        <v>2</v>
      </c>
      <c r="AN78" s="48">
        <f t="shared" si="47"/>
        <v>3.375</v>
      </c>
      <c r="AO78">
        <v>1</v>
      </c>
      <c r="AP78">
        <v>1</v>
      </c>
      <c r="AQ78">
        <v>2</v>
      </c>
      <c r="AR78">
        <v>1</v>
      </c>
      <c r="AS78">
        <v>2</v>
      </c>
      <c r="AT78">
        <v>6</v>
      </c>
      <c r="AU78" s="48">
        <f t="shared" si="48"/>
        <v>1.4</v>
      </c>
      <c r="AV78">
        <v>1</v>
      </c>
      <c r="AW78">
        <f t="shared" si="40"/>
        <v>3.375</v>
      </c>
      <c r="AX78">
        <f t="shared" si="41"/>
        <v>1</v>
      </c>
      <c r="AY78">
        <f t="shared" si="52"/>
        <v>4</v>
      </c>
      <c r="AZ78">
        <f t="shared" si="42"/>
        <v>1</v>
      </c>
      <c r="BA78" t="s">
        <v>61</v>
      </c>
      <c r="BB78" t="s">
        <v>261</v>
      </c>
      <c r="BC78" t="s">
        <v>262</v>
      </c>
      <c r="BD78">
        <v>0</v>
      </c>
      <c r="BE78">
        <v>1</v>
      </c>
      <c r="BF78">
        <f t="shared" si="43"/>
        <v>1</v>
      </c>
      <c r="BG78">
        <v>1</v>
      </c>
      <c r="BH78">
        <v>1</v>
      </c>
      <c r="BI78">
        <v>1</v>
      </c>
      <c r="BJ78" t="s">
        <v>64</v>
      </c>
      <c r="BK78" t="s">
        <v>65</v>
      </c>
      <c r="BL78" s="1">
        <v>3.1134259259259257E-3</v>
      </c>
      <c r="BN78" s="5" t="s">
        <v>1041</v>
      </c>
      <c r="BP78" s="11" t="b">
        <f t="shared" ca="1" si="53"/>
        <v>0</v>
      </c>
      <c r="BQ78" s="11" t="b">
        <f t="shared" ca="1" si="53"/>
        <v>0</v>
      </c>
      <c r="BR78" s="11" t="b">
        <f t="shared" ca="1" si="53"/>
        <v>0</v>
      </c>
      <c r="BS78" s="11" t="b">
        <f t="shared" ca="1" si="53"/>
        <v>0</v>
      </c>
      <c r="BT78" s="11" t="b">
        <f t="shared" ca="1" si="53"/>
        <v>0</v>
      </c>
      <c r="BU78" s="11" t="b">
        <f t="shared" ca="1" si="53"/>
        <v>0</v>
      </c>
      <c r="BX78" s="11" t="b">
        <f t="shared" ca="1" si="45"/>
        <v>0</v>
      </c>
      <c r="BY78" s="11" t="b">
        <f t="shared" si="50"/>
        <v>0</v>
      </c>
      <c r="BZ78" s="11" t="b">
        <f t="shared" ca="1" si="54"/>
        <v>0</v>
      </c>
      <c r="CA78" s="11" t="b">
        <f t="shared" ca="1" si="54"/>
        <v>0</v>
      </c>
      <c r="CB78" s="11" t="b">
        <f t="shared" ca="1" si="54"/>
        <v>0</v>
      </c>
      <c r="CC78" s="11" t="b">
        <f t="shared" ca="1" si="54"/>
        <v>0</v>
      </c>
      <c r="CD78" s="11" t="b">
        <f t="shared" ca="1" si="54"/>
        <v>0</v>
      </c>
      <c r="CE78" s="11" t="b">
        <f t="shared" ca="1" si="54"/>
        <v>0</v>
      </c>
      <c r="CF78" s="11" t="b">
        <f t="shared" ca="1" si="54"/>
        <v>0</v>
      </c>
      <c r="CG78" s="11" t="b">
        <f t="shared" ca="1" si="54"/>
        <v>0</v>
      </c>
      <c r="CH78" s="11" t="b">
        <f t="shared" ca="1" si="54"/>
        <v>0</v>
      </c>
      <c r="CI78" s="11" t="b">
        <f t="shared" ca="1" si="54"/>
        <v>0</v>
      </c>
      <c r="CJ78" s="11" t="b">
        <f t="shared" ca="1" si="54"/>
        <v>0</v>
      </c>
      <c r="CK78" s="11" t="b">
        <f t="shared" ca="1" si="54"/>
        <v>0</v>
      </c>
      <c r="CL78" s="11" t="b">
        <f t="shared" ca="1" si="54"/>
        <v>0</v>
      </c>
      <c r="CM78" s="11" t="b">
        <f t="shared" ca="1" si="54"/>
        <v>0</v>
      </c>
      <c r="CN78" s="11" t="b">
        <f t="shared" ca="1" si="51"/>
        <v>0</v>
      </c>
      <c r="CO78" s="11" t="b">
        <f t="shared" ca="1" si="46"/>
        <v>0</v>
      </c>
    </row>
    <row r="79" spans="1:94">
      <c r="A79" t="s">
        <v>263</v>
      </c>
      <c r="B79" t="s">
        <v>264</v>
      </c>
      <c r="C79" t="s">
        <v>53</v>
      </c>
      <c r="D79" t="s">
        <v>54</v>
      </c>
      <c r="E79" t="s">
        <v>55</v>
      </c>
      <c r="F79" t="s">
        <v>56</v>
      </c>
      <c r="G79" t="s">
        <v>96</v>
      </c>
      <c r="H79" t="s">
        <v>265</v>
      </c>
      <c r="I79" t="str">
        <f t="shared" si="39"/>
        <v>Argentina</v>
      </c>
      <c r="J79" t="s">
        <v>59</v>
      </c>
      <c r="K79" t="s">
        <v>60</v>
      </c>
      <c r="L79">
        <v>2</v>
      </c>
      <c r="M79">
        <v>2</v>
      </c>
      <c r="N79">
        <v>2</v>
      </c>
      <c r="O79">
        <v>4</v>
      </c>
      <c r="P79">
        <v>4</v>
      </c>
      <c r="Q79">
        <v>3</v>
      </c>
      <c r="R79">
        <v>2</v>
      </c>
      <c r="S79">
        <v>0</v>
      </c>
      <c r="U79">
        <v>4</v>
      </c>
      <c r="V79">
        <v>2</v>
      </c>
      <c r="W79">
        <v>6</v>
      </c>
      <c r="X79">
        <v>2</v>
      </c>
      <c r="Y79">
        <v>2</v>
      </c>
      <c r="Z79">
        <v>3</v>
      </c>
      <c r="AA79">
        <v>4</v>
      </c>
      <c r="AB79">
        <v>1</v>
      </c>
      <c r="AC79">
        <v>3</v>
      </c>
      <c r="AD79">
        <v>3</v>
      </c>
      <c r="AE79" s="48">
        <f t="shared" si="49"/>
        <v>2.875</v>
      </c>
      <c r="AF79" s="35">
        <v>4</v>
      </c>
      <c r="AG79">
        <v>3</v>
      </c>
      <c r="AH79">
        <v>3</v>
      </c>
      <c r="AI79">
        <v>1</v>
      </c>
      <c r="AJ79">
        <v>5</v>
      </c>
      <c r="AK79">
        <v>3</v>
      </c>
      <c r="AL79">
        <v>5</v>
      </c>
      <c r="AM79">
        <v>1</v>
      </c>
      <c r="AN79" s="48">
        <f t="shared" si="47"/>
        <v>3.125</v>
      </c>
      <c r="AO79">
        <v>4</v>
      </c>
      <c r="AP79">
        <v>4</v>
      </c>
      <c r="AQ79">
        <v>4</v>
      </c>
      <c r="AR79">
        <v>4</v>
      </c>
      <c r="AS79">
        <v>3</v>
      </c>
      <c r="AT79">
        <v>6</v>
      </c>
      <c r="AU79" s="48">
        <f t="shared" si="48"/>
        <v>3.8</v>
      </c>
      <c r="AV79">
        <v>1</v>
      </c>
      <c r="AW79">
        <f t="shared" si="40"/>
        <v>3.125</v>
      </c>
      <c r="AX79">
        <f t="shared" si="41"/>
        <v>1</v>
      </c>
      <c r="AY79">
        <f t="shared" si="52"/>
        <v>2.875</v>
      </c>
      <c r="AZ79">
        <f t="shared" si="42"/>
        <v>0</v>
      </c>
      <c r="BA79" t="s">
        <v>86</v>
      </c>
      <c r="BB79" t="s">
        <v>166</v>
      </c>
      <c r="BC79" t="s">
        <v>167</v>
      </c>
      <c r="BD79">
        <v>0</v>
      </c>
      <c r="BF79">
        <f t="shared" si="43"/>
        <v>0</v>
      </c>
      <c r="BG79">
        <v>1</v>
      </c>
      <c r="BH79">
        <v>4</v>
      </c>
      <c r="BI79">
        <v>1</v>
      </c>
      <c r="BJ79" t="s">
        <v>266</v>
      </c>
      <c r="BK79" t="s">
        <v>90</v>
      </c>
      <c r="BL79" s="1">
        <v>1.224537037037037E-2</v>
      </c>
      <c r="BN79" s="5" t="s">
        <v>1041</v>
      </c>
      <c r="BP79" s="11" t="b">
        <f t="shared" ca="1" si="53"/>
        <v>0</v>
      </c>
      <c r="BQ79" s="11" t="b">
        <f t="shared" ca="1" si="53"/>
        <v>0</v>
      </c>
      <c r="BR79" s="11" t="b">
        <f t="shared" ca="1" si="53"/>
        <v>0</v>
      </c>
      <c r="BS79" s="11" t="b">
        <f t="shared" ca="1" si="53"/>
        <v>0</v>
      </c>
      <c r="BT79" s="11" t="b">
        <f t="shared" ca="1" si="53"/>
        <v>0</v>
      </c>
      <c r="BU79" s="11" t="b">
        <f t="shared" ca="1" si="53"/>
        <v>0</v>
      </c>
      <c r="BX79" s="11" t="b">
        <f t="shared" ca="1" si="45"/>
        <v>0</v>
      </c>
      <c r="BY79" s="11" t="b">
        <f t="shared" si="50"/>
        <v>0</v>
      </c>
      <c r="BZ79" s="11" t="b">
        <f t="shared" ca="1" si="54"/>
        <v>0</v>
      </c>
      <c r="CA79" s="11" t="b">
        <f t="shared" ca="1" si="54"/>
        <v>0</v>
      </c>
      <c r="CB79" s="11" t="b">
        <f t="shared" ca="1" si="54"/>
        <v>0</v>
      </c>
      <c r="CC79" s="11" t="b">
        <f t="shared" ca="1" si="54"/>
        <v>0</v>
      </c>
      <c r="CD79" s="11" t="b">
        <f t="shared" ca="1" si="54"/>
        <v>0</v>
      </c>
      <c r="CE79" s="11" t="b">
        <f t="shared" ca="1" si="54"/>
        <v>0</v>
      </c>
      <c r="CF79" s="11" t="b">
        <f t="shared" ca="1" si="54"/>
        <v>0</v>
      </c>
      <c r="CG79" s="11" t="b">
        <f t="shared" ca="1" si="54"/>
        <v>0</v>
      </c>
      <c r="CH79" s="11" t="b">
        <f t="shared" ca="1" si="54"/>
        <v>0</v>
      </c>
      <c r="CI79" s="11" t="b">
        <f t="shared" ca="1" si="54"/>
        <v>0</v>
      </c>
      <c r="CJ79" s="11" t="b">
        <f t="shared" ca="1" si="54"/>
        <v>0</v>
      </c>
      <c r="CK79" s="11" t="b">
        <f t="shared" ca="1" si="54"/>
        <v>0</v>
      </c>
      <c r="CL79" s="11" t="b">
        <f t="shared" ca="1" si="54"/>
        <v>0</v>
      </c>
      <c r="CM79" s="11" t="b">
        <f t="shared" ca="1" si="54"/>
        <v>0</v>
      </c>
      <c r="CN79" s="11" t="b">
        <f t="shared" ca="1" si="51"/>
        <v>0</v>
      </c>
      <c r="CO79" s="11" t="b">
        <f t="shared" ca="1" si="46"/>
        <v>0</v>
      </c>
    </row>
    <row r="80" spans="1:94">
      <c r="A80" t="s">
        <v>268</v>
      </c>
      <c r="B80" t="s">
        <v>269</v>
      </c>
      <c r="C80" t="s">
        <v>53</v>
      </c>
      <c r="D80" t="s">
        <v>54</v>
      </c>
      <c r="E80" t="s">
        <v>82</v>
      </c>
      <c r="F80" t="s">
        <v>132</v>
      </c>
      <c r="G80" t="s">
        <v>72</v>
      </c>
      <c r="H80" t="s">
        <v>260</v>
      </c>
      <c r="I80" t="str">
        <f t="shared" si="39"/>
        <v>Greece</v>
      </c>
      <c r="J80" t="s">
        <v>59</v>
      </c>
      <c r="K80" t="s">
        <v>60</v>
      </c>
      <c r="L80">
        <v>1</v>
      </c>
      <c r="M80">
        <v>1</v>
      </c>
      <c r="N80">
        <v>0</v>
      </c>
      <c r="O80">
        <v>1</v>
      </c>
      <c r="P80">
        <v>3</v>
      </c>
      <c r="Q80">
        <v>4</v>
      </c>
      <c r="R80">
        <v>1</v>
      </c>
      <c r="S80">
        <v>0</v>
      </c>
      <c r="U80">
        <v>4</v>
      </c>
      <c r="V80">
        <v>5</v>
      </c>
      <c r="W80">
        <v>4</v>
      </c>
      <c r="X80">
        <v>4</v>
      </c>
      <c r="Y80">
        <v>6</v>
      </c>
      <c r="Z80">
        <v>4</v>
      </c>
      <c r="AA80">
        <v>3</v>
      </c>
      <c r="AB80">
        <v>3</v>
      </c>
      <c r="AC80">
        <v>3</v>
      </c>
      <c r="AD80">
        <v>3</v>
      </c>
      <c r="AE80" s="48">
        <f t="shared" si="49"/>
        <v>4</v>
      </c>
      <c r="AF80" s="35">
        <v>6</v>
      </c>
      <c r="AG80">
        <v>5</v>
      </c>
      <c r="AH80">
        <v>4</v>
      </c>
      <c r="AI80">
        <v>5</v>
      </c>
      <c r="AJ80">
        <v>6</v>
      </c>
      <c r="AK80">
        <v>5</v>
      </c>
      <c r="AL80">
        <v>6</v>
      </c>
      <c r="AM80">
        <v>4</v>
      </c>
      <c r="AN80" s="48">
        <f t="shared" si="47"/>
        <v>5.125</v>
      </c>
      <c r="AO80">
        <v>3</v>
      </c>
      <c r="AP80">
        <v>5</v>
      </c>
      <c r="AQ80">
        <v>3</v>
      </c>
      <c r="AR80">
        <v>4</v>
      </c>
      <c r="AS80">
        <v>4</v>
      </c>
      <c r="AT80">
        <v>6</v>
      </c>
      <c r="AU80" s="48">
        <f t="shared" si="48"/>
        <v>3.8</v>
      </c>
      <c r="AV80">
        <v>0</v>
      </c>
      <c r="AW80">
        <f t="shared" si="40"/>
        <v>5.125</v>
      </c>
      <c r="AX80">
        <f t="shared" si="41"/>
        <v>1</v>
      </c>
      <c r="AY80">
        <f t="shared" si="52"/>
        <v>4</v>
      </c>
      <c r="AZ80">
        <f t="shared" si="42"/>
        <v>1</v>
      </c>
      <c r="BA80" t="s">
        <v>61</v>
      </c>
      <c r="BB80" t="s">
        <v>270</v>
      </c>
      <c r="BC80" t="s">
        <v>271</v>
      </c>
      <c r="BD80">
        <v>1</v>
      </c>
      <c r="BF80">
        <f t="shared" si="43"/>
        <v>1</v>
      </c>
      <c r="BG80">
        <v>1</v>
      </c>
      <c r="BH80">
        <v>1</v>
      </c>
      <c r="BI80">
        <v>1</v>
      </c>
      <c r="BJ80" t="s">
        <v>64</v>
      </c>
      <c r="BK80" t="s">
        <v>65</v>
      </c>
      <c r="BN80" s="5" t="s">
        <v>1041</v>
      </c>
      <c r="BP80" s="11" t="b">
        <f t="shared" ca="1" si="53"/>
        <v>0</v>
      </c>
      <c r="BQ80" s="11" t="b">
        <f t="shared" ca="1" si="53"/>
        <v>0</v>
      </c>
      <c r="BR80" s="11" t="b">
        <f t="shared" ca="1" si="53"/>
        <v>0</v>
      </c>
      <c r="BS80" s="11" t="b">
        <f t="shared" ca="1" si="53"/>
        <v>0</v>
      </c>
      <c r="BT80" s="11" t="b">
        <f t="shared" ca="1" si="53"/>
        <v>0</v>
      </c>
      <c r="BU80" s="11" t="b">
        <f t="shared" ca="1" si="53"/>
        <v>0</v>
      </c>
      <c r="BX80" s="11" t="b">
        <f t="shared" ca="1" si="45"/>
        <v>0</v>
      </c>
      <c r="BY80" s="11" t="b">
        <f t="shared" si="50"/>
        <v>0</v>
      </c>
      <c r="BZ80" s="11" t="b">
        <f t="shared" ca="1" si="54"/>
        <v>0</v>
      </c>
      <c r="CA80" s="11" t="b">
        <f t="shared" ca="1" si="54"/>
        <v>0</v>
      </c>
      <c r="CB80" s="11" t="b">
        <f t="shared" ca="1" si="54"/>
        <v>0</v>
      </c>
      <c r="CC80" s="11" t="b">
        <f t="shared" ca="1" si="54"/>
        <v>0</v>
      </c>
      <c r="CD80" s="11" t="b">
        <f t="shared" ca="1" si="54"/>
        <v>0</v>
      </c>
      <c r="CE80" s="11" t="b">
        <f t="shared" ca="1" si="54"/>
        <v>0</v>
      </c>
      <c r="CF80" s="11" t="b">
        <f t="shared" ca="1" si="54"/>
        <v>0</v>
      </c>
      <c r="CG80" s="11" t="b">
        <f t="shared" ca="1" si="54"/>
        <v>0</v>
      </c>
      <c r="CH80" s="11" t="b">
        <f t="shared" ca="1" si="54"/>
        <v>0</v>
      </c>
      <c r="CI80" s="11" t="b">
        <f t="shared" ca="1" si="54"/>
        <v>0</v>
      </c>
      <c r="CJ80" s="11" t="b">
        <f t="shared" ca="1" si="54"/>
        <v>0</v>
      </c>
      <c r="CK80" s="11" t="b">
        <f t="shared" ca="1" si="54"/>
        <v>0</v>
      </c>
      <c r="CL80" s="11" t="b">
        <f t="shared" ca="1" si="54"/>
        <v>0</v>
      </c>
      <c r="CM80" s="11" t="b">
        <f t="shared" ca="1" si="54"/>
        <v>0</v>
      </c>
      <c r="CN80" s="11" t="b">
        <f t="shared" ca="1" si="51"/>
        <v>0</v>
      </c>
      <c r="CO80" s="11" t="b">
        <f t="shared" ca="1" si="46"/>
        <v>0</v>
      </c>
    </row>
    <row r="81" spans="1:94">
      <c r="A81" t="s">
        <v>275</v>
      </c>
      <c r="B81" t="s">
        <v>276</v>
      </c>
      <c r="C81" t="s">
        <v>53</v>
      </c>
      <c r="D81" t="s">
        <v>54</v>
      </c>
      <c r="E81" t="s">
        <v>144</v>
      </c>
      <c r="F81" t="s">
        <v>116</v>
      </c>
      <c r="G81" t="s">
        <v>96</v>
      </c>
      <c r="H81" t="s">
        <v>254</v>
      </c>
      <c r="I81" t="str">
        <f t="shared" si="39"/>
        <v>Poland</v>
      </c>
      <c r="J81" t="s">
        <v>59</v>
      </c>
      <c r="K81" t="s">
        <v>60</v>
      </c>
      <c r="L81">
        <v>2</v>
      </c>
      <c r="M81">
        <v>1</v>
      </c>
      <c r="N81">
        <v>3</v>
      </c>
      <c r="O81">
        <v>2</v>
      </c>
      <c r="P81">
        <v>2</v>
      </c>
      <c r="Q81">
        <v>3</v>
      </c>
      <c r="R81">
        <v>1</v>
      </c>
      <c r="S81">
        <v>0</v>
      </c>
      <c r="U81">
        <v>6</v>
      </c>
      <c r="V81">
        <v>5</v>
      </c>
      <c r="W81">
        <v>6</v>
      </c>
      <c r="X81">
        <v>3</v>
      </c>
      <c r="Y81">
        <v>5</v>
      </c>
      <c r="Z81">
        <v>6</v>
      </c>
      <c r="AA81">
        <v>4</v>
      </c>
      <c r="AB81">
        <v>2</v>
      </c>
      <c r="AC81">
        <v>1</v>
      </c>
      <c r="AD81">
        <v>5</v>
      </c>
      <c r="AE81" s="48">
        <f t="shared" si="49"/>
        <v>4.5</v>
      </c>
      <c r="AF81" s="35">
        <v>4</v>
      </c>
      <c r="AG81">
        <v>5</v>
      </c>
      <c r="AH81">
        <v>4</v>
      </c>
      <c r="AI81">
        <v>3</v>
      </c>
      <c r="AJ81">
        <v>3</v>
      </c>
      <c r="AK81">
        <v>5</v>
      </c>
      <c r="AL81">
        <v>4</v>
      </c>
      <c r="AM81">
        <v>5</v>
      </c>
      <c r="AN81" s="48">
        <f t="shared" si="47"/>
        <v>4.125</v>
      </c>
      <c r="AO81">
        <v>3</v>
      </c>
      <c r="AP81">
        <v>5</v>
      </c>
      <c r="AQ81">
        <v>4</v>
      </c>
      <c r="AR81">
        <v>4</v>
      </c>
      <c r="AS81">
        <v>4</v>
      </c>
      <c r="AT81">
        <v>6</v>
      </c>
      <c r="AU81" s="48">
        <f t="shared" si="48"/>
        <v>4</v>
      </c>
      <c r="AV81">
        <v>3</v>
      </c>
      <c r="AW81">
        <f t="shared" si="40"/>
        <v>4.125</v>
      </c>
      <c r="AX81">
        <f t="shared" si="41"/>
        <v>1</v>
      </c>
      <c r="AY81">
        <f>AVERAGE(BK119,V81,W81,X81:AB81,AD81)</f>
        <v>4.5</v>
      </c>
      <c r="AZ81">
        <f t="shared" si="42"/>
        <v>1</v>
      </c>
      <c r="BA81" t="s">
        <v>86</v>
      </c>
      <c r="BB81" t="s">
        <v>277</v>
      </c>
      <c r="BC81" t="s">
        <v>278</v>
      </c>
      <c r="BD81">
        <v>1</v>
      </c>
      <c r="BF81">
        <f t="shared" si="43"/>
        <v>1</v>
      </c>
      <c r="BG81">
        <v>1</v>
      </c>
      <c r="BH81">
        <v>3</v>
      </c>
      <c r="BI81">
        <v>1</v>
      </c>
      <c r="BJ81" t="s">
        <v>174</v>
      </c>
      <c r="BK81" t="s">
        <v>157</v>
      </c>
      <c r="BL81" s="1">
        <v>4.7916666666666672E-3</v>
      </c>
      <c r="BN81" s="5" t="s">
        <v>1041</v>
      </c>
      <c r="BP81" s="11" t="b">
        <f t="shared" ref="BP81:BU90" ca="1" si="55">ISNUMBER(SEARCH(BP$2,$BO81))</f>
        <v>0</v>
      </c>
      <c r="BQ81" s="11" t="b">
        <f t="shared" ca="1" si="55"/>
        <v>0</v>
      </c>
      <c r="BR81" s="11" t="b">
        <f t="shared" ca="1" si="55"/>
        <v>0</v>
      </c>
      <c r="BS81" s="11" t="b">
        <f t="shared" ca="1" si="55"/>
        <v>0</v>
      </c>
      <c r="BT81" s="11" t="b">
        <f t="shared" ca="1" si="55"/>
        <v>0</v>
      </c>
      <c r="BU81" s="11" t="b">
        <f t="shared" ca="1" si="55"/>
        <v>0</v>
      </c>
      <c r="BX81" s="11" t="b">
        <f t="shared" ca="1" si="45"/>
        <v>0</v>
      </c>
      <c r="BY81" s="11" t="b">
        <f t="shared" si="50"/>
        <v>0</v>
      </c>
      <c r="BZ81" s="11" t="b">
        <f t="shared" ref="BZ81:CM90" ca="1" si="56">ISNUMBER(SEARCH(BZ$2,$BV81))</f>
        <v>0</v>
      </c>
      <c r="CA81" s="11" t="b">
        <f t="shared" ca="1" si="56"/>
        <v>0</v>
      </c>
      <c r="CB81" s="11" t="b">
        <f t="shared" ca="1" si="56"/>
        <v>0</v>
      </c>
      <c r="CC81" s="11" t="b">
        <f t="shared" ca="1" si="56"/>
        <v>0</v>
      </c>
      <c r="CD81" s="11" t="b">
        <f t="shared" ca="1" si="56"/>
        <v>0</v>
      </c>
      <c r="CE81" s="11" t="b">
        <f t="shared" ca="1" si="56"/>
        <v>0</v>
      </c>
      <c r="CF81" s="11" t="b">
        <f t="shared" ca="1" si="56"/>
        <v>0</v>
      </c>
      <c r="CG81" s="11" t="b">
        <f t="shared" ca="1" si="56"/>
        <v>0</v>
      </c>
      <c r="CH81" s="11" t="b">
        <f t="shared" ca="1" si="56"/>
        <v>0</v>
      </c>
      <c r="CI81" s="11" t="b">
        <f t="shared" ca="1" si="56"/>
        <v>0</v>
      </c>
      <c r="CJ81" s="11" t="b">
        <f t="shared" ca="1" si="56"/>
        <v>0</v>
      </c>
      <c r="CK81" s="11" t="b">
        <f t="shared" ca="1" si="56"/>
        <v>0</v>
      </c>
      <c r="CL81" s="11" t="b">
        <f t="shared" ca="1" si="56"/>
        <v>0</v>
      </c>
      <c r="CM81" s="11" t="b">
        <f t="shared" ca="1" si="56"/>
        <v>0</v>
      </c>
      <c r="CN81" s="11" t="b">
        <f t="shared" ca="1" si="51"/>
        <v>0</v>
      </c>
      <c r="CO81" s="11" t="b">
        <f t="shared" ca="1" si="46"/>
        <v>0</v>
      </c>
    </row>
    <row r="82" spans="1:94">
      <c r="A82" t="s">
        <v>288</v>
      </c>
      <c r="B82" t="s">
        <v>289</v>
      </c>
      <c r="C82" t="s">
        <v>281</v>
      </c>
      <c r="D82" t="s">
        <v>70</v>
      </c>
      <c r="E82" t="s">
        <v>95</v>
      </c>
      <c r="F82" t="s">
        <v>56</v>
      </c>
      <c r="G82" t="s">
        <v>57</v>
      </c>
      <c r="H82" t="s">
        <v>109</v>
      </c>
      <c r="I82" t="str">
        <f t="shared" si="39"/>
        <v>UK</v>
      </c>
      <c r="J82" t="s">
        <v>74</v>
      </c>
      <c r="K82" t="s">
        <v>98</v>
      </c>
      <c r="L82">
        <v>4</v>
      </c>
      <c r="M82">
        <v>4</v>
      </c>
      <c r="N82">
        <v>4</v>
      </c>
      <c r="O82">
        <v>3</v>
      </c>
      <c r="P82">
        <v>1</v>
      </c>
      <c r="Q82">
        <v>4</v>
      </c>
      <c r="R82">
        <v>1</v>
      </c>
      <c r="S82">
        <v>1</v>
      </c>
      <c r="T82">
        <v>2</v>
      </c>
      <c r="V82">
        <v>0</v>
      </c>
      <c r="W82">
        <v>5</v>
      </c>
      <c r="X82">
        <v>6</v>
      </c>
      <c r="Y82">
        <v>6</v>
      </c>
      <c r="Z82">
        <v>6</v>
      </c>
      <c r="AA82">
        <v>6</v>
      </c>
      <c r="AB82">
        <v>0</v>
      </c>
      <c r="AC82">
        <v>6</v>
      </c>
      <c r="AD82">
        <v>0</v>
      </c>
      <c r="AE82" s="48">
        <f t="shared" si="49"/>
        <v>3.625</v>
      </c>
      <c r="AF82" s="35">
        <v>1</v>
      </c>
      <c r="AG82">
        <v>6</v>
      </c>
      <c r="AH82">
        <v>4</v>
      </c>
      <c r="AI82">
        <v>0</v>
      </c>
      <c r="AJ82">
        <v>6</v>
      </c>
      <c r="AK82">
        <v>0</v>
      </c>
      <c r="AL82">
        <v>4</v>
      </c>
      <c r="AM82">
        <v>1</v>
      </c>
      <c r="AN82" s="48">
        <f t="shared" si="47"/>
        <v>2.75</v>
      </c>
      <c r="AO82">
        <v>1</v>
      </c>
      <c r="AP82">
        <v>1</v>
      </c>
      <c r="AQ82">
        <v>2</v>
      </c>
      <c r="AR82">
        <v>0</v>
      </c>
      <c r="AS82">
        <v>1</v>
      </c>
      <c r="AT82">
        <v>6</v>
      </c>
      <c r="AU82" s="48">
        <f t="shared" si="48"/>
        <v>1</v>
      </c>
      <c r="AV82">
        <v>5</v>
      </c>
      <c r="AW82">
        <f t="shared" si="40"/>
        <v>2.75</v>
      </c>
      <c r="AX82">
        <f t="shared" si="41"/>
        <v>0</v>
      </c>
      <c r="AY82">
        <f t="shared" ref="AY82:AY113" si="57">AVERAGE(BA84,V82,W82,X82:AB82,AD82)</f>
        <v>3.625</v>
      </c>
      <c r="AZ82">
        <f t="shared" si="42"/>
        <v>1</v>
      </c>
      <c r="BA82" t="s">
        <v>282</v>
      </c>
      <c r="BB82" t="s">
        <v>290</v>
      </c>
      <c r="BC82" t="s">
        <v>291</v>
      </c>
      <c r="BD82">
        <v>1</v>
      </c>
      <c r="BF82">
        <f t="shared" si="43"/>
        <v>1</v>
      </c>
      <c r="BG82">
        <v>1</v>
      </c>
      <c r="BH82">
        <v>4</v>
      </c>
      <c r="BI82">
        <f t="shared" ref="BI82:BI113" si="58">IF(BH82=1,0,1)</f>
        <v>1</v>
      </c>
      <c r="BJ82" t="s">
        <v>292</v>
      </c>
      <c r="BK82" t="s">
        <v>286</v>
      </c>
      <c r="BL82">
        <v>4.9305555555555552E-3</v>
      </c>
      <c r="BN82" s="5" t="s">
        <v>1041</v>
      </c>
      <c r="BP82" s="11" t="b">
        <f t="shared" ca="1" si="55"/>
        <v>0</v>
      </c>
      <c r="BQ82" s="11" t="b">
        <f t="shared" ca="1" si="55"/>
        <v>0</v>
      </c>
      <c r="BR82" s="11" t="b">
        <f t="shared" ca="1" si="55"/>
        <v>0</v>
      </c>
      <c r="BS82" s="11" t="b">
        <f t="shared" ca="1" si="55"/>
        <v>0</v>
      </c>
      <c r="BT82" s="11" t="b">
        <f t="shared" ca="1" si="55"/>
        <v>0</v>
      </c>
      <c r="BU82" s="11" t="b">
        <f t="shared" ca="1" si="55"/>
        <v>0</v>
      </c>
      <c r="BX82" s="11" t="b">
        <f t="shared" ca="1" si="45"/>
        <v>0</v>
      </c>
      <c r="BY82" s="11" t="b">
        <f t="shared" si="50"/>
        <v>0</v>
      </c>
      <c r="BZ82" s="11" t="b">
        <f t="shared" ca="1" si="56"/>
        <v>0</v>
      </c>
      <c r="CA82" s="11" t="b">
        <f t="shared" ca="1" si="56"/>
        <v>0</v>
      </c>
      <c r="CB82" s="11" t="b">
        <f t="shared" ca="1" si="56"/>
        <v>0</v>
      </c>
      <c r="CC82" s="11" t="b">
        <f t="shared" ca="1" si="56"/>
        <v>0</v>
      </c>
      <c r="CD82" s="11" t="b">
        <f t="shared" ca="1" si="56"/>
        <v>0</v>
      </c>
      <c r="CE82" s="11" t="b">
        <f t="shared" ca="1" si="56"/>
        <v>0</v>
      </c>
      <c r="CF82" s="11" t="b">
        <f t="shared" ca="1" si="56"/>
        <v>0</v>
      </c>
      <c r="CG82" s="11" t="b">
        <f t="shared" ca="1" si="56"/>
        <v>0</v>
      </c>
      <c r="CH82" s="11" t="b">
        <f t="shared" ca="1" si="56"/>
        <v>0</v>
      </c>
      <c r="CI82" s="11" t="b">
        <f t="shared" ca="1" si="56"/>
        <v>0</v>
      </c>
      <c r="CJ82" s="11" t="b">
        <f t="shared" ca="1" si="56"/>
        <v>0</v>
      </c>
      <c r="CK82" s="11" t="b">
        <f t="shared" ca="1" si="56"/>
        <v>0</v>
      </c>
      <c r="CL82" s="11" t="b">
        <f t="shared" ca="1" si="56"/>
        <v>0</v>
      </c>
      <c r="CM82" s="11" t="b">
        <f t="shared" ca="1" si="56"/>
        <v>0</v>
      </c>
      <c r="CN82" s="11" t="b">
        <f t="shared" ca="1" si="51"/>
        <v>0</v>
      </c>
      <c r="CO82" s="11" t="b">
        <f t="shared" ca="1" si="46"/>
        <v>0</v>
      </c>
    </row>
    <row r="83" spans="1:94">
      <c r="A83" t="s">
        <v>318</v>
      </c>
      <c r="B83" t="s">
        <v>319</v>
      </c>
      <c r="C83" t="s">
        <v>281</v>
      </c>
      <c r="D83" t="s">
        <v>54</v>
      </c>
      <c r="E83" t="s">
        <v>82</v>
      </c>
      <c r="F83" t="s">
        <v>83</v>
      </c>
      <c r="G83" t="s">
        <v>57</v>
      </c>
      <c r="H83" t="s">
        <v>109</v>
      </c>
      <c r="I83" t="str">
        <f t="shared" si="39"/>
        <v>UK</v>
      </c>
      <c r="J83" t="s">
        <v>74</v>
      </c>
      <c r="K83" t="s">
        <v>98</v>
      </c>
      <c r="L83">
        <v>2</v>
      </c>
      <c r="M83">
        <v>3</v>
      </c>
      <c r="N83">
        <v>2</v>
      </c>
      <c r="O83">
        <v>0</v>
      </c>
      <c r="P83">
        <v>5</v>
      </c>
      <c r="Q83">
        <v>5</v>
      </c>
      <c r="R83">
        <v>4</v>
      </c>
      <c r="S83">
        <v>1</v>
      </c>
      <c r="T83">
        <v>2</v>
      </c>
      <c r="V83">
        <v>0</v>
      </c>
      <c r="W83">
        <v>6</v>
      </c>
      <c r="X83">
        <v>0</v>
      </c>
      <c r="Y83">
        <v>6</v>
      </c>
      <c r="Z83">
        <v>3</v>
      </c>
      <c r="AA83">
        <v>6</v>
      </c>
      <c r="AB83">
        <v>0</v>
      </c>
      <c r="AC83">
        <v>0</v>
      </c>
      <c r="AD83">
        <v>6</v>
      </c>
      <c r="AE83" s="48">
        <f t="shared" si="49"/>
        <v>3.375</v>
      </c>
      <c r="AF83" s="35">
        <v>0</v>
      </c>
      <c r="AG83">
        <v>0</v>
      </c>
      <c r="AH83">
        <v>0</v>
      </c>
      <c r="AI83">
        <v>0</v>
      </c>
      <c r="AJ83">
        <v>6</v>
      </c>
      <c r="AK83">
        <v>0</v>
      </c>
      <c r="AL83">
        <v>6</v>
      </c>
      <c r="AM83">
        <v>3</v>
      </c>
      <c r="AN83" s="48">
        <f t="shared" si="47"/>
        <v>1.875</v>
      </c>
      <c r="AO83">
        <v>1</v>
      </c>
      <c r="AP83">
        <v>0</v>
      </c>
      <c r="AQ83">
        <v>0</v>
      </c>
      <c r="AR83">
        <v>0</v>
      </c>
      <c r="AS83">
        <v>0</v>
      </c>
      <c r="AT83">
        <v>6</v>
      </c>
      <c r="AU83" s="48">
        <f t="shared" si="48"/>
        <v>0.2</v>
      </c>
      <c r="AV83">
        <v>6</v>
      </c>
      <c r="AW83">
        <f t="shared" si="40"/>
        <v>1.875</v>
      </c>
      <c r="AX83">
        <f t="shared" si="41"/>
        <v>0</v>
      </c>
      <c r="AY83">
        <f t="shared" si="57"/>
        <v>3.375</v>
      </c>
      <c r="AZ83">
        <f t="shared" si="42"/>
        <v>1</v>
      </c>
      <c r="BA83" t="s">
        <v>86</v>
      </c>
      <c r="BB83" t="s">
        <v>320</v>
      </c>
      <c r="BC83" t="s">
        <v>321</v>
      </c>
      <c r="BD83">
        <v>1</v>
      </c>
      <c r="BF83">
        <f t="shared" si="43"/>
        <v>1</v>
      </c>
      <c r="BG83">
        <v>1</v>
      </c>
      <c r="BH83">
        <v>5</v>
      </c>
      <c r="BI83">
        <f t="shared" si="58"/>
        <v>1</v>
      </c>
      <c r="BJ83" t="s">
        <v>106</v>
      </c>
      <c r="BK83" t="s">
        <v>90</v>
      </c>
      <c r="BL83">
        <v>3.7384259259259263E-3</v>
      </c>
      <c r="BM83" t="s">
        <v>322</v>
      </c>
      <c r="BN83" s="5" t="s">
        <v>1042</v>
      </c>
      <c r="BP83" s="11" t="b">
        <f t="shared" ca="1" si="55"/>
        <v>0</v>
      </c>
      <c r="BQ83" s="11" t="b">
        <f t="shared" ca="1" si="55"/>
        <v>0</v>
      </c>
      <c r="BR83" s="11" t="b">
        <f t="shared" ca="1" si="55"/>
        <v>0</v>
      </c>
      <c r="BS83" s="11" t="b">
        <f t="shared" ca="1" si="55"/>
        <v>0</v>
      </c>
      <c r="BT83" s="11" t="b">
        <f t="shared" ca="1" si="55"/>
        <v>0</v>
      </c>
      <c r="BU83" s="11" t="b">
        <f t="shared" ca="1" si="55"/>
        <v>0</v>
      </c>
      <c r="BV83" s="5" t="s">
        <v>1047</v>
      </c>
      <c r="BW83" s="5" t="s">
        <v>1048</v>
      </c>
      <c r="BX83" s="11" t="b">
        <f t="shared" ca="1" si="45"/>
        <v>0</v>
      </c>
      <c r="BY83" s="11" t="b">
        <f t="shared" si="50"/>
        <v>0</v>
      </c>
      <c r="BZ83" s="11" t="b">
        <f t="shared" ca="1" si="56"/>
        <v>1</v>
      </c>
      <c r="CA83" s="11" t="b">
        <f t="shared" ca="1" si="56"/>
        <v>0</v>
      </c>
      <c r="CB83" s="11" t="b">
        <f t="shared" ca="1" si="56"/>
        <v>0</v>
      </c>
      <c r="CC83" s="11" t="b">
        <f t="shared" ca="1" si="56"/>
        <v>0</v>
      </c>
      <c r="CD83" s="11" t="b">
        <f t="shared" ca="1" si="56"/>
        <v>0</v>
      </c>
      <c r="CE83" s="11" t="b">
        <f t="shared" ca="1" si="56"/>
        <v>0</v>
      </c>
      <c r="CF83" s="11" t="b">
        <f t="shared" ca="1" si="56"/>
        <v>0</v>
      </c>
      <c r="CG83" s="11" t="b">
        <f t="shared" ca="1" si="56"/>
        <v>0</v>
      </c>
      <c r="CH83" s="11" t="b">
        <f t="shared" ca="1" si="56"/>
        <v>0</v>
      </c>
      <c r="CI83" s="11" t="b">
        <f t="shared" ca="1" si="56"/>
        <v>0</v>
      </c>
      <c r="CJ83" s="11" t="b">
        <f t="shared" ca="1" si="56"/>
        <v>0</v>
      </c>
      <c r="CK83" s="11" t="b">
        <f t="shared" ca="1" si="56"/>
        <v>0</v>
      </c>
      <c r="CL83" s="11" t="b">
        <f t="shared" ca="1" si="56"/>
        <v>0</v>
      </c>
      <c r="CM83" s="11" t="b">
        <f t="shared" ca="1" si="56"/>
        <v>0</v>
      </c>
      <c r="CN83" s="11" t="b">
        <f t="shared" ca="1" si="51"/>
        <v>0</v>
      </c>
      <c r="CO83" s="11" t="b">
        <f t="shared" ca="1" si="46"/>
        <v>0</v>
      </c>
    </row>
    <row r="84" spans="1:94">
      <c r="A84" t="s">
        <v>333</v>
      </c>
      <c r="B84" t="s">
        <v>334</v>
      </c>
      <c r="C84" t="s">
        <v>281</v>
      </c>
      <c r="D84" t="s">
        <v>70</v>
      </c>
      <c r="E84" t="s">
        <v>144</v>
      </c>
      <c r="F84" t="s">
        <v>83</v>
      </c>
      <c r="G84" t="s">
        <v>72</v>
      </c>
      <c r="H84" t="s">
        <v>73</v>
      </c>
      <c r="I84" t="str">
        <f t="shared" si="39"/>
        <v>USA</v>
      </c>
      <c r="J84" t="s">
        <v>74</v>
      </c>
      <c r="K84" t="s">
        <v>60</v>
      </c>
      <c r="L84">
        <v>3</v>
      </c>
      <c r="M84">
        <v>3</v>
      </c>
      <c r="N84">
        <v>2</v>
      </c>
      <c r="O84">
        <v>4</v>
      </c>
      <c r="P84">
        <v>5</v>
      </c>
      <c r="Q84">
        <v>4</v>
      </c>
      <c r="R84">
        <v>5</v>
      </c>
      <c r="S84">
        <v>1</v>
      </c>
      <c r="T84">
        <v>3</v>
      </c>
      <c r="V84">
        <v>5</v>
      </c>
      <c r="W84">
        <v>5</v>
      </c>
      <c r="X84">
        <v>5</v>
      </c>
      <c r="Y84">
        <v>6</v>
      </c>
      <c r="Z84">
        <v>5</v>
      </c>
      <c r="AA84">
        <v>6</v>
      </c>
      <c r="AB84">
        <v>4</v>
      </c>
      <c r="AC84">
        <v>2</v>
      </c>
      <c r="AD84">
        <v>4</v>
      </c>
      <c r="AE84" s="48">
        <f t="shared" si="49"/>
        <v>5</v>
      </c>
      <c r="AF84" s="35">
        <v>5</v>
      </c>
      <c r="AG84">
        <v>2</v>
      </c>
      <c r="AH84">
        <v>6</v>
      </c>
      <c r="AI84">
        <v>6</v>
      </c>
      <c r="AJ84">
        <v>6</v>
      </c>
      <c r="AK84">
        <v>6</v>
      </c>
      <c r="AL84">
        <v>6</v>
      </c>
      <c r="AM84">
        <v>5</v>
      </c>
      <c r="AN84" s="48">
        <f t="shared" si="47"/>
        <v>5.25</v>
      </c>
      <c r="AO84">
        <v>6</v>
      </c>
      <c r="AP84">
        <v>6</v>
      </c>
      <c r="AQ84">
        <v>6</v>
      </c>
      <c r="AR84">
        <v>6</v>
      </c>
      <c r="AS84">
        <v>6</v>
      </c>
      <c r="AT84">
        <v>6</v>
      </c>
      <c r="AU84" s="48">
        <f t="shared" si="48"/>
        <v>6</v>
      </c>
      <c r="AV84">
        <v>5</v>
      </c>
      <c r="AW84">
        <f t="shared" si="40"/>
        <v>5.25</v>
      </c>
      <c r="AX84">
        <f t="shared" si="41"/>
        <v>1</v>
      </c>
      <c r="AY84">
        <f t="shared" si="57"/>
        <v>5</v>
      </c>
      <c r="AZ84">
        <f t="shared" si="42"/>
        <v>1</v>
      </c>
      <c r="BA84" t="s">
        <v>297</v>
      </c>
      <c r="BB84" t="s">
        <v>335</v>
      </c>
      <c r="BC84" t="s">
        <v>336</v>
      </c>
      <c r="BD84">
        <v>1</v>
      </c>
      <c r="BF84">
        <f t="shared" si="43"/>
        <v>1</v>
      </c>
      <c r="BG84">
        <v>1</v>
      </c>
      <c r="BH84">
        <v>1</v>
      </c>
      <c r="BI84">
        <f t="shared" si="58"/>
        <v>0</v>
      </c>
      <c r="BJ84" t="s">
        <v>300</v>
      </c>
      <c r="BK84" t="s">
        <v>301</v>
      </c>
      <c r="BL84" s="1">
        <v>4.1203703703703706E-3</v>
      </c>
      <c r="BM84" t="s">
        <v>337</v>
      </c>
      <c r="BN84" s="5" t="s">
        <v>1051</v>
      </c>
      <c r="BO84" s="5" t="s">
        <v>1146</v>
      </c>
      <c r="BP84" s="11" t="b">
        <f t="shared" ca="1" si="55"/>
        <v>0</v>
      </c>
      <c r="BQ84" s="11" t="b">
        <f t="shared" ca="1" si="55"/>
        <v>0</v>
      </c>
      <c r="BR84" s="11" t="b">
        <f t="shared" ca="1" si="55"/>
        <v>0</v>
      </c>
      <c r="BS84" s="11" t="b">
        <f t="shared" ca="1" si="55"/>
        <v>0</v>
      </c>
      <c r="BT84" s="11" t="b">
        <f t="shared" ca="1" si="55"/>
        <v>0</v>
      </c>
      <c r="BU84" s="11" t="b">
        <f t="shared" ca="1" si="55"/>
        <v>0</v>
      </c>
      <c r="BV84" s="5" t="s">
        <v>1052</v>
      </c>
      <c r="BW84" s="5" t="s">
        <v>1053</v>
      </c>
      <c r="BX84" s="11" t="b">
        <f t="shared" ca="1" si="45"/>
        <v>0</v>
      </c>
      <c r="BY84" s="11" t="b">
        <f t="shared" si="50"/>
        <v>0</v>
      </c>
      <c r="BZ84" s="11" t="b">
        <f t="shared" ca="1" si="56"/>
        <v>0</v>
      </c>
      <c r="CA84" s="11" t="b">
        <f t="shared" ca="1" si="56"/>
        <v>0</v>
      </c>
      <c r="CB84" s="11" t="b">
        <f t="shared" ca="1" si="56"/>
        <v>0</v>
      </c>
      <c r="CC84" s="11" t="b">
        <f t="shared" ca="1" si="56"/>
        <v>0</v>
      </c>
      <c r="CD84" s="11" t="b">
        <f t="shared" ca="1" si="56"/>
        <v>0</v>
      </c>
      <c r="CE84" s="11" t="b">
        <f t="shared" ca="1" si="56"/>
        <v>0</v>
      </c>
      <c r="CF84" s="11" t="b">
        <f t="shared" ca="1" si="56"/>
        <v>0</v>
      </c>
      <c r="CG84" s="11" t="b">
        <f t="shared" ca="1" si="56"/>
        <v>0</v>
      </c>
      <c r="CH84" s="11" t="b">
        <f t="shared" ca="1" si="56"/>
        <v>0</v>
      </c>
      <c r="CI84" s="11" t="b">
        <f t="shared" ca="1" si="56"/>
        <v>0</v>
      </c>
      <c r="CJ84" s="11" t="b">
        <f t="shared" ca="1" si="56"/>
        <v>1</v>
      </c>
      <c r="CK84" s="11" t="b">
        <f t="shared" ca="1" si="56"/>
        <v>0</v>
      </c>
      <c r="CL84" s="11" t="b">
        <f t="shared" ca="1" si="56"/>
        <v>0</v>
      </c>
      <c r="CM84" s="11" t="b">
        <f t="shared" ca="1" si="56"/>
        <v>0</v>
      </c>
      <c r="CN84" s="11" t="b">
        <f t="shared" ca="1" si="51"/>
        <v>0</v>
      </c>
      <c r="CO84" s="11" t="b">
        <f t="shared" ca="1" si="46"/>
        <v>0</v>
      </c>
      <c r="CP84" t="s">
        <v>338</v>
      </c>
    </row>
    <row r="85" spans="1:94">
      <c r="A85" t="s">
        <v>339</v>
      </c>
      <c r="B85" t="s">
        <v>340</v>
      </c>
      <c r="C85" t="s">
        <v>281</v>
      </c>
      <c r="D85" t="s">
        <v>54</v>
      </c>
      <c r="E85" t="s">
        <v>144</v>
      </c>
      <c r="F85" t="s">
        <v>116</v>
      </c>
      <c r="G85" t="s">
        <v>96</v>
      </c>
      <c r="H85" t="s">
        <v>125</v>
      </c>
      <c r="I85" t="str">
        <f t="shared" si="39"/>
        <v>United Kingdom</v>
      </c>
      <c r="J85" t="s">
        <v>74</v>
      </c>
      <c r="K85" t="s">
        <v>98</v>
      </c>
      <c r="L85">
        <v>4</v>
      </c>
      <c r="M85">
        <v>1</v>
      </c>
      <c r="N85">
        <v>5</v>
      </c>
      <c r="O85">
        <v>1</v>
      </c>
      <c r="P85">
        <v>3</v>
      </c>
      <c r="Q85">
        <v>4</v>
      </c>
      <c r="R85">
        <v>5</v>
      </c>
      <c r="S85">
        <v>1</v>
      </c>
      <c r="T85">
        <v>2</v>
      </c>
      <c r="V85">
        <v>4</v>
      </c>
      <c r="W85">
        <v>5</v>
      </c>
      <c r="X85">
        <v>4</v>
      </c>
      <c r="Y85">
        <v>3</v>
      </c>
      <c r="Z85">
        <v>2</v>
      </c>
      <c r="AA85">
        <v>5</v>
      </c>
      <c r="AB85">
        <v>2</v>
      </c>
      <c r="AC85">
        <v>4</v>
      </c>
      <c r="AD85">
        <v>2</v>
      </c>
      <c r="AE85" s="48">
        <f t="shared" si="49"/>
        <v>3.375</v>
      </c>
      <c r="AF85" s="35">
        <v>5</v>
      </c>
      <c r="AG85">
        <v>5</v>
      </c>
      <c r="AH85">
        <v>1</v>
      </c>
      <c r="AI85">
        <v>5</v>
      </c>
      <c r="AJ85">
        <v>6</v>
      </c>
      <c r="AK85">
        <v>5</v>
      </c>
      <c r="AL85">
        <v>5</v>
      </c>
      <c r="AM85">
        <v>1</v>
      </c>
      <c r="AN85" s="48">
        <f t="shared" si="47"/>
        <v>4.125</v>
      </c>
      <c r="AO85">
        <v>4</v>
      </c>
      <c r="AP85">
        <v>3</v>
      </c>
      <c r="AQ85">
        <v>4</v>
      </c>
      <c r="AR85">
        <v>1</v>
      </c>
      <c r="AS85">
        <v>1</v>
      </c>
      <c r="AT85">
        <v>6</v>
      </c>
      <c r="AU85" s="48">
        <f t="shared" si="48"/>
        <v>2.6</v>
      </c>
      <c r="AV85">
        <v>5</v>
      </c>
      <c r="AW85">
        <f t="shared" si="40"/>
        <v>4.125</v>
      </c>
      <c r="AX85">
        <f t="shared" si="41"/>
        <v>1</v>
      </c>
      <c r="AY85">
        <f t="shared" si="57"/>
        <v>3.375</v>
      </c>
      <c r="AZ85">
        <f t="shared" si="42"/>
        <v>1</v>
      </c>
      <c r="BA85" t="s">
        <v>341</v>
      </c>
      <c r="BB85" t="s">
        <v>342</v>
      </c>
      <c r="BC85" t="s">
        <v>343</v>
      </c>
      <c r="BD85">
        <v>1</v>
      </c>
      <c r="BF85">
        <f t="shared" si="43"/>
        <v>1</v>
      </c>
      <c r="BG85">
        <v>1</v>
      </c>
      <c r="BH85">
        <v>3</v>
      </c>
      <c r="BI85">
        <f t="shared" si="58"/>
        <v>1</v>
      </c>
      <c r="BJ85" t="s">
        <v>344</v>
      </c>
      <c r="BK85" t="s">
        <v>308</v>
      </c>
      <c r="BL85" s="1">
        <v>7.5000000000000006E-3</v>
      </c>
      <c r="BN85" s="5" t="s">
        <v>1041</v>
      </c>
      <c r="BP85" s="11" t="b">
        <f t="shared" ca="1" si="55"/>
        <v>0</v>
      </c>
      <c r="BQ85" s="11" t="b">
        <f t="shared" ca="1" si="55"/>
        <v>0</v>
      </c>
      <c r="BR85" s="11" t="b">
        <f t="shared" ca="1" si="55"/>
        <v>0</v>
      </c>
      <c r="BS85" s="11" t="b">
        <f t="shared" ca="1" si="55"/>
        <v>0</v>
      </c>
      <c r="BT85" s="11" t="b">
        <f t="shared" ca="1" si="55"/>
        <v>0</v>
      </c>
      <c r="BU85" s="11" t="b">
        <f t="shared" ca="1" si="55"/>
        <v>0</v>
      </c>
      <c r="BX85" s="11" t="b">
        <f t="shared" ca="1" si="45"/>
        <v>0</v>
      </c>
      <c r="BY85" s="11" t="b">
        <f t="shared" si="50"/>
        <v>0</v>
      </c>
      <c r="BZ85" s="11" t="b">
        <f t="shared" ca="1" si="56"/>
        <v>0</v>
      </c>
      <c r="CA85" s="11" t="b">
        <f t="shared" ca="1" si="56"/>
        <v>0</v>
      </c>
      <c r="CB85" s="11" t="b">
        <f t="shared" ca="1" si="56"/>
        <v>0</v>
      </c>
      <c r="CC85" s="11" t="b">
        <f t="shared" ca="1" si="56"/>
        <v>0</v>
      </c>
      <c r="CD85" s="11" t="b">
        <f t="shared" ca="1" si="56"/>
        <v>0</v>
      </c>
      <c r="CE85" s="11" t="b">
        <f t="shared" ca="1" si="56"/>
        <v>0</v>
      </c>
      <c r="CF85" s="11" t="b">
        <f t="shared" ca="1" si="56"/>
        <v>0</v>
      </c>
      <c r="CG85" s="11" t="b">
        <f t="shared" ca="1" si="56"/>
        <v>0</v>
      </c>
      <c r="CH85" s="11" t="b">
        <f t="shared" ca="1" si="56"/>
        <v>0</v>
      </c>
      <c r="CI85" s="11" t="b">
        <f t="shared" ca="1" si="56"/>
        <v>0</v>
      </c>
      <c r="CJ85" s="11" t="b">
        <f t="shared" ca="1" si="56"/>
        <v>0</v>
      </c>
      <c r="CK85" s="11" t="b">
        <f t="shared" ca="1" si="56"/>
        <v>0</v>
      </c>
      <c r="CL85" s="11" t="b">
        <f t="shared" ca="1" si="56"/>
        <v>0</v>
      </c>
      <c r="CM85" s="11" t="b">
        <f t="shared" ca="1" si="56"/>
        <v>0</v>
      </c>
      <c r="CN85" s="11" t="b">
        <f t="shared" ca="1" si="51"/>
        <v>0</v>
      </c>
      <c r="CO85" s="11" t="b">
        <f t="shared" ca="1" si="46"/>
        <v>0</v>
      </c>
    </row>
    <row r="86" spans="1:94">
      <c r="A86" t="s">
        <v>354</v>
      </c>
      <c r="B86" t="s">
        <v>355</v>
      </c>
      <c r="C86" t="s">
        <v>281</v>
      </c>
      <c r="D86" t="s">
        <v>54</v>
      </c>
      <c r="E86" t="s">
        <v>144</v>
      </c>
      <c r="F86" t="s">
        <v>356</v>
      </c>
      <c r="G86" t="s">
        <v>72</v>
      </c>
      <c r="H86" t="s">
        <v>109</v>
      </c>
      <c r="I86" t="str">
        <f t="shared" si="39"/>
        <v>UK</v>
      </c>
      <c r="J86" t="s">
        <v>59</v>
      </c>
      <c r="K86" t="s">
        <v>98</v>
      </c>
      <c r="L86">
        <v>5</v>
      </c>
      <c r="M86">
        <v>3</v>
      </c>
      <c r="N86">
        <v>4</v>
      </c>
      <c r="O86">
        <v>2</v>
      </c>
      <c r="P86">
        <v>3</v>
      </c>
      <c r="Q86">
        <v>4</v>
      </c>
      <c r="R86">
        <v>3</v>
      </c>
      <c r="S86">
        <v>1</v>
      </c>
      <c r="T86">
        <v>2</v>
      </c>
      <c r="V86">
        <v>5</v>
      </c>
      <c r="W86">
        <v>4</v>
      </c>
      <c r="X86">
        <v>3</v>
      </c>
      <c r="Y86">
        <v>5</v>
      </c>
      <c r="Z86">
        <v>4</v>
      </c>
      <c r="AA86">
        <v>6</v>
      </c>
      <c r="AB86">
        <v>5</v>
      </c>
      <c r="AC86">
        <v>1</v>
      </c>
      <c r="AD86">
        <v>5</v>
      </c>
      <c r="AE86" s="48">
        <f t="shared" si="49"/>
        <v>4.625</v>
      </c>
      <c r="AF86" s="35">
        <v>5</v>
      </c>
      <c r="AG86">
        <v>5</v>
      </c>
      <c r="AH86">
        <v>5</v>
      </c>
      <c r="AI86">
        <v>5</v>
      </c>
      <c r="AJ86">
        <v>4</v>
      </c>
      <c r="AK86">
        <v>5</v>
      </c>
      <c r="AL86">
        <v>5</v>
      </c>
      <c r="AM86">
        <v>6</v>
      </c>
      <c r="AN86" s="48">
        <f t="shared" si="47"/>
        <v>5</v>
      </c>
      <c r="AO86">
        <v>5</v>
      </c>
      <c r="AP86">
        <v>5</v>
      </c>
      <c r="AQ86">
        <v>6</v>
      </c>
      <c r="AR86">
        <v>6</v>
      </c>
      <c r="AS86">
        <v>6</v>
      </c>
      <c r="AT86">
        <v>6</v>
      </c>
      <c r="AU86" s="48">
        <f t="shared" si="48"/>
        <v>5.6</v>
      </c>
      <c r="AV86">
        <v>5</v>
      </c>
      <c r="AW86">
        <f t="shared" si="40"/>
        <v>5</v>
      </c>
      <c r="AX86">
        <f t="shared" si="41"/>
        <v>1</v>
      </c>
      <c r="AY86">
        <f t="shared" si="57"/>
        <v>4.625</v>
      </c>
      <c r="AZ86">
        <f t="shared" si="42"/>
        <v>1</v>
      </c>
      <c r="BA86" t="s">
        <v>357</v>
      </c>
      <c r="BB86" t="s">
        <v>358</v>
      </c>
      <c r="BC86" t="s">
        <v>359</v>
      </c>
      <c r="BD86">
        <v>4</v>
      </c>
      <c r="BF86">
        <f t="shared" si="43"/>
        <v>4</v>
      </c>
      <c r="BG86">
        <v>1</v>
      </c>
      <c r="BH86">
        <v>4</v>
      </c>
      <c r="BI86">
        <f t="shared" si="58"/>
        <v>1</v>
      </c>
      <c r="BJ86" t="s">
        <v>360</v>
      </c>
      <c r="BK86" t="s">
        <v>361</v>
      </c>
      <c r="BL86" s="1">
        <v>4.3749999999999995E-3</v>
      </c>
      <c r="BM86" t="s">
        <v>362</v>
      </c>
      <c r="BN86" s="5" t="s">
        <v>1042</v>
      </c>
      <c r="BP86" s="11" t="b">
        <f t="shared" ca="1" si="55"/>
        <v>0</v>
      </c>
      <c r="BQ86" s="11" t="b">
        <f t="shared" ca="1" si="55"/>
        <v>0</v>
      </c>
      <c r="BR86" s="11" t="b">
        <f t="shared" ca="1" si="55"/>
        <v>0</v>
      </c>
      <c r="BS86" s="11" t="b">
        <f t="shared" ca="1" si="55"/>
        <v>0</v>
      </c>
      <c r="BT86" s="11" t="b">
        <f t="shared" ca="1" si="55"/>
        <v>0</v>
      </c>
      <c r="BU86" s="11" t="b">
        <f t="shared" ca="1" si="55"/>
        <v>0</v>
      </c>
      <c r="BV86" s="5" t="s">
        <v>1054</v>
      </c>
      <c r="BX86" s="11" t="b">
        <f t="shared" ca="1" si="45"/>
        <v>0</v>
      </c>
      <c r="BY86" s="11" t="b">
        <f t="shared" si="50"/>
        <v>1</v>
      </c>
      <c r="BZ86" s="11" t="b">
        <f t="shared" ca="1" si="56"/>
        <v>0</v>
      </c>
      <c r="CA86" s="11" t="b">
        <f t="shared" ca="1" si="56"/>
        <v>0</v>
      </c>
      <c r="CB86" s="11" t="b">
        <f t="shared" ca="1" si="56"/>
        <v>0</v>
      </c>
      <c r="CC86" s="11" t="b">
        <f t="shared" ca="1" si="56"/>
        <v>0</v>
      </c>
      <c r="CD86" s="11" t="b">
        <f t="shared" ca="1" si="56"/>
        <v>0</v>
      </c>
      <c r="CE86" s="11" t="b">
        <f t="shared" ca="1" si="56"/>
        <v>0</v>
      </c>
      <c r="CF86" s="11" t="b">
        <f t="shared" ca="1" si="56"/>
        <v>0</v>
      </c>
      <c r="CG86" s="11" t="b">
        <f t="shared" ca="1" si="56"/>
        <v>0</v>
      </c>
      <c r="CH86" s="11" t="b">
        <f t="shared" ca="1" si="56"/>
        <v>0</v>
      </c>
      <c r="CI86" s="11" t="b">
        <f t="shared" ca="1" si="56"/>
        <v>0</v>
      </c>
      <c r="CJ86" s="11" t="b">
        <f t="shared" ca="1" si="56"/>
        <v>0</v>
      </c>
      <c r="CK86" s="11" t="b">
        <f t="shared" ca="1" si="56"/>
        <v>0</v>
      </c>
      <c r="CL86" s="11" t="b">
        <f t="shared" ca="1" si="56"/>
        <v>0</v>
      </c>
      <c r="CM86" s="11" t="b">
        <f t="shared" ca="1" si="56"/>
        <v>0</v>
      </c>
      <c r="CN86" s="11" t="b">
        <f t="shared" ca="1" si="51"/>
        <v>0</v>
      </c>
      <c r="CO86" s="11" t="b">
        <f t="shared" ca="1" si="46"/>
        <v>0</v>
      </c>
      <c r="CP86" t="s">
        <v>363</v>
      </c>
    </row>
    <row r="87" spans="1:94">
      <c r="A87" t="s">
        <v>364</v>
      </c>
      <c r="B87" t="s">
        <v>365</v>
      </c>
      <c r="C87" t="s">
        <v>281</v>
      </c>
      <c r="D87" t="s">
        <v>54</v>
      </c>
      <c r="E87" t="s">
        <v>366</v>
      </c>
      <c r="F87" t="s">
        <v>83</v>
      </c>
      <c r="G87" t="s">
        <v>72</v>
      </c>
      <c r="H87" t="s">
        <v>84</v>
      </c>
      <c r="I87" t="str">
        <f t="shared" si="39"/>
        <v>United States</v>
      </c>
      <c r="J87" t="s">
        <v>74</v>
      </c>
      <c r="K87" t="s">
        <v>60</v>
      </c>
      <c r="L87">
        <v>1</v>
      </c>
      <c r="M87">
        <v>1</v>
      </c>
      <c r="N87">
        <v>1</v>
      </c>
      <c r="O87">
        <v>1</v>
      </c>
      <c r="P87">
        <v>1</v>
      </c>
      <c r="Q87">
        <v>5</v>
      </c>
      <c r="R87">
        <v>3</v>
      </c>
      <c r="S87">
        <v>1</v>
      </c>
      <c r="T87">
        <v>3</v>
      </c>
      <c r="V87">
        <v>6</v>
      </c>
      <c r="W87">
        <v>5</v>
      </c>
      <c r="X87">
        <v>6</v>
      </c>
      <c r="Y87">
        <v>6</v>
      </c>
      <c r="Z87">
        <v>5</v>
      </c>
      <c r="AA87">
        <v>5</v>
      </c>
      <c r="AB87">
        <v>5</v>
      </c>
      <c r="AC87">
        <v>0</v>
      </c>
      <c r="AD87">
        <v>6</v>
      </c>
      <c r="AE87" s="48">
        <f t="shared" si="49"/>
        <v>5.5</v>
      </c>
      <c r="AF87" s="35">
        <v>5</v>
      </c>
      <c r="AG87">
        <v>5</v>
      </c>
      <c r="AH87">
        <v>5</v>
      </c>
      <c r="AI87">
        <v>5</v>
      </c>
      <c r="AJ87">
        <v>6</v>
      </c>
      <c r="AK87">
        <v>5</v>
      </c>
      <c r="AL87">
        <v>5</v>
      </c>
      <c r="AM87">
        <v>5</v>
      </c>
      <c r="AN87" s="48">
        <f t="shared" si="47"/>
        <v>5.125</v>
      </c>
      <c r="AO87">
        <v>4</v>
      </c>
      <c r="AP87">
        <v>4</v>
      </c>
      <c r="AQ87">
        <v>4</v>
      </c>
      <c r="AR87">
        <v>4</v>
      </c>
      <c r="AS87">
        <v>5</v>
      </c>
      <c r="AT87">
        <v>6</v>
      </c>
      <c r="AU87" s="48">
        <f t="shared" si="48"/>
        <v>4.2</v>
      </c>
      <c r="AV87">
        <v>3</v>
      </c>
      <c r="AW87">
        <f t="shared" si="40"/>
        <v>5.125</v>
      </c>
      <c r="AX87">
        <f t="shared" si="41"/>
        <v>1</v>
      </c>
      <c r="AY87">
        <f t="shared" si="57"/>
        <v>5.5</v>
      </c>
      <c r="AZ87">
        <f t="shared" si="42"/>
        <v>1</v>
      </c>
      <c r="BA87" t="s">
        <v>282</v>
      </c>
      <c r="BB87" t="s">
        <v>367</v>
      </c>
      <c r="BC87" t="s">
        <v>368</v>
      </c>
      <c r="BD87">
        <v>2</v>
      </c>
      <c r="BF87">
        <f t="shared" si="43"/>
        <v>2</v>
      </c>
      <c r="BG87">
        <v>1</v>
      </c>
      <c r="BH87">
        <v>4</v>
      </c>
      <c r="BI87">
        <f t="shared" si="58"/>
        <v>1</v>
      </c>
      <c r="BJ87" t="s">
        <v>369</v>
      </c>
      <c r="BK87" t="s">
        <v>370</v>
      </c>
      <c r="BL87" s="1">
        <v>4.6180555555555558E-3</v>
      </c>
      <c r="BN87" s="5" t="s">
        <v>1041</v>
      </c>
      <c r="BP87" s="11" t="b">
        <f t="shared" ca="1" si="55"/>
        <v>0</v>
      </c>
      <c r="BQ87" s="11" t="b">
        <f t="shared" ca="1" si="55"/>
        <v>0</v>
      </c>
      <c r="BR87" s="11" t="b">
        <f t="shared" ca="1" si="55"/>
        <v>0</v>
      </c>
      <c r="BS87" s="11" t="b">
        <f t="shared" ca="1" si="55"/>
        <v>0</v>
      </c>
      <c r="BT87" s="11" t="b">
        <f t="shared" ca="1" si="55"/>
        <v>0</v>
      </c>
      <c r="BU87" s="11" t="b">
        <f t="shared" ca="1" si="55"/>
        <v>0</v>
      </c>
      <c r="BX87" s="11" t="b">
        <f t="shared" ca="1" si="45"/>
        <v>0</v>
      </c>
      <c r="BY87" s="11" t="b">
        <f t="shared" si="50"/>
        <v>0</v>
      </c>
      <c r="BZ87" s="11" t="b">
        <f t="shared" ca="1" si="56"/>
        <v>0</v>
      </c>
      <c r="CA87" s="11" t="b">
        <f t="shared" ca="1" si="56"/>
        <v>0</v>
      </c>
      <c r="CB87" s="11" t="b">
        <f t="shared" ca="1" si="56"/>
        <v>0</v>
      </c>
      <c r="CC87" s="11" t="b">
        <f t="shared" ca="1" si="56"/>
        <v>0</v>
      </c>
      <c r="CD87" s="11" t="b">
        <f t="shared" ca="1" si="56"/>
        <v>0</v>
      </c>
      <c r="CE87" s="11" t="b">
        <f t="shared" ca="1" si="56"/>
        <v>0</v>
      </c>
      <c r="CF87" s="11" t="b">
        <f t="shared" ca="1" si="56"/>
        <v>0</v>
      </c>
      <c r="CG87" s="11" t="b">
        <f t="shared" ca="1" si="56"/>
        <v>0</v>
      </c>
      <c r="CH87" s="11" t="b">
        <f t="shared" ca="1" si="56"/>
        <v>0</v>
      </c>
      <c r="CI87" s="11" t="b">
        <f t="shared" ca="1" si="56"/>
        <v>0</v>
      </c>
      <c r="CJ87" s="11" t="b">
        <f t="shared" ca="1" si="56"/>
        <v>0</v>
      </c>
      <c r="CK87" s="11" t="b">
        <f t="shared" ca="1" si="56"/>
        <v>0</v>
      </c>
      <c r="CL87" s="11" t="b">
        <f t="shared" ca="1" si="56"/>
        <v>0</v>
      </c>
      <c r="CM87" s="11" t="b">
        <f t="shared" ca="1" si="56"/>
        <v>0</v>
      </c>
      <c r="CN87" s="11" t="b">
        <f t="shared" ca="1" si="51"/>
        <v>0</v>
      </c>
      <c r="CO87" s="11" t="b">
        <f t="shared" ca="1" si="46"/>
        <v>0</v>
      </c>
    </row>
    <row r="88" spans="1:94">
      <c r="A88" t="s">
        <v>371</v>
      </c>
      <c r="B88" t="s">
        <v>372</v>
      </c>
      <c r="C88" t="s">
        <v>281</v>
      </c>
      <c r="D88" t="s">
        <v>70</v>
      </c>
      <c r="E88" t="s">
        <v>71</v>
      </c>
      <c r="F88" t="s">
        <v>132</v>
      </c>
      <c r="G88" t="s">
        <v>96</v>
      </c>
      <c r="H88" t="s">
        <v>125</v>
      </c>
      <c r="I88" t="str">
        <f t="shared" si="39"/>
        <v>United Kingdom</v>
      </c>
      <c r="J88" t="s">
        <v>74</v>
      </c>
      <c r="K88" t="s">
        <v>98</v>
      </c>
      <c r="L88">
        <v>3</v>
      </c>
      <c r="M88">
        <v>4</v>
      </c>
      <c r="N88">
        <v>5</v>
      </c>
      <c r="O88">
        <v>3</v>
      </c>
      <c r="P88">
        <v>5</v>
      </c>
      <c r="Q88">
        <v>4</v>
      </c>
      <c r="R88">
        <v>1</v>
      </c>
      <c r="S88">
        <v>1</v>
      </c>
      <c r="T88">
        <v>2</v>
      </c>
      <c r="V88">
        <v>4</v>
      </c>
      <c r="W88">
        <v>4</v>
      </c>
      <c r="X88">
        <v>4</v>
      </c>
      <c r="Y88">
        <v>4</v>
      </c>
      <c r="Z88">
        <v>3</v>
      </c>
      <c r="AA88">
        <v>5</v>
      </c>
      <c r="AB88">
        <v>3</v>
      </c>
      <c r="AC88">
        <v>2</v>
      </c>
      <c r="AD88">
        <v>4</v>
      </c>
      <c r="AE88" s="48">
        <f t="shared" si="49"/>
        <v>3.875</v>
      </c>
      <c r="AF88" s="35">
        <v>4</v>
      </c>
      <c r="AG88">
        <v>4</v>
      </c>
      <c r="AH88">
        <v>1</v>
      </c>
      <c r="AI88">
        <v>3</v>
      </c>
      <c r="AJ88">
        <v>5</v>
      </c>
      <c r="AK88">
        <v>3</v>
      </c>
      <c r="AL88">
        <v>4</v>
      </c>
      <c r="AM88">
        <v>3</v>
      </c>
      <c r="AN88" s="48">
        <f t="shared" si="47"/>
        <v>3.375</v>
      </c>
      <c r="AO88">
        <v>1</v>
      </c>
      <c r="AP88">
        <v>2</v>
      </c>
      <c r="AQ88">
        <v>2</v>
      </c>
      <c r="AR88">
        <v>2</v>
      </c>
      <c r="AS88">
        <v>2</v>
      </c>
      <c r="AT88">
        <v>6</v>
      </c>
      <c r="AU88" s="48">
        <f t="shared" si="48"/>
        <v>1.8</v>
      </c>
      <c r="AV88">
        <v>4</v>
      </c>
      <c r="AW88">
        <f t="shared" si="40"/>
        <v>3.375</v>
      </c>
      <c r="AX88">
        <f t="shared" si="41"/>
        <v>1</v>
      </c>
      <c r="AY88">
        <f t="shared" si="57"/>
        <v>3.875</v>
      </c>
      <c r="AZ88">
        <f t="shared" si="42"/>
        <v>1</v>
      </c>
      <c r="BA88" t="s">
        <v>282</v>
      </c>
      <c r="BB88" t="s">
        <v>87</v>
      </c>
      <c r="BC88" t="s">
        <v>284</v>
      </c>
      <c r="BD88">
        <v>1</v>
      </c>
      <c r="BF88">
        <f t="shared" si="43"/>
        <v>1</v>
      </c>
      <c r="BG88">
        <v>1</v>
      </c>
      <c r="BH88">
        <v>1</v>
      </c>
      <c r="BI88">
        <f t="shared" si="58"/>
        <v>0</v>
      </c>
      <c r="BJ88" t="s">
        <v>292</v>
      </c>
      <c r="BK88" t="s">
        <v>286</v>
      </c>
      <c r="BL88" s="1">
        <v>4.5717592592592589E-3</v>
      </c>
      <c r="BN88" s="5" t="s">
        <v>1041</v>
      </c>
      <c r="BP88" s="11" t="b">
        <f t="shared" ca="1" si="55"/>
        <v>0</v>
      </c>
      <c r="BQ88" s="11" t="b">
        <f t="shared" ca="1" si="55"/>
        <v>0</v>
      </c>
      <c r="BR88" s="11" t="b">
        <f t="shared" ca="1" si="55"/>
        <v>0</v>
      </c>
      <c r="BS88" s="11" t="b">
        <f t="shared" ca="1" si="55"/>
        <v>0</v>
      </c>
      <c r="BT88" s="11" t="b">
        <f t="shared" ca="1" si="55"/>
        <v>0</v>
      </c>
      <c r="BU88" s="11" t="b">
        <f t="shared" ca="1" si="55"/>
        <v>0</v>
      </c>
      <c r="BX88" s="11" t="b">
        <f t="shared" ca="1" si="45"/>
        <v>0</v>
      </c>
      <c r="BY88" s="11" t="b">
        <f t="shared" si="50"/>
        <v>0</v>
      </c>
      <c r="BZ88" s="11" t="b">
        <f t="shared" ca="1" si="56"/>
        <v>0</v>
      </c>
      <c r="CA88" s="11" t="b">
        <f t="shared" ca="1" si="56"/>
        <v>0</v>
      </c>
      <c r="CB88" s="11" t="b">
        <f t="shared" ca="1" si="56"/>
        <v>0</v>
      </c>
      <c r="CC88" s="11" t="b">
        <f t="shared" ca="1" si="56"/>
        <v>0</v>
      </c>
      <c r="CD88" s="11" t="b">
        <f t="shared" ca="1" si="56"/>
        <v>0</v>
      </c>
      <c r="CE88" s="11" t="b">
        <f t="shared" ca="1" si="56"/>
        <v>0</v>
      </c>
      <c r="CF88" s="11" t="b">
        <f t="shared" ca="1" si="56"/>
        <v>0</v>
      </c>
      <c r="CG88" s="11" t="b">
        <f t="shared" ca="1" si="56"/>
        <v>0</v>
      </c>
      <c r="CH88" s="11" t="b">
        <f t="shared" ca="1" si="56"/>
        <v>0</v>
      </c>
      <c r="CI88" s="11" t="b">
        <f t="shared" ca="1" si="56"/>
        <v>0</v>
      </c>
      <c r="CJ88" s="11" t="b">
        <f t="shared" ca="1" si="56"/>
        <v>0</v>
      </c>
      <c r="CK88" s="11" t="b">
        <f t="shared" ca="1" si="56"/>
        <v>0</v>
      </c>
      <c r="CL88" s="11" t="b">
        <f t="shared" ca="1" si="56"/>
        <v>0</v>
      </c>
      <c r="CM88" s="11" t="b">
        <f t="shared" ca="1" si="56"/>
        <v>0</v>
      </c>
      <c r="CN88" s="11" t="b">
        <f t="shared" ca="1" si="51"/>
        <v>0</v>
      </c>
      <c r="CO88" s="11" t="b">
        <f t="shared" ca="1" si="46"/>
        <v>0</v>
      </c>
    </row>
    <row r="89" spans="1:94">
      <c r="A89" t="s">
        <v>373</v>
      </c>
      <c r="B89" t="s">
        <v>374</v>
      </c>
      <c r="C89" t="s">
        <v>281</v>
      </c>
      <c r="D89" t="s">
        <v>70</v>
      </c>
      <c r="E89" t="s">
        <v>82</v>
      </c>
      <c r="F89" t="s">
        <v>56</v>
      </c>
      <c r="G89" t="s">
        <v>124</v>
      </c>
      <c r="H89" t="s">
        <v>97</v>
      </c>
      <c r="I89" t="str">
        <f t="shared" si="39"/>
        <v>uk</v>
      </c>
      <c r="J89" t="s">
        <v>59</v>
      </c>
      <c r="K89" t="s">
        <v>98</v>
      </c>
      <c r="L89">
        <v>1</v>
      </c>
      <c r="M89">
        <v>4</v>
      </c>
      <c r="N89">
        <v>1</v>
      </c>
      <c r="O89">
        <v>4</v>
      </c>
      <c r="P89">
        <v>3</v>
      </c>
      <c r="Q89">
        <v>3</v>
      </c>
      <c r="R89">
        <v>3</v>
      </c>
      <c r="S89">
        <v>1</v>
      </c>
      <c r="T89">
        <v>2</v>
      </c>
      <c r="V89">
        <v>0</v>
      </c>
      <c r="W89">
        <v>4</v>
      </c>
      <c r="X89">
        <v>0</v>
      </c>
      <c r="Y89">
        <v>4</v>
      </c>
      <c r="Z89">
        <v>4</v>
      </c>
      <c r="AA89">
        <v>5</v>
      </c>
      <c r="AB89">
        <v>2</v>
      </c>
      <c r="AC89">
        <v>4</v>
      </c>
      <c r="AD89">
        <v>2</v>
      </c>
      <c r="AE89" s="48">
        <f t="shared" si="49"/>
        <v>2.625</v>
      </c>
      <c r="AF89" s="35">
        <v>0</v>
      </c>
      <c r="AG89">
        <v>3</v>
      </c>
      <c r="AH89">
        <v>0</v>
      </c>
      <c r="AI89">
        <v>0</v>
      </c>
      <c r="AJ89">
        <v>6</v>
      </c>
      <c r="AK89">
        <v>0</v>
      </c>
      <c r="AL89">
        <v>2</v>
      </c>
      <c r="AM89">
        <v>0</v>
      </c>
      <c r="AN89" s="48">
        <f t="shared" si="47"/>
        <v>1.375</v>
      </c>
      <c r="AO89">
        <v>0</v>
      </c>
      <c r="AP89">
        <v>0</v>
      </c>
      <c r="AQ89">
        <v>0</v>
      </c>
      <c r="AR89">
        <v>0</v>
      </c>
      <c r="AS89">
        <v>0</v>
      </c>
      <c r="AT89">
        <v>6</v>
      </c>
      <c r="AU89" s="48">
        <f t="shared" si="48"/>
        <v>0</v>
      </c>
      <c r="AV89">
        <v>6</v>
      </c>
      <c r="AW89">
        <f t="shared" si="40"/>
        <v>1.375</v>
      </c>
      <c r="AX89">
        <f t="shared" si="41"/>
        <v>0</v>
      </c>
      <c r="AY89">
        <f t="shared" si="57"/>
        <v>2.625</v>
      </c>
      <c r="AZ89">
        <f t="shared" si="42"/>
        <v>0</v>
      </c>
      <c r="BA89" t="s">
        <v>375</v>
      </c>
      <c r="BB89" t="s">
        <v>376</v>
      </c>
      <c r="BC89" t="s">
        <v>377</v>
      </c>
      <c r="BD89">
        <v>0</v>
      </c>
      <c r="BE89">
        <v>0</v>
      </c>
      <c r="BF89">
        <f t="shared" si="43"/>
        <v>0</v>
      </c>
      <c r="BG89">
        <v>1</v>
      </c>
      <c r="BH89">
        <v>2</v>
      </c>
      <c r="BI89">
        <f t="shared" si="58"/>
        <v>1</v>
      </c>
      <c r="BJ89" t="s">
        <v>378</v>
      </c>
      <c r="BK89" t="s">
        <v>379</v>
      </c>
      <c r="BL89" s="1">
        <v>2.8124999999999995E-3</v>
      </c>
      <c r="BM89" t="s">
        <v>92</v>
      </c>
      <c r="BN89" s="5" t="s">
        <v>1041</v>
      </c>
      <c r="BP89" s="11" t="b">
        <f t="shared" ca="1" si="55"/>
        <v>0</v>
      </c>
      <c r="BQ89" s="11" t="b">
        <f t="shared" ca="1" si="55"/>
        <v>0</v>
      </c>
      <c r="BR89" s="11" t="b">
        <f t="shared" ca="1" si="55"/>
        <v>0</v>
      </c>
      <c r="BS89" s="11" t="b">
        <f t="shared" ca="1" si="55"/>
        <v>0</v>
      </c>
      <c r="BT89" s="11" t="b">
        <f t="shared" ca="1" si="55"/>
        <v>0</v>
      </c>
      <c r="BU89" s="11" t="b">
        <f t="shared" ca="1" si="55"/>
        <v>0</v>
      </c>
      <c r="BX89" s="11" t="b">
        <f t="shared" ca="1" si="45"/>
        <v>0</v>
      </c>
      <c r="BY89" s="11" t="b">
        <f t="shared" si="50"/>
        <v>0</v>
      </c>
      <c r="BZ89" s="11" t="b">
        <f t="shared" ca="1" si="56"/>
        <v>0</v>
      </c>
      <c r="CA89" s="11" t="b">
        <f t="shared" ca="1" si="56"/>
        <v>0</v>
      </c>
      <c r="CB89" s="11" t="b">
        <f t="shared" ca="1" si="56"/>
        <v>0</v>
      </c>
      <c r="CC89" s="11" t="b">
        <f t="shared" ca="1" si="56"/>
        <v>0</v>
      </c>
      <c r="CD89" s="11" t="b">
        <f t="shared" ca="1" si="56"/>
        <v>0</v>
      </c>
      <c r="CE89" s="11" t="b">
        <f t="shared" ca="1" si="56"/>
        <v>0</v>
      </c>
      <c r="CF89" s="11" t="b">
        <f t="shared" ca="1" si="56"/>
        <v>0</v>
      </c>
      <c r="CG89" s="11" t="b">
        <f t="shared" ca="1" si="56"/>
        <v>0</v>
      </c>
      <c r="CH89" s="11" t="b">
        <f t="shared" ca="1" si="56"/>
        <v>0</v>
      </c>
      <c r="CI89" s="11" t="b">
        <f t="shared" ca="1" si="56"/>
        <v>0</v>
      </c>
      <c r="CJ89" s="11" t="b">
        <f t="shared" ca="1" si="56"/>
        <v>0</v>
      </c>
      <c r="CK89" s="11" t="b">
        <f t="shared" ca="1" si="56"/>
        <v>0</v>
      </c>
      <c r="CL89" s="11" t="b">
        <f t="shared" ca="1" si="56"/>
        <v>0</v>
      </c>
      <c r="CM89" s="11" t="b">
        <f t="shared" ca="1" si="56"/>
        <v>0</v>
      </c>
      <c r="CN89" s="11" t="b">
        <f t="shared" ca="1" si="51"/>
        <v>0</v>
      </c>
      <c r="CO89" s="11" t="b">
        <f t="shared" ca="1" si="46"/>
        <v>0</v>
      </c>
      <c r="CP89" t="s">
        <v>380</v>
      </c>
    </row>
    <row r="90" spans="1:94">
      <c r="A90" t="s">
        <v>395</v>
      </c>
      <c r="B90" t="s">
        <v>396</v>
      </c>
      <c r="C90" t="s">
        <v>281</v>
      </c>
      <c r="D90" t="s">
        <v>81</v>
      </c>
      <c r="E90" t="s">
        <v>71</v>
      </c>
      <c r="F90" t="s">
        <v>132</v>
      </c>
      <c r="G90" t="s">
        <v>124</v>
      </c>
      <c r="H90" t="s">
        <v>109</v>
      </c>
      <c r="I90" t="str">
        <f t="shared" si="39"/>
        <v>UK</v>
      </c>
      <c r="J90" t="s">
        <v>74</v>
      </c>
      <c r="K90" t="s">
        <v>98</v>
      </c>
      <c r="L90">
        <v>1</v>
      </c>
      <c r="M90">
        <v>1</v>
      </c>
      <c r="N90">
        <v>1</v>
      </c>
      <c r="O90">
        <v>0</v>
      </c>
      <c r="P90">
        <v>2</v>
      </c>
      <c r="Q90">
        <v>2</v>
      </c>
      <c r="R90">
        <v>2</v>
      </c>
      <c r="S90">
        <v>1</v>
      </c>
      <c r="T90">
        <v>2</v>
      </c>
      <c r="V90">
        <v>2</v>
      </c>
      <c r="W90">
        <v>5</v>
      </c>
      <c r="X90">
        <v>5</v>
      </c>
      <c r="Y90">
        <v>5</v>
      </c>
      <c r="Z90">
        <v>3</v>
      </c>
      <c r="AA90">
        <v>5</v>
      </c>
      <c r="AB90">
        <v>3</v>
      </c>
      <c r="AC90">
        <v>2</v>
      </c>
      <c r="AD90">
        <v>4</v>
      </c>
      <c r="AE90" s="48">
        <f t="shared" si="49"/>
        <v>4</v>
      </c>
      <c r="AF90" s="35">
        <v>5</v>
      </c>
      <c r="AG90">
        <v>5</v>
      </c>
      <c r="AH90">
        <v>3</v>
      </c>
      <c r="AI90">
        <v>2</v>
      </c>
      <c r="AJ90">
        <v>6</v>
      </c>
      <c r="AK90">
        <v>5</v>
      </c>
      <c r="AL90">
        <v>4</v>
      </c>
      <c r="AM90">
        <v>5</v>
      </c>
      <c r="AN90" s="48">
        <f t="shared" si="47"/>
        <v>4.375</v>
      </c>
      <c r="AO90">
        <v>4</v>
      </c>
      <c r="AP90">
        <v>5</v>
      </c>
      <c r="AQ90">
        <v>4</v>
      </c>
      <c r="AR90">
        <v>4</v>
      </c>
      <c r="AS90">
        <v>4</v>
      </c>
      <c r="AT90">
        <v>6</v>
      </c>
      <c r="AU90" s="48">
        <f t="shared" si="48"/>
        <v>4.2</v>
      </c>
      <c r="AV90">
        <v>5</v>
      </c>
      <c r="AW90">
        <f t="shared" si="40"/>
        <v>4.375</v>
      </c>
      <c r="AX90">
        <f t="shared" si="41"/>
        <v>1</v>
      </c>
      <c r="AY90">
        <f t="shared" si="57"/>
        <v>4</v>
      </c>
      <c r="AZ90">
        <f t="shared" si="42"/>
        <v>1</v>
      </c>
      <c r="BA90" t="s">
        <v>297</v>
      </c>
      <c r="BB90" t="s">
        <v>228</v>
      </c>
      <c r="BC90" t="s">
        <v>397</v>
      </c>
      <c r="BD90">
        <v>0</v>
      </c>
      <c r="BE90">
        <v>1</v>
      </c>
      <c r="BF90">
        <f t="shared" si="43"/>
        <v>1</v>
      </c>
      <c r="BG90">
        <v>3</v>
      </c>
      <c r="BH90">
        <v>5</v>
      </c>
      <c r="BI90">
        <f t="shared" si="58"/>
        <v>1</v>
      </c>
      <c r="BJ90" t="s">
        <v>398</v>
      </c>
      <c r="BK90" t="s">
        <v>399</v>
      </c>
      <c r="BL90" s="1">
        <v>1.0104166666666668E-2</v>
      </c>
      <c r="BM90" t="s">
        <v>400</v>
      </c>
      <c r="BN90" s="5" t="s">
        <v>1042</v>
      </c>
      <c r="BP90" s="11" t="b">
        <f t="shared" ca="1" si="55"/>
        <v>0</v>
      </c>
      <c r="BQ90" s="11" t="b">
        <f t="shared" ca="1" si="55"/>
        <v>0</v>
      </c>
      <c r="BR90" s="11" t="b">
        <f t="shared" ca="1" si="55"/>
        <v>0</v>
      </c>
      <c r="BS90" s="11" t="b">
        <f t="shared" ca="1" si="55"/>
        <v>0</v>
      </c>
      <c r="BT90" s="11" t="b">
        <f t="shared" ca="1" si="55"/>
        <v>0</v>
      </c>
      <c r="BU90" s="11" t="b">
        <f t="shared" ca="1" si="55"/>
        <v>0</v>
      </c>
      <c r="BV90" s="5" t="s">
        <v>1055</v>
      </c>
      <c r="BX90" s="11" t="b">
        <f t="shared" ca="1" si="45"/>
        <v>0</v>
      </c>
      <c r="BY90" s="11" t="b">
        <f t="shared" si="50"/>
        <v>0</v>
      </c>
      <c r="BZ90" s="11" t="b">
        <f t="shared" ca="1" si="56"/>
        <v>0</v>
      </c>
      <c r="CA90" s="11" t="b">
        <f t="shared" ca="1" si="56"/>
        <v>0</v>
      </c>
      <c r="CB90" s="11" t="b">
        <f t="shared" ca="1" si="56"/>
        <v>0</v>
      </c>
      <c r="CC90" s="11" t="b">
        <f t="shared" ca="1" si="56"/>
        <v>0</v>
      </c>
      <c r="CD90" s="11" t="b">
        <f t="shared" ca="1" si="56"/>
        <v>0</v>
      </c>
      <c r="CE90" s="11" t="b">
        <f t="shared" ca="1" si="56"/>
        <v>1</v>
      </c>
      <c r="CF90" s="11" t="b">
        <f t="shared" ca="1" si="56"/>
        <v>0</v>
      </c>
      <c r="CG90" s="11" t="b">
        <f t="shared" ca="1" si="56"/>
        <v>0</v>
      </c>
      <c r="CH90" s="11" t="b">
        <f t="shared" ca="1" si="56"/>
        <v>1</v>
      </c>
      <c r="CI90" s="11" t="b">
        <f t="shared" ca="1" si="56"/>
        <v>0</v>
      </c>
      <c r="CJ90" s="11" t="b">
        <f t="shared" ca="1" si="56"/>
        <v>0</v>
      </c>
      <c r="CK90" s="11" t="b">
        <f t="shared" ca="1" si="56"/>
        <v>0</v>
      </c>
      <c r="CL90" s="11" t="b">
        <f t="shared" ca="1" si="56"/>
        <v>0</v>
      </c>
      <c r="CM90" s="11" t="b">
        <f t="shared" ca="1" si="56"/>
        <v>0</v>
      </c>
      <c r="CN90" s="11" t="b">
        <f t="shared" ca="1" si="51"/>
        <v>0</v>
      </c>
      <c r="CO90" s="11" t="b">
        <f t="shared" ca="1" si="46"/>
        <v>0</v>
      </c>
      <c r="CP90" t="s">
        <v>401</v>
      </c>
    </row>
    <row r="91" spans="1:94">
      <c r="A91" t="s">
        <v>410</v>
      </c>
      <c r="B91" t="s">
        <v>411</v>
      </c>
      <c r="C91" t="s">
        <v>281</v>
      </c>
      <c r="D91" t="s">
        <v>81</v>
      </c>
      <c r="E91" t="s">
        <v>55</v>
      </c>
      <c r="F91" t="s">
        <v>83</v>
      </c>
      <c r="G91" t="s">
        <v>72</v>
      </c>
      <c r="H91" t="s">
        <v>73</v>
      </c>
      <c r="I91" t="str">
        <f t="shared" si="39"/>
        <v>USA</v>
      </c>
      <c r="J91" t="s">
        <v>74</v>
      </c>
      <c r="K91" t="s">
        <v>60</v>
      </c>
      <c r="L91">
        <v>5</v>
      </c>
      <c r="M91">
        <v>4</v>
      </c>
      <c r="N91">
        <v>3</v>
      </c>
      <c r="O91">
        <v>3</v>
      </c>
      <c r="P91">
        <v>4</v>
      </c>
      <c r="Q91">
        <v>4</v>
      </c>
      <c r="R91">
        <v>4</v>
      </c>
      <c r="S91">
        <v>1</v>
      </c>
      <c r="T91">
        <v>3</v>
      </c>
      <c r="V91">
        <v>2</v>
      </c>
      <c r="W91">
        <v>6</v>
      </c>
      <c r="X91">
        <v>3</v>
      </c>
      <c r="Y91">
        <v>4</v>
      </c>
      <c r="Z91">
        <v>5</v>
      </c>
      <c r="AA91">
        <v>6</v>
      </c>
      <c r="AB91">
        <v>3</v>
      </c>
      <c r="AC91">
        <v>2</v>
      </c>
      <c r="AD91">
        <v>4</v>
      </c>
      <c r="AE91" s="48">
        <f t="shared" si="49"/>
        <v>4.125</v>
      </c>
      <c r="AF91" s="35">
        <v>6</v>
      </c>
      <c r="AG91">
        <v>1</v>
      </c>
      <c r="AH91">
        <v>5</v>
      </c>
      <c r="AI91">
        <v>5</v>
      </c>
      <c r="AJ91">
        <v>6</v>
      </c>
      <c r="AK91">
        <v>6</v>
      </c>
      <c r="AL91">
        <v>6</v>
      </c>
      <c r="AM91">
        <v>5</v>
      </c>
      <c r="AN91" s="48">
        <f t="shared" si="47"/>
        <v>5</v>
      </c>
      <c r="AO91">
        <v>3</v>
      </c>
      <c r="AP91">
        <v>6</v>
      </c>
      <c r="AQ91">
        <v>6</v>
      </c>
      <c r="AR91">
        <v>5</v>
      </c>
      <c r="AS91">
        <v>5</v>
      </c>
      <c r="AT91">
        <v>6</v>
      </c>
      <c r="AU91" s="48">
        <f t="shared" si="48"/>
        <v>5</v>
      </c>
      <c r="AV91">
        <v>5</v>
      </c>
      <c r="AW91">
        <f t="shared" si="40"/>
        <v>5</v>
      </c>
      <c r="AX91">
        <f t="shared" si="41"/>
        <v>1</v>
      </c>
      <c r="AY91">
        <f t="shared" si="57"/>
        <v>4.125</v>
      </c>
      <c r="AZ91">
        <f t="shared" si="42"/>
        <v>1</v>
      </c>
      <c r="BA91" t="s">
        <v>297</v>
      </c>
      <c r="BB91" t="s">
        <v>110</v>
      </c>
      <c r="BC91" t="s">
        <v>412</v>
      </c>
      <c r="BD91">
        <v>1</v>
      </c>
      <c r="BF91">
        <f t="shared" si="43"/>
        <v>1</v>
      </c>
      <c r="BG91">
        <v>1</v>
      </c>
      <c r="BH91">
        <v>1</v>
      </c>
      <c r="BI91">
        <f t="shared" si="58"/>
        <v>0</v>
      </c>
      <c r="BJ91" t="s">
        <v>300</v>
      </c>
      <c r="BK91" t="s">
        <v>301</v>
      </c>
      <c r="BL91" s="1">
        <v>4.6527777777777774E-3</v>
      </c>
      <c r="BM91" t="s">
        <v>413</v>
      </c>
      <c r="BN91" s="5" t="s">
        <v>736</v>
      </c>
      <c r="BO91" s="5" t="s">
        <v>1144</v>
      </c>
      <c r="BP91" s="11" t="b">
        <f t="shared" ref="BP91:BU100" ca="1" si="59">ISNUMBER(SEARCH(BP$2,$BO91))</f>
        <v>1</v>
      </c>
      <c r="BQ91" s="11" t="b">
        <f t="shared" ca="1" si="59"/>
        <v>0</v>
      </c>
      <c r="BR91" s="11" t="b">
        <f t="shared" ca="1" si="59"/>
        <v>0</v>
      </c>
      <c r="BS91" s="11" t="b">
        <f t="shared" ca="1" si="59"/>
        <v>0</v>
      </c>
      <c r="BT91" s="11" t="b">
        <f t="shared" ca="1" si="59"/>
        <v>0</v>
      </c>
      <c r="BU91" s="11" t="b">
        <f t="shared" ca="1" si="59"/>
        <v>0</v>
      </c>
      <c r="BX91" s="11" t="b">
        <f t="shared" ca="1" si="45"/>
        <v>0</v>
      </c>
      <c r="BY91" s="11" t="b">
        <f t="shared" si="50"/>
        <v>0</v>
      </c>
      <c r="BZ91" s="11" t="b">
        <f t="shared" ref="BZ91:CM100" ca="1" si="60">ISNUMBER(SEARCH(BZ$2,$BV91))</f>
        <v>0</v>
      </c>
      <c r="CA91" s="11" t="b">
        <f t="shared" ca="1" si="60"/>
        <v>0</v>
      </c>
      <c r="CB91" s="11" t="b">
        <f t="shared" ca="1" si="60"/>
        <v>0</v>
      </c>
      <c r="CC91" s="11" t="b">
        <f t="shared" ca="1" si="60"/>
        <v>0</v>
      </c>
      <c r="CD91" s="11" t="b">
        <f t="shared" ca="1" si="60"/>
        <v>0</v>
      </c>
      <c r="CE91" s="11" t="b">
        <f t="shared" ca="1" si="60"/>
        <v>0</v>
      </c>
      <c r="CF91" s="11" t="b">
        <f t="shared" ca="1" si="60"/>
        <v>0</v>
      </c>
      <c r="CG91" s="11" t="b">
        <f t="shared" ca="1" si="60"/>
        <v>0</v>
      </c>
      <c r="CH91" s="11" t="b">
        <f t="shared" ca="1" si="60"/>
        <v>0</v>
      </c>
      <c r="CI91" s="11" t="b">
        <f t="shared" ca="1" si="60"/>
        <v>0</v>
      </c>
      <c r="CJ91" s="11" t="b">
        <f t="shared" ca="1" si="60"/>
        <v>0</v>
      </c>
      <c r="CK91" s="11" t="b">
        <f t="shared" ca="1" si="60"/>
        <v>0</v>
      </c>
      <c r="CL91" s="11" t="b">
        <f t="shared" ca="1" si="60"/>
        <v>0</v>
      </c>
      <c r="CM91" s="11" t="b">
        <f t="shared" ca="1" si="60"/>
        <v>0</v>
      </c>
      <c r="CN91" s="11" t="b">
        <f t="shared" ca="1" si="51"/>
        <v>0</v>
      </c>
      <c r="CO91" s="11" t="b">
        <f t="shared" ca="1" si="46"/>
        <v>0</v>
      </c>
    </row>
    <row r="92" spans="1:94">
      <c r="A92" t="s">
        <v>414</v>
      </c>
      <c r="B92" t="s">
        <v>415</v>
      </c>
      <c r="C92" t="s">
        <v>281</v>
      </c>
      <c r="D92" t="s">
        <v>54</v>
      </c>
      <c r="E92" t="s">
        <v>144</v>
      </c>
      <c r="F92" t="s">
        <v>56</v>
      </c>
      <c r="G92" t="s">
        <v>72</v>
      </c>
      <c r="H92" t="s">
        <v>109</v>
      </c>
      <c r="I92" t="str">
        <f t="shared" si="39"/>
        <v>UK</v>
      </c>
      <c r="J92" t="s">
        <v>74</v>
      </c>
      <c r="K92" t="s">
        <v>98</v>
      </c>
      <c r="L92">
        <v>0</v>
      </c>
      <c r="M92">
        <v>5</v>
      </c>
      <c r="N92">
        <v>0</v>
      </c>
      <c r="O92">
        <v>5</v>
      </c>
      <c r="P92">
        <v>0</v>
      </c>
      <c r="Q92">
        <v>5</v>
      </c>
      <c r="R92">
        <v>0</v>
      </c>
      <c r="S92">
        <v>1</v>
      </c>
      <c r="T92">
        <v>2</v>
      </c>
      <c r="V92">
        <v>0</v>
      </c>
      <c r="W92">
        <v>6</v>
      </c>
      <c r="X92">
        <v>6</v>
      </c>
      <c r="Y92">
        <v>6</v>
      </c>
      <c r="Z92">
        <v>6</v>
      </c>
      <c r="AA92">
        <v>6</v>
      </c>
      <c r="AB92">
        <v>4</v>
      </c>
      <c r="AC92">
        <v>4</v>
      </c>
      <c r="AD92">
        <v>2</v>
      </c>
      <c r="AE92" s="48">
        <f t="shared" si="49"/>
        <v>4.5</v>
      </c>
      <c r="AF92" s="35">
        <v>0</v>
      </c>
      <c r="AG92">
        <v>6</v>
      </c>
      <c r="AH92">
        <v>6</v>
      </c>
      <c r="AI92">
        <v>2</v>
      </c>
      <c r="AJ92">
        <v>6</v>
      </c>
      <c r="AK92">
        <v>0</v>
      </c>
      <c r="AL92">
        <v>6</v>
      </c>
      <c r="AM92">
        <v>0</v>
      </c>
      <c r="AN92" s="48">
        <f t="shared" si="47"/>
        <v>3.25</v>
      </c>
      <c r="AO92">
        <v>0</v>
      </c>
      <c r="AP92">
        <v>0</v>
      </c>
      <c r="AQ92">
        <v>0</v>
      </c>
      <c r="AR92">
        <v>0</v>
      </c>
      <c r="AS92">
        <v>0</v>
      </c>
      <c r="AT92">
        <v>6</v>
      </c>
      <c r="AU92" s="48">
        <f t="shared" si="48"/>
        <v>0</v>
      </c>
      <c r="AV92">
        <v>6</v>
      </c>
      <c r="AW92">
        <f t="shared" si="40"/>
        <v>3.25</v>
      </c>
      <c r="AX92">
        <f t="shared" si="41"/>
        <v>1</v>
      </c>
      <c r="AY92">
        <f t="shared" si="57"/>
        <v>4.5</v>
      </c>
      <c r="AZ92">
        <f t="shared" si="42"/>
        <v>1</v>
      </c>
      <c r="BA92" t="s">
        <v>86</v>
      </c>
      <c r="BB92" t="s">
        <v>416</v>
      </c>
      <c r="BC92" t="s">
        <v>417</v>
      </c>
      <c r="BD92">
        <v>1</v>
      </c>
      <c r="BF92">
        <f t="shared" si="43"/>
        <v>1</v>
      </c>
      <c r="BG92">
        <v>1</v>
      </c>
      <c r="BH92">
        <v>4</v>
      </c>
      <c r="BI92">
        <f t="shared" si="58"/>
        <v>1</v>
      </c>
      <c r="BJ92" t="s">
        <v>156</v>
      </c>
      <c r="BK92" t="s">
        <v>157</v>
      </c>
      <c r="BL92" s="1">
        <v>2.3611111111111111E-3</v>
      </c>
      <c r="BN92" s="5" t="s">
        <v>1041</v>
      </c>
      <c r="BP92" s="11" t="b">
        <f t="shared" ca="1" si="59"/>
        <v>0</v>
      </c>
      <c r="BQ92" s="11" t="b">
        <f t="shared" ca="1" si="59"/>
        <v>0</v>
      </c>
      <c r="BR92" s="11" t="b">
        <f t="shared" ca="1" si="59"/>
        <v>0</v>
      </c>
      <c r="BS92" s="11" t="b">
        <f t="shared" ca="1" si="59"/>
        <v>0</v>
      </c>
      <c r="BT92" s="11" t="b">
        <f t="shared" ca="1" si="59"/>
        <v>0</v>
      </c>
      <c r="BU92" s="11" t="b">
        <f t="shared" ca="1" si="59"/>
        <v>0</v>
      </c>
      <c r="BX92" s="11" t="b">
        <f t="shared" ca="1" si="45"/>
        <v>0</v>
      </c>
      <c r="BY92" s="11" t="b">
        <f t="shared" si="50"/>
        <v>0</v>
      </c>
      <c r="BZ92" s="11" t="b">
        <f t="shared" ca="1" si="60"/>
        <v>0</v>
      </c>
      <c r="CA92" s="11" t="b">
        <f t="shared" ca="1" si="60"/>
        <v>0</v>
      </c>
      <c r="CB92" s="11" t="b">
        <f t="shared" ca="1" si="60"/>
        <v>0</v>
      </c>
      <c r="CC92" s="11" t="b">
        <f t="shared" ca="1" si="60"/>
        <v>0</v>
      </c>
      <c r="CD92" s="11" t="b">
        <f t="shared" ca="1" si="60"/>
        <v>0</v>
      </c>
      <c r="CE92" s="11" t="b">
        <f t="shared" ca="1" si="60"/>
        <v>0</v>
      </c>
      <c r="CF92" s="11" t="b">
        <f t="shared" ca="1" si="60"/>
        <v>0</v>
      </c>
      <c r="CG92" s="11" t="b">
        <f t="shared" ca="1" si="60"/>
        <v>0</v>
      </c>
      <c r="CH92" s="11" t="b">
        <f t="shared" ca="1" si="60"/>
        <v>0</v>
      </c>
      <c r="CI92" s="11" t="b">
        <f t="shared" ca="1" si="60"/>
        <v>0</v>
      </c>
      <c r="CJ92" s="11" t="b">
        <f t="shared" ca="1" si="60"/>
        <v>0</v>
      </c>
      <c r="CK92" s="11" t="b">
        <f t="shared" ca="1" si="60"/>
        <v>0</v>
      </c>
      <c r="CL92" s="11" t="b">
        <f t="shared" ca="1" si="60"/>
        <v>0</v>
      </c>
      <c r="CM92" s="11" t="b">
        <f t="shared" ca="1" si="60"/>
        <v>0</v>
      </c>
      <c r="CN92" s="11" t="b">
        <f t="shared" ca="1" si="51"/>
        <v>0</v>
      </c>
      <c r="CO92" s="11" t="b">
        <f t="shared" ca="1" si="46"/>
        <v>0</v>
      </c>
    </row>
    <row r="93" spans="1:94">
      <c r="A93" t="s">
        <v>418</v>
      </c>
      <c r="B93" t="s">
        <v>419</v>
      </c>
      <c r="C93" t="s">
        <v>281</v>
      </c>
      <c r="D93" t="s">
        <v>70</v>
      </c>
      <c r="E93" t="s">
        <v>71</v>
      </c>
      <c r="F93" t="s">
        <v>56</v>
      </c>
      <c r="G93" t="s">
        <v>72</v>
      </c>
      <c r="H93" t="s">
        <v>420</v>
      </c>
      <c r="I93" t="str">
        <f t="shared" si="39"/>
        <v>london</v>
      </c>
      <c r="J93" t="s">
        <v>59</v>
      </c>
      <c r="K93" t="s">
        <v>98</v>
      </c>
      <c r="L93">
        <v>5</v>
      </c>
      <c r="M93">
        <v>3</v>
      </c>
      <c r="N93">
        <v>4</v>
      </c>
      <c r="O93">
        <v>3</v>
      </c>
      <c r="P93">
        <v>3</v>
      </c>
      <c r="Q93">
        <v>2</v>
      </c>
      <c r="R93">
        <v>5</v>
      </c>
      <c r="S93">
        <v>1</v>
      </c>
      <c r="T93">
        <v>2</v>
      </c>
      <c r="V93">
        <v>5</v>
      </c>
      <c r="W93">
        <v>4</v>
      </c>
      <c r="X93">
        <v>3</v>
      </c>
      <c r="Y93">
        <v>6</v>
      </c>
      <c r="Z93">
        <v>6</v>
      </c>
      <c r="AA93">
        <v>5</v>
      </c>
      <c r="AB93">
        <v>6</v>
      </c>
      <c r="AC93">
        <v>2</v>
      </c>
      <c r="AD93">
        <v>4</v>
      </c>
      <c r="AE93" s="48">
        <f t="shared" si="49"/>
        <v>4.875</v>
      </c>
      <c r="AF93" s="35">
        <v>5</v>
      </c>
      <c r="AG93">
        <v>5</v>
      </c>
      <c r="AH93">
        <v>5</v>
      </c>
      <c r="AI93">
        <v>6</v>
      </c>
      <c r="AJ93">
        <v>4</v>
      </c>
      <c r="AK93">
        <v>4</v>
      </c>
      <c r="AL93">
        <v>5</v>
      </c>
      <c r="AM93">
        <v>5</v>
      </c>
      <c r="AN93" s="48">
        <f t="shared" si="47"/>
        <v>4.875</v>
      </c>
      <c r="AO93">
        <v>5</v>
      </c>
      <c r="AP93">
        <v>5</v>
      </c>
      <c r="AQ93">
        <v>5</v>
      </c>
      <c r="AR93">
        <v>3</v>
      </c>
      <c r="AS93">
        <v>5</v>
      </c>
      <c r="AT93">
        <v>6</v>
      </c>
      <c r="AU93" s="48">
        <f t="shared" si="48"/>
        <v>4.5999999999999996</v>
      </c>
      <c r="AV93">
        <v>1</v>
      </c>
      <c r="AW93">
        <f t="shared" si="40"/>
        <v>4.875</v>
      </c>
      <c r="AX93">
        <f t="shared" si="41"/>
        <v>1</v>
      </c>
      <c r="AY93">
        <f t="shared" si="57"/>
        <v>4.875</v>
      </c>
      <c r="AZ93">
        <f t="shared" si="42"/>
        <v>1</v>
      </c>
      <c r="BA93" t="s">
        <v>145</v>
      </c>
      <c r="BB93" t="s">
        <v>421</v>
      </c>
      <c r="BC93" t="s">
        <v>422</v>
      </c>
      <c r="BD93">
        <v>1</v>
      </c>
      <c r="BF93">
        <f t="shared" si="43"/>
        <v>1</v>
      </c>
      <c r="BG93">
        <v>1</v>
      </c>
      <c r="BH93">
        <v>3</v>
      </c>
      <c r="BI93">
        <f t="shared" si="58"/>
        <v>1</v>
      </c>
      <c r="BJ93" t="s">
        <v>148</v>
      </c>
      <c r="BK93" t="s">
        <v>149</v>
      </c>
      <c r="BL93" s="1">
        <v>5.1273148148148146E-3</v>
      </c>
      <c r="BM93" t="s">
        <v>423</v>
      </c>
      <c r="BN93" s="5" t="s">
        <v>736</v>
      </c>
      <c r="BO93" s="5" t="s">
        <v>1149</v>
      </c>
      <c r="BP93" s="11" t="b">
        <f t="shared" ca="1" si="59"/>
        <v>0</v>
      </c>
      <c r="BQ93" s="11" t="b">
        <f t="shared" ca="1" si="59"/>
        <v>0</v>
      </c>
      <c r="BR93" s="11" t="b">
        <f t="shared" ca="1" si="59"/>
        <v>0</v>
      </c>
      <c r="BS93" s="11" t="b">
        <f t="shared" ca="1" si="59"/>
        <v>0</v>
      </c>
      <c r="BT93" s="11" t="b">
        <f t="shared" ca="1" si="59"/>
        <v>0</v>
      </c>
      <c r="BU93" s="11" t="b">
        <f t="shared" ca="1" si="59"/>
        <v>0</v>
      </c>
      <c r="BX93" s="11" t="b">
        <f t="shared" ca="1" si="45"/>
        <v>0</v>
      </c>
      <c r="BY93" s="11" t="b">
        <f t="shared" si="50"/>
        <v>0</v>
      </c>
      <c r="BZ93" s="11" t="b">
        <f t="shared" ca="1" si="60"/>
        <v>0</v>
      </c>
      <c r="CA93" s="11" t="b">
        <f t="shared" ca="1" si="60"/>
        <v>0</v>
      </c>
      <c r="CB93" s="11" t="b">
        <f t="shared" ca="1" si="60"/>
        <v>0</v>
      </c>
      <c r="CC93" s="11" t="b">
        <f t="shared" ca="1" si="60"/>
        <v>0</v>
      </c>
      <c r="CD93" s="11" t="b">
        <f t="shared" ca="1" si="60"/>
        <v>0</v>
      </c>
      <c r="CE93" s="11" t="b">
        <f t="shared" ca="1" si="60"/>
        <v>0</v>
      </c>
      <c r="CF93" s="11" t="b">
        <f t="shared" ca="1" si="60"/>
        <v>0</v>
      </c>
      <c r="CG93" s="11" t="b">
        <f t="shared" ca="1" si="60"/>
        <v>0</v>
      </c>
      <c r="CH93" s="11" t="b">
        <f t="shared" ca="1" si="60"/>
        <v>0</v>
      </c>
      <c r="CI93" s="11" t="b">
        <f t="shared" ca="1" si="60"/>
        <v>0</v>
      </c>
      <c r="CJ93" s="11" t="b">
        <f t="shared" ca="1" si="60"/>
        <v>0</v>
      </c>
      <c r="CK93" s="11" t="b">
        <f t="shared" ca="1" si="60"/>
        <v>0</v>
      </c>
      <c r="CL93" s="11" t="b">
        <f t="shared" ca="1" si="60"/>
        <v>0</v>
      </c>
      <c r="CM93" s="11" t="b">
        <f t="shared" ca="1" si="60"/>
        <v>0</v>
      </c>
      <c r="CN93" s="11" t="b">
        <f t="shared" ca="1" si="51"/>
        <v>0</v>
      </c>
      <c r="CO93" s="11" t="b">
        <f t="shared" ca="1" si="46"/>
        <v>0</v>
      </c>
      <c r="CP93" t="s">
        <v>424</v>
      </c>
    </row>
    <row r="94" spans="1:94">
      <c r="A94" t="s">
        <v>425</v>
      </c>
      <c r="B94" t="s">
        <v>426</v>
      </c>
      <c r="C94" t="s">
        <v>281</v>
      </c>
      <c r="D94" t="s">
        <v>54</v>
      </c>
      <c r="E94" t="s">
        <v>144</v>
      </c>
      <c r="F94" t="s">
        <v>116</v>
      </c>
      <c r="G94" t="s">
        <v>96</v>
      </c>
      <c r="H94" t="s">
        <v>125</v>
      </c>
      <c r="I94" t="str">
        <f t="shared" si="39"/>
        <v>United Kingdom</v>
      </c>
      <c r="J94" t="s">
        <v>74</v>
      </c>
      <c r="K94" t="s">
        <v>98</v>
      </c>
      <c r="L94">
        <v>5</v>
      </c>
      <c r="M94">
        <v>3</v>
      </c>
      <c r="N94">
        <v>4</v>
      </c>
      <c r="O94">
        <v>3</v>
      </c>
      <c r="P94">
        <v>5</v>
      </c>
      <c r="Q94">
        <v>5</v>
      </c>
      <c r="R94">
        <v>3</v>
      </c>
      <c r="S94">
        <v>1</v>
      </c>
      <c r="T94">
        <v>2</v>
      </c>
      <c r="V94">
        <v>5</v>
      </c>
      <c r="W94">
        <v>5</v>
      </c>
      <c r="X94">
        <v>5</v>
      </c>
      <c r="Y94">
        <v>6</v>
      </c>
      <c r="Z94">
        <v>5</v>
      </c>
      <c r="AA94">
        <v>6</v>
      </c>
      <c r="AB94">
        <v>5</v>
      </c>
      <c r="AC94">
        <v>1</v>
      </c>
      <c r="AD94">
        <v>5</v>
      </c>
      <c r="AE94" s="48">
        <f t="shared" si="49"/>
        <v>5.25</v>
      </c>
      <c r="AF94" s="35">
        <v>4</v>
      </c>
      <c r="AG94">
        <v>2</v>
      </c>
      <c r="AH94">
        <v>3</v>
      </c>
      <c r="AI94">
        <v>4</v>
      </c>
      <c r="AJ94">
        <v>6</v>
      </c>
      <c r="AK94">
        <v>5</v>
      </c>
      <c r="AL94">
        <v>5</v>
      </c>
      <c r="AM94">
        <v>3</v>
      </c>
      <c r="AN94" s="48">
        <f t="shared" si="47"/>
        <v>4</v>
      </c>
      <c r="AO94">
        <v>3</v>
      </c>
      <c r="AP94">
        <v>2</v>
      </c>
      <c r="AQ94">
        <v>4</v>
      </c>
      <c r="AR94">
        <v>3</v>
      </c>
      <c r="AS94">
        <v>4</v>
      </c>
      <c r="AT94">
        <v>6</v>
      </c>
      <c r="AU94" s="48">
        <f t="shared" si="48"/>
        <v>3.2</v>
      </c>
      <c r="AV94">
        <v>6</v>
      </c>
      <c r="AW94">
        <f t="shared" si="40"/>
        <v>4</v>
      </c>
      <c r="AX94">
        <f t="shared" si="41"/>
        <v>1</v>
      </c>
      <c r="AY94">
        <f t="shared" si="57"/>
        <v>5.25</v>
      </c>
      <c r="AZ94">
        <f t="shared" si="42"/>
        <v>1</v>
      </c>
      <c r="BA94" t="s">
        <v>297</v>
      </c>
      <c r="BB94" t="s">
        <v>104</v>
      </c>
      <c r="BC94" t="s">
        <v>427</v>
      </c>
      <c r="BD94">
        <v>1</v>
      </c>
      <c r="BF94">
        <f t="shared" si="43"/>
        <v>1</v>
      </c>
      <c r="BG94">
        <v>1</v>
      </c>
      <c r="BH94">
        <v>3</v>
      </c>
      <c r="BI94">
        <f t="shared" si="58"/>
        <v>1</v>
      </c>
      <c r="BJ94" t="s">
        <v>300</v>
      </c>
      <c r="BK94" t="s">
        <v>301</v>
      </c>
      <c r="BL94" s="1">
        <v>6.5046296296296302E-3</v>
      </c>
      <c r="BM94" t="s">
        <v>428</v>
      </c>
      <c r="BN94" s="5" t="s">
        <v>736</v>
      </c>
      <c r="BO94" s="5" t="s">
        <v>1150</v>
      </c>
      <c r="BP94" s="11" t="b">
        <f t="shared" ca="1" si="59"/>
        <v>0</v>
      </c>
      <c r="BQ94" s="11" t="b">
        <f t="shared" ca="1" si="59"/>
        <v>0</v>
      </c>
      <c r="BR94" s="11" t="b">
        <f t="shared" ca="1" si="59"/>
        <v>0</v>
      </c>
      <c r="BS94" s="11" t="b">
        <f t="shared" ca="1" si="59"/>
        <v>1</v>
      </c>
      <c r="BT94" s="11" t="b">
        <f t="shared" ca="1" si="59"/>
        <v>0</v>
      </c>
      <c r="BU94" s="11" t="b">
        <f t="shared" ca="1" si="59"/>
        <v>0</v>
      </c>
      <c r="BV94" s="5" t="s">
        <v>1057</v>
      </c>
      <c r="BX94" s="11" t="b">
        <f t="shared" ca="1" si="45"/>
        <v>1</v>
      </c>
      <c r="BY94" s="11" t="b">
        <f t="shared" si="50"/>
        <v>1</v>
      </c>
      <c r="BZ94" s="11" t="b">
        <f t="shared" ca="1" si="60"/>
        <v>0</v>
      </c>
      <c r="CA94" s="11" t="b">
        <f t="shared" ca="1" si="60"/>
        <v>0</v>
      </c>
      <c r="CB94" s="11" t="b">
        <f t="shared" ca="1" si="60"/>
        <v>0</v>
      </c>
      <c r="CC94" s="11" t="b">
        <f t="shared" ca="1" si="60"/>
        <v>0</v>
      </c>
      <c r="CD94" s="11" t="b">
        <f t="shared" ca="1" si="60"/>
        <v>0</v>
      </c>
      <c r="CE94" s="11" t="b">
        <f t="shared" ca="1" si="60"/>
        <v>0</v>
      </c>
      <c r="CF94" s="11" t="b">
        <f t="shared" ca="1" si="60"/>
        <v>0</v>
      </c>
      <c r="CG94" s="11" t="b">
        <f t="shared" ca="1" si="60"/>
        <v>0</v>
      </c>
      <c r="CH94" s="11" t="b">
        <f t="shared" ca="1" si="60"/>
        <v>0</v>
      </c>
      <c r="CI94" s="11" t="b">
        <f t="shared" ca="1" si="60"/>
        <v>0</v>
      </c>
      <c r="CJ94" s="11" t="b">
        <f t="shared" ca="1" si="60"/>
        <v>0</v>
      </c>
      <c r="CK94" s="11" t="b">
        <f t="shared" ca="1" si="60"/>
        <v>0</v>
      </c>
      <c r="CL94" s="11" t="b">
        <f t="shared" ca="1" si="60"/>
        <v>0</v>
      </c>
      <c r="CM94" s="11" t="b">
        <f t="shared" ca="1" si="60"/>
        <v>0</v>
      </c>
      <c r="CN94" s="11" t="b">
        <f t="shared" ca="1" si="51"/>
        <v>0</v>
      </c>
      <c r="CO94" s="11" t="b">
        <f t="shared" ca="1" si="46"/>
        <v>0</v>
      </c>
      <c r="CP94" t="s">
        <v>429</v>
      </c>
    </row>
    <row r="95" spans="1:94">
      <c r="A95" t="s">
        <v>436</v>
      </c>
      <c r="B95" t="s">
        <v>437</v>
      </c>
      <c r="C95" t="s">
        <v>281</v>
      </c>
      <c r="D95" t="s">
        <v>70</v>
      </c>
      <c r="E95" t="s">
        <v>144</v>
      </c>
      <c r="F95" t="s">
        <v>56</v>
      </c>
      <c r="G95" t="s">
        <v>96</v>
      </c>
      <c r="H95" t="s">
        <v>244</v>
      </c>
      <c r="I95" t="str">
        <f t="shared" si="39"/>
        <v>Uk</v>
      </c>
      <c r="J95" t="s">
        <v>74</v>
      </c>
      <c r="K95" t="s">
        <v>98</v>
      </c>
      <c r="L95">
        <v>2</v>
      </c>
      <c r="M95">
        <v>4</v>
      </c>
      <c r="N95">
        <v>4</v>
      </c>
      <c r="O95">
        <v>2</v>
      </c>
      <c r="P95">
        <v>6</v>
      </c>
      <c r="Q95">
        <v>4</v>
      </c>
      <c r="R95">
        <v>4</v>
      </c>
      <c r="S95">
        <v>1</v>
      </c>
      <c r="T95">
        <v>2</v>
      </c>
      <c r="V95">
        <v>4</v>
      </c>
      <c r="W95">
        <v>6</v>
      </c>
      <c r="X95">
        <v>3</v>
      </c>
      <c r="Y95">
        <v>5</v>
      </c>
      <c r="Z95">
        <v>4</v>
      </c>
      <c r="AA95">
        <v>6</v>
      </c>
      <c r="AB95">
        <v>5</v>
      </c>
      <c r="AC95">
        <v>4</v>
      </c>
      <c r="AD95">
        <v>2</v>
      </c>
      <c r="AE95" s="48">
        <f t="shared" si="49"/>
        <v>4.375</v>
      </c>
      <c r="AF95" s="35">
        <v>2</v>
      </c>
      <c r="AG95">
        <v>6</v>
      </c>
      <c r="AH95">
        <v>4</v>
      </c>
      <c r="AI95">
        <v>3</v>
      </c>
      <c r="AJ95">
        <v>6</v>
      </c>
      <c r="AK95">
        <v>3</v>
      </c>
      <c r="AL95">
        <v>2</v>
      </c>
      <c r="AM95">
        <v>3</v>
      </c>
      <c r="AN95" s="48">
        <f t="shared" si="47"/>
        <v>3.625</v>
      </c>
      <c r="AO95">
        <v>0</v>
      </c>
      <c r="AP95">
        <v>0</v>
      </c>
      <c r="AQ95">
        <v>0</v>
      </c>
      <c r="AR95">
        <v>0</v>
      </c>
      <c r="AS95">
        <v>0</v>
      </c>
      <c r="AT95">
        <v>6</v>
      </c>
      <c r="AU95" s="48">
        <f t="shared" si="48"/>
        <v>0</v>
      </c>
      <c r="AV95">
        <v>6</v>
      </c>
      <c r="AW95">
        <f t="shared" si="40"/>
        <v>3.625</v>
      </c>
      <c r="AX95">
        <f t="shared" si="41"/>
        <v>1</v>
      </c>
      <c r="AY95">
        <f t="shared" si="57"/>
        <v>4.375</v>
      </c>
      <c r="AZ95">
        <f t="shared" si="42"/>
        <v>1</v>
      </c>
      <c r="BA95" t="s">
        <v>86</v>
      </c>
      <c r="BB95" t="s">
        <v>438</v>
      </c>
      <c r="BC95" t="s">
        <v>439</v>
      </c>
      <c r="BD95">
        <v>1</v>
      </c>
      <c r="BF95">
        <f t="shared" si="43"/>
        <v>1</v>
      </c>
      <c r="BG95">
        <v>1</v>
      </c>
      <c r="BH95">
        <v>4</v>
      </c>
      <c r="BI95">
        <f t="shared" si="58"/>
        <v>1</v>
      </c>
      <c r="BJ95" t="s">
        <v>106</v>
      </c>
      <c r="BK95" t="s">
        <v>90</v>
      </c>
      <c r="BL95" s="1">
        <v>4.3749999999999995E-3</v>
      </c>
      <c r="BM95" t="s">
        <v>440</v>
      </c>
      <c r="BN95" s="5" t="s">
        <v>1042</v>
      </c>
      <c r="BP95" s="11" t="b">
        <f t="shared" ca="1" si="59"/>
        <v>0</v>
      </c>
      <c r="BQ95" s="11" t="b">
        <f t="shared" ca="1" si="59"/>
        <v>0</v>
      </c>
      <c r="BR95" s="11" t="b">
        <f t="shared" ca="1" si="59"/>
        <v>0</v>
      </c>
      <c r="BS95" s="11" t="b">
        <f t="shared" ca="1" si="59"/>
        <v>0</v>
      </c>
      <c r="BT95" s="11" t="b">
        <f t="shared" ca="1" si="59"/>
        <v>0</v>
      </c>
      <c r="BU95" s="11" t="b">
        <f t="shared" ca="1" si="59"/>
        <v>0</v>
      </c>
      <c r="BV95" s="5" t="s">
        <v>1047</v>
      </c>
      <c r="BW95" s="5" t="s">
        <v>1059</v>
      </c>
      <c r="BX95" s="11" t="b">
        <f t="shared" ca="1" si="45"/>
        <v>0</v>
      </c>
      <c r="BY95" s="11" t="b">
        <f t="shared" si="50"/>
        <v>0</v>
      </c>
      <c r="BZ95" s="11" t="b">
        <f t="shared" ca="1" si="60"/>
        <v>1</v>
      </c>
      <c r="CA95" s="11" t="b">
        <f t="shared" ca="1" si="60"/>
        <v>0</v>
      </c>
      <c r="CB95" s="11" t="b">
        <f t="shared" ca="1" si="60"/>
        <v>0</v>
      </c>
      <c r="CC95" s="11" t="b">
        <f t="shared" ca="1" si="60"/>
        <v>0</v>
      </c>
      <c r="CD95" s="11" t="b">
        <f t="shared" ca="1" si="60"/>
        <v>0</v>
      </c>
      <c r="CE95" s="11" t="b">
        <f t="shared" ca="1" si="60"/>
        <v>0</v>
      </c>
      <c r="CF95" s="11" t="b">
        <f t="shared" ca="1" si="60"/>
        <v>0</v>
      </c>
      <c r="CG95" s="11" t="b">
        <f t="shared" ca="1" si="60"/>
        <v>0</v>
      </c>
      <c r="CH95" s="11" t="b">
        <f t="shared" ca="1" si="60"/>
        <v>0</v>
      </c>
      <c r="CI95" s="11" t="b">
        <f t="shared" ca="1" si="60"/>
        <v>0</v>
      </c>
      <c r="CJ95" s="11" t="b">
        <f t="shared" ca="1" si="60"/>
        <v>0</v>
      </c>
      <c r="CK95" s="11" t="b">
        <f t="shared" ca="1" si="60"/>
        <v>0</v>
      </c>
      <c r="CL95" s="11" t="b">
        <f t="shared" ca="1" si="60"/>
        <v>0</v>
      </c>
      <c r="CM95" s="11" t="b">
        <f t="shared" ca="1" si="60"/>
        <v>0</v>
      </c>
      <c r="CN95" s="11" t="b">
        <f t="shared" ca="1" si="51"/>
        <v>0</v>
      </c>
      <c r="CO95" s="11" t="b">
        <f t="shared" ca="1" si="46"/>
        <v>0</v>
      </c>
    </row>
    <row r="96" spans="1:94">
      <c r="A96" t="s">
        <v>448</v>
      </c>
      <c r="B96" t="s">
        <v>449</v>
      </c>
      <c r="C96" t="s">
        <v>281</v>
      </c>
      <c r="D96" t="s">
        <v>54</v>
      </c>
      <c r="E96" t="s">
        <v>55</v>
      </c>
      <c r="F96" t="s">
        <v>116</v>
      </c>
      <c r="G96" t="s">
        <v>72</v>
      </c>
      <c r="H96" t="s">
        <v>450</v>
      </c>
      <c r="I96" t="str">
        <f t="shared" si="39"/>
        <v>london</v>
      </c>
      <c r="J96" t="s">
        <v>59</v>
      </c>
      <c r="K96" t="s">
        <v>98</v>
      </c>
      <c r="L96">
        <v>4</v>
      </c>
      <c r="M96">
        <v>3</v>
      </c>
      <c r="N96">
        <v>4</v>
      </c>
      <c r="O96">
        <v>2</v>
      </c>
      <c r="P96">
        <v>5</v>
      </c>
      <c r="Q96">
        <v>2</v>
      </c>
      <c r="R96">
        <v>3</v>
      </c>
      <c r="S96">
        <v>1</v>
      </c>
      <c r="T96">
        <v>2</v>
      </c>
      <c r="V96">
        <v>4</v>
      </c>
      <c r="W96">
        <v>5</v>
      </c>
      <c r="X96">
        <v>4</v>
      </c>
      <c r="Y96">
        <v>5</v>
      </c>
      <c r="Z96">
        <v>5</v>
      </c>
      <c r="AA96">
        <v>6</v>
      </c>
      <c r="AB96">
        <v>3</v>
      </c>
      <c r="AC96">
        <v>3</v>
      </c>
      <c r="AD96">
        <v>3</v>
      </c>
      <c r="AE96" s="48">
        <f t="shared" si="49"/>
        <v>4.375</v>
      </c>
      <c r="AF96" s="35">
        <v>2</v>
      </c>
      <c r="AG96">
        <v>5</v>
      </c>
      <c r="AH96">
        <v>3</v>
      </c>
      <c r="AI96">
        <v>3</v>
      </c>
      <c r="AJ96">
        <v>6</v>
      </c>
      <c r="AK96">
        <v>5</v>
      </c>
      <c r="AL96">
        <v>3</v>
      </c>
      <c r="AM96">
        <v>3</v>
      </c>
      <c r="AN96" s="48">
        <f t="shared" si="47"/>
        <v>3.75</v>
      </c>
      <c r="AO96">
        <v>3</v>
      </c>
      <c r="AP96">
        <v>4</v>
      </c>
      <c r="AQ96">
        <v>4</v>
      </c>
      <c r="AR96">
        <v>4</v>
      </c>
      <c r="AS96">
        <v>4</v>
      </c>
      <c r="AT96">
        <v>6</v>
      </c>
      <c r="AU96" s="48">
        <f t="shared" si="48"/>
        <v>3.8</v>
      </c>
      <c r="AV96">
        <v>5</v>
      </c>
      <c r="AW96">
        <f t="shared" si="40"/>
        <v>3.75</v>
      </c>
      <c r="AX96">
        <f t="shared" si="41"/>
        <v>1</v>
      </c>
      <c r="AY96">
        <f t="shared" si="57"/>
        <v>4.375</v>
      </c>
      <c r="AZ96">
        <f t="shared" si="42"/>
        <v>1</v>
      </c>
      <c r="BA96" t="s">
        <v>145</v>
      </c>
      <c r="BB96" t="s">
        <v>451</v>
      </c>
      <c r="BC96" t="s">
        <v>452</v>
      </c>
      <c r="BD96">
        <v>2</v>
      </c>
      <c r="BF96">
        <f t="shared" si="43"/>
        <v>2</v>
      </c>
      <c r="BG96">
        <v>1</v>
      </c>
      <c r="BH96">
        <v>2</v>
      </c>
      <c r="BI96">
        <f t="shared" si="58"/>
        <v>1</v>
      </c>
      <c r="BJ96" t="s">
        <v>453</v>
      </c>
      <c r="BK96" t="s">
        <v>149</v>
      </c>
      <c r="BL96" s="1">
        <v>4.1782407407407402E-3</v>
      </c>
      <c r="BN96" s="5" t="s">
        <v>1041</v>
      </c>
      <c r="BP96" s="11" t="b">
        <f t="shared" ca="1" si="59"/>
        <v>0</v>
      </c>
      <c r="BQ96" s="11" t="b">
        <f t="shared" ca="1" si="59"/>
        <v>0</v>
      </c>
      <c r="BR96" s="11" t="b">
        <f t="shared" ca="1" si="59"/>
        <v>0</v>
      </c>
      <c r="BS96" s="11" t="b">
        <f t="shared" ca="1" si="59"/>
        <v>0</v>
      </c>
      <c r="BT96" s="11" t="b">
        <f t="shared" ca="1" si="59"/>
        <v>0</v>
      </c>
      <c r="BU96" s="11" t="b">
        <f t="shared" ca="1" si="59"/>
        <v>0</v>
      </c>
      <c r="BX96" s="11" t="b">
        <f t="shared" ca="1" si="45"/>
        <v>0</v>
      </c>
      <c r="BY96" s="11" t="b">
        <f t="shared" si="50"/>
        <v>0</v>
      </c>
      <c r="BZ96" s="11" t="b">
        <f t="shared" ca="1" si="60"/>
        <v>0</v>
      </c>
      <c r="CA96" s="11" t="b">
        <f t="shared" ca="1" si="60"/>
        <v>0</v>
      </c>
      <c r="CB96" s="11" t="b">
        <f t="shared" ca="1" si="60"/>
        <v>0</v>
      </c>
      <c r="CC96" s="11" t="b">
        <f t="shared" ca="1" si="60"/>
        <v>0</v>
      </c>
      <c r="CD96" s="11" t="b">
        <f t="shared" ca="1" si="60"/>
        <v>0</v>
      </c>
      <c r="CE96" s="11" t="b">
        <f t="shared" ca="1" si="60"/>
        <v>0</v>
      </c>
      <c r="CF96" s="11" t="b">
        <f t="shared" ca="1" si="60"/>
        <v>0</v>
      </c>
      <c r="CG96" s="11" t="b">
        <f t="shared" ca="1" si="60"/>
        <v>0</v>
      </c>
      <c r="CH96" s="11" t="b">
        <f t="shared" ca="1" si="60"/>
        <v>0</v>
      </c>
      <c r="CI96" s="11" t="b">
        <f t="shared" ca="1" si="60"/>
        <v>0</v>
      </c>
      <c r="CJ96" s="11" t="b">
        <f t="shared" ca="1" si="60"/>
        <v>0</v>
      </c>
      <c r="CK96" s="11" t="b">
        <f t="shared" ca="1" si="60"/>
        <v>0</v>
      </c>
      <c r="CL96" s="11" t="b">
        <f t="shared" ca="1" si="60"/>
        <v>0</v>
      </c>
      <c r="CM96" s="11" t="b">
        <f t="shared" ca="1" si="60"/>
        <v>0</v>
      </c>
      <c r="CN96" s="11" t="b">
        <f t="shared" ca="1" si="51"/>
        <v>0</v>
      </c>
      <c r="CO96" s="11" t="b">
        <f t="shared" ca="1" si="46"/>
        <v>0</v>
      </c>
    </row>
    <row r="97" spans="1:94">
      <c r="A97" t="s">
        <v>460</v>
      </c>
      <c r="B97" t="s">
        <v>461</v>
      </c>
      <c r="C97" t="s">
        <v>281</v>
      </c>
      <c r="D97" t="s">
        <v>54</v>
      </c>
      <c r="E97" t="s">
        <v>144</v>
      </c>
      <c r="F97" t="s">
        <v>116</v>
      </c>
      <c r="G97" t="s">
        <v>72</v>
      </c>
      <c r="H97" t="s">
        <v>125</v>
      </c>
      <c r="I97" t="str">
        <f t="shared" ref="I97:I128" si="61">H97</f>
        <v>United Kingdom</v>
      </c>
      <c r="J97" t="s">
        <v>59</v>
      </c>
      <c r="K97" t="s">
        <v>98</v>
      </c>
      <c r="L97">
        <v>1</v>
      </c>
      <c r="M97">
        <v>3</v>
      </c>
      <c r="N97">
        <v>3</v>
      </c>
      <c r="O97">
        <v>3</v>
      </c>
      <c r="P97">
        <v>4</v>
      </c>
      <c r="Q97">
        <v>5</v>
      </c>
      <c r="R97">
        <v>3</v>
      </c>
      <c r="S97">
        <v>1</v>
      </c>
      <c r="T97">
        <v>2</v>
      </c>
      <c r="V97">
        <v>1</v>
      </c>
      <c r="W97">
        <v>5</v>
      </c>
      <c r="X97">
        <v>1</v>
      </c>
      <c r="Y97">
        <v>5</v>
      </c>
      <c r="Z97">
        <v>4</v>
      </c>
      <c r="AA97">
        <v>5</v>
      </c>
      <c r="AB97">
        <v>2</v>
      </c>
      <c r="AC97">
        <v>3</v>
      </c>
      <c r="AD97">
        <v>3</v>
      </c>
      <c r="AE97" s="48">
        <f t="shared" si="49"/>
        <v>3.25</v>
      </c>
      <c r="AF97" s="35">
        <v>5</v>
      </c>
      <c r="AG97">
        <v>4</v>
      </c>
      <c r="AH97">
        <v>5</v>
      </c>
      <c r="AI97">
        <v>5</v>
      </c>
      <c r="AJ97">
        <v>6</v>
      </c>
      <c r="AK97">
        <v>6</v>
      </c>
      <c r="AL97">
        <v>6</v>
      </c>
      <c r="AM97">
        <v>2</v>
      </c>
      <c r="AN97" s="48">
        <f t="shared" si="47"/>
        <v>4.875</v>
      </c>
      <c r="AO97">
        <v>5</v>
      </c>
      <c r="AP97">
        <v>4</v>
      </c>
      <c r="AQ97">
        <v>5</v>
      </c>
      <c r="AR97">
        <v>5</v>
      </c>
      <c r="AS97">
        <v>5</v>
      </c>
      <c r="AT97">
        <v>6</v>
      </c>
      <c r="AU97" s="48">
        <f t="shared" si="48"/>
        <v>4.8</v>
      </c>
      <c r="AV97">
        <v>5</v>
      </c>
      <c r="AW97">
        <f t="shared" ref="AW97:AW128" si="62">AVERAGE(AF97,AG97,AH97,AI97,AJ97,AK97,AL97,AM97)</f>
        <v>4.875</v>
      </c>
      <c r="AX97">
        <f t="shared" ref="AX97:AX128" si="63">IF(AW97&gt;3,1,0)</f>
        <v>1</v>
      </c>
      <c r="AY97">
        <f t="shared" si="57"/>
        <v>3.25</v>
      </c>
      <c r="AZ97">
        <f t="shared" ref="AZ97:AZ128" si="64">IF(AY97&gt;3, 1, 0)</f>
        <v>1</v>
      </c>
      <c r="BA97" t="s">
        <v>145</v>
      </c>
      <c r="BB97" t="s">
        <v>166</v>
      </c>
      <c r="BC97" t="s">
        <v>462</v>
      </c>
      <c r="BD97">
        <v>1</v>
      </c>
      <c r="BF97">
        <f t="shared" ref="BF97:BF128" si="65">IF(BE97="",BD97,BE97)</f>
        <v>1</v>
      </c>
      <c r="BG97">
        <v>1</v>
      </c>
      <c r="BH97">
        <v>2</v>
      </c>
      <c r="BI97">
        <f t="shared" si="58"/>
        <v>1</v>
      </c>
      <c r="BJ97" t="s">
        <v>463</v>
      </c>
      <c r="BK97" t="s">
        <v>149</v>
      </c>
      <c r="BL97" s="1">
        <v>2.5347222222222221E-3</v>
      </c>
      <c r="BM97" t="s">
        <v>464</v>
      </c>
      <c r="BN97" s="5" t="s">
        <v>1042</v>
      </c>
      <c r="BP97" s="11" t="b">
        <f t="shared" ca="1" si="59"/>
        <v>0</v>
      </c>
      <c r="BQ97" s="11" t="b">
        <f t="shared" ca="1" si="59"/>
        <v>0</v>
      </c>
      <c r="BR97" s="11" t="b">
        <f t="shared" ca="1" si="59"/>
        <v>0</v>
      </c>
      <c r="BS97" s="11" t="b">
        <f t="shared" ca="1" si="59"/>
        <v>0</v>
      </c>
      <c r="BT97" s="11" t="b">
        <f t="shared" ca="1" si="59"/>
        <v>0</v>
      </c>
      <c r="BU97" s="11" t="b">
        <f t="shared" ca="1" si="59"/>
        <v>0</v>
      </c>
      <c r="BV97" s="5" t="s">
        <v>1054</v>
      </c>
      <c r="BX97" s="11" t="b">
        <f t="shared" ref="BX97:BX128" ca="1" si="66">ISNUMBER(SEARCH($BX$2,BV97))</f>
        <v>0</v>
      </c>
      <c r="BY97" s="11" t="b">
        <f t="shared" si="50"/>
        <v>1</v>
      </c>
      <c r="BZ97" s="11" t="b">
        <f t="shared" ca="1" si="60"/>
        <v>0</v>
      </c>
      <c r="CA97" s="11" t="b">
        <f t="shared" ca="1" si="60"/>
        <v>0</v>
      </c>
      <c r="CB97" s="11" t="b">
        <f t="shared" ca="1" si="60"/>
        <v>0</v>
      </c>
      <c r="CC97" s="11" t="b">
        <f t="shared" ca="1" si="60"/>
        <v>0</v>
      </c>
      <c r="CD97" s="11" t="b">
        <f t="shared" ca="1" si="60"/>
        <v>0</v>
      </c>
      <c r="CE97" s="11" t="b">
        <f t="shared" ca="1" si="60"/>
        <v>0</v>
      </c>
      <c r="CF97" s="11" t="b">
        <f t="shared" ca="1" si="60"/>
        <v>0</v>
      </c>
      <c r="CG97" s="11" t="b">
        <f t="shared" ca="1" si="60"/>
        <v>0</v>
      </c>
      <c r="CH97" s="11" t="b">
        <f t="shared" ca="1" si="60"/>
        <v>0</v>
      </c>
      <c r="CI97" s="11" t="b">
        <f t="shared" ca="1" si="60"/>
        <v>0</v>
      </c>
      <c r="CJ97" s="11" t="b">
        <f t="shared" ca="1" si="60"/>
        <v>0</v>
      </c>
      <c r="CK97" s="11" t="b">
        <f t="shared" ca="1" si="60"/>
        <v>0</v>
      </c>
      <c r="CL97" s="11" t="b">
        <f t="shared" ca="1" si="60"/>
        <v>0</v>
      </c>
      <c r="CM97" s="11" t="b">
        <f t="shared" ca="1" si="60"/>
        <v>0</v>
      </c>
      <c r="CN97" s="11" t="b">
        <f t="shared" ca="1" si="51"/>
        <v>0</v>
      </c>
      <c r="CO97" s="11" t="b">
        <f t="shared" ref="CO97:CO128" ca="1" si="67">ISNUMBER(SEARCH($CO$2,$BW97))</f>
        <v>0</v>
      </c>
      <c r="CP97" t="s">
        <v>465</v>
      </c>
    </row>
    <row r="98" spans="1:94">
      <c r="A98" t="s">
        <v>466</v>
      </c>
      <c r="B98" t="s">
        <v>467</v>
      </c>
      <c r="C98" t="s">
        <v>281</v>
      </c>
      <c r="D98" t="s">
        <v>70</v>
      </c>
      <c r="E98" t="s">
        <v>144</v>
      </c>
      <c r="F98" t="s">
        <v>56</v>
      </c>
      <c r="G98" t="s">
        <v>96</v>
      </c>
      <c r="H98" t="s">
        <v>244</v>
      </c>
      <c r="I98" t="str">
        <f t="shared" si="61"/>
        <v>Uk</v>
      </c>
      <c r="J98" t="s">
        <v>59</v>
      </c>
      <c r="K98" t="s">
        <v>98</v>
      </c>
      <c r="L98">
        <v>3</v>
      </c>
      <c r="M98">
        <v>4</v>
      </c>
      <c r="N98">
        <v>4</v>
      </c>
      <c r="O98">
        <v>4</v>
      </c>
      <c r="P98">
        <v>5</v>
      </c>
      <c r="Q98">
        <v>5</v>
      </c>
      <c r="R98">
        <v>3</v>
      </c>
      <c r="S98">
        <v>1</v>
      </c>
      <c r="T98">
        <v>2</v>
      </c>
      <c r="V98">
        <v>4</v>
      </c>
      <c r="W98">
        <v>6</v>
      </c>
      <c r="X98">
        <v>1</v>
      </c>
      <c r="Y98">
        <v>5</v>
      </c>
      <c r="Z98">
        <v>5</v>
      </c>
      <c r="AA98">
        <v>6</v>
      </c>
      <c r="AB98">
        <v>4</v>
      </c>
      <c r="AC98">
        <v>0</v>
      </c>
      <c r="AD98">
        <v>6</v>
      </c>
      <c r="AE98" s="48">
        <f t="shared" si="49"/>
        <v>4.625</v>
      </c>
      <c r="AF98" s="35">
        <v>1</v>
      </c>
      <c r="AG98">
        <v>2</v>
      </c>
      <c r="AH98">
        <v>3</v>
      </c>
      <c r="AI98">
        <v>3</v>
      </c>
      <c r="AJ98">
        <v>6</v>
      </c>
      <c r="AK98">
        <v>3</v>
      </c>
      <c r="AL98">
        <v>5</v>
      </c>
      <c r="AM98">
        <v>2</v>
      </c>
      <c r="AN98" s="48">
        <f t="shared" si="47"/>
        <v>3.125</v>
      </c>
      <c r="AO98">
        <v>1</v>
      </c>
      <c r="AP98">
        <v>1</v>
      </c>
      <c r="AQ98">
        <v>1</v>
      </c>
      <c r="AR98">
        <v>1</v>
      </c>
      <c r="AS98">
        <v>1</v>
      </c>
      <c r="AT98">
        <v>6</v>
      </c>
      <c r="AU98" s="48">
        <f t="shared" si="48"/>
        <v>1</v>
      </c>
      <c r="AV98">
        <v>5</v>
      </c>
      <c r="AW98">
        <f t="shared" si="62"/>
        <v>3.125</v>
      </c>
      <c r="AX98">
        <f t="shared" si="63"/>
        <v>1</v>
      </c>
      <c r="AY98">
        <f t="shared" si="57"/>
        <v>4.625</v>
      </c>
      <c r="AZ98">
        <f t="shared" si="64"/>
        <v>1</v>
      </c>
      <c r="BA98" t="s">
        <v>86</v>
      </c>
      <c r="BB98" t="s">
        <v>270</v>
      </c>
      <c r="BC98" t="s">
        <v>468</v>
      </c>
      <c r="BD98">
        <v>2</v>
      </c>
      <c r="BF98">
        <f t="shared" si="65"/>
        <v>2</v>
      </c>
      <c r="BG98">
        <v>1</v>
      </c>
      <c r="BH98">
        <v>2</v>
      </c>
      <c r="BI98">
        <f t="shared" si="58"/>
        <v>1</v>
      </c>
      <c r="BJ98" t="s">
        <v>469</v>
      </c>
      <c r="BK98" t="s">
        <v>90</v>
      </c>
      <c r="BL98" s="1">
        <v>5.8449074074074072E-3</v>
      </c>
      <c r="BM98" t="s">
        <v>470</v>
      </c>
      <c r="BN98" s="5" t="s">
        <v>1042</v>
      </c>
      <c r="BP98" s="11" t="b">
        <f t="shared" ca="1" si="59"/>
        <v>0</v>
      </c>
      <c r="BQ98" s="11" t="b">
        <f t="shared" ca="1" si="59"/>
        <v>0</v>
      </c>
      <c r="BR98" s="11" t="b">
        <f t="shared" ca="1" si="59"/>
        <v>0</v>
      </c>
      <c r="BS98" s="11" t="b">
        <f t="shared" ca="1" si="59"/>
        <v>0</v>
      </c>
      <c r="BT98" s="11" t="b">
        <f t="shared" ca="1" si="59"/>
        <v>0</v>
      </c>
      <c r="BU98" s="11" t="b">
        <f t="shared" ca="1" si="59"/>
        <v>0</v>
      </c>
      <c r="BV98" s="5" t="s">
        <v>1061</v>
      </c>
      <c r="BW98" s="5" t="s">
        <v>1062</v>
      </c>
      <c r="BX98" s="11" t="b">
        <f t="shared" ca="1" si="66"/>
        <v>0</v>
      </c>
      <c r="BY98" s="11" t="b">
        <f t="shared" si="50"/>
        <v>1</v>
      </c>
      <c r="BZ98" s="11" t="b">
        <f t="shared" ca="1" si="60"/>
        <v>1</v>
      </c>
      <c r="CA98" s="11" t="b">
        <f t="shared" ca="1" si="60"/>
        <v>0</v>
      </c>
      <c r="CB98" s="11" t="b">
        <f t="shared" ca="1" si="60"/>
        <v>0</v>
      </c>
      <c r="CC98" s="11" t="b">
        <f t="shared" ca="1" si="60"/>
        <v>0</v>
      </c>
      <c r="CD98" s="11" t="b">
        <f t="shared" ca="1" si="60"/>
        <v>0</v>
      </c>
      <c r="CE98" s="11" t="b">
        <f t="shared" ca="1" si="60"/>
        <v>0</v>
      </c>
      <c r="CF98" s="11" t="b">
        <f t="shared" ca="1" si="60"/>
        <v>0</v>
      </c>
      <c r="CG98" s="11" t="b">
        <f t="shared" ca="1" si="60"/>
        <v>0</v>
      </c>
      <c r="CH98" s="11" t="b">
        <f t="shared" ca="1" si="60"/>
        <v>0</v>
      </c>
      <c r="CI98" s="11" t="b">
        <f t="shared" ca="1" si="60"/>
        <v>0</v>
      </c>
      <c r="CJ98" s="11" t="b">
        <f t="shared" ca="1" si="60"/>
        <v>0</v>
      </c>
      <c r="CK98" s="11" t="b">
        <f t="shared" ca="1" si="60"/>
        <v>0</v>
      </c>
      <c r="CL98" s="11" t="b">
        <f t="shared" ca="1" si="60"/>
        <v>0</v>
      </c>
      <c r="CM98" s="11" t="b">
        <f t="shared" ca="1" si="60"/>
        <v>0</v>
      </c>
      <c r="CN98" s="11" t="b">
        <f t="shared" ca="1" si="51"/>
        <v>0</v>
      </c>
      <c r="CO98" s="11" t="b">
        <f t="shared" ca="1" si="67"/>
        <v>1</v>
      </c>
    </row>
    <row r="99" spans="1:94">
      <c r="A99" t="s">
        <v>471</v>
      </c>
      <c r="B99" t="s">
        <v>472</v>
      </c>
      <c r="C99" t="s">
        <v>281</v>
      </c>
      <c r="D99" t="s">
        <v>54</v>
      </c>
      <c r="E99" t="s">
        <v>71</v>
      </c>
      <c r="F99" t="s">
        <v>83</v>
      </c>
      <c r="G99" t="s">
        <v>96</v>
      </c>
      <c r="H99" t="s">
        <v>84</v>
      </c>
      <c r="I99" t="str">
        <f t="shared" si="61"/>
        <v>United States</v>
      </c>
      <c r="J99" t="s">
        <v>59</v>
      </c>
      <c r="K99" t="s">
        <v>60</v>
      </c>
      <c r="L99">
        <v>1</v>
      </c>
      <c r="M99">
        <v>1</v>
      </c>
      <c r="N99">
        <v>1</v>
      </c>
      <c r="O99">
        <v>1</v>
      </c>
      <c r="P99">
        <v>3</v>
      </c>
      <c r="Q99">
        <v>2</v>
      </c>
      <c r="R99">
        <v>2</v>
      </c>
      <c r="S99">
        <v>1</v>
      </c>
      <c r="T99">
        <v>3</v>
      </c>
      <c r="V99">
        <v>3</v>
      </c>
      <c r="W99">
        <v>2</v>
      </c>
      <c r="X99">
        <v>3</v>
      </c>
      <c r="Y99">
        <v>3</v>
      </c>
      <c r="Z99">
        <v>3</v>
      </c>
      <c r="AA99">
        <v>3</v>
      </c>
      <c r="AB99">
        <v>4</v>
      </c>
      <c r="AC99">
        <v>3</v>
      </c>
      <c r="AD99">
        <v>3</v>
      </c>
      <c r="AE99" s="48">
        <f t="shared" si="49"/>
        <v>3</v>
      </c>
      <c r="AF99" s="35">
        <v>5</v>
      </c>
      <c r="AG99">
        <v>4</v>
      </c>
      <c r="AH99">
        <v>5</v>
      </c>
      <c r="AI99">
        <v>4</v>
      </c>
      <c r="AJ99">
        <v>4</v>
      </c>
      <c r="AK99">
        <v>4</v>
      </c>
      <c r="AL99">
        <v>4</v>
      </c>
      <c r="AM99">
        <v>3</v>
      </c>
      <c r="AN99" s="48">
        <f t="shared" si="47"/>
        <v>4.125</v>
      </c>
      <c r="AO99">
        <v>4</v>
      </c>
      <c r="AP99">
        <v>4</v>
      </c>
      <c r="AQ99">
        <v>4</v>
      </c>
      <c r="AR99">
        <v>4</v>
      </c>
      <c r="AS99">
        <v>3</v>
      </c>
      <c r="AT99">
        <v>6</v>
      </c>
      <c r="AU99" s="48">
        <f t="shared" si="48"/>
        <v>3.8</v>
      </c>
      <c r="AV99">
        <v>3</v>
      </c>
      <c r="AW99">
        <f t="shared" si="62"/>
        <v>4.125</v>
      </c>
      <c r="AX99">
        <f t="shared" si="63"/>
        <v>1</v>
      </c>
      <c r="AY99">
        <f t="shared" si="57"/>
        <v>3</v>
      </c>
      <c r="AZ99">
        <f t="shared" si="64"/>
        <v>0</v>
      </c>
      <c r="BA99" t="s">
        <v>86</v>
      </c>
      <c r="BB99" t="s">
        <v>473</v>
      </c>
      <c r="BC99" t="s">
        <v>474</v>
      </c>
      <c r="BD99">
        <v>1</v>
      </c>
      <c r="BF99">
        <f t="shared" si="65"/>
        <v>1</v>
      </c>
      <c r="BG99">
        <v>2</v>
      </c>
      <c r="BH99">
        <v>4</v>
      </c>
      <c r="BI99">
        <f t="shared" si="58"/>
        <v>1</v>
      </c>
      <c r="BJ99" t="s">
        <v>475</v>
      </c>
      <c r="BK99" t="s">
        <v>476</v>
      </c>
      <c r="BL99" s="1">
        <v>4.6527777777777774E-3</v>
      </c>
      <c r="BM99" t="s">
        <v>477</v>
      </c>
      <c r="BN99" s="5" t="s">
        <v>736</v>
      </c>
      <c r="BO99" s="5" t="s">
        <v>1151</v>
      </c>
      <c r="BP99" s="11" t="b">
        <f t="shared" ca="1" si="59"/>
        <v>0</v>
      </c>
      <c r="BQ99" s="11" t="b">
        <f t="shared" ca="1" si="59"/>
        <v>1</v>
      </c>
      <c r="BR99" s="11" t="b">
        <f t="shared" ca="1" si="59"/>
        <v>0</v>
      </c>
      <c r="BS99" s="11" t="b">
        <f t="shared" ca="1" si="59"/>
        <v>0</v>
      </c>
      <c r="BT99" s="11" t="b">
        <f t="shared" ca="1" si="59"/>
        <v>0</v>
      </c>
      <c r="BU99" s="11" t="b">
        <f t="shared" ca="1" si="59"/>
        <v>0</v>
      </c>
      <c r="BX99" s="11" t="b">
        <f t="shared" ca="1" si="66"/>
        <v>0</v>
      </c>
      <c r="BY99" s="11" t="b">
        <f t="shared" si="50"/>
        <v>0</v>
      </c>
      <c r="BZ99" s="11" t="b">
        <f t="shared" ca="1" si="60"/>
        <v>0</v>
      </c>
      <c r="CA99" s="11" t="b">
        <f t="shared" ca="1" si="60"/>
        <v>0</v>
      </c>
      <c r="CB99" s="11" t="b">
        <f t="shared" ca="1" si="60"/>
        <v>0</v>
      </c>
      <c r="CC99" s="11" t="b">
        <f t="shared" ca="1" si="60"/>
        <v>0</v>
      </c>
      <c r="CD99" s="11" t="b">
        <f t="shared" ca="1" si="60"/>
        <v>0</v>
      </c>
      <c r="CE99" s="11" t="b">
        <f t="shared" ca="1" si="60"/>
        <v>0</v>
      </c>
      <c r="CF99" s="11" t="b">
        <f t="shared" ca="1" si="60"/>
        <v>0</v>
      </c>
      <c r="CG99" s="11" t="b">
        <f t="shared" ca="1" si="60"/>
        <v>0</v>
      </c>
      <c r="CH99" s="11" t="b">
        <f t="shared" ca="1" si="60"/>
        <v>0</v>
      </c>
      <c r="CI99" s="11" t="b">
        <f t="shared" ca="1" si="60"/>
        <v>0</v>
      </c>
      <c r="CJ99" s="11" t="b">
        <f t="shared" ca="1" si="60"/>
        <v>0</v>
      </c>
      <c r="CK99" s="11" t="b">
        <f t="shared" ca="1" si="60"/>
        <v>0</v>
      </c>
      <c r="CL99" s="11" t="b">
        <f t="shared" ca="1" si="60"/>
        <v>0</v>
      </c>
      <c r="CM99" s="11" t="b">
        <f t="shared" ca="1" si="60"/>
        <v>0</v>
      </c>
      <c r="CN99" s="11" t="b">
        <f t="shared" ca="1" si="51"/>
        <v>0</v>
      </c>
      <c r="CO99" s="11" t="b">
        <f t="shared" ca="1" si="67"/>
        <v>0</v>
      </c>
      <c r="CP99" t="s">
        <v>429</v>
      </c>
    </row>
    <row r="100" spans="1:94">
      <c r="A100" t="s">
        <v>508</v>
      </c>
      <c r="B100" t="s">
        <v>509</v>
      </c>
      <c r="C100" t="s">
        <v>281</v>
      </c>
      <c r="D100" t="s">
        <v>81</v>
      </c>
      <c r="E100" t="s">
        <v>82</v>
      </c>
      <c r="F100" t="s">
        <v>83</v>
      </c>
      <c r="G100" t="s">
        <v>96</v>
      </c>
      <c r="H100" t="s">
        <v>510</v>
      </c>
      <c r="I100" t="str">
        <f t="shared" si="61"/>
        <v>England</v>
      </c>
      <c r="J100" t="s">
        <v>74</v>
      </c>
      <c r="K100" t="s">
        <v>60</v>
      </c>
      <c r="L100">
        <v>3</v>
      </c>
      <c r="M100">
        <v>3</v>
      </c>
      <c r="N100">
        <v>4</v>
      </c>
      <c r="O100">
        <v>1</v>
      </c>
      <c r="P100">
        <v>5</v>
      </c>
      <c r="Q100">
        <v>4</v>
      </c>
      <c r="R100">
        <v>6</v>
      </c>
      <c r="S100">
        <v>1</v>
      </c>
      <c r="T100">
        <v>2</v>
      </c>
      <c r="V100">
        <v>5</v>
      </c>
      <c r="W100">
        <v>5</v>
      </c>
      <c r="X100">
        <v>3</v>
      </c>
      <c r="Y100">
        <v>3</v>
      </c>
      <c r="Z100">
        <v>4</v>
      </c>
      <c r="AA100">
        <v>5</v>
      </c>
      <c r="AB100">
        <v>4</v>
      </c>
      <c r="AC100">
        <v>0</v>
      </c>
      <c r="AD100">
        <v>6</v>
      </c>
      <c r="AE100" s="48">
        <f t="shared" si="49"/>
        <v>4.375</v>
      </c>
      <c r="AF100" s="35">
        <v>2</v>
      </c>
      <c r="AG100">
        <v>1</v>
      </c>
      <c r="AH100">
        <v>4</v>
      </c>
      <c r="AI100">
        <v>3</v>
      </c>
      <c r="AJ100">
        <v>4</v>
      </c>
      <c r="AK100">
        <v>4</v>
      </c>
      <c r="AL100">
        <v>4</v>
      </c>
      <c r="AM100">
        <v>4</v>
      </c>
      <c r="AN100" s="48">
        <f t="shared" si="47"/>
        <v>3.25</v>
      </c>
      <c r="AO100">
        <v>5</v>
      </c>
      <c r="AP100">
        <v>4</v>
      </c>
      <c r="AQ100">
        <v>5</v>
      </c>
      <c r="AR100">
        <v>4</v>
      </c>
      <c r="AS100">
        <v>4</v>
      </c>
      <c r="AT100">
        <v>6</v>
      </c>
      <c r="AU100" s="48">
        <f t="shared" si="48"/>
        <v>4.4000000000000004</v>
      </c>
      <c r="AV100">
        <v>4</v>
      </c>
      <c r="AW100">
        <f t="shared" si="62"/>
        <v>3.25</v>
      </c>
      <c r="AX100">
        <f t="shared" si="63"/>
        <v>1</v>
      </c>
      <c r="AY100">
        <f t="shared" si="57"/>
        <v>4.375</v>
      </c>
      <c r="AZ100">
        <f t="shared" si="64"/>
        <v>1</v>
      </c>
      <c r="BA100" t="s">
        <v>282</v>
      </c>
      <c r="BB100" t="s">
        <v>511</v>
      </c>
      <c r="BC100" t="s">
        <v>512</v>
      </c>
      <c r="BD100">
        <v>1</v>
      </c>
      <c r="BF100">
        <f t="shared" si="65"/>
        <v>1</v>
      </c>
      <c r="BG100">
        <v>1</v>
      </c>
      <c r="BH100">
        <v>2</v>
      </c>
      <c r="BI100">
        <f t="shared" si="58"/>
        <v>1</v>
      </c>
      <c r="BJ100" t="s">
        <v>285</v>
      </c>
      <c r="BK100" t="s">
        <v>286</v>
      </c>
      <c r="BL100" s="1">
        <v>5.0115740740740737E-3</v>
      </c>
      <c r="BM100" t="s">
        <v>513</v>
      </c>
      <c r="BN100" s="5" t="s">
        <v>736</v>
      </c>
      <c r="BO100" s="5" t="s">
        <v>1159</v>
      </c>
      <c r="BP100" s="11" t="b">
        <f t="shared" ca="1" si="59"/>
        <v>0</v>
      </c>
      <c r="BQ100" s="11" t="b">
        <f t="shared" ca="1" si="59"/>
        <v>0</v>
      </c>
      <c r="BR100" s="11" t="b">
        <f t="shared" ca="1" si="59"/>
        <v>1</v>
      </c>
      <c r="BS100" s="11" t="b">
        <f t="shared" ca="1" si="59"/>
        <v>0</v>
      </c>
      <c r="BT100" s="11" t="b">
        <f t="shared" ca="1" si="59"/>
        <v>0</v>
      </c>
      <c r="BU100" s="11" t="b">
        <f t="shared" ca="1" si="59"/>
        <v>0</v>
      </c>
      <c r="BX100" s="11" t="b">
        <f t="shared" ca="1" si="66"/>
        <v>0</v>
      </c>
      <c r="BY100" s="11" t="b">
        <f t="shared" ref="BY100:BY131" si="68">ISNUMBER(SEARCH("NLU",BV100))</f>
        <v>0</v>
      </c>
      <c r="BZ100" s="11" t="b">
        <f t="shared" ca="1" si="60"/>
        <v>0</v>
      </c>
      <c r="CA100" s="11" t="b">
        <f t="shared" ca="1" si="60"/>
        <v>0</v>
      </c>
      <c r="CB100" s="11" t="b">
        <f t="shared" ca="1" si="60"/>
        <v>0</v>
      </c>
      <c r="CC100" s="11" t="b">
        <f t="shared" ca="1" si="60"/>
        <v>0</v>
      </c>
      <c r="CD100" s="11" t="b">
        <f t="shared" ca="1" si="60"/>
        <v>0</v>
      </c>
      <c r="CE100" s="11" t="b">
        <f t="shared" ca="1" si="60"/>
        <v>0</v>
      </c>
      <c r="CF100" s="11" t="b">
        <f t="shared" ca="1" si="60"/>
        <v>0</v>
      </c>
      <c r="CG100" s="11" t="b">
        <f t="shared" ca="1" si="60"/>
        <v>0</v>
      </c>
      <c r="CH100" s="11" t="b">
        <f t="shared" ca="1" si="60"/>
        <v>0</v>
      </c>
      <c r="CI100" s="11" t="b">
        <f t="shared" ca="1" si="60"/>
        <v>0</v>
      </c>
      <c r="CJ100" s="11" t="b">
        <f t="shared" ca="1" si="60"/>
        <v>0</v>
      </c>
      <c r="CK100" s="11" t="b">
        <f t="shared" ca="1" si="60"/>
        <v>0</v>
      </c>
      <c r="CL100" s="11" t="b">
        <f t="shared" ca="1" si="60"/>
        <v>0</v>
      </c>
      <c r="CM100" s="11" t="b">
        <f t="shared" ca="1" si="60"/>
        <v>0</v>
      </c>
      <c r="CN100" s="11" t="b">
        <f t="shared" ref="CN100:CN131" ca="1" si="69">ISNUMBER(SEARCH($CN$2,BW100))</f>
        <v>0</v>
      </c>
      <c r="CO100" s="11" t="b">
        <f t="shared" ca="1" si="67"/>
        <v>0</v>
      </c>
      <c r="CP100" t="s">
        <v>514</v>
      </c>
    </row>
    <row r="101" spans="1:94">
      <c r="A101" t="s">
        <v>515</v>
      </c>
      <c r="B101" t="s">
        <v>516</v>
      </c>
      <c r="C101" t="s">
        <v>281</v>
      </c>
      <c r="D101" t="s">
        <v>70</v>
      </c>
      <c r="E101" t="s">
        <v>71</v>
      </c>
      <c r="F101" t="s">
        <v>56</v>
      </c>
      <c r="G101" t="s">
        <v>124</v>
      </c>
      <c r="H101" t="s">
        <v>125</v>
      </c>
      <c r="I101" t="str">
        <f t="shared" si="61"/>
        <v>United Kingdom</v>
      </c>
      <c r="J101" t="s">
        <v>59</v>
      </c>
      <c r="K101" t="s">
        <v>98</v>
      </c>
      <c r="L101">
        <v>4</v>
      </c>
      <c r="M101">
        <v>4</v>
      </c>
      <c r="N101">
        <v>5</v>
      </c>
      <c r="O101">
        <v>4</v>
      </c>
      <c r="P101">
        <v>5</v>
      </c>
      <c r="Q101">
        <v>5</v>
      </c>
      <c r="R101">
        <v>5</v>
      </c>
      <c r="S101">
        <v>1</v>
      </c>
      <c r="T101">
        <v>3</v>
      </c>
      <c r="V101">
        <v>6</v>
      </c>
      <c r="W101">
        <v>6</v>
      </c>
      <c r="X101">
        <v>5</v>
      </c>
      <c r="Y101">
        <v>6</v>
      </c>
      <c r="Z101">
        <v>5</v>
      </c>
      <c r="AA101">
        <v>6</v>
      </c>
      <c r="AB101">
        <v>5</v>
      </c>
      <c r="AC101">
        <v>1</v>
      </c>
      <c r="AD101">
        <v>5</v>
      </c>
      <c r="AE101" s="48">
        <f t="shared" si="49"/>
        <v>5.5</v>
      </c>
      <c r="AF101" s="35">
        <v>5</v>
      </c>
      <c r="AG101">
        <v>6</v>
      </c>
      <c r="AH101">
        <v>5</v>
      </c>
      <c r="AI101">
        <v>5</v>
      </c>
      <c r="AJ101">
        <v>6</v>
      </c>
      <c r="AK101">
        <v>5</v>
      </c>
      <c r="AL101">
        <v>5</v>
      </c>
      <c r="AM101">
        <v>5</v>
      </c>
      <c r="AN101" s="48">
        <f t="shared" si="47"/>
        <v>5.25</v>
      </c>
      <c r="AO101">
        <v>5</v>
      </c>
      <c r="AP101">
        <v>5</v>
      </c>
      <c r="AQ101">
        <v>5</v>
      </c>
      <c r="AR101">
        <v>5</v>
      </c>
      <c r="AS101">
        <v>5</v>
      </c>
      <c r="AT101">
        <v>6</v>
      </c>
      <c r="AU101" s="48">
        <f t="shared" si="48"/>
        <v>5</v>
      </c>
      <c r="AV101">
        <v>5</v>
      </c>
      <c r="AW101">
        <f t="shared" si="62"/>
        <v>5.25</v>
      </c>
      <c r="AX101">
        <f t="shared" si="63"/>
        <v>1</v>
      </c>
      <c r="AY101">
        <f t="shared" si="57"/>
        <v>5.5</v>
      </c>
      <c r="AZ101">
        <f t="shared" si="64"/>
        <v>1</v>
      </c>
      <c r="BA101" t="s">
        <v>61</v>
      </c>
      <c r="BB101" t="s">
        <v>110</v>
      </c>
      <c r="BC101" t="s">
        <v>111</v>
      </c>
      <c r="BD101">
        <v>1</v>
      </c>
      <c r="BF101">
        <f t="shared" si="65"/>
        <v>1</v>
      </c>
      <c r="BG101">
        <v>1</v>
      </c>
      <c r="BH101">
        <v>2</v>
      </c>
      <c r="BI101">
        <f t="shared" si="58"/>
        <v>1</v>
      </c>
      <c r="BJ101" t="s">
        <v>64</v>
      </c>
      <c r="BK101" t="s">
        <v>65</v>
      </c>
      <c r="BL101" s="1">
        <v>4.3749999999999995E-3</v>
      </c>
      <c r="BM101" t="s">
        <v>517</v>
      </c>
      <c r="BN101" s="5" t="s">
        <v>736</v>
      </c>
      <c r="BO101" s="5" t="s">
        <v>1153</v>
      </c>
      <c r="BP101" s="11" t="b">
        <f t="shared" ref="BP101:BU110" ca="1" si="70">ISNUMBER(SEARCH(BP$2,$BO101))</f>
        <v>0</v>
      </c>
      <c r="BQ101" s="11" t="b">
        <f t="shared" ca="1" si="70"/>
        <v>0</v>
      </c>
      <c r="BR101" s="11" t="b">
        <f t="shared" ca="1" si="70"/>
        <v>0</v>
      </c>
      <c r="BS101" s="11" t="b">
        <f t="shared" ca="1" si="70"/>
        <v>0</v>
      </c>
      <c r="BT101" s="11" t="b">
        <f t="shared" ca="1" si="70"/>
        <v>0</v>
      </c>
      <c r="BU101" s="11" t="b">
        <f t="shared" ca="1" si="70"/>
        <v>0</v>
      </c>
      <c r="BV101" s="5" t="s">
        <v>1056</v>
      </c>
      <c r="BX101" s="11" t="b">
        <f t="shared" ca="1" si="66"/>
        <v>1</v>
      </c>
      <c r="BY101" s="11" t="b">
        <f t="shared" si="68"/>
        <v>1</v>
      </c>
      <c r="BZ101" s="11" t="b">
        <f t="shared" ref="BZ101:CM110" ca="1" si="71">ISNUMBER(SEARCH(BZ$2,$BV101))</f>
        <v>0</v>
      </c>
      <c r="CA101" s="11" t="b">
        <f t="shared" ca="1" si="71"/>
        <v>0</v>
      </c>
      <c r="CB101" s="11" t="b">
        <f t="shared" ca="1" si="71"/>
        <v>0</v>
      </c>
      <c r="CC101" s="11" t="b">
        <f t="shared" ca="1" si="71"/>
        <v>0</v>
      </c>
      <c r="CD101" s="11" t="b">
        <f t="shared" ca="1" si="71"/>
        <v>0</v>
      </c>
      <c r="CE101" s="11" t="b">
        <f t="shared" ca="1" si="71"/>
        <v>0</v>
      </c>
      <c r="CF101" s="11" t="b">
        <f t="shared" ca="1" si="71"/>
        <v>0</v>
      </c>
      <c r="CG101" s="11" t="b">
        <f t="shared" ca="1" si="71"/>
        <v>0</v>
      </c>
      <c r="CH101" s="11" t="b">
        <f t="shared" ca="1" si="71"/>
        <v>0</v>
      </c>
      <c r="CI101" s="11" t="b">
        <f t="shared" ca="1" si="71"/>
        <v>0</v>
      </c>
      <c r="CJ101" s="11" t="b">
        <f t="shared" ca="1" si="71"/>
        <v>0</v>
      </c>
      <c r="CK101" s="11" t="b">
        <f t="shared" ca="1" si="71"/>
        <v>0</v>
      </c>
      <c r="CL101" s="11" t="b">
        <f t="shared" ca="1" si="71"/>
        <v>0</v>
      </c>
      <c r="CM101" s="11" t="b">
        <f t="shared" ca="1" si="71"/>
        <v>0</v>
      </c>
      <c r="CN101" s="11" t="b">
        <f t="shared" ca="1" si="69"/>
        <v>0</v>
      </c>
      <c r="CO101" s="11" t="b">
        <f t="shared" ca="1" si="67"/>
        <v>0</v>
      </c>
      <c r="CP101" t="s">
        <v>518</v>
      </c>
    </row>
    <row r="102" spans="1:94">
      <c r="A102" t="s">
        <v>519</v>
      </c>
      <c r="B102" t="s">
        <v>520</v>
      </c>
      <c r="C102" t="s">
        <v>281</v>
      </c>
      <c r="D102" t="s">
        <v>70</v>
      </c>
      <c r="E102" t="s">
        <v>71</v>
      </c>
      <c r="F102" t="s">
        <v>56</v>
      </c>
      <c r="G102" t="s">
        <v>96</v>
      </c>
      <c r="H102" t="s">
        <v>521</v>
      </c>
      <c r="I102" t="str">
        <f t="shared" si="61"/>
        <v>Winshester</v>
      </c>
      <c r="J102" t="s">
        <v>59</v>
      </c>
      <c r="K102" t="s">
        <v>98</v>
      </c>
      <c r="L102">
        <v>5</v>
      </c>
      <c r="M102">
        <v>3</v>
      </c>
      <c r="N102">
        <v>4</v>
      </c>
      <c r="O102">
        <v>4</v>
      </c>
      <c r="P102">
        <v>3</v>
      </c>
      <c r="Q102">
        <v>5</v>
      </c>
      <c r="R102">
        <v>0</v>
      </c>
      <c r="S102">
        <v>1</v>
      </c>
      <c r="T102">
        <v>2</v>
      </c>
      <c r="V102">
        <v>5</v>
      </c>
      <c r="W102">
        <v>2</v>
      </c>
      <c r="X102">
        <v>5</v>
      </c>
      <c r="Y102">
        <v>5</v>
      </c>
      <c r="Z102">
        <v>5</v>
      </c>
      <c r="AA102">
        <v>6</v>
      </c>
      <c r="AB102">
        <v>5</v>
      </c>
      <c r="AC102">
        <v>1</v>
      </c>
      <c r="AD102">
        <v>5</v>
      </c>
      <c r="AE102" s="48">
        <f t="shared" si="49"/>
        <v>4.75</v>
      </c>
      <c r="AF102" s="35">
        <v>3</v>
      </c>
      <c r="AG102">
        <v>1</v>
      </c>
      <c r="AH102">
        <v>3</v>
      </c>
      <c r="AI102">
        <v>3</v>
      </c>
      <c r="AJ102">
        <v>4</v>
      </c>
      <c r="AK102">
        <v>3</v>
      </c>
      <c r="AL102">
        <v>4</v>
      </c>
      <c r="AM102">
        <v>5</v>
      </c>
      <c r="AN102" s="48">
        <f t="shared" si="47"/>
        <v>3.25</v>
      </c>
      <c r="AO102">
        <v>3</v>
      </c>
      <c r="AP102">
        <v>4</v>
      </c>
      <c r="AQ102">
        <v>4</v>
      </c>
      <c r="AR102">
        <v>4</v>
      </c>
      <c r="AS102">
        <v>4</v>
      </c>
      <c r="AT102">
        <v>6</v>
      </c>
      <c r="AU102" s="48">
        <f t="shared" si="48"/>
        <v>3.8</v>
      </c>
      <c r="AV102">
        <v>6</v>
      </c>
      <c r="AW102">
        <f t="shared" si="62"/>
        <v>3.25</v>
      </c>
      <c r="AX102">
        <f t="shared" si="63"/>
        <v>1</v>
      </c>
      <c r="AY102">
        <f t="shared" si="57"/>
        <v>4.75</v>
      </c>
      <c r="AZ102">
        <f t="shared" si="64"/>
        <v>1</v>
      </c>
      <c r="BA102" t="s">
        <v>86</v>
      </c>
      <c r="BB102" t="s">
        <v>522</v>
      </c>
      <c r="BC102" t="s">
        <v>523</v>
      </c>
      <c r="BD102">
        <v>1</v>
      </c>
      <c r="BF102">
        <f t="shared" si="65"/>
        <v>1</v>
      </c>
      <c r="BG102">
        <v>1</v>
      </c>
      <c r="BH102">
        <v>2</v>
      </c>
      <c r="BI102">
        <f t="shared" si="58"/>
        <v>1</v>
      </c>
      <c r="BJ102" t="s">
        <v>524</v>
      </c>
      <c r="BK102" t="s">
        <v>157</v>
      </c>
      <c r="BL102" s="1">
        <v>3.5532407407407405E-3</v>
      </c>
      <c r="BN102" s="5" t="s">
        <v>1041</v>
      </c>
      <c r="BP102" s="11" t="b">
        <f t="shared" ca="1" si="70"/>
        <v>0</v>
      </c>
      <c r="BQ102" s="11" t="b">
        <f t="shared" ca="1" si="70"/>
        <v>0</v>
      </c>
      <c r="BR102" s="11" t="b">
        <f t="shared" ca="1" si="70"/>
        <v>0</v>
      </c>
      <c r="BS102" s="11" t="b">
        <f t="shared" ca="1" si="70"/>
        <v>0</v>
      </c>
      <c r="BT102" s="11" t="b">
        <f t="shared" ca="1" si="70"/>
        <v>0</v>
      </c>
      <c r="BU102" s="11" t="b">
        <f t="shared" ca="1" si="70"/>
        <v>0</v>
      </c>
      <c r="BX102" s="11" t="b">
        <f t="shared" ca="1" si="66"/>
        <v>0</v>
      </c>
      <c r="BY102" s="11" t="b">
        <f t="shared" si="68"/>
        <v>0</v>
      </c>
      <c r="BZ102" s="11" t="b">
        <f t="shared" ca="1" si="71"/>
        <v>0</v>
      </c>
      <c r="CA102" s="11" t="b">
        <f t="shared" ca="1" si="71"/>
        <v>0</v>
      </c>
      <c r="CB102" s="11" t="b">
        <f t="shared" ca="1" si="71"/>
        <v>0</v>
      </c>
      <c r="CC102" s="11" t="b">
        <f t="shared" ca="1" si="71"/>
        <v>0</v>
      </c>
      <c r="CD102" s="11" t="b">
        <f t="shared" ca="1" si="71"/>
        <v>0</v>
      </c>
      <c r="CE102" s="11" t="b">
        <f t="shared" ca="1" si="71"/>
        <v>0</v>
      </c>
      <c r="CF102" s="11" t="b">
        <f t="shared" ca="1" si="71"/>
        <v>0</v>
      </c>
      <c r="CG102" s="11" t="b">
        <f t="shared" ca="1" si="71"/>
        <v>0</v>
      </c>
      <c r="CH102" s="11" t="b">
        <f t="shared" ca="1" si="71"/>
        <v>0</v>
      </c>
      <c r="CI102" s="11" t="b">
        <f t="shared" ca="1" si="71"/>
        <v>0</v>
      </c>
      <c r="CJ102" s="11" t="b">
        <f t="shared" ca="1" si="71"/>
        <v>0</v>
      </c>
      <c r="CK102" s="11" t="b">
        <f t="shared" ca="1" si="71"/>
        <v>0</v>
      </c>
      <c r="CL102" s="11" t="b">
        <f t="shared" ca="1" si="71"/>
        <v>0</v>
      </c>
      <c r="CM102" s="11" t="b">
        <f t="shared" ca="1" si="71"/>
        <v>0</v>
      </c>
      <c r="CN102" s="11" t="b">
        <f t="shared" ca="1" si="69"/>
        <v>0</v>
      </c>
      <c r="CO102" s="11" t="b">
        <f t="shared" ca="1" si="67"/>
        <v>0</v>
      </c>
    </row>
    <row r="103" spans="1:94">
      <c r="A103" t="s">
        <v>547</v>
      </c>
      <c r="B103" t="s">
        <v>548</v>
      </c>
      <c r="C103" t="s">
        <v>281</v>
      </c>
      <c r="D103" t="s">
        <v>81</v>
      </c>
      <c r="E103" t="s">
        <v>144</v>
      </c>
      <c r="F103" t="s">
        <v>83</v>
      </c>
      <c r="G103" t="s">
        <v>96</v>
      </c>
      <c r="H103" t="s">
        <v>109</v>
      </c>
      <c r="I103" t="str">
        <f t="shared" si="61"/>
        <v>UK</v>
      </c>
      <c r="J103" t="s">
        <v>74</v>
      </c>
      <c r="K103" t="s">
        <v>98</v>
      </c>
      <c r="L103">
        <v>4</v>
      </c>
      <c r="M103">
        <v>3</v>
      </c>
      <c r="N103">
        <v>5</v>
      </c>
      <c r="O103">
        <v>2</v>
      </c>
      <c r="P103">
        <v>5</v>
      </c>
      <c r="Q103">
        <v>4</v>
      </c>
      <c r="R103">
        <v>4</v>
      </c>
      <c r="S103">
        <v>1</v>
      </c>
      <c r="T103">
        <v>2</v>
      </c>
      <c r="V103">
        <v>5</v>
      </c>
      <c r="W103">
        <v>5</v>
      </c>
      <c r="X103">
        <v>4</v>
      </c>
      <c r="Y103">
        <v>6</v>
      </c>
      <c r="Z103">
        <v>5</v>
      </c>
      <c r="AA103">
        <v>6</v>
      </c>
      <c r="AB103">
        <v>4</v>
      </c>
      <c r="AC103">
        <v>0</v>
      </c>
      <c r="AD103">
        <v>6</v>
      </c>
      <c r="AE103" s="48">
        <f t="shared" si="49"/>
        <v>5.125</v>
      </c>
      <c r="AF103" s="35">
        <v>5</v>
      </c>
      <c r="AG103">
        <v>4</v>
      </c>
      <c r="AH103">
        <v>4</v>
      </c>
      <c r="AI103">
        <v>4</v>
      </c>
      <c r="AJ103">
        <v>6</v>
      </c>
      <c r="AK103">
        <v>6</v>
      </c>
      <c r="AL103">
        <v>6</v>
      </c>
      <c r="AM103">
        <v>5</v>
      </c>
      <c r="AN103" s="48">
        <f t="shared" si="47"/>
        <v>5</v>
      </c>
      <c r="AO103">
        <v>3</v>
      </c>
      <c r="AP103">
        <v>4</v>
      </c>
      <c r="AQ103">
        <v>4</v>
      </c>
      <c r="AR103">
        <v>3</v>
      </c>
      <c r="AS103">
        <v>4</v>
      </c>
      <c r="AT103">
        <v>6</v>
      </c>
      <c r="AU103" s="48">
        <f t="shared" si="48"/>
        <v>3.6</v>
      </c>
      <c r="AV103">
        <v>6</v>
      </c>
      <c r="AW103">
        <f t="shared" si="62"/>
        <v>5</v>
      </c>
      <c r="AX103">
        <f t="shared" si="63"/>
        <v>1</v>
      </c>
      <c r="AY103">
        <f t="shared" si="57"/>
        <v>5.125</v>
      </c>
      <c r="AZ103">
        <f t="shared" si="64"/>
        <v>1</v>
      </c>
      <c r="BA103" t="s">
        <v>86</v>
      </c>
      <c r="BB103" t="s">
        <v>392</v>
      </c>
      <c r="BC103" t="s">
        <v>393</v>
      </c>
      <c r="BD103">
        <v>3</v>
      </c>
      <c r="BF103">
        <f t="shared" si="65"/>
        <v>3</v>
      </c>
      <c r="BG103">
        <v>1</v>
      </c>
      <c r="BH103">
        <v>3</v>
      </c>
      <c r="BI103">
        <f t="shared" si="58"/>
        <v>1</v>
      </c>
      <c r="BJ103" t="s">
        <v>106</v>
      </c>
      <c r="BK103" t="s">
        <v>90</v>
      </c>
      <c r="BL103" s="1">
        <v>2.6620370370370374E-3</v>
      </c>
      <c r="BM103" t="s">
        <v>549</v>
      </c>
      <c r="BN103" s="5" t="s">
        <v>736</v>
      </c>
      <c r="BO103" s="5" t="s">
        <v>1144</v>
      </c>
      <c r="BP103" s="11" t="b">
        <f t="shared" ca="1" si="70"/>
        <v>1</v>
      </c>
      <c r="BQ103" s="11" t="b">
        <f t="shared" ca="1" si="70"/>
        <v>0</v>
      </c>
      <c r="BR103" s="11" t="b">
        <f t="shared" ca="1" si="70"/>
        <v>0</v>
      </c>
      <c r="BS103" s="11" t="b">
        <f t="shared" ca="1" si="70"/>
        <v>0</v>
      </c>
      <c r="BT103" s="11" t="b">
        <f t="shared" ca="1" si="70"/>
        <v>0</v>
      </c>
      <c r="BU103" s="11" t="b">
        <f t="shared" ca="1" si="70"/>
        <v>0</v>
      </c>
      <c r="BX103" s="11" t="b">
        <f t="shared" ca="1" si="66"/>
        <v>0</v>
      </c>
      <c r="BY103" s="11" t="b">
        <f t="shared" si="68"/>
        <v>0</v>
      </c>
      <c r="BZ103" s="11" t="b">
        <f t="shared" ca="1" si="71"/>
        <v>0</v>
      </c>
      <c r="CA103" s="11" t="b">
        <f t="shared" ca="1" si="71"/>
        <v>0</v>
      </c>
      <c r="CB103" s="11" t="b">
        <f t="shared" ca="1" si="71"/>
        <v>0</v>
      </c>
      <c r="CC103" s="11" t="b">
        <f t="shared" ca="1" si="71"/>
        <v>0</v>
      </c>
      <c r="CD103" s="11" t="b">
        <f t="shared" ca="1" si="71"/>
        <v>0</v>
      </c>
      <c r="CE103" s="11" t="b">
        <f t="shared" ca="1" si="71"/>
        <v>0</v>
      </c>
      <c r="CF103" s="11" t="b">
        <f t="shared" ca="1" si="71"/>
        <v>0</v>
      </c>
      <c r="CG103" s="11" t="b">
        <f t="shared" ca="1" si="71"/>
        <v>0</v>
      </c>
      <c r="CH103" s="11" t="b">
        <f t="shared" ca="1" si="71"/>
        <v>0</v>
      </c>
      <c r="CI103" s="11" t="b">
        <f t="shared" ca="1" si="71"/>
        <v>0</v>
      </c>
      <c r="CJ103" s="11" t="b">
        <f t="shared" ca="1" si="71"/>
        <v>0</v>
      </c>
      <c r="CK103" s="11" t="b">
        <f t="shared" ca="1" si="71"/>
        <v>0</v>
      </c>
      <c r="CL103" s="11" t="b">
        <f t="shared" ca="1" si="71"/>
        <v>0</v>
      </c>
      <c r="CM103" s="11" t="b">
        <f t="shared" ca="1" si="71"/>
        <v>0</v>
      </c>
      <c r="CN103" s="11" t="b">
        <f t="shared" ca="1" si="69"/>
        <v>0</v>
      </c>
      <c r="CO103" s="11" t="b">
        <f t="shared" ca="1" si="67"/>
        <v>0</v>
      </c>
      <c r="CP103" t="s">
        <v>169</v>
      </c>
    </row>
    <row r="104" spans="1:94">
      <c r="A104" t="s">
        <v>550</v>
      </c>
      <c r="B104" t="s">
        <v>551</v>
      </c>
      <c r="C104" t="s">
        <v>281</v>
      </c>
      <c r="D104" t="s">
        <v>70</v>
      </c>
      <c r="E104" t="s">
        <v>71</v>
      </c>
      <c r="F104" t="s">
        <v>116</v>
      </c>
      <c r="G104" t="s">
        <v>96</v>
      </c>
      <c r="H104" t="s">
        <v>84</v>
      </c>
      <c r="I104" t="str">
        <f t="shared" si="61"/>
        <v>United States</v>
      </c>
      <c r="J104" t="s">
        <v>74</v>
      </c>
      <c r="K104" t="s">
        <v>60</v>
      </c>
      <c r="L104">
        <v>3</v>
      </c>
      <c r="M104">
        <v>1</v>
      </c>
      <c r="N104">
        <v>3</v>
      </c>
      <c r="O104">
        <v>2</v>
      </c>
      <c r="P104">
        <v>4</v>
      </c>
      <c r="Q104">
        <v>4</v>
      </c>
      <c r="R104">
        <v>3</v>
      </c>
      <c r="S104">
        <v>1</v>
      </c>
      <c r="T104">
        <v>3</v>
      </c>
      <c r="V104">
        <v>2</v>
      </c>
      <c r="W104">
        <v>3</v>
      </c>
      <c r="X104">
        <v>2</v>
      </c>
      <c r="Y104">
        <v>5</v>
      </c>
      <c r="Z104">
        <v>5</v>
      </c>
      <c r="AA104">
        <v>5</v>
      </c>
      <c r="AB104">
        <v>3</v>
      </c>
      <c r="AC104">
        <v>4</v>
      </c>
      <c r="AD104">
        <v>2</v>
      </c>
      <c r="AE104" s="48">
        <f t="shared" si="49"/>
        <v>3.375</v>
      </c>
      <c r="AF104" s="35">
        <v>6</v>
      </c>
      <c r="AG104">
        <v>4</v>
      </c>
      <c r="AH104">
        <v>3</v>
      </c>
      <c r="AI104">
        <v>4</v>
      </c>
      <c r="AJ104">
        <v>5</v>
      </c>
      <c r="AK104">
        <v>5</v>
      </c>
      <c r="AL104">
        <v>5</v>
      </c>
      <c r="AM104">
        <v>6</v>
      </c>
      <c r="AN104" s="48">
        <f t="shared" si="47"/>
        <v>4.75</v>
      </c>
      <c r="AO104">
        <v>5</v>
      </c>
      <c r="AP104">
        <v>4</v>
      </c>
      <c r="AQ104">
        <v>4</v>
      </c>
      <c r="AR104">
        <v>4</v>
      </c>
      <c r="AS104">
        <v>4</v>
      </c>
      <c r="AT104">
        <v>6</v>
      </c>
      <c r="AU104" s="48">
        <f t="shared" si="48"/>
        <v>4.2</v>
      </c>
      <c r="AV104">
        <v>6</v>
      </c>
      <c r="AW104">
        <f t="shared" si="62"/>
        <v>4.75</v>
      </c>
      <c r="AX104">
        <f t="shared" si="63"/>
        <v>1</v>
      </c>
      <c r="AY104">
        <f t="shared" si="57"/>
        <v>3.375</v>
      </c>
      <c r="AZ104">
        <f t="shared" si="64"/>
        <v>1</v>
      </c>
      <c r="BA104" t="s">
        <v>297</v>
      </c>
      <c r="BB104" t="s">
        <v>552</v>
      </c>
      <c r="BC104" t="s">
        <v>412</v>
      </c>
      <c r="BD104">
        <v>1</v>
      </c>
      <c r="BF104">
        <f t="shared" si="65"/>
        <v>1</v>
      </c>
      <c r="BG104">
        <v>1</v>
      </c>
      <c r="BH104">
        <v>1</v>
      </c>
      <c r="BI104">
        <f t="shared" si="58"/>
        <v>0</v>
      </c>
      <c r="BJ104" t="s">
        <v>553</v>
      </c>
      <c r="BK104" t="s">
        <v>301</v>
      </c>
      <c r="BL104" s="1">
        <v>4.1319444444444442E-3</v>
      </c>
      <c r="BN104" s="5" t="s">
        <v>1041</v>
      </c>
      <c r="BP104" s="11" t="b">
        <f t="shared" ca="1" si="70"/>
        <v>0</v>
      </c>
      <c r="BQ104" s="11" t="b">
        <f t="shared" ca="1" si="70"/>
        <v>0</v>
      </c>
      <c r="BR104" s="11" t="b">
        <f t="shared" ca="1" si="70"/>
        <v>0</v>
      </c>
      <c r="BS104" s="11" t="b">
        <f t="shared" ca="1" si="70"/>
        <v>0</v>
      </c>
      <c r="BT104" s="11" t="b">
        <f t="shared" ca="1" si="70"/>
        <v>0</v>
      </c>
      <c r="BU104" s="11" t="b">
        <f t="shared" ca="1" si="70"/>
        <v>0</v>
      </c>
      <c r="BX104" s="11" t="b">
        <f t="shared" ca="1" si="66"/>
        <v>0</v>
      </c>
      <c r="BY104" s="11" t="b">
        <f t="shared" si="68"/>
        <v>0</v>
      </c>
      <c r="BZ104" s="11" t="b">
        <f t="shared" ca="1" si="71"/>
        <v>0</v>
      </c>
      <c r="CA104" s="11" t="b">
        <f t="shared" ca="1" si="71"/>
        <v>0</v>
      </c>
      <c r="CB104" s="11" t="b">
        <f t="shared" ca="1" si="71"/>
        <v>0</v>
      </c>
      <c r="CC104" s="11" t="b">
        <f t="shared" ca="1" si="71"/>
        <v>0</v>
      </c>
      <c r="CD104" s="11" t="b">
        <f t="shared" ca="1" si="71"/>
        <v>0</v>
      </c>
      <c r="CE104" s="11" t="b">
        <f t="shared" ca="1" si="71"/>
        <v>0</v>
      </c>
      <c r="CF104" s="11" t="b">
        <f t="shared" ca="1" si="71"/>
        <v>0</v>
      </c>
      <c r="CG104" s="11" t="b">
        <f t="shared" ca="1" si="71"/>
        <v>0</v>
      </c>
      <c r="CH104" s="11" t="b">
        <f t="shared" ca="1" si="71"/>
        <v>0</v>
      </c>
      <c r="CI104" s="11" t="b">
        <f t="shared" ca="1" si="71"/>
        <v>0</v>
      </c>
      <c r="CJ104" s="11" t="b">
        <f t="shared" ca="1" si="71"/>
        <v>0</v>
      </c>
      <c r="CK104" s="11" t="b">
        <f t="shared" ca="1" si="71"/>
        <v>0</v>
      </c>
      <c r="CL104" s="11" t="b">
        <f t="shared" ca="1" si="71"/>
        <v>0</v>
      </c>
      <c r="CM104" s="11" t="b">
        <f t="shared" ca="1" si="71"/>
        <v>0</v>
      </c>
      <c r="CN104" s="11" t="b">
        <f t="shared" ca="1" si="69"/>
        <v>0</v>
      </c>
      <c r="CO104" s="11" t="b">
        <f t="shared" ca="1" si="67"/>
        <v>0</v>
      </c>
    </row>
    <row r="105" spans="1:94">
      <c r="A105" t="s">
        <v>554</v>
      </c>
      <c r="B105" t="s">
        <v>555</v>
      </c>
      <c r="C105" t="s">
        <v>281</v>
      </c>
      <c r="D105" t="s">
        <v>70</v>
      </c>
      <c r="E105" t="s">
        <v>71</v>
      </c>
      <c r="F105" t="s">
        <v>56</v>
      </c>
      <c r="G105" t="s">
        <v>96</v>
      </c>
      <c r="H105" t="s">
        <v>125</v>
      </c>
      <c r="I105" t="str">
        <f t="shared" si="61"/>
        <v>United Kingdom</v>
      </c>
      <c r="J105" t="s">
        <v>59</v>
      </c>
      <c r="K105" t="s">
        <v>98</v>
      </c>
      <c r="L105">
        <v>4</v>
      </c>
      <c r="M105">
        <v>4</v>
      </c>
      <c r="N105">
        <v>4</v>
      </c>
      <c r="O105">
        <v>3</v>
      </c>
      <c r="P105">
        <v>5</v>
      </c>
      <c r="Q105">
        <v>5</v>
      </c>
      <c r="R105">
        <v>6</v>
      </c>
      <c r="S105">
        <v>1</v>
      </c>
      <c r="T105">
        <v>2</v>
      </c>
      <c r="V105">
        <v>2</v>
      </c>
      <c r="W105">
        <v>1</v>
      </c>
      <c r="X105">
        <v>1</v>
      </c>
      <c r="Y105">
        <v>4</v>
      </c>
      <c r="Z105">
        <v>4</v>
      </c>
      <c r="AA105">
        <v>4</v>
      </c>
      <c r="AB105">
        <v>0</v>
      </c>
      <c r="AC105">
        <v>6</v>
      </c>
      <c r="AD105">
        <v>0</v>
      </c>
      <c r="AE105" s="48">
        <f t="shared" si="49"/>
        <v>2</v>
      </c>
      <c r="AF105" s="35">
        <v>4</v>
      </c>
      <c r="AG105">
        <v>4</v>
      </c>
      <c r="AH105">
        <v>4</v>
      </c>
      <c r="AI105">
        <v>4</v>
      </c>
      <c r="AJ105">
        <v>4</v>
      </c>
      <c r="AK105">
        <v>4</v>
      </c>
      <c r="AL105">
        <v>4</v>
      </c>
      <c r="AM105">
        <v>4</v>
      </c>
      <c r="AN105" s="48">
        <f t="shared" si="47"/>
        <v>4</v>
      </c>
      <c r="AO105">
        <v>3</v>
      </c>
      <c r="AP105">
        <v>4</v>
      </c>
      <c r="AQ105">
        <v>4</v>
      </c>
      <c r="AR105">
        <v>3</v>
      </c>
      <c r="AS105">
        <v>3</v>
      </c>
      <c r="AT105">
        <v>6</v>
      </c>
      <c r="AU105" s="48">
        <f t="shared" si="48"/>
        <v>3.4</v>
      </c>
      <c r="AV105">
        <v>4</v>
      </c>
      <c r="AW105">
        <f t="shared" si="62"/>
        <v>4</v>
      </c>
      <c r="AX105">
        <f t="shared" si="63"/>
        <v>1</v>
      </c>
      <c r="AY105">
        <f t="shared" si="57"/>
        <v>2</v>
      </c>
      <c r="AZ105">
        <f t="shared" si="64"/>
        <v>0</v>
      </c>
      <c r="BA105" t="s">
        <v>86</v>
      </c>
      <c r="BB105" t="s">
        <v>556</v>
      </c>
      <c r="BC105" t="s">
        <v>557</v>
      </c>
      <c r="BD105">
        <v>0</v>
      </c>
      <c r="BE105">
        <v>1</v>
      </c>
      <c r="BF105">
        <f t="shared" si="65"/>
        <v>1</v>
      </c>
      <c r="BG105">
        <v>1</v>
      </c>
      <c r="BH105">
        <v>2</v>
      </c>
      <c r="BI105">
        <f t="shared" si="58"/>
        <v>1</v>
      </c>
      <c r="BJ105" t="s">
        <v>106</v>
      </c>
      <c r="BK105" t="s">
        <v>90</v>
      </c>
      <c r="BL105" s="1">
        <v>7.0254629629629634E-3</v>
      </c>
      <c r="BM105" t="s">
        <v>558</v>
      </c>
      <c r="BN105" s="5" t="s">
        <v>1042</v>
      </c>
      <c r="BP105" s="11" t="b">
        <f t="shared" ca="1" si="70"/>
        <v>0</v>
      </c>
      <c r="BQ105" s="11" t="b">
        <f t="shared" ca="1" si="70"/>
        <v>0</v>
      </c>
      <c r="BR105" s="11" t="b">
        <f t="shared" ca="1" si="70"/>
        <v>0</v>
      </c>
      <c r="BS105" s="11" t="b">
        <f t="shared" ca="1" si="70"/>
        <v>0</v>
      </c>
      <c r="BT105" s="11" t="b">
        <f t="shared" ca="1" si="70"/>
        <v>0</v>
      </c>
      <c r="BU105" s="11" t="b">
        <f t="shared" ca="1" si="70"/>
        <v>0</v>
      </c>
      <c r="BV105" s="5" t="s">
        <v>1065</v>
      </c>
      <c r="BX105" s="11" t="b">
        <f t="shared" ca="1" si="66"/>
        <v>0</v>
      </c>
      <c r="BY105" s="11" t="b">
        <f t="shared" si="68"/>
        <v>0</v>
      </c>
      <c r="BZ105" s="11" t="b">
        <f t="shared" ca="1" si="71"/>
        <v>0</v>
      </c>
      <c r="CA105" s="11" t="b">
        <f t="shared" ca="1" si="71"/>
        <v>0</v>
      </c>
      <c r="CB105" s="11" t="b">
        <f t="shared" ca="1" si="71"/>
        <v>0</v>
      </c>
      <c r="CC105" s="11" t="b">
        <f t="shared" ca="1" si="71"/>
        <v>0</v>
      </c>
      <c r="CD105" s="11" t="b">
        <f t="shared" ca="1" si="71"/>
        <v>0</v>
      </c>
      <c r="CE105" s="11" t="b">
        <f t="shared" ca="1" si="71"/>
        <v>0</v>
      </c>
      <c r="CF105" s="11" t="b">
        <f t="shared" ca="1" si="71"/>
        <v>0</v>
      </c>
      <c r="CG105" s="11" t="b">
        <f t="shared" ca="1" si="71"/>
        <v>0</v>
      </c>
      <c r="CH105" s="11" t="b">
        <f t="shared" ca="1" si="71"/>
        <v>0</v>
      </c>
      <c r="CI105" s="11" t="b">
        <f t="shared" ca="1" si="71"/>
        <v>0</v>
      </c>
      <c r="CJ105" s="11" t="b">
        <f t="shared" ca="1" si="71"/>
        <v>0</v>
      </c>
      <c r="CK105" s="11" t="b">
        <f t="shared" ca="1" si="71"/>
        <v>0</v>
      </c>
      <c r="CL105" s="11" t="b">
        <f t="shared" ca="1" si="71"/>
        <v>0</v>
      </c>
      <c r="CM105" s="11" t="b">
        <f t="shared" ca="1" si="71"/>
        <v>1</v>
      </c>
      <c r="CN105" s="11" t="b">
        <f t="shared" ca="1" si="69"/>
        <v>0</v>
      </c>
      <c r="CO105" s="11" t="b">
        <f t="shared" ca="1" si="67"/>
        <v>0</v>
      </c>
      <c r="CP105" t="s">
        <v>559</v>
      </c>
    </row>
    <row r="106" spans="1:94">
      <c r="A106" t="s">
        <v>566</v>
      </c>
      <c r="B106" t="s">
        <v>567</v>
      </c>
      <c r="C106" t="s">
        <v>562</v>
      </c>
      <c r="D106" t="s">
        <v>70</v>
      </c>
      <c r="E106" t="s">
        <v>71</v>
      </c>
      <c r="F106" t="s">
        <v>56</v>
      </c>
      <c r="G106" t="s">
        <v>96</v>
      </c>
      <c r="H106" t="s">
        <v>97</v>
      </c>
      <c r="I106" t="str">
        <f t="shared" si="61"/>
        <v>uk</v>
      </c>
      <c r="J106" t="s">
        <v>74</v>
      </c>
      <c r="K106" t="s">
        <v>98</v>
      </c>
      <c r="L106">
        <v>3</v>
      </c>
      <c r="M106">
        <v>4</v>
      </c>
      <c r="N106">
        <v>3</v>
      </c>
      <c r="O106">
        <v>4</v>
      </c>
      <c r="P106">
        <v>6</v>
      </c>
      <c r="Q106">
        <v>2</v>
      </c>
      <c r="R106">
        <v>2</v>
      </c>
      <c r="S106">
        <v>1</v>
      </c>
      <c r="T106">
        <v>2</v>
      </c>
      <c r="V106">
        <v>6</v>
      </c>
      <c r="W106">
        <v>6</v>
      </c>
      <c r="X106">
        <v>6</v>
      </c>
      <c r="Y106">
        <v>6</v>
      </c>
      <c r="Z106">
        <v>6</v>
      </c>
      <c r="AA106">
        <v>6</v>
      </c>
      <c r="AB106">
        <v>6</v>
      </c>
      <c r="AC106">
        <v>0</v>
      </c>
      <c r="AD106">
        <v>6</v>
      </c>
      <c r="AE106" s="48">
        <f t="shared" si="49"/>
        <v>6</v>
      </c>
      <c r="AF106" s="35">
        <v>3</v>
      </c>
      <c r="AG106">
        <v>5</v>
      </c>
      <c r="AH106">
        <v>4</v>
      </c>
      <c r="AI106">
        <v>3</v>
      </c>
      <c r="AJ106">
        <v>6</v>
      </c>
      <c r="AK106">
        <v>6</v>
      </c>
      <c r="AL106">
        <v>6</v>
      </c>
      <c r="AM106">
        <v>4</v>
      </c>
      <c r="AN106" s="48">
        <f t="shared" si="47"/>
        <v>4.625</v>
      </c>
      <c r="AO106">
        <v>6</v>
      </c>
      <c r="AP106">
        <v>5</v>
      </c>
      <c r="AQ106">
        <v>6</v>
      </c>
      <c r="AR106">
        <v>2</v>
      </c>
      <c r="AS106">
        <v>5</v>
      </c>
      <c r="AT106">
        <v>6</v>
      </c>
      <c r="AU106" s="48">
        <f t="shared" si="48"/>
        <v>4.8</v>
      </c>
      <c r="AV106">
        <v>6</v>
      </c>
      <c r="AW106">
        <f t="shared" si="62"/>
        <v>4.625</v>
      </c>
      <c r="AX106">
        <f t="shared" si="63"/>
        <v>1</v>
      </c>
      <c r="AY106">
        <f t="shared" si="57"/>
        <v>6</v>
      </c>
      <c r="AZ106">
        <f t="shared" si="64"/>
        <v>1</v>
      </c>
      <c r="BA106" t="s">
        <v>297</v>
      </c>
      <c r="BB106" t="s">
        <v>335</v>
      </c>
      <c r="BC106" t="s">
        <v>336</v>
      </c>
      <c r="BD106">
        <v>1</v>
      </c>
      <c r="BF106">
        <f t="shared" si="65"/>
        <v>1</v>
      </c>
      <c r="BG106">
        <v>1</v>
      </c>
      <c r="BH106">
        <v>4</v>
      </c>
      <c r="BI106">
        <f t="shared" si="58"/>
        <v>1</v>
      </c>
      <c r="BJ106" t="s">
        <v>545</v>
      </c>
      <c r="BK106" t="s">
        <v>301</v>
      </c>
      <c r="BL106" s="1">
        <v>1.2812499999999999E-2</v>
      </c>
      <c r="BM106" t="s">
        <v>568</v>
      </c>
      <c r="BN106" s="5" t="s">
        <v>736</v>
      </c>
      <c r="BO106" s="5" t="s">
        <v>1146</v>
      </c>
      <c r="BP106" s="11" t="b">
        <f t="shared" ca="1" si="70"/>
        <v>0</v>
      </c>
      <c r="BQ106" s="11" t="b">
        <f t="shared" ca="1" si="70"/>
        <v>0</v>
      </c>
      <c r="BR106" s="11" t="b">
        <f t="shared" ca="1" si="70"/>
        <v>0</v>
      </c>
      <c r="BS106" s="11" t="b">
        <f t="shared" ca="1" si="70"/>
        <v>0</v>
      </c>
      <c r="BT106" s="11" t="b">
        <f t="shared" ca="1" si="70"/>
        <v>0</v>
      </c>
      <c r="BU106" s="11" t="b">
        <f t="shared" ca="1" si="70"/>
        <v>0</v>
      </c>
      <c r="BX106" s="11" t="b">
        <f t="shared" ca="1" si="66"/>
        <v>0</v>
      </c>
      <c r="BY106" s="11" t="b">
        <f t="shared" si="68"/>
        <v>0</v>
      </c>
      <c r="BZ106" s="11" t="b">
        <f t="shared" ca="1" si="71"/>
        <v>0</v>
      </c>
      <c r="CA106" s="11" t="b">
        <f t="shared" ca="1" si="71"/>
        <v>0</v>
      </c>
      <c r="CB106" s="11" t="b">
        <f t="shared" ca="1" si="71"/>
        <v>0</v>
      </c>
      <c r="CC106" s="11" t="b">
        <f t="shared" ca="1" si="71"/>
        <v>0</v>
      </c>
      <c r="CD106" s="11" t="b">
        <f t="shared" ca="1" si="71"/>
        <v>0</v>
      </c>
      <c r="CE106" s="11" t="b">
        <f t="shared" ca="1" si="71"/>
        <v>0</v>
      </c>
      <c r="CF106" s="11" t="b">
        <f t="shared" ca="1" si="71"/>
        <v>0</v>
      </c>
      <c r="CG106" s="11" t="b">
        <f t="shared" ca="1" si="71"/>
        <v>0</v>
      </c>
      <c r="CH106" s="11" t="b">
        <f t="shared" ca="1" si="71"/>
        <v>0</v>
      </c>
      <c r="CI106" s="11" t="b">
        <f t="shared" ca="1" si="71"/>
        <v>0</v>
      </c>
      <c r="CJ106" s="11" t="b">
        <f t="shared" ca="1" si="71"/>
        <v>0</v>
      </c>
      <c r="CK106" s="11" t="b">
        <f t="shared" ca="1" si="71"/>
        <v>0</v>
      </c>
      <c r="CL106" s="11" t="b">
        <f t="shared" ca="1" si="71"/>
        <v>0</v>
      </c>
      <c r="CM106" s="11" t="b">
        <f t="shared" ca="1" si="71"/>
        <v>0</v>
      </c>
      <c r="CN106" s="11" t="b">
        <f t="shared" ca="1" si="69"/>
        <v>0</v>
      </c>
      <c r="CO106" s="11" t="b">
        <f t="shared" ca="1" si="67"/>
        <v>0</v>
      </c>
      <c r="CP106" t="s">
        <v>568</v>
      </c>
    </row>
    <row r="107" spans="1:94">
      <c r="A107" t="s">
        <v>576</v>
      </c>
      <c r="B107" t="s">
        <v>577</v>
      </c>
      <c r="C107" t="s">
        <v>562</v>
      </c>
      <c r="D107" t="s">
        <v>54</v>
      </c>
      <c r="E107" t="s">
        <v>144</v>
      </c>
      <c r="F107" t="s">
        <v>56</v>
      </c>
      <c r="G107" t="s">
        <v>124</v>
      </c>
      <c r="H107" t="s">
        <v>510</v>
      </c>
      <c r="I107" t="str">
        <f t="shared" si="61"/>
        <v>England</v>
      </c>
      <c r="J107" t="s">
        <v>59</v>
      </c>
      <c r="K107" t="s">
        <v>98</v>
      </c>
      <c r="L107">
        <v>4</v>
      </c>
      <c r="M107">
        <v>3</v>
      </c>
      <c r="N107">
        <v>4</v>
      </c>
      <c r="O107">
        <v>4</v>
      </c>
      <c r="P107">
        <v>5</v>
      </c>
      <c r="Q107">
        <v>3</v>
      </c>
      <c r="R107">
        <v>4</v>
      </c>
      <c r="S107">
        <v>1</v>
      </c>
      <c r="T107">
        <v>2</v>
      </c>
      <c r="V107">
        <v>4</v>
      </c>
      <c r="W107">
        <v>4</v>
      </c>
      <c r="X107">
        <v>4</v>
      </c>
      <c r="Y107">
        <v>4</v>
      </c>
      <c r="Z107">
        <v>4</v>
      </c>
      <c r="AA107">
        <v>4</v>
      </c>
      <c r="AB107">
        <v>4</v>
      </c>
      <c r="AC107">
        <v>4</v>
      </c>
      <c r="AD107">
        <v>2</v>
      </c>
      <c r="AE107" s="48">
        <f t="shared" si="49"/>
        <v>3.75</v>
      </c>
      <c r="AF107" s="35">
        <v>4</v>
      </c>
      <c r="AG107">
        <v>3</v>
      </c>
      <c r="AH107">
        <v>4</v>
      </c>
      <c r="AI107">
        <v>4</v>
      </c>
      <c r="AJ107">
        <v>5</v>
      </c>
      <c r="AK107">
        <v>5</v>
      </c>
      <c r="AL107">
        <v>5</v>
      </c>
      <c r="AM107">
        <v>4</v>
      </c>
      <c r="AN107" s="48">
        <f t="shared" si="47"/>
        <v>4.25</v>
      </c>
      <c r="AO107">
        <v>4</v>
      </c>
      <c r="AP107">
        <v>5</v>
      </c>
      <c r="AQ107">
        <v>5</v>
      </c>
      <c r="AR107">
        <v>5</v>
      </c>
      <c r="AS107">
        <v>5</v>
      </c>
      <c r="AT107">
        <v>6</v>
      </c>
      <c r="AU107" s="48">
        <f t="shared" si="48"/>
        <v>4.8</v>
      </c>
      <c r="AV107">
        <v>2</v>
      </c>
      <c r="AW107">
        <f t="shared" si="62"/>
        <v>4.25</v>
      </c>
      <c r="AX107">
        <f t="shared" si="63"/>
        <v>1</v>
      </c>
      <c r="AY107">
        <f t="shared" si="57"/>
        <v>3.75</v>
      </c>
      <c r="AZ107">
        <f t="shared" si="64"/>
        <v>1</v>
      </c>
      <c r="BA107" t="s">
        <v>282</v>
      </c>
      <c r="BB107" t="s">
        <v>228</v>
      </c>
      <c r="BC107" t="s">
        <v>571</v>
      </c>
      <c r="BD107">
        <v>1</v>
      </c>
      <c r="BF107">
        <f t="shared" si="65"/>
        <v>1</v>
      </c>
      <c r="BG107">
        <v>1</v>
      </c>
      <c r="BH107">
        <v>1</v>
      </c>
      <c r="BI107">
        <f t="shared" si="58"/>
        <v>0</v>
      </c>
      <c r="BJ107" t="s">
        <v>292</v>
      </c>
      <c r="BK107" t="s">
        <v>286</v>
      </c>
      <c r="BL107" s="1">
        <v>2.3611111111111111E-3</v>
      </c>
      <c r="BN107" s="5" t="s">
        <v>1041</v>
      </c>
      <c r="BP107" s="11" t="b">
        <f t="shared" ca="1" si="70"/>
        <v>0</v>
      </c>
      <c r="BQ107" s="11" t="b">
        <f t="shared" ca="1" si="70"/>
        <v>0</v>
      </c>
      <c r="BR107" s="11" t="b">
        <f t="shared" ca="1" si="70"/>
        <v>0</v>
      </c>
      <c r="BS107" s="11" t="b">
        <f t="shared" ca="1" si="70"/>
        <v>0</v>
      </c>
      <c r="BT107" s="11" t="b">
        <f t="shared" ca="1" si="70"/>
        <v>0</v>
      </c>
      <c r="BU107" s="11" t="b">
        <f t="shared" ca="1" si="70"/>
        <v>0</v>
      </c>
      <c r="BX107" s="11" t="b">
        <f t="shared" ca="1" si="66"/>
        <v>0</v>
      </c>
      <c r="BY107" s="11" t="b">
        <f t="shared" si="68"/>
        <v>0</v>
      </c>
      <c r="BZ107" s="11" t="b">
        <f t="shared" ca="1" si="71"/>
        <v>0</v>
      </c>
      <c r="CA107" s="11" t="b">
        <f t="shared" ca="1" si="71"/>
        <v>0</v>
      </c>
      <c r="CB107" s="11" t="b">
        <f t="shared" ca="1" si="71"/>
        <v>0</v>
      </c>
      <c r="CC107" s="11" t="b">
        <f t="shared" ca="1" si="71"/>
        <v>0</v>
      </c>
      <c r="CD107" s="11" t="b">
        <f t="shared" ca="1" si="71"/>
        <v>0</v>
      </c>
      <c r="CE107" s="11" t="b">
        <f t="shared" ca="1" si="71"/>
        <v>0</v>
      </c>
      <c r="CF107" s="11" t="b">
        <f t="shared" ca="1" si="71"/>
        <v>0</v>
      </c>
      <c r="CG107" s="11" t="b">
        <f t="shared" ca="1" si="71"/>
        <v>0</v>
      </c>
      <c r="CH107" s="11" t="b">
        <f t="shared" ca="1" si="71"/>
        <v>0</v>
      </c>
      <c r="CI107" s="11" t="b">
        <f t="shared" ca="1" si="71"/>
        <v>0</v>
      </c>
      <c r="CJ107" s="11" t="b">
        <f t="shared" ca="1" si="71"/>
        <v>0</v>
      </c>
      <c r="CK107" s="11" t="b">
        <f t="shared" ca="1" si="71"/>
        <v>0</v>
      </c>
      <c r="CL107" s="11" t="b">
        <f t="shared" ca="1" si="71"/>
        <v>0</v>
      </c>
      <c r="CM107" s="11" t="b">
        <f t="shared" ca="1" si="71"/>
        <v>0</v>
      </c>
      <c r="CN107" s="11" t="b">
        <f t="shared" ca="1" si="69"/>
        <v>0</v>
      </c>
      <c r="CO107" s="11" t="b">
        <f t="shared" ca="1" si="67"/>
        <v>0</v>
      </c>
    </row>
    <row r="108" spans="1:94">
      <c r="A108" t="s">
        <v>578</v>
      </c>
      <c r="B108" t="s">
        <v>579</v>
      </c>
      <c r="C108" t="s">
        <v>562</v>
      </c>
      <c r="D108" t="s">
        <v>81</v>
      </c>
      <c r="E108" t="s">
        <v>55</v>
      </c>
      <c r="F108" t="s">
        <v>56</v>
      </c>
      <c r="G108" t="s">
        <v>72</v>
      </c>
      <c r="H108" t="s">
        <v>84</v>
      </c>
      <c r="I108" t="str">
        <f t="shared" si="61"/>
        <v>United States</v>
      </c>
      <c r="J108" t="s">
        <v>74</v>
      </c>
      <c r="K108" t="s">
        <v>60</v>
      </c>
      <c r="L108">
        <v>5</v>
      </c>
      <c r="M108">
        <v>4</v>
      </c>
      <c r="N108">
        <v>5</v>
      </c>
      <c r="O108">
        <v>1</v>
      </c>
      <c r="P108">
        <v>3</v>
      </c>
      <c r="Q108">
        <v>2</v>
      </c>
      <c r="R108">
        <v>4</v>
      </c>
      <c r="S108">
        <v>1</v>
      </c>
      <c r="T108">
        <v>3</v>
      </c>
      <c r="V108">
        <v>5</v>
      </c>
      <c r="W108">
        <v>3</v>
      </c>
      <c r="X108">
        <v>5</v>
      </c>
      <c r="Y108">
        <v>4</v>
      </c>
      <c r="Z108">
        <v>2</v>
      </c>
      <c r="AA108">
        <v>5</v>
      </c>
      <c r="AB108">
        <v>4</v>
      </c>
      <c r="AC108">
        <v>5</v>
      </c>
      <c r="AD108">
        <v>1</v>
      </c>
      <c r="AE108" s="48">
        <f t="shared" si="49"/>
        <v>3.625</v>
      </c>
      <c r="AF108" s="35">
        <v>5</v>
      </c>
      <c r="AG108">
        <v>3</v>
      </c>
      <c r="AH108">
        <v>4</v>
      </c>
      <c r="AI108">
        <v>6</v>
      </c>
      <c r="AJ108">
        <v>4</v>
      </c>
      <c r="AK108">
        <v>5</v>
      </c>
      <c r="AL108">
        <v>3</v>
      </c>
      <c r="AM108">
        <v>5</v>
      </c>
      <c r="AN108" s="48">
        <f t="shared" si="47"/>
        <v>4.375</v>
      </c>
      <c r="AO108">
        <v>3</v>
      </c>
      <c r="AP108">
        <v>3</v>
      </c>
      <c r="AQ108">
        <v>4</v>
      </c>
      <c r="AR108">
        <v>3</v>
      </c>
      <c r="AS108">
        <v>4</v>
      </c>
      <c r="AT108">
        <v>6</v>
      </c>
      <c r="AU108" s="48">
        <f t="shared" si="48"/>
        <v>3.4</v>
      </c>
      <c r="AV108">
        <v>4</v>
      </c>
      <c r="AW108">
        <f t="shared" si="62"/>
        <v>4.375</v>
      </c>
      <c r="AX108">
        <f t="shared" si="63"/>
        <v>1</v>
      </c>
      <c r="AY108">
        <f t="shared" si="57"/>
        <v>3.625</v>
      </c>
      <c r="AZ108">
        <f t="shared" si="64"/>
        <v>1</v>
      </c>
      <c r="BA108" t="s">
        <v>61</v>
      </c>
      <c r="BB108" t="s">
        <v>580</v>
      </c>
      <c r="BC108" t="s">
        <v>581</v>
      </c>
      <c r="BD108">
        <v>0</v>
      </c>
      <c r="BE108">
        <v>1</v>
      </c>
      <c r="BF108">
        <f t="shared" si="65"/>
        <v>1</v>
      </c>
      <c r="BG108">
        <v>1</v>
      </c>
      <c r="BH108">
        <v>1</v>
      </c>
      <c r="BI108">
        <f t="shared" si="58"/>
        <v>0</v>
      </c>
      <c r="BJ108" t="s">
        <v>64</v>
      </c>
      <c r="BK108" t="s">
        <v>65</v>
      </c>
      <c r="BL108" s="1">
        <v>2.7662037037037034E-3</v>
      </c>
      <c r="BM108" t="s">
        <v>582</v>
      </c>
      <c r="BN108" s="5" t="s">
        <v>1042</v>
      </c>
      <c r="BP108" s="11" t="b">
        <f t="shared" ca="1" si="70"/>
        <v>0</v>
      </c>
      <c r="BQ108" s="11" t="b">
        <f t="shared" ca="1" si="70"/>
        <v>0</v>
      </c>
      <c r="BR108" s="11" t="b">
        <f t="shared" ca="1" si="70"/>
        <v>0</v>
      </c>
      <c r="BS108" s="11" t="b">
        <f t="shared" ca="1" si="70"/>
        <v>0</v>
      </c>
      <c r="BT108" s="11" t="b">
        <f t="shared" ca="1" si="70"/>
        <v>0</v>
      </c>
      <c r="BU108" s="11" t="b">
        <f t="shared" ca="1" si="70"/>
        <v>0</v>
      </c>
      <c r="BV108" s="5" t="s">
        <v>1067</v>
      </c>
      <c r="BX108" s="11" t="b">
        <f t="shared" ca="1" si="66"/>
        <v>0</v>
      </c>
      <c r="BY108" s="11" t="b">
        <f t="shared" si="68"/>
        <v>0</v>
      </c>
      <c r="BZ108" s="11" t="b">
        <f t="shared" ca="1" si="71"/>
        <v>0</v>
      </c>
      <c r="CA108" s="11" t="b">
        <f t="shared" ca="1" si="71"/>
        <v>0</v>
      </c>
      <c r="CB108" s="11" t="b">
        <f t="shared" ca="1" si="71"/>
        <v>0</v>
      </c>
      <c r="CC108" s="11" t="b">
        <f t="shared" ca="1" si="71"/>
        <v>0</v>
      </c>
      <c r="CD108" s="11" t="b">
        <f t="shared" ca="1" si="71"/>
        <v>0</v>
      </c>
      <c r="CE108" s="11" t="b">
        <f t="shared" ca="1" si="71"/>
        <v>0</v>
      </c>
      <c r="CF108" s="11" t="b">
        <f t="shared" ca="1" si="71"/>
        <v>0</v>
      </c>
      <c r="CG108" s="11" t="b">
        <f t="shared" ca="1" si="71"/>
        <v>1</v>
      </c>
      <c r="CH108" s="11" t="b">
        <f t="shared" ca="1" si="71"/>
        <v>0</v>
      </c>
      <c r="CI108" s="11" t="b">
        <f t="shared" ca="1" si="71"/>
        <v>0</v>
      </c>
      <c r="CJ108" s="11" t="b">
        <f t="shared" ca="1" si="71"/>
        <v>0</v>
      </c>
      <c r="CK108" s="11" t="b">
        <f t="shared" ca="1" si="71"/>
        <v>0</v>
      </c>
      <c r="CL108" s="11" t="b">
        <f t="shared" ca="1" si="71"/>
        <v>0</v>
      </c>
      <c r="CM108" s="11" t="b">
        <f t="shared" ca="1" si="71"/>
        <v>0</v>
      </c>
      <c r="CN108" s="11" t="b">
        <f t="shared" ca="1" si="69"/>
        <v>0</v>
      </c>
      <c r="CO108" s="11" t="b">
        <f t="shared" ca="1" si="67"/>
        <v>0</v>
      </c>
    </row>
    <row r="109" spans="1:94">
      <c r="A109" t="s">
        <v>583</v>
      </c>
      <c r="B109" t="s">
        <v>584</v>
      </c>
      <c r="C109" t="s">
        <v>562</v>
      </c>
      <c r="D109" t="s">
        <v>70</v>
      </c>
      <c r="E109" t="s">
        <v>71</v>
      </c>
      <c r="F109" t="s">
        <v>56</v>
      </c>
      <c r="G109" t="s">
        <v>72</v>
      </c>
      <c r="H109" t="s">
        <v>125</v>
      </c>
      <c r="I109" t="str">
        <f t="shared" si="61"/>
        <v>United Kingdom</v>
      </c>
      <c r="J109" t="s">
        <v>74</v>
      </c>
      <c r="K109" t="s">
        <v>98</v>
      </c>
      <c r="L109">
        <v>0</v>
      </c>
      <c r="M109">
        <v>4</v>
      </c>
      <c r="N109">
        <v>4</v>
      </c>
      <c r="O109">
        <v>1</v>
      </c>
      <c r="P109">
        <v>6</v>
      </c>
      <c r="Q109">
        <v>5</v>
      </c>
      <c r="R109">
        <v>6</v>
      </c>
      <c r="S109">
        <v>1</v>
      </c>
      <c r="T109">
        <v>2</v>
      </c>
      <c r="V109">
        <v>2</v>
      </c>
      <c r="W109">
        <v>5</v>
      </c>
      <c r="X109">
        <v>2</v>
      </c>
      <c r="Y109">
        <v>6</v>
      </c>
      <c r="Z109">
        <v>2</v>
      </c>
      <c r="AA109">
        <v>5</v>
      </c>
      <c r="AB109">
        <v>2</v>
      </c>
      <c r="AC109">
        <v>5</v>
      </c>
      <c r="AD109">
        <v>1</v>
      </c>
      <c r="AE109" s="48">
        <f t="shared" si="49"/>
        <v>3.125</v>
      </c>
      <c r="AF109" s="35">
        <v>2</v>
      </c>
      <c r="AG109">
        <v>5</v>
      </c>
      <c r="AH109">
        <v>3</v>
      </c>
      <c r="AI109">
        <v>2</v>
      </c>
      <c r="AJ109">
        <v>5</v>
      </c>
      <c r="AK109">
        <v>1</v>
      </c>
      <c r="AL109">
        <v>4</v>
      </c>
      <c r="AM109">
        <v>0</v>
      </c>
      <c r="AN109" s="48">
        <f t="shared" si="47"/>
        <v>2.75</v>
      </c>
      <c r="AO109">
        <v>1</v>
      </c>
      <c r="AP109">
        <v>1</v>
      </c>
      <c r="AQ109">
        <v>2</v>
      </c>
      <c r="AR109">
        <v>2</v>
      </c>
      <c r="AS109">
        <v>1</v>
      </c>
      <c r="AT109">
        <v>6</v>
      </c>
      <c r="AU109" s="48">
        <f t="shared" si="48"/>
        <v>1.4</v>
      </c>
      <c r="AV109">
        <v>0</v>
      </c>
      <c r="AW109">
        <f t="shared" si="62"/>
        <v>2.75</v>
      </c>
      <c r="AX109">
        <f t="shared" si="63"/>
        <v>0</v>
      </c>
      <c r="AY109">
        <f t="shared" si="57"/>
        <v>3.125</v>
      </c>
      <c r="AZ109">
        <f t="shared" si="64"/>
        <v>1</v>
      </c>
      <c r="BA109" t="s">
        <v>86</v>
      </c>
      <c r="BB109" t="s">
        <v>585</v>
      </c>
      <c r="BC109" t="s">
        <v>586</v>
      </c>
      <c r="BD109">
        <v>1</v>
      </c>
      <c r="BF109">
        <f t="shared" si="65"/>
        <v>1</v>
      </c>
      <c r="BG109">
        <v>2</v>
      </c>
      <c r="BH109">
        <v>4</v>
      </c>
      <c r="BI109">
        <f t="shared" si="58"/>
        <v>1</v>
      </c>
      <c r="BJ109" t="s">
        <v>587</v>
      </c>
      <c r="BK109" t="s">
        <v>476</v>
      </c>
      <c r="BL109" s="1">
        <v>3.2638888888888891E-3</v>
      </c>
      <c r="BN109" s="5" t="s">
        <v>1041</v>
      </c>
      <c r="BP109" s="11" t="b">
        <f t="shared" ca="1" si="70"/>
        <v>0</v>
      </c>
      <c r="BQ109" s="11" t="b">
        <f t="shared" ca="1" si="70"/>
        <v>0</v>
      </c>
      <c r="BR109" s="11" t="b">
        <f t="shared" ca="1" si="70"/>
        <v>0</v>
      </c>
      <c r="BS109" s="11" t="b">
        <f t="shared" ca="1" si="70"/>
        <v>0</v>
      </c>
      <c r="BT109" s="11" t="b">
        <f t="shared" ca="1" si="70"/>
        <v>0</v>
      </c>
      <c r="BU109" s="11" t="b">
        <f t="shared" ca="1" si="70"/>
        <v>0</v>
      </c>
      <c r="BX109" s="11" t="b">
        <f t="shared" ca="1" si="66"/>
        <v>0</v>
      </c>
      <c r="BY109" s="11" t="b">
        <f t="shared" si="68"/>
        <v>0</v>
      </c>
      <c r="BZ109" s="11" t="b">
        <f t="shared" ca="1" si="71"/>
        <v>0</v>
      </c>
      <c r="CA109" s="11" t="b">
        <f t="shared" ca="1" si="71"/>
        <v>0</v>
      </c>
      <c r="CB109" s="11" t="b">
        <f t="shared" ca="1" si="71"/>
        <v>0</v>
      </c>
      <c r="CC109" s="11" t="b">
        <f t="shared" ca="1" si="71"/>
        <v>0</v>
      </c>
      <c r="CD109" s="11" t="b">
        <f t="shared" ca="1" si="71"/>
        <v>0</v>
      </c>
      <c r="CE109" s="11" t="b">
        <f t="shared" ca="1" si="71"/>
        <v>0</v>
      </c>
      <c r="CF109" s="11" t="b">
        <f t="shared" ca="1" si="71"/>
        <v>0</v>
      </c>
      <c r="CG109" s="11" t="b">
        <f t="shared" ca="1" si="71"/>
        <v>0</v>
      </c>
      <c r="CH109" s="11" t="b">
        <f t="shared" ca="1" si="71"/>
        <v>0</v>
      </c>
      <c r="CI109" s="11" t="b">
        <f t="shared" ca="1" si="71"/>
        <v>0</v>
      </c>
      <c r="CJ109" s="11" t="b">
        <f t="shared" ca="1" si="71"/>
        <v>0</v>
      </c>
      <c r="CK109" s="11" t="b">
        <f t="shared" ca="1" si="71"/>
        <v>0</v>
      </c>
      <c r="CL109" s="11" t="b">
        <f t="shared" ca="1" si="71"/>
        <v>0</v>
      </c>
      <c r="CM109" s="11" t="b">
        <f t="shared" ca="1" si="71"/>
        <v>0</v>
      </c>
      <c r="CN109" s="11" t="b">
        <f t="shared" ca="1" si="69"/>
        <v>0</v>
      </c>
      <c r="CO109" s="11" t="b">
        <f t="shared" ca="1" si="67"/>
        <v>0</v>
      </c>
    </row>
    <row r="110" spans="1:94">
      <c r="A110" t="s">
        <v>597</v>
      </c>
      <c r="B110" t="s">
        <v>598</v>
      </c>
      <c r="C110" t="s">
        <v>562</v>
      </c>
      <c r="D110" t="s">
        <v>70</v>
      </c>
      <c r="E110" t="s">
        <v>144</v>
      </c>
      <c r="F110" t="s">
        <v>83</v>
      </c>
      <c r="G110" t="s">
        <v>96</v>
      </c>
      <c r="H110" t="s">
        <v>599</v>
      </c>
      <c r="I110" t="str">
        <f t="shared" si="61"/>
        <v>i was born here??</v>
      </c>
      <c r="J110" t="s">
        <v>59</v>
      </c>
      <c r="K110" t="s">
        <v>98</v>
      </c>
      <c r="L110">
        <v>5</v>
      </c>
      <c r="M110">
        <v>3</v>
      </c>
      <c r="N110">
        <v>5</v>
      </c>
      <c r="O110">
        <v>3</v>
      </c>
      <c r="P110">
        <v>5</v>
      </c>
      <c r="Q110">
        <v>4</v>
      </c>
      <c r="R110">
        <v>2</v>
      </c>
      <c r="S110">
        <v>1</v>
      </c>
      <c r="T110">
        <v>2</v>
      </c>
      <c r="V110">
        <v>1</v>
      </c>
      <c r="W110">
        <v>2</v>
      </c>
      <c r="X110">
        <v>1</v>
      </c>
      <c r="Y110">
        <v>1</v>
      </c>
      <c r="Z110">
        <v>3</v>
      </c>
      <c r="AA110">
        <v>4</v>
      </c>
      <c r="AB110">
        <v>2</v>
      </c>
      <c r="AC110">
        <v>4</v>
      </c>
      <c r="AD110">
        <v>2</v>
      </c>
      <c r="AE110" s="48">
        <f t="shared" si="49"/>
        <v>2</v>
      </c>
      <c r="AF110" s="35">
        <v>1</v>
      </c>
      <c r="AG110">
        <v>1</v>
      </c>
      <c r="AH110">
        <v>2</v>
      </c>
      <c r="AI110">
        <v>0</v>
      </c>
      <c r="AJ110">
        <v>5</v>
      </c>
      <c r="AK110">
        <v>3</v>
      </c>
      <c r="AL110">
        <v>5</v>
      </c>
      <c r="AM110">
        <v>3</v>
      </c>
      <c r="AN110" s="48">
        <f t="shared" si="47"/>
        <v>2.5</v>
      </c>
      <c r="AO110">
        <v>3</v>
      </c>
      <c r="AP110">
        <v>3</v>
      </c>
      <c r="AQ110">
        <v>3</v>
      </c>
      <c r="AR110">
        <v>2</v>
      </c>
      <c r="AS110">
        <v>2</v>
      </c>
      <c r="AT110">
        <v>6</v>
      </c>
      <c r="AU110" s="48">
        <f t="shared" si="48"/>
        <v>2.6</v>
      </c>
      <c r="AV110">
        <v>2</v>
      </c>
      <c r="AW110">
        <f t="shared" si="62"/>
        <v>2.5</v>
      </c>
      <c r="AX110">
        <f t="shared" si="63"/>
        <v>0</v>
      </c>
      <c r="AY110">
        <f t="shared" si="57"/>
        <v>2</v>
      </c>
      <c r="AZ110">
        <f t="shared" si="64"/>
        <v>0</v>
      </c>
      <c r="BA110" t="s">
        <v>282</v>
      </c>
      <c r="BB110" t="s">
        <v>358</v>
      </c>
      <c r="BC110" t="s">
        <v>527</v>
      </c>
      <c r="BD110">
        <v>2</v>
      </c>
      <c r="BF110">
        <f t="shared" si="65"/>
        <v>2</v>
      </c>
      <c r="BG110">
        <v>2</v>
      </c>
      <c r="BH110">
        <v>5</v>
      </c>
      <c r="BI110">
        <f t="shared" si="58"/>
        <v>1</v>
      </c>
      <c r="BJ110" t="s">
        <v>600</v>
      </c>
      <c r="BK110" t="s">
        <v>601</v>
      </c>
      <c r="BL110" s="1">
        <v>4.6874999999999998E-3</v>
      </c>
      <c r="BM110" t="s">
        <v>602</v>
      </c>
      <c r="BN110" s="5" t="s">
        <v>1042</v>
      </c>
      <c r="BP110" s="11" t="b">
        <f t="shared" ca="1" si="70"/>
        <v>0</v>
      </c>
      <c r="BQ110" s="11" t="b">
        <f t="shared" ca="1" si="70"/>
        <v>0</v>
      </c>
      <c r="BR110" s="11" t="b">
        <f t="shared" ca="1" si="70"/>
        <v>0</v>
      </c>
      <c r="BS110" s="11" t="b">
        <f t="shared" ca="1" si="70"/>
        <v>0</v>
      </c>
      <c r="BT110" s="11" t="b">
        <f t="shared" ca="1" si="70"/>
        <v>0</v>
      </c>
      <c r="BU110" s="11" t="b">
        <f t="shared" ca="1" si="70"/>
        <v>0</v>
      </c>
      <c r="BV110" s="5" t="s">
        <v>1061</v>
      </c>
      <c r="BW110" s="5" t="s">
        <v>1070</v>
      </c>
      <c r="BX110" s="11" t="b">
        <f t="shared" ca="1" si="66"/>
        <v>0</v>
      </c>
      <c r="BY110" s="11" t="b">
        <f t="shared" si="68"/>
        <v>1</v>
      </c>
      <c r="BZ110" s="11" t="b">
        <f t="shared" ca="1" si="71"/>
        <v>1</v>
      </c>
      <c r="CA110" s="11" t="b">
        <f t="shared" ca="1" si="71"/>
        <v>0</v>
      </c>
      <c r="CB110" s="11" t="b">
        <f t="shared" ca="1" si="71"/>
        <v>0</v>
      </c>
      <c r="CC110" s="11" t="b">
        <f t="shared" ca="1" si="71"/>
        <v>0</v>
      </c>
      <c r="CD110" s="11" t="b">
        <f t="shared" ca="1" si="71"/>
        <v>0</v>
      </c>
      <c r="CE110" s="11" t="b">
        <f t="shared" ca="1" si="71"/>
        <v>0</v>
      </c>
      <c r="CF110" s="11" t="b">
        <f t="shared" ca="1" si="71"/>
        <v>0</v>
      </c>
      <c r="CG110" s="11" t="b">
        <f t="shared" ca="1" si="71"/>
        <v>0</v>
      </c>
      <c r="CH110" s="11" t="b">
        <f t="shared" ca="1" si="71"/>
        <v>0</v>
      </c>
      <c r="CI110" s="11" t="b">
        <f t="shared" ca="1" si="71"/>
        <v>0</v>
      </c>
      <c r="CJ110" s="11" t="b">
        <f t="shared" ca="1" si="71"/>
        <v>0</v>
      </c>
      <c r="CK110" s="11" t="b">
        <f t="shared" ca="1" si="71"/>
        <v>0</v>
      </c>
      <c r="CL110" s="11" t="b">
        <f t="shared" ca="1" si="71"/>
        <v>0</v>
      </c>
      <c r="CM110" s="11" t="b">
        <f t="shared" ca="1" si="71"/>
        <v>0</v>
      </c>
      <c r="CN110" s="11" t="b">
        <f t="shared" ca="1" si="69"/>
        <v>0</v>
      </c>
      <c r="CO110" s="11" t="b">
        <f t="shared" ca="1" si="67"/>
        <v>0</v>
      </c>
    </row>
    <row r="111" spans="1:94">
      <c r="A111" t="s">
        <v>632</v>
      </c>
      <c r="B111" t="s">
        <v>633</v>
      </c>
      <c r="C111" t="s">
        <v>562</v>
      </c>
      <c r="D111" t="s">
        <v>70</v>
      </c>
      <c r="E111" t="s">
        <v>71</v>
      </c>
      <c r="F111" t="s">
        <v>56</v>
      </c>
      <c r="G111" t="s">
        <v>72</v>
      </c>
      <c r="H111" t="s">
        <v>109</v>
      </c>
      <c r="I111" t="str">
        <f t="shared" si="61"/>
        <v>UK</v>
      </c>
      <c r="J111" t="s">
        <v>59</v>
      </c>
      <c r="K111" t="s">
        <v>98</v>
      </c>
      <c r="L111">
        <v>2</v>
      </c>
      <c r="M111">
        <v>3</v>
      </c>
      <c r="N111">
        <v>2</v>
      </c>
      <c r="O111">
        <v>3</v>
      </c>
      <c r="P111">
        <v>1</v>
      </c>
      <c r="Q111">
        <v>3</v>
      </c>
      <c r="R111">
        <v>5</v>
      </c>
      <c r="S111">
        <v>1</v>
      </c>
      <c r="T111">
        <v>2</v>
      </c>
      <c r="V111">
        <v>4</v>
      </c>
      <c r="W111">
        <v>4</v>
      </c>
      <c r="X111">
        <v>3</v>
      </c>
      <c r="Y111">
        <v>4</v>
      </c>
      <c r="Z111">
        <v>4</v>
      </c>
      <c r="AA111">
        <v>4</v>
      </c>
      <c r="AB111">
        <v>4</v>
      </c>
      <c r="AC111">
        <v>2</v>
      </c>
      <c r="AD111">
        <v>4</v>
      </c>
      <c r="AE111" s="48">
        <f t="shared" si="49"/>
        <v>3.875</v>
      </c>
      <c r="AF111" s="35">
        <v>4</v>
      </c>
      <c r="AG111">
        <v>1</v>
      </c>
      <c r="AH111">
        <v>5</v>
      </c>
      <c r="AI111">
        <v>5</v>
      </c>
      <c r="AJ111">
        <v>5</v>
      </c>
      <c r="AK111">
        <v>4</v>
      </c>
      <c r="AL111">
        <v>3</v>
      </c>
      <c r="AM111">
        <v>4</v>
      </c>
      <c r="AN111" s="48">
        <f t="shared" si="47"/>
        <v>3.875</v>
      </c>
      <c r="AO111">
        <v>2</v>
      </c>
      <c r="AP111">
        <v>4</v>
      </c>
      <c r="AQ111">
        <v>4</v>
      </c>
      <c r="AR111">
        <v>4</v>
      </c>
      <c r="AS111">
        <v>5</v>
      </c>
      <c r="AT111">
        <v>6</v>
      </c>
      <c r="AU111" s="48">
        <f t="shared" si="48"/>
        <v>3.8</v>
      </c>
      <c r="AV111">
        <v>1</v>
      </c>
      <c r="AW111">
        <f t="shared" si="62"/>
        <v>3.875</v>
      </c>
      <c r="AX111">
        <f t="shared" si="63"/>
        <v>1</v>
      </c>
      <c r="AY111">
        <f t="shared" si="57"/>
        <v>3.875</v>
      </c>
      <c r="AZ111">
        <f t="shared" si="64"/>
        <v>1</v>
      </c>
      <c r="BA111" t="s">
        <v>86</v>
      </c>
      <c r="BB111" t="s">
        <v>634</v>
      </c>
      <c r="BC111" t="s">
        <v>635</v>
      </c>
      <c r="BD111">
        <v>0</v>
      </c>
      <c r="BE111">
        <v>1</v>
      </c>
      <c r="BF111">
        <f t="shared" si="65"/>
        <v>1</v>
      </c>
      <c r="BG111">
        <v>1</v>
      </c>
      <c r="BH111">
        <v>1</v>
      </c>
      <c r="BI111">
        <f t="shared" si="58"/>
        <v>0</v>
      </c>
      <c r="BJ111" t="s">
        <v>106</v>
      </c>
      <c r="BK111" t="s">
        <v>90</v>
      </c>
      <c r="BL111" s="1">
        <v>5.115740740740741E-3</v>
      </c>
      <c r="BM111" t="s">
        <v>636</v>
      </c>
      <c r="BN111" s="5" t="s">
        <v>736</v>
      </c>
      <c r="BO111" s="5" t="s">
        <v>1155</v>
      </c>
      <c r="BP111" s="11" t="b">
        <f t="shared" ref="BP111:BU120" ca="1" si="72">ISNUMBER(SEARCH(BP$2,$BO111))</f>
        <v>0</v>
      </c>
      <c r="BQ111" s="11" t="b">
        <f t="shared" ca="1" si="72"/>
        <v>0</v>
      </c>
      <c r="BR111" s="11" t="b">
        <f t="shared" ca="1" si="72"/>
        <v>0</v>
      </c>
      <c r="BS111" s="11" t="b">
        <f t="shared" ca="1" si="72"/>
        <v>0</v>
      </c>
      <c r="BT111" s="11" t="b">
        <f t="shared" ca="1" si="72"/>
        <v>0</v>
      </c>
      <c r="BU111" s="11" t="b">
        <f t="shared" ca="1" si="72"/>
        <v>0</v>
      </c>
      <c r="BX111" s="11" t="b">
        <f t="shared" ca="1" si="66"/>
        <v>0</v>
      </c>
      <c r="BY111" s="11" t="b">
        <f t="shared" si="68"/>
        <v>0</v>
      </c>
      <c r="BZ111" s="11" t="b">
        <f t="shared" ref="BZ111:CM120" ca="1" si="73">ISNUMBER(SEARCH(BZ$2,$BV111))</f>
        <v>0</v>
      </c>
      <c r="CA111" s="11" t="b">
        <f t="shared" ca="1" si="73"/>
        <v>0</v>
      </c>
      <c r="CB111" s="11" t="b">
        <f t="shared" ca="1" si="73"/>
        <v>0</v>
      </c>
      <c r="CC111" s="11" t="b">
        <f t="shared" ca="1" si="73"/>
        <v>0</v>
      </c>
      <c r="CD111" s="11" t="b">
        <f t="shared" ca="1" si="73"/>
        <v>0</v>
      </c>
      <c r="CE111" s="11" t="b">
        <f t="shared" ca="1" si="73"/>
        <v>0</v>
      </c>
      <c r="CF111" s="11" t="b">
        <f t="shared" ca="1" si="73"/>
        <v>0</v>
      </c>
      <c r="CG111" s="11" t="b">
        <f t="shared" ca="1" si="73"/>
        <v>0</v>
      </c>
      <c r="CH111" s="11" t="b">
        <f t="shared" ca="1" si="73"/>
        <v>0</v>
      </c>
      <c r="CI111" s="11" t="b">
        <f t="shared" ca="1" si="73"/>
        <v>0</v>
      </c>
      <c r="CJ111" s="11" t="b">
        <f t="shared" ca="1" si="73"/>
        <v>0</v>
      </c>
      <c r="CK111" s="11" t="b">
        <f t="shared" ca="1" si="73"/>
        <v>0</v>
      </c>
      <c r="CL111" s="11" t="b">
        <f t="shared" ca="1" si="73"/>
        <v>0</v>
      </c>
      <c r="CM111" s="11" t="b">
        <f t="shared" ca="1" si="73"/>
        <v>0</v>
      </c>
      <c r="CN111" s="11" t="b">
        <f t="shared" ca="1" si="69"/>
        <v>0</v>
      </c>
      <c r="CO111" s="11" t="b">
        <f t="shared" ca="1" si="67"/>
        <v>0</v>
      </c>
      <c r="CP111" t="s">
        <v>637</v>
      </c>
    </row>
    <row r="112" spans="1:94">
      <c r="A112" t="s">
        <v>664</v>
      </c>
      <c r="B112" t="s">
        <v>665</v>
      </c>
      <c r="C112" t="s">
        <v>562</v>
      </c>
      <c r="D112" t="s">
        <v>54</v>
      </c>
      <c r="E112" t="s">
        <v>82</v>
      </c>
      <c r="F112" t="s">
        <v>56</v>
      </c>
      <c r="G112" t="s">
        <v>57</v>
      </c>
      <c r="H112" t="s">
        <v>666</v>
      </c>
      <c r="I112" t="str">
        <f t="shared" si="61"/>
        <v>Scotland</v>
      </c>
      <c r="J112" t="s">
        <v>74</v>
      </c>
      <c r="K112" t="s">
        <v>98</v>
      </c>
      <c r="L112">
        <v>1</v>
      </c>
      <c r="M112">
        <v>4</v>
      </c>
      <c r="N112">
        <v>1</v>
      </c>
      <c r="O112">
        <v>4</v>
      </c>
      <c r="P112">
        <v>0</v>
      </c>
      <c r="Q112">
        <v>4</v>
      </c>
      <c r="R112">
        <v>1</v>
      </c>
      <c r="S112">
        <v>1</v>
      </c>
      <c r="T112">
        <v>2</v>
      </c>
      <c r="V112">
        <v>0</v>
      </c>
      <c r="W112">
        <v>6</v>
      </c>
      <c r="X112">
        <v>1</v>
      </c>
      <c r="Y112">
        <v>3</v>
      </c>
      <c r="Z112">
        <v>3</v>
      </c>
      <c r="AA112">
        <v>6</v>
      </c>
      <c r="AB112">
        <v>0</v>
      </c>
      <c r="AC112">
        <v>6</v>
      </c>
      <c r="AD112">
        <v>0</v>
      </c>
      <c r="AE112" s="48">
        <f t="shared" si="49"/>
        <v>2.375</v>
      </c>
      <c r="AF112" s="35">
        <v>0</v>
      </c>
      <c r="AG112">
        <v>3</v>
      </c>
      <c r="AH112">
        <v>0</v>
      </c>
      <c r="AI112">
        <v>0</v>
      </c>
      <c r="AJ112">
        <v>6</v>
      </c>
      <c r="AK112">
        <v>0</v>
      </c>
      <c r="AL112">
        <v>2</v>
      </c>
      <c r="AM112">
        <v>3</v>
      </c>
      <c r="AN112" s="48">
        <f t="shared" si="47"/>
        <v>1.75</v>
      </c>
      <c r="AO112">
        <v>0</v>
      </c>
      <c r="AP112">
        <v>0</v>
      </c>
      <c r="AQ112">
        <v>0</v>
      </c>
      <c r="AR112">
        <v>0</v>
      </c>
      <c r="AS112">
        <v>0</v>
      </c>
      <c r="AT112">
        <v>6</v>
      </c>
      <c r="AU112" s="48">
        <f t="shared" si="48"/>
        <v>0</v>
      </c>
      <c r="AV112">
        <v>5</v>
      </c>
      <c r="AW112">
        <f t="shared" si="62"/>
        <v>1.75</v>
      </c>
      <c r="AX112">
        <f t="shared" si="63"/>
        <v>0</v>
      </c>
      <c r="AY112">
        <f t="shared" si="57"/>
        <v>2.375</v>
      </c>
      <c r="AZ112">
        <f t="shared" si="64"/>
        <v>0</v>
      </c>
      <c r="BA112" t="s">
        <v>61</v>
      </c>
      <c r="BB112" t="s">
        <v>667</v>
      </c>
      <c r="BC112" t="s">
        <v>668</v>
      </c>
      <c r="BD112">
        <v>0</v>
      </c>
      <c r="BE112">
        <v>0</v>
      </c>
      <c r="BF112">
        <f t="shared" si="65"/>
        <v>0</v>
      </c>
      <c r="BG112">
        <v>2</v>
      </c>
      <c r="BH112">
        <v>5</v>
      </c>
      <c r="BI112">
        <f t="shared" si="58"/>
        <v>1</v>
      </c>
      <c r="BJ112" t="s">
        <v>669</v>
      </c>
      <c r="BK112" t="s">
        <v>630</v>
      </c>
      <c r="BL112" s="1">
        <v>5.208333333333333E-3</v>
      </c>
      <c r="BN112" s="5" t="s">
        <v>1041</v>
      </c>
      <c r="BP112" s="11" t="b">
        <f t="shared" ca="1" si="72"/>
        <v>0</v>
      </c>
      <c r="BQ112" s="11" t="b">
        <f t="shared" ca="1" si="72"/>
        <v>0</v>
      </c>
      <c r="BR112" s="11" t="b">
        <f t="shared" ca="1" si="72"/>
        <v>0</v>
      </c>
      <c r="BS112" s="11" t="b">
        <f t="shared" ca="1" si="72"/>
        <v>0</v>
      </c>
      <c r="BT112" s="11" t="b">
        <f t="shared" ca="1" si="72"/>
        <v>0</v>
      </c>
      <c r="BU112" s="11" t="b">
        <f t="shared" ca="1" si="72"/>
        <v>0</v>
      </c>
      <c r="BX112" s="11" t="b">
        <f t="shared" ca="1" si="66"/>
        <v>0</v>
      </c>
      <c r="BY112" s="11" t="b">
        <f t="shared" si="68"/>
        <v>0</v>
      </c>
      <c r="BZ112" s="11" t="b">
        <f t="shared" ca="1" si="73"/>
        <v>0</v>
      </c>
      <c r="CA112" s="11" t="b">
        <f t="shared" ca="1" si="73"/>
        <v>0</v>
      </c>
      <c r="CB112" s="11" t="b">
        <f t="shared" ca="1" si="73"/>
        <v>0</v>
      </c>
      <c r="CC112" s="11" t="b">
        <f t="shared" ca="1" si="73"/>
        <v>0</v>
      </c>
      <c r="CD112" s="11" t="b">
        <f t="shared" ca="1" si="73"/>
        <v>0</v>
      </c>
      <c r="CE112" s="11" t="b">
        <f t="shared" ca="1" si="73"/>
        <v>0</v>
      </c>
      <c r="CF112" s="11" t="b">
        <f t="shared" ca="1" si="73"/>
        <v>0</v>
      </c>
      <c r="CG112" s="11" t="b">
        <f t="shared" ca="1" si="73"/>
        <v>0</v>
      </c>
      <c r="CH112" s="11" t="b">
        <f t="shared" ca="1" si="73"/>
        <v>0</v>
      </c>
      <c r="CI112" s="11" t="b">
        <f t="shared" ca="1" si="73"/>
        <v>0</v>
      </c>
      <c r="CJ112" s="11" t="b">
        <f t="shared" ca="1" si="73"/>
        <v>0</v>
      </c>
      <c r="CK112" s="11" t="b">
        <f t="shared" ca="1" si="73"/>
        <v>0</v>
      </c>
      <c r="CL112" s="11" t="b">
        <f t="shared" ca="1" si="73"/>
        <v>0</v>
      </c>
      <c r="CM112" s="11" t="b">
        <f t="shared" ca="1" si="73"/>
        <v>0</v>
      </c>
      <c r="CN112" s="11" t="b">
        <f t="shared" ca="1" si="69"/>
        <v>0</v>
      </c>
      <c r="CO112" s="11" t="b">
        <f t="shared" ca="1" si="67"/>
        <v>0</v>
      </c>
    </row>
    <row r="113" spans="1:94">
      <c r="A113" t="s">
        <v>682</v>
      </c>
      <c r="B113" t="s">
        <v>683</v>
      </c>
      <c r="C113" t="s">
        <v>562</v>
      </c>
      <c r="D113" t="s">
        <v>54</v>
      </c>
      <c r="E113" t="s">
        <v>144</v>
      </c>
      <c r="F113" t="s">
        <v>132</v>
      </c>
      <c r="G113" t="s">
        <v>96</v>
      </c>
      <c r="H113" t="s">
        <v>109</v>
      </c>
      <c r="I113" t="str">
        <f t="shared" si="61"/>
        <v>UK</v>
      </c>
      <c r="J113" t="s">
        <v>74</v>
      </c>
      <c r="K113" t="s">
        <v>60</v>
      </c>
      <c r="L113">
        <v>5</v>
      </c>
      <c r="M113">
        <v>4</v>
      </c>
      <c r="N113">
        <v>4</v>
      </c>
      <c r="O113">
        <v>3</v>
      </c>
      <c r="P113">
        <v>5</v>
      </c>
      <c r="Q113">
        <v>4</v>
      </c>
      <c r="R113">
        <v>4</v>
      </c>
      <c r="S113">
        <v>1</v>
      </c>
      <c r="T113">
        <v>2</v>
      </c>
      <c r="V113">
        <v>5</v>
      </c>
      <c r="W113">
        <v>3</v>
      </c>
      <c r="X113">
        <v>4</v>
      </c>
      <c r="Y113">
        <v>5</v>
      </c>
      <c r="Z113">
        <v>4</v>
      </c>
      <c r="AA113">
        <v>5</v>
      </c>
      <c r="AB113">
        <v>4</v>
      </c>
      <c r="AC113">
        <v>0</v>
      </c>
      <c r="AD113">
        <v>6</v>
      </c>
      <c r="AE113" s="48">
        <f t="shared" si="49"/>
        <v>4.5</v>
      </c>
      <c r="AF113" s="35">
        <v>5</v>
      </c>
      <c r="AG113">
        <v>4</v>
      </c>
      <c r="AH113">
        <v>5</v>
      </c>
      <c r="AI113">
        <v>3</v>
      </c>
      <c r="AJ113">
        <v>5</v>
      </c>
      <c r="AK113">
        <v>5</v>
      </c>
      <c r="AL113">
        <v>1</v>
      </c>
      <c r="AM113">
        <v>4</v>
      </c>
      <c r="AN113" s="48">
        <f t="shared" si="47"/>
        <v>4</v>
      </c>
      <c r="AO113">
        <v>6</v>
      </c>
      <c r="AP113">
        <v>6</v>
      </c>
      <c r="AQ113">
        <v>6</v>
      </c>
      <c r="AR113">
        <v>6</v>
      </c>
      <c r="AS113">
        <v>6</v>
      </c>
      <c r="AT113">
        <v>6</v>
      </c>
      <c r="AU113" s="48">
        <f t="shared" si="48"/>
        <v>6</v>
      </c>
      <c r="AV113">
        <v>1</v>
      </c>
      <c r="AW113">
        <f t="shared" si="62"/>
        <v>4</v>
      </c>
      <c r="AX113">
        <f t="shared" si="63"/>
        <v>1</v>
      </c>
      <c r="AY113">
        <f t="shared" si="57"/>
        <v>4.5</v>
      </c>
      <c r="AZ113">
        <f t="shared" si="64"/>
        <v>1</v>
      </c>
      <c r="BA113" t="s">
        <v>297</v>
      </c>
      <c r="BB113" t="s">
        <v>684</v>
      </c>
      <c r="BC113" t="s">
        <v>397</v>
      </c>
      <c r="BD113">
        <v>3</v>
      </c>
      <c r="BF113">
        <f t="shared" si="65"/>
        <v>3</v>
      </c>
      <c r="BG113">
        <v>1</v>
      </c>
      <c r="BH113">
        <v>3</v>
      </c>
      <c r="BI113">
        <f t="shared" si="58"/>
        <v>1</v>
      </c>
      <c r="BJ113" t="s">
        <v>685</v>
      </c>
      <c r="BK113" t="s">
        <v>301</v>
      </c>
      <c r="BL113" s="1">
        <v>8.7499999999999991E-3</v>
      </c>
      <c r="BM113" t="s">
        <v>686</v>
      </c>
      <c r="BN113" s="5" t="s">
        <v>1042</v>
      </c>
      <c r="BP113" s="11" t="b">
        <f t="shared" ca="1" si="72"/>
        <v>0</v>
      </c>
      <c r="BQ113" s="11" t="b">
        <f t="shared" ca="1" si="72"/>
        <v>0</v>
      </c>
      <c r="BR113" s="11" t="b">
        <f t="shared" ca="1" si="72"/>
        <v>0</v>
      </c>
      <c r="BS113" s="11" t="b">
        <f t="shared" ca="1" si="72"/>
        <v>0</v>
      </c>
      <c r="BT113" s="11" t="b">
        <f t="shared" ca="1" si="72"/>
        <v>0</v>
      </c>
      <c r="BU113" s="11" t="b">
        <f t="shared" ca="1" si="72"/>
        <v>0</v>
      </c>
      <c r="BV113" s="5" t="s">
        <v>1068</v>
      </c>
      <c r="BW113" s="5" t="s">
        <v>1078</v>
      </c>
      <c r="BX113" s="11" t="b">
        <f t="shared" ca="1" si="66"/>
        <v>0</v>
      </c>
      <c r="BY113" s="11" t="b">
        <f t="shared" si="68"/>
        <v>0</v>
      </c>
      <c r="BZ113" s="11" t="b">
        <f t="shared" ca="1" si="73"/>
        <v>0</v>
      </c>
      <c r="CA113" s="11" t="b">
        <f t="shared" ca="1" si="73"/>
        <v>0</v>
      </c>
      <c r="CB113" s="11" t="b">
        <f t="shared" ca="1" si="73"/>
        <v>0</v>
      </c>
      <c r="CC113" s="11" t="b">
        <f t="shared" ca="1" si="73"/>
        <v>0</v>
      </c>
      <c r="CD113" s="11" t="b">
        <f t="shared" ca="1" si="73"/>
        <v>1</v>
      </c>
      <c r="CE113" s="11" t="b">
        <f t="shared" ca="1" si="73"/>
        <v>0</v>
      </c>
      <c r="CF113" s="11" t="b">
        <f t="shared" ca="1" si="73"/>
        <v>0</v>
      </c>
      <c r="CG113" s="11" t="b">
        <f t="shared" ca="1" si="73"/>
        <v>0</v>
      </c>
      <c r="CH113" s="11" t="b">
        <f t="shared" ca="1" si="73"/>
        <v>0</v>
      </c>
      <c r="CI113" s="11" t="b">
        <f t="shared" ca="1" si="73"/>
        <v>0</v>
      </c>
      <c r="CJ113" s="11" t="b">
        <f t="shared" ca="1" si="73"/>
        <v>0</v>
      </c>
      <c r="CK113" s="11" t="b">
        <f t="shared" ca="1" si="73"/>
        <v>0</v>
      </c>
      <c r="CL113" s="11" t="b">
        <f t="shared" ca="1" si="73"/>
        <v>0</v>
      </c>
      <c r="CM113" s="11" t="b">
        <f t="shared" ca="1" si="73"/>
        <v>0</v>
      </c>
      <c r="CN113" s="11" t="b">
        <f t="shared" ca="1" si="69"/>
        <v>0</v>
      </c>
      <c r="CO113" s="11" t="b">
        <f t="shared" ca="1" si="67"/>
        <v>0</v>
      </c>
      <c r="CP113" t="s">
        <v>687</v>
      </c>
    </row>
    <row r="114" spans="1:94">
      <c r="A114" t="s">
        <v>688</v>
      </c>
      <c r="B114" t="s">
        <v>689</v>
      </c>
      <c r="C114" t="s">
        <v>562</v>
      </c>
      <c r="D114" t="s">
        <v>70</v>
      </c>
      <c r="E114" t="s">
        <v>95</v>
      </c>
      <c r="F114" t="s">
        <v>56</v>
      </c>
      <c r="G114" t="s">
        <v>124</v>
      </c>
      <c r="H114" t="s">
        <v>73</v>
      </c>
      <c r="I114" t="str">
        <f t="shared" si="61"/>
        <v>USA</v>
      </c>
      <c r="J114" t="s">
        <v>74</v>
      </c>
      <c r="K114" t="s">
        <v>60</v>
      </c>
      <c r="L114">
        <v>1</v>
      </c>
      <c r="M114">
        <v>1</v>
      </c>
      <c r="N114">
        <v>1</v>
      </c>
      <c r="O114">
        <v>3</v>
      </c>
      <c r="P114">
        <v>1</v>
      </c>
      <c r="Q114">
        <v>3</v>
      </c>
      <c r="R114">
        <v>2</v>
      </c>
      <c r="S114">
        <v>1</v>
      </c>
      <c r="T114">
        <v>3</v>
      </c>
      <c r="V114">
        <v>3</v>
      </c>
      <c r="W114">
        <v>5</v>
      </c>
      <c r="X114">
        <v>6</v>
      </c>
      <c r="Y114">
        <v>6</v>
      </c>
      <c r="Z114">
        <v>5</v>
      </c>
      <c r="AA114">
        <v>5</v>
      </c>
      <c r="AB114">
        <v>5</v>
      </c>
      <c r="AC114">
        <v>0</v>
      </c>
      <c r="AD114">
        <v>6</v>
      </c>
      <c r="AE114" s="48">
        <f t="shared" si="49"/>
        <v>5.125</v>
      </c>
      <c r="AF114" s="35">
        <v>4</v>
      </c>
      <c r="AG114">
        <v>3</v>
      </c>
      <c r="AH114">
        <v>4</v>
      </c>
      <c r="AI114">
        <v>4</v>
      </c>
      <c r="AJ114">
        <v>6</v>
      </c>
      <c r="AK114">
        <v>6</v>
      </c>
      <c r="AL114">
        <v>6</v>
      </c>
      <c r="AM114">
        <v>5</v>
      </c>
      <c r="AN114" s="48">
        <f t="shared" si="47"/>
        <v>4.75</v>
      </c>
      <c r="AO114">
        <v>3</v>
      </c>
      <c r="AP114">
        <v>4</v>
      </c>
      <c r="AQ114">
        <v>4</v>
      </c>
      <c r="AR114">
        <v>4</v>
      </c>
      <c r="AS114">
        <v>3</v>
      </c>
      <c r="AT114">
        <v>6</v>
      </c>
      <c r="AU114" s="48">
        <f t="shared" si="48"/>
        <v>3.6</v>
      </c>
      <c r="AV114">
        <v>5</v>
      </c>
      <c r="AW114">
        <f t="shared" si="62"/>
        <v>4.75</v>
      </c>
      <c r="AX114">
        <f t="shared" si="63"/>
        <v>1</v>
      </c>
      <c r="AY114">
        <f t="shared" ref="AY114:AY145" si="74">AVERAGE(BA116,V114,W114,X114:AB114,AD114)</f>
        <v>5.125</v>
      </c>
      <c r="AZ114">
        <f t="shared" si="64"/>
        <v>1</v>
      </c>
      <c r="BA114" t="s">
        <v>297</v>
      </c>
      <c r="BB114" t="s">
        <v>408</v>
      </c>
      <c r="BC114" t="s">
        <v>690</v>
      </c>
      <c r="BD114">
        <v>0</v>
      </c>
      <c r="BE114">
        <v>1</v>
      </c>
      <c r="BF114">
        <f t="shared" si="65"/>
        <v>1</v>
      </c>
      <c r="BG114">
        <v>1</v>
      </c>
      <c r="BH114">
        <v>1</v>
      </c>
      <c r="BI114">
        <f t="shared" ref="BI114:BI145" si="75">IF(BH114=1,0,1)</f>
        <v>0</v>
      </c>
      <c r="BJ114" t="s">
        <v>300</v>
      </c>
      <c r="BK114" t="s">
        <v>301</v>
      </c>
      <c r="BL114" s="1">
        <v>1.736111111111111E-3</v>
      </c>
      <c r="BM114" t="s">
        <v>691</v>
      </c>
      <c r="BN114" s="5" t="s">
        <v>1042</v>
      </c>
      <c r="BP114" s="11" t="b">
        <f t="shared" ca="1" si="72"/>
        <v>0</v>
      </c>
      <c r="BQ114" s="11" t="b">
        <f t="shared" ca="1" si="72"/>
        <v>0</v>
      </c>
      <c r="BR114" s="11" t="b">
        <f t="shared" ca="1" si="72"/>
        <v>0</v>
      </c>
      <c r="BS114" s="11" t="b">
        <f t="shared" ca="1" si="72"/>
        <v>0</v>
      </c>
      <c r="BT114" s="11" t="b">
        <f t="shared" ca="1" si="72"/>
        <v>0</v>
      </c>
      <c r="BU114" s="11" t="b">
        <f t="shared" ca="1" si="72"/>
        <v>0</v>
      </c>
      <c r="BV114" s="5" t="s">
        <v>1045</v>
      </c>
      <c r="BW114" s="5" t="s">
        <v>1073</v>
      </c>
      <c r="BX114" s="11" t="b">
        <f t="shared" ca="1" si="66"/>
        <v>0</v>
      </c>
      <c r="BY114" s="11" t="b">
        <f t="shared" si="68"/>
        <v>0</v>
      </c>
      <c r="BZ114" s="11" t="b">
        <f t="shared" ca="1" si="73"/>
        <v>0</v>
      </c>
      <c r="CA114" s="11" t="b">
        <f t="shared" ca="1" si="73"/>
        <v>1</v>
      </c>
      <c r="CB114" s="11" t="b">
        <f t="shared" ca="1" si="73"/>
        <v>0</v>
      </c>
      <c r="CC114" s="11" t="b">
        <f t="shared" ca="1" si="73"/>
        <v>0</v>
      </c>
      <c r="CD114" s="11" t="b">
        <f t="shared" ca="1" si="73"/>
        <v>0</v>
      </c>
      <c r="CE114" s="11" t="b">
        <f t="shared" ca="1" si="73"/>
        <v>0</v>
      </c>
      <c r="CF114" s="11" t="b">
        <f t="shared" ca="1" si="73"/>
        <v>0</v>
      </c>
      <c r="CG114" s="11" t="b">
        <f t="shared" ca="1" si="73"/>
        <v>0</v>
      </c>
      <c r="CH114" s="11" t="b">
        <f t="shared" ca="1" si="73"/>
        <v>0</v>
      </c>
      <c r="CI114" s="11" t="b">
        <f t="shared" ca="1" si="73"/>
        <v>0</v>
      </c>
      <c r="CJ114" s="11" t="b">
        <f t="shared" ca="1" si="73"/>
        <v>1</v>
      </c>
      <c r="CK114" s="11" t="b">
        <f t="shared" ca="1" si="73"/>
        <v>0</v>
      </c>
      <c r="CL114" s="11" t="b">
        <f t="shared" ca="1" si="73"/>
        <v>0</v>
      </c>
      <c r="CM114" s="11" t="b">
        <f t="shared" ca="1" si="73"/>
        <v>0</v>
      </c>
      <c r="CN114" s="11" t="b">
        <f t="shared" ca="1" si="69"/>
        <v>1</v>
      </c>
      <c r="CO114" s="11" t="b">
        <f t="shared" ca="1" si="67"/>
        <v>0</v>
      </c>
      <c r="CP114" t="s">
        <v>692</v>
      </c>
    </row>
    <row r="115" spans="1:94">
      <c r="A115" t="s">
        <v>693</v>
      </c>
      <c r="B115" t="s">
        <v>694</v>
      </c>
      <c r="C115" t="s">
        <v>562</v>
      </c>
      <c r="D115" t="s">
        <v>81</v>
      </c>
      <c r="E115" t="s">
        <v>71</v>
      </c>
      <c r="F115" t="s">
        <v>132</v>
      </c>
      <c r="G115" t="s">
        <v>124</v>
      </c>
      <c r="H115" t="s">
        <v>109</v>
      </c>
      <c r="I115" t="str">
        <f t="shared" si="61"/>
        <v>UK</v>
      </c>
      <c r="J115" t="s">
        <v>74</v>
      </c>
      <c r="K115" t="s">
        <v>98</v>
      </c>
      <c r="L115">
        <v>1</v>
      </c>
      <c r="M115">
        <v>2</v>
      </c>
      <c r="N115">
        <v>6</v>
      </c>
      <c r="O115">
        <v>3</v>
      </c>
      <c r="P115">
        <v>2</v>
      </c>
      <c r="Q115">
        <v>1</v>
      </c>
      <c r="R115">
        <v>1</v>
      </c>
      <c r="S115">
        <v>1</v>
      </c>
      <c r="T115">
        <v>2</v>
      </c>
      <c r="V115">
        <v>4</v>
      </c>
      <c r="W115">
        <v>6</v>
      </c>
      <c r="X115">
        <v>4</v>
      </c>
      <c r="Y115">
        <v>5</v>
      </c>
      <c r="Z115">
        <v>4</v>
      </c>
      <c r="AA115">
        <v>5</v>
      </c>
      <c r="AB115">
        <v>4</v>
      </c>
      <c r="AC115">
        <v>2</v>
      </c>
      <c r="AD115">
        <v>4</v>
      </c>
      <c r="AE115" s="48">
        <f t="shared" si="49"/>
        <v>4.5</v>
      </c>
      <c r="AF115" s="35">
        <v>4</v>
      </c>
      <c r="AG115">
        <v>2</v>
      </c>
      <c r="AH115">
        <v>2</v>
      </c>
      <c r="AI115">
        <v>1</v>
      </c>
      <c r="AJ115">
        <v>6</v>
      </c>
      <c r="AK115">
        <v>3</v>
      </c>
      <c r="AL115">
        <v>6</v>
      </c>
      <c r="AM115">
        <v>1</v>
      </c>
      <c r="AN115" s="48">
        <f t="shared" si="47"/>
        <v>3.125</v>
      </c>
      <c r="AO115">
        <v>3</v>
      </c>
      <c r="AP115">
        <v>3</v>
      </c>
      <c r="AQ115">
        <v>3</v>
      </c>
      <c r="AR115">
        <v>3</v>
      </c>
      <c r="AS115">
        <v>3</v>
      </c>
      <c r="AT115">
        <v>6</v>
      </c>
      <c r="AU115" s="48">
        <f t="shared" si="48"/>
        <v>3</v>
      </c>
      <c r="AV115">
        <v>1</v>
      </c>
      <c r="AW115">
        <f t="shared" si="62"/>
        <v>3.125</v>
      </c>
      <c r="AX115">
        <f t="shared" si="63"/>
        <v>1</v>
      </c>
      <c r="AY115">
        <f t="shared" si="74"/>
        <v>4.5</v>
      </c>
      <c r="AZ115">
        <f t="shared" si="64"/>
        <v>1</v>
      </c>
      <c r="BA115" t="s">
        <v>297</v>
      </c>
      <c r="BB115" t="s">
        <v>384</v>
      </c>
      <c r="BC115" t="s">
        <v>695</v>
      </c>
      <c r="BD115">
        <v>2</v>
      </c>
      <c r="BF115">
        <f t="shared" si="65"/>
        <v>2</v>
      </c>
      <c r="BG115">
        <v>2</v>
      </c>
      <c r="BH115">
        <v>3</v>
      </c>
      <c r="BI115">
        <f t="shared" si="75"/>
        <v>1</v>
      </c>
      <c r="BJ115" t="s">
        <v>696</v>
      </c>
      <c r="BK115" t="s">
        <v>622</v>
      </c>
      <c r="BL115" s="1">
        <v>8.1597222222222227E-3</v>
      </c>
      <c r="BM115" t="s">
        <v>697</v>
      </c>
      <c r="BN115" s="5" t="s">
        <v>1051</v>
      </c>
      <c r="BP115" s="11" t="b">
        <f t="shared" ca="1" si="72"/>
        <v>0</v>
      </c>
      <c r="BQ115" s="11" t="b">
        <f t="shared" ca="1" si="72"/>
        <v>0</v>
      </c>
      <c r="BR115" s="11" t="b">
        <f t="shared" ca="1" si="72"/>
        <v>0</v>
      </c>
      <c r="BS115" s="11" t="b">
        <f t="shared" ca="1" si="72"/>
        <v>0</v>
      </c>
      <c r="BT115" s="11" t="b">
        <f t="shared" ca="1" si="72"/>
        <v>0</v>
      </c>
      <c r="BU115" s="11" t="b">
        <f t="shared" ca="1" si="72"/>
        <v>0</v>
      </c>
      <c r="BV115" s="5" t="s">
        <v>1068</v>
      </c>
      <c r="BW115" s="5" t="s">
        <v>1079</v>
      </c>
      <c r="BX115" s="11" t="b">
        <f t="shared" ca="1" si="66"/>
        <v>0</v>
      </c>
      <c r="BY115" s="11" t="b">
        <f t="shared" si="68"/>
        <v>0</v>
      </c>
      <c r="BZ115" s="11" t="b">
        <f t="shared" ca="1" si="73"/>
        <v>0</v>
      </c>
      <c r="CA115" s="11" t="b">
        <f t="shared" ca="1" si="73"/>
        <v>0</v>
      </c>
      <c r="CB115" s="11" t="b">
        <f t="shared" ca="1" si="73"/>
        <v>0</v>
      </c>
      <c r="CC115" s="11" t="b">
        <f t="shared" ca="1" si="73"/>
        <v>0</v>
      </c>
      <c r="CD115" s="11" t="b">
        <f t="shared" ca="1" si="73"/>
        <v>1</v>
      </c>
      <c r="CE115" s="11" t="b">
        <f t="shared" ca="1" si="73"/>
        <v>0</v>
      </c>
      <c r="CF115" s="11" t="b">
        <f t="shared" ca="1" si="73"/>
        <v>0</v>
      </c>
      <c r="CG115" s="11" t="b">
        <f t="shared" ca="1" si="73"/>
        <v>0</v>
      </c>
      <c r="CH115" s="11" t="b">
        <f t="shared" ca="1" si="73"/>
        <v>0</v>
      </c>
      <c r="CI115" s="11" t="b">
        <f t="shared" ca="1" si="73"/>
        <v>0</v>
      </c>
      <c r="CJ115" s="11" t="b">
        <f t="shared" ca="1" si="73"/>
        <v>0</v>
      </c>
      <c r="CK115" s="11" t="b">
        <f t="shared" ca="1" si="73"/>
        <v>0</v>
      </c>
      <c r="CL115" s="11" t="b">
        <f t="shared" ca="1" si="73"/>
        <v>0</v>
      </c>
      <c r="CM115" s="11" t="b">
        <f t="shared" ca="1" si="73"/>
        <v>0</v>
      </c>
      <c r="CN115" s="11" t="b">
        <f t="shared" ca="1" si="69"/>
        <v>0</v>
      </c>
      <c r="CO115" s="11" t="b">
        <f t="shared" ca="1" si="67"/>
        <v>0</v>
      </c>
    </row>
    <row r="116" spans="1:94">
      <c r="A116" t="s">
        <v>706</v>
      </c>
      <c r="B116" t="s">
        <v>707</v>
      </c>
      <c r="C116" t="s">
        <v>562</v>
      </c>
      <c r="D116" t="s">
        <v>54</v>
      </c>
      <c r="E116" t="s">
        <v>144</v>
      </c>
      <c r="F116" t="s">
        <v>116</v>
      </c>
      <c r="G116" t="s">
        <v>72</v>
      </c>
      <c r="H116" t="s">
        <v>125</v>
      </c>
      <c r="I116" t="str">
        <f t="shared" si="61"/>
        <v>United Kingdom</v>
      </c>
      <c r="J116" t="s">
        <v>74</v>
      </c>
      <c r="K116" t="s">
        <v>98</v>
      </c>
      <c r="L116">
        <v>2</v>
      </c>
      <c r="M116">
        <v>4</v>
      </c>
      <c r="N116">
        <v>3</v>
      </c>
      <c r="O116">
        <v>4</v>
      </c>
      <c r="P116">
        <v>4</v>
      </c>
      <c r="Q116">
        <v>4</v>
      </c>
      <c r="R116">
        <v>4</v>
      </c>
      <c r="S116">
        <v>1</v>
      </c>
      <c r="T116">
        <v>2</v>
      </c>
      <c r="V116">
        <v>5</v>
      </c>
      <c r="W116">
        <v>5</v>
      </c>
      <c r="X116">
        <v>4</v>
      </c>
      <c r="Y116">
        <v>5</v>
      </c>
      <c r="Z116">
        <v>5</v>
      </c>
      <c r="AA116">
        <v>6</v>
      </c>
      <c r="AB116">
        <v>6</v>
      </c>
      <c r="AC116">
        <v>1</v>
      </c>
      <c r="AD116">
        <v>5</v>
      </c>
      <c r="AE116" s="48">
        <f t="shared" si="49"/>
        <v>5.125</v>
      </c>
      <c r="AF116" s="35">
        <v>5</v>
      </c>
      <c r="AG116">
        <v>3</v>
      </c>
      <c r="AH116">
        <v>3</v>
      </c>
      <c r="AI116">
        <v>1</v>
      </c>
      <c r="AJ116">
        <v>5</v>
      </c>
      <c r="AK116">
        <v>4</v>
      </c>
      <c r="AL116">
        <v>2</v>
      </c>
      <c r="AM116">
        <v>4</v>
      </c>
      <c r="AN116" s="48">
        <f t="shared" si="47"/>
        <v>3.375</v>
      </c>
      <c r="AO116">
        <v>3</v>
      </c>
      <c r="AP116">
        <v>3</v>
      </c>
      <c r="AQ116">
        <v>2</v>
      </c>
      <c r="AR116">
        <v>3</v>
      </c>
      <c r="AS116">
        <v>3</v>
      </c>
      <c r="AT116">
        <v>6</v>
      </c>
      <c r="AU116" s="48">
        <f t="shared" si="48"/>
        <v>2.8</v>
      </c>
      <c r="AV116">
        <v>1</v>
      </c>
      <c r="AW116">
        <f t="shared" si="62"/>
        <v>3.375</v>
      </c>
      <c r="AX116">
        <f t="shared" si="63"/>
        <v>1</v>
      </c>
      <c r="AY116">
        <f t="shared" si="74"/>
        <v>5.125</v>
      </c>
      <c r="AZ116">
        <f t="shared" si="64"/>
        <v>1</v>
      </c>
      <c r="BA116" t="s">
        <v>501</v>
      </c>
      <c r="BB116" t="s">
        <v>672</v>
      </c>
      <c r="BC116" t="s">
        <v>708</v>
      </c>
      <c r="BD116">
        <v>0</v>
      </c>
      <c r="BE116">
        <v>2</v>
      </c>
      <c r="BF116">
        <f t="shared" si="65"/>
        <v>2</v>
      </c>
      <c r="BG116">
        <v>4</v>
      </c>
      <c r="BH116">
        <v>2</v>
      </c>
      <c r="BI116">
        <f t="shared" si="75"/>
        <v>1</v>
      </c>
      <c r="BJ116" t="s">
        <v>709</v>
      </c>
      <c r="BK116" t="s">
        <v>710</v>
      </c>
      <c r="BL116" s="1">
        <v>4.2013888888888891E-3</v>
      </c>
      <c r="BM116" t="s">
        <v>711</v>
      </c>
      <c r="BN116" s="5" t="s">
        <v>736</v>
      </c>
      <c r="BO116" s="5" t="s">
        <v>1157</v>
      </c>
      <c r="BP116" s="11" t="b">
        <f t="shared" ca="1" si="72"/>
        <v>1</v>
      </c>
      <c r="BQ116" s="11" t="b">
        <f t="shared" ca="1" si="72"/>
        <v>0</v>
      </c>
      <c r="BR116" s="11" t="b">
        <f t="shared" ca="1" si="72"/>
        <v>0</v>
      </c>
      <c r="BS116" s="11" t="b">
        <f t="shared" ca="1" si="72"/>
        <v>0</v>
      </c>
      <c r="BT116" s="11" t="b">
        <f t="shared" ca="1" si="72"/>
        <v>0</v>
      </c>
      <c r="BU116" s="11" t="b">
        <f t="shared" ca="1" si="72"/>
        <v>0</v>
      </c>
      <c r="BX116" s="11" t="b">
        <f t="shared" ca="1" si="66"/>
        <v>0</v>
      </c>
      <c r="BY116" s="11" t="b">
        <f t="shared" si="68"/>
        <v>0</v>
      </c>
      <c r="BZ116" s="11" t="b">
        <f t="shared" ca="1" si="73"/>
        <v>0</v>
      </c>
      <c r="CA116" s="11" t="b">
        <f t="shared" ca="1" si="73"/>
        <v>0</v>
      </c>
      <c r="CB116" s="11" t="b">
        <f t="shared" ca="1" si="73"/>
        <v>0</v>
      </c>
      <c r="CC116" s="11" t="b">
        <f t="shared" ca="1" si="73"/>
        <v>0</v>
      </c>
      <c r="CD116" s="11" t="b">
        <f t="shared" ca="1" si="73"/>
        <v>0</v>
      </c>
      <c r="CE116" s="11" t="b">
        <f t="shared" ca="1" si="73"/>
        <v>0</v>
      </c>
      <c r="CF116" s="11" t="b">
        <f t="shared" ca="1" si="73"/>
        <v>0</v>
      </c>
      <c r="CG116" s="11" t="b">
        <f t="shared" ca="1" si="73"/>
        <v>0</v>
      </c>
      <c r="CH116" s="11" t="b">
        <f t="shared" ca="1" si="73"/>
        <v>0</v>
      </c>
      <c r="CI116" s="11" t="b">
        <f t="shared" ca="1" si="73"/>
        <v>0</v>
      </c>
      <c r="CJ116" s="11" t="b">
        <f t="shared" ca="1" si="73"/>
        <v>0</v>
      </c>
      <c r="CK116" s="11" t="b">
        <f t="shared" ca="1" si="73"/>
        <v>0</v>
      </c>
      <c r="CL116" s="11" t="b">
        <f t="shared" ca="1" si="73"/>
        <v>0</v>
      </c>
      <c r="CM116" s="11" t="b">
        <f t="shared" ca="1" si="73"/>
        <v>0</v>
      </c>
      <c r="CN116" s="11" t="b">
        <f t="shared" ca="1" si="69"/>
        <v>0</v>
      </c>
      <c r="CO116" s="11" t="b">
        <f t="shared" ca="1" si="67"/>
        <v>0</v>
      </c>
    </row>
    <row r="117" spans="1:94">
      <c r="A117" t="s">
        <v>728</v>
      </c>
      <c r="B117" t="s">
        <v>729</v>
      </c>
      <c r="C117" t="s">
        <v>562</v>
      </c>
      <c r="D117" t="s">
        <v>70</v>
      </c>
      <c r="E117" t="s">
        <v>144</v>
      </c>
      <c r="F117" t="s">
        <v>56</v>
      </c>
      <c r="G117" t="s">
        <v>72</v>
      </c>
      <c r="H117" t="s">
        <v>84</v>
      </c>
      <c r="I117" t="str">
        <f t="shared" si="61"/>
        <v>United States</v>
      </c>
      <c r="J117" t="s">
        <v>59</v>
      </c>
      <c r="K117" t="s">
        <v>60</v>
      </c>
      <c r="L117">
        <v>1</v>
      </c>
      <c r="M117">
        <v>1</v>
      </c>
      <c r="N117">
        <v>0</v>
      </c>
      <c r="O117">
        <v>1</v>
      </c>
      <c r="P117">
        <v>2</v>
      </c>
      <c r="Q117">
        <v>2</v>
      </c>
      <c r="R117">
        <v>2</v>
      </c>
      <c r="S117">
        <v>1</v>
      </c>
      <c r="T117">
        <v>3</v>
      </c>
      <c r="V117">
        <v>4</v>
      </c>
      <c r="W117">
        <v>4</v>
      </c>
      <c r="X117">
        <v>3</v>
      </c>
      <c r="Y117">
        <v>3</v>
      </c>
      <c r="Z117">
        <v>3</v>
      </c>
      <c r="AA117">
        <v>3</v>
      </c>
      <c r="AB117">
        <v>3</v>
      </c>
      <c r="AC117">
        <v>1</v>
      </c>
      <c r="AD117">
        <v>5</v>
      </c>
      <c r="AE117" s="48">
        <f t="shared" si="49"/>
        <v>3.5</v>
      </c>
      <c r="AF117" s="35">
        <v>5</v>
      </c>
      <c r="AG117">
        <v>5</v>
      </c>
      <c r="AH117">
        <v>5</v>
      </c>
      <c r="AI117">
        <v>5</v>
      </c>
      <c r="AJ117">
        <v>5</v>
      </c>
      <c r="AK117">
        <v>5</v>
      </c>
      <c r="AL117">
        <v>4</v>
      </c>
      <c r="AM117">
        <v>4</v>
      </c>
      <c r="AN117" s="48">
        <f t="shared" si="47"/>
        <v>4.75</v>
      </c>
      <c r="AO117">
        <v>5</v>
      </c>
      <c r="AP117">
        <v>5</v>
      </c>
      <c r="AQ117">
        <v>5</v>
      </c>
      <c r="AR117">
        <v>5</v>
      </c>
      <c r="AS117">
        <v>5</v>
      </c>
      <c r="AT117">
        <v>6</v>
      </c>
      <c r="AU117" s="48">
        <f t="shared" si="48"/>
        <v>5</v>
      </c>
      <c r="AV117">
        <v>1</v>
      </c>
      <c r="AW117">
        <f t="shared" si="62"/>
        <v>4.75</v>
      </c>
      <c r="AX117">
        <f t="shared" si="63"/>
        <v>1</v>
      </c>
      <c r="AY117">
        <f t="shared" si="74"/>
        <v>3.5</v>
      </c>
      <c r="AZ117">
        <f t="shared" si="64"/>
        <v>1</v>
      </c>
      <c r="BA117" t="s">
        <v>61</v>
      </c>
      <c r="BB117" t="s">
        <v>126</v>
      </c>
      <c r="BC117" t="s">
        <v>127</v>
      </c>
      <c r="BD117">
        <v>1</v>
      </c>
      <c r="BF117">
        <f t="shared" si="65"/>
        <v>1</v>
      </c>
      <c r="BG117">
        <v>1</v>
      </c>
      <c r="BH117">
        <v>1</v>
      </c>
      <c r="BI117">
        <f t="shared" si="75"/>
        <v>0</v>
      </c>
      <c r="BJ117" t="s">
        <v>64</v>
      </c>
      <c r="BK117" t="s">
        <v>65</v>
      </c>
      <c r="BL117" s="1">
        <v>2.7314814814814819E-3</v>
      </c>
      <c r="BM117" t="s">
        <v>730</v>
      </c>
      <c r="BN117" s="5" t="s">
        <v>736</v>
      </c>
      <c r="BO117" s="5" t="s">
        <v>1158</v>
      </c>
      <c r="BP117" s="11" t="b">
        <f t="shared" ca="1" si="72"/>
        <v>1</v>
      </c>
      <c r="BQ117" s="11" t="b">
        <f t="shared" ca="1" si="72"/>
        <v>0</v>
      </c>
      <c r="BR117" s="11" t="b">
        <f t="shared" ca="1" si="72"/>
        <v>0</v>
      </c>
      <c r="BS117" s="11" t="b">
        <f t="shared" ca="1" si="72"/>
        <v>0</v>
      </c>
      <c r="BT117" s="11" t="b">
        <f t="shared" ca="1" si="72"/>
        <v>0</v>
      </c>
      <c r="BU117" s="11" t="b">
        <f t="shared" ca="1" si="72"/>
        <v>0</v>
      </c>
      <c r="BX117" s="11" t="b">
        <f t="shared" ca="1" si="66"/>
        <v>0</v>
      </c>
      <c r="BY117" s="11" t="b">
        <f t="shared" si="68"/>
        <v>0</v>
      </c>
      <c r="BZ117" s="11" t="b">
        <f t="shared" ca="1" si="73"/>
        <v>0</v>
      </c>
      <c r="CA117" s="11" t="b">
        <f t="shared" ca="1" si="73"/>
        <v>0</v>
      </c>
      <c r="CB117" s="11" t="b">
        <f t="shared" ca="1" si="73"/>
        <v>0</v>
      </c>
      <c r="CC117" s="11" t="b">
        <f t="shared" ca="1" si="73"/>
        <v>0</v>
      </c>
      <c r="CD117" s="11" t="b">
        <f t="shared" ca="1" si="73"/>
        <v>0</v>
      </c>
      <c r="CE117" s="11" t="b">
        <f t="shared" ca="1" si="73"/>
        <v>0</v>
      </c>
      <c r="CF117" s="11" t="b">
        <f t="shared" ca="1" si="73"/>
        <v>0</v>
      </c>
      <c r="CG117" s="11" t="b">
        <f t="shared" ca="1" si="73"/>
        <v>0</v>
      </c>
      <c r="CH117" s="11" t="b">
        <f t="shared" ca="1" si="73"/>
        <v>0</v>
      </c>
      <c r="CI117" s="11" t="b">
        <f t="shared" ca="1" si="73"/>
        <v>0</v>
      </c>
      <c r="CJ117" s="11" t="b">
        <f t="shared" ca="1" si="73"/>
        <v>0</v>
      </c>
      <c r="CK117" s="11" t="b">
        <f t="shared" ca="1" si="73"/>
        <v>0</v>
      </c>
      <c r="CL117" s="11" t="b">
        <f t="shared" ca="1" si="73"/>
        <v>0</v>
      </c>
      <c r="CM117" s="11" t="b">
        <f t="shared" ca="1" si="73"/>
        <v>0</v>
      </c>
      <c r="CN117" s="11" t="b">
        <f t="shared" ca="1" si="69"/>
        <v>0</v>
      </c>
      <c r="CO117" s="11" t="b">
        <f t="shared" ca="1" si="67"/>
        <v>0</v>
      </c>
    </row>
    <row r="118" spans="1:94">
      <c r="A118" t="s">
        <v>737</v>
      </c>
      <c r="B118" t="s">
        <v>738</v>
      </c>
      <c r="C118" t="s">
        <v>562</v>
      </c>
      <c r="D118" t="s">
        <v>54</v>
      </c>
      <c r="E118" t="s">
        <v>144</v>
      </c>
      <c r="F118" t="s">
        <v>83</v>
      </c>
      <c r="G118" t="s">
        <v>96</v>
      </c>
      <c r="H118" t="s">
        <v>510</v>
      </c>
      <c r="I118" t="str">
        <f t="shared" si="61"/>
        <v>England</v>
      </c>
      <c r="J118" t="s">
        <v>74</v>
      </c>
      <c r="K118" t="s">
        <v>98</v>
      </c>
      <c r="L118">
        <v>3</v>
      </c>
      <c r="M118">
        <v>3</v>
      </c>
      <c r="N118">
        <v>4</v>
      </c>
      <c r="O118">
        <v>2</v>
      </c>
      <c r="P118">
        <v>3</v>
      </c>
      <c r="Q118">
        <v>3</v>
      </c>
      <c r="R118">
        <v>3</v>
      </c>
      <c r="S118">
        <v>1</v>
      </c>
      <c r="T118">
        <v>2</v>
      </c>
      <c r="V118">
        <v>4</v>
      </c>
      <c r="W118">
        <v>6</v>
      </c>
      <c r="X118">
        <v>4</v>
      </c>
      <c r="Y118">
        <v>6</v>
      </c>
      <c r="Z118">
        <v>4</v>
      </c>
      <c r="AA118">
        <v>6</v>
      </c>
      <c r="AB118">
        <v>3</v>
      </c>
      <c r="AC118">
        <v>4</v>
      </c>
      <c r="AD118">
        <v>2</v>
      </c>
      <c r="AE118" s="48">
        <f t="shared" si="49"/>
        <v>4.375</v>
      </c>
      <c r="AF118" s="35">
        <v>5</v>
      </c>
      <c r="AG118">
        <v>6</v>
      </c>
      <c r="AH118">
        <v>6</v>
      </c>
      <c r="AI118">
        <v>6</v>
      </c>
      <c r="AJ118">
        <v>6</v>
      </c>
      <c r="AK118">
        <v>6</v>
      </c>
      <c r="AL118">
        <v>5</v>
      </c>
      <c r="AM118">
        <v>4</v>
      </c>
      <c r="AN118" s="48">
        <f t="shared" si="47"/>
        <v>5.5</v>
      </c>
      <c r="AO118">
        <v>6</v>
      </c>
      <c r="AP118">
        <v>3</v>
      </c>
      <c r="AQ118">
        <v>5</v>
      </c>
      <c r="AR118">
        <v>3</v>
      </c>
      <c r="AS118">
        <v>6</v>
      </c>
      <c r="AT118">
        <v>6</v>
      </c>
      <c r="AU118" s="48">
        <f t="shared" si="48"/>
        <v>4.5999999999999996</v>
      </c>
      <c r="AV118">
        <v>2</v>
      </c>
      <c r="AW118">
        <f t="shared" si="62"/>
        <v>5.5</v>
      </c>
      <c r="AX118">
        <f t="shared" si="63"/>
        <v>1</v>
      </c>
      <c r="AY118">
        <f t="shared" si="74"/>
        <v>4.375</v>
      </c>
      <c r="AZ118">
        <f t="shared" si="64"/>
        <v>1</v>
      </c>
      <c r="BA118" t="s">
        <v>61</v>
      </c>
      <c r="BB118" t="s">
        <v>245</v>
      </c>
      <c r="BC118" t="s">
        <v>246</v>
      </c>
      <c r="BD118">
        <v>1</v>
      </c>
      <c r="BF118">
        <f t="shared" si="65"/>
        <v>1</v>
      </c>
      <c r="BG118">
        <v>1</v>
      </c>
      <c r="BH118">
        <v>2</v>
      </c>
      <c r="BI118">
        <f t="shared" si="75"/>
        <v>1</v>
      </c>
      <c r="BJ118" t="s">
        <v>181</v>
      </c>
      <c r="BK118" t="s">
        <v>65</v>
      </c>
      <c r="BL118" s="1">
        <v>2.8240740740740739E-3</v>
      </c>
      <c r="BM118" t="s">
        <v>429</v>
      </c>
      <c r="BN118" s="5" t="s">
        <v>1041</v>
      </c>
      <c r="BP118" s="11" t="b">
        <f t="shared" ca="1" si="72"/>
        <v>0</v>
      </c>
      <c r="BQ118" s="11" t="b">
        <f t="shared" ca="1" si="72"/>
        <v>0</v>
      </c>
      <c r="BR118" s="11" t="b">
        <f t="shared" ca="1" si="72"/>
        <v>0</v>
      </c>
      <c r="BS118" s="11" t="b">
        <f t="shared" ca="1" si="72"/>
        <v>0</v>
      </c>
      <c r="BT118" s="11" t="b">
        <f t="shared" ca="1" si="72"/>
        <v>0</v>
      </c>
      <c r="BU118" s="11" t="b">
        <f t="shared" ca="1" si="72"/>
        <v>0</v>
      </c>
      <c r="BX118" s="11" t="b">
        <f t="shared" ca="1" si="66"/>
        <v>0</v>
      </c>
      <c r="BY118" s="11" t="b">
        <f t="shared" si="68"/>
        <v>0</v>
      </c>
      <c r="BZ118" s="11" t="b">
        <f t="shared" ca="1" si="73"/>
        <v>0</v>
      </c>
      <c r="CA118" s="11" t="b">
        <f t="shared" ca="1" si="73"/>
        <v>0</v>
      </c>
      <c r="CB118" s="11" t="b">
        <f t="shared" ca="1" si="73"/>
        <v>0</v>
      </c>
      <c r="CC118" s="11" t="b">
        <f t="shared" ca="1" si="73"/>
        <v>0</v>
      </c>
      <c r="CD118" s="11" t="b">
        <f t="shared" ca="1" si="73"/>
        <v>0</v>
      </c>
      <c r="CE118" s="11" t="b">
        <f t="shared" ca="1" si="73"/>
        <v>0</v>
      </c>
      <c r="CF118" s="11" t="b">
        <f t="shared" ca="1" si="73"/>
        <v>0</v>
      </c>
      <c r="CG118" s="11" t="b">
        <f t="shared" ca="1" si="73"/>
        <v>0</v>
      </c>
      <c r="CH118" s="11" t="b">
        <f t="shared" ca="1" si="73"/>
        <v>0</v>
      </c>
      <c r="CI118" s="11" t="b">
        <f t="shared" ca="1" si="73"/>
        <v>0</v>
      </c>
      <c r="CJ118" s="11" t="b">
        <f t="shared" ca="1" si="73"/>
        <v>0</v>
      </c>
      <c r="CK118" s="11" t="b">
        <f t="shared" ca="1" si="73"/>
        <v>0</v>
      </c>
      <c r="CL118" s="11" t="b">
        <f t="shared" ca="1" si="73"/>
        <v>0</v>
      </c>
      <c r="CM118" s="11" t="b">
        <f t="shared" ca="1" si="73"/>
        <v>0</v>
      </c>
      <c r="CN118" s="11" t="b">
        <f t="shared" ca="1" si="69"/>
        <v>0</v>
      </c>
      <c r="CO118" s="11" t="b">
        <f t="shared" ca="1" si="67"/>
        <v>0</v>
      </c>
      <c r="CP118" t="s">
        <v>429</v>
      </c>
    </row>
    <row r="119" spans="1:94">
      <c r="A119" t="s">
        <v>739</v>
      </c>
      <c r="B119" t="s">
        <v>740</v>
      </c>
      <c r="C119" t="s">
        <v>562</v>
      </c>
      <c r="D119" t="s">
        <v>70</v>
      </c>
      <c r="E119" t="s">
        <v>55</v>
      </c>
      <c r="F119" t="s">
        <v>56</v>
      </c>
      <c r="G119" t="s">
        <v>72</v>
      </c>
      <c r="H119" t="s">
        <v>125</v>
      </c>
      <c r="I119" t="str">
        <f t="shared" si="61"/>
        <v>United Kingdom</v>
      </c>
      <c r="J119" t="s">
        <v>59</v>
      </c>
      <c r="K119" t="s">
        <v>98</v>
      </c>
      <c r="L119">
        <v>4</v>
      </c>
      <c r="M119">
        <v>4</v>
      </c>
      <c r="N119">
        <v>5</v>
      </c>
      <c r="O119">
        <v>4</v>
      </c>
      <c r="P119">
        <v>5</v>
      </c>
      <c r="Q119">
        <v>5</v>
      </c>
      <c r="R119">
        <v>5</v>
      </c>
      <c r="S119">
        <v>1</v>
      </c>
      <c r="T119">
        <v>2</v>
      </c>
      <c r="V119">
        <v>1</v>
      </c>
      <c r="W119">
        <v>2</v>
      </c>
      <c r="X119">
        <v>1</v>
      </c>
      <c r="Y119">
        <v>3</v>
      </c>
      <c r="Z119">
        <v>2</v>
      </c>
      <c r="AA119">
        <v>4</v>
      </c>
      <c r="AB119">
        <v>1</v>
      </c>
      <c r="AC119">
        <v>2</v>
      </c>
      <c r="AD119">
        <v>4</v>
      </c>
      <c r="AE119" s="48">
        <f t="shared" si="49"/>
        <v>2.25</v>
      </c>
      <c r="AF119" s="35">
        <v>3</v>
      </c>
      <c r="AG119">
        <v>4</v>
      </c>
      <c r="AH119">
        <v>2</v>
      </c>
      <c r="AI119">
        <v>3</v>
      </c>
      <c r="AJ119">
        <v>3</v>
      </c>
      <c r="AK119">
        <v>3</v>
      </c>
      <c r="AL119">
        <v>3</v>
      </c>
      <c r="AM119">
        <v>4</v>
      </c>
      <c r="AN119" s="48">
        <f t="shared" si="47"/>
        <v>3.125</v>
      </c>
      <c r="AO119">
        <v>3</v>
      </c>
      <c r="AP119">
        <v>3</v>
      </c>
      <c r="AQ119">
        <v>3</v>
      </c>
      <c r="AR119">
        <v>3</v>
      </c>
      <c r="AS119">
        <v>3</v>
      </c>
      <c r="AT119">
        <v>6</v>
      </c>
      <c r="AU119" s="48">
        <f t="shared" si="48"/>
        <v>3</v>
      </c>
      <c r="AV119">
        <v>2</v>
      </c>
      <c r="AW119">
        <f t="shared" si="62"/>
        <v>3.125</v>
      </c>
      <c r="AX119">
        <f t="shared" si="63"/>
        <v>1</v>
      </c>
      <c r="AY119">
        <f t="shared" si="74"/>
        <v>2.25</v>
      </c>
      <c r="AZ119">
        <f t="shared" si="64"/>
        <v>0</v>
      </c>
      <c r="BA119" t="s">
        <v>297</v>
      </c>
      <c r="BB119" t="s">
        <v>110</v>
      </c>
      <c r="BC119" t="s">
        <v>412</v>
      </c>
      <c r="BD119">
        <v>0</v>
      </c>
      <c r="BE119" t="s">
        <v>1101</v>
      </c>
      <c r="BF119" t="str">
        <f t="shared" si="65"/>
        <v>NA</v>
      </c>
      <c r="BG119">
        <v>11</v>
      </c>
      <c r="BH119">
        <v>0</v>
      </c>
      <c r="BI119">
        <f t="shared" si="75"/>
        <v>1</v>
      </c>
      <c r="BJ119" t="s">
        <v>741</v>
      </c>
      <c r="BK119" t="s">
        <v>742</v>
      </c>
      <c r="BL119" s="1">
        <v>2.4768518518518516E-3</v>
      </c>
      <c r="BM119" t="s">
        <v>743</v>
      </c>
      <c r="BN119" s="5" t="s">
        <v>1082</v>
      </c>
      <c r="BP119" s="11" t="b">
        <f t="shared" ca="1" si="72"/>
        <v>0</v>
      </c>
      <c r="BQ119" s="11" t="b">
        <f t="shared" ca="1" si="72"/>
        <v>0</v>
      </c>
      <c r="BR119" s="11" t="b">
        <f t="shared" ca="1" si="72"/>
        <v>0</v>
      </c>
      <c r="BS119" s="11" t="b">
        <f t="shared" ca="1" si="72"/>
        <v>0</v>
      </c>
      <c r="BT119" s="11" t="b">
        <f t="shared" ca="1" si="72"/>
        <v>0</v>
      </c>
      <c r="BU119" s="11" t="b">
        <f t="shared" ca="1" si="72"/>
        <v>0</v>
      </c>
      <c r="BV119" s="5" t="s">
        <v>1081</v>
      </c>
      <c r="BX119" s="11" t="b">
        <f t="shared" ca="1" si="66"/>
        <v>0</v>
      </c>
      <c r="BY119" s="11" t="b">
        <f t="shared" si="68"/>
        <v>1</v>
      </c>
      <c r="BZ119" s="11" t="b">
        <f t="shared" ca="1" si="73"/>
        <v>0</v>
      </c>
      <c r="CA119" s="11" t="b">
        <f t="shared" ca="1" si="73"/>
        <v>0</v>
      </c>
      <c r="CB119" s="11" t="b">
        <f t="shared" ca="1" si="73"/>
        <v>0</v>
      </c>
      <c r="CC119" s="11" t="b">
        <f t="shared" ca="1" si="73"/>
        <v>0</v>
      </c>
      <c r="CD119" s="11" t="b">
        <f t="shared" ca="1" si="73"/>
        <v>0</v>
      </c>
      <c r="CE119" s="11" t="b">
        <f t="shared" ca="1" si="73"/>
        <v>0</v>
      </c>
      <c r="CF119" s="11" t="b">
        <f t="shared" ca="1" si="73"/>
        <v>0</v>
      </c>
      <c r="CG119" s="11" t="b">
        <f t="shared" ca="1" si="73"/>
        <v>0</v>
      </c>
      <c r="CH119" s="11" t="b">
        <f t="shared" ca="1" si="73"/>
        <v>0</v>
      </c>
      <c r="CI119" s="11" t="b">
        <f t="shared" ca="1" si="73"/>
        <v>0</v>
      </c>
      <c r="CJ119" s="11" t="b">
        <f t="shared" ca="1" si="73"/>
        <v>0</v>
      </c>
      <c r="CK119" s="11" t="b">
        <f t="shared" ca="1" si="73"/>
        <v>0</v>
      </c>
      <c r="CL119" s="11" t="b">
        <f t="shared" ca="1" si="73"/>
        <v>0</v>
      </c>
      <c r="CM119" s="11" t="b">
        <f t="shared" ca="1" si="73"/>
        <v>0</v>
      </c>
      <c r="CN119" s="11" t="b">
        <f t="shared" ca="1" si="69"/>
        <v>0</v>
      </c>
      <c r="CO119" s="11" t="b">
        <f t="shared" ca="1" si="67"/>
        <v>0</v>
      </c>
    </row>
    <row r="120" spans="1:94">
      <c r="A120" t="s">
        <v>744</v>
      </c>
      <c r="B120" t="s">
        <v>745</v>
      </c>
      <c r="C120" t="s">
        <v>562</v>
      </c>
      <c r="D120" t="s">
        <v>54</v>
      </c>
      <c r="E120" t="s">
        <v>144</v>
      </c>
      <c r="F120" t="s">
        <v>132</v>
      </c>
      <c r="G120" t="s">
        <v>72</v>
      </c>
      <c r="H120" t="s">
        <v>125</v>
      </c>
      <c r="I120" t="str">
        <f t="shared" si="61"/>
        <v>United Kingdom</v>
      </c>
      <c r="J120" t="s">
        <v>59</v>
      </c>
      <c r="K120" t="s">
        <v>98</v>
      </c>
      <c r="L120">
        <v>5</v>
      </c>
      <c r="M120">
        <v>2</v>
      </c>
      <c r="N120">
        <v>4</v>
      </c>
      <c r="O120">
        <v>4</v>
      </c>
      <c r="P120">
        <v>4</v>
      </c>
      <c r="Q120">
        <v>5</v>
      </c>
      <c r="R120">
        <v>4</v>
      </c>
      <c r="S120">
        <v>1</v>
      </c>
      <c r="T120">
        <v>2</v>
      </c>
      <c r="V120">
        <v>5</v>
      </c>
      <c r="W120">
        <v>5</v>
      </c>
      <c r="X120">
        <v>5</v>
      </c>
      <c r="Y120">
        <v>6</v>
      </c>
      <c r="Z120">
        <v>6</v>
      </c>
      <c r="AA120">
        <v>6</v>
      </c>
      <c r="AB120">
        <v>6</v>
      </c>
      <c r="AC120">
        <v>3</v>
      </c>
      <c r="AD120">
        <v>3</v>
      </c>
      <c r="AE120" s="48">
        <f t="shared" si="49"/>
        <v>5.25</v>
      </c>
      <c r="AF120" s="35">
        <v>6</v>
      </c>
      <c r="AG120">
        <v>5</v>
      </c>
      <c r="AH120">
        <v>5</v>
      </c>
      <c r="AI120">
        <v>5</v>
      </c>
      <c r="AJ120">
        <v>6</v>
      </c>
      <c r="AK120">
        <v>5</v>
      </c>
      <c r="AL120">
        <v>5</v>
      </c>
      <c r="AM120">
        <v>5</v>
      </c>
      <c r="AN120" s="48">
        <f t="shared" si="47"/>
        <v>5.25</v>
      </c>
      <c r="AO120">
        <v>5</v>
      </c>
      <c r="AP120">
        <v>5</v>
      </c>
      <c r="AQ120">
        <v>6</v>
      </c>
      <c r="AR120">
        <v>5</v>
      </c>
      <c r="AS120">
        <v>5</v>
      </c>
      <c r="AT120">
        <v>6</v>
      </c>
      <c r="AU120" s="48">
        <f t="shared" si="48"/>
        <v>5.2</v>
      </c>
      <c r="AV120">
        <v>6</v>
      </c>
      <c r="AW120">
        <f t="shared" si="62"/>
        <v>5.25</v>
      </c>
      <c r="AX120">
        <f t="shared" si="63"/>
        <v>1</v>
      </c>
      <c r="AY120">
        <f t="shared" si="74"/>
        <v>5.25</v>
      </c>
      <c r="AZ120">
        <f t="shared" si="64"/>
        <v>1</v>
      </c>
      <c r="BA120" t="s">
        <v>282</v>
      </c>
      <c r="BB120" t="s">
        <v>746</v>
      </c>
      <c r="BC120" t="s">
        <v>284</v>
      </c>
      <c r="BD120">
        <v>1</v>
      </c>
      <c r="BF120">
        <f t="shared" si="65"/>
        <v>1</v>
      </c>
      <c r="BG120">
        <v>1</v>
      </c>
      <c r="BH120">
        <v>3</v>
      </c>
      <c r="BI120">
        <f t="shared" si="75"/>
        <v>1</v>
      </c>
      <c r="BJ120" t="s">
        <v>285</v>
      </c>
      <c r="BK120" t="s">
        <v>286</v>
      </c>
      <c r="BL120" s="1">
        <v>6.828703703703704E-3</v>
      </c>
      <c r="BM120" t="s">
        <v>747</v>
      </c>
      <c r="BN120" s="5" t="s">
        <v>1041</v>
      </c>
      <c r="BP120" s="11" t="b">
        <f t="shared" ca="1" si="72"/>
        <v>0</v>
      </c>
      <c r="BQ120" s="11" t="b">
        <f t="shared" ca="1" si="72"/>
        <v>0</v>
      </c>
      <c r="BR120" s="11" t="b">
        <f t="shared" ca="1" si="72"/>
        <v>0</v>
      </c>
      <c r="BS120" s="11" t="b">
        <f t="shared" ca="1" si="72"/>
        <v>0</v>
      </c>
      <c r="BT120" s="11" t="b">
        <f t="shared" ca="1" si="72"/>
        <v>0</v>
      </c>
      <c r="BU120" s="11" t="b">
        <f t="shared" ca="1" si="72"/>
        <v>0</v>
      </c>
      <c r="BX120" s="11" t="b">
        <f t="shared" ca="1" si="66"/>
        <v>0</v>
      </c>
      <c r="BY120" s="11" t="b">
        <f t="shared" si="68"/>
        <v>0</v>
      </c>
      <c r="BZ120" s="11" t="b">
        <f t="shared" ca="1" si="73"/>
        <v>0</v>
      </c>
      <c r="CA120" s="11" t="b">
        <f t="shared" ca="1" si="73"/>
        <v>0</v>
      </c>
      <c r="CB120" s="11" t="b">
        <f t="shared" ca="1" si="73"/>
        <v>0</v>
      </c>
      <c r="CC120" s="11" t="b">
        <f t="shared" ca="1" si="73"/>
        <v>0</v>
      </c>
      <c r="CD120" s="11" t="b">
        <f t="shared" ca="1" si="73"/>
        <v>0</v>
      </c>
      <c r="CE120" s="11" t="b">
        <f t="shared" ca="1" si="73"/>
        <v>0</v>
      </c>
      <c r="CF120" s="11" t="b">
        <f t="shared" ca="1" si="73"/>
        <v>0</v>
      </c>
      <c r="CG120" s="11" t="b">
        <f t="shared" ca="1" si="73"/>
        <v>0</v>
      </c>
      <c r="CH120" s="11" t="b">
        <f t="shared" ca="1" si="73"/>
        <v>0</v>
      </c>
      <c r="CI120" s="11" t="b">
        <f t="shared" ca="1" si="73"/>
        <v>0</v>
      </c>
      <c r="CJ120" s="11" t="b">
        <f t="shared" ca="1" si="73"/>
        <v>0</v>
      </c>
      <c r="CK120" s="11" t="b">
        <f t="shared" ca="1" si="73"/>
        <v>0</v>
      </c>
      <c r="CL120" s="11" t="b">
        <f t="shared" ca="1" si="73"/>
        <v>0</v>
      </c>
      <c r="CM120" s="11" t="b">
        <f t="shared" ca="1" si="73"/>
        <v>0</v>
      </c>
      <c r="CN120" s="11" t="b">
        <f t="shared" ca="1" si="69"/>
        <v>0</v>
      </c>
      <c r="CO120" s="11" t="b">
        <f t="shared" ca="1" si="67"/>
        <v>0</v>
      </c>
      <c r="CP120" t="s">
        <v>748</v>
      </c>
    </row>
    <row r="121" spans="1:94">
      <c r="A121" t="s">
        <v>749</v>
      </c>
      <c r="B121" t="s">
        <v>750</v>
      </c>
      <c r="C121" t="s">
        <v>562</v>
      </c>
      <c r="D121" t="s">
        <v>70</v>
      </c>
      <c r="E121" t="s">
        <v>144</v>
      </c>
      <c r="F121" t="s">
        <v>56</v>
      </c>
      <c r="G121" t="s">
        <v>96</v>
      </c>
      <c r="H121" t="s">
        <v>125</v>
      </c>
      <c r="I121" t="str">
        <f t="shared" si="61"/>
        <v>United Kingdom</v>
      </c>
      <c r="J121" t="s">
        <v>59</v>
      </c>
      <c r="K121" t="s">
        <v>98</v>
      </c>
      <c r="L121">
        <v>4</v>
      </c>
      <c r="M121">
        <v>4</v>
      </c>
      <c r="N121">
        <v>4</v>
      </c>
      <c r="O121">
        <v>4</v>
      </c>
      <c r="P121">
        <v>3</v>
      </c>
      <c r="Q121">
        <v>4</v>
      </c>
      <c r="R121">
        <v>1</v>
      </c>
      <c r="S121">
        <v>1</v>
      </c>
      <c r="T121">
        <v>2</v>
      </c>
      <c r="V121">
        <v>1</v>
      </c>
      <c r="W121">
        <v>6</v>
      </c>
      <c r="X121">
        <v>2</v>
      </c>
      <c r="Y121">
        <v>4</v>
      </c>
      <c r="Z121">
        <v>4</v>
      </c>
      <c r="AA121">
        <v>4</v>
      </c>
      <c r="AB121">
        <v>3</v>
      </c>
      <c r="AC121">
        <v>2</v>
      </c>
      <c r="AD121">
        <v>4</v>
      </c>
      <c r="AE121" s="48">
        <f t="shared" si="49"/>
        <v>3.5</v>
      </c>
      <c r="AF121" s="35">
        <v>4</v>
      </c>
      <c r="AG121">
        <v>0</v>
      </c>
      <c r="AH121">
        <v>5</v>
      </c>
      <c r="AI121">
        <v>1</v>
      </c>
      <c r="AJ121">
        <v>6</v>
      </c>
      <c r="AK121">
        <v>2</v>
      </c>
      <c r="AL121">
        <v>6</v>
      </c>
      <c r="AM121">
        <v>4</v>
      </c>
      <c r="AN121" s="48">
        <f t="shared" si="47"/>
        <v>3.5</v>
      </c>
      <c r="AO121">
        <v>1</v>
      </c>
      <c r="AP121">
        <v>1</v>
      </c>
      <c r="AQ121">
        <v>3</v>
      </c>
      <c r="AR121">
        <v>1</v>
      </c>
      <c r="AS121">
        <v>1</v>
      </c>
      <c r="AT121">
        <v>6</v>
      </c>
      <c r="AU121" s="48">
        <f t="shared" si="48"/>
        <v>1.4</v>
      </c>
      <c r="AV121">
        <v>4</v>
      </c>
      <c r="AW121">
        <f t="shared" si="62"/>
        <v>3.5</v>
      </c>
      <c r="AX121">
        <f t="shared" si="63"/>
        <v>1</v>
      </c>
      <c r="AY121">
        <f t="shared" si="74"/>
        <v>3.5</v>
      </c>
      <c r="AZ121">
        <f t="shared" si="64"/>
        <v>1</v>
      </c>
      <c r="BA121" t="s">
        <v>86</v>
      </c>
      <c r="BB121" t="s">
        <v>160</v>
      </c>
      <c r="BC121" t="s">
        <v>161</v>
      </c>
      <c r="BD121">
        <v>0</v>
      </c>
      <c r="BE121">
        <v>0</v>
      </c>
      <c r="BF121">
        <f t="shared" si="65"/>
        <v>0</v>
      </c>
      <c r="BG121">
        <v>2</v>
      </c>
      <c r="BH121">
        <v>5</v>
      </c>
      <c r="BI121">
        <f t="shared" si="75"/>
        <v>1</v>
      </c>
      <c r="BJ121" t="s">
        <v>751</v>
      </c>
      <c r="BK121" t="s">
        <v>752</v>
      </c>
      <c r="BL121" s="1">
        <v>7.789351851851852E-3</v>
      </c>
      <c r="BM121" t="s">
        <v>753</v>
      </c>
      <c r="BN121" s="5" t="s">
        <v>1051</v>
      </c>
      <c r="BO121" s="5" t="s">
        <v>1159</v>
      </c>
      <c r="BP121" s="11" t="b">
        <f t="shared" ref="BP121:BU130" ca="1" si="76">ISNUMBER(SEARCH(BP$2,$BO121))</f>
        <v>0</v>
      </c>
      <c r="BQ121" s="11" t="b">
        <f t="shared" ca="1" si="76"/>
        <v>0</v>
      </c>
      <c r="BR121" s="11" t="b">
        <f t="shared" ca="1" si="76"/>
        <v>1</v>
      </c>
      <c r="BS121" s="11" t="b">
        <f t="shared" ca="1" si="76"/>
        <v>0</v>
      </c>
      <c r="BT121" s="11" t="b">
        <f t="shared" ca="1" si="76"/>
        <v>0</v>
      </c>
      <c r="BU121" s="11" t="b">
        <f t="shared" ca="1" si="76"/>
        <v>0</v>
      </c>
      <c r="BV121" s="5" t="s">
        <v>1083</v>
      </c>
      <c r="BX121" s="11" t="b">
        <f t="shared" ca="1" si="66"/>
        <v>0</v>
      </c>
      <c r="BY121" s="11" t="b">
        <f t="shared" si="68"/>
        <v>0</v>
      </c>
      <c r="BZ121" s="11" t="b">
        <f t="shared" ref="BZ121:CM130" ca="1" si="77">ISNUMBER(SEARCH(BZ$2,$BV121))</f>
        <v>0</v>
      </c>
      <c r="CA121" s="11" t="b">
        <f t="shared" ca="1" si="77"/>
        <v>1</v>
      </c>
      <c r="CB121" s="11" t="b">
        <f t="shared" ca="1" si="77"/>
        <v>0</v>
      </c>
      <c r="CC121" s="11" t="b">
        <f t="shared" ca="1" si="77"/>
        <v>0</v>
      </c>
      <c r="CD121" s="11" t="b">
        <f t="shared" ca="1" si="77"/>
        <v>0</v>
      </c>
      <c r="CE121" s="11" t="b">
        <f t="shared" ca="1" si="77"/>
        <v>0</v>
      </c>
      <c r="CF121" s="11" t="b">
        <f t="shared" ca="1" si="77"/>
        <v>0</v>
      </c>
      <c r="CG121" s="11" t="b">
        <f t="shared" ca="1" si="77"/>
        <v>0</v>
      </c>
      <c r="CH121" s="11" t="b">
        <f t="shared" ca="1" si="77"/>
        <v>0</v>
      </c>
      <c r="CI121" s="11" t="b">
        <f t="shared" ca="1" si="77"/>
        <v>0</v>
      </c>
      <c r="CJ121" s="11" t="b">
        <f t="shared" ca="1" si="77"/>
        <v>1</v>
      </c>
      <c r="CK121" s="11" t="b">
        <f t="shared" ca="1" si="77"/>
        <v>0</v>
      </c>
      <c r="CL121" s="11" t="b">
        <f t="shared" ca="1" si="77"/>
        <v>0</v>
      </c>
      <c r="CM121" s="11" t="b">
        <f t="shared" ca="1" si="77"/>
        <v>0</v>
      </c>
      <c r="CN121" s="11" t="b">
        <f t="shared" ca="1" si="69"/>
        <v>0</v>
      </c>
      <c r="CO121" s="11" t="b">
        <f t="shared" ca="1" si="67"/>
        <v>0</v>
      </c>
    </row>
    <row r="122" spans="1:94">
      <c r="A122" t="s">
        <v>754</v>
      </c>
      <c r="B122" t="s">
        <v>755</v>
      </c>
      <c r="C122" t="s">
        <v>562</v>
      </c>
      <c r="D122" t="s">
        <v>54</v>
      </c>
      <c r="E122" t="s">
        <v>55</v>
      </c>
      <c r="F122" t="s">
        <v>56</v>
      </c>
      <c r="G122" t="s">
        <v>124</v>
      </c>
      <c r="H122" t="s">
        <v>84</v>
      </c>
      <c r="I122" t="str">
        <f t="shared" si="61"/>
        <v>United States</v>
      </c>
      <c r="J122" t="s">
        <v>74</v>
      </c>
      <c r="K122" t="s">
        <v>60</v>
      </c>
      <c r="L122">
        <v>3</v>
      </c>
      <c r="M122">
        <v>1</v>
      </c>
      <c r="N122">
        <v>0</v>
      </c>
      <c r="O122">
        <v>2</v>
      </c>
      <c r="P122">
        <v>0</v>
      </c>
      <c r="Q122">
        <v>3</v>
      </c>
      <c r="R122">
        <v>3</v>
      </c>
      <c r="S122">
        <v>1</v>
      </c>
      <c r="T122">
        <v>3</v>
      </c>
      <c r="V122">
        <v>3</v>
      </c>
      <c r="W122">
        <v>4</v>
      </c>
      <c r="X122">
        <v>4</v>
      </c>
      <c r="Y122">
        <v>4</v>
      </c>
      <c r="Z122">
        <v>4</v>
      </c>
      <c r="AA122">
        <v>5</v>
      </c>
      <c r="AB122">
        <v>4</v>
      </c>
      <c r="AC122">
        <v>3</v>
      </c>
      <c r="AD122">
        <v>3</v>
      </c>
      <c r="AE122" s="48">
        <f t="shared" si="49"/>
        <v>3.875</v>
      </c>
      <c r="AF122" s="35">
        <v>4</v>
      </c>
      <c r="AG122">
        <v>3</v>
      </c>
      <c r="AH122">
        <v>4</v>
      </c>
      <c r="AI122">
        <v>3</v>
      </c>
      <c r="AJ122">
        <v>2</v>
      </c>
      <c r="AK122">
        <v>3</v>
      </c>
      <c r="AL122">
        <v>1</v>
      </c>
      <c r="AM122">
        <v>1</v>
      </c>
      <c r="AN122" s="48">
        <f t="shared" si="47"/>
        <v>2.625</v>
      </c>
      <c r="AO122">
        <v>5</v>
      </c>
      <c r="AP122">
        <v>3</v>
      </c>
      <c r="AQ122">
        <v>5</v>
      </c>
      <c r="AR122">
        <v>4</v>
      </c>
      <c r="AS122">
        <v>4</v>
      </c>
      <c r="AT122">
        <v>6</v>
      </c>
      <c r="AU122" s="48">
        <f t="shared" si="48"/>
        <v>4.2</v>
      </c>
      <c r="AV122">
        <v>1</v>
      </c>
      <c r="AW122">
        <f t="shared" si="62"/>
        <v>2.625</v>
      </c>
      <c r="AX122">
        <f t="shared" si="63"/>
        <v>0</v>
      </c>
      <c r="AY122">
        <f t="shared" si="74"/>
        <v>3.875</v>
      </c>
      <c r="AZ122">
        <f t="shared" si="64"/>
        <v>1</v>
      </c>
      <c r="BA122" t="s">
        <v>86</v>
      </c>
      <c r="BB122" t="s">
        <v>367</v>
      </c>
      <c r="BC122" t="s">
        <v>756</v>
      </c>
      <c r="BD122">
        <v>2</v>
      </c>
      <c r="BF122">
        <f t="shared" si="65"/>
        <v>2</v>
      </c>
      <c r="BG122">
        <v>1</v>
      </c>
      <c r="BH122">
        <v>2</v>
      </c>
      <c r="BI122">
        <f t="shared" si="75"/>
        <v>1</v>
      </c>
      <c r="BJ122" t="s">
        <v>757</v>
      </c>
      <c r="BK122" t="s">
        <v>157</v>
      </c>
      <c r="BL122" s="1">
        <v>2.2916666666666667E-3</v>
      </c>
      <c r="BM122" t="s">
        <v>758</v>
      </c>
      <c r="BN122" s="5" t="s">
        <v>1042</v>
      </c>
      <c r="BP122" s="11" t="b">
        <f t="shared" ca="1" si="76"/>
        <v>0</v>
      </c>
      <c r="BQ122" s="11" t="b">
        <f t="shared" ca="1" si="76"/>
        <v>0</v>
      </c>
      <c r="BR122" s="11" t="b">
        <f t="shared" ca="1" si="76"/>
        <v>0</v>
      </c>
      <c r="BS122" s="11" t="b">
        <f t="shared" ca="1" si="76"/>
        <v>0</v>
      </c>
      <c r="BT122" s="11" t="b">
        <f t="shared" ca="1" si="76"/>
        <v>0</v>
      </c>
      <c r="BU122" s="11" t="b">
        <f t="shared" ca="1" si="76"/>
        <v>0</v>
      </c>
      <c r="BV122" s="5" t="s">
        <v>1084</v>
      </c>
      <c r="BX122" s="11" t="b">
        <f t="shared" ca="1" si="66"/>
        <v>0</v>
      </c>
      <c r="BY122" s="11" t="b">
        <f t="shared" si="68"/>
        <v>0</v>
      </c>
      <c r="BZ122" s="11" t="b">
        <f t="shared" ca="1" si="77"/>
        <v>0</v>
      </c>
      <c r="CA122" s="11" t="b">
        <f t="shared" ca="1" si="77"/>
        <v>0</v>
      </c>
      <c r="CB122" s="11" t="b">
        <f t="shared" ca="1" si="77"/>
        <v>0</v>
      </c>
      <c r="CC122" s="11" t="b">
        <f t="shared" ca="1" si="77"/>
        <v>0</v>
      </c>
      <c r="CD122" s="11" t="b">
        <f t="shared" ca="1" si="77"/>
        <v>0</v>
      </c>
      <c r="CE122" s="11" t="b">
        <f t="shared" ca="1" si="77"/>
        <v>0</v>
      </c>
      <c r="CF122" s="11" t="b">
        <f t="shared" ca="1" si="77"/>
        <v>0</v>
      </c>
      <c r="CG122" s="11" t="b">
        <f t="shared" ca="1" si="77"/>
        <v>0</v>
      </c>
      <c r="CH122" s="11" t="b">
        <f t="shared" ca="1" si="77"/>
        <v>0</v>
      </c>
      <c r="CI122" s="11" t="b">
        <f t="shared" ca="1" si="77"/>
        <v>1</v>
      </c>
      <c r="CJ122" s="11" t="b">
        <f t="shared" ca="1" si="77"/>
        <v>0</v>
      </c>
      <c r="CK122" s="11" t="b">
        <f t="shared" ca="1" si="77"/>
        <v>0</v>
      </c>
      <c r="CL122" s="11" t="b">
        <f t="shared" ca="1" si="77"/>
        <v>0</v>
      </c>
      <c r="CM122" s="11" t="b">
        <f t="shared" ca="1" si="77"/>
        <v>0</v>
      </c>
      <c r="CN122" s="11" t="b">
        <f t="shared" ca="1" si="69"/>
        <v>0</v>
      </c>
      <c r="CO122" s="11" t="b">
        <f t="shared" ca="1" si="67"/>
        <v>0</v>
      </c>
    </row>
    <row r="123" spans="1:94">
      <c r="A123" t="s">
        <v>762</v>
      </c>
      <c r="B123" t="s">
        <v>763</v>
      </c>
      <c r="C123" t="s">
        <v>562</v>
      </c>
      <c r="D123" t="s">
        <v>54</v>
      </c>
      <c r="E123" t="s">
        <v>71</v>
      </c>
      <c r="F123" t="s">
        <v>83</v>
      </c>
      <c r="G123" t="s">
        <v>96</v>
      </c>
      <c r="H123" t="s">
        <v>84</v>
      </c>
      <c r="I123" t="str">
        <f t="shared" si="61"/>
        <v>United States</v>
      </c>
      <c r="J123" t="s">
        <v>74</v>
      </c>
      <c r="K123" t="s">
        <v>60</v>
      </c>
      <c r="L123">
        <v>4</v>
      </c>
      <c r="M123">
        <v>4</v>
      </c>
      <c r="N123">
        <v>3</v>
      </c>
      <c r="O123">
        <v>4</v>
      </c>
      <c r="P123">
        <v>4</v>
      </c>
      <c r="Q123">
        <v>4</v>
      </c>
      <c r="R123">
        <v>3</v>
      </c>
      <c r="S123">
        <v>1</v>
      </c>
      <c r="T123">
        <v>3</v>
      </c>
      <c r="V123">
        <v>4</v>
      </c>
      <c r="W123">
        <v>5</v>
      </c>
      <c r="X123">
        <v>4</v>
      </c>
      <c r="Y123">
        <v>4</v>
      </c>
      <c r="Z123">
        <v>4</v>
      </c>
      <c r="AA123">
        <v>4</v>
      </c>
      <c r="AB123">
        <v>4</v>
      </c>
      <c r="AC123">
        <v>2</v>
      </c>
      <c r="AD123">
        <v>4</v>
      </c>
      <c r="AE123" s="48">
        <f t="shared" si="49"/>
        <v>4.125</v>
      </c>
      <c r="AF123" s="35">
        <v>4</v>
      </c>
      <c r="AG123">
        <v>4</v>
      </c>
      <c r="AH123">
        <v>3</v>
      </c>
      <c r="AI123">
        <v>4</v>
      </c>
      <c r="AJ123">
        <v>5</v>
      </c>
      <c r="AK123">
        <v>5</v>
      </c>
      <c r="AL123">
        <v>4</v>
      </c>
      <c r="AM123">
        <v>2</v>
      </c>
      <c r="AN123" s="48">
        <f t="shared" si="47"/>
        <v>3.875</v>
      </c>
      <c r="AO123">
        <v>2</v>
      </c>
      <c r="AP123">
        <v>2</v>
      </c>
      <c r="AQ123">
        <v>2</v>
      </c>
      <c r="AR123">
        <v>2</v>
      </c>
      <c r="AS123">
        <v>2</v>
      </c>
      <c r="AT123">
        <v>6</v>
      </c>
      <c r="AU123" s="48">
        <f t="shared" si="48"/>
        <v>2</v>
      </c>
      <c r="AV123">
        <v>2</v>
      </c>
      <c r="AW123">
        <f t="shared" si="62"/>
        <v>3.875</v>
      </c>
      <c r="AX123">
        <f t="shared" si="63"/>
        <v>1</v>
      </c>
      <c r="AY123">
        <f t="shared" si="74"/>
        <v>4.125</v>
      </c>
      <c r="AZ123">
        <f t="shared" si="64"/>
        <v>1</v>
      </c>
      <c r="BA123" t="s">
        <v>61</v>
      </c>
      <c r="BB123" t="s">
        <v>270</v>
      </c>
      <c r="BC123" t="s">
        <v>271</v>
      </c>
      <c r="BD123">
        <v>1</v>
      </c>
      <c r="BF123">
        <f t="shared" si="65"/>
        <v>1</v>
      </c>
      <c r="BG123">
        <v>1</v>
      </c>
      <c r="BH123">
        <v>3</v>
      </c>
      <c r="BI123">
        <f t="shared" si="75"/>
        <v>1</v>
      </c>
      <c r="BJ123" t="s">
        <v>764</v>
      </c>
      <c r="BK123" t="s">
        <v>65</v>
      </c>
      <c r="BL123" s="1">
        <v>4.3749999999999995E-3</v>
      </c>
      <c r="BM123" t="s">
        <v>765</v>
      </c>
      <c r="BN123" s="5" t="s">
        <v>1042</v>
      </c>
      <c r="BP123" s="11" t="b">
        <f t="shared" ca="1" si="76"/>
        <v>0</v>
      </c>
      <c r="BQ123" s="11" t="b">
        <f t="shared" ca="1" si="76"/>
        <v>0</v>
      </c>
      <c r="BR123" s="11" t="b">
        <f t="shared" ca="1" si="76"/>
        <v>0</v>
      </c>
      <c r="BS123" s="11" t="b">
        <f t="shared" ca="1" si="76"/>
        <v>0</v>
      </c>
      <c r="BT123" s="11" t="b">
        <f t="shared" ca="1" si="76"/>
        <v>0</v>
      </c>
      <c r="BU123" s="11" t="b">
        <f t="shared" ca="1" si="76"/>
        <v>0</v>
      </c>
      <c r="BV123" s="5" t="s">
        <v>1086</v>
      </c>
      <c r="BW123" s="5" t="s">
        <v>1062</v>
      </c>
      <c r="BX123" s="11" t="b">
        <f t="shared" ca="1" si="66"/>
        <v>0</v>
      </c>
      <c r="BY123" s="11" t="b">
        <f t="shared" si="68"/>
        <v>1</v>
      </c>
      <c r="BZ123" s="11" t="b">
        <f t="shared" ca="1" si="77"/>
        <v>1</v>
      </c>
      <c r="CA123" s="11" t="b">
        <f t="shared" ca="1" si="77"/>
        <v>1</v>
      </c>
      <c r="CB123" s="11" t="b">
        <f t="shared" ca="1" si="77"/>
        <v>0</v>
      </c>
      <c r="CC123" s="11" t="b">
        <f t="shared" ca="1" si="77"/>
        <v>0</v>
      </c>
      <c r="CD123" s="11" t="b">
        <f t="shared" ca="1" si="77"/>
        <v>0</v>
      </c>
      <c r="CE123" s="11" t="b">
        <f t="shared" ca="1" si="77"/>
        <v>0</v>
      </c>
      <c r="CF123" s="11" t="b">
        <f t="shared" ca="1" si="77"/>
        <v>0</v>
      </c>
      <c r="CG123" s="11" t="b">
        <f t="shared" ca="1" si="77"/>
        <v>0</v>
      </c>
      <c r="CH123" s="11" t="b">
        <f t="shared" ca="1" si="77"/>
        <v>0</v>
      </c>
      <c r="CI123" s="11" t="b">
        <f t="shared" ca="1" si="77"/>
        <v>0</v>
      </c>
      <c r="CJ123" s="11" t="b">
        <f t="shared" ca="1" si="77"/>
        <v>1</v>
      </c>
      <c r="CK123" s="11" t="b">
        <f t="shared" ca="1" si="77"/>
        <v>0</v>
      </c>
      <c r="CL123" s="11" t="b">
        <f t="shared" ca="1" si="77"/>
        <v>0</v>
      </c>
      <c r="CM123" s="11" t="b">
        <f t="shared" ca="1" si="77"/>
        <v>0</v>
      </c>
      <c r="CN123" s="11" t="b">
        <f t="shared" ca="1" si="69"/>
        <v>0</v>
      </c>
      <c r="CO123" s="11" t="b">
        <f t="shared" ca="1" si="67"/>
        <v>1</v>
      </c>
      <c r="CP123" t="s">
        <v>92</v>
      </c>
    </row>
    <row r="124" spans="1:94">
      <c r="A124" t="s">
        <v>766</v>
      </c>
      <c r="B124" t="s">
        <v>767</v>
      </c>
      <c r="C124" t="s">
        <v>562</v>
      </c>
      <c r="D124" t="s">
        <v>70</v>
      </c>
      <c r="E124" t="s">
        <v>55</v>
      </c>
      <c r="F124" t="s">
        <v>56</v>
      </c>
      <c r="G124" t="s">
        <v>96</v>
      </c>
      <c r="H124" t="s">
        <v>109</v>
      </c>
      <c r="I124" t="str">
        <f t="shared" si="61"/>
        <v>UK</v>
      </c>
      <c r="J124" t="s">
        <v>493</v>
      </c>
      <c r="K124" t="s">
        <v>98</v>
      </c>
      <c r="L124">
        <v>4</v>
      </c>
      <c r="M124">
        <v>2</v>
      </c>
      <c r="N124">
        <v>5</v>
      </c>
      <c r="O124">
        <v>3</v>
      </c>
      <c r="P124">
        <v>5</v>
      </c>
      <c r="Q124">
        <v>3</v>
      </c>
      <c r="R124">
        <v>4</v>
      </c>
      <c r="S124">
        <v>1</v>
      </c>
      <c r="T124">
        <v>2</v>
      </c>
      <c r="V124">
        <v>1</v>
      </c>
      <c r="W124">
        <v>1</v>
      </c>
      <c r="X124">
        <v>0</v>
      </c>
      <c r="Y124">
        <v>0</v>
      </c>
      <c r="Z124">
        <v>0</v>
      </c>
      <c r="AA124">
        <v>0</v>
      </c>
      <c r="AB124">
        <v>0</v>
      </c>
      <c r="AC124">
        <v>6</v>
      </c>
      <c r="AD124">
        <v>0</v>
      </c>
      <c r="AE124" s="48">
        <f t="shared" si="49"/>
        <v>0.25</v>
      </c>
      <c r="AF124" s="35">
        <v>0</v>
      </c>
      <c r="AG124">
        <v>2</v>
      </c>
      <c r="AH124">
        <v>0</v>
      </c>
      <c r="AI124">
        <v>0</v>
      </c>
      <c r="AJ124">
        <v>5</v>
      </c>
      <c r="AK124">
        <v>3</v>
      </c>
      <c r="AL124">
        <v>4</v>
      </c>
      <c r="AM124">
        <v>4</v>
      </c>
      <c r="AN124" s="48">
        <f t="shared" si="47"/>
        <v>2.25</v>
      </c>
      <c r="AO124">
        <v>0</v>
      </c>
      <c r="AP124">
        <v>0</v>
      </c>
      <c r="AQ124">
        <v>0</v>
      </c>
      <c r="AR124">
        <v>0</v>
      </c>
      <c r="AS124">
        <v>0</v>
      </c>
      <c r="AT124">
        <v>6</v>
      </c>
      <c r="AU124" s="48">
        <f t="shared" si="48"/>
        <v>0</v>
      </c>
      <c r="AV124">
        <v>0</v>
      </c>
      <c r="AW124">
        <f t="shared" si="62"/>
        <v>2.25</v>
      </c>
      <c r="AX124">
        <f t="shared" si="63"/>
        <v>0</v>
      </c>
      <c r="AY124">
        <f t="shared" si="74"/>
        <v>0.25</v>
      </c>
      <c r="AZ124">
        <f t="shared" si="64"/>
        <v>0</v>
      </c>
      <c r="BA124" t="s">
        <v>375</v>
      </c>
      <c r="BB124" t="s">
        <v>392</v>
      </c>
      <c r="BC124" t="s">
        <v>768</v>
      </c>
      <c r="BD124">
        <v>2</v>
      </c>
      <c r="BF124">
        <f t="shared" si="65"/>
        <v>2</v>
      </c>
      <c r="BG124">
        <v>1</v>
      </c>
      <c r="BH124">
        <v>5</v>
      </c>
      <c r="BI124">
        <f t="shared" si="75"/>
        <v>1</v>
      </c>
      <c r="BJ124" t="s">
        <v>704</v>
      </c>
      <c r="BK124" t="s">
        <v>379</v>
      </c>
      <c r="BL124" s="1">
        <v>3.8888888888888883E-3</v>
      </c>
      <c r="BN124" s="5" t="s">
        <v>1041</v>
      </c>
      <c r="BP124" s="11" t="b">
        <f t="shared" ca="1" si="76"/>
        <v>0</v>
      </c>
      <c r="BQ124" s="11" t="b">
        <f t="shared" ca="1" si="76"/>
        <v>0</v>
      </c>
      <c r="BR124" s="11" t="b">
        <f t="shared" ca="1" si="76"/>
        <v>0</v>
      </c>
      <c r="BS124" s="11" t="b">
        <f t="shared" ca="1" si="76"/>
        <v>0</v>
      </c>
      <c r="BT124" s="11" t="b">
        <f t="shared" ca="1" si="76"/>
        <v>0</v>
      </c>
      <c r="BU124" s="11" t="b">
        <f t="shared" ca="1" si="76"/>
        <v>0</v>
      </c>
      <c r="BX124" s="11" t="b">
        <f t="shared" ca="1" si="66"/>
        <v>0</v>
      </c>
      <c r="BY124" s="11" t="b">
        <f t="shared" si="68"/>
        <v>0</v>
      </c>
      <c r="BZ124" s="11" t="b">
        <f t="shared" ca="1" si="77"/>
        <v>0</v>
      </c>
      <c r="CA124" s="11" t="b">
        <f t="shared" ca="1" si="77"/>
        <v>0</v>
      </c>
      <c r="CB124" s="11" t="b">
        <f t="shared" ca="1" si="77"/>
        <v>0</v>
      </c>
      <c r="CC124" s="11" t="b">
        <f t="shared" ca="1" si="77"/>
        <v>0</v>
      </c>
      <c r="CD124" s="11" t="b">
        <f t="shared" ca="1" si="77"/>
        <v>0</v>
      </c>
      <c r="CE124" s="11" t="b">
        <f t="shared" ca="1" si="77"/>
        <v>0</v>
      </c>
      <c r="CF124" s="11" t="b">
        <f t="shared" ca="1" si="77"/>
        <v>0</v>
      </c>
      <c r="CG124" s="11" t="b">
        <f t="shared" ca="1" si="77"/>
        <v>0</v>
      </c>
      <c r="CH124" s="11" t="b">
        <f t="shared" ca="1" si="77"/>
        <v>0</v>
      </c>
      <c r="CI124" s="11" t="b">
        <f t="shared" ca="1" si="77"/>
        <v>0</v>
      </c>
      <c r="CJ124" s="11" t="b">
        <f t="shared" ca="1" si="77"/>
        <v>0</v>
      </c>
      <c r="CK124" s="11" t="b">
        <f t="shared" ca="1" si="77"/>
        <v>0</v>
      </c>
      <c r="CL124" s="11" t="b">
        <f t="shared" ca="1" si="77"/>
        <v>0</v>
      </c>
      <c r="CM124" s="11" t="b">
        <f t="shared" ca="1" si="77"/>
        <v>0</v>
      </c>
      <c r="CN124" s="11" t="b">
        <f t="shared" ca="1" si="69"/>
        <v>0</v>
      </c>
      <c r="CO124" s="11" t="b">
        <f t="shared" ca="1" si="67"/>
        <v>0</v>
      </c>
      <c r="CP124" t="s">
        <v>769</v>
      </c>
    </row>
    <row r="125" spans="1:94">
      <c r="A125" t="s">
        <v>775</v>
      </c>
      <c r="B125" t="s">
        <v>776</v>
      </c>
      <c r="C125" t="s">
        <v>562</v>
      </c>
      <c r="D125" t="s">
        <v>81</v>
      </c>
      <c r="E125" t="s">
        <v>82</v>
      </c>
      <c r="F125" t="s">
        <v>132</v>
      </c>
      <c r="G125" t="s">
        <v>96</v>
      </c>
      <c r="H125" t="s">
        <v>125</v>
      </c>
      <c r="I125" t="str">
        <f t="shared" si="61"/>
        <v>United Kingdom</v>
      </c>
      <c r="J125" t="s">
        <v>59</v>
      </c>
      <c r="K125" t="s">
        <v>98</v>
      </c>
      <c r="L125">
        <v>2</v>
      </c>
      <c r="M125">
        <v>4</v>
      </c>
      <c r="N125">
        <v>5</v>
      </c>
      <c r="O125">
        <v>1</v>
      </c>
      <c r="P125">
        <v>4</v>
      </c>
      <c r="Q125">
        <v>5</v>
      </c>
      <c r="R125">
        <v>4</v>
      </c>
      <c r="S125">
        <v>1</v>
      </c>
      <c r="T125">
        <v>2</v>
      </c>
      <c r="V125">
        <v>5</v>
      </c>
      <c r="W125">
        <v>6</v>
      </c>
      <c r="X125">
        <v>5</v>
      </c>
      <c r="Y125">
        <v>6</v>
      </c>
      <c r="Z125">
        <v>6</v>
      </c>
      <c r="AA125">
        <v>6</v>
      </c>
      <c r="AB125">
        <v>5</v>
      </c>
      <c r="AC125">
        <v>0</v>
      </c>
      <c r="AD125">
        <v>6</v>
      </c>
      <c r="AE125" s="48">
        <f t="shared" si="49"/>
        <v>5.625</v>
      </c>
      <c r="AF125" s="35">
        <v>4</v>
      </c>
      <c r="AG125">
        <v>4</v>
      </c>
      <c r="AH125">
        <v>5</v>
      </c>
      <c r="AI125">
        <v>5</v>
      </c>
      <c r="AJ125">
        <v>6</v>
      </c>
      <c r="AK125">
        <v>5</v>
      </c>
      <c r="AL125">
        <v>5</v>
      </c>
      <c r="AM125">
        <v>4</v>
      </c>
      <c r="AN125" s="48">
        <f t="shared" si="47"/>
        <v>4.75</v>
      </c>
      <c r="AO125">
        <v>4</v>
      </c>
      <c r="AP125">
        <v>5</v>
      </c>
      <c r="AQ125">
        <v>5</v>
      </c>
      <c r="AR125">
        <v>5</v>
      </c>
      <c r="AS125">
        <v>4</v>
      </c>
      <c r="AT125">
        <v>6</v>
      </c>
      <c r="AU125" s="48">
        <f t="shared" si="48"/>
        <v>4.5999999999999996</v>
      </c>
      <c r="AV125">
        <v>1</v>
      </c>
      <c r="AW125">
        <f t="shared" si="62"/>
        <v>4.75</v>
      </c>
      <c r="AX125">
        <f t="shared" si="63"/>
        <v>1</v>
      </c>
      <c r="AY125">
        <f t="shared" si="74"/>
        <v>5.625</v>
      </c>
      <c r="AZ125">
        <f t="shared" si="64"/>
        <v>1</v>
      </c>
      <c r="BA125" t="s">
        <v>297</v>
      </c>
      <c r="BB125" t="s">
        <v>684</v>
      </c>
      <c r="BC125" t="s">
        <v>397</v>
      </c>
      <c r="BD125">
        <v>1</v>
      </c>
      <c r="BF125">
        <f t="shared" si="65"/>
        <v>1</v>
      </c>
      <c r="BG125">
        <v>1</v>
      </c>
      <c r="BH125">
        <v>2</v>
      </c>
      <c r="BI125">
        <f t="shared" si="75"/>
        <v>1</v>
      </c>
      <c r="BJ125" t="s">
        <v>300</v>
      </c>
      <c r="BK125" t="s">
        <v>301</v>
      </c>
      <c r="BL125" s="1">
        <v>6.2268518518518515E-3</v>
      </c>
      <c r="BM125" t="s">
        <v>777</v>
      </c>
      <c r="BN125" s="5" t="s">
        <v>1042</v>
      </c>
      <c r="BP125" s="11" t="b">
        <f t="shared" ca="1" si="76"/>
        <v>0</v>
      </c>
      <c r="BQ125" s="11" t="b">
        <f t="shared" ca="1" si="76"/>
        <v>0</v>
      </c>
      <c r="BR125" s="11" t="b">
        <f t="shared" ca="1" si="76"/>
        <v>0</v>
      </c>
      <c r="BS125" s="11" t="b">
        <f t="shared" ca="1" si="76"/>
        <v>0</v>
      </c>
      <c r="BT125" s="11" t="b">
        <f t="shared" ca="1" si="76"/>
        <v>0</v>
      </c>
      <c r="BU125" s="11" t="b">
        <f t="shared" ca="1" si="76"/>
        <v>0</v>
      </c>
      <c r="BV125" s="5" t="s">
        <v>1087</v>
      </c>
      <c r="BW125" s="5" t="s">
        <v>1088</v>
      </c>
      <c r="BX125" s="11" t="b">
        <f t="shared" ca="1" si="66"/>
        <v>0</v>
      </c>
      <c r="BY125" s="11" t="b">
        <f t="shared" si="68"/>
        <v>0</v>
      </c>
      <c r="BZ125" s="11" t="b">
        <f t="shared" ca="1" si="77"/>
        <v>0</v>
      </c>
      <c r="CA125" s="11" t="b">
        <f t="shared" ca="1" si="77"/>
        <v>0</v>
      </c>
      <c r="CB125" s="11" t="b">
        <f t="shared" ca="1" si="77"/>
        <v>0</v>
      </c>
      <c r="CC125" s="11" t="b">
        <f t="shared" ca="1" si="77"/>
        <v>0</v>
      </c>
      <c r="CD125" s="11" t="b">
        <f t="shared" ca="1" si="77"/>
        <v>0</v>
      </c>
      <c r="CE125" s="11" t="b">
        <f t="shared" ca="1" si="77"/>
        <v>1</v>
      </c>
      <c r="CF125" s="11" t="b">
        <f t="shared" ca="1" si="77"/>
        <v>0</v>
      </c>
      <c r="CG125" s="11" t="b">
        <f t="shared" ca="1" si="77"/>
        <v>0</v>
      </c>
      <c r="CH125" s="11" t="b">
        <f t="shared" ca="1" si="77"/>
        <v>0</v>
      </c>
      <c r="CI125" s="11" t="b">
        <f t="shared" ca="1" si="77"/>
        <v>0</v>
      </c>
      <c r="CJ125" s="11" t="b">
        <f t="shared" ca="1" si="77"/>
        <v>0</v>
      </c>
      <c r="CK125" s="11" t="b">
        <f t="shared" ca="1" si="77"/>
        <v>0</v>
      </c>
      <c r="CL125" s="11" t="b">
        <f t="shared" ca="1" si="77"/>
        <v>0</v>
      </c>
      <c r="CM125" s="11" t="b">
        <f t="shared" ca="1" si="77"/>
        <v>0</v>
      </c>
      <c r="CN125" s="11" t="b">
        <f t="shared" ca="1" si="69"/>
        <v>0</v>
      </c>
      <c r="CO125" s="11" t="b">
        <f t="shared" ca="1" si="67"/>
        <v>0</v>
      </c>
    </row>
    <row r="126" spans="1:94">
      <c r="A126" t="s">
        <v>778</v>
      </c>
      <c r="B126" t="s">
        <v>779</v>
      </c>
      <c r="C126" t="s">
        <v>562</v>
      </c>
      <c r="D126" t="s">
        <v>70</v>
      </c>
      <c r="E126" t="s">
        <v>71</v>
      </c>
      <c r="F126" t="s">
        <v>56</v>
      </c>
      <c r="G126" t="s">
        <v>96</v>
      </c>
      <c r="H126" t="s">
        <v>780</v>
      </c>
      <c r="I126" t="str">
        <f t="shared" si="61"/>
        <v>US</v>
      </c>
      <c r="J126" t="s">
        <v>59</v>
      </c>
      <c r="K126" t="s">
        <v>60</v>
      </c>
      <c r="L126">
        <v>4</v>
      </c>
      <c r="M126">
        <v>5</v>
      </c>
      <c r="N126">
        <v>2</v>
      </c>
      <c r="O126">
        <v>4</v>
      </c>
      <c r="P126">
        <v>3</v>
      </c>
      <c r="Q126">
        <v>4</v>
      </c>
      <c r="R126">
        <v>0</v>
      </c>
      <c r="S126">
        <v>1</v>
      </c>
      <c r="T126">
        <v>3</v>
      </c>
      <c r="V126">
        <v>2</v>
      </c>
      <c r="W126">
        <v>4</v>
      </c>
      <c r="X126">
        <v>1</v>
      </c>
      <c r="Y126">
        <v>4</v>
      </c>
      <c r="Z126">
        <v>2</v>
      </c>
      <c r="AA126">
        <v>5</v>
      </c>
      <c r="AB126">
        <v>0</v>
      </c>
      <c r="AC126">
        <v>4</v>
      </c>
      <c r="AD126">
        <v>2</v>
      </c>
      <c r="AE126" s="48">
        <f t="shared" si="49"/>
        <v>2.5</v>
      </c>
      <c r="AF126" s="35">
        <v>4</v>
      </c>
      <c r="AG126">
        <v>1</v>
      </c>
      <c r="AH126">
        <v>2</v>
      </c>
      <c r="AI126">
        <v>2</v>
      </c>
      <c r="AJ126">
        <v>6</v>
      </c>
      <c r="AK126">
        <v>4</v>
      </c>
      <c r="AL126">
        <v>5</v>
      </c>
      <c r="AM126">
        <v>0</v>
      </c>
      <c r="AN126" s="48">
        <f t="shared" si="47"/>
        <v>3</v>
      </c>
      <c r="AO126">
        <v>4</v>
      </c>
      <c r="AP126">
        <v>4</v>
      </c>
      <c r="AQ126">
        <v>3</v>
      </c>
      <c r="AR126">
        <v>3</v>
      </c>
      <c r="AS126">
        <v>2</v>
      </c>
      <c r="AT126">
        <v>6</v>
      </c>
      <c r="AU126" s="48">
        <f t="shared" si="48"/>
        <v>3.2</v>
      </c>
      <c r="AV126">
        <v>1</v>
      </c>
      <c r="AW126">
        <f t="shared" si="62"/>
        <v>3</v>
      </c>
      <c r="AX126">
        <f t="shared" si="63"/>
        <v>0</v>
      </c>
      <c r="AY126">
        <f t="shared" si="74"/>
        <v>2.5</v>
      </c>
      <c r="AZ126">
        <f t="shared" si="64"/>
        <v>0</v>
      </c>
      <c r="BA126" t="s">
        <v>61</v>
      </c>
      <c r="BB126" t="s">
        <v>502</v>
      </c>
      <c r="BC126" t="s">
        <v>781</v>
      </c>
      <c r="BD126">
        <v>1</v>
      </c>
      <c r="BF126">
        <f t="shared" si="65"/>
        <v>1</v>
      </c>
      <c r="BG126">
        <v>1</v>
      </c>
      <c r="BH126">
        <v>3</v>
      </c>
      <c r="BI126">
        <f t="shared" si="75"/>
        <v>1</v>
      </c>
      <c r="BJ126" t="s">
        <v>64</v>
      </c>
      <c r="BK126" t="s">
        <v>65</v>
      </c>
      <c r="BL126" s="1">
        <v>3.8888888888888883E-3</v>
      </c>
      <c r="BN126" s="5" t="s">
        <v>1041</v>
      </c>
      <c r="BP126" s="11" t="b">
        <f t="shared" ca="1" si="76"/>
        <v>0</v>
      </c>
      <c r="BQ126" s="11" t="b">
        <f t="shared" ca="1" si="76"/>
        <v>0</v>
      </c>
      <c r="BR126" s="11" t="b">
        <f t="shared" ca="1" si="76"/>
        <v>0</v>
      </c>
      <c r="BS126" s="11" t="b">
        <f t="shared" ca="1" si="76"/>
        <v>0</v>
      </c>
      <c r="BT126" s="11" t="b">
        <f t="shared" ca="1" si="76"/>
        <v>0</v>
      </c>
      <c r="BU126" s="11" t="b">
        <f t="shared" ca="1" si="76"/>
        <v>0</v>
      </c>
      <c r="BX126" s="11" t="b">
        <f t="shared" ca="1" si="66"/>
        <v>0</v>
      </c>
      <c r="BY126" s="11" t="b">
        <f t="shared" si="68"/>
        <v>0</v>
      </c>
      <c r="BZ126" s="11" t="b">
        <f t="shared" ca="1" si="77"/>
        <v>0</v>
      </c>
      <c r="CA126" s="11" t="b">
        <f t="shared" ca="1" si="77"/>
        <v>0</v>
      </c>
      <c r="CB126" s="11" t="b">
        <f t="shared" ca="1" si="77"/>
        <v>0</v>
      </c>
      <c r="CC126" s="11" t="b">
        <f t="shared" ca="1" si="77"/>
        <v>0</v>
      </c>
      <c r="CD126" s="11" t="b">
        <f t="shared" ca="1" si="77"/>
        <v>0</v>
      </c>
      <c r="CE126" s="11" t="b">
        <f t="shared" ca="1" si="77"/>
        <v>0</v>
      </c>
      <c r="CF126" s="11" t="b">
        <f t="shared" ca="1" si="77"/>
        <v>0</v>
      </c>
      <c r="CG126" s="11" t="b">
        <f t="shared" ca="1" si="77"/>
        <v>0</v>
      </c>
      <c r="CH126" s="11" t="b">
        <f t="shared" ca="1" si="77"/>
        <v>0</v>
      </c>
      <c r="CI126" s="11" t="b">
        <f t="shared" ca="1" si="77"/>
        <v>0</v>
      </c>
      <c r="CJ126" s="11" t="b">
        <f t="shared" ca="1" si="77"/>
        <v>0</v>
      </c>
      <c r="CK126" s="11" t="b">
        <f t="shared" ca="1" si="77"/>
        <v>0</v>
      </c>
      <c r="CL126" s="11" t="b">
        <f t="shared" ca="1" si="77"/>
        <v>0</v>
      </c>
      <c r="CM126" s="11" t="b">
        <f t="shared" ca="1" si="77"/>
        <v>0</v>
      </c>
      <c r="CN126" s="11" t="b">
        <f t="shared" ca="1" si="69"/>
        <v>0</v>
      </c>
      <c r="CO126" s="11" t="b">
        <f t="shared" ca="1" si="67"/>
        <v>0</v>
      </c>
    </row>
    <row r="127" spans="1:94">
      <c r="A127" t="s">
        <v>782</v>
      </c>
      <c r="B127" t="s">
        <v>783</v>
      </c>
      <c r="C127" t="s">
        <v>562</v>
      </c>
      <c r="D127" t="s">
        <v>54</v>
      </c>
      <c r="E127" t="s">
        <v>144</v>
      </c>
      <c r="F127" t="s">
        <v>116</v>
      </c>
      <c r="G127" t="s">
        <v>96</v>
      </c>
      <c r="H127" t="s">
        <v>784</v>
      </c>
      <c r="I127" t="str">
        <f t="shared" si="61"/>
        <v>Texas</v>
      </c>
      <c r="J127" t="s">
        <v>74</v>
      </c>
      <c r="K127" t="s">
        <v>60</v>
      </c>
      <c r="L127">
        <v>3</v>
      </c>
      <c r="M127">
        <v>1</v>
      </c>
      <c r="N127">
        <v>4</v>
      </c>
      <c r="O127">
        <v>2</v>
      </c>
      <c r="P127">
        <v>5</v>
      </c>
      <c r="Q127">
        <v>1</v>
      </c>
      <c r="R127">
        <v>3</v>
      </c>
      <c r="S127">
        <v>1</v>
      </c>
      <c r="T127">
        <v>3</v>
      </c>
      <c r="V127">
        <v>4</v>
      </c>
      <c r="W127">
        <v>5</v>
      </c>
      <c r="X127">
        <v>5</v>
      </c>
      <c r="Y127">
        <v>4</v>
      </c>
      <c r="Z127">
        <v>2</v>
      </c>
      <c r="AA127">
        <v>3</v>
      </c>
      <c r="AB127">
        <v>2</v>
      </c>
      <c r="AC127">
        <v>3</v>
      </c>
      <c r="AD127">
        <v>3</v>
      </c>
      <c r="AE127" s="48">
        <f t="shared" si="49"/>
        <v>3.5</v>
      </c>
      <c r="AF127" s="35">
        <v>5</v>
      </c>
      <c r="AG127">
        <v>6</v>
      </c>
      <c r="AH127">
        <v>5</v>
      </c>
      <c r="AI127">
        <v>4</v>
      </c>
      <c r="AJ127">
        <v>5</v>
      </c>
      <c r="AK127">
        <v>5</v>
      </c>
      <c r="AL127">
        <v>5</v>
      </c>
      <c r="AM127">
        <v>4</v>
      </c>
      <c r="AN127" s="48">
        <f t="shared" si="47"/>
        <v>4.875</v>
      </c>
      <c r="AO127">
        <v>5</v>
      </c>
      <c r="AP127">
        <v>2</v>
      </c>
      <c r="AQ127">
        <v>4</v>
      </c>
      <c r="AR127">
        <v>4</v>
      </c>
      <c r="AS127">
        <v>4</v>
      </c>
      <c r="AT127">
        <v>6</v>
      </c>
      <c r="AU127" s="48">
        <f t="shared" si="48"/>
        <v>3.8</v>
      </c>
      <c r="AV127">
        <v>1</v>
      </c>
      <c r="AW127">
        <f t="shared" si="62"/>
        <v>4.875</v>
      </c>
      <c r="AX127">
        <f t="shared" si="63"/>
        <v>1</v>
      </c>
      <c r="AY127">
        <f t="shared" si="74"/>
        <v>3.5</v>
      </c>
      <c r="AZ127">
        <f t="shared" si="64"/>
        <v>1</v>
      </c>
      <c r="BA127" t="s">
        <v>61</v>
      </c>
      <c r="BB127" t="s">
        <v>331</v>
      </c>
      <c r="BC127" t="s">
        <v>785</v>
      </c>
      <c r="BD127">
        <v>1</v>
      </c>
      <c r="BF127">
        <f t="shared" si="65"/>
        <v>1</v>
      </c>
      <c r="BG127">
        <v>1</v>
      </c>
      <c r="BH127">
        <v>3</v>
      </c>
      <c r="BI127">
        <f t="shared" si="75"/>
        <v>1</v>
      </c>
      <c r="BJ127" t="s">
        <v>786</v>
      </c>
      <c r="BK127" t="s">
        <v>65</v>
      </c>
      <c r="BL127" s="1">
        <v>3.8310185185185183E-3</v>
      </c>
      <c r="BM127" t="s">
        <v>787</v>
      </c>
      <c r="BN127" s="5" t="s">
        <v>736</v>
      </c>
      <c r="BO127" s="5" t="s">
        <v>1150</v>
      </c>
      <c r="BP127" s="11" t="b">
        <f t="shared" ca="1" si="76"/>
        <v>0</v>
      </c>
      <c r="BQ127" s="11" t="b">
        <f t="shared" ca="1" si="76"/>
        <v>0</v>
      </c>
      <c r="BR127" s="11" t="b">
        <f t="shared" ca="1" si="76"/>
        <v>0</v>
      </c>
      <c r="BS127" s="11" t="b">
        <f t="shared" ca="1" si="76"/>
        <v>1</v>
      </c>
      <c r="BT127" s="11" t="b">
        <f t="shared" ca="1" si="76"/>
        <v>0</v>
      </c>
      <c r="BU127" s="11" t="b">
        <f t="shared" ca="1" si="76"/>
        <v>0</v>
      </c>
      <c r="BX127" s="11" t="b">
        <f t="shared" ca="1" si="66"/>
        <v>0</v>
      </c>
      <c r="BY127" s="11" t="b">
        <f t="shared" si="68"/>
        <v>0</v>
      </c>
      <c r="BZ127" s="11" t="b">
        <f t="shared" ca="1" si="77"/>
        <v>0</v>
      </c>
      <c r="CA127" s="11" t="b">
        <f t="shared" ca="1" si="77"/>
        <v>0</v>
      </c>
      <c r="CB127" s="11" t="b">
        <f t="shared" ca="1" si="77"/>
        <v>0</v>
      </c>
      <c r="CC127" s="11" t="b">
        <f t="shared" ca="1" si="77"/>
        <v>0</v>
      </c>
      <c r="CD127" s="11" t="b">
        <f t="shared" ca="1" si="77"/>
        <v>0</v>
      </c>
      <c r="CE127" s="11" t="b">
        <f t="shared" ca="1" si="77"/>
        <v>0</v>
      </c>
      <c r="CF127" s="11" t="b">
        <f t="shared" ca="1" si="77"/>
        <v>0</v>
      </c>
      <c r="CG127" s="11" t="b">
        <f t="shared" ca="1" si="77"/>
        <v>0</v>
      </c>
      <c r="CH127" s="11" t="b">
        <f t="shared" ca="1" si="77"/>
        <v>0</v>
      </c>
      <c r="CI127" s="11" t="b">
        <f t="shared" ca="1" si="77"/>
        <v>0</v>
      </c>
      <c r="CJ127" s="11" t="b">
        <f t="shared" ca="1" si="77"/>
        <v>0</v>
      </c>
      <c r="CK127" s="11" t="b">
        <f t="shared" ca="1" si="77"/>
        <v>0</v>
      </c>
      <c r="CL127" s="11" t="b">
        <f t="shared" ca="1" si="77"/>
        <v>0</v>
      </c>
      <c r="CM127" s="11" t="b">
        <f t="shared" ca="1" si="77"/>
        <v>0</v>
      </c>
      <c r="CN127" s="11" t="b">
        <f t="shared" ca="1" si="69"/>
        <v>0</v>
      </c>
      <c r="CO127" s="11" t="b">
        <f t="shared" ca="1" si="67"/>
        <v>0</v>
      </c>
    </row>
    <row r="128" spans="1:94">
      <c r="A128" t="s">
        <v>788</v>
      </c>
      <c r="B128" t="s">
        <v>789</v>
      </c>
      <c r="C128" t="s">
        <v>562</v>
      </c>
      <c r="D128" t="s">
        <v>70</v>
      </c>
      <c r="E128" t="s">
        <v>144</v>
      </c>
      <c r="F128" t="s">
        <v>83</v>
      </c>
      <c r="G128" t="s">
        <v>72</v>
      </c>
      <c r="H128" t="s">
        <v>84</v>
      </c>
      <c r="I128" t="str">
        <f t="shared" si="61"/>
        <v>United States</v>
      </c>
      <c r="J128" t="s">
        <v>59</v>
      </c>
      <c r="K128" t="s">
        <v>60</v>
      </c>
      <c r="L128">
        <v>3</v>
      </c>
      <c r="M128">
        <v>0</v>
      </c>
      <c r="N128">
        <v>1</v>
      </c>
      <c r="O128">
        <v>3</v>
      </c>
      <c r="P128">
        <v>0</v>
      </c>
      <c r="Q128">
        <v>5</v>
      </c>
      <c r="R128">
        <v>0</v>
      </c>
      <c r="S128">
        <v>1</v>
      </c>
      <c r="T128">
        <v>3</v>
      </c>
      <c r="V128">
        <v>5</v>
      </c>
      <c r="W128">
        <v>6</v>
      </c>
      <c r="X128">
        <v>4</v>
      </c>
      <c r="Y128">
        <v>6</v>
      </c>
      <c r="Z128">
        <v>5</v>
      </c>
      <c r="AA128">
        <v>6</v>
      </c>
      <c r="AB128">
        <v>5</v>
      </c>
      <c r="AC128">
        <v>0</v>
      </c>
      <c r="AD128">
        <v>6</v>
      </c>
      <c r="AE128" s="48">
        <f t="shared" si="49"/>
        <v>5.375</v>
      </c>
      <c r="AF128" s="35">
        <v>6</v>
      </c>
      <c r="AG128">
        <v>6</v>
      </c>
      <c r="AH128">
        <v>6</v>
      </c>
      <c r="AI128">
        <v>6</v>
      </c>
      <c r="AJ128">
        <v>6</v>
      </c>
      <c r="AK128">
        <v>6</v>
      </c>
      <c r="AL128">
        <v>5</v>
      </c>
      <c r="AM128">
        <v>4</v>
      </c>
      <c r="AN128" s="48">
        <f t="shared" si="47"/>
        <v>5.625</v>
      </c>
      <c r="AO128">
        <v>6</v>
      </c>
      <c r="AP128">
        <v>6</v>
      </c>
      <c r="AQ128">
        <v>6</v>
      </c>
      <c r="AR128">
        <v>6</v>
      </c>
      <c r="AS128">
        <v>6</v>
      </c>
      <c r="AT128">
        <v>6</v>
      </c>
      <c r="AU128" s="48">
        <f t="shared" si="48"/>
        <v>6</v>
      </c>
      <c r="AV128">
        <v>0</v>
      </c>
      <c r="AW128">
        <f t="shared" si="62"/>
        <v>5.625</v>
      </c>
      <c r="AX128">
        <f t="shared" si="63"/>
        <v>1</v>
      </c>
      <c r="AY128">
        <f t="shared" si="74"/>
        <v>5.375</v>
      </c>
      <c r="AZ128">
        <f t="shared" si="64"/>
        <v>1</v>
      </c>
      <c r="BA128" t="s">
        <v>282</v>
      </c>
      <c r="BB128" t="s">
        <v>790</v>
      </c>
      <c r="BC128" t="s">
        <v>791</v>
      </c>
      <c r="BD128">
        <v>1</v>
      </c>
      <c r="BF128">
        <f t="shared" si="65"/>
        <v>1</v>
      </c>
      <c r="BG128">
        <v>2</v>
      </c>
      <c r="BH128">
        <v>5</v>
      </c>
      <c r="BI128">
        <f t="shared" si="75"/>
        <v>1</v>
      </c>
      <c r="BJ128" t="s">
        <v>792</v>
      </c>
      <c r="BK128" t="s">
        <v>793</v>
      </c>
      <c r="BL128" s="1">
        <v>4.7569444444444447E-3</v>
      </c>
      <c r="BM128" t="s">
        <v>794</v>
      </c>
      <c r="BN128" s="5" t="s">
        <v>1042</v>
      </c>
      <c r="BP128" s="11" t="b">
        <f t="shared" ca="1" si="76"/>
        <v>0</v>
      </c>
      <c r="BQ128" s="11" t="b">
        <f t="shared" ca="1" si="76"/>
        <v>0</v>
      </c>
      <c r="BR128" s="11" t="b">
        <f t="shared" ca="1" si="76"/>
        <v>0</v>
      </c>
      <c r="BS128" s="11" t="b">
        <f t="shared" ca="1" si="76"/>
        <v>0</v>
      </c>
      <c r="BT128" s="11" t="b">
        <f t="shared" ca="1" si="76"/>
        <v>0</v>
      </c>
      <c r="BU128" s="11" t="b">
        <f t="shared" ca="1" si="76"/>
        <v>0</v>
      </c>
      <c r="BV128" s="5" t="s">
        <v>1054</v>
      </c>
      <c r="BX128" s="11" t="b">
        <f t="shared" ca="1" si="66"/>
        <v>0</v>
      </c>
      <c r="BY128" s="11" t="b">
        <f t="shared" si="68"/>
        <v>1</v>
      </c>
      <c r="BZ128" s="11" t="b">
        <f t="shared" ca="1" si="77"/>
        <v>0</v>
      </c>
      <c r="CA128" s="11" t="b">
        <f t="shared" ca="1" si="77"/>
        <v>0</v>
      </c>
      <c r="CB128" s="11" t="b">
        <f t="shared" ca="1" si="77"/>
        <v>0</v>
      </c>
      <c r="CC128" s="11" t="b">
        <f t="shared" ca="1" si="77"/>
        <v>0</v>
      </c>
      <c r="CD128" s="11" t="b">
        <f t="shared" ca="1" si="77"/>
        <v>0</v>
      </c>
      <c r="CE128" s="11" t="b">
        <f t="shared" ca="1" si="77"/>
        <v>0</v>
      </c>
      <c r="CF128" s="11" t="b">
        <f t="shared" ca="1" si="77"/>
        <v>0</v>
      </c>
      <c r="CG128" s="11" t="b">
        <f t="shared" ca="1" si="77"/>
        <v>0</v>
      </c>
      <c r="CH128" s="11" t="b">
        <f t="shared" ca="1" si="77"/>
        <v>0</v>
      </c>
      <c r="CI128" s="11" t="b">
        <f t="shared" ca="1" si="77"/>
        <v>0</v>
      </c>
      <c r="CJ128" s="11" t="b">
        <f t="shared" ca="1" si="77"/>
        <v>0</v>
      </c>
      <c r="CK128" s="11" t="b">
        <f t="shared" ca="1" si="77"/>
        <v>0</v>
      </c>
      <c r="CL128" s="11" t="b">
        <f t="shared" ca="1" si="77"/>
        <v>0</v>
      </c>
      <c r="CM128" s="11" t="b">
        <f t="shared" ca="1" si="77"/>
        <v>0</v>
      </c>
      <c r="CN128" s="11" t="b">
        <f t="shared" ca="1" si="69"/>
        <v>0</v>
      </c>
      <c r="CO128" s="11" t="b">
        <f t="shared" ca="1" si="67"/>
        <v>0</v>
      </c>
      <c r="CP128" t="s">
        <v>795</v>
      </c>
    </row>
    <row r="129" spans="1:94">
      <c r="A129" t="s">
        <v>800</v>
      </c>
      <c r="B129" t="s">
        <v>801</v>
      </c>
      <c r="C129" t="s">
        <v>802</v>
      </c>
      <c r="D129" t="s">
        <v>54</v>
      </c>
      <c r="E129" t="s">
        <v>144</v>
      </c>
      <c r="F129" t="s">
        <v>56</v>
      </c>
      <c r="G129" t="s">
        <v>96</v>
      </c>
      <c r="H129" t="s">
        <v>803</v>
      </c>
      <c r="I129" t="str">
        <f t="shared" ref="I129:I160" si="78">H129</f>
        <v>Alabama, USA</v>
      </c>
      <c r="J129" t="s">
        <v>74</v>
      </c>
      <c r="K129" t="s">
        <v>60</v>
      </c>
      <c r="L129">
        <v>1</v>
      </c>
      <c r="M129">
        <v>3</v>
      </c>
      <c r="N129">
        <v>1</v>
      </c>
      <c r="O129">
        <v>3</v>
      </c>
      <c r="P129">
        <v>3</v>
      </c>
      <c r="Q129">
        <v>3</v>
      </c>
      <c r="R129">
        <v>3</v>
      </c>
      <c r="S129">
        <v>1</v>
      </c>
      <c r="T129">
        <v>3</v>
      </c>
      <c r="V129">
        <v>6</v>
      </c>
      <c r="W129">
        <v>6</v>
      </c>
      <c r="X129">
        <v>6</v>
      </c>
      <c r="Y129">
        <v>6</v>
      </c>
      <c r="Z129">
        <v>6</v>
      </c>
      <c r="AA129">
        <v>6</v>
      </c>
      <c r="AB129">
        <v>6</v>
      </c>
      <c r="AC129">
        <v>1</v>
      </c>
      <c r="AD129">
        <v>5</v>
      </c>
      <c r="AE129" s="48">
        <f t="shared" si="49"/>
        <v>5.875</v>
      </c>
      <c r="AF129" s="35">
        <v>6</v>
      </c>
      <c r="AG129">
        <v>4</v>
      </c>
      <c r="AH129">
        <v>5</v>
      </c>
      <c r="AI129">
        <v>4</v>
      </c>
      <c r="AJ129">
        <v>5</v>
      </c>
      <c r="AK129">
        <v>6</v>
      </c>
      <c r="AL129">
        <v>6</v>
      </c>
      <c r="AM129">
        <v>5</v>
      </c>
      <c r="AN129" s="48">
        <f t="shared" si="47"/>
        <v>5.125</v>
      </c>
      <c r="AO129">
        <v>4</v>
      </c>
      <c r="AP129">
        <v>3</v>
      </c>
      <c r="AQ129">
        <v>4</v>
      </c>
      <c r="AR129">
        <v>3</v>
      </c>
      <c r="AS129">
        <v>3</v>
      </c>
      <c r="AT129">
        <v>6</v>
      </c>
      <c r="AU129" s="48">
        <f t="shared" si="48"/>
        <v>3.4</v>
      </c>
      <c r="AV129">
        <v>6</v>
      </c>
      <c r="AW129">
        <f t="shared" ref="AW129:AW160" si="79">AVERAGE(AF129,AG129,AH129,AI129,AJ129,AK129,AL129,AM129)</f>
        <v>5.125</v>
      </c>
      <c r="AX129">
        <f t="shared" ref="AX129:AX160" si="80">IF(AW129&gt;3,1,0)</f>
        <v>1</v>
      </c>
      <c r="AY129">
        <f t="shared" si="74"/>
        <v>5.875</v>
      </c>
      <c r="AZ129">
        <f t="shared" ref="AZ129:AZ160" si="81">IF(AY129&gt;3, 1, 0)</f>
        <v>1</v>
      </c>
      <c r="BA129" t="s">
        <v>282</v>
      </c>
      <c r="BB129" t="s">
        <v>804</v>
      </c>
      <c r="BC129" t="s">
        <v>805</v>
      </c>
      <c r="BD129">
        <v>1</v>
      </c>
      <c r="BF129">
        <f t="shared" ref="BF129:BF160" si="82">IF(BE129="",BD129,BE129)</f>
        <v>1</v>
      </c>
      <c r="BG129">
        <v>1</v>
      </c>
      <c r="BH129">
        <v>1</v>
      </c>
      <c r="BI129">
        <f t="shared" si="75"/>
        <v>0</v>
      </c>
      <c r="BJ129" t="s">
        <v>285</v>
      </c>
      <c r="BK129" t="s">
        <v>286</v>
      </c>
      <c r="BL129" s="1">
        <v>3.1944444444444442E-3</v>
      </c>
      <c r="BN129" s="5" t="s">
        <v>1041</v>
      </c>
      <c r="BP129" s="11" t="b">
        <f t="shared" ca="1" si="76"/>
        <v>0</v>
      </c>
      <c r="BQ129" s="11" t="b">
        <f t="shared" ca="1" si="76"/>
        <v>0</v>
      </c>
      <c r="BR129" s="11" t="b">
        <f t="shared" ca="1" si="76"/>
        <v>0</v>
      </c>
      <c r="BS129" s="11" t="b">
        <f t="shared" ca="1" si="76"/>
        <v>0</v>
      </c>
      <c r="BT129" s="11" t="b">
        <f t="shared" ca="1" si="76"/>
        <v>0</v>
      </c>
      <c r="BU129" s="11" t="b">
        <f t="shared" ca="1" si="76"/>
        <v>0</v>
      </c>
      <c r="BX129" s="11" t="b">
        <f t="shared" ref="BX129:BX160" ca="1" si="83">ISNUMBER(SEARCH($BX$2,BV129))</f>
        <v>0</v>
      </c>
      <c r="BY129" s="11" t="b">
        <f t="shared" si="68"/>
        <v>0</v>
      </c>
      <c r="BZ129" s="11" t="b">
        <f t="shared" ca="1" si="77"/>
        <v>0</v>
      </c>
      <c r="CA129" s="11" t="b">
        <f t="shared" ca="1" si="77"/>
        <v>0</v>
      </c>
      <c r="CB129" s="11" t="b">
        <f t="shared" ca="1" si="77"/>
        <v>0</v>
      </c>
      <c r="CC129" s="11" t="b">
        <f t="shared" ca="1" si="77"/>
        <v>0</v>
      </c>
      <c r="CD129" s="11" t="b">
        <f t="shared" ca="1" si="77"/>
        <v>0</v>
      </c>
      <c r="CE129" s="11" t="b">
        <f t="shared" ca="1" si="77"/>
        <v>0</v>
      </c>
      <c r="CF129" s="11" t="b">
        <f t="shared" ca="1" si="77"/>
        <v>0</v>
      </c>
      <c r="CG129" s="11" t="b">
        <f t="shared" ca="1" si="77"/>
        <v>0</v>
      </c>
      <c r="CH129" s="11" t="b">
        <f t="shared" ca="1" si="77"/>
        <v>0</v>
      </c>
      <c r="CI129" s="11" t="b">
        <f t="shared" ca="1" si="77"/>
        <v>0</v>
      </c>
      <c r="CJ129" s="11" t="b">
        <f t="shared" ca="1" si="77"/>
        <v>0</v>
      </c>
      <c r="CK129" s="11" t="b">
        <f t="shared" ca="1" si="77"/>
        <v>0</v>
      </c>
      <c r="CL129" s="11" t="b">
        <f t="shared" ca="1" si="77"/>
        <v>0</v>
      </c>
      <c r="CM129" s="11" t="b">
        <f t="shared" ca="1" si="77"/>
        <v>0</v>
      </c>
      <c r="CN129" s="11" t="b">
        <f t="shared" ca="1" si="69"/>
        <v>0</v>
      </c>
      <c r="CO129" s="11" t="b">
        <f t="shared" ref="CO129:CO160" ca="1" si="84">ISNUMBER(SEARCH($CO$2,$BW129))</f>
        <v>0</v>
      </c>
    </row>
    <row r="130" spans="1:94">
      <c r="A130" t="s">
        <v>810</v>
      </c>
      <c r="B130" t="s">
        <v>811</v>
      </c>
      <c r="C130" t="s">
        <v>802</v>
      </c>
      <c r="D130" t="s">
        <v>70</v>
      </c>
      <c r="E130" t="s">
        <v>144</v>
      </c>
      <c r="F130" t="s">
        <v>56</v>
      </c>
      <c r="G130" t="s">
        <v>96</v>
      </c>
      <c r="H130" t="s">
        <v>812</v>
      </c>
      <c r="I130" t="str">
        <f t="shared" si="78"/>
        <v>blackburn, england</v>
      </c>
      <c r="J130" t="s">
        <v>74</v>
      </c>
      <c r="K130" t="s">
        <v>98</v>
      </c>
      <c r="L130">
        <v>4</v>
      </c>
      <c r="M130">
        <v>4</v>
      </c>
      <c r="N130">
        <v>3</v>
      </c>
      <c r="O130">
        <v>4</v>
      </c>
      <c r="P130">
        <v>5</v>
      </c>
      <c r="Q130">
        <v>4</v>
      </c>
      <c r="R130">
        <v>5</v>
      </c>
      <c r="S130">
        <v>1</v>
      </c>
      <c r="T130">
        <v>2</v>
      </c>
      <c r="V130">
        <v>5</v>
      </c>
      <c r="W130">
        <v>5</v>
      </c>
      <c r="X130">
        <v>5</v>
      </c>
      <c r="Y130">
        <v>5</v>
      </c>
      <c r="Z130">
        <v>5</v>
      </c>
      <c r="AA130">
        <v>6</v>
      </c>
      <c r="AB130">
        <v>5</v>
      </c>
      <c r="AC130">
        <v>0</v>
      </c>
      <c r="AD130">
        <v>6</v>
      </c>
      <c r="AE130" s="48">
        <f t="shared" si="49"/>
        <v>5.25</v>
      </c>
      <c r="AF130" s="35">
        <v>5</v>
      </c>
      <c r="AG130">
        <v>5</v>
      </c>
      <c r="AH130">
        <v>6</v>
      </c>
      <c r="AI130">
        <v>5</v>
      </c>
      <c r="AJ130">
        <v>6</v>
      </c>
      <c r="AK130">
        <v>6</v>
      </c>
      <c r="AL130">
        <v>6</v>
      </c>
      <c r="AM130">
        <v>4</v>
      </c>
      <c r="AN130" s="48">
        <f t="shared" si="47"/>
        <v>5.375</v>
      </c>
      <c r="AO130">
        <v>5</v>
      </c>
      <c r="AP130">
        <v>5</v>
      </c>
      <c r="AQ130">
        <v>6</v>
      </c>
      <c r="AR130">
        <v>5</v>
      </c>
      <c r="AS130">
        <v>6</v>
      </c>
      <c r="AT130">
        <v>6</v>
      </c>
      <c r="AU130" s="48">
        <f t="shared" si="48"/>
        <v>5.4</v>
      </c>
      <c r="AV130">
        <v>6</v>
      </c>
      <c r="AW130">
        <f t="shared" si="79"/>
        <v>5.375</v>
      </c>
      <c r="AX130">
        <f t="shared" si="80"/>
        <v>1</v>
      </c>
      <c r="AY130">
        <f t="shared" si="74"/>
        <v>5.25</v>
      </c>
      <c r="AZ130">
        <f t="shared" si="81"/>
        <v>1</v>
      </c>
      <c r="BA130" t="s">
        <v>297</v>
      </c>
      <c r="BB130" t="s">
        <v>813</v>
      </c>
      <c r="BC130" t="s">
        <v>814</v>
      </c>
      <c r="BD130">
        <v>1</v>
      </c>
      <c r="BF130">
        <f t="shared" si="82"/>
        <v>1</v>
      </c>
      <c r="BG130">
        <v>1</v>
      </c>
      <c r="BH130">
        <v>1</v>
      </c>
      <c r="BI130">
        <f t="shared" si="75"/>
        <v>0</v>
      </c>
      <c r="BJ130" t="s">
        <v>300</v>
      </c>
      <c r="BK130" t="s">
        <v>301</v>
      </c>
      <c r="BL130" s="1">
        <v>2.4189814814814816E-3</v>
      </c>
      <c r="BM130" t="s">
        <v>815</v>
      </c>
      <c r="BN130" s="5" t="s">
        <v>736</v>
      </c>
      <c r="BO130" s="5" t="s">
        <v>1159</v>
      </c>
      <c r="BP130" s="11" t="b">
        <f t="shared" ca="1" si="76"/>
        <v>0</v>
      </c>
      <c r="BQ130" s="11" t="b">
        <f t="shared" ca="1" si="76"/>
        <v>0</v>
      </c>
      <c r="BR130" s="11" t="b">
        <f t="shared" ca="1" si="76"/>
        <v>1</v>
      </c>
      <c r="BS130" s="11" t="b">
        <f t="shared" ca="1" si="76"/>
        <v>0</v>
      </c>
      <c r="BT130" s="11" t="b">
        <f t="shared" ca="1" si="76"/>
        <v>0</v>
      </c>
      <c r="BU130" s="11" t="b">
        <f t="shared" ca="1" si="76"/>
        <v>0</v>
      </c>
      <c r="BX130" s="11" t="b">
        <f t="shared" ca="1" si="83"/>
        <v>0</v>
      </c>
      <c r="BY130" s="11" t="b">
        <f t="shared" si="68"/>
        <v>0</v>
      </c>
      <c r="BZ130" s="11" t="b">
        <f t="shared" ca="1" si="77"/>
        <v>0</v>
      </c>
      <c r="CA130" s="11" t="b">
        <f t="shared" ca="1" si="77"/>
        <v>0</v>
      </c>
      <c r="CB130" s="11" t="b">
        <f t="shared" ca="1" si="77"/>
        <v>0</v>
      </c>
      <c r="CC130" s="11" t="b">
        <f t="shared" ca="1" si="77"/>
        <v>0</v>
      </c>
      <c r="CD130" s="11" t="b">
        <f t="shared" ca="1" si="77"/>
        <v>0</v>
      </c>
      <c r="CE130" s="11" t="b">
        <f t="shared" ca="1" si="77"/>
        <v>0</v>
      </c>
      <c r="CF130" s="11" t="b">
        <f t="shared" ca="1" si="77"/>
        <v>0</v>
      </c>
      <c r="CG130" s="11" t="b">
        <f t="shared" ca="1" si="77"/>
        <v>0</v>
      </c>
      <c r="CH130" s="11" t="b">
        <f t="shared" ca="1" si="77"/>
        <v>0</v>
      </c>
      <c r="CI130" s="11" t="b">
        <f t="shared" ca="1" si="77"/>
        <v>0</v>
      </c>
      <c r="CJ130" s="11" t="b">
        <f t="shared" ca="1" si="77"/>
        <v>0</v>
      </c>
      <c r="CK130" s="11" t="b">
        <f t="shared" ca="1" si="77"/>
        <v>0</v>
      </c>
      <c r="CL130" s="11" t="b">
        <f t="shared" ca="1" si="77"/>
        <v>0</v>
      </c>
      <c r="CM130" s="11" t="b">
        <f t="shared" ca="1" si="77"/>
        <v>0</v>
      </c>
      <c r="CN130" s="11" t="b">
        <f t="shared" ca="1" si="69"/>
        <v>0</v>
      </c>
      <c r="CO130" s="11" t="b">
        <f t="shared" ca="1" si="84"/>
        <v>0</v>
      </c>
      <c r="CP130" t="s">
        <v>92</v>
      </c>
    </row>
    <row r="131" spans="1:94">
      <c r="A131" t="s">
        <v>816</v>
      </c>
      <c r="B131" t="s">
        <v>817</v>
      </c>
      <c r="C131" t="s">
        <v>802</v>
      </c>
      <c r="D131" t="s">
        <v>70</v>
      </c>
      <c r="E131" t="s">
        <v>55</v>
      </c>
      <c r="F131" t="s">
        <v>132</v>
      </c>
      <c r="G131" t="s">
        <v>124</v>
      </c>
      <c r="H131" t="s">
        <v>125</v>
      </c>
      <c r="I131" t="str">
        <f t="shared" si="78"/>
        <v>United Kingdom</v>
      </c>
      <c r="J131" t="s">
        <v>59</v>
      </c>
      <c r="K131" t="s">
        <v>98</v>
      </c>
      <c r="L131">
        <v>5</v>
      </c>
      <c r="M131">
        <v>2</v>
      </c>
      <c r="N131">
        <v>2</v>
      </c>
      <c r="O131">
        <v>1</v>
      </c>
      <c r="P131">
        <v>4</v>
      </c>
      <c r="Q131">
        <v>5</v>
      </c>
      <c r="R131">
        <v>5</v>
      </c>
      <c r="S131">
        <v>1</v>
      </c>
      <c r="T131">
        <v>2</v>
      </c>
      <c r="V131">
        <v>4</v>
      </c>
      <c r="W131">
        <v>5</v>
      </c>
      <c r="X131">
        <v>5</v>
      </c>
      <c r="Y131">
        <v>5</v>
      </c>
      <c r="Z131">
        <v>4</v>
      </c>
      <c r="AA131">
        <v>4</v>
      </c>
      <c r="AB131">
        <v>5</v>
      </c>
      <c r="AC131">
        <v>2</v>
      </c>
      <c r="AD131">
        <v>4</v>
      </c>
      <c r="AE131" s="48">
        <f t="shared" si="49"/>
        <v>4.5</v>
      </c>
      <c r="AF131" s="35">
        <v>5</v>
      </c>
      <c r="AG131">
        <v>5</v>
      </c>
      <c r="AH131">
        <v>5</v>
      </c>
      <c r="AI131">
        <v>5</v>
      </c>
      <c r="AJ131">
        <v>4</v>
      </c>
      <c r="AK131">
        <v>5</v>
      </c>
      <c r="AL131">
        <v>4</v>
      </c>
      <c r="AM131">
        <v>6</v>
      </c>
      <c r="AN131" s="48">
        <f t="shared" ref="AN131:AN177" si="85">AVERAGE(AF131:AM131)</f>
        <v>4.875</v>
      </c>
      <c r="AO131">
        <v>1</v>
      </c>
      <c r="AP131">
        <v>4</v>
      </c>
      <c r="AQ131">
        <v>5</v>
      </c>
      <c r="AR131">
        <v>3</v>
      </c>
      <c r="AS131">
        <v>5</v>
      </c>
      <c r="AT131">
        <v>6</v>
      </c>
      <c r="AU131" s="48">
        <f t="shared" ref="AU131:AU177" si="86">AVERAGE(AO131:AS131)</f>
        <v>3.6</v>
      </c>
      <c r="AV131">
        <v>6</v>
      </c>
      <c r="AW131">
        <f t="shared" si="79"/>
        <v>4.875</v>
      </c>
      <c r="AX131">
        <f t="shared" si="80"/>
        <v>1</v>
      </c>
      <c r="AY131">
        <f t="shared" si="74"/>
        <v>4.5</v>
      </c>
      <c r="AZ131">
        <f t="shared" si="81"/>
        <v>1</v>
      </c>
      <c r="BA131" t="s">
        <v>145</v>
      </c>
      <c r="BB131" t="s">
        <v>392</v>
      </c>
      <c r="BC131" t="s">
        <v>818</v>
      </c>
      <c r="BD131">
        <v>1</v>
      </c>
      <c r="BF131">
        <f t="shared" si="82"/>
        <v>1</v>
      </c>
      <c r="BG131">
        <v>1</v>
      </c>
      <c r="BH131">
        <v>3</v>
      </c>
      <c r="BI131">
        <f t="shared" si="75"/>
        <v>1</v>
      </c>
      <c r="BJ131" t="s">
        <v>148</v>
      </c>
      <c r="BK131" t="s">
        <v>149</v>
      </c>
      <c r="BL131" s="1">
        <v>3.3680555555555551E-3</v>
      </c>
      <c r="BM131" t="s">
        <v>819</v>
      </c>
      <c r="BN131" s="5" t="s">
        <v>1042</v>
      </c>
      <c r="BP131" s="11" t="b">
        <f t="shared" ref="BP131:BU140" ca="1" si="87">ISNUMBER(SEARCH(BP$2,$BO131))</f>
        <v>0</v>
      </c>
      <c r="BQ131" s="11" t="b">
        <f t="shared" ca="1" si="87"/>
        <v>0</v>
      </c>
      <c r="BR131" s="11" t="b">
        <f t="shared" ca="1" si="87"/>
        <v>0</v>
      </c>
      <c r="BS131" s="11" t="b">
        <f t="shared" ca="1" si="87"/>
        <v>0</v>
      </c>
      <c r="BT131" s="11" t="b">
        <f t="shared" ca="1" si="87"/>
        <v>0</v>
      </c>
      <c r="BU131" s="11" t="b">
        <f t="shared" ca="1" si="87"/>
        <v>0</v>
      </c>
      <c r="BV131" s="5" t="s">
        <v>1091</v>
      </c>
      <c r="BW131" s="5" t="s">
        <v>1092</v>
      </c>
      <c r="BX131" s="11" t="b">
        <f t="shared" ca="1" si="83"/>
        <v>0</v>
      </c>
      <c r="BY131" s="11" t="b">
        <f t="shared" si="68"/>
        <v>0</v>
      </c>
      <c r="BZ131" s="11" t="b">
        <f t="shared" ref="BZ131:CM140" ca="1" si="88">ISNUMBER(SEARCH(BZ$2,$BV131))</f>
        <v>0</v>
      </c>
      <c r="CA131" s="11" t="b">
        <f t="shared" ca="1" si="88"/>
        <v>0</v>
      </c>
      <c r="CB131" s="11" t="b">
        <f t="shared" ca="1" si="88"/>
        <v>0</v>
      </c>
      <c r="CC131" s="11" t="b">
        <f t="shared" ca="1" si="88"/>
        <v>0</v>
      </c>
      <c r="CD131" s="11" t="b">
        <f t="shared" ca="1" si="88"/>
        <v>0</v>
      </c>
      <c r="CE131" s="11" t="b">
        <f t="shared" ca="1" si="88"/>
        <v>0</v>
      </c>
      <c r="CF131" s="11" t="b">
        <f t="shared" ca="1" si="88"/>
        <v>0</v>
      </c>
      <c r="CG131" s="11" t="b">
        <f t="shared" ca="1" si="88"/>
        <v>0</v>
      </c>
      <c r="CH131" s="11" t="b">
        <f t="shared" ca="1" si="88"/>
        <v>0</v>
      </c>
      <c r="CI131" s="11" t="b">
        <f t="shared" ca="1" si="88"/>
        <v>0</v>
      </c>
      <c r="CJ131" s="11" t="b">
        <f t="shared" ca="1" si="88"/>
        <v>0</v>
      </c>
      <c r="CK131" s="11" t="b">
        <f t="shared" ca="1" si="88"/>
        <v>0</v>
      </c>
      <c r="CL131" s="11" t="b">
        <f t="shared" ca="1" si="88"/>
        <v>0</v>
      </c>
      <c r="CM131" s="11" t="b">
        <f t="shared" ca="1" si="88"/>
        <v>0</v>
      </c>
      <c r="CN131" s="11" t="b">
        <f t="shared" ca="1" si="69"/>
        <v>0</v>
      </c>
      <c r="CO131" s="11" t="b">
        <f t="shared" ca="1" si="84"/>
        <v>0</v>
      </c>
      <c r="CP131" t="s">
        <v>820</v>
      </c>
    </row>
    <row r="132" spans="1:94">
      <c r="A132" t="s">
        <v>821</v>
      </c>
      <c r="B132" t="s">
        <v>822</v>
      </c>
      <c r="C132" t="s">
        <v>802</v>
      </c>
      <c r="D132" t="s">
        <v>81</v>
      </c>
      <c r="E132" t="s">
        <v>71</v>
      </c>
      <c r="F132" t="s">
        <v>56</v>
      </c>
      <c r="G132" t="s">
        <v>96</v>
      </c>
      <c r="H132" t="s">
        <v>244</v>
      </c>
      <c r="I132" t="str">
        <f t="shared" si="78"/>
        <v>Uk</v>
      </c>
      <c r="J132" t="s">
        <v>59</v>
      </c>
      <c r="K132" t="s">
        <v>98</v>
      </c>
      <c r="L132">
        <v>2</v>
      </c>
      <c r="M132">
        <v>5</v>
      </c>
      <c r="N132">
        <v>3</v>
      </c>
      <c r="O132">
        <v>3</v>
      </c>
      <c r="P132">
        <v>5</v>
      </c>
      <c r="Q132">
        <v>3</v>
      </c>
      <c r="R132">
        <v>2</v>
      </c>
      <c r="S132">
        <v>1</v>
      </c>
      <c r="T132">
        <v>2</v>
      </c>
      <c r="V132">
        <v>2</v>
      </c>
      <c r="W132">
        <v>4</v>
      </c>
      <c r="X132">
        <v>1</v>
      </c>
      <c r="Y132">
        <v>5</v>
      </c>
      <c r="Z132">
        <v>2</v>
      </c>
      <c r="AA132">
        <v>6</v>
      </c>
      <c r="AB132">
        <v>3</v>
      </c>
      <c r="AC132">
        <v>0</v>
      </c>
      <c r="AD132">
        <v>6</v>
      </c>
      <c r="AE132" s="48">
        <f t="shared" ref="AE132:AE177" si="89">AVERAGE(AD132,AB132,AA132,Z132,Y132,X132,W132,V132)</f>
        <v>3.625</v>
      </c>
      <c r="AF132" s="35">
        <v>5</v>
      </c>
      <c r="AG132">
        <v>5</v>
      </c>
      <c r="AH132">
        <v>1</v>
      </c>
      <c r="AI132">
        <v>3</v>
      </c>
      <c r="AJ132">
        <v>5</v>
      </c>
      <c r="AK132">
        <v>5</v>
      </c>
      <c r="AL132">
        <v>4</v>
      </c>
      <c r="AM132">
        <v>3</v>
      </c>
      <c r="AN132" s="48">
        <f t="shared" si="85"/>
        <v>3.875</v>
      </c>
      <c r="AO132">
        <v>0</v>
      </c>
      <c r="AP132">
        <v>0</v>
      </c>
      <c r="AQ132">
        <v>0</v>
      </c>
      <c r="AR132">
        <v>0</v>
      </c>
      <c r="AS132">
        <v>0</v>
      </c>
      <c r="AT132">
        <v>6</v>
      </c>
      <c r="AU132" s="48">
        <f t="shared" si="86"/>
        <v>0</v>
      </c>
      <c r="AV132">
        <v>6</v>
      </c>
      <c r="AW132">
        <f t="shared" si="79"/>
        <v>3.875</v>
      </c>
      <c r="AX132">
        <f t="shared" si="80"/>
        <v>1</v>
      </c>
      <c r="AY132">
        <f t="shared" si="74"/>
        <v>3.625</v>
      </c>
      <c r="AZ132">
        <f t="shared" si="81"/>
        <v>1</v>
      </c>
      <c r="BA132" t="s">
        <v>86</v>
      </c>
      <c r="BB132" t="s">
        <v>62</v>
      </c>
      <c r="BC132" t="s">
        <v>823</v>
      </c>
      <c r="BD132">
        <v>1</v>
      </c>
      <c r="BF132">
        <f t="shared" si="82"/>
        <v>1</v>
      </c>
      <c r="BG132">
        <v>1</v>
      </c>
      <c r="BH132">
        <v>1</v>
      </c>
      <c r="BI132">
        <f t="shared" si="75"/>
        <v>0</v>
      </c>
      <c r="BJ132" t="s">
        <v>106</v>
      </c>
      <c r="BK132" t="s">
        <v>90</v>
      </c>
      <c r="BL132" s="1">
        <v>8.1597222222222227E-3</v>
      </c>
      <c r="BM132" t="s">
        <v>824</v>
      </c>
      <c r="BN132" s="5" t="s">
        <v>1041</v>
      </c>
      <c r="BP132" s="11" t="b">
        <f t="shared" ca="1" si="87"/>
        <v>0</v>
      </c>
      <c r="BQ132" s="11" t="b">
        <f t="shared" ca="1" si="87"/>
        <v>0</v>
      </c>
      <c r="BR132" s="11" t="b">
        <f t="shared" ca="1" si="87"/>
        <v>0</v>
      </c>
      <c r="BS132" s="11" t="b">
        <f t="shared" ca="1" si="87"/>
        <v>0</v>
      </c>
      <c r="BT132" s="11" t="b">
        <f t="shared" ca="1" si="87"/>
        <v>0</v>
      </c>
      <c r="BU132" s="11" t="b">
        <f t="shared" ca="1" si="87"/>
        <v>0</v>
      </c>
      <c r="BX132" s="11" t="b">
        <f t="shared" ca="1" si="83"/>
        <v>0</v>
      </c>
      <c r="BY132" s="11" t="b">
        <f t="shared" ref="BY132:BY163" si="90">ISNUMBER(SEARCH("NLU",BV132))</f>
        <v>0</v>
      </c>
      <c r="BZ132" s="11" t="b">
        <f t="shared" ca="1" si="88"/>
        <v>0</v>
      </c>
      <c r="CA132" s="11" t="b">
        <f t="shared" ca="1" si="88"/>
        <v>0</v>
      </c>
      <c r="CB132" s="11" t="b">
        <f t="shared" ca="1" si="88"/>
        <v>0</v>
      </c>
      <c r="CC132" s="11" t="b">
        <f t="shared" ca="1" si="88"/>
        <v>0</v>
      </c>
      <c r="CD132" s="11" t="b">
        <f t="shared" ca="1" si="88"/>
        <v>0</v>
      </c>
      <c r="CE132" s="11" t="b">
        <f t="shared" ca="1" si="88"/>
        <v>0</v>
      </c>
      <c r="CF132" s="11" t="b">
        <f t="shared" ca="1" si="88"/>
        <v>0</v>
      </c>
      <c r="CG132" s="11" t="b">
        <f t="shared" ca="1" si="88"/>
        <v>0</v>
      </c>
      <c r="CH132" s="11" t="b">
        <f t="shared" ca="1" si="88"/>
        <v>0</v>
      </c>
      <c r="CI132" s="11" t="b">
        <f t="shared" ca="1" si="88"/>
        <v>0</v>
      </c>
      <c r="CJ132" s="11" t="b">
        <f t="shared" ca="1" si="88"/>
        <v>0</v>
      </c>
      <c r="CK132" s="11" t="b">
        <f t="shared" ca="1" si="88"/>
        <v>0</v>
      </c>
      <c r="CL132" s="11" t="b">
        <f t="shared" ca="1" si="88"/>
        <v>0</v>
      </c>
      <c r="CM132" s="11" t="b">
        <f t="shared" ca="1" si="88"/>
        <v>0</v>
      </c>
      <c r="CN132" s="11" t="b">
        <f t="shared" ref="CN132:CN163" ca="1" si="91">ISNUMBER(SEARCH($CN$2,BW132))</f>
        <v>0</v>
      </c>
      <c r="CO132" s="11" t="b">
        <f t="shared" ca="1" si="84"/>
        <v>0</v>
      </c>
      <c r="CP132" t="s">
        <v>169</v>
      </c>
    </row>
    <row r="133" spans="1:94">
      <c r="A133" t="s">
        <v>825</v>
      </c>
      <c r="B133" t="s">
        <v>826</v>
      </c>
      <c r="C133" t="s">
        <v>802</v>
      </c>
      <c r="D133" t="s">
        <v>70</v>
      </c>
      <c r="E133" t="s">
        <v>71</v>
      </c>
      <c r="F133" t="s">
        <v>56</v>
      </c>
      <c r="G133" t="s">
        <v>96</v>
      </c>
      <c r="H133" t="s">
        <v>510</v>
      </c>
      <c r="I133" t="str">
        <f t="shared" si="78"/>
        <v>England</v>
      </c>
      <c r="J133" t="s">
        <v>59</v>
      </c>
      <c r="K133" t="s">
        <v>98</v>
      </c>
      <c r="L133">
        <v>1</v>
      </c>
      <c r="M133">
        <v>5</v>
      </c>
      <c r="N133">
        <v>3</v>
      </c>
      <c r="O133">
        <v>3</v>
      </c>
      <c r="P133">
        <v>4</v>
      </c>
      <c r="Q133">
        <v>0</v>
      </c>
      <c r="R133">
        <v>4</v>
      </c>
      <c r="S133">
        <v>1</v>
      </c>
      <c r="T133">
        <v>2</v>
      </c>
      <c r="V133">
        <v>6</v>
      </c>
      <c r="W133">
        <v>6</v>
      </c>
      <c r="X133">
        <v>3</v>
      </c>
      <c r="Y133">
        <v>4</v>
      </c>
      <c r="Z133">
        <v>3</v>
      </c>
      <c r="AA133">
        <v>3</v>
      </c>
      <c r="AB133">
        <v>0</v>
      </c>
      <c r="AC133">
        <v>5</v>
      </c>
      <c r="AD133">
        <v>1</v>
      </c>
      <c r="AE133" s="48">
        <f t="shared" si="89"/>
        <v>3.25</v>
      </c>
      <c r="AF133" s="35">
        <v>6</v>
      </c>
      <c r="AG133">
        <v>6</v>
      </c>
      <c r="AH133">
        <v>6</v>
      </c>
      <c r="AI133">
        <v>4</v>
      </c>
      <c r="AJ133">
        <v>6</v>
      </c>
      <c r="AK133">
        <v>6</v>
      </c>
      <c r="AL133">
        <v>6</v>
      </c>
      <c r="AM133">
        <v>3</v>
      </c>
      <c r="AN133" s="48">
        <f t="shared" si="85"/>
        <v>5.375</v>
      </c>
      <c r="AO133">
        <v>2</v>
      </c>
      <c r="AP133">
        <v>2</v>
      </c>
      <c r="AQ133">
        <v>6</v>
      </c>
      <c r="AR133">
        <v>2</v>
      </c>
      <c r="AS133">
        <v>2</v>
      </c>
      <c r="AT133">
        <v>6</v>
      </c>
      <c r="AU133" s="48">
        <f t="shared" si="86"/>
        <v>2.8</v>
      </c>
      <c r="AV133">
        <v>3</v>
      </c>
      <c r="AW133">
        <f t="shared" si="79"/>
        <v>5.375</v>
      </c>
      <c r="AX133">
        <f t="shared" si="80"/>
        <v>1</v>
      </c>
      <c r="AY133">
        <f t="shared" si="74"/>
        <v>3.25</v>
      </c>
      <c r="AZ133">
        <f t="shared" si="81"/>
        <v>1</v>
      </c>
      <c r="BA133" t="s">
        <v>297</v>
      </c>
      <c r="BB133" t="s">
        <v>827</v>
      </c>
      <c r="BC133" t="s">
        <v>828</v>
      </c>
      <c r="BD133">
        <v>1</v>
      </c>
      <c r="BF133">
        <f t="shared" si="82"/>
        <v>1</v>
      </c>
      <c r="BG133">
        <v>1</v>
      </c>
      <c r="BH133">
        <v>3</v>
      </c>
      <c r="BI133">
        <f t="shared" si="75"/>
        <v>1</v>
      </c>
      <c r="BJ133" t="s">
        <v>300</v>
      </c>
      <c r="BK133" t="s">
        <v>301</v>
      </c>
      <c r="BL133" s="1">
        <v>3.8657407407407408E-3</v>
      </c>
      <c r="BM133" t="s">
        <v>829</v>
      </c>
      <c r="BN133" s="5" t="s">
        <v>1044</v>
      </c>
      <c r="BP133" s="11" t="b">
        <f t="shared" ca="1" si="87"/>
        <v>0</v>
      </c>
      <c r="BQ133" s="11" t="b">
        <f t="shared" ca="1" si="87"/>
        <v>0</v>
      </c>
      <c r="BR133" s="11" t="b">
        <f t="shared" ca="1" si="87"/>
        <v>0</v>
      </c>
      <c r="BS133" s="11" t="b">
        <f t="shared" ca="1" si="87"/>
        <v>0</v>
      </c>
      <c r="BT133" s="11" t="b">
        <f t="shared" ca="1" si="87"/>
        <v>0</v>
      </c>
      <c r="BU133" s="11" t="b">
        <f t="shared" ca="1" si="87"/>
        <v>0</v>
      </c>
      <c r="BX133" s="11" t="b">
        <f t="shared" ca="1" si="83"/>
        <v>0</v>
      </c>
      <c r="BY133" s="11" t="b">
        <f t="shared" si="90"/>
        <v>0</v>
      </c>
      <c r="BZ133" s="11" t="b">
        <f t="shared" ca="1" si="88"/>
        <v>0</v>
      </c>
      <c r="CA133" s="11" t="b">
        <f t="shared" ca="1" si="88"/>
        <v>0</v>
      </c>
      <c r="CB133" s="11" t="b">
        <f t="shared" ca="1" si="88"/>
        <v>0</v>
      </c>
      <c r="CC133" s="11" t="b">
        <f t="shared" ca="1" si="88"/>
        <v>0</v>
      </c>
      <c r="CD133" s="11" t="b">
        <f t="shared" ca="1" si="88"/>
        <v>0</v>
      </c>
      <c r="CE133" s="11" t="b">
        <f t="shared" ca="1" si="88"/>
        <v>0</v>
      </c>
      <c r="CF133" s="11" t="b">
        <f t="shared" ca="1" si="88"/>
        <v>0</v>
      </c>
      <c r="CG133" s="11" t="b">
        <f t="shared" ca="1" si="88"/>
        <v>0</v>
      </c>
      <c r="CH133" s="11" t="b">
        <f t="shared" ca="1" si="88"/>
        <v>0</v>
      </c>
      <c r="CI133" s="11" t="b">
        <f t="shared" ca="1" si="88"/>
        <v>0</v>
      </c>
      <c r="CJ133" s="11" t="b">
        <f t="shared" ca="1" si="88"/>
        <v>0</v>
      </c>
      <c r="CK133" s="11" t="b">
        <f t="shared" ca="1" si="88"/>
        <v>0</v>
      </c>
      <c r="CL133" s="11" t="b">
        <f t="shared" ca="1" si="88"/>
        <v>0</v>
      </c>
      <c r="CM133" s="11" t="b">
        <f t="shared" ca="1" si="88"/>
        <v>0</v>
      </c>
      <c r="CN133" s="11" t="b">
        <f t="shared" ca="1" si="91"/>
        <v>0</v>
      </c>
      <c r="CO133" s="11" t="b">
        <f t="shared" ca="1" si="84"/>
        <v>0</v>
      </c>
    </row>
    <row r="134" spans="1:94">
      <c r="A134" t="s">
        <v>830</v>
      </c>
      <c r="B134" t="s">
        <v>831</v>
      </c>
      <c r="C134" t="s">
        <v>802</v>
      </c>
      <c r="D134" t="s">
        <v>70</v>
      </c>
      <c r="E134" t="s">
        <v>82</v>
      </c>
      <c r="F134" t="s">
        <v>83</v>
      </c>
      <c r="G134" t="s">
        <v>96</v>
      </c>
      <c r="H134" t="s">
        <v>125</v>
      </c>
      <c r="I134" t="str">
        <f t="shared" si="78"/>
        <v>United Kingdom</v>
      </c>
      <c r="J134" t="s">
        <v>74</v>
      </c>
      <c r="K134" t="s">
        <v>98</v>
      </c>
      <c r="L134">
        <v>5</v>
      </c>
      <c r="M134">
        <v>4</v>
      </c>
      <c r="N134">
        <v>5</v>
      </c>
      <c r="O134">
        <v>4</v>
      </c>
      <c r="P134">
        <v>4</v>
      </c>
      <c r="Q134">
        <v>4</v>
      </c>
      <c r="R134">
        <v>3</v>
      </c>
      <c r="S134">
        <v>1</v>
      </c>
      <c r="T134">
        <v>2</v>
      </c>
      <c r="V134">
        <v>2</v>
      </c>
      <c r="W134">
        <v>5</v>
      </c>
      <c r="X134">
        <v>3</v>
      </c>
      <c r="Y134">
        <v>5</v>
      </c>
      <c r="Z134">
        <v>3</v>
      </c>
      <c r="AA134">
        <v>5</v>
      </c>
      <c r="AB134">
        <v>3</v>
      </c>
      <c r="AC134">
        <v>4</v>
      </c>
      <c r="AD134">
        <v>2</v>
      </c>
      <c r="AE134" s="48">
        <f t="shared" si="89"/>
        <v>3.5</v>
      </c>
      <c r="AF134" s="35">
        <v>2</v>
      </c>
      <c r="AG134">
        <v>3</v>
      </c>
      <c r="AH134">
        <v>2</v>
      </c>
      <c r="AI134">
        <v>1</v>
      </c>
      <c r="AJ134">
        <v>5</v>
      </c>
      <c r="AK134">
        <v>4</v>
      </c>
      <c r="AL134">
        <v>4</v>
      </c>
      <c r="AM134">
        <v>2</v>
      </c>
      <c r="AN134" s="48">
        <f t="shared" si="85"/>
        <v>2.875</v>
      </c>
      <c r="AO134">
        <v>3</v>
      </c>
      <c r="AP134">
        <v>3</v>
      </c>
      <c r="AQ134">
        <v>3</v>
      </c>
      <c r="AR134">
        <v>3</v>
      </c>
      <c r="AS134">
        <v>3</v>
      </c>
      <c r="AT134">
        <v>6</v>
      </c>
      <c r="AU134" s="48">
        <f t="shared" si="86"/>
        <v>3</v>
      </c>
      <c r="AV134">
        <v>5</v>
      </c>
      <c r="AW134">
        <f t="shared" si="79"/>
        <v>2.875</v>
      </c>
      <c r="AX134">
        <f t="shared" si="80"/>
        <v>0</v>
      </c>
      <c r="AY134">
        <f t="shared" si="74"/>
        <v>3.5</v>
      </c>
      <c r="AZ134">
        <f t="shared" si="81"/>
        <v>1</v>
      </c>
      <c r="BA134" t="s">
        <v>61</v>
      </c>
      <c r="BB134" t="s">
        <v>384</v>
      </c>
      <c r="BC134" t="s">
        <v>832</v>
      </c>
      <c r="BD134">
        <v>1</v>
      </c>
      <c r="BF134">
        <f t="shared" si="82"/>
        <v>1</v>
      </c>
      <c r="BG134">
        <v>1</v>
      </c>
      <c r="BH134">
        <v>1</v>
      </c>
      <c r="BI134">
        <f t="shared" si="75"/>
        <v>0</v>
      </c>
      <c r="BJ134" t="s">
        <v>181</v>
      </c>
      <c r="BK134" t="s">
        <v>65</v>
      </c>
      <c r="BL134" s="1">
        <v>9.1782407407407403E-3</v>
      </c>
      <c r="BM134" t="s">
        <v>833</v>
      </c>
      <c r="BN134" s="5" t="s">
        <v>1042</v>
      </c>
      <c r="BP134" s="11" t="b">
        <f t="shared" ca="1" si="87"/>
        <v>0</v>
      </c>
      <c r="BQ134" s="11" t="b">
        <f t="shared" ca="1" si="87"/>
        <v>0</v>
      </c>
      <c r="BR134" s="11" t="b">
        <f t="shared" ca="1" si="87"/>
        <v>0</v>
      </c>
      <c r="BS134" s="11" t="b">
        <f t="shared" ca="1" si="87"/>
        <v>0</v>
      </c>
      <c r="BT134" s="11" t="b">
        <f t="shared" ca="1" si="87"/>
        <v>0</v>
      </c>
      <c r="BU134" s="11" t="b">
        <f t="shared" ca="1" si="87"/>
        <v>0</v>
      </c>
      <c r="BV134" s="5" t="s">
        <v>1093</v>
      </c>
      <c r="BW134" s="5" t="s">
        <v>1073</v>
      </c>
      <c r="BX134" s="11" t="b">
        <f t="shared" ca="1" si="83"/>
        <v>0</v>
      </c>
      <c r="BY134" s="11" t="b">
        <f t="shared" si="90"/>
        <v>0</v>
      </c>
      <c r="BZ134" s="11" t="b">
        <f t="shared" ca="1" si="88"/>
        <v>0</v>
      </c>
      <c r="CA134" s="11" t="b">
        <f t="shared" ca="1" si="88"/>
        <v>1</v>
      </c>
      <c r="CB134" s="11" t="b">
        <f t="shared" ca="1" si="88"/>
        <v>0</v>
      </c>
      <c r="CC134" s="11" t="b">
        <f t="shared" ca="1" si="88"/>
        <v>0</v>
      </c>
      <c r="CD134" s="11" t="b">
        <f t="shared" ca="1" si="88"/>
        <v>0</v>
      </c>
      <c r="CE134" s="11" t="b">
        <f t="shared" ca="1" si="88"/>
        <v>0</v>
      </c>
      <c r="CF134" s="11" t="b">
        <f t="shared" ca="1" si="88"/>
        <v>0</v>
      </c>
      <c r="CG134" s="11" t="b">
        <f t="shared" ca="1" si="88"/>
        <v>0</v>
      </c>
      <c r="CH134" s="11" t="b">
        <f t="shared" ca="1" si="88"/>
        <v>0</v>
      </c>
      <c r="CI134" s="11" t="b">
        <f t="shared" ca="1" si="88"/>
        <v>1</v>
      </c>
      <c r="CJ134" s="11" t="b">
        <f t="shared" ca="1" si="88"/>
        <v>1</v>
      </c>
      <c r="CK134" s="11" t="b">
        <f t="shared" ca="1" si="88"/>
        <v>0</v>
      </c>
      <c r="CL134" s="11" t="b">
        <f t="shared" ca="1" si="88"/>
        <v>0</v>
      </c>
      <c r="CM134" s="11" t="b">
        <f t="shared" ca="1" si="88"/>
        <v>0</v>
      </c>
      <c r="CN134" s="11" t="b">
        <f t="shared" ca="1" si="91"/>
        <v>1</v>
      </c>
      <c r="CO134" s="11" t="b">
        <f t="shared" ca="1" si="84"/>
        <v>0</v>
      </c>
    </row>
    <row r="135" spans="1:94">
      <c r="A135" t="s">
        <v>837</v>
      </c>
      <c r="B135" t="s">
        <v>838</v>
      </c>
      <c r="C135" t="s">
        <v>802</v>
      </c>
      <c r="D135" t="s">
        <v>54</v>
      </c>
      <c r="E135" t="s">
        <v>71</v>
      </c>
      <c r="F135" t="s">
        <v>116</v>
      </c>
      <c r="G135" t="s">
        <v>96</v>
      </c>
      <c r="H135" t="s">
        <v>109</v>
      </c>
      <c r="I135" t="str">
        <f t="shared" si="78"/>
        <v>UK</v>
      </c>
      <c r="J135" t="s">
        <v>74</v>
      </c>
      <c r="K135" t="s">
        <v>98</v>
      </c>
      <c r="L135">
        <v>4</v>
      </c>
      <c r="M135">
        <v>3</v>
      </c>
      <c r="N135">
        <v>5</v>
      </c>
      <c r="O135">
        <v>3</v>
      </c>
      <c r="P135">
        <v>5</v>
      </c>
      <c r="Q135">
        <v>4</v>
      </c>
      <c r="R135">
        <v>6</v>
      </c>
      <c r="S135">
        <v>1</v>
      </c>
      <c r="T135">
        <v>2</v>
      </c>
      <c r="V135">
        <v>3</v>
      </c>
      <c r="W135">
        <v>4</v>
      </c>
      <c r="X135">
        <v>1</v>
      </c>
      <c r="Y135">
        <v>3</v>
      </c>
      <c r="Z135">
        <v>6</v>
      </c>
      <c r="AA135">
        <v>6</v>
      </c>
      <c r="AB135">
        <v>3</v>
      </c>
      <c r="AC135">
        <v>2</v>
      </c>
      <c r="AD135">
        <v>4</v>
      </c>
      <c r="AE135" s="48">
        <f t="shared" si="89"/>
        <v>3.75</v>
      </c>
      <c r="AF135" s="35">
        <v>4</v>
      </c>
      <c r="AG135">
        <v>2</v>
      </c>
      <c r="AH135">
        <v>6</v>
      </c>
      <c r="AI135">
        <v>4</v>
      </c>
      <c r="AJ135">
        <v>6</v>
      </c>
      <c r="AK135">
        <v>5</v>
      </c>
      <c r="AL135">
        <v>5</v>
      </c>
      <c r="AM135">
        <v>3</v>
      </c>
      <c r="AN135" s="48">
        <f t="shared" si="85"/>
        <v>4.375</v>
      </c>
      <c r="AO135">
        <v>4</v>
      </c>
      <c r="AP135">
        <v>4</v>
      </c>
      <c r="AQ135">
        <v>4</v>
      </c>
      <c r="AR135">
        <v>1</v>
      </c>
      <c r="AS135">
        <v>3</v>
      </c>
      <c r="AT135">
        <v>6</v>
      </c>
      <c r="AU135" s="48">
        <f t="shared" si="86"/>
        <v>3.2</v>
      </c>
      <c r="AV135">
        <v>6</v>
      </c>
      <c r="AW135">
        <f t="shared" si="79"/>
        <v>4.375</v>
      </c>
      <c r="AX135">
        <f t="shared" si="80"/>
        <v>1</v>
      </c>
      <c r="AY135">
        <f t="shared" si="74"/>
        <v>3.75</v>
      </c>
      <c r="AZ135">
        <f t="shared" si="81"/>
        <v>1</v>
      </c>
      <c r="BA135" t="s">
        <v>282</v>
      </c>
      <c r="BB135" t="s">
        <v>451</v>
      </c>
      <c r="BC135" t="s">
        <v>646</v>
      </c>
      <c r="BD135">
        <v>2</v>
      </c>
      <c r="BF135">
        <f t="shared" si="82"/>
        <v>2</v>
      </c>
      <c r="BG135">
        <v>1</v>
      </c>
      <c r="BH135">
        <v>5</v>
      </c>
      <c r="BI135">
        <f t="shared" si="75"/>
        <v>1</v>
      </c>
      <c r="BJ135" t="s">
        <v>839</v>
      </c>
      <c r="BK135" t="s">
        <v>370</v>
      </c>
      <c r="BL135" s="1">
        <v>5.8449074074074072E-3</v>
      </c>
      <c r="BM135" t="s">
        <v>840</v>
      </c>
      <c r="BN135" s="5" t="s">
        <v>1051</v>
      </c>
      <c r="BO135" s="5" t="s">
        <v>1160</v>
      </c>
      <c r="BP135" s="11" t="b">
        <f t="shared" ca="1" si="87"/>
        <v>0</v>
      </c>
      <c r="BQ135" s="11" t="b">
        <f t="shared" ca="1" si="87"/>
        <v>1</v>
      </c>
      <c r="BR135" s="11" t="b">
        <f t="shared" ca="1" si="87"/>
        <v>0</v>
      </c>
      <c r="BS135" s="11" t="b">
        <f t="shared" ca="1" si="87"/>
        <v>1</v>
      </c>
      <c r="BT135" s="11" t="b">
        <f t="shared" ca="1" si="87"/>
        <v>0</v>
      </c>
      <c r="BU135" s="11" t="b">
        <f t="shared" ca="1" si="87"/>
        <v>0</v>
      </c>
      <c r="BV135" s="5" t="s">
        <v>1094</v>
      </c>
      <c r="BX135" s="11" t="b">
        <f t="shared" ca="1" si="83"/>
        <v>1</v>
      </c>
      <c r="BY135" s="11" t="b">
        <f t="shared" si="90"/>
        <v>1</v>
      </c>
      <c r="BZ135" s="11" t="b">
        <f t="shared" ca="1" si="88"/>
        <v>0</v>
      </c>
      <c r="CA135" s="11" t="b">
        <f t="shared" ca="1" si="88"/>
        <v>1</v>
      </c>
      <c r="CB135" s="11" t="b">
        <f t="shared" ca="1" si="88"/>
        <v>0</v>
      </c>
      <c r="CC135" s="11" t="b">
        <f t="shared" ca="1" si="88"/>
        <v>0</v>
      </c>
      <c r="CD135" s="11" t="b">
        <f t="shared" ca="1" si="88"/>
        <v>0</v>
      </c>
      <c r="CE135" s="11" t="b">
        <f t="shared" ca="1" si="88"/>
        <v>0</v>
      </c>
      <c r="CF135" s="11" t="b">
        <f t="shared" ca="1" si="88"/>
        <v>0</v>
      </c>
      <c r="CG135" s="11" t="b">
        <f t="shared" ca="1" si="88"/>
        <v>0</v>
      </c>
      <c r="CH135" s="11" t="b">
        <f t="shared" ca="1" si="88"/>
        <v>0</v>
      </c>
      <c r="CI135" s="11" t="b">
        <f t="shared" ca="1" si="88"/>
        <v>0</v>
      </c>
      <c r="CJ135" s="11" t="b">
        <f t="shared" ca="1" si="88"/>
        <v>1</v>
      </c>
      <c r="CK135" s="11" t="b">
        <f t="shared" ca="1" si="88"/>
        <v>0</v>
      </c>
      <c r="CL135" s="11" t="b">
        <f t="shared" ca="1" si="88"/>
        <v>0</v>
      </c>
      <c r="CM135" s="11" t="b">
        <f t="shared" ca="1" si="88"/>
        <v>0</v>
      </c>
      <c r="CN135" s="11" t="b">
        <f t="shared" ca="1" si="91"/>
        <v>0</v>
      </c>
      <c r="CO135" s="11" t="b">
        <f t="shared" ca="1" si="84"/>
        <v>0</v>
      </c>
      <c r="CP135" t="s">
        <v>841</v>
      </c>
    </row>
    <row r="136" spans="1:94">
      <c r="A136" t="s">
        <v>845</v>
      </c>
      <c r="B136" t="s">
        <v>846</v>
      </c>
      <c r="C136" t="s">
        <v>802</v>
      </c>
      <c r="D136" t="s">
        <v>70</v>
      </c>
      <c r="E136" t="s">
        <v>71</v>
      </c>
      <c r="F136" t="s">
        <v>56</v>
      </c>
      <c r="G136" t="s">
        <v>72</v>
      </c>
      <c r="H136" t="s">
        <v>84</v>
      </c>
      <c r="I136" t="str">
        <f t="shared" si="78"/>
        <v>United States</v>
      </c>
      <c r="J136" t="s">
        <v>74</v>
      </c>
      <c r="K136" t="s">
        <v>60</v>
      </c>
      <c r="L136">
        <v>2</v>
      </c>
      <c r="M136">
        <v>1</v>
      </c>
      <c r="N136">
        <v>1</v>
      </c>
      <c r="O136">
        <v>2</v>
      </c>
      <c r="P136">
        <v>3</v>
      </c>
      <c r="Q136">
        <v>3</v>
      </c>
      <c r="R136">
        <v>4</v>
      </c>
      <c r="S136">
        <v>1</v>
      </c>
      <c r="T136">
        <v>3</v>
      </c>
      <c r="V136">
        <v>1</v>
      </c>
      <c r="W136">
        <v>6</v>
      </c>
      <c r="X136">
        <v>6</v>
      </c>
      <c r="Y136">
        <v>6</v>
      </c>
      <c r="Z136">
        <v>6</v>
      </c>
      <c r="AA136">
        <v>6</v>
      </c>
      <c r="AB136">
        <v>6</v>
      </c>
      <c r="AC136">
        <v>0</v>
      </c>
      <c r="AD136">
        <v>6</v>
      </c>
      <c r="AE136" s="48">
        <f t="shared" si="89"/>
        <v>5.375</v>
      </c>
      <c r="AF136" s="35">
        <v>4</v>
      </c>
      <c r="AG136">
        <v>3</v>
      </c>
      <c r="AH136">
        <v>3</v>
      </c>
      <c r="AI136">
        <v>1</v>
      </c>
      <c r="AJ136">
        <v>6</v>
      </c>
      <c r="AK136">
        <v>3</v>
      </c>
      <c r="AL136">
        <v>5</v>
      </c>
      <c r="AM136">
        <v>5</v>
      </c>
      <c r="AN136" s="48">
        <f t="shared" si="85"/>
        <v>3.75</v>
      </c>
      <c r="AO136">
        <v>0</v>
      </c>
      <c r="AP136">
        <v>1</v>
      </c>
      <c r="AQ136">
        <v>4</v>
      </c>
      <c r="AR136">
        <v>1</v>
      </c>
      <c r="AS136">
        <v>0</v>
      </c>
      <c r="AT136">
        <v>6</v>
      </c>
      <c r="AU136" s="48">
        <f t="shared" si="86"/>
        <v>1.2</v>
      </c>
      <c r="AV136">
        <v>6</v>
      </c>
      <c r="AW136">
        <f t="shared" si="79"/>
        <v>3.75</v>
      </c>
      <c r="AX136">
        <f t="shared" si="80"/>
        <v>1</v>
      </c>
      <c r="AY136">
        <f t="shared" si="74"/>
        <v>5.375</v>
      </c>
      <c r="AZ136">
        <f t="shared" si="81"/>
        <v>1</v>
      </c>
      <c r="BA136" t="s">
        <v>61</v>
      </c>
      <c r="BB136" t="s">
        <v>473</v>
      </c>
      <c r="BC136" t="s">
        <v>487</v>
      </c>
      <c r="BD136">
        <v>0</v>
      </c>
      <c r="BE136">
        <v>0</v>
      </c>
      <c r="BF136">
        <f t="shared" si="82"/>
        <v>0</v>
      </c>
      <c r="BG136">
        <v>2</v>
      </c>
      <c r="BH136">
        <v>3</v>
      </c>
      <c r="BI136">
        <f t="shared" si="75"/>
        <v>1</v>
      </c>
      <c r="BJ136" t="s">
        <v>847</v>
      </c>
      <c r="BK136" t="s">
        <v>236</v>
      </c>
      <c r="BL136" s="1">
        <v>3.6111111111111114E-3</v>
      </c>
      <c r="BM136" t="s">
        <v>848</v>
      </c>
      <c r="BN136" s="5" t="s">
        <v>1042</v>
      </c>
      <c r="BP136" s="11" t="b">
        <f t="shared" ca="1" si="87"/>
        <v>0</v>
      </c>
      <c r="BQ136" s="11" t="b">
        <f t="shared" ca="1" si="87"/>
        <v>0</v>
      </c>
      <c r="BR136" s="11" t="b">
        <f t="shared" ca="1" si="87"/>
        <v>0</v>
      </c>
      <c r="BS136" s="11" t="b">
        <f t="shared" ca="1" si="87"/>
        <v>0</v>
      </c>
      <c r="BT136" s="11" t="b">
        <f t="shared" ca="1" si="87"/>
        <v>0</v>
      </c>
      <c r="BU136" s="11" t="b">
        <f t="shared" ca="1" si="87"/>
        <v>0</v>
      </c>
      <c r="BV136" s="5" t="s">
        <v>1045</v>
      </c>
      <c r="BW136" s="5" t="s">
        <v>1073</v>
      </c>
      <c r="BX136" s="11" t="b">
        <f t="shared" ca="1" si="83"/>
        <v>0</v>
      </c>
      <c r="BY136" s="11" t="b">
        <f t="shared" si="90"/>
        <v>0</v>
      </c>
      <c r="BZ136" s="11" t="b">
        <f t="shared" ca="1" si="88"/>
        <v>0</v>
      </c>
      <c r="CA136" s="11" t="b">
        <f t="shared" ca="1" si="88"/>
        <v>1</v>
      </c>
      <c r="CB136" s="11" t="b">
        <f t="shared" ca="1" si="88"/>
        <v>0</v>
      </c>
      <c r="CC136" s="11" t="b">
        <f t="shared" ca="1" si="88"/>
        <v>0</v>
      </c>
      <c r="CD136" s="11" t="b">
        <f t="shared" ca="1" si="88"/>
        <v>0</v>
      </c>
      <c r="CE136" s="11" t="b">
        <f t="shared" ca="1" si="88"/>
        <v>0</v>
      </c>
      <c r="CF136" s="11" t="b">
        <f t="shared" ca="1" si="88"/>
        <v>0</v>
      </c>
      <c r="CG136" s="11" t="b">
        <f t="shared" ca="1" si="88"/>
        <v>0</v>
      </c>
      <c r="CH136" s="11" t="b">
        <f t="shared" ca="1" si="88"/>
        <v>0</v>
      </c>
      <c r="CI136" s="11" t="b">
        <f t="shared" ca="1" si="88"/>
        <v>0</v>
      </c>
      <c r="CJ136" s="11" t="b">
        <f t="shared" ca="1" si="88"/>
        <v>1</v>
      </c>
      <c r="CK136" s="11" t="b">
        <f t="shared" ca="1" si="88"/>
        <v>0</v>
      </c>
      <c r="CL136" s="11" t="b">
        <f t="shared" ca="1" si="88"/>
        <v>0</v>
      </c>
      <c r="CM136" s="11" t="b">
        <f t="shared" ca="1" si="88"/>
        <v>0</v>
      </c>
      <c r="CN136" s="11" t="b">
        <f t="shared" ca="1" si="91"/>
        <v>1</v>
      </c>
      <c r="CO136" s="11" t="b">
        <f t="shared" ca="1" si="84"/>
        <v>0</v>
      </c>
    </row>
    <row r="137" spans="1:94">
      <c r="A137" t="s">
        <v>852</v>
      </c>
      <c r="B137" t="s">
        <v>853</v>
      </c>
      <c r="C137" t="s">
        <v>802</v>
      </c>
      <c r="D137" t="s">
        <v>70</v>
      </c>
      <c r="E137" t="s">
        <v>144</v>
      </c>
      <c r="F137" t="s">
        <v>83</v>
      </c>
      <c r="G137" t="s">
        <v>96</v>
      </c>
      <c r="H137" t="s">
        <v>109</v>
      </c>
      <c r="I137" t="str">
        <f t="shared" si="78"/>
        <v>UK</v>
      </c>
      <c r="J137" t="s">
        <v>74</v>
      </c>
      <c r="K137" t="s">
        <v>98</v>
      </c>
      <c r="L137">
        <v>6</v>
      </c>
      <c r="M137">
        <v>3</v>
      </c>
      <c r="N137">
        <v>2</v>
      </c>
      <c r="O137">
        <v>0</v>
      </c>
      <c r="P137">
        <v>5</v>
      </c>
      <c r="Q137">
        <v>0</v>
      </c>
      <c r="R137">
        <v>4</v>
      </c>
      <c r="S137">
        <v>1</v>
      </c>
      <c r="T137">
        <v>2</v>
      </c>
      <c r="V137">
        <v>5</v>
      </c>
      <c r="W137">
        <v>4</v>
      </c>
      <c r="X137">
        <v>4</v>
      </c>
      <c r="Y137">
        <v>5</v>
      </c>
      <c r="Z137">
        <v>6</v>
      </c>
      <c r="AA137">
        <v>6</v>
      </c>
      <c r="AB137">
        <v>4</v>
      </c>
      <c r="AC137">
        <v>0</v>
      </c>
      <c r="AD137">
        <v>6</v>
      </c>
      <c r="AE137" s="48">
        <f t="shared" si="89"/>
        <v>5</v>
      </c>
      <c r="AF137" s="35">
        <v>6</v>
      </c>
      <c r="AG137">
        <v>6</v>
      </c>
      <c r="AH137">
        <v>6</v>
      </c>
      <c r="AI137">
        <v>6</v>
      </c>
      <c r="AJ137">
        <v>6</v>
      </c>
      <c r="AK137">
        <v>6</v>
      </c>
      <c r="AL137">
        <v>6</v>
      </c>
      <c r="AM137">
        <v>5</v>
      </c>
      <c r="AN137" s="48">
        <f t="shared" si="85"/>
        <v>5.875</v>
      </c>
      <c r="AO137">
        <v>6</v>
      </c>
      <c r="AP137">
        <v>6</v>
      </c>
      <c r="AQ137">
        <v>6</v>
      </c>
      <c r="AR137">
        <v>6</v>
      </c>
      <c r="AS137">
        <v>6</v>
      </c>
      <c r="AT137">
        <v>6</v>
      </c>
      <c r="AU137" s="48">
        <f t="shared" si="86"/>
        <v>6</v>
      </c>
      <c r="AV137">
        <v>5</v>
      </c>
      <c r="AW137">
        <f t="shared" si="79"/>
        <v>5.875</v>
      </c>
      <c r="AX137">
        <f t="shared" si="80"/>
        <v>1</v>
      </c>
      <c r="AY137">
        <f t="shared" si="74"/>
        <v>5</v>
      </c>
      <c r="AZ137">
        <f t="shared" si="81"/>
        <v>1</v>
      </c>
      <c r="BA137" t="s">
        <v>297</v>
      </c>
      <c r="BB137" t="s">
        <v>733</v>
      </c>
      <c r="BC137" t="s">
        <v>854</v>
      </c>
      <c r="BD137">
        <v>4</v>
      </c>
      <c r="BF137">
        <f t="shared" si="82"/>
        <v>4</v>
      </c>
      <c r="BG137">
        <v>1</v>
      </c>
      <c r="BH137">
        <v>5</v>
      </c>
      <c r="BI137">
        <f t="shared" si="75"/>
        <v>1</v>
      </c>
      <c r="BJ137" t="s">
        <v>855</v>
      </c>
      <c r="BK137" t="s">
        <v>301</v>
      </c>
      <c r="BL137" s="1">
        <v>7.5000000000000006E-3</v>
      </c>
      <c r="BM137" t="s">
        <v>856</v>
      </c>
      <c r="BN137" s="5" t="s">
        <v>1051</v>
      </c>
      <c r="BP137" s="11" t="b">
        <f t="shared" ca="1" si="87"/>
        <v>0</v>
      </c>
      <c r="BQ137" s="11" t="b">
        <f t="shared" ca="1" si="87"/>
        <v>0</v>
      </c>
      <c r="BR137" s="11" t="b">
        <f t="shared" ca="1" si="87"/>
        <v>0</v>
      </c>
      <c r="BS137" s="11" t="b">
        <f t="shared" ca="1" si="87"/>
        <v>0</v>
      </c>
      <c r="BT137" s="11" t="b">
        <f t="shared" ca="1" si="87"/>
        <v>0</v>
      </c>
      <c r="BU137" s="11" t="b">
        <f t="shared" ca="1" si="87"/>
        <v>0</v>
      </c>
      <c r="BV137" s="5" t="s">
        <v>1047</v>
      </c>
      <c r="BW137" s="5" t="s">
        <v>1062</v>
      </c>
      <c r="BX137" s="11" t="b">
        <f t="shared" ca="1" si="83"/>
        <v>0</v>
      </c>
      <c r="BY137" s="11" t="b">
        <f t="shared" si="90"/>
        <v>0</v>
      </c>
      <c r="BZ137" s="11" t="b">
        <f t="shared" ca="1" si="88"/>
        <v>1</v>
      </c>
      <c r="CA137" s="11" t="b">
        <f t="shared" ca="1" si="88"/>
        <v>0</v>
      </c>
      <c r="CB137" s="11" t="b">
        <f t="shared" ca="1" si="88"/>
        <v>0</v>
      </c>
      <c r="CC137" s="11" t="b">
        <f t="shared" ca="1" si="88"/>
        <v>0</v>
      </c>
      <c r="CD137" s="11" t="b">
        <f t="shared" ca="1" si="88"/>
        <v>0</v>
      </c>
      <c r="CE137" s="11" t="b">
        <f t="shared" ca="1" si="88"/>
        <v>0</v>
      </c>
      <c r="CF137" s="11" t="b">
        <f t="shared" ca="1" si="88"/>
        <v>0</v>
      </c>
      <c r="CG137" s="11" t="b">
        <f t="shared" ca="1" si="88"/>
        <v>0</v>
      </c>
      <c r="CH137" s="11" t="b">
        <f t="shared" ca="1" si="88"/>
        <v>0</v>
      </c>
      <c r="CI137" s="11" t="b">
        <f t="shared" ca="1" si="88"/>
        <v>0</v>
      </c>
      <c r="CJ137" s="11" t="b">
        <f t="shared" ca="1" si="88"/>
        <v>0</v>
      </c>
      <c r="CK137" s="11" t="b">
        <f t="shared" ca="1" si="88"/>
        <v>0</v>
      </c>
      <c r="CL137" s="11" t="b">
        <f t="shared" ca="1" si="88"/>
        <v>0</v>
      </c>
      <c r="CM137" s="11" t="b">
        <f t="shared" ca="1" si="88"/>
        <v>0</v>
      </c>
      <c r="CN137" s="11" t="b">
        <f t="shared" ca="1" si="91"/>
        <v>0</v>
      </c>
      <c r="CO137" s="11" t="b">
        <f t="shared" ca="1" si="84"/>
        <v>1</v>
      </c>
      <c r="CP137" t="s">
        <v>857</v>
      </c>
    </row>
    <row r="138" spans="1:94">
      <c r="A138" t="s">
        <v>858</v>
      </c>
      <c r="B138" t="s">
        <v>859</v>
      </c>
      <c r="C138" t="s">
        <v>802</v>
      </c>
      <c r="D138" t="s">
        <v>81</v>
      </c>
      <c r="E138" t="s">
        <v>71</v>
      </c>
      <c r="F138" t="s">
        <v>56</v>
      </c>
      <c r="G138" t="s">
        <v>96</v>
      </c>
      <c r="H138" t="s">
        <v>73</v>
      </c>
      <c r="I138" t="str">
        <f t="shared" si="78"/>
        <v>USA</v>
      </c>
      <c r="J138" t="s">
        <v>59</v>
      </c>
      <c r="K138" t="s">
        <v>60</v>
      </c>
      <c r="L138">
        <v>6</v>
      </c>
      <c r="M138">
        <v>0</v>
      </c>
      <c r="N138">
        <v>0</v>
      </c>
      <c r="O138">
        <v>0</v>
      </c>
      <c r="P138">
        <v>1</v>
      </c>
      <c r="Q138">
        <v>3</v>
      </c>
      <c r="R138">
        <v>0</v>
      </c>
      <c r="S138">
        <v>1</v>
      </c>
      <c r="T138">
        <v>3</v>
      </c>
      <c r="V138">
        <v>2</v>
      </c>
      <c r="W138">
        <v>5</v>
      </c>
      <c r="X138">
        <v>3</v>
      </c>
      <c r="Y138">
        <v>4</v>
      </c>
      <c r="Z138">
        <v>2</v>
      </c>
      <c r="AA138">
        <v>4</v>
      </c>
      <c r="AB138">
        <v>2</v>
      </c>
      <c r="AC138">
        <v>4</v>
      </c>
      <c r="AD138">
        <v>2</v>
      </c>
      <c r="AE138" s="48">
        <f t="shared" si="89"/>
        <v>3</v>
      </c>
      <c r="AF138" s="35">
        <v>4</v>
      </c>
      <c r="AG138">
        <v>3</v>
      </c>
      <c r="AH138">
        <v>4</v>
      </c>
      <c r="AI138">
        <v>4</v>
      </c>
      <c r="AJ138">
        <v>5</v>
      </c>
      <c r="AK138">
        <v>5</v>
      </c>
      <c r="AL138">
        <v>5</v>
      </c>
      <c r="AM138">
        <v>2</v>
      </c>
      <c r="AN138" s="48">
        <f t="shared" si="85"/>
        <v>4</v>
      </c>
      <c r="AO138">
        <v>2</v>
      </c>
      <c r="AP138">
        <v>1</v>
      </c>
      <c r="AQ138">
        <v>4</v>
      </c>
      <c r="AR138">
        <v>1</v>
      </c>
      <c r="AS138">
        <v>1</v>
      </c>
      <c r="AT138">
        <v>6</v>
      </c>
      <c r="AU138" s="48">
        <f t="shared" si="86"/>
        <v>1.8</v>
      </c>
      <c r="AV138">
        <v>3</v>
      </c>
      <c r="AW138">
        <f t="shared" si="79"/>
        <v>4</v>
      </c>
      <c r="AX138">
        <f t="shared" si="80"/>
        <v>1</v>
      </c>
      <c r="AY138">
        <f t="shared" si="74"/>
        <v>3</v>
      </c>
      <c r="AZ138">
        <f t="shared" si="81"/>
        <v>0</v>
      </c>
      <c r="BA138" t="s">
        <v>282</v>
      </c>
      <c r="BB138" t="s">
        <v>860</v>
      </c>
      <c r="BC138" t="s">
        <v>368</v>
      </c>
      <c r="BD138">
        <v>2</v>
      </c>
      <c r="BF138">
        <f t="shared" si="82"/>
        <v>2</v>
      </c>
      <c r="BG138">
        <v>1</v>
      </c>
      <c r="BH138">
        <v>2</v>
      </c>
      <c r="BI138">
        <f t="shared" si="75"/>
        <v>1</v>
      </c>
      <c r="BJ138" t="s">
        <v>292</v>
      </c>
      <c r="BK138" t="s">
        <v>286</v>
      </c>
      <c r="BL138" s="1">
        <v>6.6782407407407415E-3</v>
      </c>
      <c r="BN138" s="5" t="s">
        <v>1041</v>
      </c>
      <c r="BP138" s="11" t="b">
        <f t="shared" ca="1" si="87"/>
        <v>0</v>
      </c>
      <c r="BQ138" s="11" t="b">
        <f t="shared" ca="1" si="87"/>
        <v>0</v>
      </c>
      <c r="BR138" s="11" t="b">
        <f t="shared" ca="1" si="87"/>
        <v>0</v>
      </c>
      <c r="BS138" s="11" t="b">
        <f t="shared" ca="1" si="87"/>
        <v>0</v>
      </c>
      <c r="BT138" s="11" t="b">
        <f t="shared" ca="1" si="87"/>
        <v>0</v>
      </c>
      <c r="BU138" s="11" t="b">
        <f t="shared" ca="1" si="87"/>
        <v>0</v>
      </c>
      <c r="BX138" s="11" t="b">
        <f t="shared" ca="1" si="83"/>
        <v>0</v>
      </c>
      <c r="BY138" s="11" t="b">
        <f t="shared" si="90"/>
        <v>0</v>
      </c>
      <c r="BZ138" s="11" t="b">
        <f t="shared" ca="1" si="88"/>
        <v>0</v>
      </c>
      <c r="CA138" s="11" t="b">
        <f t="shared" ca="1" si="88"/>
        <v>0</v>
      </c>
      <c r="CB138" s="11" t="b">
        <f t="shared" ca="1" si="88"/>
        <v>0</v>
      </c>
      <c r="CC138" s="11" t="b">
        <f t="shared" ca="1" si="88"/>
        <v>0</v>
      </c>
      <c r="CD138" s="11" t="b">
        <f t="shared" ca="1" si="88"/>
        <v>0</v>
      </c>
      <c r="CE138" s="11" t="b">
        <f t="shared" ca="1" si="88"/>
        <v>0</v>
      </c>
      <c r="CF138" s="11" t="b">
        <f t="shared" ca="1" si="88"/>
        <v>0</v>
      </c>
      <c r="CG138" s="11" t="b">
        <f t="shared" ca="1" si="88"/>
        <v>0</v>
      </c>
      <c r="CH138" s="11" t="b">
        <f t="shared" ca="1" si="88"/>
        <v>0</v>
      </c>
      <c r="CI138" s="11" t="b">
        <f t="shared" ca="1" si="88"/>
        <v>0</v>
      </c>
      <c r="CJ138" s="11" t="b">
        <f t="shared" ca="1" si="88"/>
        <v>0</v>
      </c>
      <c r="CK138" s="11" t="b">
        <f t="shared" ca="1" si="88"/>
        <v>0</v>
      </c>
      <c r="CL138" s="11" t="b">
        <f t="shared" ca="1" si="88"/>
        <v>0</v>
      </c>
      <c r="CM138" s="11" t="b">
        <f t="shared" ca="1" si="88"/>
        <v>0</v>
      </c>
      <c r="CN138" s="11" t="b">
        <f t="shared" ca="1" si="91"/>
        <v>0</v>
      </c>
      <c r="CO138" s="11" t="b">
        <f t="shared" ca="1" si="84"/>
        <v>0</v>
      </c>
    </row>
    <row r="139" spans="1:94">
      <c r="A139" t="s">
        <v>861</v>
      </c>
      <c r="B139" t="s">
        <v>862</v>
      </c>
      <c r="C139" t="s">
        <v>802</v>
      </c>
      <c r="D139" t="s">
        <v>70</v>
      </c>
      <c r="E139" t="s">
        <v>55</v>
      </c>
      <c r="F139" t="s">
        <v>56</v>
      </c>
      <c r="G139" t="s">
        <v>72</v>
      </c>
      <c r="H139" t="s">
        <v>125</v>
      </c>
      <c r="I139" t="str">
        <f t="shared" si="78"/>
        <v>United Kingdom</v>
      </c>
      <c r="J139" t="s">
        <v>59</v>
      </c>
      <c r="K139" t="s">
        <v>98</v>
      </c>
      <c r="L139">
        <v>4</v>
      </c>
      <c r="M139">
        <v>3</v>
      </c>
      <c r="N139">
        <v>2</v>
      </c>
      <c r="O139">
        <v>3</v>
      </c>
      <c r="P139">
        <v>5</v>
      </c>
      <c r="Q139">
        <v>2</v>
      </c>
      <c r="R139">
        <v>2</v>
      </c>
      <c r="S139">
        <v>1</v>
      </c>
      <c r="T139">
        <v>2</v>
      </c>
      <c r="V139">
        <v>3</v>
      </c>
      <c r="W139">
        <v>5</v>
      </c>
      <c r="X139">
        <v>4</v>
      </c>
      <c r="Y139">
        <v>5</v>
      </c>
      <c r="Z139">
        <v>3</v>
      </c>
      <c r="AA139">
        <v>6</v>
      </c>
      <c r="AB139">
        <v>3</v>
      </c>
      <c r="AC139">
        <v>3</v>
      </c>
      <c r="AD139">
        <v>3</v>
      </c>
      <c r="AE139" s="48">
        <f t="shared" si="89"/>
        <v>4</v>
      </c>
      <c r="AF139" s="35">
        <v>5</v>
      </c>
      <c r="AG139">
        <v>1</v>
      </c>
      <c r="AH139">
        <v>4</v>
      </c>
      <c r="AI139">
        <v>3</v>
      </c>
      <c r="AJ139">
        <v>5</v>
      </c>
      <c r="AK139">
        <v>5</v>
      </c>
      <c r="AL139">
        <v>4</v>
      </c>
      <c r="AM139">
        <v>4</v>
      </c>
      <c r="AN139" s="48">
        <f t="shared" si="85"/>
        <v>3.875</v>
      </c>
      <c r="AO139">
        <v>2</v>
      </c>
      <c r="AP139">
        <v>1</v>
      </c>
      <c r="AQ139">
        <v>1</v>
      </c>
      <c r="AR139">
        <v>1</v>
      </c>
      <c r="AS139">
        <v>1</v>
      </c>
      <c r="AT139">
        <v>6</v>
      </c>
      <c r="AU139" s="48">
        <f t="shared" si="86"/>
        <v>1.2</v>
      </c>
      <c r="AV139">
        <v>4</v>
      </c>
      <c r="AW139">
        <f t="shared" si="79"/>
        <v>3.875</v>
      </c>
      <c r="AX139">
        <f t="shared" si="80"/>
        <v>1</v>
      </c>
      <c r="AY139">
        <f t="shared" si="74"/>
        <v>4</v>
      </c>
      <c r="AZ139">
        <f t="shared" si="81"/>
        <v>1</v>
      </c>
      <c r="BA139" t="s">
        <v>282</v>
      </c>
      <c r="BB139" t="s">
        <v>473</v>
      </c>
      <c r="BC139" t="s">
        <v>571</v>
      </c>
      <c r="BD139">
        <v>1</v>
      </c>
      <c r="BF139">
        <f t="shared" si="82"/>
        <v>1</v>
      </c>
      <c r="BG139">
        <v>1</v>
      </c>
      <c r="BH139">
        <v>1</v>
      </c>
      <c r="BI139">
        <f t="shared" si="75"/>
        <v>0</v>
      </c>
      <c r="BJ139" t="s">
        <v>285</v>
      </c>
      <c r="BK139" t="s">
        <v>286</v>
      </c>
      <c r="BL139" s="1">
        <v>2.3842592592592591E-3</v>
      </c>
      <c r="BN139" s="5" t="s">
        <v>1041</v>
      </c>
      <c r="BP139" s="11" t="b">
        <f t="shared" ca="1" si="87"/>
        <v>0</v>
      </c>
      <c r="BQ139" s="11" t="b">
        <f t="shared" ca="1" si="87"/>
        <v>0</v>
      </c>
      <c r="BR139" s="11" t="b">
        <f t="shared" ca="1" si="87"/>
        <v>0</v>
      </c>
      <c r="BS139" s="11" t="b">
        <f t="shared" ca="1" si="87"/>
        <v>0</v>
      </c>
      <c r="BT139" s="11" t="b">
        <f t="shared" ca="1" si="87"/>
        <v>0</v>
      </c>
      <c r="BU139" s="11" t="b">
        <f t="shared" ca="1" si="87"/>
        <v>0</v>
      </c>
      <c r="BX139" s="11" t="b">
        <f t="shared" ca="1" si="83"/>
        <v>0</v>
      </c>
      <c r="BY139" s="11" t="b">
        <f t="shared" si="90"/>
        <v>0</v>
      </c>
      <c r="BZ139" s="11" t="b">
        <f t="shared" ca="1" si="88"/>
        <v>0</v>
      </c>
      <c r="CA139" s="11" t="b">
        <f t="shared" ca="1" si="88"/>
        <v>0</v>
      </c>
      <c r="CB139" s="11" t="b">
        <f t="shared" ca="1" si="88"/>
        <v>0</v>
      </c>
      <c r="CC139" s="11" t="b">
        <f t="shared" ca="1" si="88"/>
        <v>0</v>
      </c>
      <c r="CD139" s="11" t="b">
        <f t="shared" ca="1" si="88"/>
        <v>0</v>
      </c>
      <c r="CE139" s="11" t="b">
        <f t="shared" ca="1" si="88"/>
        <v>0</v>
      </c>
      <c r="CF139" s="11" t="b">
        <f t="shared" ca="1" si="88"/>
        <v>0</v>
      </c>
      <c r="CG139" s="11" t="b">
        <f t="shared" ca="1" si="88"/>
        <v>0</v>
      </c>
      <c r="CH139" s="11" t="b">
        <f t="shared" ca="1" si="88"/>
        <v>0</v>
      </c>
      <c r="CI139" s="11" t="b">
        <f t="shared" ca="1" si="88"/>
        <v>0</v>
      </c>
      <c r="CJ139" s="11" t="b">
        <f t="shared" ca="1" si="88"/>
        <v>0</v>
      </c>
      <c r="CK139" s="11" t="b">
        <f t="shared" ca="1" si="88"/>
        <v>0</v>
      </c>
      <c r="CL139" s="11" t="b">
        <f t="shared" ca="1" si="88"/>
        <v>0</v>
      </c>
      <c r="CM139" s="11" t="b">
        <f t="shared" ca="1" si="88"/>
        <v>0</v>
      </c>
      <c r="CN139" s="11" t="b">
        <f t="shared" ca="1" si="91"/>
        <v>0</v>
      </c>
      <c r="CO139" s="11" t="b">
        <f t="shared" ca="1" si="84"/>
        <v>0</v>
      </c>
    </row>
    <row r="140" spans="1:94">
      <c r="A140" t="s">
        <v>869</v>
      </c>
      <c r="B140" t="s">
        <v>870</v>
      </c>
      <c r="C140" t="s">
        <v>802</v>
      </c>
      <c r="D140" t="s">
        <v>70</v>
      </c>
      <c r="E140" t="s">
        <v>144</v>
      </c>
      <c r="F140" t="s">
        <v>56</v>
      </c>
      <c r="G140" t="s">
        <v>124</v>
      </c>
      <c r="H140" t="s">
        <v>109</v>
      </c>
      <c r="I140" t="str">
        <f t="shared" si="78"/>
        <v>UK</v>
      </c>
      <c r="J140" t="s">
        <v>59</v>
      </c>
      <c r="K140" t="s">
        <v>98</v>
      </c>
      <c r="L140">
        <v>1</v>
      </c>
      <c r="M140">
        <v>4</v>
      </c>
      <c r="N140">
        <v>2</v>
      </c>
      <c r="O140">
        <v>4</v>
      </c>
      <c r="P140">
        <v>0</v>
      </c>
      <c r="Q140">
        <v>5</v>
      </c>
      <c r="R140">
        <v>4</v>
      </c>
      <c r="S140">
        <v>1</v>
      </c>
      <c r="T140">
        <v>2</v>
      </c>
      <c r="V140">
        <v>1</v>
      </c>
      <c r="W140">
        <v>2</v>
      </c>
      <c r="X140">
        <v>4</v>
      </c>
      <c r="Y140">
        <v>5</v>
      </c>
      <c r="Z140">
        <v>3</v>
      </c>
      <c r="AA140">
        <v>5</v>
      </c>
      <c r="AB140">
        <v>3</v>
      </c>
      <c r="AC140">
        <v>3</v>
      </c>
      <c r="AD140">
        <v>3</v>
      </c>
      <c r="AE140" s="48">
        <f t="shared" si="89"/>
        <v>3.25</v>
      </c>
      <c r="AF140" s="35">
        <v>1</v>
      </c>
      <c r="AG140">
        <v>4</v>
      </c>
      <c r="AH140">
        <v>1</v>
      </c>
      <c r="AI140">
        <v>1</v>
      </c>
      <c r="AJ140">
        <v>5</v>
      </c>
      <c r="AK140">
        <v>2</v>
      </c>
      <c r="AL140">
        <v>4</v>
      </c>
      <c r="AM140">
        <v>2</v>
      </c>
      <c r="AN140" s="48">
        <f t="shared" si="85"/>
        <v>2.5</v>
      </c>
      <c r="AO140">
        <v>0</v>
      </c>
      <c r="AP140">
        <v>1</v>
      </c>
      <c r="AQ140">
        <v>1</v>
      </c>
      <c r="AR140">
        <v>0</v>
      </c>
      <c r="AS140">
        <v>1</v>
      </c>
      <c r="AT140">
        <v>6</v>
      </c>
      <c r="AU140" s="48">
        <f t="shared" si="86"/>
        <v>0.6</v>
      </c>
      <c r="AV140">
        <v>3</v>
      </c>
      <c r="AW140">
        <f t="shared" si="79"/>
        <v>2.5</v>
      </c>
      <c r="AX140">
        <f t="shared" si="80"/>
        <v>0</v>
      </c>
      <c r="AY140">
        <f t="shared" si="74"/>
        <v>3.25</v>
      </c>
      <c r="AZ140">
        <f t="shared" si="81"/>
        <v>1</v>
      </c>
      <c r="BA140" t="s">
        <v>282</v>
      </c>
      <c r="BB140" t="s">
        <v>871</v>
      </c>
      <c r="BC140" t="s">
        <v>872</v>
      </c>
      <c r="BD140">
        <v>0</v>
      </c>
      <c r="BE140">
        <v>0</v>
      </c>
      <c r="BF140">
        <f t="shared" si="82"/>
        <v>0</v>
      </c>
      <c r="BG140">
        <v>2</v>
      </c>
      <c r="BH140">
        <v>3</v>
      </c>
      <c r="BI140">
        <f t="shared" si="75"/>
        <v>1</v>
      </c>
      <c r="BJ140" t="s">
        <v>873</v>
      </c>
      <c r="BK140" t="s">
        <v>793</v>
      </c>
      <c r="BL140" s="1">
        <v>9.8611111111111104E-3</v>
      </c>
      <c r="BN140" s="5" t="s">
        <v>1041</v>
      </c>
      <c r="BP140" s="11" t="b">
        <f t="shared" ca="1" si="87"/>
        <v>0</v>
      </c>
      <c r="BQ140" s="11" t="b">
        <f t="shared" ca="1" si="87"/>
        <v>0</v>
      </c>
      <c r="BR140" s="11" t="b">
        <f t="shared" ca="1" si="87"/>
        <v>0</v>
      </c>
      <c r="BS140" s="11" t="b">
        <f t="shared" ca="1" si="87"/>
        <v>0</v>
      </c>
      <c r="BT140" s="11" t="b">
        <f t="shared" ca="1" si="87"/>
        <v>0</v>
      </c>
      <c r="BU140" s="11" t="b">
        <f t="shared" ca="1" si="87"/>
        <v>0</v>
      </c>
      <c r="BX140" s="11" t="b">
        <f t="shared" ca="1" si="83"/>
        <v>0</v>
      </c>
      <c r="BY140" s="11" t="b">
        <f t="shared" si="90"/>
        <v>0</v>
      </c>
      <c r="BZ140" s="11" t="b">
        <f t="shared" ca="1" si="88"/>
        <v>0</v>
      </c>
      <c r="CA140" s="11" t="b">
        <f t="shared" ca="1" si="88"/>
        <v>0</v>
      </c>
      <c r="CB140" s="11" t="b">
        <f t="shared" ca="1" si="88"/>
        <v>0</v>
      </c>
      <c r="CC140" s="11" t="b">
        <f t="shared" ca="1" si="88"/>
        <v>0</v>
      </c>
      <c r="CD140" s="11" t="b">
        <f t="shared" ca="1" si="88"/>
        <v>0</v>
      </c>
      <c r="CE140" s="11" t="b">
        <f t="shared" ca="1" si="88"/>
        <v>0</v>
      </c>
      <c r="CF140" s="11" t="b">
        <f t="shared" ca="1" si="88"/>
        <v>0</v>
      </c>
      <c r="CG140" s="11" t="b">
        <f t="shared" ca="1" si="88"/>
        <v>0</v>
      </c>
      <c r="CH140" s="11" t="b">
        <f t="shared" ca="1" si="88"/>
        <v>0</v>
      </c>
      <c r="CI140" s="11" t="b">
        <f t="shared" ca="1" si="88"/>
        <v>0</v>
      </c>
      <c r="CJ140" s="11" t="b">
        <f t="shared" ca="1" si="88"/>
        <v>0</v>
      </c>
      <c r="CK140" s="11" t="b">
        <f t="shared" ca="1" si="88"/>
        <v>0</v>
      </c>
      <c r="CL140" s="11" t="b">
        <f t="shared" ca="1" si="88"/>
        <v>0</v>
      </c>
      <c r="CM140" s="11" t="b">
        <f t="shared" ca="1" si="88"/>
        <v>0</v>
      </c>
      <c r="CN140" s="11" t="b">
        <f t="shared" ca="1" si="91"/>
        <v>0</v>
      </c>
      <c r="CO140" s="11" t="b">
        <f t="shared" ca="1" si="84"/>
        <v>0</v>
      </c>
      <c r="CP140" t="s">
        <v>874</v>
      </c>
    </row>
    <row r="141" spans="1:94">
      <c r="A141" t="s">
        <v>875</v>
      </c>
      <c r="B141" t="s">
        <v>876</v>
      </c>
      <c r="C141" t="s">
        <v>802</v>
      </c>
      <c r="D141" t="s">
        <v>70</v>
      </c>
      <c r="E141" t="s">
        <v>71</v>
      </c>
      <c r="F141" t="s">
        <v>83</v>
      </c>
      <c r="G141" t="s">
        <v>96</v>
      </c>
      <c r="H141" t="s">
        <v>84</v>
      </c>
      <c r="I141" t="str">
        <f t="shared" si="78"/>
        <v>United States</v>
      </c>
      <c r="J141" t="s">
        <v>74</v>
      </c>
      <c r="K141" t="s">
        <v>60</v>
      </c>
      <c r="L141">
        <v>5</v>
      </c>
      <c r="M141">
        <v>3</v>
      </c>
      <c r="N141">
        <v>5</v>
      </c>
      <c r="O141">
        <v>4</v>
      </c>
      <c r="P141">
        <v>5</v>
      </c>
      <c r="Q141">
        <v>3</v>
      </c>
      <c r="R141">
        <v>2</v>
      </c>
      <c r="S141">
        <v>1</v>
      </c>
      <c r="T141">
        <v>3</v>
      </c>
      <c r="V141">
        <v>4</v>
      </c>
      <c r="W141">
        <v>4</v>
      </c>
      <c r="X141">
        <v>5</v>
      </c>
      <c r="Y141">
        <v>6</v>
      </c>
      <c r="Z141">
        <v>6</v>
      </c>
      <c r="AA141">
        <v>6</v>
      </c>
      <c r="AB141">
        <v>5</v>
      </c>
      <c r="AC141">
        <v>1</v>
      </c>
      <c r="AD141">
        <v>5</v>
      </c>
      <c r="AE141" s="48">
        <f t="shared" si="89"/>
        <v>5.125</v>
      </c>
      <c r="AF141" s="35">
        <v>6</v>
      </c>
      <c r="AG141">
        <v>6</v>
      </c>
      <c r="AH141">
        <v>4</v>
      </c>
      <c r="AI141">
        <v>4</v>
      </c>
      <c r="AJ141">
        <v>6</v>
      </c>
      <c r="AK141">
        <v>5</v>
      </c>
      <c r="AL141">
        <v>5</v>
      </c>
      <c r="AM141">
        <v>5</v>
      </c>
      <c r="AN141" s="48">
        <f t="shared" si="85"/>
        <v>5.125</v>
      </c>
      <c r="AO141">
        <v>5</v>
      </c>
      <c r="AP141">
        <v>5</v>
      </c>
      <c r="AQ141">
        <v>5</v>
      </c>
      <c r="AR141">
        <v>5</v>
      </c>
      <c r="AS141">
        <v>5</v>
      </c>
      <c r="AT141">
        <v>6</v>
      </c>
      <c r="AU141" s="48">
        <f t="shared" si="86"/>
        <v>5</v>
      </c>
      <c r="AV141">
        <v>5</v>
      </c>
      <c r="AW141">
        <f t="shared" si="79"/>
        <v>5.125</v>
      </c>
      <c r="AX141">
        <f t="shared" si="80"/>
        <v>1</v>
      </c>
      <c r="AY141">
        <f t="shared" si="74"/>
        <v>5.125</v>
      </c>
      <c r="AZ141">
        <f t="shared" si="81"/>
        <v>1</v>
      </c>
      <c r="BA141" t="s">
        <v>282</v>
      </c>
      <c r="BB141" t="s">
        <v>104</v>
      </c>
      <c r="BC141" t="s">
        <v>527</v>
      </c>
      <c r="BD141">
        <v>2</v>
      </c>
      <c r="BF141">
        <f t="shared" si="82"/>
        <v>2</v>
      </c>
      <c r="BG141">
        <v>1</v>
      </c>
      <c r="BH141">
        <v>5</v>
      </c>
      <c r="BI141">
        <f t="shared" si="75"/>
        <v>1</v>
      </c>
      <c r="BJ141" t="s">
        <v>839</v>
      </c>
      <c r="BK141" t="s">
        <v>370</v>
      </c>
      <c r="BL141" s="1">
        <v>4.5717592592592589E-3</v>
      </c>
      <c r="BN141" s="5" t="s">
        <v>1041</v>
      </c>
      <c r="BP141" s="11" t="b">
        <f t="shared" ref="BP141:BU150" ca="1" si="92">ISNUMBER(SEARCH(BP$2,$BO141))</f>
        <v>0</v>
      </c>
      <c r="BQ141" s="11" t="b">
        <f t="shared" ca="1" si="92"/>
        <v>0</v>
      </c>
      <c r="BR141" s="11" t="b">
        <f t="shared" ca="1" si="92"/>
        <v>0</v>
      </c>
      <c r="BS141" s="11" t="b">
        <f t="shared" ca="1" si="92"/>
        <v>0</v>
      </c>
      <c r="BT141" s="11" t="b">
        <f t="shared" ca="1" si="92"/>
        <v>0</v>
      </c>
      <c r="BU141" s="11" t="b">
        <f t="shared" ca="1" si="92"/>
        <v>0</v>
      </c>
      <c r="BX141" s="11" t="b">
        <f t="shared" ca="1" si="83"/>
        <v>0</v>
      </c>
      <c r="BY141" s="11" t="b">
        <f t="shared" si="90"/>
        <v>0</v>
      </c>
      <c r="BZ141" s="11" t="b">
        <f t="shared" ref="BZ141:CM150" ca="1" si="93">ISNUMBER(SEARCH(BZ$2,$BV141))</f>
        <v>0</v>
      </c>
      <c r="CA141" s="11" t="b">
        <f t="shared" ca="1" si="93"/>
        <v>0</v>
      </c>
      <c r="CB141" s="11" t="b">
        <f t="shared" ca="1" si="93"/>
        <v>0</v>
      </c>
      <c r="CC141" s="11" t="b">
        <f t="shared" ca="1" si="93"/>
        <v>0</v>
      </c>
      <c r="CD141" s="11" t="b">
        <f t="shared" ca="1" si="93"/>
        <v>0</v>
      </c>
      <c r="CE141" s="11" t="b">
        <f t="shared" ca="1" si="93"/>
        <v>0</v>
      </c>
      <c r="CF141" s="11" t="b">
        <f t="shared" ca="1" si="93"/>
        <v>0</v>
      </c>
      <c r="CG141" s="11" t="b">
        <f t="shared" ca="1" si="93"/>
        <v>0</v>
      </c>
      <c r="CH141" s="11" t="b">
        <f t="shared" ca="1" si="93"/>
        <v>0</v>
      </c>
      <c r="CI141" s="11" t="b">
        <f t="shared" ca="1" si="93"/>
        <v>0</v>
      </c>
      <c r="CJ141" s="11" t="b">
        <f t="shared" ca="1" si="93"/>
        <v>0</v>
      </c>
      <c r="CK141" s="11" t="b">
        <f t="shared" ca="1" si="93"/>
        <v>0</v>
      </c>
      <c r="CL141" s="11" t="b">
        <f t="shared" ca="1" si="93"/>
        <v>0</v>
      </c>
      <c r="CM141" s="11" t="b">
        <f t="shared" ca="1" si="93"/>
        <v>0</v>
      </c>
      <c r="CN141" s="11" t="b">
        <f t="shared" ca="1" si="91"/>
        <v>0</v>
      </c>
      <c r="CO141" s="11" t="b">
        <f t="shared" ca="1" si="84"/>
        <v>0</v>
      </c>
    </row>
    <row r="142" spans="1:94">
      <c r="A142" t="s">
        <v>877</v>
      </c>
      <c r="B142" t="s">
        <v>878</v>
      </c>
      <c r="C142" t="s">
        <v>802</v>
      </c>
      <c r="D142" t="s">
        <v>70</v>
      </c>
      <c r="E142" t="s">
        <v>71</v>
      </c>
      <c r="F142" t="s">
        <v>56</v>
      </c>
      <c r="G142" t="s">
        <v>96</v>
      </c>
      <c r="H142" t="s">
        <v>879</v>
      </c>
      <c r="I142" t="str">
        <f t="shared" si="78"/>
        <v>Glasgow</v>
      </c>
      <c r="J142" t="s">
        <v>59</v>
      </c>
      <c r="K142" t="s">
        <v>98</v>
      </c>
      <c r="L142">
        <v>2</v>
      </c>
      <c r="M142">
        <v>3</v>
      </c>
      <c r="N142">
        <v>3</v>
      </c>
      <c r="O142">
        <v>2</v>
      </c>
      <c r="P142">
        <v>3</v>
      </c>
      <c r="Q142">
        <v>1</v>
      </c>
      <c r="R142">
        <v>1</v>
      </c>
      <c r="S142">
        <v>1</v>
      </c>
      <c r="T142">
        <v>2</v>
      </c>
      <c r="V142">
        <v>4</v>
      </c>
      <c r="W142">
        <v>6</v>
      </c>
      <c r="X142">
        <v>3</v>
      </c>
      <c r="Y142">
        <v>3</v>
      </c>
      <c r="Z142">
        <v>4</v>
      </c>
      <c r="AA142">
        <v>6</v>
      </c>
      <c r="AB142">
        <v>1</v>
      </c>
      <c r="AC142">
        <v>3</v>
      </c>
      <c r="AD142">
        <v>3</v>
      </c>
      <c r="AE142" s="48">
        <f t="shared" si="89"/>
        <v>3.75</v>
      </c>
      <c r="AF142" s="35">
        <v>3</v>
      </c>
      <c r="AG142">
        <v>4</v>
      </c>
      <c r="AH142">
        <v>6</v>
      </c>
      <c r="AI142">
        <v>4</v>
      </c>
      <c r="AJ142">
        <v>5</v>
      </c>
      <c r="AK142">
        <v>4</v>
      </c>
      <c r="AL142">
        <v>3</v>
      </c>
      <c r="AM142">
        <v>4</v>
      </c>
      <c r="AN142" s="48">
        <f t="shared" si="85"/>
        <v>4.125</v>
      </c>
      <c r="AO142">
        <v>5</v>
      </c>
      <c r="AP142">
        <v>4</v>
      </c>
      <c r="AQ142">
        <v>4</v>
      </c>
      <c r="AR142">
        <v>4</v>
      </c>
      <c r="AS142">
        <v>4</v>
      </c>
      <c r="AT142">
        <v>6</v>
      </c>
      <c r="AU142" s="48">
        <f t="shared" si="86"/>
        <v>4.2</v>
      </c>
      <c r="AV142">
        <v>6</v>
      </c>
      <c r="AW142">
        <f t="shared" si="79"/>
        <v>4.125</v>
      </c>
      <c r="AX142">
        <f t="shared" si="80"/>
        <v>1</v>
      </c>
      <c r="AY142">
        <f t="shared" si="74"/>
        <v>3.75</v>
      </c>
      <c r="AZ142">
        <f t="shared" si="81"/>
        <v>1</v>
      </c>
      <c r="BA142" t="s">
        <v>86</v>
      </c>
      <c r="BB142" t="s">
        <v>139</v>
      </c>
      <c r="BC142" t="s">
        <v>249</v>
      </c>
      <c r="BD142">
        <v>1</v>
      </c>
      <c r="BF142">
        <f t="shared" si="82"/>
        <v>1</v>
      </c>
      <c r="BG142">
        <v>1</v>
      </c>
      <c r="BH142">
        <v>2</v>
      </c>
      <c r="BI142">
        <f t="shared" si="75"/>
        <v>1</v>
      </c>
      <c r="BJ142" t="s">
        <v>106</v>
      </c>
      <c r="BK142" t="s">
        <v>90</v>
      </c>
      <c r="BL142" s="1">
        <v>4.0740740740740746E-3</v>
      </c>
      <c r="BM142" t="s">
        <v>880</v>
      </c>
      <c r="BN142" s="5" t="s">
        <v>1051</v>
      </c>
      <c r="BP142" s="11" t="b">
        <f t="shared" ca="1" si="92"/>
        <v>0</v>
      </c>
      <c r="BQ142" s="11" t="b">
        <f t="shared" ca="1" si="92"/>
        <v>0</v>
      </c>
      <c r="BR142" s="11" t="b">
        <f t="shared" ca="1" si="92"/>
        <v>0</v>
      </c>
      <c r="BS142" s="11" t="b">
        <f t="shared" ca="1" si="92"/>
        <v>0</v>
      </c>
      <c r="BT142" s="11" t="b">
        <f t="shared" ca="1" si="92"/>
        <v>0</v>
      </c>
      <c r="BU142" s="11" t="b">
        <f t="shared" ca="1" si="92"/>
        <v>0</v>
      </c>
      <c r="BV142" s="5" t="s">
        <v>1050</v>
      </c>
      <c r="BW142" s="5" t="s">
        <v>1095</v>
      </c>
      <c r="BX142" s="11" t="b">
        <f t="shared" ca="1" si="83"/>
        <v>0</v>
      </c>
      <c r="BY142" s="11" t="b">
        <f t="shared" si="90"/>
        <v>1</v>
      </c>
      <c r="BZ142" s="11" t="b">
        <f t="shared" ca="1" si="93"/>
        <v>0</v>
      </c>
      <c r="CA142" s="11" t="b">
        <f t="shared" ca="1" si="93"/>
        <v>0</v>
      </c>
      <c r="CB142" s="11" t="b">
        <f t="shared" ca="1" si="93"/>
        <v>0</v>
      </c>
      <c r="CC142" s="11" t="b">
        <f t="shared" ca="1" si="93"/>
        <v>1</v>
      </c>
      <c r="CD142" s="11" t="b">
        <f t="shared" ca="1" si="93"/>
        <v>0</v>
      </c>
      <c r="CE142" s="11" t="b">
        <f t="shared" ca="1" si="93"/>
        <v>0</v>
      </c>
      <c r="CF142" s="11" t="b">
        <f t="shared" ca="1" si="93"/>
        <v>0</v>
      </c>
      <c r="CG142" s="11" t="b">
        <f t="shared" ca="1" si="93"/>
        <v>0</v>
      </c>
      <c r="CH142" s="11" t="b">
        <f t="shared" ca="1" si="93"/>
        <v>0</v>
      </c>
      <c r="CI142" s="11" t="b">
        <f t="shared" ca="1" si="93"/>
        <v>0</v>
      </c>
      <c r="CJ142" s="11" t="b">
        <f t="shared" ca="1" si="93"/>
        <v>0</v>
      </c>
      <c r="CK142" s="11" t="b">
        <f t="shared" ca="1" si="93"/>
        <v>0</v>
      </c>
      <c r="CL142" s="11" t="b">
        <f t="shared" ca="1" si="93"/>
        <v>0</v>
      </c>
      <c r="CM142" s="11" t="b">
        <f t="shared" ca="1" si="93"/>
        <v>0</v>
      </c>
      <c r="CN142" s="11" t="b">
        <f t="shared" ca="1" si="91"/>
        <v>0</v>
      </c>
      <c r="CO142" s="11" t="b">
        <f t="shared" ca="1" si="84"/>
        <v>0</v>
      </c>
    </row>
    <row r="143" spans="1:94">
      <c r="A143" t="s">
        <v>890</v>
      </c>
      <c r="B143" t="s">
        <v>891</v>
      </c>
      <c r="C143" t="s">
        <v>802</v>
      </c>
      <c r="D143" t="s">
        <v>54</v>
      </c>
      <c r="E143" t="s">
        <v>71</v>
      </c>
      <c r="F143" t="s">
        <v>56</v>
      </c>
      <c r="G143" t="s">
        <v>96</v>
      </c>
      <c r="H143" t="s">
        <v>892</v>
      </c>
      <c r="I143" t="str">
        <f t="shared" si="78"/>
        <v>Leeds</v>
      </c>
      <c r="J143" t="s">
        <v>74</v>
      </c>
      <c r="K143" t="s">
        <v>98</v>
      </c>
      <c r="L143">
        <v>3</v>
      </c>
      <c r="M143">
        <v>2</v>
      </c>
      <c r="N143">
        <v>3</v>
      </c>
      <c r="O143">
        <v>3</v>
      </c>
      <c r="P143">
        <v>3</v>
      </c>
      <c r="Q143">
        <v>4</v>
      </c>
      <c r="R143">
        <v>3</v>
      </c>
      <c r="S143">
        <v>1</v>
      </c>
      <c r="T143">
        <v>2</v>
      </c>
      <c r="V143">
        <v>6</v>
      </c>
      <c r="W143">
        <v>6</v>
      </c>
      <c r="X143">
        <v>6</v>
      </c>
      <c r="Y143">
        <v>5</v>
      </c>
      <c r="Z143">
        <v>6</v>
      </c>
      <c r="AA143">
        <v>6</v>
      </c>
      <c r="AB143">
        <v>6</v>
      </c>
      <c r="AC143">
        <v>0</v>
      </c>
      <c r="AD143">
        <v>6</v>
      </c>
      <c r="AE143" s="48">
        <f t="shared" si="89"/>
        <v>5.875</v>
      </c>
      <c r="AF143" s="35">
        <v>6</v>
      </c>
      <c r="AG143">
        <v>6</v>
      </c>
      <c r="AH143">
        <v>6</v>
      </c>
      <c r="AI143">
        <v>6</v>
      </c>
      <c r="AJ143">
        <v>6</v>
      </c>
      <c r="AK143">
        <v>6</v>
      </c>
      <c r="AL143">
        <v>6</v>
      </c>
      <c r="AM143">
        <v>6</v>
      </c>
      <c r="AN143" s="48">
        <f t="shared" si="85"/>
        <v>6</v>
      </c>
      <c r="AO143">
        <v>6</v>
      </c>
      <c r="AP143">
        <v>6</v>
      </c>
      <c r="AQ143">
        <v>6</v>
      </c>
      <c r="AR143">
        <v>5</v>
      </c>
      <c r="AS143">
        <v>6</v>
      </c>
      <c r="AT143">
        <v>6</v>
      </c>
      <c r="AU143" s="48">
        <f t="shared" si="86"/>
        <v>5.8</v>
      </c>
      <c r="AV143">
        <v>6</v>
      </c>
      <c r="AW143">
        <f t="shared" si="79"/>
        <v>6</v>
      </c>
      <c r="AX143">
        <f t="shared" si="80"/>
        <v>1</v>
      </c>
      <c r="AY143">
        <f t="shared" si="74"/>
        <v>5.875</v>
      </c>
      <c r="AZ143">
        <f t="shared" si="81"/>
        <v>1</v>
      </c>
      <c r="BA143" t="s">
        <v>282</v>
      </c>
      <c r="BB143" t="s">
        <v>87</v>
      </c>
      <c r="BC143" t="s">
        <v>284</v>
      </c>
      <c r="BD143">
        <v>2</v>
      </c>
      <c r="BF143">
        <f t="shared" si="82"/>
        <v>2</v>
      </c>
      <c r="BG143">
        <v>1</v>
      </c>
      <c r="BH143">
        <v>2</v>
      </c>
      <c r="BI143">
        <f t="shared" si="75"/>
        <v>1</v>
      </c>
      <c r="BJ143" t="s">
        <v>292</v>
      </c>
      <c r="BK143" t="s">
        <v>286</v>
      </c>
      <c r="BL143" s="1">
        <v>2.3958333333333336E-3</v>
      </c>
      <c r="BM143" t="s">
        <v>893</v>
      </c>
      <c r="BN143" s="5" t="s">
        <v>736</v>
      </c>
      <c r="BO143" s="5" t="s">
        <v>1159</v>
      </c>
      <c r="BP143" s="11" t="b">
        <f t="shared" ca="1" si="92"/>
        <v>0</v>
      </c>
      <c r="BQ143" s="11" t="b">
        <f t="shared" ca="1" si="92"/>
        <v>0</v>
      </c>
      <c r="BR143" s="11" t="b">
        <f t="shared" ca="1" si="92"/>
        <v>1</v>
      </c>
      <c r="BS143" s="11" t="b">
        <f t="shared" ca="1" si="92"/>
        <v>0</v>
      </c>
      <c r="BT143" s="11" t="b">
        <f t="shared" ca="1" si="92"/>
        <v>0</v>
      </c>
      <c r="BU143" s="11" t="b">
        <f t="shared" ca="1" si="92"/>
        <v>0</v>
      </c>
      <c r="BX143" s="11" t="b">
        <f t="shared" ca="1" si="83"/>
        <v>0</v>
      </c>
      <c r="BY143" s="11" t="b">
        <f t="shared" si="90"/>
        <v>0</v>
      </c>
      <c r="BZ143" s="11" t="b">
        <f t="shared" ca="1" si="93"/>
        <v>0</v>
      </c>
      <c r="CA143" s="11" t="b">
        <f t="shared" ca="1" si="93"/>
        <v>0</v>
      </c>
      <c r="CB143" s="11" t="b">
        <f t="shared" ca="1" si="93"/>
        <v>0</v>
      </c>
      <c r="CC143" s="11" t="b">
        <f t="shared" ca="1" si="93"/>
        <v>0</v>
      </c>
      <c r="CD143" s="11" t="b">
        <f t="shared" ca="1" si="93"/>
        <v>0</v>
      </c>
      <c r="CE143" s="11" t="b">
        <f t="shared" ca="1" si="93"/>
        <v>0</v>
      </c>
      <c r="CF143" s="11" t="b">
        <f t="shared" ca="1" si="93"/>
        <v>0</v>
      </c>
      <c r="CG143" s="11" t="b">
        <f t="shared" ca="1" si="93"/>
        <v>0</v>
      </c>
      <c r="CH143" s="11" t="b">
        <f t="shared" ca="1" si="93"/>
        <v>0</v>
      </c>
      <c r="CI143" s="11" t="b">
        <f t="shared" ca="1" si="93"/>
        <v>0</v>
      </c>
      <c r="CJ143" s="11" t="b">
        <f t="shared" ca="1" si="93"/>
        <v>0</v>
      </c>
      <c r="CK143" s="11" t="b">
        <f t="shared" ca="1" si="93"/>
        <v>0</v>
      </c>
      <c r="CL143" s="11" t="b">
        <f t="shared" ca="1" si="93"/>
        <v>0</v>
      </c>
      <c r="CM143" s="11" t="b">
        <f t="shared" ca="1" si="93"/>
        <v>0</v>
      </c>
      <c r="CN143" s="11" t="b">
        <f t="shared" ca="1" si="91"/>
        <v>0</v>
      </c>
      <c r="CO143" s="11" t="b">
        <f t="shared" ca="1" si="84"/>
        <v>0</v>
      </c>
    </row>
    <row r="144" spans="1:94">
      <c r="A144" t="s">
        <v>901</v>
      </c>
      <c r="B144" t="s">
        <v>902</v>
      </c>
      <c r="C144" t="s">
        <v>802</v>
      </c>
      <c r="D144" t="s">
        <v>81</v>
      </c>
      <c r="E144" t="s">
        <v>144</v>
      </c>
      <c r="F144" t="s">
        <v>56</v>
      </c>
      <c r="G144" t="s">
        <v>96</v>
      </c>
      <c r="H144" t="s">
        <v>73</v>
      </c>
      <c r="I144" t="str">
        <f t="shared" si="78"/>
        <v>USA</v>
      </c>
      <c r="J144" t="s">
        <v>74</v>
      </c>
      <c r="K144" t="s">
        <v>60</v>
      </c>
      <c r="L144">
        <v>3</v>
      </c>
      <c r="M144">
        <v>3</v>
      </c>
      <c r="N144">
        <v>2</v>
      </c>
      <c r="O144">
        <v>4</v>
      </c>
      <c r="P144">
        <v>5</v>
      </c>
      <c r="Q144">
        <v>4</v>
      </c>
      <c r="R144">
        <v>4</v>
      </c>
      <c r="S144">
        <v>1</v>
      </c>
      <c r="T144">
        <v>3</v>
      </c>
      <c r="V144">
        <v>6</v>
      </c>
      <c r="W144">
        <v>6</v>
      </c>
      <c r="X144">
        <v>6</v>
      </c>
      <c r="Y144">
        <v>6</v>
      </c>
      <c r="Z144">
        <v>6</v>
      </c>
      <c r="AA144">
        <v>6</v>
      </c>
      <c r="AB144">
        <v>6</v>
      </c>
      <c r="AC144">
        <v>1</v>
      </c>
      <c r="AD144">
        <v>5</v>
      </c>
      <c r="AE144" s="48">
        <f t="shared" si="89"/>
        <v>5.875</v>
      </c>
      <c r="AF144" s="35">
        <v>5</v>
      </c>
      <c r="AG144">
        <v>5</v>
      </c>
      <c r="AH144">
        <v>5</v>
      </c>
      <c r="AI144">
        <v>4</v>
      </c>
      <c r="AJ144">
        <v>5</v>
      </c>
      <c r="AK144">
        <v>5</v>
      </c>
      <c r="AL144">
        <v>6</v>
      </c>
      <c r="AM144">
        <v>6</v>
      </c>
      <c r="AN144" s="48">
        <f t="shared" si="85"/>
        <v>5.125</v>
      </c>
      <c r="AO144">
        <v>5</v>
      </c>
      <c r="AP144">
        <v>5</v>
      </c>
      <c r="AQ144">
        <v>5</v>
      </c>
      <c r="AR144">
        <v>4</v>
      </c>
      <c r="AS144">
        <v>4</v>
      </c>
      <c r="AT144">
        <v>6</v>
      </c>
      <c r="AU144" s="48">
        <f t="shared" si="86"/>
        <v>4.5999999999999996</v>
      </c>
      <c r="AV144">
        <v>6</v>
      </c>
      <c r="AW144">
        <f t="shared" si="79"/>
        <v>5.125</v>
      </c>
      <c r="AX144">
        <f t="shared" si="80"/>
        <v>1</v>
      </c>
      <c r="AY144">
        <f t="shared" si="74"/>
        <v>5.875</v>
      </c>
      <c r="AZ144">
        <f t="shared" si="81"/>
        <v>1</v>
      </c>
      <c r="BA144" t="s">
        <v>297</v>
      </c>
      <c r="BB144" t="s">
        <v>326</v>
      </c>
      <c r="BC144" t="s">
        <v>836</v>
      </c>
      <c r="BD144">
        <v>1</v>
      </c>
      <c r="BF144">
        <f t="shared" si="82"/>
        <v>1</v>
      </c>
      <c r="BG144">
        <v>2</v>
      </c>
      <c r="BH144">
        <v>5</v>
      </c>
      <c r="BI144">
        <f t="shared" si="75"/>
        <v>1</v>
      </c>
      <c r="BJ144" t="s">
        <v>903</v>
      </c>
      <c r="BK144" t="s">
        <v>622</v>
      </c>
      <c r="BL144" s="1">
        <v>7.3958333333333341E-3</v>
      </c>
      <c r="BM144" t="s">
        <v>904</v>
      </c>
      <c r="BN144" s="5" t="s">
        <v>736</v>
      </c>
      <c r="BO144" s="5" t="s">
        <v>1124</v>
      </c>
      <c r="BP144" s="11" t="b">
        <f t="shared" ca="1" si="92"/>
        <v>0</v>
      </c>
      <c r="BQ144" s="11" t="b">
        <f t="shared" ca="1" si="92"/>
        <v>0</v>
      </c>
      <c r="BR144" s="11" t="b">
        <f t="shared" ca="1" si="92"/>
        <v>0</v>
      </c>
      <c r="BS144" s="11" t="b">
        <f t="shared" ca="1" si="92"/>
        <v>0</v>
      </c>
      <c r="BT144" s="11" t="b">
        <f t="shared" ca="1" si="92"/>
        <v>0</v>
      </c>
      <c r="BU144" s="11" t="b">
        <f t="shared" ca="1" si="92"/>
        <v>0</v>
      </c>
      <c r="BV144" s="5" t="s">
        <v>1097</v>
      </c>
      <c r="BX144" s="11" t="b">
        <f t="shared" ca="1" si="83"/>
        <v>1</v>
      </c>
      <c r="BY144" s="11" t="b">
        <f t="shared" si="90"/>
        <v>0</v>
      </c>
      <c r="BZ144" s="11" t="b">
        <f t="shared" ca="1" si="93"/>
        <v>0</v>
      </c>
      <c r="CA144" s="11" t="b">
        <f t="shared" ca="1" si="93"/>
        <v>0</v>
      </c>
      <c r="CB144" s="11" t="b">
        <f t="shared" ca="1" si="93"/>
        <v>0</v>
      </c>
      <c r="CC144" s="11" t="b">
        <f t="shared" ca="1" si="93"/>
        <v>0</v>
      </c>
      <c r="CD144" s="11" t="b">
        <f t="shared" ca="1" si="93"/>
        <v>0</v>
      </c>
      <c r="CE144" s="11" t="b">
        <f t="shared" ca="1" si="93"/>
        <v>0</v>
      </c>
      <c r="CF144" s="11" t="b">
        <f t="shared" ca="1" si="93"/>
        <v>0</v>
      </c>
      <c r="CG144" s="11" t="b">
        <f t="shared" ca="1" si="93"/>
        <v>0</v>
      </c>
      <c r="CH144" s="11" t="b">
        <f t="shared" ca="1" si="93"/>
        <v>0</v>
      </c>
      <c r="CI144" s="11" t="b">
        <f t="shared" ca="1" si="93"/>
        <v>0</v>
      </c>
      <c r="CJ144" s="11" t="b">
        <f t="shared" ca="1" si="93"/>
        <v>0</v>
      </c>
      <c r="CK144" s="11" t="b">
        <f t="shared" ca="1" si="93"/>
        <v>1</v>
      </c>
      <c r="CL144" s="11" t="b">
        <f t="shared" ca="1" si="93"/>
        <v>0</v>
      </c>
      <c r="CM144" s="11" t="b">
        <f t="shared" ca="1" si="93"/>
        <v>0</v>
      </c>
      <c r="CN144" s="11" t="b">
        <f t="shared" ca="1" si="91"/>
        <v>0</v>
      </c>
      <c r="CO144" s="11" t="b">
        <f t="shared" ca="1" si="84"/>
        <v>0</v>
      </c>
      <c r="CP144" t="s">
        <v>92</v>
      </c>
    </row>
    <row r="145" spans="1:94">
      <c r="A145" t="s">
        <v>905</v>
      </c>
      <c r="B145" t="s">
        <v>906</v>
      </c>
      <c r="C145" t="s">
        <v>802</v>
      </c>
      <c r="D145" t="s">
        <v>70</v>
      </c>
      <c r="E145" t="s">
        <v>82</v>
      </c>
      <c r="F145" t="s">
        <v>83</v>
      </c>
      <c r="G145" t="s">
        <v>96</v>
      </c>
      <c r="H145" t="s">
        <v>125</v>
      </c>
      <c r="I145" t="str">
        <f t="shared" si="78"/>
        <v>United Kingdom</v>
      </c>
      <c r="J145" t="s">
        <v>74</v>
      </c>
      <c r="K145" t="s">
        <v>98</v>
      </c>
      <c r="L145">
        <v>1</v>
      </c>
      <c r="M145">
        <v>5</v>
      </c>
      <c r="N145">
        <v>0</v>
      </c>
      <c r="O145">
        <v>2</v>
      </c>
      <c r="P145">
        <v>3</v>
      </c>
      <c r="Q145">
        <v>3</v>
      </c>
      <c r="R145">
        <v>5</v>
      </c>
      <c r="S145">
        <v>1</v>
      </c>
      <c r="T145">
        <v>2</v>
      </c>
      <c r="V145">
        <v>6</v>
      </c>
      <c r="W145">
        <v>4</v>
      </c>
      <c r="X145">
        <v>5</v>
      </c>
      <c r="Y145">
        <v>6</v>
      </c>
      <c r="Z145">
        <v>5</v>
      </c>
      <c r="AA145">
        <v>6</v>
      </c>
      <c r="AB145">
        <v>5</v>
      </c>
      <c r="AC145">
        <v>0</v>
      </c>
      <c r="AD145">
        <v>6</v>
      </c>
      <c r="AE145" s="48">
        <f t="shared" si="89"/>
        <v>5.375</v>
      </c>
      <c r="AF145" s="35">
        <v>1</v>
      </c>
      <c r="AG145">
        <v>6</v>
      </c>
      <c r="AH145">
        <v>6</v>
      </c>
      <c r="AI145">
        <v>0</v>
      </c>
      <c r="AJ145">
        <v>6</v>
      </c>
      <c r="AK145">
        <v>1</v>
      </c>
      <c r="AL145">
        <v>5</v>
      </c>
      <c r="AM145">
        <v>3</v>
      </c>
      <c r="AN145" s="48">
        <f t="shared" si="85"/>
        <v>3.5</v>
      </c>
      <c r="AO145">
        <v>0</v>
      </c>
      <c r="AP145">
        <v>0</v>
      </c>
      <c r="AQ145">
        <v>0</v>
      </c>
      <c r="AR145">
        <v>0</v>
      </c>
      <c r="AS145">
        <v>0</v>
      </c>
      <c r="AT145">
        <v>6</v>
      </c>
      <c r="AU145" s="48">
        <f t="shared" si="86"/>
        <v>0</v>
      </c>
      <c r="AV145">
        <v>5</v>
      </c>
      <c r="AW145">
        <f t="shared" si="79"/>
        <v>3.5</v>
      </c>
      <c r="AX145">
        <f t="shared" si="80"/>
        <v>1</v>
      </c>
      <c r="AY145">
        <f t="shared" si="74"/>
        <v>5.375</v>
      </c>
      <c r="AZ145">
        <f t="shared" si="81"/>
        <v>1</v>
      </c>
      <c r="BA145" t="s">
        <v>282</v>
      </c>
      <c r="BB145" t="s">
        <v>907</v>
      </c>
      <c r="BC145" t="s">
        <v>908</v>
      </c>
      <c r="BD145">
        <v>0</v>
      </c>
      <c r="BE145">
        <v>1</v>
      </c>
      <c r="BF145">
        <f t="shared" si="82"/>
        <v>1</v>
      </c>
      <c r="BG145">
        <v>2</v>
      </c>
      <c r="BH145">
        <v>5</v>
      </c>
      <c r="BI145">
        <f t="shared" si="75"/>
        <v>1</v>
      </c>
      <c r="BJ145" t="s">
        <v>909</v>
      </c>
      <c r="BK145" t="s">
        <v>601</v>
      </c>
      <c r="BL145" s="1">
        <v>4.9537037037037041E-3</v>
      </c>
      <c r="BM145" t="s">
        <v>910</v>
      </c>
      <c r="BN145" s="5" t="s">
        <v>1051</v>
      </c>
      <c r="BO145" s="5" t="s">
        <v>1159</v>
      </c>
      <c r="BP145" s="11" t="b">
        <f t="shared" ca="1" si="92"/>
        <v>0</v>
      </c>
      <c r="BQ145" s="11" t="b">
        <f t="shared" ca="1" si="92"/>
        <v>0</v>
      </c>
      <c r="BR145" s="11" t="b">
        <f t="shared" ca="1" si="92"/>
        <v>1</v>
      </c>
      <c r="BS145" s="11" t="b">
        <f t="shared" ca="1" si="92"/>
        <v>0</v>
      </c>
      <c r="BT145" s="11" t="b">
        <f t="shared" ca="1" si="92"/>
        <v>0</v>
      </c>
      <c r="BU145" s="11" t="b">
        <f t="shared" ca="1" si="92"/>
        <v>0</v>
      </c>
      <c r="BV145" s="5" t="s">
        <v>1047</v>
      </c>
      <c r="BW145" s="5" t="s">
        <v>1073</v>
      </c>
      <c r="BX145" s="11" t="b">
        <f t="shared" ca="1" si="83"/>
        <v>0</v>
      </c>
      <c r="BY145" s="11" t="b">
        <f t="shared" si="90"/>
        <v>0</v>
      </c>
      <c r="BZ145" s="11" t="b">
        <f t="shared" ca="1" si="93"/>
        <v>1</v>
      </c>
      <c r="CA145" s="11" t="b">
        <f t="shared" ca="1" si="93"/>
        <v>0</v>
      </c>
      <c r="CB145" s="11" t="b">
        <f t="shared" ca="1" si="93"/>
        <v>0</v>
      </c>
      <c r="CC145" s="11" t="b">
        <f t="shared" ca="1" si="93"/>
        <v>0</v>
      </c>
      <c r="CD145" s="11" t="b">
        <f t="shared" ca="1" si="93"/>
        <v>0</v>
      </c>
      <c r="CE145" s="11" t="b">
        <f t="shared" ca="1" si="93"/>
        <v>0</v>
      </c>
      <c r="CF145" s="11" t="b">
        <f t="shared" ca="1" si="93"/>
        <v>0</v>
      </c>
      <c r="CG145" s="11" t="b">
        <f t="shared" ca="1" si="93"/>
        <v>0</v>
      </c>
      <c r="CH145" s="11" t="b">
        <f t="shared" ca="1" si="93"/>
        <v>0</v>
      </c>
      <c r="CI145" s="11" t="b">
        <f t="shared" ca="1" si="93"/>
        <v>0</v>
      </c>
      <c r="CJ145" s="11" t="b">
        <f t="shared" ca="1" si="93"/>
        <v>0</v>
      </c>
      <c r="CK145" s="11" t="b">
        <f t="shared" ca="1" si="93"/>
        <v>0</v>
      </c>
      <c r="CL145" s="11" t="b">
        <f t="shared" ca="1" si="93"/>
        <v>0</v>
      </c>
      <c r="CM145" s="11" t="b">
        <f t="shared" ca="1" si="93"/>
        <v>0</v>
      </c>
      <c r="CN145" s="11" t="b">
        <f t="shared" ca="1" si="91"/>
        <v>1</v>
      </c>
      <c r="CO145" s="11" t="b">
        <f t="shared" ca="1" si="84"/>
        <v>0</v>
      </c>
    </row>
    <row r="146" spans="1:94">
      <c r="A146" t="s">
        <v>911</v>
      </c>
      <c r="B146" t="s">
        <v>912</v>
      </c>
      <c r="C146" t="s">
        <v>802</v>
      </c>
      <c r="D146" t="s">
        <v>81</v>
      </c>
      <c r="E146" t="s">
        <v>82</v>
      </c>
      <c r="F146" t="s">
        <v>83</v>
      </c>
      <c r="G146" t="s">
        <v>96</v>
      </c>
      <c r="H146" t="s">
        <v>109</v>
      </c>
      <c r="I146" t="str">
        <f t="shared" si="78"/>
        <v>UK</v>
      </c>
      <c r="J146" t="s">
        <v>74</v>
      </c>
      <c r="K146" t="s">
        <v>98</v>
      </c>
      <c r="L146">
        <v>5</v>
      </c>
      <c r="M146">
        <v>4</v>
      </c>
      <c r="N146">
        <v>4</v>
      </c>
      <c r="O146">
        <v>2</v>
      </c>
      <c r="P146">
        <v>5</v>
      </c>
      <c r="Q146">
        <v>4</v>
      </c>
      <c r="R146">
        <v>5</v>
      </c>
      <c r="S146">
        <v>1</v>
      </c>
      <c r="T146">
        <v>2</v>
      </c>
      <c r="V146">
        <v>4</v>
      </c>
      <c r="W146">
        <v>5</v>
      </c>
      <c r="X146">
        <v>4</v>
      </c>
      <c r="Y146">
        <v>6</v>
      </c>
      <c r="Z146">
        <v>5</v>
      </c>
      <c r="AA146">
        <v>5</v>
      </c>
      <c r="AB146">
        <v>4</v>
      </c>
      <c r="AC146">
        <v>4</v>
      </c>
      <c r="AD146">
        <v>2</v>
      </c>
      <c r="AE146" s="48">
        <f t="shared" si="89"/>
        <v>4.375</v>
      </c>
      <c r="AF146" s="35">
        <v>5</v>
      </c>
      <c r="AG146">
        <v>5</v>
      </c>
      <c r="AH146">
        <v>5</v>
      </c>
      <c r="AI146">
        <v>4</v>
      </c>
      <c r="AJ146">
        <v>5</v>
      </c>
      <c r="AK146">
        <v>5</v>
      </c>
      <c r="AL146">
        <v>5</v>
      </c>
      <c r="AM146">
        <v>5</v>
      </c>
      <c r="AN146" s="48">
        <f t="shared" si="85"/>
        <v>4.875</v>
      </c>
      <c r="AO146">
        <v>5</v>
      </c>
      <c r="AP146">
        <v>5</v>
      </c>
      <c r="AQ146">
        <v>5</v>
      </c>
      <c r="AR146">
        <v>5</v>
      </c>
      <c r="AS146">
        <v>5</v>
      </c>
      <c r="AT146">
        <v>6</v>
      </c>
      <c r="AU146" s="48">
        <f t="shared" si="86"/>
        <v>5</v>
      </c>
      <c r="AV146">
        <v>5</v>
      </c>
      <c r="AW146">
        <f t="shared" si="79"/>
        <v>4.875</v>
      </c>
      <c r="AX146">
        <f t="shared" si="80"/>
        <v>1</v>
      </c>
      <c r="AY146">
        <f t="shared" ref="AY146:AY150" si="94">AVERAGE(BA148,V146,W146,X146:AB146,AD146)</f>
        <v>4.375</v>
      </c>
      <c r="AZ146">
        <f t="shared" si="81"/>
        <v>1</v>
      </c>
      <c r="BA146" t="s">
        <v>282</v>
      </c>
      <c r="BB146" t="s">
        <v>451</v>
      </c>
      <c r="BC146" t="s">
        <v>646</v>
      </c>
      <c r="BD146">
        <v>3</v>
      </c>
      <c r="BF146">
        <f t="shared" si="82"/>
        <v>3</v>
      </c>
      <c r="BG146">
        <v>2</v>
      </c>
      <c r="BH146">
        <v>5</v>
      </c>
      <c r="BI146">
        <f t="shared" ref="BI146:BI156" si="95">IF(BH146=1,0,1)</f>
        <v>1</v>
      </c>
      <c r="BJ146" t="s">
        <v>600</v>
      </c>
      <c r="BK146" t="s">
        <v>601</v>
      </c>
      <c r="BL146" s="1">
        <v>5.7754629629629623E-3</v>
      </c>
      <c r="BM146" t="s">
        <v>913</v>
      </c>
      <c r="BN146" s="5" t="s">
        <v>1051</v>
      </c>
      <c r="BO146" s="5" t="s">
        <v>1145</v>
      </c>
      <c r="BP146" s="11" t="b">
        <f t="shared" ca="1" si="92"/>
        <v>0</v>
      </c>
      <c r="BQ146" s="11" t="b">
        <f t="shared" ca="1" si="92"/>
        <v>0</v>
      </c>
      <c r="BR146" s="11" t="b">
        <f t="shared" ca="1" si="92"/>
        <v>0</v>
      </c>
      <c r="BS146" s="11" t="b">
        <f t="shared" ca="1" si="92"/>
        <v>0</v>
      </c>
      <c r="BT146" s="11" t="b">
        <f t="shared" ca="1" si="92"/>
        <v>0</v>
      </c>
      <c r="BU146" s="11" t="b">
        <f t="shared" ca="1" si="92"/>
        <v>0</v>
      </c>
      <c r="BV146" s="5" t="s">
        <v>1064</v>
      </c>
      <c r="BW146" s="5" t="s">
        <v>1098</v>
      </c>
      <c r="BX146" s="11" t="b">
        <f t="shared" ca="1" si="83"/>
        <v>0</v>
      </c>
      <c r="BY146" s="11" t="b">
        <f t="shared" si="90"/>
        <v>1</v>
      </c>
      <c r="BZ146" s="11" t="b">
        <f t="shared" ca="1" si="93"/>
        <v>1</v>
      </c>
      <c r="CA146" s="11" t="b">
        <f t="shared" ca="1" si="93"/>
        <v>0</v>
      </c>
      <c r="CB146" s="11" t="b">
        <f t="shared" ca="1" si="93"/>
        <v>0</v>
      </c>
      <c r="CC146" s="11" t="b">
        <f t="shared" ca="1" si="93"/>
        <v>0</v>
      </c>
      <c r="CD146" s="11" t="b">
        <f t="shared" ca="1" si="93"/>
        <v>0</v>
      </c>
      <c r="CE146" s="11" t="b">
        <f t="shared" ca="1" si="93"/>
        <v>0</v>
      </c>
      <c r="CF146" s="11" t="b">
        <f t="shared" ca="1" si="93"/>
        <v>0</v>
      </c>
      <c r="CG146" s="11" t="b">
        <f t="shared" ca="1" si="93"/>
        <v>0</v>
      </c>
      <c r="CH146" s="11" t="b">
        <f t="shared" ca="1" si="93"/>
        <v>0</v>
      </c>
      <c r="CI146" s="11" t="b">
        <f t="shared" ca="1" si="93"/>
        <v>0</v>
      </c>
      <c r="CJ146" s="11" t="b">
        <f t="shared" ca="1" si="93"/>
        <v>0</v>
      </c>
      <c r="CK146" s="11" t="b">
        <f t="shared" ca="1" si="93"/>
        <v>0</v>
      </c>
      <c r="CL146" s="11" t="b">
        <f t="shared" ca="1" si="93"/>
        <v>0</v>
      </c>
      <c r="CM146" s="11" t="b">
        <f t="shared" ca="1" si="93"/>
        <v>0</v>
      </c>
      <c r="CN146" s="11" t="b">
        <f t="shared" ca="1" si="91"/>
        <v>0</v>
      </c>
      <c r="CO146" s="11" t="b">
        <f t="shared" ca="1" si="84"/>
        <v>0</v>
      </c>
      <c r="CP146" t="s">
        <v>914</v>
      </c>
    </row>
    <row r="147" spans="1:94">
      <c r="A147" t="s">
        <v>923</v>
      </c>
      <c r="B147" t="s">
        <v>924</v>
      </c>
      <c r="C147" t="s">
        <v>802</v>
      </c>
      <c r="D147" t="s">
        <v>54</v>
      </c>
      <c r="E147" t="s">
        <v>144</v>
      </c>
      <c r="F147" t="s">
        <v>222</v>
      </c>
      <c r="G147" t="s">
        <v>96</v>
      </c>
      <c r="H147" t="s">
        <v>109</v>
      </c>
      <c r="I147" t="str">
        <f t="shared" si="78"/>
        <v>UK</v>
      </c>
      <c r="J147" t="s">
        <v>74</v>
      </c>
      <c r="K147" t="s">
        <v>98</v>
      </c>
      <c r="L147">
        <v>2</v>
      </c>
      <c r="M147">
        <v>3</v>
      </c>
      <c r="N147">
        <v>3</v>
      </c>
      <c r="O147">
        <v>3</v>
      </c>
      <c r="P147">
        <v>3</v>
      </c>
      <c r="Q147">
        <v>3</v>
      </c>
      <c r="R147">
        <v>1</v>
      </c>
      <c r="S147">
        <v>1</v>
      </c>
      <c r="T147">
        <v>2</v>
      </c>
      <c r="V147">
        <v>4</v>
      </c>
      <c r="W147">
        <v>4</v>
      </c>
      <c r="X147">
        <v>3</v>
      </c>
      <c r="Y147">
        <v>4</v>
      </c>
      <c r="Z147">
        <v>4</v>
      </c>
      <c r="AA147">
        <v>4</v>
      </c>
      <c r="AB147">
        <v>4</v>
      </c>
      <c r="AC147">
        <v>2</v>
      </c>
      <c r="AD147">
        <v>4</v>
      </c>
      <c r="AE147" s="48">
        <f t="shared" si="89"/>
        <v>3.875</v>
      </c>
      <c r="AF147" s="35">
        <v>5</v>
      </c>
      <c r="AG147">
        <v>5</v>
      </c>
      <c r="AH147">
        <v>1</v>
      </c>
      <c r="AI147">
        <v>4</v>
      </c>
      <c r="AJ147">
        <v>4</v>
      </c>
      <c r="AK147">
        <v>4</v>
      </c>
      <c r="AL147">
        <v>4</v>
      </c>
      <c r="AM147">
        <v>4</v>
      </c>
      <c r="AN147" s="48">
        <f t="shared" si="85"/>
        <v>3.875</v>
      </c>
      <c r="AO147">
        <v>1</v>
      </c>
      <c r="AP147">
        <v>1</v>
      </c>
      <c r="AQ147">
        <v>1</v>
      </c>
      <c r="AR147">
        <v>1</v>
      </c>
      <c r="AS147">
        <v>1</v>
      </c>
      <c r="AT147">
        <v>6</v>
      </c>
      <c r="AU147" s="48">
        <f t="shared" si="86"/>
        <v>1</v>
      </c>
      <c r="AV147">
        <v>4</v>
      </c>
      <c r="AW147">
        <f t="shared" si="79"/>
        <v>3.875</v>
      </c>
      <c r="AX147">
        <f t="shared" si="80"/>
        <v>1</v>
      </c>
      <c r="AY147">
        <f t="shared" si="94"/>
        <v>3.875</v>
      </c>
      <c r="AZ147">
        <f t="shared" si="81"/>
        <v>1</v>
      </c>
      <c r="BA147" t="s">
        <v>61</v>
      </c>
      <c r="BB147" t="s">
        <v>298</v>
      </c>
      <c r="BC147" t="s">
        <v>925</v>
      </c>
      <c r="BD147">
        <v>0</v>
      </c>
      <c r="BE147">
        <v>0</v>
      </c>
      <c r="BF147">
        <f t="shared" si="82"/>
        <v>0</v>
      </c>
      <c r="BG147">
        <v>1</v>
      </c>
      <c r="BH147">
        <v>1</v>
      </c>
      <c r="BI147">
        <f t="shared" si="95"/>
        <v>0</v>
      </c>
      <c r="BJ147" t="s">
        <v>181</v>
      </c>
      <c r="BK147" t="s">
        <v>65</v>
      </c>
      <c r="BL147" s="1">
        <v>2.2569444444444447E-3</v>
      </c>
      <c r="BM147" t="s">
        <v>926</v>
      </c>
      <c r="BN147" s="5" t="s">
        <v>1042</v>
      </c>
      <c r="BP147" s="11" t="b">
        <f t="shared" ca="1" si="92"/>
        <v>0</v>
      </c>
      <c r="BQ147" s="11" t="b">
        <f t="shared" ca="1" si="92"/>
        <v>0</v>
      </c>
      <c r="BR147" s="11" t="b">
        <f t="shared" ca="1" si="92"/>
        <v>0</v>
      </c>
      <c r="BS147" s="11" t="b">
        <f t="shared" ca="1" si="92"/>
        <v>0</v>
      </c>
      <c r="BT147" s="11" t="b">
        <f t="shared" ca="1" si="92"/>
        <v>0</v>
      </c>
      <c r="BU147" s="11" t="b">
        <f t="shared" ca="1" si="92"/>
        <v>0</v>
      </c>
      <c r="BV147" s="5" t="s">
        <v>1061</v>
      </c>
      <c r="BW147" s="5" t="s">
        <v>1123</v>
      </c>
      <c r="BX147" s="11" t="b">
        <f t="shared" ca="1" si="83"/>
        <v>0</v>
      </c>
      <c r="BY147" s="11" t="b">
        <f t="shared" si="90"/>
        <v>1</v>
      </c>
      <c r="BZ147" s="11" t="b">
        <f t="shared" ca="1" si="93"/>
        <v>1</v>
      </c>
      <c r="CA147" s="11" t="b">
        <f t="shared" ca="1" si="93"/>
        <v>0</v>
      </c>
      <c r="CB147" s="11" t="b">
        <f t="shared" ca="1" si="93"/>
        <v>0</v>
      </c>
      <c r="CC147" s="11" t="b">
        <f t="shared" ca="1" si="93"/>
        <v>0</v>
      </c>
      <c r="CD147" s="11" t="b">
        <f t="shared" ca="1" si="93"/>
        <v>0</v>
      </c>
      <c r="CE147" s="11" t="b">
        <f t="shared" ca="1" si="93"/>
        <v>0</v>
      </c>
      <c r="CF147" s="11" t="b">
        <f t="shared" ca="1" si="93"/>
        <v>0</v>
      </c>
      <c r="CG147" s="11" t="b">
        <f t="shared" ca="1" si="93"/>
        <v>0</v>
      </c>
      <c r="CH147" s="11" t="b">
        <f t="shared" ca="1" si="93"/>
        <v>0</v>
      </c>
      <c r="CI147" s="11" t="b">
        <f t="shared" ca="1" si="93"/>
        <v>0</v>
      </c>
      <c r="CJ147" s="11" t="b">
        <f t="shared" ca="1" si="93"/>
        <v>0</v>
      </c>
      <c r="CK147" s="11" t="b">
        <f t="shared" ca="1" si="93"/>
        <v>0</v>
      </c>
      <c r="CL147" s="11" t="b">
        <f t="shared" ca="1" si="93"/>
        <v>0</v>
      </c>
      <c r="CM147" s="11" t="b">
        <f t="shared" ca="1" si="93"/>
        <v>0</v>
      </c>
      <c r="CN147" s="11" t="b">
        <f t="shared" ca="1" si="91"/>
        <v>0</v>
      </c>
      <c r="CO147" s="11" t="b">
        <f t="shared" ca="1" si="84"/>
        <v>0</v>
      </c>
    </row>
    <row r="148" spans="1:94">
      <c r="A148" t="s">
        <v>943</v>
      </c>
      <c r="B148" t="s">
        <v>944</v>
      </c>
      <c r="C148" t="s">
        <v>802</v>
      </c>
      <c r="D148" t="s">
        <v>54</v>
      </c>
      <c r="E148" t="s">
        <v>71</v>
      </c>
      <c r="F148" t="s">
        <v>56</v>
      </c>
      <c r="G148" t="s">
        <v>96</v>
      </c>
      <c r="H148" t="s">
        <v>84</v>
      </c>
      <c r="I148" t="str">
        <f t="shared" si="78"/>
        <v>United States</v>
      </c>
      <c r="J148" t="s">
        <v>59</v>
      </c>
      <c r="K148" t="s">
        <v>60</v>
      </c>
      <c r="L148">
        <v>0</v>
      </c>
      <c r="M148">
        <v>1</v>
      </c>
      <c r="N148">
        <v>2</v>
      </c>
      <c r="O148">
        <v>2</v>
      </c>
      <c r="P148">
        <v>3</v>
      </c>
      <c r="Q148">
        <v>3</v>
      </c>
      <c r="R148">
        <v>2</v>
      </c>
      <c r="S148">
        <v>1</v>
      </c>
      <c r="T148">
        <v>3</v>
      </c>
      <c r="V148">
        <v>4</v>
      </c>
      <c r="W148">
        <v>4</v>
      </c>
      <c r="X148">
        <v>2</v>
      </c>
      <c r="Y148">
        <v>5</v>
      </c>
      <c r="Z148">
        <v>4</v>
      </c>
      <c r="AA148">
        <v>5</v>
      </c>
      <c r="AB148">
        <v>3</v>
      </c>
      <c r="AC148">
        <v>5</v>
      </c>
      <c r="AD148">
        <v>1</v>
      </c>
      <c r="AE148" s="48">
        <f t="shared" si="89"/>
        <v>3.5</v>
      </c>
      <c r="AF148" s="35">
        <v>4</v>
      </c>
      <c r="AG148">
        <v>5</v>
      </c>
      <c r="AH148">
        <v>2</v>
      </c>
      <c r="AI148">
        <v>2</v>
      </c>
      <c r="AJ148">
        <v>6</v>
      </c>
      <c r="AK148">
        <v>5</v>
      </c>
      <c r="AL148">
        <v>5</v>
      </c>
      <c r="AM148">
        <v>6</v>
      </c>
      <c r="AN148" s="48">
        <f t="shared" si="85"/>
        <v>4.375</v>
      </c>
      <c r="AO148">
        <v>3</v>
      </c>
      <c r="AP148">
        <v>4</v>
      </c>
      <c r="AQ148">
        <v>4</v>
      </c>
      <c r="AR148">
        <v>4</v>
      </c>
      <c r="AS148">
        <v>4</v>
      </c>
      <c r="AT148">
        <v>6</v>
      </c>
      <c r="AU148" s="48">
        <f t="shared" si="86"/>
        <v>3.8</v>
      </c>
      <c r="AV148">
        <v>5</v>
      </c>
      <c r="AW148">
        <f t="shared" si="79"/>
        <v>4.375</v>
      </c>
      <c r="AX148">
        <f t="shared" si="80"/>
        <v>1</v>
      </c>
      <c r="AY148">
        <f t="shared" si="94"/>
        <v>3.5</v>
      </c>
      <c r="AZ148">
        <f t="shared" si="81"/>
        <v>1</v>
      </c>
      <c r="BA148" t="s">
        <v>297</v>
      </c>
      <c r="BB148" t="s">
        <v>481</v>
      </c>
      <c r="BC148" t="s">
        <v>945</v>
      </c>
      <c r="BD148">
        <v>1</v>
      </c>
      <c r="BF148">
        <f t="shared" si="82"/>
        <v>1</v>
      </c>
      <c r="BG148">
        <v>1</v>
      </c>
      <c r="BH148">
        <v>1</v>
      </c>
      <c r="BI148">
        <f t="shared" si="95"/>
        <v>0</v>
      </c>
      <c r="BJ148" t="s">
        <v>300</v>
      </c>
      <c r="BK148" t="s">
        <v>301</v>
      </c>
      <c r="BL148" s="1">
        <v>4.6412037037037038E-3</v>
      </c>
      <c r="BM148" t="s">
        <v>946</v>
      </c>
      <c r="BN148" s="5" t="s">
        <v>1042</v>
      </c>
      <c r="BP148" s="11" t="b">
        <f t="shared" ca="1" si="92"/>
        <v>0</v>
      </c>
      <c r="BQ148" s="11" t="b">
        <f t="shared" ca="1" si="92"/>
        <v>0</v>
      </c>
      <c r="BR148" s="11" t="b">
        <f t="shared" ca="1" si="92"/>
        <v>0</v>
      </c>
      <c r="BS148" s="11" t="b">
        <f t="shared" ca="1" si="92"/>
        <v>0</v>
      </c>
      <c r="BT148" s="11" t="b">
        <f t="shared" ca="1" si="92"/>
        <v>0</v>
      </c>
      <c r="BU148" s="11" t="b">
        <f t="shared" ca="1" si="92"/>
        <v>0</v>
      </c>
      <c r="BV148" s="5" t="s">
        <v>1084</v>
      </c>
      <c r="BW148" s="5" t="s">
        <v>1124</v>
      </c>
      <c r="BX148" s="11" t="b">
        <f t="shared" ca="1" si="83"/>
        <v>0</v>
      </c>
      <c r="BY148" s="11" t="b">
        <f t="shared" si="90"/>
        <v>0</v>
      </c>
      <c r="BZ148" s="11" t="b">
        <f t="shared" ca="1" si="93"/>
        <v>0</v>
      </c>
      <c r="CA148" s="11" t="b">
        <f t="shared" ca="1" si="93"/>
        <v>0</v>
      </c>
      <c r="CB148" s="11" t="b">
        <f t="shared" ca="1" si="93"/>
        <v>0</v>
      </c>
      <c r="CC148" s="11" t="b">
        <f t="shared" ca="1" si="93"/>
        <v>0</v>
      </c>
      <c r="CD148" s="11" t="b">
        <f t="shared" ca="1" si="93"/>
        <v>0</v>
      </c>
      <c r="CE148" s="11" t="b">
        <f t="shared" ca="1" si="93"/>
        <v>0</v>
      </c>
      <c r="CF148" s="11" t="b">
        <f t="shared" ca="1" si="93"/>
        <v>0</v>
      </c>
      <c r="CG148" s="11" t="b">
        <f t="shared" ca="1" si="93"/>
        <v>0</v>
      </c>
      <c r="CH148" s="11" t="b">
        <f t="shared" ca="1" si="93"/>
        <v>0</v>
      </c>
      <c r="CI148" s="11" t="b">
        <f t="shared" ca="1" si="93"/>
        <v>1</v>
      </c>
      <c r="CJ148" s="11" t="b">
        <f t="shared" ca="1" si="93"/>
        <v>0</v>
      </c>
      <c r="CK148" s="11" t="b">
        <f t="shared" ca="1" si="93"/>
        <v>0</v>
      </c>
      <c r="CL148" s="11" t="b">
        <f t="shared" ca="1" si="93"/>
        <v>0</v>
      </c>
      <c r="CM148" s="11" t="b">
        <f t="shared" ca="1" si="93"/>
        <v>0</v>
      </c>
      <c r="CN148" s="11" t="b">
        <f t="shared" ca="1" si="91"/>
        <v>0</v>
      </c>
      <c r="CO148" s="11" t="b">
        <f t="shared" ca="1" si="84"/>
        <v>0</v>
      </c>
    </row>
    <row r="149" spans="1:94">
      <c r="A149" t="s">
        <v>950</v>
      </c>
      <c r="B149" t="s">
        <v>951</v>
      </c>
      <c r="C149" t="s">
        <v>802</v>
      </c>
      <c r="D149" t="s">
        <v>81</v>
      </c>
      <c r="E149" t="s">
        <v>71</v>
      </c>
      <c r="F149" t="s">
        <v>132</v>
      </c>
      <c r="G149" t="s">
        <v>96</v>
      </c>
      <c r="H149" t="s">
        <v>125</v>
      </c>
      <c r="I149" t="str">
        <f t="shared" si="78"/>
        <v>United Kingdom</v>
      </c>
      <c r="J149" t="s">
        <v>74</v>
      </c>
      <c r="K149" t="s">
        <v>98</v>
      </c>
      <c r="L149">
        <v>1</v>
      </c>
      <c r="M149">
        <v>2</v>
      </c>
      <c r="N149">
        <v>4</v>
      </c>
      <c r="O149">
        <v>2</v>
      </c>
      <c r="P149">
        <v>6</v>
      </c>
      <c r="Q149">
        <v>4</v>
      </c>
      <c r="R149">
        <v>5</v>
      </c>
      <c r="S149">
        <v>1</v>
      </c>
      <c r="T149">
        <v>2</v>
      </c>
      <c r="V149">
        <v>2</v>
      </c>
      <c r="W149">
        <v>3</v>
      </c>
      <c r="X149">
        <v>4</v>
      </c>
      <c r="Y149">
        <v>3</v>
      </c>
      <c r="Z149">
        <v>5</v>
      </c>
      <c r="AA149">
        <v>5</v>
      </c>
      <c r="AB149">
        <v>1</v>
      </c>
      <c r="AC149">
        <v>5</v>
      </c>
      <c r="AD149">
        <v>1</v>
      </c>
      <c r="AE149" s="48">
        <f t="shared" si="89"/>
        <v>3</v>
      </c>
      <c r="AF149" s="35">
        <v>4</v>
      </c>
      <c r="AG149">
        <v>5</v>
      </c>
      <c r="AH149">
        <v>3</v>
      </c>
      <c r="AI149">
        <v>4</v>
      </c>
      <c r="AJ149">
        <v>6</v>
      </c>
      <c r="AK149">
        <v>4</v>
      </c>
      <c r="AL149">
        <v>2</v>
      </c>
      <c r="AM149">
        <v>3</v>
      </c>
      <c r="AN149" s="48">
        <f t="shared" si="85"/>
        <v>3.875</v>
      </c>
      <c r="AO149">
        <v>2</v>
      </c>
      <c r="AP149">
        <v>2</v>
      </c>
      <c r="AQ149">
        <v>2</v>
      </c>
      <c r="AR149">
        <v>2</v>
      </c>
      <c r="AS149">
        <v>2</v>
      </c>
      <c r="AT149">
        <v>6</v>
      </c>
      <c r="AU149" s="48">
        <f t="shared" si="86"/>
        <v>2</v>
      </c>
      <c r="AV149">
        <v>4</v>
      </c>
      <c r="AW149">
        <f t="shared" si="79"/>
        <v>3.875</v>
      </c>
      <c r="AX149">
        <f t="shared" si="80"/>
        <v>1</v>
      </c>
      <c r="AY149">
        <f t="shared" si="94"/>
        <v>3</v>
      </c>
      <c r="AZ149">
        <f t="shared" si="81"/>
        <v>0</v>
      </c>
      <c r="BA149" t="s">
        <v>61</v>
      </c>
      <c r="BB149" t="s">
        <v>952</v>
      </c>
      <c r="BC149" t="s">
        <v>953</v>
      </c>
      <c r="BD149">
        <v>1</v>
      </c>
      <c r="BF149">
        <f t="shared" si="82"/>
        <v>1</v>
      </c>
      <c r="BG149">
        <v>1</v>
      </c>
      <c r="BH149">
        <v>5</v>
      </c>
      <c r="BI149">
        <f t="shared" si="95"/>
        <v>1</v>
      </c>
      <c r="BJ149" t="s">
        <v>64</v>
      </c>
      <c r="BK149" t="s">
        <v>65</v>
      </c>
      <c r="BL149" s="1">
        <v>7.4884259259259262E-3</v>
      </c>
      <c r="BM149" t="s">
        <v>954</v>
      </c>
      <c r="BN149" s="5" t="s">
        <v>1042</v>
      </c>
      <c r="BP149" s="11" t="b">
        <f t="shared" ca="1" si="92"/>
        <v>0</v>
      </c>
      <c r="BQ149" s="11" t="b">
        <f t="shared" ca="1" si="92"/>
        <v>0</v>
      </c>
      <c r="BR149" s="11" t="b">
        <f t="shared" ca="1" si="92"/>
        <v>0</v>
      </c>
      <c r="BS149" s="11" t="b">
        <f t="shared" ca="1" si="92"/>
        <v>0</v>
      </c>
      <c r="BT149" s="11" t="b">
        <f t="shared" ca="1" si="92"/>
        <v>0</v>
      </c>
      <c r="BU149" s="11" t="b">
        <f t="shared" ca="1" si="92"/>
        <v>0</v>
      </c>
      <c r="BV149" s="5" t="s">
        <v>1125</v>
      </c>
      <c r="BW149" s="5" t="s">
        <v>1126</v>
      </c>
      <c r="BX149" s="11" t="b">
        <f t="shared" ca="1" si="83"/>
        <v>0</v>
      </c>
      <c r="BY149" s="11" t="b">
        <f t="shared" si="90"/>
        <v>1</v>
      </c>
      <c r="BZ149" s="11" t="b">
        <f t="shared" ca="1" si="93"/>
        <v>0</v>
      </c>
      <c r="CA149" s="11" t="b">
        <f t="shared" ca="1" si="93"/>
        <v>0</v>
      </c>
      <c r="CB149" s="11" t="b">
        <f t="shared" ca="1" si="93"/>
        <v>0</v>
      </c>
      <c r="CC149" s="11" t="b">
        <f t="shared" ca="1" si="93"/>
        <v>1</v>
      </c>
      <c r="CD149" s="11" t="b">
        <f t="shared" ca="1" si="93"/>
        <v>0</v>
      </c>
      <c r="CE149" s="11" t="b">
        <f t="shared" ca="1" si="93"/>
        <v>0</v>
      </c>
      <c r="CF149" s="11" t="b">
        <f t="shared" ca="1" si="93"/>
        <v>0</v>
      </c>
      <c r="CG149" s="11" t="b">
        <f t="shared" ca="1" si="93"/>
        <v>0</v>
      </c>
      <c r="CH149" s="11" t="b">
        <f t="shared" ca="1" si="93"/>
        <v>0</v>
      </c>
      <c r="CI149" s="11" t="b">
        <f t="shared" ca="1" si="93"/>
        <v>0</v>
      </c>
      <c r="CJ149" s="11" t="b">
        <f t="shared" ca="1" si="93"/>
        <v>0</v>
      </c>
      <c r="CK149" s="11" t="b">
        <f t="shared" ca="1" si="93"/>
        <v>0</v>
      </c>
      <c r="CL149" s="11" t="b">
        <f t="shared" ca="1" si="93"/>
        <v>0</v>
      </c>
      <c r="CM149" s="11" t="b">
        <f t="shared" ca="1" si="93"/>
        <v>0</v>
      </c>
      <c r="CN149" s="11" t="b">
        <f t="shared" ca="1" si="91"/>
        <v>0</v>
      </c>
      <c r="CO149" s="11" t="b">
        <f t="shared" ca="1" si="84"/>
        <v>0</v>
      </c>
      <c r="CP149" t="s">
        <v>955</v>
      </c>
    </row>
    <row r="150" spans="1:94">
      <c r="A150" t="s">
        <v>956</v>
      </c>
      <c r="B150" t="s">
        <v>957</v>
      </c>
      <c r="C150" t="s">
        <v>802</v>
      </c>
      <c r="D150" t="s">
        <v>54</v>
      </c>
      <c r="E150" t="s">
        <v>71</v>
      </c>
      <c r="F150" t="s">
        <v>56</v>
      </c>
      <c r="G150" t="s">
        <v>96</v>
      </c>
      <c r="H150" t="s">
        <v>84</v>
      </c>
      <c r="I150" t="str">
        <f t="shared" si="78"/>
        <v>United States</v>
      </c>
      <c r="J150" t="s">
        <v>59</v>
      </c>
      <c r="K150" t="s">
        <v>60</v>
      </c>
      <c r="L150">
        <v>4</v>
      </c>
      <c r="M150">
        <v>3</v>
      </c>
      <c r="N150">
        <v>4</v>
      </c>
      <c r="O150">
        <v>4</v>
      </c>
      <c r="P150">
        <v>5</v>
      </c>
      <c r="Q150">
        <v>5</v>
      </c>
      <c r="R150">
        <v>5</v>
      </c>
      <c r="S150">
        <v>1</v>
      </c>
      <c r="T150">
        <v>3</v>
      </c>
      <c r="V150">
        <v>5</v>
      </c>
      <c r="W150">
        <v>5</v>
      </c>
      <c r="X150">
        <v>5</v>
      </c>
      <c r="Y150">
        <v>6</v>
      </c>
      <c r="Z150">
        <v>5</v>
      </c>
      <c r="AA150">
        <v>6</v>
      </c>
      <c r="AB150">
        <v>5</v>
      </c>
      <c r="AC150">
        <v>1</v>
      </c>
      <c r="AD150">
        <v>5</v>
      </c>
      <c r="AE150" s="48">
        <f t="shared" si="89"/>
        <v>5.25</v>
      </c>
      <c r="AF150" s="35">
        <v>5</v>
      </c>
      <c r="AG150">
        <v>5</v>
      </c>
      <c r="AH150">
        <v>4</v>
      </c>
      <c r="AI150">
        <v>5</v>
      </c>
      <c r="AJ150">
        <v>6</v>
      </c>
      <c r="AK150">
        <v>5</v>
      </c>
      <c r="AL150">
        <v>5</v>
      </c>
      <c r="AM150">
        <v>5</v>
      </c>
      <c r="AN150" s="48">
        <f t="shared" si="85"/>
        <v>5</v>
      </c>
      <c r="AO150">
        <v>6</v>
      </c>
      <c r="AP150">
        <v>5</v>
      </c>
      <c r="AQ150">
        <v>6</v>
      </c>
      <c r="AR150">
        <v>6</v>
      </c>
      <c r="AS150">
        <v>5</v>
      </c>
      <c r="AT150">
        <v>6</v>
      </c>
      <c r="AU150" s="48">
        <f t="shared" si="86"/>
        <v>5.6</v>
      </c>
      <c r="AV150">
        <v>2</v>
      </c>
      <c r="AW150">
        <f t="shared" si="79"/>
        <v>5</v>
      </c>
      <c r="AX150">
        <f t="shared" si="80"/>
        <v>1</v>
      </c>
      <c r="AY150">
        <f t="shared" si="94"/>
        <v>5.25</v>
      </c>
      <c r="AZ150">
        <f t="shared" si="81"/>
        <v>1</v>
      </c>
      <c r="BA150" t="s">
        <v>86</v>
      </c>
      <c r="BB150" t="s">
        <v>110</v>
      </c>
      <c r="BC150" t="s">
        <v>958</v>
      </c>
      <c r="BD150">
        <v>0</v>
      </c>
      <c r="BE150">
        <v>1</v>
      </c>
      <c r="BF150">
        <f t="shared" si="82"/>
        <v>1</v>
      </c>
      <c r="BG150">
        <v>1</v>
      </c>
      <c r="BH150">
        <v>1</v>
      </c>
      <c r="BI150">
        <f t="shared" si="95"/>
        <v>0</v>
      </c>
      <c r="BJ150" t="s">
        <v>106</v>
      </c>
      <c r="BK150" t="s">
        <v>90</v>
      </c>
      <c r="BL150" s="1">
        <v>4.5949074074074078E-3</v>
      </c>
      <c r="BM150" t="s">
        <v>959</v>
      </c>
      <c r="BN150" s="5" t="s">
        <v>736</v>
      </c>
      <c r="BP150" s="11" t="b">
        <f t="shared" ca="1" si="92"/>
        <v>0</v>
      </c>
      <c r="BQ150" s="11" t="b">
        <f t="shared" ca="1" si="92"/>
        <v>0</v>
      </c>
      <c r="BR150" s="11" t="b">
        <f t="shared" ca="1" si="92"/>
        <v>0</v>
      </c>
      <c r="BS150" s="11" t="b">
        <f t="shared" ca="1" si="92"/>
        <v>0</v>
      </c>
      <c r="BT150" s="11" t="b">
        <f t="shared" ca="1" si="92"/>
        <v>0</v>
      </c>
      <c r="BU150" s="11" t="b">
        <f t="shared" ca="1" si="92"/>
        <v>0</v>
      </c>
      <c r="BX150" s="11" t="b">
        <f t="shared" ca="1" si="83"/>
        <v>0</v>
      </c>
      <c r="BY150" s="11" t="b">
        <f t="shared" si="90"/>
        <v>0</v>
      </c>
      <c r="BZ150" s="11" t="b">
        <f t="shared" ca="1" si="93"/>
        <v>0</v>
      </c>
      <c r="CA150" s="11" t="b">
        <f t="shared" ca="1" si="93"/>
        <v>0</v>
      </c>
      <c r="CB150" s="11" t="b">
        <f t="shared" ca="1" si="93"/>
        <v>0</v>
      </c>
      <c r="CC150" s="11" t="b">
        <f t="shared" ca="1" si="93"/>
        <v>0</v>
      </c>
      <c r="CD150" s="11" t="b">
        <f t="shared" ca="1" si="93"/>
        <v>0</v>
      </c>
      <c r="CE150" s="11" t="b">
        <f t="shared" ca="1" si="93"/>
        <v>0</v>
      </c>
      <c r="CF150" s="11" t="b">
        <f t="shared" ca="1" si="93"/>
        <v>0</v>
      </c>
      <c r="CG150" s="11" t="b">
        <f t="shared" ca="1" si="93"/>
        <v>0</v>
      </c>
      <c r="CH150" s="11" t="b">
        <f t="shared" ca="1" si="93"/>
        <v>0</v>
      </c>
      <c r="CI150" s="11" t="b">
        <f t="shared" ca="1" si="93"/>
        <v>0</v>
      </c>
      <c r="CJ150" s="11" t="b">
        <f t="shared" ca="1" si="93"/>
        <v>0</v>
      </c>
      <c r="CK150" s="11" t="b">
        <f t="shared" ca="1" si="93"/>
        <v>0</v>
      </c>
      <c r="CL150" s="11" t="b">
        <f t="shared" ca="1" si="93"/>
        <v>0</v>
      </c>
      <c r="CM150" s="11" t="b">
        <f t="shared" ca="1" si="93"/>
        <v>0</v>
      </c>
      <c r="CN150" s="11" t="b">
        <f t="shared" ca="1" si="91"/>
        <v>0</v>
      </c>
      <c r="CO150" s="11" t="b">
        <f t="shared" ca="1" si="84"/>
        <v>0</v>
      </c>
      <c r="CP150" t="s">
        <v>960</v>
      </c>
    </row>
    <row r="151" spans="1:94">
      <c r="A151" t="s">
        <v>961</v>
      </c>
      <c r="B151" t="s">
        <v>962</v>
      </c>
      <c r="C151" t="s">
        <v>802</v>
      </c>
      <c r="D151" t="s">
        <v>54</v>
      </c>
      <c r="E151" t="s">
        <v>82</v>
      </c>
      <c r="F151" t="s">
        <v>132</v>
      </c>
      <c r="G151" t="s">
        <v>96</v>
      </c>
      <c r="H151" t="s">
        <v>84</v>
      </c>
      <c r="I151" t="str">
        <f t="shared" si="78"/>
        <v>United States</v>
      </c>
      <c r="J151" t="s">
        <v>59</v>
      </c>
      <c r="K151" t="s">
        <v>60</v>
      </c>
      <c r="L151">
        <v>3</v>
      </c>
      <c r="M151">
        <v>4</v>
      </c>
      <c r="N151">
        <v>0</v>
      </c>
      <c r="O151">
        <v>3</v>
      </c>
      <c r="P151">
        <v>5</v>
      </c>
      <c r="Q151">
        <v>5</v>
      </c>
      <c r="R151">
        <v>4</v>
      </c>
      <c r="S151">
        <v>1</v>
      </c>
      <c r="T151">
        <v>3</v>
      </c>
      <c r="V151">
        <v>3</v>
      </c>
      <c r="W151">
        <v>6</v>
      </c>
      <c r="X151">
        <v>0</v>
      </c>
      <c r="Y151">
        <v>6</v>
      </c>
      <c r="Z151">
        <v>0</v>
      </c>
      <c r="AA151">
        <v>6</v>
      </c>
      <c r="AB151">
        <v>6</v>
      </c>
      <c r="AC151">
        <v>6</v>
      </c>
      <c r="AD151">
        <v>0</v>
      </c>
      <c r="AE151" s="48">
        <f t="shared" si="89"/>
        <v>3.375</v>
      </c>
      <c r="AF151" s="35">
        <v>5</v>
      </c>
      <c r="AG151">
        <v>6</v>
      </c>
      <c r="AH151">
        <v>6</v>
      </c>
      <c r="AI151">
        <v>6</v>
      </c>
      <c r="AJ151">
        <v>5</v>
      </c>
      <c r="AK151">
        <v>5</v>
      </c>
      <c r="AL151">
        <v>6</v>
      </c>
      <c r="AM151">
        <v>4</v>
      </c>
      <c r="AN151" s="48">
        <f t="shared" si="85"/>
        <v>5.375</v>
      </c>
      <c r="AO151">
        <v>5</v>
      </c>
      <c r="AP151">
        <v>4</v>
      </c>
      <c r="AQ151">
        <v>5</v>
      </c>
      <c r="AR151">
        <v>6</v>
      </c>
      <c r="AS151">
        <v>5</v>
      </c>
      <c r="AT151">
        <v>6</v>
      </c>
      <c r="AU151" s="48">
        <f t="shared" si="86"/>
        <v>5</v>
      </c>
      <c r="AV151">
        <v>6</v>
      </c>
      <c r="AW151">
        <f t="shared" si="79"/>
        <v>5.375</v>
      </c>
      <c r="AX151">
        <f t="shared" si="80"/>
        <v>1</v>
      </c>
      <c r="AY151" t="e">
        <f>AVERAGE(#REF!,V151,W151,X151:AB151,AD151)</f>
        <v>#REF!</v>
      </c>
      <c r="AZ151" t="e">
        <f t="shared" si="81"/>
        <v>#REF!</v>
      </c>
      <c r="BA151" t="s">
        <v>297</v>
      </c>
      <c r="BB151" t="s">
        <v>888</v>
      </c>
      <c r="BC151" t="s">
        <v>963</v>
      </c>
      <c r="BD151">
        <v>1</v>
      </c>
      <c r="BF151">
        <f t="shared" si="82"/>
        <v>1</v>
      </c>
      <c r="BG151">
        <v>1</v>
      </c>
      <c r="BH151">
        <v>2</v>
      </c>
      <c r="BI151">
        <f t="shared" si="95"/>
        <v>1</v>
      </c>
      <c r="BJ151" t="s">
        <v>300</v>
      </c>
      <c r="BK151" t="s">
        <v>301</v>
      </c>
      <c r="BL151" s="1">
        <v>6.1805555555555563E-3</v>
      </c>
      <c r="BM151" t="s">
        <v>964</v>
      </c>
      <c r="BN151" s="5" t="s">
        <v>1042</v>
      </c>
      <c r="BP151" s="11" t="b">
        <f t="shared" ref="BP151:BU160" ca="1" si="96">ISNUMBER(SEARCH(BP$2,$BO151))</f>
        <v>0</v>
      </c>
      <c r="BQ151" s="11" t="b">
        <f t="shared" ca="1" si="96"/>
        <v>0</v>
      </c>
      <c r="BR151" s="11" t="b">
        <f t="shared" ca="1" si="96"/>
        <v>0</v>
      </c>
      <c r="BS151" s="11" t="b">
        <f t="shared" ca="1" si="96"/>
        <v>0</v>
      </c>
      <c r="BT151" s="11" t="b">
        <f t="shared" ca="1" si="96"/>
        <v>0</v>
      </c>
      <c r="BU151" s="11" t="b">
        <f t="shared" ca="1" si="96"/>
        <v>0</v>
      </c>
      <c r="BV151" s="5" t="s">
        <v>1127</v>
      </c>
      <c r="BX151" s="11" t="b">
        <f t="shared" ca="1" si="83"/>
        <v>0</v>
      </c>
      <c r="BY151" s="11" t="b">
        <f t="shared" si="90"/>
        <v>0</v>
      </c>
      <c r="BZ151" s="11" t="b">
        <f t="shared" ref="BZ151:CM160" ca="1" si="97">ISNUMBER(SEARCH(BZ$2,$BV151))</f>
        <v>0</v>
      </c>
      <c r="CA151" s="11" t="b">
        <f t="shared" ca="1" si="97"/>
        <v>0</v>
      </c>
      <c r="CB151" s="11" t="b">
        <f t="shared" ca="1" si="97"/>
        <v>0</v>
      </c>
      <c r="CC151" s="11" t="b">
        <f t="shared" ca="1" si="97"/>
        <v>0</v>
      </c>
      <c r="CD151" s="11" t="b">
        <f t="shared" ca="1" si="97"/>
        <v>0</v>
      </c>
      <c r="CE151" s="11" t="b">
        <f t="shared" ca="1" si="97"/>
        <v>0</v>
      </c>
      <c r="CF151" s="11" t="b">
        <f t="shared" ca="1" si="97"/>
        <v>0</v>
      </c>
      <c r="CG151" s="11" t="b">
        <f t="shared" ca="1" si="97"/>
        <v>0</v>
      </c>
      <c r="CH151" s="11" t="b">
        <f t="shared" ca="1" si="97"/>
        <v>0</v>
      </c>
      <c r="CI151" s="11" t="b">
        <f t="shared" ca="1" si="97"/>
        <v>0</v>
      </c>
      <c r="CJ151" s="11" t="b">
        <f t="shared" ca="1" si="97"/>
        <v>0</v>
      </c>
      <c r="CK151" s="11" t="b">
        <f t="shared" ca="1" si="97"/>
        <v>0</v>
      </c>
      <c r="CL151" s="11" t="b">
        <f t="shared" ca="1" si="97"/>
        <v>0</v>
      </c>
      <c r="CM151" s="11" t="b">
        <f t="shared" ca="1" si="97"/>
        <v>0</v>
      </c>
      <c r="CN151" s="11" t="b">
        <f t="shared" ca="1" si="91"/>
        <v>0</v>
      </c>
      <c r="CO151" s="11" t="b">
        <f t="shared" ca="1" si="84"/>
        <v>0</v>
      </c>
      <c r="CP151" t="s">
        <v>965</v>
      </c>
    </row>
    <row r="152" spans="1:94">
      <c r="A152" t="s">
        <v>972</v>
      </c>
      <c r="B152" t="s">
        <v>973</v>
      </c>
      <c r="C152" t="s">
        <v>802</v>
      </c>
      <c r="D152" t="s">
        <v>81</v>
      </c>
      <c r="E152" t="s">
        <v>71</v>
      </c>
      <c r="F152" t="s">
        <v>132</v>
      </c>
      <c r="G152" t="s">
        <v>96</v>
      </c>
      <c r="H152" t="s">
        <v>125</v>
      </c>
      <c r="I152" t="str">
        <f t="shared" si="78"/>
        <v>United Kingdom</v>
      </c>
      <c r="J152" t="s">
        <v>59</v>
      </c>
      <c r="K152" t="s">
        <v>98</v>
      </c>
      <c r="L152">
        <v>5</v>
      </c>
      <c r="M152">
        <v>4</v>
      </c>
      <c r="N152">
        <v>4</v>
      </c>
      <c r="O152">
        <v>2</v>
      </c>
      <c r="P152">
        <v>2</v>
      </c>
      <c r="Q152">
        <v>3</v>
      </c>
      <c r="R152">
        <v>3</v>
      </c>
      <c r="S152">
        <v>1</v>
      </c>
      <c r="T152">
        <v>2</v>
      </c>
      <c r="V152">
        <v>3</v>
      </c>
      <c r="W152">
        <v>5</v>
      </c>
      <c r="X152">
        <v>3</v>
      </c>
      <c r="Y152">
        <v>4</v>
      </c>
      <c r="Z152">
        <v>4</v>
      </c>
      <c r="AA152">
        <v>5</v>
      </c>
      <c r="AB152">
        <v>3</v>
      </c>
      <c r="AC152">
        <v>3</v>
      </c>
      <c r="AD152">
        <v>3</v>
      </c>
      <c r="AE152" s="48">
        <f t="shared" si="89"/>
        <v>3.75</v>
      </c>
      <c r="AF152" s="35">
        <v>5</v>
      </c>
      <c r="AG152">
        <v>4</v>
      </c>
      <c r="AH152">
        <v>4</v>
      </c>
      <c r="AI152">
        <v>4</v>
      </c>
      <c r="AJ152">
        <v>5</v>
      </c>
      <c r="AK152">
        <v>5</v>
      </c>
      <c r="AL152">
        <v>5</v>
      </c>
      <c r="AM152">
        <v>4</v>
      </c>
      <c r="AN152" s="48">
        <f t="shared" si="85"/>
        <v>4.5</v>
      </c>
      <c r="AO152">
        <v>5</v>
      </c>
      <c r="AP152">
        <v>5</v>
      </c>
      <c r="AQ152">
        <v>5</v>
      </c>
      <c r="AR152">
        <v>5</v>
      </c>
      <c r="AS152">
        <v>4</v>
      </c>
      <c r="AT152">
        <v>6</v>
      </c>
      <c r="AU152" s="48">
        <f t="shared" si="86"/>
        <v>4.8</v>
      </c>
      <c r="AV152">
        <v>5</v>
      </c>
      <c r="AW152">
        <f t="shared" si="79"/>
        <v>4.5</v>
      </c>
      <c r="AX152">
        <f t="shared" si="80"/>
        <v>1</v>
      </c>
      <c r="AY152">
        <f>AVERAGE(BA154,V152,W152,X152:AB152,AD152)</f>
        <v>3.75</v>
      </c>
      <c r="AZ152">
        <f t="shared" si="81"/>
        <v>1</v>
      </c>
      <c r="BA152" t="s">
        <v>282</v>
      </c>
      <c r="BB152" t="s">
        <v>104</v>
      </c>
      <c r="BC152" t="s">
        <v>527</v>
      </c>
      <c r="BD152">
        <v>1</v>
      </c>
      <c r="BF152">
        <f t="shared" si="82"/>
        <v>1</v>
      </c>
      <c r="BG152">
        <v>3</v>
      </c>
      <c r="BH152">
        <v>5</v>
      </c>
      <c r="BI152">
        <f t="shared" si="95"/>
        <v>1</v>
      </c>
      <c r="BJ152" t="s">
        <v>974</v>
      </c>
      <c r="BK152" t="s">
        <v>975</v>
      </c>
      <c r="BL152" s="1">
        <v>5.1273148148148146E-3</v>
      </c>
      <c r="BM152" t="s">
        <v>92</v>
      </c>
      <c r="BN152" s="5" t="s">
        <v>1041</v>
      </c>
      <c r="BP152" s="11" t="b">
        <f t="shared" ca="1" si="96"/>
        <v>0</v>
      </c>
      <c r="BQ152" s="11" t="b">
        <f t="shared" ca="1" si="96"/>
        <v>0</v>
      </c>
      <c r="BR152" s="11" t="b">
        <f t="shared" ca="1" si="96"/>
        <v>0</v>
      </c>
      <c r="BS152" s="11" t="b">
        <f t="shared" ca="1" si="96"/>
        <v>0</v>
      </c>
      <c r="BT152" s="11" t="b">
        <f t="shared" ca="1" si="96"/>
        <v>0</v>
      </c>
      <c r="BU152" s="11" t="b">
        <f t="shared" ca="1" si="96"/>
        <v>0</v>
      </c>
      <c r="BX152" s="11" t="b">
        <f t="shared" ca="1" si="83"/>
        <v>0</v>
      </c>
      <c r="BY152" s="11" t="b">
        <f t="shared" si="90"/>
        <v>0</v>
      </c>
      <c r="BZ152" s="11" t="b">
        <f t="shared" ca="1" si="97"/>
        <v>0</v>
      </c>
      <c r="CA152" s="11" t="b">
        <f t="shared" ca="1" si="97"/>
        <v>0</v>
      </c>
      <c r="CB152" s="11" t="b">
        <f t="shared" ca="1" si="97"/>
        <v>0</v>
      </c>
      <c r="CC152" s="11" t="b">
        <f t="shared" ca="1" si="97"/>
        <v>0</v>
      </c>
      <c r="CD152" s="11" t="b">
        <f t="shared" ca="1" si="97"/>
        <v>0</v>
      </c>
      <c r="CE152" s="11" t="b">
        <f t="shared" ca="1" si="97"/>
        <v>0</v>
      </c>
      <c r="CF152" s="11" t="b">
        <f t="shared" ca="1" si="97"/>
        <v>0</v>
      </c>
      <c r="CG152" s="11" t="b">
        <f t="shared" ca="1" si="97"/>
        <v>0</v>
      </c>
      <c r="CH152" s="11" t="b">
        <f t="shared" ca="1" si="97"/>
        <v>0</v>
      </c>
      <c r="CI152" s="11" t="b">
        <f t="shared" ca="1" si="97"/>
        <v>0</v>
      </c>
      <c r="CJ152" s="11" t="b">
        <f t="shared" ca="1" si="97"/>
        <v>0</v>
      </c>
      <c r="CK152" s="11" t="b">
        <f t="shared" ca="1" si="97"/>
        <v>0</v>
      </c>
      <c r="CL152" s="11" t="b">
        <f t="shared" ca="1" si="97"/>
        <v>0</v>
      </c>
      <c r="CM152" s="11" t="b">
        <f t="shared" ca="1" si="97"/>
        <v>0</v>
      </c>
      <c r="CN152" s="11" t="b">
        <f t="shared" ca="1" si="91"/>
        <v>0</v>
      </c>
      <c r="CO152" s="11" t="b">
        <f t="shared" ca="1" si="84"/>
        <v>0</v>
      </c>
      <c r="CP152" t="s">
        <v>92</v>
      </c>
    </row>
    <row r="153" spans="1:94">
      <c r="A153" t="s">
        <v>981</v>
      </c>
      <c r="B153" t="s">
        <v>982</v>
      </c>
      <c r="C153" t="s">
        <v>802</v>
      </c>
      <c r="D153" t="s">
        <v>54</v>
      </c>
      <c r="E153" t="s">
        <v>144</v>
      </c>
      <c r="F153" t="s">
        <v>56</v>
      </c>
      <c r="G153" t="s">
        <v>72</v>
      </c>
      <c r="H153" t="s">
        <v>983</v>
      </c>
      <c r="I153" t="str">
        <f t="shared" si="78"/>
        <v>eastbourne</v>
      </c>
      <c r="J153" t="s">
        <v>59</v>
      </c>
      <c r="K153" t="s">
        <v>98</v>
      </c>
      <c r="L153">
        <v>2</v>
      </c>
      <c r="M153">
        <v>3</v>
      </c>
      <c r="N153">
        <v>3</v>
      </c>
      <c r="O153">
        <v>2</v>
      </c>
      <c r="P153">
        <v>4</v>
      </c>
      <c r="Q153">
        <v>4</v>
      </c>
      <c r="R153">
        <v>3</v>
      </c>
      <c r="S153">
        <v>1</v>
      </c>
      <c r="T153">
        <v>2</v>
      </c>
      <c r="V153">
        <v>5</v>
      </c>
      <c r="W153">
        <v>6</v>
      </c>
      <c r="X153">
        <v>5</v>
      </c>
      <c r="Y153">
        <v>5</v>
      </c>
      <c r="Z153">
        <v>5</v>
      </c>
      <c r="AA153">
        <v>6</v>
      </c>
      <c r="AB153">
        <v>5</v>
      </c>
      <c r="AC153">
        <v>1</v>
      </c>
      <c r="AD153">
        <v>5</v>
      </c>
      <c r="AE153" s="48">
        <f t="shared" si="89"/>
        <v>5.25</v>
      </c>
      <c r="AF153" s="35">
        <v>5</v>
      </c>
      <c r="AG153">
        <v>6</v>
      </c>
      <c r="AH153">
        <v>5</v>
      </c>
      <c r="AI153">
        <v>4</v>
      </c>
      <c r="AJ153">
        <v>5</v>
      </c>
      <c r="AK153">
        <v>5</v>
      </c>
      <c r="AL153">
        <v>5</v>
      </c>
      <c r="AM153">
        <v>5</v>
      </c>
      <c r="AN153" s="48">
        <f t="shared" si="85"/>
        <v>5</v>
      </c>
      <c r="AO153">
        <v>3</v>
      </c>
      <c r="AP153">
        <v>4</v>
      </c>
      <c r="AQ153">
        <v>5</v>
      </c>
      <c r="AR153">
        <v>4</v>
      </c>
      <c r="AS153">
        <v>4</v>
      </c>
      <c r="AT153">
        <v>6</v>
      </c>
      <c r="AU153" s="48">
        <f t="shared" si="86"/>
        <v>4</v>
      </c>
      <c r="AV153">
        <v>4</v>
      </c>
      <c r="AW153">
        <f t="shared" si="79"/>
        <v>5</v>
      </c>
      <c r="AX153">
        <f t="shared" si="80"/>
        <v>1</v>
      </c>
      <c r="AY153">
        <f>AVERAGE(BA155,V153,W153,X153:AB153,AD153)</f>
        <v>5.25</v>
      </c>
      <c r="AZ153">
        <f t="shared" si="81"/>
        <v>1</v>
      </c>
      <c r="BA153" t="s">
        <v>61</v>
      </c>
      <c r="BB153" t="s">
        <v>139</v>
      </c>
      <c r="BC153" t="s">
        <v>140</v>
      </c>
      <c r="BD153">
        <v>2</v>
      </c>
      <c r="BF153">
        <f t="shared" si="82"/>
        <v>2</v>
      </c>
      <c r="BG153">
        <v>2</v>
      </c>
      <c r="BH153">
        <v>4</v>
      </c>
      <c r="BI153">
        <f t="shared" si="95"/>
        <v>1</v>
      </c>
      <c r="BJ153" t="s">
        <v>984</v>
      </c>
      <c r="BK153" t="s">
        <v>236</v>
      </c>
      <c r="BL153" s="1">
        <v>5.6712962962962958E-3</v>
      </c>
      <c r="BN153" s="5" t="s">
        <v>1041</v>
      </c>
      <c r="BP153" s="11" t="b">
        <f t="shared" ca="1" si="96"/>
        <v>0</v>
      </c>
      <c r="BQ153" s="11" t="b">
        <f t="shared" ca="1" si="96"/>
        <v>0</v>
      </c>
      <c r="BR153" s="11" t="b">
        <f t="shared" ca="1" si="96"/>
        <v>0</v>
      </c>
      <c r="BS153" s="11" t="b">
        <f t="shared" ca="1" si="96"/>
        <v>0</v>
      </c>
      <c r="BT153" s="11" t="b">
        <f t="shared" ca="1" si="96"/>
        <v>0</v>
      </c>
      <c r="BU153" s="11" t="b">
        <f t="shared" ca="1" si="96"/>
        <v>0</v>
      </c>
      <c r="BX153" s="11" t="b">
        <f t="shared" ca="1" si="83"/>
        <v>0</v>
      </c>
      <c r="BY153" s="11" t="b">
        <f t="shared" si="90"/>
        <v>0</v>
      </c>
      <c r="BZ153" s="11" t="b">
        <f t="shared" ca="1" si="97"/>
        <v>0</v>
      </c>
      <c r="CA153" s="11" t="b">
        <f t="shared" ca="1" si="97"/>
        <v>0</v>
      </c>
      <c r="CB153" s="11" t="b">
        <f t="shared" ca="1" si="97"/>
        <v>0</v>
      </c>
      <c r="CC153" s="11" t="b">
        <f t="shared" ca="1" si="97"/>
        <v>0</v>
      </c>
      <c r="CD153" s="11" t="b">
        <f t="shared" ca="1" si="97"/>
        <v>0</v>
      </c>
      <c r="CE153" s="11" t="b">
        <f t="shared" ca="1" si="97"/>
        <v>0</v>
      </c>
      <c r="CF153" s="11" t="b">
        <f t="shared" ca="1" si="97"/>
        <v>0</v>
      </c>
      <c r="CG153" s="11" t="b">
        <f t="shared" ca="1" si="97"/>
        <v>0</v>
      </c>
      <c r="CH153" s="11" t="b">
        <f t="shared" ca="1" si="97"/>
        <v>0</v>
      </c>
      <c r="CI153" s="11" t="b">
        <f t="shared" ca="1" si="97"/>
        <v>0</v>
      </c>
      <c r="CJ153" s="11" t="b">
        <f t="shared" ca="1" si="97"/>
        <v>0</v>
      </c>
      <c r="CK153" s="11" t="b">
        <f t="shared" ca="1" si="97"/>
        <v>0</v>
      </c>
      <c r="CL153" s="11" t="b">
        <f t="shared" ca="1" si="97"/>
        <v>0</v>
      </c>
      <c r="CM153" s="11" t="b">
        <f t="shared" ca="1" si="97"/>
        <v>0</v>
      </c>
      <c r="CN153" s="11" t="b">
        <f t="shared" ca="1" si="91"/>
        <v>0</v>
      </c>
      <c r="CO153" s="11" t="b">
        <f t="shared" ca="1" si="84"/>
        <v>0</v>
      </c>
    </row>
    <row r="154" spans="1:94">
      <c r="A154" t="s">
        <v>992</v>
      </c>
      <c r="B154" t="s">
        <v>993</v>
      </c>
      <c r="C154" t="s">
        <v>802</v>
      </c>
      <c r="D154" t="s">
        <v>70</v>
      </c>
      <c r="E154" t="s">
        <v>71</v>
      </c>
      <c r="F154" t="s">
        <v>56</v>
      </c>
      <c r="G154" t="s">
        <v>72</v>
      </c>
      <c r="H154" t="s">
        <v>994</v>
      </c>
      <c r="I154" t="str">
        <f t="shared" si="78"/>
        <v>USA, Michigan</v>
      </c>
      <c r="J154" t="s">
        <v>59</v>
      </c>
      <c r="K154" t="s">
        <v>60</v>
      </c>
      <c r="L154">
        <v>3</v>
      </c>
      <c r="M154">
        <v>4</v>
      </c>
      <c r="N154">
        <v>2</v>
      </c>
      <c r="O154">
        <v>4</v>
      </c>
      <c r="P154">
        <v>3</v>
      </c>
      <c r="Q154">
        <v>4</v>
      </c>
      <c r="R154">
        <v>5</v>
      </c>
      <c r="S154">
        <v>1</v>
      </c>
      <c r="T154">
        <v>3</v>
      </c>
      <c r="V154">
        <v>4</v>
      </c>
      <c r="W154">
        <v>6</v>
      </c>
      <c r="X154">
        <v>5</v>
      </c>
      <c r="Y154">
        <v>6</v>
      </c>
      <c r="Z154">
        <v>6</v>
      </c>
      <c r="AA154">
        <v>6</v>
      </c>
      <c r="AB154">
        <v>5</v>
      </c>
      <c r="AC154">
        <v>1</v>
      </c>
      <c r="AD154">
        <v>5</v>
      </c>
      <c r="AE154" s="48">
        <f t="shared" si="89"/>
        <v>5.375</v>
      </c>
      <c r="AF154" s="35">
        <v>4</v>
      </c>
      <c r="AG154">
        <v>5</v>
      </c>
      <c r="AH154">
        <v>5</v>
      </c>
      <c r="AI154">
        <v>5</v>
      </c>
      <c r="AJ154">
        <v>5</v>
      </c>
      <c r="AK154">
        <v>5</v>
      </c>
      <c r="AL154">
        <v>5</v>
      </c>
      <c r="AM154">
        <v>5</v>
      </c>
      <c r="AN154" s="48">
        <f t="shared" si="85"/>
        <v>4.875</v>
      </c>
      <c r="AO154">
        <v>5</v>
      </c>
      <c r="AP154">
        <v>5</v>
      </c>
      <c r="AQ154">
        <v>5</v>
      </c>
      <c r="AR154">
        <v>4</v>
      </c>
      <c r="AS154">
        <v>4</v>
      </c>
      <c r="AT154">
        <v>6</v>
      </c>
      <c r="AU154" s="48">
        <f t="shared" si="86"/>
        <v>4.5999999999999996</v>
      </c>
      <c r="AV154">
        <v>5</v>
      </c>
      <c r="AW154">
        <f t="shared" si="79"/>
        <v>4.875</v>
      </c>
      <c r="AX154">
        <f t="shared" si="80"/>
        <v>1</v>
      </c>
      <c r="AY154">
        <f>AVERAGE(BA156,V154,W154,X154:AB154,AD154)</f>
        <v>5.375</v>
      </c>
      <c r="AZ154">
        <f t="shared" si="81"/>
        <v>1</v>
      </c>
      <c r="BA154" t="s">
        <v>282</v>
      </c>
      <c r="BB154" t="s">
        <v>672</v>
      </c>
      <c r="BC154" t="s">
        <v>995</v>
      </c>
      <c r="BD154">
        <v>2</v>
      </c>
      <c r="BF154">
        <f t="shared" si="82"/>
        <v>2</v>
      </c>
      <c r="BG154">
        <v>2</v>
      </c>
      <c r="BH154">
        <v>4</v>
      </c>
      <c r="BI154">
        <f t="shared" si="95"/>
        <v>1</v>
      </c>
      <c r="BJ154" t="s">
        <v>996</v>
      </c>
      <c r="BK154" t="s">
        <v>601</v>
      </c>
      <c r="BL154" s="1">
        <v>3.0439814814814821E-3</v>
      </c>
      <c r="BM154" t="s">
        <v>857</v>
      </c>
      <c r="BN154" s="5" t="s">
        <v>736</v>
      </c>
      <c r="BO154" s="5" t="s">
        <v>1162</v>
      </c>
      <c r="BP154" s="11" t="b">
        <f t="shared" ca="1" si="96"/>
        <v>0</v>
      </c>
      <c r="BQ154" s="11" t="b">
        <f t="shared" ca="1" si="96"/>
        <v>0</v>
      </c>
      <c r="BR154" s="11" t="b">
        <f t="shared" ca="1" si="96"/>
        <v>0</v>
      </c>
      <c r="BS154" s="11" t="b">
        <f t="shared" ca="1" si="96"/>
        <v>0</v>
      </c>
      <c r="BT154" s="11" t="b">
        <f t="shared" ca="1" si="96"/>
        <v>0</v>
      </c>
      <c r="BU154" s="11" t="b">
        <f t="shared" ca="1" si="96"/>
        <v>0</v>
      </c>
      <c r="BX154" s="11" t="b">
        <f t="shared" ca="1" si="83"/>
        <v>0</v>
      </c>
      <c r="BY154" s="11" t="b">
        <f t="shared" si="90"/>
        <v>0</v>
      </c>
      <c r="BZ154" s="11" t="b">
        <f t="shared" ca="1" si="97"/>
        <v>0</v>
      </c>
      <c r="CA154" s="11" t="b">
        <f t="shared" ca="1" si="97"/>
        <v>0</v>
      </c>
      <c r="CB154" s="11" t="b">
        <f t="shared" ca="1" si="97"/>
        <v>0</v>
      </c>
      <c r="CC154" s="11" t="b">
        <f t="shared" ca="1" si="97"/>
        <v>0</v>
      </c>
      <c r="CD154" s="11" t="b">
        <f t="shared" ca="1" si="97"/>
        <v>0</v>
      </c>
      <c r="CE154" s="11" t="b">
        <f t="shared" ca="1" si="97"/>
        <v>0</v>
      </c>
      <c r="CF154" s="11" t="b">
        <f t="shared" ca="1" si="97"/>
        <v>0</v>
      </c>
      <c r="CG154" s="11" t="b">
        <f t="shared" ca="1" si="97"/>
        <v>0</v>
      </c>
      <c r="CH154" s="11" t="b">
        <f t="shared" ca="1" si="97"/>
        <v>0</v>
      </c>
      <c r="CI154" s="11" t="b">
        <f t="shared" ca="1" si="97"/>
        <v>0</v>
      </c>
      <c r="CJ154" s="11" t="b">
        <f t="shared" ca="1" si="97"/>
        <v>0</v>
      </c>
      <c r="CK154" s="11" t="b">
        <f t="shared" ca="1" si="97"/>
        <v>0</v>
      </c>
      <c r="CL154" s="11" t="b">
        <f t="shared" ca="1" si="97"/>
        <v>0</v>
      </c>
      <c r="CM154" s="11" t="b">
        <f t="shared" ca="1" si="97"/>
        <v>0</v>
      </c>
      <c r="CN154" s="11" t="b">
        <f t="shared" ca="1" si="91"/>
        <v>0</v>
      </c>
      <c r="CO154" s="11" t="b">
        <f t="shared" ca="1" si="84"/>
        <v>0</v>
      </c>
    </row>
    <row r="155" spans="1:94">
      <c r="A155" t="s">
        <v>997</v>
      </c>
      <c r="B155" t="s">
        <v>998</v>
      </c>
      <c r="C155" t="s">
        <v>802</v>
      </c>
      <c r="D155" t="s">
        <v>81</v>
      </c>
      <c r="E155" t="s">
        <v>71</v>
      </c>
      <c r="F155" t="s">
        <v>83</v>
      </c>
      <c r="G155" t="s">
        <v>72</v>
      </c>
      <c r="H155" t="s">
        <v>125</v>
      </c>
      <c r="I155" t="str">
        <f t="shared" si="78"/>
        <v>United Kingdom</v>
      </c>
      <c r="J155" t="s">
        <v>74</v>
      </c>
      <c r="K155" t="s">
        <v>98</v>
      </c>
      <c r="L155">
        <v>5</v>
      </c>
      <c r="M155">
        <v>4</v>
      </c>
      <c r="N155">
        <v>5</v>
      </c>
      <c r="O155">
        <v>3</v>
      </c>
      <c r="P155">
        <v>5</v>
      </c>
      <c r="Q155">
        <v>4</v>
      </c>
      <c r="R155">
        <v>4</v>
      </c>
      <c r="S155">
        <v>1</v>
      </c>
      <c r="T155">
        <v>2</v>
      </c>
      <c r="V155">
        <v>5</v>
      </c>
      <c r="W155">
        <v>5</v>
      </c>
      <c r="X155">
        <v>5</v>
      </c>
      <c r="Y155">
        <v>6</v>
      </c>
      <c r="Z155">
        <v>5</v>
      </c>
      <c r="AA155">
        <v>5</v>
      </c>
      <c r="AB155">
        <v>3</v>
      </c>
      <c r="AC155">
        <v>2</v>
      </c>
      <c r="AD155">
        <v>4</v>
      </c>
      <c r="AE155" s="48">
        <f t="shared" si="89"/>
        <v>4.75</v>
      </c>
      <c r="AF155" s="35">
        <v>5</v>
      </c>
      <c r="AG155">
        <v>3</v>
      </c>
      <c r="AH155">
        <v>4</v>
      </c>
      <c r="AI155">
        <v>5</v>
      </c>
      <c r="AJ155">
        <v>6</v>
      </c>
      <c r="AK155">
        <v>5</v>
      </c>
      <c r="AL155">
        <v>5</v>
      </c>
      <c r="AM155">
        <v>5</v>
      </c>
      <c r="AN155" s="48">
        <f t="shared" si="85"/>
        <v>4.75</v>
      </c>
      <c r="AO155">
        <v>4</v>
      </c>
      <c r="AP155">
        <v>4</v>
      </c>
      <c r="AQ155">
        <v>4</v>
      </c>
      <c r="AR155">
        <v>4</v>
      </c>
      <c r="AS155">
        <v>4</v>
      </c>
      <c r="AT155">
        <v>6</v>
      </c>
      <c r="AU155" s="48">
        <f t="shared" si="86"/>
        <v>4</v>
      </c>
      <c r="AV155">
        <v>5</v>
      </c>
      <c r="AW155">
        <f t="shared" si="79"/>
        <v>4.75</v>
      </c>
      <c r="AX155">
        <f t="shared" si="80"/>
        <v>1</v>
      </c>
      <c r="AY155">
        <f t="shared" ref="AY155:AY177" si="98">AVERAGE(BK157,V155,W155,X155:AB155,AD155)</f>
        <v>4.75</v>
      </c>
      <c r="AZ155">
        <f t="shared" si="81"/>
        <v>1</v>
      </c>
      <c r="BA155" t="s">
        <v>297</v>
      </c>
      <c r="BB155" t="s">
        <v>198</v>
      </c>
      <c r="BC155" t="s">
        <v>397</v>
      </c>
      <c r="BD155">
        <v>0</v>
      </c>
      <c r="BE155" t="s">
        <v>1100</v>
      </c>
      <c r="BF155" t="str">
        <f t="shared" si="82"/>
        <v>no dialog file</v>
      </c>
      <c r="BG155">
        <v>1</v>
      </c>
      <c r="BH155">
        <v>1</v>
      </c>
      <c r="BI155">
        <f t="shared" si="95"/>
        <v>0</v>
      </c>
      <c r="BJ155" t="s">
        <v>999</v>
      </c>
      <c r="BK155" t="s">
        <v>301</v>
      </c>
      <c r="BL155" s="1">
        <v>4.8263888888888887E-3</v>
      </c>
      <c r="BM155" t="s">
        <v>1000</v>
      </c>
      <c r="BN155" s="5" t="s">
        <v>736</v>
      </c>
      <c r="BO155" s="5" t="s">
        <v>1163</v>
      </c>
      <c r="BP155" s="11" t="b">
        <f t="shared" ca="1" si="96"/>
        <v>0</v>
      </c>
      <c r="BQ155" s="11" t="b">
        <f t="shared" ca="1" si="96"/>
        <v>0</v>
      </c>
      <c r="BR155" s="11" t="b">
        <f t="shared" ca="1" si="96"/>
        <v>0</v>
      </c>
      <c r="BS155" s="11" t="b">
        <f t="shared" ca="1" si="96"/>
        <v>0</v>
      </c>
      <c r="BT155" s="11" t="b">
        <f t="shared" ca="1" si="96"/>
        <v>0</v>
      </c>
      <c r="BU155" s="11" t="b">
        <f t="shared" ca="1" si="96"/>
        <v>1</v>
      </c>
      <c r="BV155" s="5" t="s">
        <v>1128</v>
      </c>
      <c r="BX155" s="11" t="b">
        <f t="shared" ca="1" si="83"/>
        <v>1</v>
      </c>
      <c r="BY155" s="11" t="b">
        <f t="shared" si="90"/>
        <v>0</v>
      </c>
      <c r="BZ155" s="11" t="b">
        <f t="shared" ca="1" si="97"/>
        <v>0</v>
      </c>
      <c r="CA155" s="11" t="b">
        <f t="shared" ca="1" si="97"/>
        <v>0</v>
      </c>
      <c r="CB155" s="11" t="b">
        <f t="shared" ca="1" si="97"/>
        <v>0</v>
      </c>
      <c r="CC155" s="11" t="b">
        <f t="shared" ca="1" si="97"/>
        <v>0</v>
      </c>
      <c r="CD155" s="11" t="b">
        <f t="shared" ca="1" si="97"/>
        <v>0</v>
      </c>
      <c r="CE155" s="11" t="b">
        <f t="shared" ca="1" si="97"/>
        <v>0</v>
      </c>
      <c r="CF155" s="11" t="b">
        <f t="shared" ca="1" si="97"/>
        <v>0</v>
      </c>
      <c r="CG155" s="11" t="b">
        <f t="shared" ca="1" si="97"/>
        <v>0</v>
      </c>
      <c r="CH155" s="11" t="b">
        <f t="shared" ca="1" si="97"/>
        <v>0</v>
      </c>
      <c r="CI155" s="11" t="b">
        <f t="shared" ca="1" si="97"/>
        <v>0</v>
      </c>
      <c r="CJ155" s="11" t="b">
        <f t="shared" ca="1" si="97"/>
        <v>0</v>
      </c>
      <c r="CK155" s="11" t="b">
        <f t="shared" ca="1" si="97"/>
        <v>0</v>
      </c>
      <c r="CL155" s="11" t="b">
        <f t="shared" ca="1" si="97"/>
        <v>0</v>
      </c>
      <c r="CM155" s="11" t="b">
        <f t="shared" ca="1" si="97"/>
        <v>0</v>
      </c>
      <c r="CN155" s="11" t="b">
        <f t="shared" ca="1" si="91"/>
        <v>0</v>
      </c>
      <c r="CO155" s="11" t="b">
        <f t="shared" ca="1" si="84"/>
        <v>0</v>
      </c>
      <c r="CP155" t="s">
        <v>1001</v>
      </c>
    </row>
    <row r="156" spans="1:94">
      <c r="A156" t="s">
        <v>1002</v>
      </c>
      <c r="B156" t="s">
        <v>1003</v>
      </c>
      <c r="C156" t="s">
        <v>802</v>
      </c>
      <c r="D156" t="s">
        <v>70</v>
      </c>
      <c r="E156" t="s">
        <v>82</v>
      </c>
      <c r="F156" t="s">
        <v>132</v>
      </c>
      <c r="G156" t="s">
        <v>72</v>
      </c>
      <c r="H156" t="s">
        <v>84</v>
      </c>
      <c r="I156" t="str">
        <f t="shared" si="78"/>
        <v>United States</v>
      </c>
      <c r="J156" t="s">
        <v>74</v>
      </c>
      <c r="K156" t="s">
        <v>60</v>
      </c>
      <c r="L156">
        <v>2</v>
      </c>
      <c r="M156">
        <v>3</v>
      </c>
      <c r="N156">
        <v>3</v>
      </c>
      <c r="O156">
        <v>2</v>
      </c>
      <c r="P156">
        <v>3</v>
      </c>
      <c r="Q156">
        <v>4</v>
      </c>
      <c r="R156">
        <v>4</v>
      </c>
      <c r="S156">
        <v>1</v>
      </c>
      <c r="T156">
        <v>3</v>
      </c>
      <c r="V156">
        <v>2</v>
      </c>
      <c r="W156">
        <v>1</v>
      </c>
      <c r="X156">
        <v>2</v>
      </c>
      <c r="Y156">
        <v>5</v>
      </c>
      <c r="Z156">
        <v>2</v>
      </c>
      <c r="AA156">
        <v>6</v>
      </c>
      <c r="AB156">
        <v>3</v>
      </c>
      <c r="AC156">
        <v>2</v>
      </c>
      <c r="AD156">
        <v>4</v>
      </c>
      <c r="AE156" s="48">
        <f t="shared" si="89"/>
        <v>3.125</v>
      </c>
      <c r="AF156" s="35">
        <v>4</v>
      </c>
      <c r="AG156">
        <v>2</v>
      </c>
      <c r="AH156">
        <v>6</v>
      </c>
      <c r="AI156">
        <v>2</v>
      </c>
      <c r="AJ156">
        <v>6</v>
      </c>
      <c r="AK156">
        <v>6</v>
      </c>
      <c r="AL156">
        <v>4</v>
      </c>
      <c r="AM156">
        <v>3</v>
      </c>
      <c r="AN156" s="48">
        <f t="shared" si="85"/>
        <v>4.125</v>
      </c>
      <c r="AO156">
        <v>1</v>
      </c>
      <c r="AP156">
        <v>1</v>
      </c>
      <c r="AQ156">
        <v>2</v>
      </c>
      <c r="AR156">
        <v>1</v>
      </c>
      <c r="AS156">
        <v>1</v>
      </c>
      <c r="AT156">
        <v>6</v>
      </c>
      <c r="AU156" s="48">
        <f t="shared" si="86"/>
        <v>1.2</v>
      </c>
      <c r="AV156">
        <v>6</v>
      </c>
      <c r="AW156">
        <f t="shared" si="79"/>
        <v>4.125</v>
      </c>
      <c r="AX156">
        <f t="shared" si="80"/>
        <v>1</v>
      </c>
      <c r="AY156">
        <f t="shared" si="98"/>
        <v>3.125</v>
      </c>
      <c r="AZ156">
        <f t="shared" si="81"/>
        <v>1</v>
      </c>
      <c r="BA156" t="s">
        <v>61</v>
      </c>
      <c r="BB156" t="s">
        <v>139</v>
      </c>
      <c r="BC156" t="s">
        <v>140</v>
      </c>
      <c r="BD156">
        <v>2</v>
      </c>
      <c r="BF156">
        <f t="shared" si="82"/>
        <v>2</v>
      </c>
      <c r="BG156">
        <v>1</v>
      </c>
      <c r="BH156">
        <v>2</v>
      </c>
      <c r="BI156">
        <f t="shared" si="95"/>
        <v>1</v>
      </c>
      <c r="BJ156" t="s">
        <v>181</v>
      </c>
      <c r="BK156" t="s">
        <v>65</v>
      </c>
      <c r="BL156" s="1">
        <v>3.4375E-3</v>
      </c>
      <c r="BM156" s="2"/>
      <c r="BN156" s="5" t="s">
        <v>1041</v>
      </c>
      <c r="BP156" s="11" t="b">
        <f t="shared" ca="1" si="96"/>
        <v>0</v>
      </c>
      <c r="BQ156" s="11" t="b">
        <f t="shared" ca="1" si="96"/>
        <v>0</v>
      </c>
      <c r="BR156" s="11" t="b">
        <f t="shared" ca="1" si="96"/>
        <v>0</v>
      </c>
      <c r="BS156" s="11" t="b">
        <f t="shared" ca="1" si="96"/>
        <v>0</v>
      </c>
      <c r="BT156" s="11" t="b">
        <f t="shared" ca="1" si="96"/>
        <v>0</v>
      </c>
      <c r="BU156" s="11" t="b">
        <f t="shared" ca="1" si="96"/>
        <v>0</v>
      </c>
      <c r="BX156" s="11" t="b">
        <f t="shared" ca="1" si="83"/>
        <v>0</v>
      </c>
      <c r="BY156" s="11" t="b">
        <f t="shared" si="90"/>
        <v>0</v>
      </c>
      <c r="BZ156" s="11" t="b">
        <f t="shared" ca="1" si="97"/>
        <v>0</v>
      </c>
      <c r="CA156" s="11" t="b">
        <f t="shared" ca="1" si="97"/>
        <v>0</v>
      </c>
      <c r="CB156" s="11" t="b">
        <f t="shared" ca="1" si="97"/>
        <v>0</v>
      </c>
      <c r="CC156" s="11" t="b">
        <f t="shared" ca="1" si="97"/>
        <v>0</v>
      </c>
      <c r="CD156" s="11" t="b">
        <f t="shared" ca="1" si="97"/>
        <v>0</v>
      </c>
      <c r="CE156" s="11" t="b">
        <f t="shared" ca="1" si="97"/>
        <v>0</v>
      </c>
      <c r="CF156" s="11" t="b">
        <f t="shared" ca="1" si="97"/>
        <v>0</v>
      </c>
      <c r="CG156" s="11" t="b">
        <f t="shared" ca="1" si="97"/>
        <v>0</v>
      </c>
      <c r="CH156" s="11" t="b">
        <f t="shared" ca="1" si="97"/>
        <v>0</v>
      </c>
      <c r="CI156" s="11" t="b">
        <f t="shared" ca="1" si="97"/>
        <v>0</v>
      </c>
      <c r="CJ156" s="11" t="b">
        <f t="shared" ca="1" si="97"/>
        <v>0</v>
      </c>
      <c r="CK156" s="11" t="b">
        <f t="shared" ca="1" si="97"/>
        <v>0</v>
      </c>
      <c r="CL156" s="11" t="b">
        <f t="shared" ca="1" si="97"/>
        <v>0</v>
      </c>
      <c r="CM156" s="11" t="b">
        <f t="shared" ca="1" si="97"/>
        <v>0</v>
      </c>
      <c r="CN156" s="11" t="b">
        <f t="shared" ca="1" si="91"/>
        <v>0</v>
      </c>
      <c r="CO156" s="11" t="b">
        <f t="shared" ca="1" si="84"/>
        <v>0</v>
      </c>
    </row>
    <row r="157" spans="1:94">
      <c r="A157" t="s">
        <v>68</v>
      </c>
      <c r="B157" t="s">
        <v>69</v>
      </c>
      <c r="C157" t="s">
        <v>53</v>
      </c>
      <c r="D157" t="s">
        <v>70</v>
      </c>
      <c r="E157" t="s">
        <v>71</v>
      </c>
      <c r="F157" t="s">
        <v>56</v>
      </c>
      <c r="G157" t="s">
        <v>72</v>
      </c>
      <c r="H157" t="s">
        <v>73</v>
      </c>
      <c r="I157" t="str">
        <f t="shared" si="78"/>
        <v>USA</v>
      </c>
      <c r="J157" t="s">
        <v>74</v>
      </c>
      <c r="K157" t="s">
        <v>60</v>
      </c>
      <c r="L157">
        <v>0</v>
      </c>
      <c r="M157">
        <v>1</v>
      </c>
      <c r="N157">
        <v>3</v>
      </c>
      <c r="O157">
        <v>0</v>
      </c>
      <c r="P157">
        <v>5</v>
      </c>
      <c r="Q157">
        <v>3</v>
      </c>
      <c r="R157">
        <v>1</v>
      </c>
      <c r="S157">
        <v>1</v>
      </c>
      <c r="T157">
        <v>3</v>
      </c>
      <c r="V157">
        <v>0</v>
      </c>
      <c r="W157">
        <v>5</v>
      </c>
      <c r="X157">
        <v>1</v>
      </c>
      <c r="Y157">
        <v>0</v>
      </c>
      <c r="Z157">
        <v>2</v>
      </c>
      <c r="AA157">
        <v>1</v>
      </c>
      <c r="AB157">
        <v>0</v>
      </c>
      <c r="AC157">
        <v>0</v>
      </c>
      <c r="AD157">
        <v>6</v>
      </c>
      <c r="AE157" s="48">
        <f t="shared" si="89"/>
        <v>1.875</v>
      </c>
      <c r="AF157" s="35">
        <v>1</v>
      </c>
      <c r="AG157">
        <v>4</v>
      </c>
      <c r="AH157">
        <v>4</v>
      </c>
      <c r="AI157">
        <v>5</v>
      </c>
      <c r="AJ157">
        <v>6</v>
      </c>
      <c r="AK157">
        <v>2</v>
      </c>
      <c r="AL157">
        <v>5</v>
      </c>
      <c r="AM157">
        <v>0</v>
      </c>
      <c r="AN157" s="48">
        <f t="shared" si="85"/>
        <v>3.375</v>
      </c>
      <c r="AO157">
        <v>5</v>
      </c>
      <c r="AP157">
        <v>5</v>
      </c>
      <c r="AQ157">
        <v>5</v>
      </c>
      <c r="AR157">
        <v>5</v>
      </c>
      <c r="AS157">
        <v>4</v>
      </c>
      <c r="AT157">
        <v>6</v>
      </c>
      <c r="AU157" s="48">
        <f t="shared" si="86"/>
        <v>4.8</v>
      </c>
      <c r="AV157">
        <v>0</v>
      </c>
      <c r="AW157">
        <f t="shared" si="79"/>
        <v>3.375</v>
      </c>
      <c r="AX157">
        <f t="shared" si="80"/>
        <v>1</v>
      </c>
      <c r="AY157">
        <f t="shared" si="98"/>
        <v>1.875</v>
      </c>
      <c r="AZ157">
        <f t="shared" si="81"/>
        <v>0</v>
      </c>
      <c r="BA157" t="s">
        <v>61</v>
      </c>
      <c r="BB157" t="s">
        <v>75</v>
      </c>
      <c r="BC157" t="s">
        <v>76</v>
      </c>
      <c r="BD157">
        <v>1</v>
      </c>
      <c r="BF157">
        <f t="shared" si="82"/>
        <v>1</v>
      </c>
      <c r="BG157">
        <v>1</v>
      </c>
      <c r="BH157">
        <v>3</v>
      </c>
      <c r="BI157">
        <v>1</v>
      </c>
      <c r="BJ157" t="s">
        <v>77</v>
      </c>
      <c r="BK157" t="s">
        <v>65</v>
      </c>
      <c r="BL157" s="1">
        <v>4.1319444444444442E-3</v>
      </c>
      <c r="BN157" s="5" t="s">
        <v>1041</v>
      </c>
      <c r="BP157" s="11" t="b">
        <f t="shared" ca="1" si="96"/>
        <v>0</v>
      </c>
      <c r="BQ157" s="11" t="b">
        <f t="shared" ca="1" si="96"/>
        <v>0</v>
      </c>
      <c r="BR157" s="11" t="b">
        <f t="shared" ca="1" si="96"/>
        <v>0</v>
      </c>
      <c r="BS157" s="11" t="b">
        <f t="shared" ca="1" si="96"/>
        <v>0</v>
      </c>
      <c r="BT157" s="11" t="b">
        <f t="shared" ca="1" si="96"/>
        <v>0</v>
      </c>
      <c r="BU157" s="11" t="b">
        <f t="shared" ca="1" si="96"/>
        <v>0</v>
      </c>
      <c r="BX157" s="11" t="b">
        <f t="shared" ca="1" si="83"/>
        <v>0</v>
      </c>
      <c r="BY157" s="11" t="b">
        <f t="shared" si="90"/>
        <v>0</v>
      </c>
      <c r="BZ157" s="11" t="b">
        <f t="shared" ca="1" si="97"/>
        <v>0</v>
      </c>
      <c r="CA157" s="11" t="b">
        <f t="shared" ca="1" si="97"/>
        <v>0</v>
      </c>
      <c r="CB157" s="11" t="b">
        <f t="shared" ca="1" si="97"/>
        <v>0</v>
      </c>
      <c r="CC157" s="11" t="b">
        <f t="shared" ca="1" si="97"/>
        <v>0</v>
      </c>
      <c r="CD157" s="11" t="b">
        <f t="shared" ca="1" si="97"/>
        <v>0</v>
      </c>
      <c r="CE157" s="11" t="b">
        <f t="shared" ca="1" si="97"/>
        <v>0</v>
      </c>
      <c r="CF157" s="11" t="b">
        <f t="shared" ca="1" si="97"/>
        <v>0</v>
      </c>
      <c r="CG157" s="11" t="b">
        <f t="shared" ca="1" si="97"/>
        <v>0</v>
      </c>
      <c r="CH157" s="11" t="b">
        <f t="shared" ca="1" si="97"/>
        <v>0</v>
      </c>
      <c r="CI157" s="11" t="b">
        <f t="shared" ca="1" si="97"/>
        <v>0</v>
      </c>
      <c r="CJ157" s="11" t="b">
        <f t="shared" ca="1" si="97"/>
        <v>0</v>
      </c>
      <c r="CK157" s="11" t="b">
        <f t="shared" ca="1" si="97"/>
        <v>0</v>
      </c>
      <c r="CL157" s="11" t="b">
        <f t="shared" ca="1" si="97"/>
        <v>0</v>
      </c>
      <c r="CM157" s="11" t="b">
        <f t="shared" ca="1" si="97"/>
        <v>0</v>
      </c>
      <c r="CN157" s="11" t="b">
        <f t="shared" ca="1" si="91"/>
        <v>0</v>
      </c>
      <c r="CO157" s="11" t="b">
        <f t="shared" ca="1" si="84"/>
        <v>0</v>
      </c>
      <c r="CP157" t="s">
        <v>78</v>
      </c>
    </row>
    <row r="158" spans="1:94">
      <c r="A158" t="s">
        <v>79</v>
      </c>
      <c r="B158" t="s">
        <v>80</v>
      </c>
      <c r="C158" t="s">
        <v>53</v>
      </c>
      <c r="D158" t="s">
        <v>81</v>
      </c>
      <c r="E158" t="s">
        <v>82</v>
      </c>
      <c r="F158" t="s">
        <v>83</v>
      </c>
      <c r="G158" t="s">
        <v>72</v>
      </c>
      <c r="H158" t="s">
        <v>84</v>
      </c>
      <c r="I158" t="str">
        <f t="shared" si="78"/>
        <v>United States</v>
      </c>
      <c r="J158" t="s">
        <v>74</v>
      </c>
      <c r="K158" t="s">
        <v>85</v>
      </c>
      <c r="L158">
        <v>3</v>
      </c>
      <c r="M158">
        <v>2</v>
      </c>
      <c r="N158">
        <v>2</v>
      </c>
      <c r="O158">
        <v>2</v>
      </c>
      <c r="P158">
        <v>3</v>
      </c>
      <c r="Q158">
        <v>4</v>
      </c>
      <c r="R158">
        <v>2</v>
      </c>
      <c r="S158">
        <v>1</v>
      </c>
      <c r="T158">
        <v>3</v>
      </c>
      <c r="V158">
        <v>6</v>
      </c>
      <c r="W158">
        <v>6</v>
      </c>
      <c r="X158">
        <v>6</v>
      </c>
      <c r="Y158">
        <v>6</v>
      </c>
      <c r="Z158">
        <v>6</v>
      </c>
      <c r="AA158">
        <v>6</v>
      </c>
      <c r="AB158">
        <v>3</v>
      </c>
      <c r="AC158">
        <v>1</v>
      </c>
      <c r="AD158">
        <v>5</v>
      </c>
      <c r="AE158" s="48">
        <f t="shared" si="89"/>
        <v>5.5</v>
      </c>
      <c r="AF158" s="35">
        <v>6</v>
      </c>
      <c r="AG158">
        <v>3</v>
      </c>
      <c r="AH158">
        <v>6</v>
      </c>
      <c r="AI158">
        <v>5</v>
      </c>
      <c r="AJ158">
        <v>6</v>
      </c>
      <c r="AK158">
        <v>6</v>
      </c>
      <c r="AL158">
        <v>6</v>
      </c>
      <c r="AM158">
        <v>0</v>
      </c>
      <c r="AN158" s="48">
        <f t="shared" si="85"/>
        <v>4.75</v>
      </c>
      <c r="AO158">
        <v>6</v>
      </c>
      <c r="AP158">
        <v>6</v>
      </c>
      <c r="AQ158">
        <v>6</v>
      </c>
      <c r="AR158">
        <v>6</v>
      </c>
      <c r="AS158">
        <v>6</v>
      </c>
      <c r="AT158">
        <v>6</v>
      </c>
      <c r="AU158" s="48">
        <f t="shared" si="86"/>
        <v>6</v>
      </c>
      <c r="AV158">
        <v>0</v>
      </c>
      <c r="AW158">
        <f t="shared" si="79"/>
        <v>4.75</v>
      </c>
      <c r="AX158">
        <f t="shared" si="80"/>
        <v>1</v>
      </c>
      <c r="AY158">
        <f t="shared" si="98"/>
        <v>5.5</v>
      </c>
      <c r="AZ158">
        <f t="shared" si="81"/>
        <v>1</v>
      </c>
      <c r="BA158" t="s">
        <v>86</v>
      </c>
      <c r="BB158" t="s">
        <v>87</v>
      </c>
      <c r="BC158" t="s">
        <v>88</v>
      </c>
      <c r="BD158">
        <v>2</v>
      </c>
      <c r="BF158">
        <f t="shared" si="82"/>
        <v>2</v>
      </c>
      <c r="BG158">
        <v>1</v>
      </c>
      <c r="BH158">
        <v>3</v>
      </c>
      <c r="BI158">
        <v>1</v>
      </c>
      <c r="BJ158" t="s">
        <v>89</v>
      </c>
      <c r="BK158" t="s">
        <v>90</v>
      </c>
      <c r="BL158" s="1">
        <v>2.3726851851851851E-3</v>
      </c>
      <c r="BM158" t="s">
        <v>91</v>
      </c>
      <c r="BN158" s="5" t="s">
        <v>736</v>
      </c>
      <c r="BO158" s="5" t="s">
        <v>1148</v>
      </c>
      <c r="BP158" s="11" t="b">
        <f t="shared" ca="1" si="96"/>
        <v>0</v>
      </c>
      <c r="BQ158" s="11" t="b">
        <f t="shared" ca="1" si="96"/>
        <v>0</v>
      </c>
      <c r="BR158" s="11" t="b">
        <f t="shared" ca="1" si="96"/>
        <v>0</v>
      </c>
      <c r="BS158" s="11" t="b">
        <f t="shared" ca="1" si="96"/>
        <v>0</v>
      </c>
      <c r="BT158" s="11" t="b">
        <f t="shared" ca="1" si="96"/>
        <v>1</v>
      </c>
      <c r="BU158" s="11" t="b">
        <f t="shared" ca="1" si="96"/>
        <v>0</v>
      </c>
      <c r="BX158" s="11" t="b">
        <f t="shared" ca="1" si="83"/>
        <v>0</v>
      </c>
      <c r="BY158" s="11" t="b">
        <f t="shared" si="90"/>
        <v>0</v>
      </c>
      <c r="BZ158" s="11" t="b">
        <f t="shared" ca="1" si="97"/>
        <v>0</v>
      </c>
      <c r="CA158" s="11" t="b">
        <f t="shared" ca="1" si="97"/>
        <v>0</v>
      </c>
      <c r="CB158" s="11" t="b">
        <f t="shared" ca="1" si="97"/>
        <v>0</v>
      </c>
      <c r="CC158" s="11" t="b">
        <f t="shared" ca="1" si="97"/>
        <v>0</v>
      </c>
      <c r="CD158" s="11" t="b">
        <f t="shared" ca="1" si="97"/>
        <v>0</v>
      </c>
      <c r="CE158" s="11" t="b">
        <f t="shared" ca="1" si="97"/>
        <v>0</v>
      </c>
      <c r="CF158" s="11" t="b">
        <f t="shared" ca="1" si="97"/>
        <v>0</v>
      </c>
      <c r="CG158" s="11" t="b">
        <f t="shared" ca="1" si="97"/>
        <v>0</v>
      </c>
      <c r="CH158" s="11" t="b">
        <f t="shared" ca="1" si="97"/>
        <v>0</v>
      </c>
      <c r="CI158" s="11" t="b">
        <f t="shared" ca="1" si="97"/>
        <v>0</v>
      </c>
      <c r="CJ158" s="11" t="b">
        <f t="shared" ca="1" si="97"/>
        <v>0</v>
      </c>
      <c r="CK158" s="11" t="b">
        <f t="shared" ca="1" si="97"/>
        <v>0</v>
      </c>
      <c r="CL158" s="11" t="b">
        <f t="shared" ca="1" si="97"/>
        <v>0</v>
      </c>
      <c r="CM158" s="11" t="b">
        <f t="shared" ca="1" si="97"/>
        <v>0</v>
      </c>
      <c r="CN158" s="11" t="b">
        <f t="shared" ca="1" si="91"/>
        <v>0</v>
      </c>
      <c r="CO158" s="11" t="b">
        <f t="shared" ca="1" si="84"/>
        <v>0</v>
      </c>
      <c r="CP158" t="s">
        <v>92</v>
      </c>
    </row>
    <row r="159" spans="1:94">
      <c r="A159" t="s">
        <v>93</v>
      </c>
      <c r="B159" t="s">
        <v>94</v>
      </c>
      <c r="C159" t="s">
        <v>53</v>
      </c>
      <c r="D159" t="s">
        <v>70</v>
      </c>
      <c r="E159" t="s">
        <v>95</v>
      </c>
      <c r="F159" t="s">
        <v>56</v>
      </c>
      <c r="G159" t="s">
        <v>96</v>
      </c>
      <c r="H159" t="s">
        <v>97</v>
      </c>
      <c r="I159" t="str">
        <f t="shared" si="78"/>
        <v>uk</v>
      </c>
      <c r="J159" t="s">
        <v>74</v>
      </c>
      <c r="K159" t="s">
        <v>98</v>
      </c>
      <c r="L159">
        <v>4</v>
      </c>
      <c r="M159">
        <v>4</v>
      </c>
      <c r="N159">
        <v>4</v>
      </c>
      <c r="O159">
        <v>2</v>
      </c>
      <c r="P159">
        <v>5</v>
      </c>
      <c r="Q159">
        <v>5</v>
      </c>
      <c r="R159">
        <v>5</v>
      </c>
      <c r="S159">
        <v>1</v>
      </c>
      <c r="T159">
        <v>2</v>
      </c>
      <c r="V159">
        <v>2</v>
      </c>
      <c r="W159">
        <v>5</v>
      </c>
      <c r="X159">
        <v>2</v>
      </c>
      <c r="Y159">
        <v>3</v>
      </c>
      <c r="Z159">
        <v>0</v>
      </c>
      <c r="AA159">
        <v>3</v>
      </c>
      <c r="AB159">
        <v>1</v>
      </c>
      <c r="AC159">
        <v>6</v>
      </c>
      <c r="AD159">
        <v>0</v>
      </c>
      <c r="AE159" s="48">
        <f t="shared" si="89"/>
        <v>2</v>
      </c>
      <c r="AF159" s="35">
        <v>2</v>
      </c>
      <c r="AG159">
        <v>2</v>
      </c>
      <c r="AH159">
        <v>0</v>
      </c>
      <c r="AI159">
        <v>0</v>
      </c>
      <c r="AJ159">
        <v>5</v>
      </c>
      <c r="AK159">
        <v>1</v>
      </c>
      <c r="AL159">
        <v>1</v>
      </c>
      <c r="AM159">
        <v>0</v>
      </c>
      <c r="AN159" s="48">
        <f t="shared" si="85"/>
        <v>1.375</v>
      </c>
      <c r="AO159">
        <v>0</v>
      </c>
      <c r="AP159">
        <v>1</v>
      </c>
      <c r="AQ159">
        <v>0</v>
      </c>
      <c r="AR159">
        <v>0</v>
      </c>
      <c r="AS159">
        <v>0</v>
      </c>
      <c r="AT159">
        <v>6</v>
      </c>
      <c r="AU159" s="48">
        <f t="shared" si="86"/>
        <v>0.2</v>
      </c>
      <c r="AV159">
        <v>0</v>
      </c>
      <c r="AW159">
        <f t="shared" si="79"/>
        <v>1.375</v>
      </c>
      <c r="AX159">
        <f t="shared" si="80"/>
        <v>0</v>
      </c>
      <c r="AY159">
        <f t="shared" si="98"/>
        <v>2</v>
      </c>
      <c r="AZ159">
        <f t="shared" si="81"/>
        <v>0</v>
      </c>
      <c r="BA159" t="s">
        <v>86</v>
      </c>
      <c r="BB159" t="s">
        <v>75</v>
      </c>
      <c r="BC159" t="s">
        <v>99</v>
      </c>
      <c r="BD159">
        <v>3</v>
      </c>
      <c r="BF159">
        <f t="shared" si="82"/>
        <v>3</v>
      </c>
      <c r="BG159">
        <v>1</v>
      </c>
      <c r="BH159">
        <v>5</v>
      </c>
      <c r="BI159">
        <v>1</v>
      </c>
      <c r="BJ159" t="s">
        <v>100</v>
      </c>
      <c r="BK159" t="s">
        <v>90</v>
      </c>
      <c r="BL159" s="1">
        <v>2.9745370370370373E-3</v>
      </c>
      <c r="BN159" s="5" t="s">
        <v>1041</v>
      </c>
      <c r="BP159" s="11" t="b">
        <f t="shared" ca="1" si="96"/>
        <v>0</v>
      </c>
      <c r="BQ159" s="11" t="b">
        <f t="shared" ca="1" si="96"/>
        <v>0</v>
      </c>
      <c r="BR159" s="11" t="b">
        <f t="shared" ca="1" si="96"/>
        <v>0</v>
      </c>
      <c r="BS159" s="11" t="b">
        <f t="shared" ca="1" si="96"/>
        <v>0</v>
      </c>
      <c r="BT159" s="11" t="b">
        <f t="shared" ca="1" si="96"/>
        <v>0</v>
      </c>
      <c r="BU159" s="11" t="b">
        <f t="shared" ca="1" si="96"/>
        <v>0</v>
      </c>
      <c r="BX159" s="11" t="b">
        <f t="shared" ca="1" si="83"/>
        <v>0</v>
      </c>
      <c r="BY159" s="11" t="b">
        <f t="shared" si="90"/>
        <v>0</v>
      </c>
      <c r="BZ159" s="11" t="b">
        <f t="shared" ca="1" si="97"/>
        <v>0</v>
      </c>
      <c r="CA159" s="11" t="b">
        <f t="shared" ca="1" si="97"/>
        <v>0</v>
      </c>
      <c r="CB159" s="11" t="b">
        <f t="shared" ca="1" si="97"/>
        <v>0</v>
      </c>
      <c r="CC159" s="11" t="b">
        <f t="shared" ca="1" si="97"/>
        <v>0</v>
      </c>
      <c r="CD159" s="11" t="b">
        <f t="shared" ca="1" si="97"/>
        <v>0</v>
      </c>
      <c r="CE159" s="11" t="b">
        <f t="shared" ca="1" si="97"/>
        <v>0</v>
      </c>
      <c r="CF159" s="11" t="b">
        <f t="shared" ca="1" si="97"/>
        <v>0</v>
      </c>
      <c r="CG159" s="11" t="b">
        <f t="shared" ca="1" si="97"/>
        <v>0</v>
      </c>
      <c r="CH159" s="11" t="b">
        <f t="shared" ca="1" si="97"/>
        <v>0</v>
      </c>
      <c r="CI159" s="11" t="b">
        <f t="shared" ca="1" si="97"/>
        <v>0</v>
      </c>
      <c r="CJ159" s="11" t="b">
        <f t="shared" ca="1" si="97"/>
        <v>0</v>
      </c>
      <c r="CK159" s="11" t="b">
        <f t="shared" ca="1" si="97"/>
        <v>0</v>
      </c>
      <c r="CL159" s="11" t="b">
        <f t="shared" ca="1" si="97"/>
        <v>0</v>
      </c>
      <c r="CM159" s="11" t="b">
        <f t="shared" ca="1" si="97"/>
        <v>0</v>
      </c>
      <c r="CN159" s="11" t="b">
        <f t="shared" ca="1" si="91"/>
        <v>0</v>
      </c>
      <c r="CO159" s="11" t="b">
        <f t="shared" ca="1" si="84"/>
        <v>0</v>
      </c>
    </row>
    <row r="160" spans="1:94">
      <c r="A160" t="s">
        <v>101</v>
      </c>
      <c r="B160" t="s">
        <v>102</v>
      </c>
      <c r="C160" t="s">
        <v>53</v>
      </c>
      <c r="D160" t="s">
        <v>70</v>
      </c>
      <c r="E160" t="s">
        <v>71</v>
      </c>
      <c r="F160" t="s">
        <v>56</v>
      </c>
      <c r="G160" t="s">
        <v>72</v>
      </c>
      <c r="H160" t="s">
        <v>73</v>
      </c>
      <c r="I160" t="str">
        <f t="shared" si="78"/>
        <v>USA</v>
      </c>
      <c r="J160" t="s">
        <v>59</v>
      </c>
      <c r="K160" t="s">
        <v>103</v>
      </c>
      <c r="L160">
        <v>2</v>
      </c>
      <c r="M160">
        <v>3</v>
      </c>
      <c r="N160">
        <v>6</v>
      </c>
      <c r="O160">
        <v>2</v>
      </c>
      <c r="P160">
        <v>1</v>
      </c>
      <c r="Q160">
        <v>2</v>
      </c>
      <c r="R160">
        <v>3</v>
      </c>
      <c r="S160">
        <v>1</v>
      </c>
      <c r="T160">
        <v>3</v>
      </c>
      <c r="V160">
        <v>6</v>
      </c>
      <c r="W160">
        <v>6</v>
      </c>
      <c r="X160">
        <v>5</v>
      </c>
      <c r="Y160">
        <v>6</v>
      </c>
      <c r="Z160">
        <v>6</v>
      </c>
      <c r="AA160">
        <v>6</v>
      </c>
      <c r="AB160">
        <v>5</v>
      </c>
      <c r="AC160">
        <v>0</v>
      </c>
      <c r="AD160">
        <v>6</v>
      </c>
      <c r="AE160" s="48">
        <f t="shared" si="89"/>
        <v>5.75</v>
      </c>
      <c r="AF160" s="35">
        <v>5</v>
      </c>
      <c r="AG160">
        <v>4</v>
      </c>
      <c r="AH160">
        <v>6</v>
      </c>
      <c r="AI160">
        <v>3</v>
      </c>
      <c r="AJ160">
        <v>5</v>
      </c>
      <c r="AK160">
        <v>6</v>
      </c>
      <c r="AL160">
        <v>6</v>
      </c>
      <c r="AM160">
        <v>3</v>
      </c>
      <c r="AN160" s="48">
        <f t="shared" si="85"/>
        <v>4.75</v>
      </c>
      <c r="AO160">
        <v>4</v>
      </c>
      <c r="AP160">
        <v>4</v>
      </c>
      <c r="AQ160">
        <v>5</v>
      </c>
      <c r="AR160">
        <v>5</v>
      </c>
      <c r="AS160">
        <v>5</v>
      </c>
      <c r="AT160">
        <v>6</v>
      </c>
      <c r="AU160" s="48">
        <f t="shared" si="86"/>
        <v>4.5999999999999996</v>
      </c>
      <c r="AV160">
        <v>2</v>
      </c>
      <c r="AW160">
        <f t="shared" si="79"/>
        <v>4.75</v>
      </c>
      <c r="AX160">
        <f t="shared" si="80"/>
        <v>1</v>
      </c>
      <c r="AY160">
        <f t="shared" si="98"/>
        <v>5.75</v>
      </c>
      <c r="AZ160">
        <f t="shared" si="81"/>
        <v>1</v>
      </c>
      <c r="BA160" t="s">
        <v>86</v>
      </c>
      <c r="BB160" t="s">
        <v>104</v>
      </c>
      <c r="BC160" t="s">
        <v>105</v>
      </c>
      <c r="BD160">
        <v>2</v>
      </c>
      <c r="BF160">
        <f t="shared" si="82"/>
        <v>2</v>
      </c>
      <c r="BG160">
        <v>1</v>
      </c>
      <c r="BH160">
        <v>2</v>
      </c>
      <c r="BI160">
        <v>1</v>
      </c>
      <c r="BJ160" t="s">
        <v>106</v>
      </c>
      <c r="BK160" t="s">
        <v>90</v>
      </c>
      <c r="BL160" s="1">
        <v>1.9675925925925928E-3</v>
      </c>
      <c r="BN160" s="5" t="s">
        <v>1041</v>
      </c>
      <c r="BP160" s="11" t="b">
        <f t="shared" ca="1" si="96"/>
        <v>0</v>
      </c>
      <c r="BQ160" s="11" t="b">
        <f t="shared" ca="1" si="96"/>
        <v>0</v>
      </c>
      <c r="BR160" s="11" t="b">
        <f t="shared" ca="1" si="96"/>
        <v>0</v>
      </c>
      <c r="BS160" s="11" t="b">
        <f t="shared" ca="1" si="96"/>
        <v>0</v>
      </c>
      <c r="BT160" s="11" t="b">
        <f t="shared" ca="1" si="96"/>
        <v>0</v>
      </c>
      <c r="BU160" s="11" t="b">
        <f t="shared" ca="1" si="96"/>
        <v>0</v>
      </c>
      <c r="BX160" s="11" t="b">
        <f t="shared" ca="1" si="83"/>
        <v>0</v>
      </c>
      <c r="BY160" s="11" t="b">
        <f t="shared" si="90"/>
        <v>0</v>
      </c>
      <c r="BZ160" s="11" t="b">
        <f t="shared" ca="1" si="97"/>
        <v>0</v>
      </c>
      <c r="CA160" s="11" t="b">
        <f t="shared" ca="1" si="97"/>
        <v>0</v>
      </c>
      <c r="CB160" s="11" t="b">
        <f t="shared" ca="1" si="97"/>
        <v>0</v>
      </c>
      <c r="CC160" s="11" t="b">
        <f t="shared" ca="1" si="97"/>
        <v>0</v>
      </c>
      <c r="CD160" s="11" t="b">
        <f t="shared" ca="1" si="97"/>
        <v>0</v>
      </c>
      <c r="CE160" s="11" t="b">
        <f t="shared" ca="1" si="97"/>
        <v>0</v>
      </c>
      <c r="CF160" s="11" t="b">
        <f t="shared" ca="1" si="97"/>
        <v>0</v>
      </c>
      <c r="CG160" s="11" t="b">
        <f t="shared" ca="1" si="97"/>
        <v>0</v>
      </c>
      <c r="CH160" s="11" t="b">
        <f t="shared" ca="1" si="97"/>
        <v>0</v>
      </c>
      <c r="CI160" s="11" t="b">
        <f t="shared" ca="1" si="97"/>
        <v>0</v>
      </c>
      <c r="CJ160" s="11" t="b">
        <f t="shared" ca="1" si="97"/>
        <v>0</v>
      </c>
      <c r="CK160" s="11" t="b">
        <f t="shared" ca="1" si="97"/>
        <v>0</v>
      </c>
      <c r="CL160" s="11" t="b">
        <f t="shared" ca="1" si="97"/>
        <v>0</v>
      </c>
      <c r="CM160" s="11" t="b">
        <f t="shared" ca="1" si="97"/>
        <v>0</v>
      </c>
      <c r="CN160" s="11" t="b">
        <f t="shared" ca="1" si="91"/>
        <v>0</v>
      </c>
      <c r="CO160" s="11" t="b">
        <f t="shared" ca="1" si="84"/>
        <v>0</v>
      </c>
    </row>
    <row r="161" spans="1:94">
      <c r="A161" t="s">
        <v>107</v>
      </c>
      <c r="B161" t="s">
        <v>108</v>
      </c>
      <c r="C161" t="s">
        <v>53</v>
      </c>
      <c r="D161" t="s">
        <v>70</v>
      </c>
      <c r="E161" t="s">
        <v>71</v>
      </c>
      <c r="F161" t="s">
        <v>56</v>
      </c>
      <c r="G161" t="s">
        <v>72</v>
      </c>
      <c r="H161" t="s">
        <v>109</v>
      </c>
      <c r="I161" t="str">
        <f t="shared" ref="I161:I177" si="99">H161</f>
        <v>UK</v>
      </c>
      <c r="J161" t="s">
        <v>59</v>
      </c>
      <c r="K161" t="s">
        <v>98</v>
      </c>
      <c r="L161">
        <v>4</v>
      </c>
      <c r="M161">
        <v>4</v>
      </c>
      <c r="N161">
        <v>3</v>
      </c>
      <c r="O161">
        <v>2</v>
      </c>
      <c r="P161">
        <v>3</v>
      </c>
      <c r="Q161">
        <v>4</v>
      </c>
      <c r="R161">
        <v>4</v>
      </c>
      <c r="S161">
        <v>1</v>
      </c>
      <c r="T161">
        <v>2</v>
      </c>
      <c r="V161">
        <v>5</v>
      </c>
      <c r="W161">
        <v>4</v>
      </c>
      <c r="X161">
        <v>4</v>
      </c>
      <c r="Y161">
        <v>4</v>
      </c>
      <c r="Z161">
        <v>4</v>
      </c>
      <c r="AA161">
        <v>5</v>
      </c>
      <c r="AB161">
        <v>4</v>
      </c>
      <c r="AC161">
        <v>1</v>
      </c>
      <c r="AD161">
        <v>5</v>
      </c>
      <c r="AE161" s="48">
        <f t="shared" si="89"/>
        <v>4.375</v>
      </c>
      <c r="AF161" s="35">
        <v>4</v>
      </c>
      <c r="AG161">
        <v>6</v>
      </c>
      <c r="AH161">
        <v>5</v>
      </c>
      <c r="AI161">
        <v>5</v>
      </c>
      <c r="AJ161">
        <v>6</v>
      </c>
      <c r="AK161">
        <v>5</v>
      </c>
      <c r="AL161">
        <v>5</v>
      </c>
      <c r="AM161">
        <v>3</v>
      </c>
      <c r="AN161" s="48">
        <f t="shared" si="85"/>
        <v>4.875</v>
      </c>
      <c r="AO161">
        <v>3</v>
      </c>
      <c r="AP161">
        <v>3</v>
      </c>
      <c r="AQ161">
        <v>4</v>
      </c>
      <c r="AR161">
        <v>4</v>
      </c>
      <c r="AS161">
        <v>4</v>
      </c>
      <c r="AT161">
        <v>6</v>
      </c>
      <c r="AU161" s="48">
        <f t="shared" si="86"/>
        <v>3.6</v>
      </c>
      <c r="AV161">
        <v>1</v>
      </c>
      <c r="AW161">
        <f t="shared" ref="AW161:AW177" si="100">AVERAGE(AF161,AG161,AH161,AI161,AJ161,AK161,AL161,AM161)</f>
        <v>4.875</v>
      </c>
      <c r="AX161">
        <f t="shared" ref="AX161:AX177" si="101">IF(AW161&gt;3,1,0)</f>
        <v>1</v>
      </c>
      <c r="AY161">
        <f t="shared" si="98"/>
        <v>4.375</v>
      </c>
      <c r="AZ161">
        <f t="shared" ref="AZ161:AZ177" si="102">IF(AY161&gt;3, 1, 0)</f>
        <v>1</v>
      </c>
      <c r="BA161" t="s">
        <v>61</v>
      </c>
      <c r="BB161" t="s">
        <v>110</v>
      </c>
      <c r="BC161" t="s">
        <v>111</v>
      </c>
      <c r="BD161">
        <v>1</v>
      </c>
      <c r="BF161">
        <f t="shared" ref="BF161:BF177" si="103">IF(BE161="",BD161,BE161)</f>
        <v>1</v>
      </c>
      <c r="BG161">
        <v>1</v>
      </c>
      <c r="BH161">
        <v>2</v>
      </c>
      <c r="BI161">
        <v>1</v>
      </c>
      <c r="BJ161" t="s">
        <v>64</v>
      </c>
      <c r="BK161" t="s">
        <v>65</v>
      </c>
      <c r="BL161" s="1">
        <v>3.3449074074074071E-3</v>
      </c>
      <c r="BM161" t="s">
        <v>112</v>
      </c>
      <c r="BN161" s="5" t="s">
        <v>1042</v>
      </c>
      <c r="BP161" s="11" t="b">
        <f t="shared" ref="BP161:BU170" ca="1" si="104">ISNUMBER(SEARCH(BP$2,$BO161))</f>
        <v>0</v>
      </c>
      <c r="BQ161" s="11" t="b">
        <f t="shared" ca="1" si="104"/>
        <v>0</v>
      </c>
      <c r="BR161" s="11" t="b">
        <f t="shared" ca="1" si="104"/>
        <v>0</v>
      </c>
      <c r="BS161" s="11" t="b">
        <f t="shared" ca="1" si="104"/>
        <v>0</v>
      </c>
      <c r="BT161" s="11" t="b">
        <f t="shared" ca="1" si="104"/>
        <v>0</v>
      </c>
      <c r="BU161" s="11" t="b">
        <f t="shared" ca="1" si="104"/>
        <v>0</v>
      </c>
      <c r="BV161" s="5" t="s">
        <v>1045</v>
      </c>
      <c r="BW161" s="5" t="s">
        <v>1073</v>
      </c>
      <c r="BX161" s="11" t="b">
        <f t="shared" ref="BX161:BX177" ca="1" si="105">ISNUMBER(SEARCH($BX$2,BV161))</f>
        <v>0</v>
      </c>
      <c r="BY161" s="11" t="b">
        <f t="shared" si="90"/>
        <v>0</v>
      </c>
      <c r="BZ161" s="11" t="b">
        <f t="shared" ref="BZ161:CM170" ca="1" si="106">ISNUMBER(SEARCH(BZ$2,$BV161))</f>
        <v>0</v>
      </c>
      <c r="CA161" s="11" t="b">
        <f t="shared" ca="1" si="106"/>
        <v>1</v>
      </c>
      <c r="CB161" s="11" t="b">
        <f t="shared" ca="1" si="106"/>
        <v>0</v>
      </c>
      <c r="CC161" s="11" t="b">
        <f t="shared" ca="1" si="106"/>
        <v>0</v>
      </c>
      <c r="CD161" s="11" t="b">
        <f t="shared" ca="1" si="106"/>
        <v>0</v>
      </c>
      <c r="CE161" s="11" t="b">
        <f t="shared" ca="1" si="106"/>
        <v>0</v>
      </c>
      <c r="CF161" s="11" t="b">
        <f t="shared" ca="1" si="106"/>
        <v>0</v>
      </c>
      <c r="CG161" s="11" t="b">
        <f t="shared" ca="1" si="106"/>
        <v>0</v>
      </c>
      <c r="CH161" s="11" t="b">
        <f t="shared" ca="1" si="106"/>
        <v>0</v>
      </c>
      <c r="CI161" s="11" t="b">
        <f t="shared" ca="1" si="106"/>
        <v>0</v>
      </c>
      <c r="CJ161" s="11" t="b">
        <f t="shared" ca="1" si="106"/>
        <v>1</v>
      </c>
      <c r="CK161" s="11" t="b">
        <f t="shared" ca="1" si="106"/>
        <v>0</v>
      </c>
      <c r="CL161" s="11" t="b">
        <f t="shared" ca="1" si="106"/>
        <v>0</v>
      </c>
      <c r="CM161" s="11" t="b">
        <f t="shared" ca="1" si="106"/>
        <v>0</v>
      </c>
      <c r="CN161" s="11" t="b">
        <f t="shared" ca="1" si="91"/>
        <v>1</v>
      </c>
      <c r="CO161" s="11" t="b">
        <f t="shared" ref="CO161:CO177" ca="1" si="107">ISNUMBER(SEARCH($CO$2,$BW161))</f>
        <v>0</v>
      </c>
      <c r="CP161" t="s">
        <v>113</v>
      </c>
    </row>
    <row r="162" spans="1:94">
      <c r="A162" t="s">
        <v>122</v>
      </c>
      <c r="B162" t="s">
        <v>123</v>
      </c>
      <c r="C162" t="s">
        <v>53</v>
      </c>
      <c r="D162" t="s">
        <v>81</v>
      </c>
      <c r="E162" t="s">
        <v>55</v>
      </c>
      <c r="F162" t="s">
        <v>56</v>
      </c>
      <c r="G162" t="s">
        <v>124</v>
      </c>
      <c r="H162" t="s">
        <v>125</v>
      </c>
      <c r="I162" t="str">
        <f t="shared" si="99"/>
        <v>United Kingdom</v>
      </c>
      <c r="J162" t="s">
        <v>74</v>
      </c>
      <c r="K162" t="s">
        <v>98</v>
      </c>
      <c r="L162">
        <v>4</v>
      </c>
      <c r="M162">
        <v>4</v>
      </c>
      <c r="N162">
        <v>3</v>
      </c>
      <c r="O162">
        <v>4</v>
      </c>
      <c r="P162">
        <v>6</v>
      </c>
      <c r="Q162">
        <v>4</v>
      </c>
      <c r="R162">
        <v>3</v>
      </c>
      <c r="S162">
        <v>1</v>
      </c>
      <c r="T162">
        <v>2</v>
      </c>
      <c r="V162">
        <v>1</v>
      </c>
      <c r="W162">
        <v>6</v>
      </c>
      <c r="X162">
        <v>1</v>
      </c>
      <c r="Y162">
        <v>2</v>
      </c>
      <c r="Z162">
        <v>2</v>
      </c>
      <c r="AA162">
        <v>2</v>
      </c>
      <c r="AB162">
        <v>0</v>
      </c>
      <c r="AC162">
        <v>6</v>
      </c>
      <c r="AD162">
        <v>0</v>
      </c>
      <c r="AE162" s="48">
        <f t="shared" si="89"/>
        <v>1.75</v>
      </c>
      <c r="AF162" s="35">
        <v>2</v>
      </c>
      <c r="AG162">
        <v>6</v>
      </c>
      <c r="AH162">
        <v>0</v>
      </c>
      <c r="AI162">
        <v>1</v>
      </c>
      <c r="AJ162">
        <v>3</v>
      </c>
      <c r="AK162">
        <v>1</v>
      </c>
      <c r="AL162">
        <v>0</v>
      </c>
      <c r="AM162">
        <v>0</v>
      </c>
      <c r="AN162" s="48">
        <f t="shared" si="85"/>
        <v>1.625</v>
      </c>
      <c r="AO162">
        <v>1</v>
      </c>
      <c r="AP162">
        <v>1</v>
      </c>
      <c r="AQ162">
        <v>1</v>
      </c>
      <c r="AR162">
        <v>1</v>
      </c>
      <c r="AS162">
        <v>1</v>
      </c>
      <c r="AT162">
        <v>6</v>
      </c>
      <c r="AU162" s="48">
        <f t="shared" si="86"/>
        <v>1</v>
      </c>
      <c r="AV162">
        <v>1</v>
      </c>
      <c r="AW162">
        <f t="shared" si="100"/>
        <v>1.625</v>
      </c>
      <c r="AX162">
        <f t="shared" si="101"/>
        <v>0</v>
      </c>
      <c r="AY162">
        <f t="shared" si="98"/>
        <v>1.75</v>
      </c>
      <c r="AZ162">
        <f t="shared" si="102"/>
        <v>0</v>
      </c>
      <c r="BA162" t="s">
        <v>61</v>
      </c>
      <c r="BB162" t="s">
        <v>126</v>
      </c>
      <c r="BC162" t="s">
        <v>127</v>
      </c>
      <c r="BD162">
        <v>1</v>
      </c>
      <c r="BF162">
        <f t="shared" si="103"/>
        <v>1</v>
      </c>
      <c r="BG162">
        <v>1</v>
      </c>
      <c r="BH162">
        <v>3</v>
      </c>
      <c r="BI162">
        <v>1</v>
      </c>
      <c r="BJ162" t="s">
        <v>128</v>
      </c>
      <c r="BK162" t="s">
        <v>65</v>
      </c>
      <c r="BL162" s="1">
        <v>5.0694444444444441E-3</v>
      </c>
      <c r="BM162" t="s">
        <v>129</v>
      </c>
      <c r="BN162" s="5" t="s">
        <v>1042</v>
      </c>
      <c r="BP162" s="11" t="b">
        <f t="shared" ca="1" si="104"/>
        <v>0</v>
      </c>
      <c r="BQ162" s="11" t="b">
        <f t="shared" ca="1" si="104"/>
        <v>0</v>
      </c>
      <c r="BR162" s="11" t="b">
        <f t="shared" ca="1" si="104"/>
        <v>0</v>
      </c>
      <c r="BS162" s="11" t="b">
        <f t="shared" ca="1" si="104"/>
        <v>0</v>
      </c>
      <c r="BT162" s="11" t="b">
        <f t="shared" ca="1" si="104"/>
        <v>0</v>
      </c>
      <c r="BU162" s="11" t="b">
        <f t="shared" ca="1" si="104"/>
        <v>0</v>
      </c>
      <c r="BV162" s="5" t="s">
        <v>1047</v>
      </c>
      <c r="BW162" s="5" t="s">
        <v>1129</v>
      </c>
      <c r="BX162" s="11" t="b">
        <f t="shared" ca="1" si="105"/>
        <v>0</v>
      </c>
      <c r="BY162" s="11" t="b">
        <f t="shared" si="90"/>
        <v>0</v>
      </c>
      <c r="BZ162" s="11" t="b">
        <f t="shared" ca="1" si="106"/>
        <v>1</v>
      </c>
      <c r="CA162" s="11" t="b">
        <f t="shared" ca="1" si="106"/>
        <v>0</v>
      </c>
      <c r="CB162" s="11" t="b">
        <f t="shared" ca="1" si="106"/>
        <v>0</v>
      </c>
      <c r="CC162" s="11" t="b">
        <f t="shared" ca="1" si="106"/>
        <v>0</v>
      </c>
      <c r="CD162" s="11" t="b">
        <f t="shared" ca="1" si="106"/>
        <v>0</v>
      </c>
      <c r="CE162" s="11" t="b">
        <f t="shared" ca="1" si="106"/>
        <v>0</v>
      </c>
      <c r="CF162" s="11" t="b">
        <f t="shared" ca="1" si="106"/>
        <v>0</v>
      </c>
      <c r="CG162" s="11" t="b">
        <f t="shared" ca="1" si="106"/>
        <v>0</v>
      </c>
      <c r="CH162" s="11" t="b">
        <f t="shared" ca="1" si="106"/>
        <v>0</v>
      </c>
      <c r="CI162" s="11" t="b">
        <f t="shared" ca="1" si="106"/>
        <v>0</v>
      </c>
      <c r="CJ162" s="11" t="b">
        <f t="shared" ca="1" si="106"/>
        <v>0</v>
      </c>
      <c r="CK162" s="11" t="b">
        <f t="shared" ca="1" si="106"/>
        <v>0</v>
      </c>
      <c r="CL162" s="11" t="b">
        <f t="shared" ca="1" si="106"/>
        <v>0</v>
      </c>
      <c r="CM162" s="11" t="b">
        <f t="shared" ca="1" si="106"/>
        <v>0</v>
      </c>
      <c r="CN162" s="11" t="b">
        <f t="shared" ca="1" si="91"/>
        <v>0</v>
      </c>
      <c r="CO162" s="11" t="b">
        <f t="shared" ca="1" si="107"/>
        <v>0</v>
      </c>
    </row>
    <row r="163" spans="1:94">
      <c r="A163" t="s">
        <v>142</v>
      </c>
      <c r="B163" t="s">
        <v>143</v>
      </c>
      <c r="C163" t="s">
        <v>53</v>
      </c>
      <c r="D163" t="s">
        <v>70</v>
      </c>
      <c r="E163" t="s">
        <v>144</v>
      </c>
      <c r="F163" t="s">
        <v>132</v>
      </c>
      <c r="G163" t="s">
        <v>96</v>
      </c>
      <c r="H163" t="s">
        <v>84</v>
      </c>
      <c r="I163" t="str">
        <f t="shared" si="99"/>
        <v>United States</v>
      </c>
      <c r="J163" t="s">
        <v>59</v>
      </c>
      <c r="K163" t="s">
        <v>60</v>
      </c>
      <c r="L163">
        <v>3</v>
      </c>
      <c r="M163">
        <v>1</v>
      </c>
      <c r="N163">
        <v>0</v>
      </c>
      <c r="O163">
        <v>1</v>
      </c>
      <c r="P163">
        <v>0</v>
      </c>
      <c r="Q163">
        <v>2</v>
      </c>
      <c r="R163">
        <v>0</v>
      </c>
      <c r="S163">
        <v>1</v>
      </c>
      <c r="T163">
        <v>3</v>
      </c>
      <c r="V163">
        <v>1</v>
      </c>
      <c r="W163">
        <v>3</v>
      </c>
      <c r="X163">
        <v>1</v>
      </c>
      <c r="Y163">
        <v>3</v>
      </c>
      <c r="Z163">
        <v>0</v>
      </c>
      <c r="AA163">
        <v>5</v>
      </c>
      <c r="AB163">
        <v>0</v>
      </c>
      <c r="AC163">
        <v>6</v>
      </c>
      <c r="AD163">
        <v>0</v>
      </c>
      <c r="AE163" s="48">
        <f t="shared" si="89"/>
        <v>1.625</v>
      </c>
      <c r="AF163" s="35">
        <v>1</v>
      </c>
      <c r="AG163">
        <v>3</v>
      </c>
      <c r="AH163">
        <v>0</v>
      </c>
      <c r="AI163">
        <v>0</v>
      </c>
      <c r="AJ163">
        <v>5</v>
      </c>
      <c r="AK163">
        <v>0</v>
      </c>
      <c r="AL163">
        <v>3</v>
      </c>
      <c r="AM163">
        <v>1</v>
      </c>
      <c r="AN163" s="48">
        <f t="shared" si="85"/>
        <v>1.625</v>
      </c>
      <c r="AO163">
        <v>0</v>
      </c>
      <c r="AP163">
        <v>0</v>
      </c>
      <c r="AQ163">
        <v>0</v>
      </c>
      <c r="AR163">
        <v>0</v>
      </c>
      <c r="AS163">
        <v>0</v>
      </c>
      <c r="AT163">
        <v>6</v>
      </c>
      <c r="AU163" s="48">
        <f t="shared" si="86"/>
        <v>0</v>
      </c>
      <c r="AV163">
        <v>1</v>
      </c>
      <c r="AW163">
        <f t="shared" si="100"/>
        <v>1.625</v>
      </c>
      <c r="AX163">
        <f t="shared" si="101"/>
        <v>0</v>
      </c>
      <c r="AY163">
        <f t="shared" si="98"/>
        <v>1.625</v>
      </c>
      <c r="AZ163">
        <f t="shared" si="102"/>
        <v>0</v>
      </c>
      <c r="BA163" t="s">
        <v>145</v>
      </c>
      <c r="BB163" t="s">
        <v>146</v>
      </c>
      <c r="BC163" t="s">
        <v>147</v>
      </c>
      <c r="BD163">
        <v>0</v>
      </c>
      <c r="BE163">
        <v>0</v>
      </c>
      <c r="BF163">
        <f t="shared" si="103"/>
        <v>0</v>
      </c>
      <c r="BG163">
        <v>1</v>
      </c>
      <c r="BH163">
        <v>5</v>
      </c>
      <c r="BI163">
        <v>1</v>
      </c>
      <c r="BJ163" t="s">
        <v>148</v>
      </c>
      <c r="BK163" t="s">
        <v>149</v>
      </c>
      <c r="BL163" s="1">
        <v>2.7662037037037034E-3</v>
      </c>
      <c r="BM163" t="s">
        <v>150</v>
      </c>
      <c r="BN163" s="5" t="s">
        <v>1042</v>
      </c>
      <c r="BP163" s="11" t="b">
        <f t="shared" ca="1" si="104"/>
        <v>0</v>
      </c>
      <c r="BQ163" s="11" t="b">
        <f t="shared" ca="1" si="104"/>
        <v>0</v>
      </c>
      <c r="BR163" s="11" t="b">
        <f t="shared" ca="1" si="104"/>
        <v>0</v>
      </c>
      <c r="BS163" s="11" t="b">
        <f t="shared" ca="1" si="104"/>
        <v>0</v>
      </c>
      <c r="BT163" s="11" t="b">
        <f t="shared" ca="1" si="104"/>
        <v>0</v>
      </c>
      <c r="BU163" s="11" t="b">
        <f t="shared" ca="1" si="104"/>
        <v>0</v>
      </c>
      <c r="BV163" s="5" t="s">
        <v>1047</v>
      </c>
      <c r="BW163" s="5" t="s">
        <v>1062</v>
      </c>
      <c r="BX163" s="11" t="b">
        <f t="shared" ca="1" si="105"/>
        <v>0</v>
      </c>
      <c r="BY163" s="11" t="b">
        <f t="shared" si="90"/>
        <v>0</v>
      </c>
      <c r="BZ163" s="11" t="b">
        <f t="shared" ca="1" si="106"/>
        <v>1</v>
      </c>
      <c r="CA163" s="11" t="b">
        <f t="shared" ca="1" si="106"/>
        <v>0</v>
      </c>
      <c r="CB163" s="11" t="b">
        <f t="shared" ca="1" si="106"/>
        <v>0</v>
      </c>
      <c r="CC163" s="11" t="b">
        <f t="shared" ca="1" si="106"/>
        <v>0</v>
      </c>
      <c r="CD163" s="11" t="b">
        <f t="shared" ca="1" si="106"/>
        <v>0</v>
      </c>
      <c r="CE163" s="11" t="b">
        <f t="shared" ca="1" si="106"/>
        <v>0</v>
      </c>
      <c r="CF163" s="11" t="b">
        <f t="shared" ca="1" si="106"/>
        <v>0</v>
      </c>
      <c r="CG163" s="11" t="b">
        <f t="shared" ca="1" si="106"/>
        <v>0</v>
      </c>
      <c r="CH163" s="11" t="b">
        <f t="shared" ca="1" si="106"/>
        <v>0</v>
      </c>
      <c r="CI163" s="11" t="b">
        <f t="shared" ca="1" si="106"/>
        <v>0</v>
      </c>
      <c r="CJ163" s="11" t="b">
        <f t="shared" ca="1" si="106"/>
        <v>0</v>
      </c>
      <c r="CK163" s="11" t="b">
        <f t="shared" ca="1" si="106"/>
        <v>0</v>
      </c>
      <c r="CL163" s="11" t="b">
        <f t="shared" ca="1" si="106"/>
        <v>0</v>
      </c>
      <c r="CM163" s="11" t="b">
        <f t="shared" ca="1" si="106"/>
        <v>0</v>
      </c>
      <c r="CN163" s="11" t="b">
        <f t="shared" ca="1" si="91"/>
        <v>0</v>
      </c>
      <c r="CO163" s="11" t="b">
        <f t="shared" ca="1" si="107"/>
        <v>1</v>
      </c>
      <c r="CP163" t="s">
        <v>151</v>
      </c>
    </row>
    <row r="164" spans="1:94">
      <c r="A164" t="s">
        <v>152</v>
      </c>
      <c r="B164" t="s">
        <v>153</v>
      </c>
      <c r="C164" t="s">
        <v>53</v>
      </c>
      <c r="D164" t="s">
        <v>54</v>
      </c>
      <c r="E164" t="s">
        <v>144</v>
      </c>
      <c r="F164" t="s">
        <v>56</v>
      </c>
      <c r="G164" t="s">
        <v>72</v>
      </c>
      <c r="H164" t="s">
        <v>84</v>
      </c>
      <c r="I164" t="str">
        <f t="shared" si="99"/>
        <v>United States</v>
      </c>
      <c r="J164" t="s">
        <v>74</v>
      </c>
      <c r="K164" t="s">
        <v>60</v>
      </c>
      <c r="L164">
        <v>0</v>
      </c>
      <c r="M164">
        <v>4</v>
      </c>
      <c r="N164">
        <v>0</v>
      </c>
      <c r="O164">
        <v>0</v>
      </c>
      <c r="P164">
        <v>0</v>
      </c>
      <c r="Q164">
        <v>5</v>
      </c>
      <c r="R164">
        <v>0</v>
      </c>
      <c r="S164">
        <v>1</v>
      </c>
      <c r="T164">
        <v>3</v>
      </c>
      <c r="V164">
        <v>4</v>
      </c>
      <c r="W164">
        <v>5</v>
      </c>
      <c r="X164">
        <v>5</v>
      </c>
      <c r="Y164">
        <v>5</v>
      </c>
      <c r="Z164">
        <v>3</v>
      </c>
      <c r="AA164">
        <v>5</v>
      </c>
      <c r="AB164">
        <v>2</v>
      </c>
      <c r="AC164">
        <v>3</v>
      </c>
      <c r="AD164">
        <v>3</v>
      </c>
      <c r="AE164" s="48">
        <f t="shared" si="89"/>
        <v>4</v>
      </c>
      <c r="AF164" s="35">
        <v>4</v>
      </c>
      <c r="AG164">
        <v>6</v>
      </c>
      <c r="AH164">
        <v>5</v>
      </c>
      <c r="AI164">
        <v>5</v>
      </c>
      <c r="AJ164">
        <v>6</v>
      </c>
      <c r="AK164">
        <v>5</v>
      </c>
      <c r="AL164">
        <v>6</v>
      </c>
      <c r="AM164">
        <v>4</v>
      </c>
      <c r="AN164" s="48">
        <f t="shared" si="85"/>
        <v>5.125</v>
      </c>
      <c r="AO164">
        <v>4</v>
      </c>
      <c r="AP164">
        <v>4</v>
      </c>
      <c r="AQ164">
        <v>5</v>
      </c>
      <c r="AR164">
        <v>4</v>
      </c>
      <c r="AS164">
        <v>4</v>
      </c>
      <c r="AT164">
        <v>6</v>
      </c>
      <c r="AU164" s="48">
        <f t="shared" si="86"/>
        <v>4.2</v>
      </c>
      <c r="AV164">
        <v>1</v>
      </c>
      <c r="AW164">
        <f t="shared" si="100"/>
        <v>5.125</v>
      </c>
      <c r="AX164">
        <f t="shared" si="101"/>
        <v>1</v>
      </c>
      <c r="AY164">
        <f t="shared" si="98"/>
        <v>4</v>
      </c>
      <c r="AZ164">
        <f t="shared" si="102"/>
        <v>1</v>
      </c>
      <c r="BA164" t="s">
        <v>86</v>
      </c>
      <c r="BB164" t="s">
        <v>154</v>
      </c>
      <c r="BC164" t="s">
        <v>155</v>
      </c>
      <c r="BD164">
        <v>2</v>
      </c>
      <c r="BF164">
        <f t="shared" si="103"/>
        <v>2</v>
      </c>
      <c r="BG164">
        <v>1</v>
      </c>
      <c r="BH164">
        <v>4</v>
      </c>
      <c r="BI164">
        <v>1</v>
      </c>
      <c r="BJ164" t="s">
        <v>156</v>
      </c>
      <c r="BK164" t="s">
        <v>157</v>
      </c>
      <c r="BL164" s="1">
        <v>2.7083333333333334E-3</v>
      </c>
      <c r="BN164" s="5" t="s">
        <v>1041</v>
      </c>
      <c r="BP164" s="11" t="b">
        <f t="shared" ca="1" si="104"/>
        <v>0</v>
      </c>
      <c r="BQ164" s="11" t="b">
        <f t="shared" ca="1" si="104"/>
        <v>0</v>
      </c>
      <c r="BR164" s="11" t="b">
        <f t="shared" ca="1" si="104"/>
        <v>0</v>
      </c>
      <c r="BS164" s="11" t="b">
        <f t="shared" ca="1" si="104"/>
        <v>0</v>
      </c>
      <c r="BT164" s="11" t="b">
        <f t="shared" ca="1" si="104"/>
        <v>0</v>
      </c>
      <c r="BU164" s="11" t="b">
        <f t="shared" ca="1" si="104"/>
        <v>0</v>
      </c>
      <c r="BX164" s="11" t="b">
        <f t="shared" ca="1" si="105"/>
        <v>0</v>
      </c>
      <c r="BY164" s="11" t="b">
        <f t="shared" ref="BY164:BY177" si="108">ISNUMBER(SEARCH("NLU",BV164))</f>
        <v>0</v>
      </c>
      <c r="BZ164" s="11" t="b">
        <f t="shared" ca="1" si="106"/>
        <v>0</v>
      </c>
      <c r="CA164" s="11" t="b">
        <f t="shared" ca="1" si="106"/>
        <v>0</v>
      </c>
      <c r="CB164" s="11" t="b">
        <f t="shared" ca="1" si="106"/>
        <v>0</v>
      </c>
      <c r="CC164" s="11" t="b">
        <f t="shared" ca="1" si="106"/>
        <v>0</v>
      </c>
      <c r="CD164" s="11" t="b">
        <f t="shared" ca="1" si="106"/>
        <v>0</v>
      </c>
      <c r="CE164" s="11" t="b">
        <f t="shared" ca="1" si="106"/>
        <v>0</v>
      </c>
      <c r="CF164" s="11" t="b">
        <f t="shared" ca="1" si="106"/>
        <v>0</v>
      </c>
      <c r="CG164" s="11" t="b">
        <f t="shared" ca="1" si="106"/>
        <v>0</v>
      </c>
      <c r="CH164" s="11" t="b">
        <f t="shared" ca="1" si="106"/>
        <v>0</v>
      </c>
      <c r="CI164" s="11" t="b">
        <f t="shared" ca="1" si="106"/>
        <v>0</v>
      </c>
      <c r="CJ164" s="11" t="b">
        <f t="shared" ca="1" si="106"/>
        <v>0</v>
      </c>
      <c r="CK164" s="11" t="b">
        <f t="shared" ca="1" si="106"/>
        <v>0</v>
      </c>
      <c r="CL164" s="11" t="b">
        <f t="shared" ca="1" si="106"/>
        <v>0</v>
      </c>
      <c r="CM164" s="11" t="b">
        <f t="shared" ca="1" si="106"/>
        <v>0</v>
      </c>
      <c r="CN164" s="11" t="b">
        <f t="shared" ref="CN164:CN177" ca="1" si="109">ISNUMBER(SEARCH($CN$2,BW164))</f>
        <v>0</v>
      </c>
      <c r="CO164" s="11" t="b">
        <f t="shared" ca="1" si="107"/>
        <v>0</v>
      </c>
    </row>
    <row r="165" spans="1:94">
      <c r="A165" t="s">
        <v>158</v>
      </c>
      <c r="B165" t="s">
        <v>159</v>
      </c>
      <c r="C165" t="s">
        <v>53</v>
      </c>
      <c r="D165" t="s">
        <v>70</v>
      </c>
      <c r="E165" t="s">
        <v>82</v>
      </c>
      <c r="F165" t="s">
        <v>132</v>
      </c>
      <c r="G165" t="s">
        <v>96</v>
      </c>
      <c r="H165" t="s">
        <v>125</v>
      </c>
      <c r="I165" t="str">
        <f t="shared" si="99"/>
        <v>United Kingdom</v>
      </c>
      <c r="J165" t="s">
        <v>74</v>
      </c>
      <c r="K165" t="s">
        <v>98</v>
      </c>
      <c r="L165">
        <v>4</v>
      </c>
      <c r="M165">
        <v>5</v>
      </c>
      <c r="N165">
        <v>5</v>
      </c>
      <c r="O165">
        <v>4</v>
      </c>
      <c r="P165">
        <v>3</v>
      </c>
      <c r="Q165">
        <v>5</v>
      </c>
      <c r="R165">
        <v>2</v>
      </c>
      <c r="S165">
        <v>1</v>
      </c>
      <c r="T165">
        <v>2</v>
      </c>
      <c r="V165">
        <v>6</v>
      </c>
      <c r="W165">
        <v>6</v>
      </c>
      <c r="X165">
        <v>4</v>
      </c>
      <c r="Y165">
        <v>6</v>
      </c>
      <c r="Z165">
        <v>4</v>
      </c>
      <c r="AA165">
        <v>6</v>
      </c>
      <c r="AB165">
        <v>2</v>
      </c>
      <c r="AC165">
        <v>5</v>
      </c>
      <c r="AD165">
        <v>1</v>
      </c>
      <c r="AE165" s="48">
        <f t="shared" si="89"/>
        <v>4.375</v>
      </c>
      <c r="AF165" s="35">
        <v>1</v>
      </c>
      <c r="AG165">
        <v>6</v>
      </c>
      <c r="AH165">
        <v>6</v>
      </c>
      <c r="AI165">
        <v>4</v>
      </c>
      <c r="AJ165">
        <v>6</v>
      </c>
      <c r="AK165">
        <v>1</v>
      </c>
      <c r="AL165">
        <v>6</v>
      </c>
      <c r="AM165">
        <v>6</v>
      </c>
      <c r="AN165" s="48">
        <f t="shared" si="85"/>
        <v>4.5</v>
      </c>
      <c r="AO165">
        <v>1</v>
      </c>
      <c r="AP165">
        <v>2</v>
      </c>
      <c r="AQ165">
        <v>1</v>
      </c>
      <c r="AR165">
        <v>1</v>
      </c>
      <c r="AS165">
        <v>1</v>
      </c>
      <c r="AT165">
        <v>6</v>
      </c>
      <c r="AU165" s="48">
        <f t="shared" si="86"/>
        <v>1.2</v>
      </c>
      <c r="AV165">
        <v>0</v>
      </c>
      <c r="AW165">
        <f t="shared" si="100"/>
        <v>4.5</v>
      </c>
      <c r="AX165">
        <f t="shared" si="101"/>
        <v>1</v>
      </c>
      <c r="AY165">
        <f t="shared" si="98"/>
        <v>4.375</v>
      </c>
      <c r="AZ165">
        <f t="shared" si="102"/>
        <v>1</v>
      </c>
      <c r="BA165" t="s">
        <v>86</v>
      </c>
      <c r="BB165" t="s">
        <v>160</v>
      </c>
      <c r="BC165" t="s">
        <v>161</v>
      </c>
      <c r="BD165">
        <v>2</v>
      </c>
      <c r="BF165">
        <f t="shared" si="103"/>
        <v>2</v>
      </c>
      <c r="BG165">
        <v>1</v>
      </c>
      <c r="BH165">
        <v>5</v>
      </c>
      <c r="BI165">
        <v>1</v>
      </c>
      <c r="BJ165" t="s">
        <v>156</v>
      </c>
      <c r="BK165" t="s">
        <v>157</v>
      </c>
      <c r="BL165" s="1">
        <v>7.6504629629629631E-3</v>
      </c>
      <c r="BM165" t="s">
        <v>162</v>
      </c>
      <c r="BN165" s="5" t="s">
        <v>1042</v>
      </c>
      <c r="BP165" s="11" t="b">
        <f t="shared" ca="1" si="104"/>
        <v>0</v>
      </c>
      <c r="BQ165" s="11" t="b">
        <f t="shared" ca="1" si="104"/>
        <v>0</v>
      </c>
      <c r="BR165" s="11" t="b">
        <f t="shared" ca="1" si="104"/>
        <v>0</v>
      </c>
      <c r="BS165" s="11" t="b">
        <f t="shared" ca="1" si="104"/>
        <v>0</v>
      </c>
      <c r="BT165" s="11" t="b">
        <f t="shared" ca="1" si="104"/>
        <v>0</v>
      </c>
      <c r="BU165" s="11" t="b">
        <f t="shared" ca="1" si="104"/>
        <v>0</v>
      </c>
      <c r="BV165" s="5" t="s">
        <v>1047</v>
      </c>
      <c r="BW165" s="5" t="s">
        <v>1130</v>
      </c>
      <c r="BX165" s="11" t="b">
        <f t="shared" ca="1" si="105"/>
        <v>0</v>
      </c>
      <c r="BY165" s="11" t="b">
        <f t="shared" si="108"/>
        <v>0</v>
      </c>
      <c r="BZ165" s="11" t="b">
        <f t="shared" ca="1" si="106"/>
        <v>1</v>
      </c>
      <c r="CA165" s="11" t="b">
        <f t="shared" ca="1" si="106"/>
        <v>0</v>
      </c>
      <c r="CB165" s="11" t="b">
        <f t="shared" ca="1" si="106"/>
        <v>0</v>
      </c>
      <c r="CC165" s="11" t="b">
        <f t="shared" ca="1" si="106"/>
        <v>0</v>
      </c>
      <c r="CD165" s="11" t="b">
        <f t="shared" ca="1" si="106"/>
        <v>0</v>
      </c>
      <c r="CE165" s="11" t="b">
        <f t="shared" ca="1" si="106"/>
        <v>0</v>
      </c>
      <c r="CF165" s="11" t="b">
        <f t="shared" ca="1" si="106"/>
        <v>0</v>
      </c>
      <c r="CG165" s="11" t="b">
        <f t="shared" ca="1" si="106"/>
        <v>0</v>
      </c>
      <c r="CH165" s="11" t="b">
        <f t="shared" ca="1" si="106"/>
        <v>0</v>
      </c>
      <c r="CI165" s="11" t="b">
        <f t="shared" ca="1" si="106"/>
        <v>0</v>
      </c>
      <c r="CJ165" s="11" t="b">
        <f t="shared" ca="1" si="106"/>
        <v>0</v>
      </c>
      <c r="CK165" s="11" t="b">
        <f t="shared" ca="1" si="106"/>
        <v>0</v>
      </c>
      <c r="CL165" s="11" t="b">
        <f t="shared" ca="1" si="106"/>
        <v>0</v>
      </c>
      <c r="CM165" s="11" t="b">
        <f t="shared" ca="1" si="106"/>
        <v>0</v>
      </c>
      <c r="CN165" s="11" t="b">
        <f t="shared" ca="1" si="109"/>
        <v>0</v>
      </c>
      <c r="CO165" s="11" t="b">
        <f t="shared" ca="1" si="107"/>
        <v>0</v>
      </c>
      <c r="CP165" t="s">
        <v>163</v>
      </c>
    </row>
    <row r="166" spans="1:94">
      <c r="A166" t="s">
        <v>164</v>
      </c>
      <c r="B166" t="s">
        <v>165</v>
      </c>
      <c r="C166" t="s">
        <v>53</v>
      </c>
      <c r="D166" t="s">
        <v>54</v>
      </c>
      <c r="E166" t="s">
        <v>144</v>
      </c>
      <c r="F166" t="s">
        <v>116</v>
      </c>
      <c r="G166" t="s">
        <v>96</v>
      </c>
      <c r="H166" t="s">
        <v>125</v>
      </c>
      <c r="I166" t="str">
        <f t="shared" si="99"/>
        <v>United Kingdom</v>
      </c>
      <c r="J166" t="s">
        <v>74</v>
      </c>
      <c r="K166" t="s">
        <v>98</v>
      </c>
      <c r="L166">
        <v>3</v>
      </c>
      <c r="M166">
        <v>5</v>
      </c>
      <c r="N166">
        <v>4</v>
      </c>
      <c r="O166">
        <v>4</v>
      </c>
      <c r="P166">
        <v>4</v>
      </c>
      <c r="Q166">
        <v>5</v>
      </c>
      <c r="R166">
        <v>4</v>
      </c>
      <c r="S166">
        <v>1</v>
      </c>
      <c r="T166">
        <v>2</v>
      </c>
      <c r="V166">
        <v>4</v>
      </c>
      <c r="W166">
        <v>5</v>
      </c>
      <c r="X166">
        <v>2</v>
      </c>
      <c r="Y166">
        <v>4</v>
      </c>
      <c r="Z166">
        <v>4</v>
      </c>
      <c r="AA166">
        <v>4</v>
      </c>
      <c r="AB166">
        <v>3</v>
      </c>
      <c r="AC166">
        <v>2</v>
      </c>
      <c r="AD166">
        <v>4</v>
      </c>
      <c r="AE166" s="48">
        <f t="shared" si="89"/>
        <v>3.75</v>
      </c>
      <c r="AF166" s="35">
        <v>2</v>
      </c>
      <c r="AG166">
        <v>1</v>
      </c>
      <c r="AH166">
        <v>4</v>
      </c>
      <c r="AI166">
        <v>1</v>
      </c>
      <c r="AJ166">
        <v>4</v>
      </c>
      <c r="AK166">
        <v>2</v>
      </c>
      <c r="AL166">
        <v>4</v>
      </c>
      <c r="AM166">
        <v>1</v>
      </c>
      <c r="AN166" s="48">
        <f t="shared" si="85"/>
        <v>2.375</v>
      </c>
      <c r="AO166">
        <v>3</v>
      </c>
      <c r="AP166">
        <v>3</v>
      </c>
      <c r="AQ166">
        <v>3</v>
      </c>
      <c r="AR166">
        <v>3</v>
      </c>
      <c r="AS166">
        <v>3</v>
      </c>
      <c r="AT166">
        <v>6</v>
      </c>
      <c r="AU166" s="48">
        <f t="shared" si="86"/>
        <v>3</v>
      </c>
      <c r="AV166">
        <v>1</v>
      </c>
      <c r="AW166">
        <f t="shared" si="100"/>
        <v>2.375</v>
      </c>
      <c r="AX166">
        <f t="shared" si="101"/>
        <v>0</v>
      </c>
      <c r="AY166">
        <f t="shared" si="98"/>
        <v>3.75</v>
      </c>
      <c r="AZ166">
        <f t="shared" si="102"/>
        <v>1</v>
      </c>
      <c r="BA166" t="s">
        <v>86</v>
      </c>
      <c r="BB166" t="s">
        <v>166</v>
      </c>
      <c r="BC166" t="s">
        <v>167</v>
      </c>
      <c r="BD166">
        <v>0</v>
      </c>
      <c r="BE166">
        <v>1</v>
      </c>
      <c r="BF166">
        <f t="shared" si="103"/>
        <v>1</v>
      </c>
      <c r="BG166">
        <v>1</v>
      </c>
      <c r="BH166">
        <v>5</v>
      </c>
      <c r="BI166">
        <v>1</v>
      </c>
      <c r="BJ166" t="s">
        <v>168</v>
      </c>
      <c r="BK166" t="s">
        <v>90</v>
      </c>
      <c r="BL166" s="1">
        <v>4.3518518518518515E-3</v>
      </c>
      <c r="BM166" t="s">
        <v>169</v>
      </c>
      <c r="BN166" s="5" t="s">
        <v>1041</v>
      </c>
      <c r="BP166" s="11" t="b">
        <f t="shared" ca="1" si="104"/>
        <v>0</v>
      </c>
      <c r="BQ166" s="11" t="b">
        <f t="shared" ca="1" si="104"/>
        <v>0</v>
      </c>
      <c r="BR166" s="11" t="b">
        <f t="shared" ca="1" si="104"/>
        <v>0</v>
      </c>
      <c r="BS166" s="11" t="b">
        <f t="shared" ca="1" si="104"/>
        <v>0</v>
      </c>
      <c r="BT166" s="11" t="b">
        <f t="shared" ca="1" si="104"/>
        <v>0</v>
      </c>
      <c r="BU166" s="11" t="b">
        <f t="shared" ca="1" si="104"/>
        <v>0</v>
      </c>
      <c r="BX166" s="11" t="b">
        <f t="shared" ca="1" si="105"/>
        <v>0</v>
      </c>
      <c r="BY166" s="11" t="b">
        <f t="shared" si="108"/>
        <v>0</v>
      </c>
      <c r="BZ166" s="11" t="b">
        <f t="shared" ca="1" si="106"/>
        <v>0</v>
      </c>
      <c r="CA166" s="11" t="b">
        <f t="shared" ca="1" si="106"/>
        <v>0</v>
      </c>
      <c r="CB166" s="11" t="b">
        <f t="shared" ca="1" si="106"/>
        <v>0</v>
      </c>
      <c r="CC166" s="11" t="b">
        <f t="shared" ca="1" si="106"/>
        <v>0</v>
      </c>
      <c r="CD166" s="11" t="b">
        <f t="shared" ca="1" si="106"/>
        <v>0</v>
      </c>
      <c r="CE166" s="11" t="b">
        <f t="shared" ca="1" si="106"/>
        <v>0</v>
      </c>
      <c r="CF166" s="11" t="b">
        <f t="shared" ca="1" si="106"/>
        <v>0</v>
      </c>
      <c r="CG166" s="11" t="b">
        <f t="shared" ca="1" si="106"/>
        <v>0</v>
      </c>
      <c r="CH166" s="11" t="b">
        <f t="shared" ca="1" si="106"/>
        <v>0</v>
      </c>
      <c r="CI166" s="11" t="b">
        <f t="shared" ca="1" si="106"/>
        <v>0</v>
      </c>
      <c r="CJ166" s="11" t="b">
        <f t="shared" ca="1" si="106"/>
        <v>0</v>
      </c>
      <c r="CK166" s="11" t="b">
        <f t="shared" ca="1" si="106"/>
        <v>0</v>
      </c>
      <c r="CL166" s="11" t="b">
        <f t="shared" ca="1" si="106"/>
        <v>0</v>
      </c>
      <c r="CM166" s="11" t="b">
        <f t="shared" ca="1" si="106"/>
        <v>0</v>
      </c>
      <c r="CN166" s="11" t="b">
        <f t="shared" ca="1" si="109"/>
        <v>0</v>
      </c>
      <c r="CO166" s="11" t="b">
        <f t="shared" ca="1" si="107"/>
        <v>0</v>
      </c>
      <c r="CP166" t="s">
        <v>169</v>
      </c>
    </row>
    <row r="167" spans="1:94">
      <c r="A167" t="s">
        <v>170</v>
      </c>
      <c r="B167" t="s">
        <v>171</v>
      </c>
      <c r="C167" t="s">
        <v>53</v>
      </c>
      <c r="D167" t="s">
        <v>70</v>
      </c>
      <c r="E167" t="s">
        <v>82</v>
      </c>
      <c r="F167" t="s">
        <v>56</v>
      </c>
      <c r="G167" t="s">
        <v>72</v>
      </c>
      <c r="H167" t="s">
        <v>84</v>
      </c>
      <c r="I167" t="str">
        <f t="shared" si="99"/>
        <v>United States</v>
      </c>
      <c r="J167" t="s">
        <v>59</v>
      </c>
      <c r="K167" t="s">
        <v>60</v>
      </c>
      <c r="L167">
        <v>3</v>
      </c>
      <c r="M167">
        <v>5</v>
      </c>
      <c r="N167">
        <v>4</v>
      </c>
      <c r="O167">
        <v>4</v>
      </c>
      <c r="P167">
        <v>1</v>
      </c>
      <c r="Q167">
        <v>5</v>
      </c>
      <c r="R167">
        <v>1</v>
      </c>
      <c r="S167">
        <v>1</v>
      </c>
      <c r="T167">
        <v>3</v>
      </c>
      <c r="V167">
        <v>5</v>
      </c>
      <c r="W167">
        <v>5</v>
      </c>
      <c r="X167">
        <v>5</v>
      </c>
      <c r="Y167">
        <v>5</v>
      </c>
      <c r="Z167">
        <v>4</v>
      </c>
      <c r="AA167">
        <v>5</v>
      </c>
      <c r="AB167">
        <v>4</v>
      </c>
      <c r="AC167">
        <v>2</v>
      </c>
      <c r="AD167">
        <v>4</v>
      </c>
      <c r="AE167" s="48">
        <f t="shared" si="89"/>
        <v>4.625</v>
      </c>
      <c r="AF167" s="35">
        <v>4</v>
      </c>
      <c r="AG167">
        <v>3</v>
      </c>
      <c r="AH167">
        <v>5</v>
      </c>
      <c r="AI167">
        <v>4</v>
      </c>
      <c r="AJ167">
        <v>5</v>
      </c>
      <c r="AK167">
        <v>4</v>
      </c>
      <c r="AL167">
        <v>4</v>
      </c>
      <c r="AM167">
        <v>2</v>
      </c>
      <c r="AN167" s="48">
        <f t="shared" si="85"/>
        <v>3.875</v>
      </c>
      <c r="AO167">
        <v>3</v>
      </c>
      <c r="AP167">
        <v>3</v>
      </c>
      <c r="AQ167">
        <v>4</v>
      </c>
      <c r="AR167">
        <v>3</v>
      </c>
      <c r="AS167">
        <v>3</v>
      </c>
      <c r="AT167">
        <v>6</v>
      </c>
      <c r="AU167" s="48">
        <f t="shared" si="86"/>
        <v>3.2</v>
      </c>
      <c r="AV167">
        <v>0</v>
      </c>
      <c r="AW167">
        <f t="shared" si="100"/>
        <v>3.875</v>
      </c>
      <c r="AX167">
        <f t="shared" si="101"/>
        <v>1</v>
      </c>
      <c r="AY167">
        <f t="shared" si="98"/>
        <v>4.625</v>
      </c>
      <c r="AZ167">
        <f t="shared" si="102"/>
        <v>1</v>
      </c>
      <c r="BA167" t="s">
        <v>86</v>
      </c>
      <c r="BB167" t="s">
        <v>172</v>
      </c>
      <c r="BC167" t="s">
        <v>173</v>
      </c>
      <c r="BD167">
        <v>2</v>
      </c>
      <c r="BF167">
        <f t="shared" si="103"/>
        <v>2</v>
      </c>
      <c r="BG167">
        <v>1</v>
      </c>
      <c r="BH167">
        <v>3</v>
      </c>
      <c r="BI167">
        <v>1</v>
      </c>
      <c r="BJ167" t="s">
        <v>174</v>
      </c>
      <c r="BK167" t="s">
        <v>157</v>
      </c>
      <c r="BL167" s="1">
        <v>2.2453703703703702E-3</v>
      </c>
      <c r="BM167" t="s">
        <v>175</v>
      </c>
      <c r="BN167" s="5" t="s">
        <v>736</v>
      </c>
      <c r="BO167" s="5" t="s">
        <v>1164</v>
      </c>
      <c r="BP167" s="11" t="b">
        <f t="shared" ca="1" si="104"/>
        <v>1</v>
      </c>
      <c r="BQ167" s="11" t="b">
        <f t="shared" ca="1" si="104"/>
        <v>1</v>
      </c>
      <c r="BR167" s="11" t="b">
        <f t="shared" ca="1" si="104"/>
        <v>0</v>
      </c>
      <c r="BS167" s="11" t="b">
        <f t="shared" ca="1" si="104"/>
        <v>0</v>
      </c>
      <c r="BT167" s="11" t="b">
        <f t="shared" ca="1" si="104"/>
        <v>0</v>
      </c>
      <c r="BU167" s="11" t="b">
        <f t="shared" ca="1" si="104"/>
        <v>0</v>
      </c>
      <c r="BX167" s="11" t="b">
        <f t="shared" ca="1" si="105"/>
        <v>0</v>
      </c>
      <c r="BY167" s="11" t="b">
        <f t="shared" si="108"/>
        <v>0</v>
      </c>
      <c r="BZ167" s="11" t="b">
        <f t="shared" ca="1" si="106"/>
        <v>0</v>
      </c>
      <c r="CA167" s="11" t="b">
        <f t="shared" ca="1" si="106"/>
        <v>0</v>
      </c>
      <c r="CB167" s="11" t="b">
        <f t="shared" ca="1" si="106"/>
        <v>0</v>
      </c>
      <c r="CC167" s="11" t="b">
        <f t="shared" ca="1" si="106"/>
        <v>0</v>
      </c>
      <c r="CD167" s="11" t="b">
        <f t="shared" ca="1" si="106"/>
        <v>0</v>
      </c>
      <c r="CE167" s="11" t="b">
        <f t="shared" ca="1" si="106"/>
        <v>0</v>
      </c>
      <c r="CF167" s="11" t="b">
        <f t="shared" ca="1" si="106"/>
        <v>0</v>
      </c>
      <c r="CG167" s="11" t="b">
        <f t="shared" ca="1" si="106"/>
        <v>0</v>
      </c>
      <c r="CH167" s="11" t="b">
        <f t="shared" ca="1" si="106"/>
        <v>0</v>
      </c>
      <c r="CI167" s="11" t="b">
        <f t="shared" ca="1" si="106"/>
        <v>0</v>
      </c>
      <c r="CJ167" s="11" t="b">
        <f t="shared" ca="1" si="106"/>
        <v>0</v>
      </c>
      <c r="CK167" s="11" t="b">
        <f t="shared" ca="1" si="106"/>
        <v>0</v>
      </c>
      <c r="CL167" s="11" t="b">
        <f t="shared" ca="1" si="106"/>
        <v>0</v>
      </c>
      <c r="CM167" s="11" t="b">
        <f t="shared" ca="1" si="106"/>
        <v>0</v>
      </c>
      <c r="CN167" s="11" t="b">
        <f t="shared" ca="1" si="109"/>
        <v>0</v>
      </c>
      <c r="CO167" s="11" t="b">
        <f t="shared" ca="1" si="107"/>
        <v>0</v>
      </c>
      <c r="CP167" t="s">
        <v>176</v>
      </c>
    </row>
    <row r="168" spans="1:94">
      <c r="A168" t="s">
        <v>177</v>
      </c>
      <c r="B168" t="s">
        <v>178</v>
      </c>
      <c r="C168" t="s">
        <v>53</v>
      </c>
      <c r="D168" t="s">
        <v>54</v>
      </c>
      <c r="E168" t="s">
        <v>71</v>
      </c>
      <c r="F168" t="s">
        <v>56</v>
      </c>
      <c r="G168" t="s">
        <v>96</v>
      </c>
      <c r="H168" t="s">
        <v>97</v>
      </c>
      <c r="I168" t="str">
        <f t="shared" si="99"/>
        <v>uk</v>
      </c>
      <c r="J168" t="s">
        <v>59</v>
      </c>
      <c r="K168" t="s">
        <v>98</v>
      </c>
      <c r="L168">
        <v>4</v>
      </c>
      <c r="M168">
        <v>3</v>
      </c>
      <c r="N168">
        <v>4</v>
      </c>
      <c r="O168">
        <v>1</v>
      </c>
      <c r="P168">
        <v>5</v>
      </c>
      <c r="Q168">
        <v>4</v>
      </c>
      <c r="R168">
        <v>4</v>
      </c>
      <c r="S168">
        <v>1</v>
      </c>
      <c r="T168">
        <v>2</v>
      </c>
      <c r="V168">
        <v>6</v>
      </c>
      <c r="W168">
        <v>6</v>
      </c>
      <c r="X168">
        <v>6</v>
      </c>
      <c r="Y168">
        <v>6</v>
      </c>
      <c r="Z168">
        <v>5</v>
      </c>
      <c r="AA168">
        <v>6</v>
      </c>
      <c r="AB168">
        <v>6</v>
      </c>
      <c r="AC168">
        <v>0</v>
      </c>
      <c r="AD168">
        <v>6</v>
      </c>
      <c r="AE168" s="48">
        <f t="shared" si="89"/>
        <v>5.875</v>
      </c>
      <c r="AF168" s="35">
        <v>6</v>
      </c>
      <c r="AG168">
        <v>6</v>
      </c>
      <c r="AH168">
        <v>6</v>
      </c>
      <c r="AI168">
        <v>6</v>
      </c>
      <c r="AJ168">
        <v>6</v>
      </c>
      <c r="AK168">
        <v>6</v>
      </c>
      <c r="AL168">
        <v>6</v>
      </c>
      <c r="AM168">
        <v>6</v>
      </c>
      <c r="AN168" s="48">
        <f t="shared" si="85"/>
        <v>6</v>
      </c>
      <c r="AO168">
        <v>4</v>
      </c>
      <c r="AP168">
        <v>4</v>
      </c>
      <c r="AQ168">
        <v>4</v>
      </c>
      <c r="AR168">
        <v>4</v>
      </c>
      <c r="AS168">
        <v>4</v>
      </c>
      <c r="AT168">
        <v>6</v>
      </c>
      <c r="AU168" s="48">
        <f t="shared" si="86"/>
        <v>4</v>
      </c>
      <c r="AV168">
        <v>0</v>
      </c>
      <c r="AW168">
        <f t="shared" si="100"/>
        <v>6</v>
      </c>
      <c r="AX168">
        <f t="shared" si="101"/>
        <v>1</v>
      </c>
      <c r="AY168">
        <f t="shared" si="98"/>
        <v>5.875</v>
      </c>
      <c r="AZ168">
        <f t="shared" si="102"/>
        <v>1</v>
      </c>
      <c r="BA168" t="s">
        <v>61</v>
      </c>
      <c r="BB168" t="s">
        <v>179</v>
      </c>
      <c r="BC168" t="s">
        <v>180</v>
      </c>
      <c r="BD168">
        <v>0</v>
      </c>
      <c r="BE168">
        <v>2</v>
      </c>
      <c r="BF168">
        <f t="shared" si="103"/>
        <v>2</v>
      </c>
      <c r="BG168">
        <v>1</v>
      </c>
      <c r="BH168">
        <v>2</v>
      </c>
      <c r="BI168">
        <v>1</v>
      </c>
      <c r="BJ168" t="s">
        <v>181</v>
      </c>
      <c r="BK168" t="s">
        <v>65</v>
      </c>
      <c r="BL168" s="1">
        <v>5.2546296296296299E-3</v>
      </c>
      <c r="BM168" t="s">
        <v>182</v>
      </c>
      <c r="BN168" s="5" t="s">
        <v>736</v>
      </c>
      <c r="BO168" s="5" t="s">
        <v>1165</v>
      </c>
      <c r="BP168" s="11" t="b">
        <f t="shared" ca="1" si="104"/>
        <v>0</v>
      </c>
      <c r="BQ168" s="11" t="b">
        <f t="shared" ca="1" si="104"/>
        <v>0</v>
      </c>
      <c r="BR168" s="11" t="b">
        <f t="shared" ca="1" si="104"/>
        <v>0</v>
      </c>
      <c r="BS168" s="11" t="b">
        <f t="shared" ca="1" si="104"/>
        <v>0</v>
      </c>
      <c r="BT168" s="11" t="b">
        <f t="shared" ca="1" si="104"/>
        <v>0</v>
      </c>
      <c r="BU168" s="11" t="b">
        <f t="shared" ca="1" si="104"/>
        <v>0</v>
      </c>
      <c r="BX168" s="11" t="b">
        <f t="shared" ca="1" si="105"/>
        <v>0</v>
      </c>
      <c r="BY168" s="11" t="b">
        <f t="shared" si="108"/>
        <v>0</v>
      </c>
      <c r="BZ168" s="11" t="b">
        <f t="shared" ca="1" si="106"/>
        <v>0</v>
      </c>
      <c r="CA168" s="11" t="b">
        <f t="shared" ca="1" si="106"/>
        <v>0</v>
      </c>
      <c r="CB168" s="11" t="b">
        <f t="shared" ca="1" si="106"/>
        <v>0</v>
      </c>
      <c r="CC168" s="11" t="b">
        <f t="shared" ca="1" si="106"/>
        <v>0</v>
      </c>
      <c r="CD168" s="11" t="b">
        <f t="shared" ca="1" si="106"/>
        <v>0</v>
      </c>
      <c r="CE168" s="11" t="b">
        <f t="shared" ca="1" si="106"/>
        <v>0</v>
      </c>
      <c r="CF168" s="11" t="b">
        <f t="shared" ca="1" si="106"/>
        <v>0</v>
      </c>
      <c r="CG168" s="11" t="b">
        <f t="shared" ca="1" si="106"/>
        <v>0</v>
      </c>
      <c r="CH168" s="11" t="b">
        <f t="shared" ca="1" si="106"/>
        <v>0</v>
      </c>
      <c r="CI168" s="11" t="b">
        <f t="shared" ca="1" si="106"/>
        <v>0</v>
      </c>
      <c r="CJ168" s="11" t="b">
        <f t="shared" ca="1" si="106"/>
        <v>0</v>
      </c>
      <c r="CK168" s="11" t="b">
        <f t="shared" ca="1" si="106"/>
        <v>0</v>
      </c>
      <c r="CL168" s="11" t="b">
        <f t="shared" ca="1" si="106"/>
        <v>0</v>
      </c>
      <c r="CM168" s="11" t="b">
        <f t="shared" ca="1" si="106"/>
        <v>0</v>
      </c>
      <c r="CN168" s="11" t="b">
        <f t="shared" ca="1" si="109"/>
        <v>0</v>
      </c>
      <c r="CO168" s="11" t="b">
        <f t="shared" ca="1" si="107"/>
        <v>0</v>
      </c>
    </row>
    <row r="169" spans="1:94">
      <c r="A169" t="s">
        <v>190</v>
      </c>
      <c r="B169" t="s">
        <v>191</v>
      </c>
      <c r="C169" t="s">
        <v>53</v>
      </c>
      <c r="D169" t="s">
        <v>54</v>
      </c>
      <c r="E169" t="s">
        <v>144</v>
      </c>
      <c r="F169" t="s">
        <v>116</v>
      </c>
      <c r="G169" t="s">
        <v>72</v>
      </c>
      <c r="H169" t="s">
        <v>109</v>
      </c>
      <c r="I169" t="str">
        <f t="shared" si="99"/>
        <v>UK</v>
      </c>
      <c r="J169" t="s">
        <v>59</v>
      </c>
      <c r="K169" t="s">
        <v>85</v>
      </c>
      <c r="L169">
        <v>1</v>
      </c>
      <c r="M169">
        <v>2</v>
      </c>
      <c r="N169">
        <v>1</v>
      </c>
      <c r="O169">
        <v>4</v>
      </c>
      <c r="P169">
        <v>5</v>
      </c>
      <c r="Q169">
        <v>5</v>
      </c>
      <c r="R169">
        <v>1</v>
      </c>
      <c r="S169">
        <v>1</v>
      </c>
      <c r="T169">
        <v>2</v>
      </c>
      <c r="V169">
        <v>5</v>
      </c>
      <c r="W169">
        <v>4</v>
      </c>
      <c r="X169">
        <v>3</v>
      </c>
      <c r="Y169">
        <v>6</v>
      </c>
      <c r="Z169">
        <v>3</v>
      </c>
      <c r="AA169">
        <v>5</v>
      </c>
      <c r="AB169">
        <v>2</v>
      </c>
      <c r="AC169">
        <v>1</v>
      </c>
      <c r="AD169">
        <v>5</v>
      </c>
      <c r="AE169" s="48">
        <f t="shared" si="89"/>
        <v>4.125</v>
      </c>
      <c r="AF169" s="35">
        <v>6</v>
      </c>
      <c r="AG169">
        <v>6</v>
      </c>
      <c r="AH169">
        <v>3</v>
      </c>
      <c r="AI169">
        <v>5</v>
      </c>
      <c r="AJ169">
        <v>6</v>
      </c>
      <c r="AK169">
        <v>5</v>
      </c>
      <c r="AL169">
        <v>6</v>
      </c>
      <c r="AM169">
        <v>6</v>
      </c>
      <c r="AN169" s="48">
        <f t="shared" si="85"/>
        <v>5.375</v>
      </c>
      <c r="AO169">
        <v>1</v>
      </c>
      <c r="AP169">
        <v>1</v>
      </c>
      <c r="AQ169">
        <v>1</v>
      </c>
      <c r="AR169">
        <v>1</v>
      </c>
      <c r="AS169">
        <v>1</v>
      </c>
      <c r="AT169">
        <v>6</v>
      </c>
      <c r="AU169" s="48">
        <f t="shared" si="86"/>
        <v>1</v>
      </c>
      <c r="AV169">
        <v>4</v>
      </c>
      <c r="AW169">
        <f t="shared" si="100"/>
        <v>5.375</v>
      </c>
      <c r="AX169">
        <f t="shared" si="101"/>
        <v>1</v>
      </c>
      <c r="AY169">
        <f t="shared" si="98"/>
        <v>4.125</v>
      </c>
      <c r="AZ169">
        <f t="shared" si="102"/>
        <v>1</v>
      </c>
      <c r="BA169" t="s">
        <v>86</v>
      </c>
      <c r="BB169" t="s">
        <v>192</v>
      </c>
      <c r="BC169" t="s">
        <v>193</v>
      </c>
      <c r="BD169">
        <v>1</v>
      </c>
      <c r="BF169">
        <f t="shared" si="103"/>
        <v>1</v>
      </c>
      <c r="BG169">
        <v>1</v>
      </c>
      <c r="BH169">
        <v>1</v>
      </c>
      <c r="BI169">
        <v>1</v>
      </c>
      <c r="BJ169" t="s">
        <v>174</v>
      </c>
      <c r="BK169" t="s">
        <v>157</v>
      </c>
      <c r="BL169" s="1">
        <v>1.8981481481481482E-3</v>
      </c>
      <c r="BM169" t="s">
        <v>194</v>
      </c>
      <c r="BN169" s="5" t="s">
        <v>736</v>
      </c>
      <c r="BO169" s="5" t="s">
        <v>1163</v>
      </c>
      <c r="BP169" s="11" t="b">
        <f t="shared" ca="1" si="104"/>
        <v>0</v>
      </c>
      <c r="BQ169" s="11" t="b">
        <f t="shared" ca="1" si="104"/>
        <v>0</v>
      </c>
      <c r="BR169" s="11" t="b">
        <f t="shared" ca="1" si="104"/>
        <v>0</v>
      </c>
      <c r="BS169" s="11" t="b">
        <f t="shared" ca="1" si="104"/>
        <v>0</v>
      </c>
      <c r="BT169" s="11" t="b">
        <f t="shared" ca="1" si="104"/>
        <v>0</v>
      </c>
      <c r="BU169" s="11" t="b">
        <f t="shared" ca="1" si="104"/>
        <v>1</v>
      </c>
      <c r="BX169" s="11" t="b">
        <f t="shared" ca="1" si="105"/>
        <v>0</v>
      </c>
      <c r="BY169" s="11" t="b">
        <f t="shared" si="108"/>
        <v>0</v>
      </c>
      <c r="BZ169" s="11" t="b">
        <f t="shared" ca="1" si="106"/>
        <v>0</v>
      </c>
      <c r="CA169" s="11" t="b">
        <f t="shared" ca="1" si="106"/>
        <v>0</v>
      </c>
      <c r="CB169" s="11" t="b">
        <f t="shared" ca="1" si="106"/>
        <v>0</v>
      </c>
      <c r="CC169" s="11" t="b">
        <f t="shared" ca="1" si="106"/>
        <v>0</v>
      </c>
      <c r="CD169" s="11" t="b">
        <f t="shared" ca="1" si="106"/>
        <v>0</v>
      </c>
      <c r="CE169" s="11" t="b">
        <f t="shared" ca="1" si="106"/>
        <v>0</v>
      </c>
      <c r="CF169" s="11" t="b">
        <f t="shared" ca="1" si="106"/>
        <v>0</v>
      </c>
      <c r="CG169" s="11" t="b">
        <f t="shared" ca="1" si="106"/>
        <v>0</v>
      </c>
      <c r="CH169" s="11" t="b">
        <f t="shared" ca="1" si="106"/>
        <v>0</v>
      </c>
      <c r="CI169" s="11" t="b">
        <f t="shared" ca="1" si="106"/>
        <v>0</v>
      </c>
      <c r="CJ169" s="11" t="b">
        <f t="shared" ca="1" si="106"/>
        <v>0</v>
      </c>
      <c r="CK169" s="11" t="b">
        <f t="shared" ca="1" si="106"/>
        <v>0</v>
      </c>
      <c r="CL169" s="11" t="b">
        <f t="shared" ca="1" si="106"/>
        <v>0</v>
      </c>
      <c r="CM169" s="11" t="b">
        <f t="shared" ca="1" si="106"/>
        <v>0</v>
      </c>
      <c r="CN169" s="11" t="b">
        <f t="shared" ca="1" si="109"/>
        <v>0</v>
      </c>
      <c r="CO169" s="11" t="b">
        <f t="shared" ca="1" si="107"/>
        <v>0</v>
      </c>
      <c r="CP169" t="s">
        <v>195</v>
      </c>
    </row>
    <row r="170" spans="1:94">
      <c r="A170" t="s">
        <v>196</v>
      </c>
      <c r="B170" t="s">
        <v>197</v>
      </c>
      <c r="C170" t="s">
        <v>53</v>
      </c>
      <c r="D170" t="s">
        <v>54</v>
      </c>
      <c r="E170" t="s">
        <v>71</v>
      </c>
      <c r="F170" t="s">
        <v>83</v>
      </c>
      <c r="G170" t="s">
        <v>96</v>
      </c>
      <c r="H170" t="s">
        <v>109</v>
      </c>
      <c r="I170" t="str">
        <f t="shared" si="99"/>
        <v>UK</v>
      </c>
      <c r="J170" t="s">
        <v>74</v>
      </c>
      <c r="K170" t="s">
        <v>98</v>
      </c>
      <c r="L170">
        <v>5</v>
      </c>
      <c r="M170">
        <v>3</v>
      </c>
      <c r="N170">
        <v>4</v>
      </c>
      <c r="O170">
        <v>3</v>
      </c>
      <c r="P170">
        <v>6</v>
      </c>
      <c r="Q170">
        <v>5</v>
      </c>
      <c r="R170">
        <v>4</v>
      </c>
      <c r="S170">
        <v>1</v>
      </c>
      <c r="T170">
        <v>2</v>
      </c>
      <c r="V170">
        <v>5</v>
      </c>
      <c r="W170">
        <v>5</v>
      </c>
      <c r="X170">
        <v>4</v>
      </c>
      <c r="Y170">
        <v>5</v>
      </c>
      <c r="Z170">
        <v>4</v>
      </c>
      <c r="AA170">
        <v>6</v>
      </c>
      <c r="AB170">
        <v>5</v>
      </c>
      <c r="AC170">
        <v>5</v>
      </c>
      <c r="AD170">
        <v>1</v>
      </c>
      <c r="AE170" s="48">
        <f t="shared" si="89"/>
        <v>4.375</v>
      </c>
      <c r="AF170" s="35">
        <v>4</v>
      </c>
      <c r="AG170">
        <v>4</v>
      </c>
      <c r="AH170">
        <v>6</v>
      </c>
      <c r="AI170">
        <v>4</v>
      </c>
      <c r="AJ170">
        <v>5</v>
      </c>
      <c r="AK170">
        <v>4</v>
      </c>
      <c r="AL170">
        <v>5</v>
      </c>
      <c r="AM170">
        <v>4</v>
      </c>
      <c r="AN170" s="48">
        <f t="shared" si="85"/>
        <v>4.5</v>
      </c>
      <c r="AO170">
        <v>5</v>
      </c>
      <c r="AP170">
        <v>5</v>
      </c>
      <c r="AQ170">
        <v>5</v>
      </c>
      <c r="AR170">
        <v>4</v>
      </c>
      <c r="AS170">
        <v>4</v>
      </c>
      <c r="AT170">
        <v>6</v>
      </c>
      <c r="AU170" s="48">
        <f t="shared" si="86"/>
        <v>4.5999999999999996</v>
      </c>
      <c r="AV170">
        <v>3</v>
      </c>
      <c r="AW170">
        <f t="shared" si="100"/>
        <v>4.5</v>
      </c>
      <c r="AX170">
        <f t="shared" si="101"/>
        <v>1</v>
      </c>
      <c r="AY170">
        <f t="shared" si="98"/>
        <v>4.375</v>
      </c>
      <c r="AZ170">
        <f t="shared" si="102"/>
        <v>1</v>
      </c>
      <c r="BA170" t="s">
        <v>61</v>
      </c>
      <c r="BB170" t="s">
        <v>198</v>
      </c>
      <c r="BC170" t="s">
        <v>199</v>
      </c>
      <c r="BD170">
        <v>2</v>
      </c>
      <c r="BF170">
        <f t="shared" si="103"/>
        <v>2</v>
      </c>
      <c r="BG170">
        <v>1</v>
      </c>
      <c r="BH170">
        <v>5</v>
      </c>
      <c r="BI170">
        <v>1</v>
      </c>
      <c r="BJ170" t="s">
        <v>200</v>
      </c>
      <c r="BK170" t="s">
        <v>65</v>
      </c>
      <c r="BL170" s="1">
        <v>5.208333333333333E-3</v>
      </c>
      <c r="BM170" t="s">
        <v>201</v>
      </c>
      <c r="BN170" s="5" t="s">
        <v>736</v>
      </c>
      <c r="BO170" s="5" t="s">
        <v>1148</v>
      </c>
      <c r="BP170" s="11" t="b">
        <f t="shared" ca="1" si="104"/>
        <v>0</v>
      </c>
      <c r="BQ170" s="11" t="b">
        <f t="shared" ca="1" si="104"/>
        <v>0</v>
      </c>
      <c r="BR170" s="11" t="b">
        <f t="shared" ca="1" si="104"/>
        <v>0</v>
      </c>
      <c r="BS170" s="11" t="b">
        <f t="shared" ca="1" si="104"/>
        <v>0</v>
      </c>
      <c r="BT170" s="11" t="b">
        <f t="shared" ca="1" si="104"/>
        <v>1</v>
      </c>
      <c r="BU170" s="11" t="b">
        <f t="shared" ca="1" si="104"/>
        <v>0</v>
      </c>
      <c r="BX170" s="11" t="b">
        <f t="shared" ca="1" si="105"/>
        <v>0</v>
      </c>
      <c r="BY170" s="11" t="b">
        <f t="shared" si="108"/>
        <v>0</v>
      </c>
      <c r="BZ170" s="11" t="b">
        <f t="shared" ca="1" si="106"/>
        <v>0</v>
      </c>
      <c r="CA170" s="11" t="b">
        <f t="shared" ca="1" si="106"/>
        <v>0</v>
      </c>
      <c r="CB170" s="11" t="b">
        <f t="shared" ca="1" si="106"/>
        <v>0</v>
      </c>
      <c r="CC170" s="11" t="b">
        <f t="shared" ca="1" si="106"/>
        <v>0</v>
      </c>
      <c r="CD170" s="11" t="b">
        <f t="shared" ca="1" si="106"/>
        <v>0</v>
      </c>
      <c r="CE170" s="11" t="b">
        <f t="shared" ca="1" si="106"/>
        <v>0</v>
      </c>
      <c r="CF170" s="11" t="b">
        <f t="shared" ca="1" si="106"/>
        <v>0</v>
      </c>
      <c r="CG170" s="11" t="b">
        <f t="shared" ca="1" si="106"/>
        <v>0</v>
      </c>
      <c r="CH170" s="11" t="b">
        <f t="shared" ca="1" si="106"/>
        <v>0</v>
      </c>
      <c r="CI170" s="11" t="b">
        <f t="shared" ca="1" si="106"/>
        <v>0</v>
      </c>
      <c r="CJ170" s="11" t="b">
        <f t="shared" ca="1" si="106"/>
        <v>0</v>
      </c>
      <c r="CK170" s="11" t="b">
        <f t="shared" ca="1" si="106"/>
        <v>0</v>
      </c>
      <c r="CL170" s="11" t="b">
        <f t="shared" ca="1" si="106"/>
        <v>0</v>
      </c>
      <c r="CM170" s="11" t="b">
        <f t="shared" ca="1" si="106"/>
        <v>0</v>
      </c>
      <c r="CN170" s="11" t="b">
        <f t="shared" ca="1" si="109"/>
        <v>0</v>
      </c>
      <c r="CO170" s="11" t="b">
        <f t="shared" ca="1" si="107"/>
        <v>0</v>
      </c>
    </row>
    <row r="171" spans="1:94">
      <c r="A171" t="s">
        <v>214</v>
      </c>
      <c r="B171" t="s">
        <v>215</v>
      </c>
      <c r="C171" t="s">
        <v>53</v>
      </c>
      <c r="D171" t="s">
        <v>70</v>
      </c>
      <c r="E171" t="s">
        <v>144</v>
      </c>
      <c r="F171" t="s">
        <v>56</v>
      </c>
      <c r="G171" t="s">
        <v>96</v>
      </c>
      <c r="H171" t="s">
        <v>84</v>
      </c>
      <c r="I171" t="str">
        <f t="shared" si="99"/>
        <v>United States</v>
      </c>
      <c r="J171" t="s">
        <v>74</v>
      </c>
      <c r="K171" t="s">
        <v>98</v>
      </c>
      <c r="L171">
        <v>1</v>
      </c>
      <c r="M171">
        <v>3</v>
      </c>
      <c r="N171">
        <v>2</v>
      </c>
      <c r="O171">
        <v>4</v>
      </c>
      <c r="P171">
        <v>3</v>
      </c>
      <c r="Q171">
        <v>5</v>
      </c>
      <c r="R171">
        <v>4</v>
      </c>
      <c r="S171">
        <v>1</v>
      </c>
      <c r="T171">
        <v>3</v>
      </c>
      <c r="V171">
        <v>6</v>
      </c>
      <c r="W171">
        <v>6</v>
      </c>
      <c r="X171">
        <v>6</v>
      </c>
      <c r="Y171">
        <v>6</v>
      </c>
      <c r="Z171">
        <v>6</v>
      </c>
      <c r="AA171">
        <v>6</v>
      </c>
      <c r="AB171">
        <v>6</v>
      </c>
      <c r="AC171">
        <v>0</v>
      </c>
      <c r="AD171">
        <v>6</v>
      </c>
      <c r="AE171" s="48">
        <f t="shared" si="89"/>
        <v>6</v>
      </c>
      <c r="AF171" s="35">
        <v>6</v>
      </c>
      <c r="AG171">
        <v>6</v>
      </c>
      <c r="AH171">
        <v>6</v>
      </c>
      <c r="AI171">
        <v>6</v>
      </c>
      <c r="AJ171">
        <v>6</v>
      </c>
      <c r="AK171">
        <v>6</v>
      </c>
      <c r="AL171">
        <v>6</v>
      </c>
      <c r="AM171">
        <v>6</v>
      </c>
      <c r="AN171" s="48">
        <f t="shared" si="85"/>
        <v>6</v>
      </c>
      <c r="AO171">
        <v>6</v>
      </c>
      <c r="AP171">
        <v>6</v>
      </c>
      <c r="AQ171">
        <v>6</v>
      </c>
      <c r="AR171">
        <v>6</v>
      </c>
      <c r="AS171">
        <v>6</v>
      </c>
      <c r="AT171">
        <v>6</v>
      </c>
      <c r="AU171" s="48">
        <f t="shared" si="86"/>
        <v>6</v>
      </c>
      <c r="AV171">
        <v>0</v>
      </c>
      <c r="AW171">
        <f t="shared" si="100"/>
        <v>6</v>
      </c>
      <c r="AX171">
        <f t="shared" si="101"/>
        <v>1</v>
      </c>
      <c r="AY171">
        <f t="shared" si="98"/>
        <v>6</v>
      </c>
      <c r="AZ171">
        <f t="shared" si="102"/>
        <v>1</v>
      </c>
      <c r="BA171" t="s">
        <v>86</v>
      </c>
      <c r="BB171" t="s">
        <v>216</v>
      </c>
      <c r="BC171" t="s">
        <v>217</v>
      </c>
      <c r="BD171">
        <v>1</v>
      </c>
      <c r="BF171">
        <f t="shared" si="103"/>
        <v>1</v>
      </c>
      <c r="BG171">
        <v>1</v>
      </c>
      <c r="BH171">
        <v>2</v>
      </c>
      <c r="BI171">
        <v>1</v>
      </c>
      <c r="BJ171" t="s">
        <v>156</v>
      </c>
      <c r="BK171" t="s">
        <v>157</v>
      </c>
      <c r="BL171" s="1">
        <v>4.8958333333333328E-3</v>
      </c>
      <c r="BM171" t="s">
        <v>218</v>
      </c>
      <c r="BN171" s="5" t="s">
        <v>736</v>
      </c>
      <c r="BO171" s="5" t="s">
        <v>1166</v>
      </c>
      <c r="BP171" s="11" t="b">
        <f t="shared" ref="BP171:BU177" ca="1" si="110">ISNUMBER(SEARCH(BP$2,$BO171))</f>
        <v>0</v>
      </c>
      <c r="BQ171" s="11" t="b">
        <f t="shared" ca="1" si="110"/>
        <v>0</v>
      </c>
      <c r="BR171" s="11" t="b">
        <f t="shared" ca="1" si="110"/>
        <v>0</v>
      </c>
      <c r="BS171" s="11" t="b">
        <f t="shared" ca="1" si="110"/>
        <v>1</v>
      </c>
      <c r="BT171" s="11" t="b">
        <f t="shared" ca="1" si="110"/>
        <v>0</v>
      </c>
      <c r="BU171" s="11" t="b">
        <f t="shared" ca="1" si="110"/>
        <v>1</v>
      </c>
      <c r="BX171" s="11" t="b">
        <f t="shared" ca="1" si="105"/>
        <v>0</v>
      </c>
      <c r="BY171" s="11" t="b">
        <f t="shared" si="108"/>
        <v>0</v>
      </c>
      <c r="BZ171" s="11" t="b">
        <f t="shared" ref="BZ171:CM177" ca="1" si="111">ISNUMBER(SEARCH(BZ$2,$BV171))</f>
        <v>0</v>
      </c>
      <c r="CA171" s="11" t="b">
        <f t="shared" ca="1" si="111"/>
        <v>0</v>
      </c>
      <c r="CB171" s="11" t="b">
        <f t="shared" ca="1" si="111"/>
        <v>0</v>
      </c>
      <c r="CC171" s="11" t="b">
        <f t="shared" ca="1" si="111"/>
        <v>0</v>
      </c>
      <c r="CD171" s="11" t="b">
        <f t="shared" ca="1" si="111"/>
        <v>0</v>
      </c>
      <c r="CE171" s="11" t="b">
        <f t="shared" ca="1" si="111"/>
        <v>0</v>
      </c>
      <c r="CF171" s="11" t="b">
        <f t="shared" ca="1" si="111"/>
        <v>0</v>
      </c>
      <c r="CG171" s="11" t="b">
        <f t="shared" ca="1" si="111"/>
        <v>0</v>
      </c>
      <c r="CH171" s="11" t="b">
        <f t="shared" ca="1" si="111"/>
        <v>0</v>
      </c>
      <c r="CI171" s="11" t="b">
        <f t="shared" ca="1" si="111"/>
        <v>0</v>
      </c>
      <c r="CJ171" s="11" t="b">
        <f t="shared" ca="1" si="111"/>
        <v>0</v>
      </c>
      <c r="CK171" s="11" t="b">
        <f t="shared" ca="1" si="111"/>
        <v>0</v>
      </c>
      <c r="CL171" s="11" t="b">
        <f t="shared" ca="1" si="111"/>
        <v>0</v>
      </c>
      <c r="CM171" s="11" t="b">
        <f t="shared" ca="1" si="111"/>
        <v>0</v>
      </c>
      <c r="CN171" s="11" t="b">
        <f t="shared" ca="1" si="109"/>
        <v>0</v>
      </c>
      <c r="CO171" s="11" t="b">
        <f t="shared" ca="1" si="107"/>
        <v>0</v>
      </c>
      <c r="CP171" t="s">
        <v>219</v>
      </c>
    </row>
    <row r="172" spans="1:94">
      <c r="A172" t="s">
        <v>220</v>
      </c>
      <c r="B172" t="s">
        <v>221</v>
      </c>
      <c r="C172" t="s">
        <v>53</v>
      </c>
      <c r="D172" t="s">
        <v>54</v>
      </c>
      <c r="E172" t="s">
        <v>55</v>
      </c>
      <c r="F172" t="s">
        <v>222</v>
      </c>
      <c r="G172" t="s">
        <v>124</v>
      </c>
      <c r="H172" t="s">
        <v>84</v>
      </c>
      <c r="I172" t="str">
        <f t="shared" si="99"/>
        <v>United States</v>
      </c>
      <c r="J172" t="s">
        <v>74</v>
      </c>
      <c r="K172" t="s">
        <v>60</v>
      </c>
      <c r="L172">
        <v>3</v>
      </c>
      <c r="M172">
        <v>2</v>
      </c>
      <c r="N172">
        <v>5</v>
      </c>
      <c r="O172">
        <v>1</v>
      </c>
      <c r="P172">
        <v>5</v>
      </c>
      <c r="Q172">
        <v>4</v>
      </c>
      <c r="R172">
        <v>2</v>
      </c>
      <c r="S172">
        <v>1</v>
      </c>
      <c r="T172">
        <v>3</v>
      </c>
      <c r="V172">
        <v>5</v>
      </c>
      <c r="W172">
        <v>2</v>
      </c>
      <c r="X172">
        <v>1</v>
      </c>
      <c r="Y172">
        <v>5</v>
      </c>
      <c r="Z172">
        <v>4</v>
      </c>
      <c r="AA172">
        <v>5</v>
      </c>
      <c r="AB172">
        <v>2</v>
      </c>
      <c r="AC172">
        <v>4</v>
      </c>
      <c r="AD172">
        <v>2</v>
      </c>
      <c r="AE172" s="48">
        <f t="shared" si="89"/>
        <v>3.25</v>
      </c>
      <c r="AF172" s="35">
        <v>6</v>
      </c>
      <c r="AG172">
        <v>3</v>
      </c>
      <c r="AH172">
        <v>4</v>
      </c>
      <c r="AI172">
        <v>4</v>
      </c>
      <c r="AJ172">
        <v>5</v>
      </c>
      <c r="AK172">
        <v>5</v>
      </c>
      <c r="AL172">
        <v>5</v>
      </c>
      <c r="AM172">
        <v>3</v>
      </c>
      <c r="AN172" s="48">
        <f t="shared" si="85"/>
        <v>4.375</v>
      </c>
      <c r="AO172">
        <v>4</v>
      </c>
      <c r="AP172">
        <v>4</v>
      </c>
      <c r="AQ172">
        <v>5</v>
      </c>
      <c r="AR172">
        <v>4</v>
      </c>
      <c r="AS172">
        <v>4</v>
      </c>
      <c r="AT172">
        <v>6</v>
      </c>
      <c r="AU172" s="48">
        <f t="shared" si="86"/>
        <v>4.2</v>
      </c>
      <c r="AV172">
        <v>0</v>
      </c>
      <c r="AW172">
        <f t="shared" si="100"/>
        <v>4.375</v>
      </c>
      <c r="AX172">
        <f t="shared" si="101"/>
        <v>1</v>
      </c>
      <c r="AY172">
        <f t="shared" si="98"/>
        <v>3.25</v>
      </c>
      <c r="AZ172">
        <f t="shared" si="102"/>
        <v>1</v>
      </c>
      <c r="BA172" t="s">
        <v>61</v>
      </c>
      <c r="BB172" t="s">
        <v>223</v>
      </c>
      <c r="BC172" t="s">
        <v>224</v>
      </c>
      <c r="BD172">
        <v>0</v>
      </c>
      <c r="BE172">
        <v>1</v>
      </c>
      <c r="BF172">
        <f t="shared" si="103"/>
        <v>1</v>
      </c>
      <c r="BG172">
        <v>1</v>
      </c>
      <c r="BH172">
        <v>1</v>
      </c>
      <c r="BI172">
        <v>1</v>
      </c>
      <c r="BJ172" t="s">
        <v>64</v>
      </c>
      <c r="BK172" t="s">
        <v>65</v>
      </c>
      <c r="BL172" s="1">
        <v>8.4953703703703701E-3</v>
      </c>
      <c r="BN172" s="5" t="s">
        <v>1041</v>
      </c>
      <c r="BP172" s="11" t="b">
        <f t="shared" ca="1" si="110"/>
        <v>0</v>
      </c>
      <c r="BQ172" s="11" t="b">
        <f t="shared" ca="1" si="110"/>
        <v>0</v>
      </c>
      <c r="BR172" s="11" t="b">
        <f t="shared" ca="1" si="110"/>
        <v>0</v>
      </c>
      <c r="BS172" s="11" t="b">
        <f t="shared" ca="1" si="110"/>
        <v>0</v>
      </c>
      <c r="BT172" s="11" t="b">
        <f t="shared" ca="1" si="110"/>
        <v>0</v>
      </c>
      <c r="BU172" s="11" t="b">
        <f t="shared" ca="1" si="110"/>
        <v>0</v>
      </c>
      <c r="BX172" s="11" t="b">
        <f t="shared" ca="1" si="105"/>
        <v>0</v>
      </c>
      <c r="BY172" s="11" t="b">
        <f t="shared" si="108"/>
        <v>0</v>
      </c>
      <c r="BZ172" s="11" t="b">
        <f t="shared" ca="1" si="111"/>
        <v>0</v>
      </c>
      <c r="CA172" s="11" t="b">
        <f t="shared" ca="1" si="111"/>
        <v>0</v>
      </c>
      <c r="CB172" s="11" t="b">
        <f t="shared" ca="1" si="111"/>
        <v>0</v>
      </c>
      <c r="CC172" s="11" t="b">
        <f t="shared" ca="1" si="111"/>
        <v>0</v>
      </c>
      <c r="CD172" s="11" t="b">
        <f t="shared" ca="1" si="111"/>
        <v>0</v>
      </c>
      <c r="CE172" s="11" t="b">
        <f t="shared" ca="1" si="111"/>
        <v>0</v>
      </c>
      <c r="CF172" s="11" t="b">
        <f t="shared" ca="1" si="111"/>
        <v>0</v>
      </c>
      <c r="CG172" s="11" t="b">
        <f t="shared" ca="1" si="111"/>
        <v>0</v>
      </c>
      <c r="CH172" s="11" t="b">
        <f t="shared" ca="1" si="111"/>
        <v>0</v>
      </c>
      <c r="CI172" s="11" t="b">
        <f t="shared" ca="1" si="111"/>
        <v>0</v>
      </c>
      <c r="CJ172" s="11" t="b">
        <f t="shared" ca="1" si="111"/>
        <v>0</v>
      </c>
      <c r="CK172" s="11" t="b">
        <f t="shared" ca="1" si="111"/>
        <v>0</v>
      </c>
      <c r="CL172" s="11" t="b">
        <f t="shared" ca="1" si="111"/>
        <v>0</v>
      </c>
      <c r="CM172" s="11" t="b">
        <f t="shared" ca="1" si="111"/>
        <v>0</v>
      </c>
      <c r="CN172" s="11" t="b">
        <f t="shared" ca="1" si="109"/>
        <v>0</v>
      </c>
      <c r="CO172" s="11" t="b">
        <f t="shared" ca="1" si="107"/>
        <v>0</v>
      </c>
    </row>
    <row r="173" spans="1:94">
      <c r="A173" t="s">
        <v>231</v>
      </c>
      <c r="B173" t="s">
        <v>232</v>
      </c>
      <c r="C173" t="s">
        <v>53</v>
      </c>
      <c r="D173" t="s">
        <v>70</v>
      </c>
      <c r="E173" t="s">
        <v>95</v>
      </c>
      <c r="F173" t="s">
        <v>56</v>
      </c>
      <c r="G173" t="s">
        <v>96</v>
      </c>
      <c r="H173" t="s">
        <v>73</v>
      </c>
      <c r="I173" t="str">
        <f t="shared" si="99"/>
        <v>USA</v>
      </c>
      <c r="J173" t="s">
        <v>74</v>
      </c>
      <c r="K173" t="s">
        <v>60</v>
      </c>
      <c r="L173">
        <v>4</v>
      </c>
      <c r="M173">
        <v>4</v>
      </c>
      <c r="N173">
        <v>4</v>
      </c>
      <c r="O173">
        <v>4</v>
      </c>
      <c r="P173">
        <v>3</v>
      </c>
      <c r="Q173">
        <v>4</v>
      </c>
      <c r="R173">
        <v>4</v>
      </c>
      <c r="S173">
        <v>1</v>
      </c>
      <c r="T173">
        <v>3</v>
      </c>
      <c r="V173">
        <v>1</v>
      </c>
      <c r="W173">
        <v>5</v>
      </c>
      <c r="X173">
        <v>1</v>
      </c>
      <c r="Y173">
        <v>1</v>
      </c>
      <c r="Z173">
        <v>3</v>
      </c>
      <c r="AA173">
        <v>5</v>
      </c>
      <c r="AB173">
        <v>0</v>
      </c>
      <c r="AC173">
        <v>5</v>
      </c>
      <c r="AD173">
        <v>1</v>
      </c>
      <c r="AE173" s="48">
        <f t="shared" si="89"/>
        <v>2.125</v>
      </c>
      <c r="AF173" s="35">
        <v>0</v>
      </c>
      <c r="AG173">
        <v>1</v>
      </c>
      <c r="AH173">
        <v>1</v>
      </c>
      <c r="AI173">
        <v>0</v>
      </c>
      <c r="AJ173">
        <v>4</v>
      </c>
      <c r="AK173">
        <v>0</v>
      </c>
      <c r="AL173">
        <v>4</v>
      </c>
      <c r="AM173">
        <v>1</v>
      </c>
      <c r="AN173" s="48">
        <f t="shared" si="85"/>
        <v>1.375</v>
      </c>
      <c r="AO173">
        <v>0</v>
      </c>
      <c r="AP173">
        <v>0</v>
      </c>
      <c r="AQ173">
        <v>3</v>
      </c>
      <c r="AR173">
        <v>0</v>
      </c>
      <c r="AS173">
        <v>1</v>
      </c>
      <c r="AT173">
        <v>6</v>
      </c>
      <c r="AU173" s="48">
        <f t="shared" si="86"/>
        <v>0.8</v>
      </c>
      <c r="AV173">
        <v>0</v>
      </c>
      <c r="AW173">
        <f t="shared" si="100"/>
        <v>1.375</v>
      </c>
      <c r="AX173">
        <f t="shared" si="101"/>
        <v>0</v>
      </c>
      <c r="AY173">
        <f t="shared" si="98"/>
        <v>2.125</v>
      </c>
      <c r="AZ173">
        <f t="shared" si="102"/>
        <v>0</v>
      </c>
      <c r="BA173" t="s">
        <v>61</v>
      </c>
      <c r="BB173" t="s">
        <v>233</v>
      </c>
      <c r="BC173" t="s">
        <v>234</v>
      </c>
      <c r="BD173">
        <v>0</v>
      </c>
      <c r="BE173" t="s">
        <v>1100</v>
      </c>
      <c r="BF173" t="str">
        <f t="shared" si="103"/>
        <v>no dialog file</v>
      </c>
      <c r="BG173">
        <v>2</v>
      </c>
      <c r="BH173">
        <v>5</v>
      </c>
      <c r="BI173">
        <v>2</v>
      </c>
      <c r="BJ173" t="s">
        <v>235</v>
      </c>
      <c r="BK173" t="s">
        <v>236</v>
      </c>
      <c r="BL173" s="1">
        <v>3.8425925925925923E-3</v>
      </c>
      <c r="BN173" s="5" t="s">
        <v>1041</v>
      </c>
      <c r="BP173" s="11" t="b">
        <f t="shared" ca="1" si="110"/>
        <v>0</v>
      </c>
      <c r="BQ173" s="11" t="b">
        <f t="shared" ca="1" si="110"/>
        <v>0</v>
      </c>
      <c r="BR173" s="11" t="b">
        <f t="shared" ca="1" si="110"/>
        <v>0</v>
      </c>
      <c r="BS173" s="11" t="b">
        <f t="shared" ca="1" si="110"/>
        <v>0</v>
      </c>
      <c r="BT173" s="11" t="b">
        <f t="shared" ca="1" si="110"/>
        <v>0</v>
      </c>
      <c r="BU173" s="11" t="b">
        <f t="shared" ca="1" si="110"/>
        <v>0</v>
      </c>
      <c r="BX173" s="11" t="b">
        <f t="shared" ca="1" si="105"/>
        <v>0</v>
      </c>
      <c r="BY173" s="11" t="b">
        <f t="shared" si="108"/>
        <v>0</v>
      </c>
      <c r="BZ173" s="11" t="b">
        <f t="shared" ca="1" si="111"/>
        <v>0</v>
      </c>
      <c r="CA173" s="11" t="b">
        <f t="shared" ca="1" si="111"/>
        <v>0</v>
      </c>
      <c r="CB173" s="11" t="b">
        <f t="shared" ca="1" si="111"/>
        <v>0</v>
      </c>
      <c r="CC173" s="11" t="b">
        <f t="shared" ca="1" si="111"/>
        <v>0</v>
      </c>
      <c r="CD173" s="11" t="b">
        <f t="shared" ca="1" si="111"/>
        <v>0</v>
      </c>
      <c r="CE173" s="11" t="b">
        <f t="shared" ca="1" si="111"/>
        <v>0</v>
      </c>
      <c r="CF173" s="11" t="b">
        <f t="shared" ca="1" si="111"/>
        <v>0</v>
      </c>
      <c r="CG173" s="11" t="b">
        <f t="shared" ca="1" si="111"/>
        <v>0</v>
      </c>
      <c r="CH173" s="11" t="b">
        <f t="shared" ca="1" si="111"/>
        <v>0</v>
      </c>
      <c r="CI173" s="11" t="b">
        <f t="shared" ca="1" si="111"/>
        <v>0</v>
      </c>
      <c r="CJ173" s="11" t="b">
        <f t="shared" ca="1" si="111"/>
        <v>0</v>
      </c>
      <c r="CK173" s="11" t="b">
        <f t="shared" ca="1" si="111"/>
        <v>0</v>
      </c>
      <c r="CL173" s="11" t="b">
        <f t="shared" ca="1" si="111"/>
        <v>0</v>
      </c>
      <c r="CM173" s="11" t="b">
        <f t="shared" ca="1" si="111"/>
        <v>0</v>
      </c>
      <c r="CN173" s="11" t="b">
        <f t="shared" ca="1" si="109"/>
        <v>0</v>
      </c>
      <c r="CO173" s="11" t="b">
        <f t="shared" ca="1" si="107"/>
        <v>0</v>
      </c>
    </row>
    <row r="174" spans="1:94">
      <c r="A174" t="s">
        <v>237</v>
      </c>
      <c r="B174" t="s">
        <v>238</v>
      </c>
      <c r="C174" t="s">
        <v>53</v>
      </c>
      <c r="D174" t="s">
        <v>70</v>
      </c>
      <c r="E174" t="s">
        <v>144</v>
      </c>
      <c r="F174" t="s">
        <v>83</v>
      </c>
      <c r="G174" t="s">
        <v>72</v>
      </c>
      <c r="H174" t="s">
        <v>73</v>
      </c>
      <c r="I174" t="str">
        <f t="shared" si="99"/>
        <v>USA</v>
      </c>
      <c r="J174" t="s">
        <v>74</v>
      </c>
      <c r="K174" t="s">
        <v>60</v>
      </c>
      <c r="L174">
        <v>2</v>
      </c>
      <c r="M174">
        <v>4</v>
      </c>
      <c r="N174">
        <v>4</v>
      </c>
      <c r="O174">
        <v>4</v>
      </c>
      <c r="P174">
        <v>3</v>
      </c>
      <c r="Q174">
        <v>4</v>
      </c>
      <c r="R174">
        <v>4</v>
      </c>
      <c r="S174">
        <v>1</v>
      </c>
      <c r="T174">
        <v>3</v>
      </c>
      <c r="V174">
        <v>6</v>
      </c>
      <c r="W174">
        <v>6</v>
      </c>
      <c r="X174">
        <v>6</v>
      </c>
      <c r="Y174">
        <v>6</v>
      </c>
      <c r="Z174">
        <v>6</v>
      </c>
      <c r="AA174">
        <v>6</v>
      </c>
      <c r="AB174">
        <v>6</v>
      </c>
      <c r="AC174">
        <v>6</v>
      </c>
      <c r="AD174">
        <v>0</v>
      </c>
      <c r="AE174" s="48">
        <f t="shared" si="89"/>
        <v>5.25</v>
      </c>
      <c r="AF174" s="35">
        <v>6</v>
      </c>
      <c r="AG174">
        <v>6</v>
      </c>
      <c r="AH174">
        <v>6</v>
      </c>
      <c r="AI174">
        <v>4</v>
      </c>
      <c r="AJ174">
        <v>6</v>
      </c>
      <c r="AK174">
        <v>6</v>
      </c>
      <c r="AL174">
        <v>6</v>
      </c>
      <c r="AM174">
        <v>6</v>
      </c>
      <c r="AN174" s="48">
        <f t="shared" si="85"/>
        <v>5.75</v>
      </c>
      <c r="AO174">
        <v>5</v>
      </c>
      <c r="AP174">
        <v>3</v>
      </c>
      <c r="AQ174">
        <v>4</v>
      </c>
      <c r="AR174">
        <v>3</v>
      </c>
      <c r="AS174">
        <v>5</v>
      </c>
      <c r="AT174">
        <v>6</v>
      </c>
      <c r="AU174" s="48">
        <f t="shared" si="86"/>
        <v>4</v>
      </c>
      <c r="AV174">
        <v>1</v>
      </c>
      <c r="AW174">
        <f t="shared" si="100"/>
        <v>5.75</v>
      </c>
      <c r="AX174">
        <f t="shared" si="101"/>
        <v>1</v>
      </c>
      <c r="AY174">
        <f t="shared" si="98"/>
        <v>5.25</v>
      </c>
      <c r="AZ174">
        <f t="shared" si="102"/>
        <v>1</v>
      </c>
      <c r="BA174" t="s">
        <v>61</v>
      </c>
      <c r="BB174" t="s">
        <v>166</v>
      </c>
      <c r="BC174" t="s">
        <v>239</v>
      </c>
      <c r="BD174">
        <v>2</v>
      </c>
      <c r="BF174">
        <f t="shared" si="103"/>
        <v>2</v>
      </c>
      <c r="BG174">
        <v>1</v>
      </c>
      <c r="BH174">
        <v>2</v>
      </c>
      <c r="BI174">
        <v>1</v>
      </c>
      <c r="BJ174" t="s">
        <v>181</v>
      </c>
      <c r="BK174" t="s">
        <v>65</v>
      </c>
      <c r="BL174" s="1">
        <v>3.3912037037037036E-3</v>
      </c>
      <c r="BM174" t="s">
        <v>240</v>
      </c>
      <c r="BN174" s="5" t="s">
        <v>736</v>
      </c>
      <c r="BO174" s="5" t="s">
        <v>1159</v>
      </c>
      <c r="BP174" s="11" t="b">
        <f t="shared" ca="1" si="110"/>
        <v>0</v>
      </c>
      <c r="BQ174" s="11" t="b">
        <f t="shared" ca="1" si="110"/>
        <v>0</v>
      </c>
      <c r="BR174" s="11" t="b">
        <f t="shared" ca="1" si="110"/>
        <v>1</v>
      </c>
      <c r="BS174" s="11" t="b">
        <f t="shared" ca="1" si="110"/>
        <v>0</v>
      </c>
      <c r="BT174" s="11" t="b">
        <f t="shared" ca="1" si="110"/>
        <v>0</v>
      </c>
      <c r="BU174" s="11" t="b">
        <f t="shared" ca="1" si="110"/>
        <v>0</v>
      </c>
      <c r="BX174" s="11" t="b">
        <f t="shared" ca="1" si="105"/>
        <v>0</v>
      </c>
      <c r="BY174" s="11" t="b">
        <f t="shared" si="108"/>
        <v>0</v>
      </c>
      <c r="BZ174" s="11" t="b">
        <f t="shared" ca="1" si="111"/>
        <v>0</v>
      </c>
      <c r="CA174" s="11" t="b">
        <f t="shared" ca="1" si="111"/>
        <v>0</v>
      </c>
      <c r="CB174" s="11" t="b">
        <f t="shared" ca="1" si="111"/>
        <v>0</v>
      </c>
      <c r="CC174" s="11" t="b">
        <f t="shared" ca="1" si="111"/>
        <v>0</v>
      </c>
      <c r="CD174" s="11" t="b">
        <f t="shared" ca="1" si="111"/>
        <v>0</v>
      </c>
      <c r="CE174" s="11" t="b">
        <f t="shared" ca="1" si="111"/>
        <v>0</v>
      </c>
      <c r="CF174" s="11" t="b">
        <f t="shared" ca="1" si="111"/>
        <v>0</v>
      </c>
      <c r="CG174" s="11" t="b">
        <f t="shared" ca="1" si="111"/>
        <v>0</v>
      </c>
      <c r="CH174" s="11" t="b">
        <f t="shared" ca="1" si="111"/>
        <v>0</v>
      </c>
      <c r="CI174" s="11" t="b">
        <f t="shared" ca="1" si="111"/>
        <v>0</v>
      </c>
      <c r="CJ174" s="11" t="b">
        <f t="shared" ca="1" si="111"/>
        <v>0</v>
      </c>
      <c r="CK174" s="11" t="b">
        <f t="shared" ca="1" si="111"/>
        <v>0</v>
      </c>
      <c r="CL174" s="11" t="b">
        <f t="shared" ca="1" si="111"/>
        <v>0</v>
      </c>
      <c r="CM174" s="11" t="b">
        <f t="shared" ca="1" si="111"/>
        <v>0</v>
      </c>
      <c r="CN174" s="11" t="b">
        <f t="shared" ca="1" si="109"/>
        <v>0</v>
      </c>
      <c r="CO174" s="11" t="b">
        <f t="shared" ca="1" si="107"/>
        <v>0</v>
      </c>
      <c r="CP174" t="s">
        <v>241</v>
      </c>
    </row>
    <row r="175" spans="1:94">
      <c r="A175" t="s">
        <v>242</v>
      </c>
      <c r="B175" t="s">
        <v>243</v>
      </c>
      <c r="C175" t="s">
        <v>53</v>
      </c>
      <c r="D175" t="s">
        <v>70</v>
      </c>
      <c r="E175" t="s">
        <v>55</v>
      </c>
      <c r="F175" t="s">
        <v>56</v>
      </c>
      <c r="G175" t="s">
        <v>72</v>
      </c>
      <c r="H175" t="s">
        <v>244</v>
      </c>
      <c r="I175" t="str">
        <f t="shared" si="99"/>
        <v>Uk</v>
      </c>
      <c r="J175" t="s">
        <v>74</v>
      </c>
      <c r="K175" t="s">
        <v>98</v>
      </c>
      <c r="L175">
        <v>4</v>
      </c>
      <c r="M175">
        <v>4</v>
      </c>
      <c r="N175">
        <v>5</v>
      </c>
      <c r="O175">
        <v>3</v>
      </c>
      <c r="P175">
        <v>4</v>
      </c>
      <c r="Q175">
        <v>5</v>
      </c>
      <c r="R175">
        <v>5</v>
      </c>
      <c r="S175">
        <v>1</v>
      </c>
      <c r="T175">
        <v>2</v>
      </c>
      <c r="V175">
        <v>5</v>
      </c>
      <c r="W175">
        <v>5</v>
      </c>
      <c r="X175">
        <v>5</v>
      </c>
      <c r="Y175">
        <v>3</v>
      </c>
      <c r="Z175">
        <v>3</v>
      </c>
      <c r="AA175">
        <v>4</v>
      </c>
      <c r="AB175">
        <v>3</v>
      </c>
      <c r="AC175">
        <v>1</v>
      </c>
      <c r="AD175">
        <v>5</v>
      </c>
      <c r="AE175" s="48">
        <f t="shared" si="89"/>
        <v>4.125</v>
      </c>
      <c r="AF175" s="35">
        <v>4</v>
      </c>
      <c r="AG175">
        <v>4</v>
      </c>
      <c r="AH175">
        <v>4</v>
      </c>
      <c r="AI175">
        <v>4</v>
      </c>
      <c r="AJ175">
        <v>4</v>
      </c>
      <c r="AK175">
        <v>4</v>
      </c>
      <c r="AL175">
        <v>4</v>
      </c>
      <c r="AM175">
        <v>0</v>
      </c>
      <c r="AN175" s="48">
        <f t="shared" si="85"/>
        <v>3.5</v>
      </c>
      <c r="AO175">
        <v>5</v>
      </c>
      <c r="AP175">
        <v>5</v>
      </c>
      <c r="AQ175">
        <v>3</v>
      </c>
      <c r="AR175">
        <v>4</v>
      </c>
      <c r="AS175">
        <v>3</v>
      </c>
      <c r="AT175">
        <v>6</v>
      </c>
      <c r="AU175" s="48">
        <f t="shared" si="86"/>
        <v>4</v>
      </c>
      <c r="AV175">
        <v>0</v>
      </c>
      <c r="AW175">
        <f t="shared" si="100"/>
        <v>3.5</v>
      </c>
      <c r="AX175">
        <f t="shared" si="101"/>
        <v>1</v>
      </c>
      <c r="AY175">
        <f t="shared" si="98"/>
        <v>4.125</v>
      </c>
      <c r="AZ175">
        <f t="shared" si="102"/>
        <v>1</v>
      </c>
      <c r="BA175" t="s">
        <v>61</v>
      </c>
      <c r="BB175" t="s">
        <v>245</v>
      </c>
      <c r="BC175" t="s">
        <v>246</v>
      </c>
      <c r="BD175">
        <v>1</v>
      </c>
      <c r="BF175">
        <f t="shared" si="103"/>
        <v>1</v>
      </c>
      <c r="BG175">
        <v>1</v>
      </c>
      <c r="BH175">
        <v>1</v>
      </c>
      <c r="BI175">
        <v>1</v>
      </c>
      <c r="BJ175" t="s">
        <v>64</v>
      </c>
      <c r="BK175" t="s">
        <v>65</v>
      </c>
      <c r="BL175" s="1">
        <v>1.4004629629629629E-3</v>
      </c>
      <c r="BN175" s="5" t="s">
        <v>1041</v>
      </c>
      <c r="BP175" s="11" t="b">
        <f t="shared" ca="1" si="110"/>
        <v>0</v>
      </c>
      <c r="BQ175" s="11" t="b">
        <f t="shared" ca="1" si="110"/>
        <v>0</v>
      </c>
      <c r="BR175" s="11" t="b">
        <f t="shared" ca="1" si="110"/>
        <v>0</v>
      </c>
      <c r="BS175" s="11" t="b">
        <f t="shared" ca="1" si="110"/>
        <v>0</v>
      </c>
      <c r="BT175" s="11" t="b">
        <f t="shared" ca="1" si="110"/>
        <v>0</v>
      </c>
      <c r="BU175" s="11" t="b">
        <f t="shared" ca="1" si="110"/>
        <v>0</v>
      </c>
      <c r="BX175" s="11" t="b">
        <f t="shared" ca="1" si="105"/>
        <v>0</v>
      </c>
      <c r="BY175" s="11" t="b">
        <f t="shared" si="108"/>
        <v>0</v>
      </c>
      <c r="BZ175" s="11" t="b">
        <f t="shared" ca="1" si="111"/>
        <v>0</v>
      </c>
      <c r="CA175" s="11" t="b">
        <f t="shared" ca="1" si="111"/>
        <v>0</v>
      </c>
      <c r="CB175" s="11" t="b">
        <f t="shared" ca="1" si="111"/>
        <v>0</v>
      </c>
      <c r="CC175" s="11" t="b">
        <f t="shared" ca="1" si="111"/>
        <v>0</v>
      </c>
      <c r="CD175" s="11" t="b">
        <f t="shared" ca="1" si="111"/>
        <v>0</v>
      </c>
      <c r="CE175" s="11" t="b">
        <f t="shared" ca="1" si="111"/>
        <v>0</v>
      </c>
      <c r="CF175" s="11" t="b">
        <f t="shared" ca="1" si="111"/>
        <v>0</v>
      </c>
      <c r="CG175" s="11" t="b">
        <f t="shared" ca="1" si="111"/>
        <v>0</v>
      </c>
      <c r="CH175" s="11" t="b">
        <f t="shared" ca="1" si="111"/>
        <v>0</v>
      </c>
      <c r="CI175" s="11" t="b">
        <f t="shared" ca="1" si="111"/>
        <v>0</v>
      </c>
      <c r="CJ175" s="11" t="b">
        <f t="shared" ca="1" si="111"/>
        <v>0</v>
      </c>
      <c r="CK175" s="11" t="b">
        <f t="shared" ca="1" si="111"/>
        <v>0</v>
      </c>
      <c r="CL175" s="11" t="b">
        <f t="shared" ca="1" si="111"/>
        <v>0</v>
      </c>
      <c r="CM175" s="11" t="b">
        <f t="shared" ca="1" si="111"/>
        <v>0</v>
      </c>
      <c r="CN175" s="11" t="b">
        <f t="shared" ca="1" si="109"/>
        <v>0</v>
      </c>
      <c r="CO175" s="11" t="b">
        <f t="shared" ca="1" si="107"/>
        <v>0</v>
      </c>
    </row>
    <row r="176" spans="1:94">
      <c r="A176" t="s">
        <v>247</v>
      </c>
      <c r="B176" t="s">
        <v>248</v>
      </c>
      <c r="C176" t="s">
        <v>53</v>
      </c>
      <c r="D176" t="s">
        <v>70</v>
      </c>
      <c r="E176" t="s">
        <v>71</v>
      </c>
      <c r="F176" t="s">
        <v>83</v>
      </c>
      <c r="G176" t="s">
        <v>72</v>
      </c>
      <c r="H176" t="s">
        <v>125</v>
      </c>
      <c r="I176" t="str">
        <f t="shared" si="99"/>
        <v>United Kingdom</v>
      </c>
      <c r="J176" t="s">
        <v>59</v>
      </c>
      <c r="K176" t="s">
        <v>98</v>
      </c>
      <c r="L176">
        <v>4</v>
      </c>
      <c r="M176">
        <v>5</v>
      </c>
      <c r="N176">
        <v>4</v>
      </c>
      <c r="O176">
        <v>3</v>
      </c>
      <c r="P176">
        <v>3</v>
      </c>
      <c r="Q176">
        <v>3</v>
      </c>
      <c r="R176">
        <v>4</v>
      </c>
      <c r="S176">
        <v>1</v>
      </c>
      <c r="T176">
        <v>2</v>
      </c>
      <c r="V176">
        <v>2</v>
      </c>
      <c r="W176">
        <v>5</v>
      </c>
      <c r="X176">
        <v>3</v>
      </c>
      <c r="Y176">
        <v>4</v>
      </c>
      <c r="Z176">
        <v>3</v>
      </c>
      <c r="AA176">
        <v>3</v>
      </c>
      <c r="AB176">
        <v>4</v>
      </c>
      <c r="AC176">
        <v>2</v>
      </c>
      <c r="AD176">
        <v>4</v>
      </c>
      <c r="AE176" s="48">
        <f t="shared" si="89"/>
        <v>3.5</v>
      </c>
      <c r="AF176" s="35">
        <v>4</v>
      </c>
      <c r="AG176">
        <v>2</v>
      </c>
      <c r="AH176">
        <v>4</v>
      </c>
      <c r="AI176">
        <v>2</v>
      </c>
      <c r="AJ176">
        <v>6</v>
      </c>
      <c r="AK176">
        <v>5</v>
      </c>
      <c r="AL176">
        <v>2</v>
      </c>
      <c r="AM176">
        <v>1</v>
      </c>
      <c r="AN176" s="48">
        <f t="shared" si="85"/>
        <v>3.25</v>
      </c>
      <c r="AO176">
        <v>3</v>
      </c>
      <c r="AP176">
        <v>3</v>
      </c>
      <c r="AQ176">
        <v>3</v>
      </c>
      <c r="AR176">
        <v>3</v>
      </c>
      <c r="AS176">
        <v>3</v>
      </c>
      <c r="AT176">
        <v>6</v>
      </c>
      <c r="AU176" s="48">
        <f t="shared" si="86"/>
        <v>3</v>
      </c>
      <c r="AV176">
        <v>0</v>
      </c>
      <c r="AW176">
        <f t="shared" si="100"/>
        <v>3.25</v>
      </c>
      <c r="AX176">
        <f t="shared" si="101"/>
        <v>1</v>
      </c>
      <c r="AY176">
        <f t="shared" si="98"/>
        <v>3.5</v>
      </c>
      <c r="AZ176">
        <f t="shared" si="102"/>
        <v>1</v>
      </c>
      <c r="BA176" t="s">
        <v>86</v>
      </c>
      <c r="BB176" t="s">
        <v>139</v>
      </c>
      <c r="BC176" t="s">
        <v>249</v>
      </c>
      <c r="BD176">
        <v>1</v>
      </c>
      <c r="BF176">
        <f t="shared" si="103"/>
        <v>1</v>
      </c>
      <c r="BG176">
        <v>1</v>
      </c>
      <c r="BH176">
        <v>4</v>
      </c>
      <c r="BI176">
        <v>1</v>
      </c>
      <c r="BJ176" t="s">
        <v>106</v>
      </c>
      <c r="BK176" t="s">
        <v>90</v>
      </c>
      <c r="BL176" s="1">
        <v>3.8888888888888883E-3</v>
      </c>
      <c r="BM176" t="s">
        <v>250</v>
      </c>
      <c r="BN176" s="5" t="s">
        <v>1042</v>
      </c>
      <c r="BP176" s="11" t="b">
        <f t="shared" ca="1" si="110"/>
        <v>0</v>
      </c>
      <c r="BQ176" s="11" t="b">
        <f t="shared" ca="1" si="110"/>
        <v>0</v>
      </c>
      <c r="BR176" s="11" t="b">
        <f t="shared" ca="1" si="110"/>
        <v>0</v>
      </c>
      <c r="BS176" s="11" t="b">
        <f t="shared" ca="1" si="110"/>
        <v>0</v>
      </c>
      <c r="BT176" s="11" t="b">
        <f t="shared" ca="1" si="110"/>
        <v>0</v>
      </c>
      <c r="BU176" s="11" t="b">
        <f t="shared" ca="1" si="110"/>
        <v>0</v>
      </c>
      <c r="BV176" s="5" t="s">
        <v>1085</v>
      </c>
      <c r="BW176" s="5" t="s">
        <v>1073</v>
      </c>
      <c r="BX176" s="11" t="b">
        <f t="shared" ca="1" si="105"/>
        <v>0</v>
      </c>
      <c r="BY176" s="11" t="b">
        <f t="shared" si="108"/>
        <v>0</v>
      </c>
      <c r="BZ176" s="11" t="b">
        <f t="shared" ca="1" si="111"/>
        <v>1</v>
      </c>
      <c r="CA176" s="11" t="b">
        <f t="shared" ca="1" si="111"/>
        <v>1</v>
      </c>
      <c r="CB176" s="11" t="b">
        <f t="shared" ca="1" si="111"/>
        <v>0</v>
      </c>
      <c r="CC176" s="11" t="b">
        <f t="shared" ca="1" si="111"/>
        <v>0</v>
      </c>
      <c r="CD176" s="11" t="b">
        <f t="shared" ca="1" si="111"/>
        <v>0</v>
      </c>
      <c r="CE176" s="11" t="b">
        <f t="shared" ca="1" si="111"/>
        <v>0</v>
      </c>
      <c r="CF176" s="11" t="b">
        <f t="shared" ca="1" si="111"/>
        <v>0</v>
      </c>
      <c r="CG176" s="11" t="b">
        <f t="shared" ca="1" si="111"/>
        <v>0</v>
      </c>
      <c r="CH176" s="11" t="b">
        <f t="shared" ca="1" si="111"/>
        <v>0</v>
      </c>
      <c r="CI176" s="11" t="b">
        <f t="shared" ca="1" si="111"/>
        <v>0</v>
      </c>
      <c r="CJ176" s="11" t="b">
        <f t="shared" ca="1" si="111"/>
        <v>1</v>
      </c>
      <c r="CK176" s="11" t="b">
        <f t="shared" ca="1" si="111"/>
        <v>0</v>
      </c>
      <c r="CL176" s="11" t="b">
        <f t="shared" ca="1" si="111"/>
        <v>0</v>
      </c>
      <c r="CM176" s="11" t="b">
        <f t="shared" ca="1" si="111"/>
        <v>0</v>
      </c>
      <c r="CN176" s="11" t="b">
        <f t="shared" ca="1" si="109"/>
        <v>1</v>
      </c>
      <c r="CO176" s="11" t="b">
        <f t="shared" ca="1" si="107"/>
        <v>0</v>
      </c>
      <c r="CP176" t="s">
        <v>251</v>
      </c>
    </row>
    <row r="177" spans="1:96">
      <c r="A177" t="s">
        <v>272</v>
      </c>
      <c r="B177" t="s">
        <v>273</v>
      </c>
      <c r="C177" t="s">
        <v>53</v>
      </c>
      <c r="D177" t="s">
        <v>70</v>
      </c>
      <c r="E177" t="s">
        <v>71</v>
      </c>
      <c r="F177" t="s">
        <v>132</v>
      </c>
      <c r="G177" t="s">
        <v>96</v>
      </c>
      <c r="H177" t="s">
        <v>84</v>
      </c>
      <c r="I177" t="str">
        <f t="shared" si="99"/>
        <v>United States</v>
      </c>
      <c r="J177" t="s">
        <v>74</v>
      </c>
      <c r="K177" t="s">
        <v>60</v>
      </c>
      <c r="L177">
        <v>2</v>
      </c>
      <c r="M177">
        <v>3</v>
      </c>
      <c r="N177">
        <v>4</v>
      </c>
      <c r="O177">
        <v>4</v>
      </c>
      <c r="P177">
        <v>4</v>
      </c>
      <c r="Q177">
        <v>4</v>
      </c>
      <c r="R177">
        <v>5</v>
      </c>
      <c r="S177">
        <v>1</v>
      </c>
      <c r="T177">
        <v>3</v>
      </c>
      <c r="V177">
        <v>3</v>
      </c>
      <c r="W177">
        <v>2</v>
      </c>
      <c r="X177">
        <v>3</v>
      </c>
      <c r="Y177">
        <v>5</v>
      </c>
      <c r="Z177">
        <v>3</v>
      </c>
      <c r="AA177">
        <v>4</v>
      </c>
      <c r="AB177">
        <v>2</v>
      </c>
      <c r="AC177">
        <v>4</v>
      </c>
      <c r="AD177">
        <v>2</v>
      </c>
      <c r="AE177" s="48">
        <f t="shared" si="89"/>
        <v>3</v>
      </c>
      <c r="AF177" s="35">
        <v>4</v>
      </c>
      <c r="AG177">
        <v>3</v>
      </c>
      <c r="AH177">
        <v>6</v>
      </c>
      <c r="AI177">
        <v>4</v>
      </c>
      <c r="AJ177">
        <v>6</v>
      </c>
      <c r="AK177">
        <v>4</v>
      </c>
      <c r="AL177">
        <v>5</v>
      </c>
      <c r="AM177">
        <v>3</v>
      </c>
      <c r="AN177" s="48">
        <f t="shared" si="85"/>
        <v>4.375</v>
      </c>
      <c r="AO177">
        <v>4</v>
      </c>
      <c r="AP177">
        <v>4</v>
      </c>
      <c r="AQ177">
        <v>5</v>
      </c>
      <c r="AR177">
        <v>4</v>
      </c>
      <c r="AS177">
        <v>4</v>
      </c>
      <c r="AT177">
        <v>6</v>
      </c>
      <c r="AU177" s="48">
        <f t="shared" si="86"/>
        <v>4.2</v>
      </c>
      <c r="AV177">
        <v>2</v>
      </c>
      <c r="AW177">
        <f t="shared" si="100"/>
        <v>4.375</v>
      </c>
      <c r="AX177">
        <f t="shared" si="101"/>
        <v>1</v>
      </c>
      <c r="AY177">
        <f t="shared" si="98"/>
        <v>3</v>
      </c>
      <c r="AZ177">
        <f t="shared" si="102"/>
        <v>0</v>
      </c>
      <c r="BA177" t="s">
        <v>61</v>
      </c>
      <c r="BB177" t="s">
        <v>126</v>
      </c>
      <c r="BC177" t="s">
        <v>127</v>
      </c>
      <c r="BD177">
        <v>1</v>
      </c>
      <c r="BF177">
        <f t="shared" si="103"/>
        <v>1</v>
      </c>
      <c r="BG177">
        <v>1</v>
      </c>
      <c r="BH177">
        <v>2</v>
      </c>
      <c r="BI177">
        <v>1</v>
      </c>
      <c r="BJ177" t="s">
        <v>64</v>
      </c>
      <c r="BK177" t="s">
        <v>65</v>
      </c>
      <c r="BL177" s="1">
        <v>4.1898148148148146E-3</v>
      </c>
      <c r="BM177" t="s">
        <v>274</v>
      </c>
      <c r="BN177" s="5" t="s">
        <v>1042</v>
      </c>
      <c r="BP177" s="11" t="b">
        <f t="shared" ca="1" si="110"/>
        <v>0</v>
      </c>
      <c r="BQ177" s="11" t="b">
        <f t="shared" ca="1" si="110"/>
        <v>0</v>
      </c>
      <c r="BR177" s="11" t="b">
        <f t="shared" ca="1" si="110"/>
        <v>0</v>
      </c>
      <c r="BS177" s="11" t="b">
        <f t="shared" ca="1" si="110"/>
        <v>0</v>
      </c>
      <c r="BT177" s="11" t="b">
        <f t="shared" ca="1" si="110"/>
        <v>0</v>
      </c>
      <c r="BU177" s="11" t="b">
        <f t="shared" ca="1" si="110"/>
        <v>0</v>
      </c>
      <c r="BV177" s="5" t="s">
        <v>1047</v>
      </c>
      <c r="BW177" s="5" t="s">
        <v>1136</v>
      </c>
      <c r="BX177" s="11" t="b">
        <f t="shared" ca="1" si="105"/>
        <v>0</v>
      </c>
      <c r="BY177" s="11" t="b">
        <f t="shared" si="108"/>
        <v>0</v>
      </c>
      <c r="BZ177" s="11" t="b">
        <f t="shared" ca="1" si="111"/>
        <v>1</v>
      </c>
      <c r="CA177" s="11" t="b">
        <f t="shared" ca="1" si="111"/>
        <v>0</v>
      </c>
      <c r="CB177" s="11" t="b">
        <f t="shared" ca="1" si="111"/>
        <v>0</v>
      </c>
      <c r="CC177" s="11" t="b">
        <f t="shared" ca="1" si="111"/>
        <v>0</v>
      </c>
      <c r="CD177" s="11" t="b">
        <f t="shared" ca="1" si="111"/>
        <v>0</v>
      </c>
      <c r="CE177" s="11" t="b">
        <f t="shared" ca="1" si="111"/>
        <v>0</v>
      </c>
      <c r="CF177" s="11" t="b">
        <f t="shared" ca="1" si="111"/>
        <v>0</v>
      </c>
      <c r="CG177" s="11" t="b">
        <f t="shared" ca="1" si="111"/>
        <v>0</v>
      </c>
      <c r="CH177" s="11" t="b">
        <f t="shared" ca="1" si="111"/>
        <v>0</v>
      </c>
      <c r="CI177" s="11" t="b">
        <f t="shared" ca="1" si="111"/>
        <v>0</v>
      </c>
      <c r="CJ177" s="11" t="b">
        <f t="shared" ca="1" si="111"/>
        <v>0</v>
      </c>
      <c r="CK177" s="11" t="b">
        <f t="shared" ca="1" si="111"/>
        <v>0</v>
      </c>
      <c r="CL177" s="11" t="b">
        <f t="shared" ca="1" si="111"/>
        <v>0</v>
      </c>
      <c r="CM177" s="11" t="b">
        <f t="shared" ca="1" si="111"/>
        <v>0</v>
      </c>
      <c r="CN177" s="11" t="b">
        <f t="shared" ca="1" si="109"/>
        <v>0</v>
      </c>
      <c r="CO177" s="11" t="b">
        <f t="shared" ca="1" si="107"/>
        <v>0</v>
      </c>
    </row>
    <row r="178" spans="1:96">
      <c r="A178" t="s">
        <v>1287</v>
      </c>
      <c r="B178" t="s">
        <v>802</v>
      </c>
      <c r="H178" t="s">
        <v>1347</v>
      </c>
      <c r="S178">
        <f>COUNTIF(S1:S145,"=0")</f>
        <v>79</v>
      </c>
      <c r="T178">
        <f>COUNTIF(T1:T145,"=2")</f>
        <v>45</v>
      </c>
      <c r="U178">
        <f>COUNTIF(U1:U145,"=4")</f>
        <v>44</v>
      </c>
      <c r="X178" t="s">
        <v>109</v>
      </c>
      <c r="Y178">
        <v>61</v>
      </c>
      <c r="BN178"/>
      <c r="BO178"/>
      <c r="BV178"/>
      <c r="BW178"/>
    </row>
    <row r="179" spans="1:96" ht="16" customHeight="1">
      <c r="A179" t="s">
        <v>1351</v>
      </c>
      <c r="V179" s="20"/>
      <c r="W179" s="20"/>
      <c r="X179" s="20"/>
      <c r="Y179" s="21" t="s">
        <v>1330</v>
      </c>
      <c r="Z179" s="20"/>
      <c r="AA179" s="20"/>
      <c r="AB179" s="20"/>
      <c r="AC179" s="20"/>
      <c r="AD179" s="34"/>
      <c r="AF179" s="30"/>
      <c r="AG179" s="22"/>
      <c r="AH179" s="23" t="s">
        <v>1331</v>
      </c>
      <c r="AI179" s="22"/>
      <c r="AJ179" s="22"/>
      <c r="AK179" s="22"/>
      <c r="AL179" s="22"/>
      <c r="AM179" s="30"/>
      <c r="AO179" s="25" t="s">
        <v>1332</v>
      </c>
      <c r="AP179" s="24"/>
      <c r="AQ179" s="24"/>
      <c r="AR179" s="24"/>
      <c r="AS179" s="47"/>
    </row>
    <row r="180" spans="1:96" s="10" customFormat="1" ht="16" customHeight="1">
      <c r="A180" s="13"/>
      <c r="B180" s="13"/>
      <c r="C180" s="13"/>
      <c r="D180" s="13" t="s">
        <v>1</v>
      </c>
      <c r="E180" s="13" t="s">
        <v>2</v>
      </c>
      <c r="F180" s="13" t="s">
        <v>3</v>
      </c>
      <c r="G180" s="13" t="s">
        <v>4</v>
      </c>
      <c r="H180" s="13" t="s">
        <v>5</v>
      </c>
      <c r="I180" s="13"/>
      <c r="J180" s="13" t="s">
        <v>6</v>
      </c>
      <c r="K180" s="13" t="s">
        <v>7</v>
      </c>
      <c r="L180" s="13" t="s">
        <v>8</v>
      </c>
      <c r="M180" s="13" t="s">
        <v>9</v>
      </c>
      <c r="N180" s="13" t="s">
        <v>10</v>
      </c>
      <c r="O180" s="13" t="s">
        <v>11</v>
      </c>
      <c r="P180" s="13" t="s">
        <v>12</v>
      </c>
      <c r="Q180" s="13" t="s">
        <v>13</v>
      </c>
      <c r="R180" s="13" t="s">
        <v>14</v>
      </c>
      <c r="S180" s="13"/>
      <c r="T180" s="13"/>
      <c r="U180" s="13"/>
      <c r="V180" s="20" t="s">
        <v>15</v>
      </c>
      <c r="W180" s="20" t="s">
        <v>19</v>
      </c>
      <c r="X180" s="20" t="s">
        <v>21</v>
      </c>
      <c r="Y180" s="20" t="s">
        <v>22</v>
      </c>
      <c r="Z180" s="20" t="s">
        <v>23</v>
      </c>
      <c r="AA180" s="20" t="s">
        <v>24</v>
      </c>
      <c r="AB180" s="20" t="s">
        <v>25</v>
      </c>
      <c r="AC180" s="20" t="s">
        <v>26</v>
      </c>
      <c r="AD180" s="34" t="s">
        <v>27</v>
      </c>
      <c r="AE180" s="48"/>
      <c r="AF180" s="30" t="s">
        <v>38</v>
      </c>
      <c r="AG180" s="22" t="s">
        <v>28</v>
      </c>
      <c r="AH180" s="22" t="s">
        <v>29</v>
      </c>
      <c r="AI180" s="22" t="s">
        <v>30</v>
      </c>
      <c r="AJ180" s="22" t="s">
        <v>31</v>
      </c>
      <c r="AK180" s="22" t="s">
        <v>32</v>
      </c>
      <c r="AL180" s="22" t="s">
        <v>33</v>
      </c>
      <c r="AM180" s="30" t="s">
        <v>34</v>
      </c>
      <c r="AN180" s="48"/>
      <c r="AO180" s="24" t="s">
        <v>16</v>
      </c>
      <c r="AP180" s="24" t="s">
        <v>17</v>
      </c>
      <c r="AQ180" s="24" t="s">
        <v>18</v>
      </c>
      <c r="AR180" s="24" t="s">
        <v>35</v>
      </c>
      <c r="AS180" s="47" t="s">
        <v>36</v>
      </c>
      <c r="AT180" s="13" t="s">
        <v>37</v>
      </c>
      <c r="AU180" s="48"/>
      <c r="AV180" s="13" t="s">
        <v>20</v>
      </c>
      <c r="AW180" s="13"/>
      <c r="AX180" s="13"/>
      <c r="AY180" s="13"/>
      <c r="AZ180" s="13"/>
      <c r="BA180" s="13" t="s">
        <v>39</v>
      </c>
      <c r="BB180" s="13" t="s">
        <v>40</v>
      </c>
      <c r="BC180" s="13" t="s">
        <v>41</v>
      </c>
      <c r="BD180" s="13" t="s">
        <v>42</v>
      </c>
      <c r="BE180" s="13" t="s">
        <v>1099</v>
      </c>
      <c r="BF180" s="13"/>
      <c r="BG180" s="13" t="s">
        <v>43</v>
      </c>
      <c r="BH180" s="13" t="s">
        <v>44</v>
      </c>
      <c r="BI180" s="13" t="s">
        <v>45</v>
      </c>
      <c r="BJ180" s="13" t="s">
        <v>46</v>
      </c>
      <c r="BK180" s="13" t="s">
        <v>47</v>
      </c>
      <c r="BL180" s="13" t="s">
        <v>48</v>
      </c>
      <c r="BM180" s="13" t="s">
        <v>49</v>
      </c>
      <c r="BN180" s="14" t="s">
        <v>1039</v>
      </c>
      <c r="BO180" s="14"/>
      <c r="BP180" s="11" t="s">
        <v>1144</v>
      </c>
      <c r="BQ180" s="11" t="s">
        <v>1151</v>
      </c>
      <c r="BR180" s="11" t="s">
        <v>1333</v>
      </c>
      <c r="BS180" s="11" t="s">
        <v>1150</v>
      </c>
      <c r="BT180" s="11" t="s">
        <v>1148</v>
      </c>
      <c r="BU180" s="11" t="s">
        <v>1163</v>
      </c>
      <c r="BV180" s="14"/>
      <c r="BW180" s="14"/>
      <c r="BX180" s="15" t="s">
        <v>1311</v>
      </c>
      <c r="BY180" s="15" t="s">
        <v>1309</v>
      </c>
      <c r="BZ180" s="15" t="s">
        <v>1310</v>
      </c>
      <c r="CA180" s="15" t="s">
        <v>1312</v>
      </c>
      <c r="CB180" s="15" t="s">
        <v>1315</v>
      </c>
      <c r="CC180" s="15" t="s">
        <v>1313</v>
      </c>
      <c r="CD180" s="15" t="s">
        <v>1314</v>
      </c>
      <c r="CE180" s="15" t="s">
        <v>1317</v>
      </c>
      <c r="CF180" s="15" t="s">
        <v>1154</v>
      </c>
      <c r="CG180" s="15" t="s">
        <v>1318</v>
      </c>
      <c r="CH180" s="15" t="s">
        <v>1323</v>
      </c>
      <c r="CI180" s="15" t="s">
        <v>1319</v>
      </c>
      <c r="CJ180" s="15" t="s">
        <v>1316</v>
      </c>
      <c r="CK180" s="15" t="s">
        <v>1124</v>
      </c>
      <c r="CL180" s="15" t="s">
        <v>1320</v>
      </c>
      <c r="CM180" s="15" t="s">
        <v>1321</v>
      </c>
      <c r="CN180" s="15" t="s">
        <v>1324</v>
      </c>
      <c r="CO180" s="15" t="s">
        <v>1325</v>
      </c>
      <c r="CP180" s="13" t="s">
        <v>50</v>
      </c>
      <c r="CQ180" s="13"/>
      <c r="CR180" s="13"/>
    </row>
    <row r="181" spans="1:96">
      <c r="A181" s="10" t="s">
        <v>1290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F181" s="36"/>
      <c r="AG181" s="10"/>
      <c r="AH181" s="10"/>
      <c r="AI181" s="10"/>
      <c r="AJ181" s="10"/>
      <c r="AK181" s="10"/>
      <c r="AL181" s="10"/>
      <c r="AM181" s="10"/>
      <c r="AO181" s="10"/>
      <c r="AP181" s="10"/>
      <c r="AQ181" s="10"/>
      <c r="AR181" s="10"/>
      <c r="AS181" s="10"/>
      <c r="AT181" s="10"/>
      <c r="AV181" s="10"/>
      <c r="AW181" s="10"/>
      <c r="AX181" s="10"/>
      <c r="AY181" s="10"/>
      <c r="AZ181" s="10"/>
      <c r="BA181" s="10"/>
      <c r="BB181" s="10"/>
      <c r="BC181" s="10"/>
      <c r="BD181" s="10"/>
      <c r="BE181" s="10"/>
      <c r="BF181" s="10"/>
      <c r="BG181" s="10"/>
      <c r="BH181" s="10"/>
      <c r="BI181" s="10"/>
      <c r="BJ181" s="10"/>
      <c r="BK181" s="10"/>
      <c r="BL181" s="10"/>
      <c r="BM181" s="10"/>
      <c r="BN181" s="10"/>
      <c r="BO181" s="10"/>
      <c r="BV181" s="10"/>
      <c r="BW181" s="10"/>
      <c r="CP181" s="10"/>
      <c r="CQ181" s="10"/>
      <c r="CR181" s="10"/>
    </row>
    <row r="182" spans="1:96">
      <c r="A182" t="s">
        <v>1173</v>
      </c>
      <c r="B182" t="s">
        <v>1174</v>
      </c>
      <c r="C182" t="s">
        <v>281</v>
      </c>
      <c r="D182" t="s">
        <v>81</v>
      </c>
      <c r="E182" t="s">
        <v>71</v>
      </c>
      <c r="F182" t="s">
        <v>56</v>
      </c>
      <c r="G182" t="s">
        <v>96</v>
      </c>
      <c r="H182" t="s">
        <v>109</v>
      </c>
      <c r="J182" t="s">
        <v>74</v>
      </c>
      <c r="K182" t="s">
        <v>98</v>
      </c>
      <c r="L182">
        <v>2</v>
      </c>
      <c r="M182">
        <v>2</v>
      </c>
      <c r="N182">
        <v>3</v>
      </c>
      <c r="O182">
        <v>2</v>
      </c>
      <c r="P182">
        <v>2</v>
      </c>
      <c r="Q182">
        <v>3</v>
      </c>
      <c r="R182">
        <v>3</v>
      </c>
      <c r="V182">
        <v>3</v>
      </c>
      <c r="W182">
        <v>0</v>
      </c>
      <c r="X182">
        <v>0</v>
      </c>
      <c r="Y182">
        <v>1</v>
      </c>
      <c r="Z182">
        <v>1</v>
      </c>
      <c r="AA182">
        <v>2</v>
      </c>
      <c r="AB182">
        <v>1</v>
      </c>
      <c r="AC182">
        <v>1</v>
      </c>
      <c r="AD182">
        <v>0</v>
      </c>
      <c r="AF182" s="35">
        <v>3</v>
      </c>
      <c r="AG182">
        <v>0</v>
      </c>
      <c r="AH182">
        <v>6</v>
      </c>
      <c r="AI182">
        <v>6</v>
      </c>
      <c r="AJ182">
        <v>0</v>
      </c>
      <c r="AK182">
        <v>0</v>
      </c>
      <c r="AL182">
        <v>4</v>
      </c>
      <c r="AM182">
        <v>3</v>
      </c>
      <c r="AO182">
        <v>3</v>
      </c>
      <c r="AP182">
        <v>3</v>
      </c>
      <c r="AQ182">
        <v>3</v>
      </c>
      <c r="AR182">
        <v>5</v>
      </c>
      <c r="AS182">
        <v>0</v>
      </c>
      <c r="AT182">
        <v>3</v>
      </c>
      <c r="AV182">
        <v>0</v>
      </c>
      <c r="AW182">
        <v>4</v>
      </c>
      <c r="AX182">
        <v>0</v>
      </c>
      <c r="AY182">
        <v>6</v>
      </c>
      <c r="AZ182">
        <v>0</v>
      </c>
      <c r="BA182" t="s">
        <v>1167</v>
      </c>
      <c r="BB182" t="s">
        <v>267</v>
      </c>
      <c r="BC182" t="s">
        <v>1175</v>
      </c>
      <c r="BD182">
        <v>2</v>
      </c>
      <c r="BG182">
        <v>1</v>
      </c>
      <c r="BH182">
        <v>5</v>
      </c>
      <c r="BI182">
        <v>1</v>
      </c>
      <c r="BJ182" t="s">
        <v>839</v>
      </c>
      <c r="BK182" t="s">
        <v>370</v>
      </c>
      <c r="BL182" s="1">
        <v>1.0694444444444444E-2</v>
      </c>
      <c r="BM182" t="s">
        <v>1176</v>
      </c>
      <c r="BN182" s="5" t="s">
        <v>1051</v>
      </c>
      <c r="BO182" s="5" t="s">
        <v>1151</v>
      </c>
      <c r="BP182" s="11">
        <f t="shared" ref="BP182:BU182" ca="1" si="112">COUNTIF(BP4:BP180,TRUE)</f>
        <v>7</v>
      </c>
      <c r="BQ182" s="11">
        <f t="shared" ca="1" si="112"/>
        <v>6</v>
      </c>
      <c r="BR182" s="11">
        <f t="shared" ca="1" si="112"/>
        <v>7</v>
      </c>
      <c r="BS182" s="11">
        <f t="shared" ca="1" si="112"/>
        <v>5</v>
      </c>
      <c r="BT182" s="11">
        <f t="shared" ca="1" si="112"/>
        <v>6</v>
      </c>
      <c r="BU182" s="11">
        <f t="shared" ca="1" si="112"/>
        <v>3</v>
      </c>
      <c r="BV182" s="5" t="s">
        <v>1291</v>
      </c>
      <c r="BW182" s="5" t="s">
        <v>1292</v>
      </c>
    </row>
    <row r="183" spans="1:96">
      <c r="A183" t="s">
        <v>1184</v>
      </c>
      <c r="B183" t="s">
        <v>1185</v>
      </c>
      <c r="C183" t="s">
        <v>281</v>
      </c>
      <c r="D183" t="s">
        <v>70</v>
      </c>
      <c r="E183" t="s">
        <v>55</v>
      </c>
      <c r="F183" t="s">
        <v>56</v>
      </c>
      <c r="G183" t="s">
        <v>96</v>
      </c>
      <c r="H183" t="s">
        <v>1186</v>
      </c>
      <c r="J183" t="s">
        <v>59</v>
      </c>
      <c r="K183" t="s">
        <v>60</v>
      </c>
      <c r="L183">
        <v>2</v>
      </c>
      <c r="M183">
        <v>2</v>
      </c>
      <c r="N183">
        <v>3</v>
      </c>
      <c r="O183">
        <v>3</v>
      </c>
      <c r="P183">
        <v>3</v>
      </c>
      <c r="Q183">
        <v>4</v>
      </c>
      <c r="R183">
        <v>3</v>
      </c>
      <c r="BN183" s="5" t="s">
        <v>1299</v>
      </c>
      <c r="BP183" s="44">
        <f t="shared" ref="BP183:BU183" ca="1" si="113">BP182/$BN$218</f>
        <v>0.16279069767441862</v>
      </c>
      <c r="BQ183" s="44">
        <f t="shared" ca="1" si="113"/>
        <v>0.13953488372093023</v>
      </c>
      <c r="BR183" s="44">
        <f t="shared" ca="1" si="113"/>
        <v>0.16279069767441862</v>
      </c>
      <c r="BS183" s="44">
        <f t="shared" ca="1" si="113"/>
        <v>0.11627906976744186</v>
      </c>
      <c r="BT183" s="44">
        <f t="shared" ca="1" si="113"/>
        <v>0.13953488372093023</v>
      </c>
      <c r="BU183" s="44">
        <f t="shared" ca="1" si="113"/>
        <v>6.9767441860465115E-2</v>
      </c>
    </row>
    <row r="184" spans="1:96">
      <c r="A184" t="s">
        <v>1201</v>
      </c>
      <c r="B184" t="s">
        <v>1202</v>
      </c>
      <c r="C184" t="s">
        <v>281</v>
      </c>
      <c r="D184" t="s">
        <v>54</v>
      </c>
      <c r="E184" t="s">
        <v>82</v>
      </c>
      <c r="F184" t="s">
        <v>56</v>
      </c>
      <c r="G184" t="s">
        <v>57</v>
      </c>
      <c r="H184" t="s">
        <v>254</v>
      </c>
      <c r="J184" t="s">
        <v>59</v>
      </c>
      <c r="K184" t="s">
        <v>60</v>
      </c>
      <c r="L184">
        <v>1</v>
      </c>
      <c r="M184">
        <v>1</v>
      </c>
      <c r="N184">
        <v>2</v>
      </c>
      <c r="O184">
        <v>1</v>
      </c>
      <c r="P184">
        <v>0</v>
      </c>
      <c r="Q184">
        <v>3</v>
      </c>
      <c r="R184">
        <v>2</v>
      </c>
      <c r="V184">
        <v>4</v>
      </c>
      <c r="W184">
        <v>3</v>
      </c>
      <c r="X184">
        <v>3</v>
      </c>
      <c r="Y184">
        <v>3</v>
      </c>
      <c r="Z184">
        <v>2</v>
      </c>
      <c r="AA184">
        <v>3</v>
      </c>
      <c r="AB184">
        <v>3</v>
      </c>
      <c r="AC184">
        <v>5</v>
      </c>
      <c r="AD184">
        <v>1</v>
      </c>
      <c r="AF184" s="35">
        <v>4</v>
      </c>
      <c r="AG184">
        <v>4</v>
      </c>
      <c r="AH184">
        <v>2</v>
      </c>
      <c r="AI184">
        <v>4</v>
      </c>
      <c r="AJ184">
        <v>2</v>
      </c>
      <c r="AK184">
        <v>2</v>
      </c>
      <c r="AL184">
        <v>4</v>
      </c>
      <c r="AM184">
        <v>4</v>
      </c>
      <c r="AO184">
        <v>4</v>
      </c>
      <c r="AP184">
        <v>4</v>
      </c>
      <c r="AQ184">
        <v>4</v>
      </c>
      <c r="AR184">
        <v>3</v>
      </c>
      <c r="AS184">
        <v>2</v>
      </c>
      <c r="AT184">
        <v>4</v>
      </c>
      <c r="AV184">
        <v>1</v>
      </c>
      <c r="AW184">
        <v>3</v>
      </c>
      <c r="AX184">
        <v>4</v>
      </c>
      <c r="AY184">
        <v>6</v>
      </c>
      <c r="AZ184">
        <v>4</v>
      </c>
      <c r="BA184" t="s">
        <v>1167</v>
      </c>
      <c r="BB184" t="s">
        <v>659</v>
      </c>
      <c r="BC184" t="s">
        <v>1203</v>
      </c>
      <c r="BD184">
        <v>1</v>
      </c>
      <c r="BG184">
        <v>4</v>
      </c>
      <c r="BH184">
        <v>3</v>
      </c>
      <c r="BI184">
        <v>3</v>
      </c>
      <c r="BJ184" t="s">
        <v>1204</v>
      </c>
      <c r="BK184" t="s">
        <v>1168</v>
      </c>
      <c r="BL184" s="1">
        <v>6.4467592592592597E-3</v>
      </c>
      <c r="BM184" t="s">
        <v>1205</v>
      </c>
      <c r="BN184" s="5" t="s">
        <v>1042</v>
      </c>
      <c r="BP184" s="44" t="e">
        <f ca="1">BP182/#REF!</f>
        <v>#REF!</v>
      </c>
      <c r="BQ184" s="44" t="e">
        <f ca="1">BQ182/#REF!</f>
        <v>#REF!</v>
      </c>
      <c r="BR184" s="44" t="e">
        <f ca="1">BR182/#REF!</f>
        <v>#REF!</v>
      </c>
      <c r="BS184" s="44" t="e">
        <f ca="1">BS182/#REF!</f>
        <v>#REF!</v>
      </c>
      <c r="BT184" s="44" t="e">
        <f ca="1">BT182/#REF!</f>
        <v>#REF!</v>
      </c>
      <c r="BU184" s="44" t="e">
        <f ca="1">BU182/#REF!</f>
        <v>#REF!</v>
      </c>
      <c r="BV184" s="5" t="s">
        <v>1293</v>
      </c>
      <c r="BW184" s="5" t="s">
        <v>1294</v>
      </c>
    </row>
    <row r="185" spans="1:96">
      <c r="A185" t="s">
        <v>1210</v>
      </c>
      <c r="B185" t="s">
        <v>1211</v>
      </c>
      <c r="C185" t="s">
        <v>281</v>
      </c>
      <c r="D185" t="s">
        <v>54</v>
      </c>
      <c r="E185" t="s">
        <v>71</v>
      </c>
      <c r="F185" t="s">
        <v>116</v>
      </c>
      <c r="G185" t="s">
        <v>124</v>
      </c>
      <c r="H185" t="s">
        <v>254</v>
      </c>
      <c r="J185" t="s">
        <v>74</v>
      </c>
      <c r="K185" t="s">
        <v>60</v>
      </c>
      <c r="L185">
        <v>3</v>
      </c>
      <c r="M185">
        <v>2</v>
      </c>
      <c r="N185">
        <v>3</v>
      </c>
      <c r="O185">
        <v>3</v>
      </c>
      <c r="P185">
        <v>4</v>
      </c>
      <c r="Q185">
        <v>4</v>
      </c>
      <c r="R185">
        <v>4</v>
      </c>
      <c r="V185">
        <v>5</v>
      </c>
      <c r="W185">
        <v>3</v>
      </c>
      <c r="X185">
        <v>2</v>
      </c>
      <c r="Y185">
        <v>3</v>
      </c>
      <c r="Z185">
        <v>6</v>
      </c>
      <c r="AA185">
        <v>6</v>
      </c>
      <c r="AB185">
        <v>5</v>
      </c>
      <c r="AC185">
        <v>5</v>
      </c>
      <c r="AD185">
        <v>5</v>
      </c>
      <c r="AF185" s="35">
        <v>6</v>
      </c>
      <c r="AG185">
        <v>0</v>
      </c>
      <c r="AH185">
        <v>6</v>
      </c>
      <c r="AI185">
        <v>2</v>
      </c>
      <c r="AJ185">
        <v>6</v>
      </c>
      <c r="AK185">
        <v>4</v>
      </c>
      <c r="AL185">
        <v>6</v>
      </c>
      <c r="AM185">
        <v>6</v>
      </c>
      <c r="AO185">
        <v>6</v>
      </c>
      <c r="AP185">
        <v>6</v>
      </c>
      <c r="AQ185">
        <v>6</v>
      </c>
      <c r="AR185">
        <v>5</v>
      </c>
      <c r="AS185">
        <v>4</v>
      </c>
      <c r="AT185">
        <v>5</v>
      </c>
      <c r="AV185">
        <v>4</v>
      </c>
      <c r="AW185">
        <v>1</v>
      </c>
      <c r="AX185">
        <v>0</v>
      </c>
      <c r="AY185">
        <v>6</v>
      </c>
      <c r="AZ185">
        <v>5</v>
      </c>
      <c r="BA185" t="s">
        <v>1212</v>
      </c>
      <c r="BB185" t="s">
        <v>110</v>
      </c>
      <c r="BC185" t="s">
        <v>1213</v>
      </c>
      <c r="BD185">
        <v>1</v>
      </c>
      <c r="BG185">
        <v>1</v>
      </c>
      <c r="BH185">
        <v>1</v>
      </c>
      <c r="BI185">
        <v>1</v>
      </c>
      <c r="BJ185" t="s">
        <v>307</v>
      </c>
      <c r="BK185" t="s">
        <v>308</v>
      </c>
      <c r="BL185" s="1">
        <v>7.2222222222222228E-3</v>
      </c>
      <c r="BM185" t="s">
        <v>1214</v>
      </c>
      <c r="BN185" s="5" t="s">
        <v>1042</v>
      </c>
      <c r="BV185" s="5" t="s">
        <v>1295</v>
      </c>
    </row>
    <row r="186" spans="1:96">
      <c r="A186" t="s">
        <v>1225</v>
      </c>
      <c r="B186" t="s">
        <v>1226</v>
      </c>
      <c r="C186" t="s">
        <v>281</v>
      </c>
      <c r="D186" t="s">
        <v>54</v>
      </c>
      <c r="E186" t="s">
        <v>144</v>
      </c>
      <c r="F186" t="s">
        <v>116</v>
      </c>
      <c r="G186" t="s">
        <v>96</v>
      </c>
      <c r="H186" t="s">
        <v>1227</v>
      </c>
      <c r="J186" t="s">
        <v>59</v>
      </c>
      <c r="K186" t="s">
        <v>60</v>
      </c>
      <c r="L186">
        <v>2</v>
      </c>
      <c r="M186">
        <v>3</v>
      </c>
      <c r="N186">
        <v>0</v>
      </c>
      <c r="O186">
        <v>2</v>
      </c>
      <c r="P186">
        <v>1</v>
      </c>
      <c r="Q186">
        <v>5</v>
      </c>
      <c r="R186">
        <v>0</v>
      </c>
      <c r="V186">
        <v>4</v>
      </c>
      <c r="W186">
        <v>3</v>
      </c>
      <c r="X186">
        <v>3</v>
      </c>
      <c r="Y186">
        <v>4</v>
      </c>
      <c r="Z186">
        <v>2</v>
      </c>
      <c r="AA186">
        <v>2</v>
      </c>
      <c r="AB186">
        <v>4</v>
      </c>
      <c r="AC186">
        <v>3</v>
      </c>
      <c r="AD186">
        <v>2</v>
      </c>
      <c r="AF186" s="35">
        <v>1</v>
      </c>
      <c r="AG186">
        <v>4</v>
      </c>
      <c r="AH186">
        <v>2</v>
      </c>
      <c r="AI186">
        <v>2</v>
      </c>
      <c r="AJ186">
        <v>3</v>
      </c>
      <c r="AK186">
        <v>1</v>
      </c>
      <c r="AL186">
        <v>5</v>
      </c>
      <c r="AM186">
        <v>1</v>
      </c>
      <c r="AO186">
        <v>1</v>
      </c>
      <c r="AP186">
        <v>3</v>
      </c>
      <c r="AQ186">
        <v>4</v>
      </c>
      <c r="AR186">
        <v>1</v>
      </c>
      <c r="AS186">
        <v>1</v>
      </c>
      <c r="AT186">
        <v>1</v>
      </c>
      <c r="AV186">
        <v>1</v>
      </c>
      <c r="AW186">
        <v>4</v>
      </c>
      <c r="AX186">
        <v>1</v>
      </c>
      <c r="AY186">
        <v>6</v>
      </c>
      <c r="AZ186">
        <v>0</v>
      </c>
      <c r="BA186" t="s">
        <v>1167</v>
      </c>
      <c r="BB186" t="s">
        <v>1228</v>
      </c>
      <c r="BC186" t="s">
        <v>1229</v>
      </c>
      <c r="BD186">
        <v>1</v>
      </c>
      <c r="BG186">
        <v>1</v>
      </c>
      <c r="BH186">
        <v>5</v>
      </c>
      <c r="BI186">
        <v>1</v>
      </c>
      <c r="BJ186" t="s">
        <v>285</v>
      </c>
      <c r="BK186" t="s">
        <v>286</v>
      </c>
      <c r="BL186" s="1">
        <v>6.9560185185185185E-3</v>
      </c>
      <c r="BN186" s="5" t="s">
        <v>1041</v>
      </c>
    </row>
    <row r="187" spans="1:96">
      <c r="A187" t="s">
        <v>1236</v>
      </c>
      <c r="B187" t="s">
        <v>1237</v>
      </c>
      <c r="C187" t="s">
        <v>281</v>
      </c>
      <c r="D187" t="s">
        <v>54</v>
      </c>
      <c r="E187" t="s">
        <v>144</v>
      </c>
      <c r="F187" t="s">
        <v>116</v>
      </c>
      <c r="G187" t="s">
        <v>57</v>
      </c>
      <c r="H187" t="s">
        <v>185</v>
      </c>
      <c r="J187" t="s">
        <v>59</v>
      </c>
      <c r="K187" t="s">
        <v>60</v>
      </c>
      <c r="L187">
        <v>0</v>
      </c>
      <c r="M187">
        <v>1</v>
      </c>
      <c r="N187">
        <v>2</v>
      </c>
      <c r="O187">
        <v>4</v>
      </c>
      <c r="P187">
        <v>4</v>
      </c>
      <c r="Q187">
        <v>5</v>
      </c>
      <c r="R187">
        <v>0</v>
      </c>
      <c r="BN187" s="5" t="s">
        <v>1299</v>
      </c>
    </row>
    <row r="188" spans="1:96">
      <c r="A188" t="s">
        <v>1245</v>
      </c>
      <c r="B188" t="s">
        <v>1246</v>
      </c>
      <c r="C188" t="s">
        <v>281</v>
      </c>
      <c r="D188" t="s">
        <v>54</v>
      </c>
      <c r="E188" t="s">
        <v>55</v>
      </c>
      <c r="F188" t="s">
        <v>132</v>
      </c>
      <c r="G188" t="s">
        <v>96</v>
      </c>
      <c r="H188" t="s">
        <v>1247</v>
      </c>
      <c r="J188" t="s">
        <v>74</v>
      </c>
      <c r="K188" t="s">
        <v>85</v>
      </c>
      <c r="L188">
        <v>3</v>
      </c>
      <c r="M188">
        <v>1</v>
      </c>
      <c r="N188">
        <v>6</v>
      </c>
      <c r="O188">
        <v>1</v>
      </c>
      <c r="P188">
        <v>5</v>
      </c>
      <c r="Q188">
        <v>5</v>
      </c>
      <c r="R188">
        <v>1</v>
      </c>
      <c r="BN188" s="5" t="s">
        <v>1299</v>
      </c>
    </row>
    <row r="189" spans="1:96">
      <c r="A189" t="s">
        <v>1254</v>
      </c>
      <c r="B189" t="s">
        <v>1255</v>
      </c>
      <c r="C189" t="s">
        <v>281</v>
      </c>
      <c r="D189" t="s">
        <v>54</v>
      </c>
      <c r="E189" t="s">
        <v>71</v>
      </c>
      <c r="F189" t="s">
        <v>116</v>
      </c>
      <c r="G189" t="s">
        <v>96</v>
      </c>
      <c r="H189" t="s">
        <v>1256</v>
      </c>
      <c r="J189" t="s">
        <v>59</v>
      </c>
      <c r="K189" t="s">
        <v>60</v>
      </c>
      <c r="L189">
        <v>4</v>
      </c>
      <c r="M189">
        <v>3</v>
      </c>
      <c r="N189">
        <v>5</v>
      </c>
      <c r="O189">
        <v>6</v>
      </c>
      <c r="P189">
        <v>5</v>
      </c>
      <c r="Q189">
        <v>4</v>
      </c>
      <c r="R189">
        <v>3</v>
      </c>
      <c r="V189">
        <v>5</v>
      </c>
      <c r="W189">
        <v>4</v>
      </c>
      <c r="X189">
        <v>4</v>
      </c>
      <c r="Y189">
        <v>4</v>
      </c>
      <c r="Z189">
        <v>6</v>
      </c>
      <c r="AA189">
        <v>6</v>
      </c>
      <c r="AB189">
        <v>6</v>
      </c>
      <c r="AC189">
        <v>5</v>
      </c>
      <c r="AD189">
        <v>5</v>
      </c>
      <c r="AF189" s="35">
        <v>5</v>
      </c>
      <c r="AG189">
        <v>2</v>
      </c>
      <c r="AH189">
        <v>4</v>
      </c>
      <c r="AI189">
        <v>5</v>
      </c>
      <c r="AJ189">
        <v>6</v>
      </c>
      <c r="AK189">
        <v>5</v>
      </c>
      <c r="AL189">
        <v>6</v>
      </c>
      <c r="AM189">
        <v>6</v>
      </c>
      <c r="AO189">
        <v>6</v>
      </c>
      <c r="AP189">
        <v>6</v>
      </c>
      <c r="AQ189">
        <v>6</v>
      </c>
      <c r="AR189">
        <v>5</v>
      </c>
      <c r="AS189">
        <v>5</v>
      </c>
      <c r="AT189">
        <v>5</v>
      </c>
      <c r="AV189">
        <v>5</v>
      </c>
      <c r="AW189">
        <v>2</v>
      </c>
      <c r="AX189">
        <v>5</v>
      </c>
      <c r="AY189">
        <v>6</v>
      </c>
      <c r="AZ189">
        <v>5</v>
      </c>
      <c r="BA189" t="s">
        <v>1257</v>
      </c>
      <c r="BB189" t="s">
        <v>367</v>
      </c>
      <c r="BC189" t="s">
        <v>1258</v>
      </c>
      <c r="BD189">
        <v>4</v>
      </c>
      <c r="BG189">
        <v>1</v>
      </c>
      <c r="BH189">
        <v>5</v>
      </c>
      <c r="BI189">
        <v>1</v>
      </c>
      <c r="BJ189" t="s">
        <v>181</v>
      </c>
      <c r="BK189" t="s">
        <v>65</v>
      </c>
      <c r="BL189" s="1">
        <v>1.9328703703703702E-2</v>
      </c>
      <c r="BM189" t="s">
        <v>92</v>
      </c>
      <c r="BN189" s="5" t="s">
        <v>1041</v>
      </c>
      <c r="CP189" t="s">
        <v>92</v>
      </c>
    </row>
    <row r="190" spans="1:96">
      <c r="A190" t="s">
        <v>1268</v>
      </c>
      <c r="B190" t="s">
        <v>1269</v>
      </c>
      <c r="C190" t="s">
        <v>281</v>
      </c>
      <c r="D190" t="s">
        <v>54</v>
      </c>
      <c r="E190" t="s">
        <v>144</v>
      </c>
      <c r="F190" t="s">
        <v>116</v>
      </c>
      <c r="G190" t="s">
        <v>72</v>
      </c>
      <c r="H190" t="s">
        <v>254</v>
      </c>
      <c r="J190" t="s">
        <v>59</v>
      </c>
      <c r="K190" t="s">
        <v>60</v>
      </c>
      <c r="L190">
        <v>1</v>
      </c>
      <c r="M190">
        <v>2</v>
      </c>
      <c r="N190">
        <v>2</v>
      </c>
      <c r="O190">
        <v>3</v>
      </c>
      <c r="P190">
        <v>2</v>
      </c>
      <c r="Q190">
        <v>3</v>
      </c>
      <c r="R190">
        <v>3</v>
      </c>
      <c r="V190">
        <v>3</v>
      </c>
      <c r="W190">
        <v>4</v>
      </c>
      <c r="X190">
        <v>3</v>
      </c>
      <c r="Y190">
        <v>2</v>
      </c>
      <c r="Z190">
        <v>5</v>
      </c>
      <c r="AA190">
        <v>5</v>
      </c>
      <c r="AB190">
        <v>4</v>
      </c>
      <c r="AC190">
        <v>5</v>
      </c>
      <c r="AD190">
        <v>0</v>
      </c>
      <c r="AF190" s="35">
        <v>5</v>
      </c>
      <c r="AG190">
        <v>0</v>
      </c>
      <c r="AH190">
        <v>6</v>
      </c>
      <c r="AI190">
        <v>5</v>
      </c>
      <c r="AJ190">
        <v>5</v>
      </c>
      <c r="AK190">
        <v>5</v>
      </c>
      <c r="AL190">
        <v>5</v>
      </c>
      <c r="AM190">
        <v>5</v>
      </c>
      <c r="AO190">
        <v>4</v>
      </c>
      <c r="AP190">
        <v>4</v>
      </c>
      <c r="AQ190">
        <v>4</v>
      </c>
      <c r="AR190">
        <v>4</v>
      </c>
      <c r="AS190">
        <v>3</v>
      </c>
      <c r="AT190">
        <v>4</v>
      </c>
      <c r="AV190">
        <v>2</v>
      </c>
      <c r="AW190">
        <v>4</v>
      </c>
      <c r="AX190">
        <v>2</v>
      </c>
      <c r="AY190">
        <v>6</v>
      </c>
      <c r="AZ190">
        <v>5</v>
      </c>
      <c r="BA190" t="s">
        <v>1181</v>
      </c>
      <c r="BB190" t="s">
        <v>166</v>
      </c>
      <c r="BC190" t="s">
        <v>1270</v>
      </c>
      <c r="BD190">
        <v>1</v>
      </c>
      <c r="BG190">
        <v>1</v>
      </c>
      <c r="BH190">
        <v>1</v>
      </c>
      <c r="BI190">
        <v>1</v>
      </c>
      <c r="BJ190" t="s">
        <v>315</v>
      </c>
      <c r="BK190" t="s">
        <v>316</v>
      </c>
      <c r="BL190" s="1">
        <v>8.9467592592592585E-3</v>
      </c>
      <c r="BM190" t="s">
        <v>1271</v>
      </c>
      <c r="BN190" s="5" t="s">
        <v>1042</v>
      </c>
      <c r="BV190" s="5" t="s">
        <v>1295</v>
      </c>
      <c r="CP190" t="s">
        <v>1272</v>
      </c>
    </row>
    <row r="191" spans="1:96">
      <c r="A191" t="s">
        <v>1284</v>
      </c>
      <c r="B191" t="s">
        <v>1285</v>
      </c>
      <c r="C191" t="s">
        <v>281</v>
      </c>
      <c r="D191" t="s">
        <v>54</v>
      </c>
      <c r="E191" t="s">
        <v>55</v>
      </c>
      <c r="F191" t="s">
        <v>56</v>
      </c>
      <c r="G191" t="s">
        <v>72</v>
      </c>
      <c r="H191" t="s">
        <v>254</v>
      </c>
      <c r="J191" t="s">
        <v>74</v>
      </c>
      <c r="K191" t="s">
        <v>60</v>
      </c>
      <c r="L191">
        <v>2</v>
      </c>
      <c r="M191">
        <v>2</v>
      </c>
      <c r="N191">
        <v>2</v>
      </c>
      <c r="O191">
        <v>3</v>
      </c>
      <c r="P191">
        <v>2</v>
      </c>
      <c r="Q191">
        <v>3</v>
      </c>
      <c r="R191">
        <v>3</v>
      </c>
      <c r="V191">
        <v>2</v>
      </c>
      <c r="W191">
        <v>5</v>
      </c>
      <c r="X191">
        <v>4</v>
      </c>
      <c r="Y191">
        <v>3</v>
      </c>
      <c r="Z191">
        <v>2</v>
      </c>
      <c r="AA191">
        <v>5</v>
      </c>
      <c r="AB191">
        <v>3</v>
      </c>
      <c r="AC191">
        <v>5</v>
      </c>
      <c r="AD191">
        <v>4</v>
      </c>
      <c r="AF191" s="35">
        <v>2</v>
      </c>
      <c r="AG191">
        <v>1</v>
      </c>
      <c r="AH191">
        <v>5</v>
      </c>
      <c r="AI191">
        <v>3</v>
      </c>
      <c r="AJ191">
        <v>3</v>
      </c>
      <c r="AK191">
        <v>2</v>
      </c>
      <c r="AL191">
        <v>5</v>
      </c>
      <c r="AM191">
        <v>3</v>
      </c>
      <c r="AO191">
        <v>2</v>
      </c>
      <c r="AP191">
        <v>2</v>
      </c>
      <c r="AQ191">
        <v>2</v>
      </c>
      <c r="AR191">
        <v>3</v>
      </c>
      <c r="AS191">
        <v>1</v>
      </c>
      <c r="AT191">
        <v>2</v>
      </c>
      <c r="AV191">
        <v>1</v>
      </c>
      <c r="AW191">
        <v>6</v>
      </c>
      <c r="AX191">
        <v>0</v>
      </c>
      <c r="AY191">
        <v>6</v>
      </c>
      <c r="AZ191">
        <v>4</v>
      </c>
      <c r="BA191" t="s">
        <v>1212</v>
      </c>
      <c r="BB191" t="s">
        <v>270</v>
      </c>
      <c r="BC191" t="s">
        <v>1275</v>
      </c>
      <c r="BD191">
        <v>2</v>
      </c>
      <c r="BG191">
        <v>1</v>
      </c>
      <c r="BH191">
        <v>5</v>
      </c>
      <c r="BI191">
        <v>1</v>
      </c>
      <c r="BJ191" t="s">
        <v>307</v>
      </c>
      <c r="BK191" t="s">
        <v>308</v>
      </c>
      <c r="BL191" s="1">
        <v>7.789351851851852E-3</v>
      </c>
      <c r="BM191" t="s">
        <v>1286</v>
      </c>
      <c r="BN191" s="5" t="s">
        <v>1042</v>
      </c>
      <c r="BV191" s="5" t="s">
        <v>1295</v>
      </c>
    </row>
    <row r="192" spans="1:96">
      <c r="A192" t="s">
        <v>1170</v>
      </c>
      <c r="B192" t="s">
        <v>1171</v>
      </c>
      <c r="C192" t="s">
        <v>562</v>
      </c>
      <c r="D192" t="s">
        <v>54</v>
      </c>
      <c r="E192" t="s">
        <v>71</v>
      </c>
      <c r="F192" t="s">
        <v>222</v>
      </c>
      <c r="G192" t="s">
        <v>96</v>
      </c>
      <c r="H192" t="s">
        <v>1172</v>
      </c>
      <c r="J192" t="s">
        <v>59</v>
      </c>
      <c r="K192" t="s">
        <v>60</v>
      </c>
      <c r="L192">
        <v>0</v>
      </c>
      <c r="M192">
        <v>1</v>
      </c>
      <c r="N192">
        <v>0</v>
      </c>
      <c r="O192">
        <v>3</v>
      </c>
      <c r="P192">
        <v>0</v>
      </c>
      <c r="Q192">
        <v>5</v>
      </c>
      <c r="R192">
        <v>4</v>
      </c>
      <c r="BN192" s="5" t="s">
        <v>1299</v>
      </c>
    </row>
    <row r="193" spans="1:94">
      <c r="A193" t="s">
        <v>1179</v>
      </c>
      <c r="B193" t="s">
        <v>1180</v>
      </c>
      <c r="C193" t="s">
        <v>562</v>
      </c>
      <c r="D193" t="s">
        <v>54</v>
      </c>
      <c r="E193" t="s">
        <v>144</v>
      </c>
      <c r="F193" t="s">
        <v>116</v>
      </c>
      <c r="G193" t="s">
        <v>96</v>
      </c>
      <c r="H193" t="s">
        <v>383</v>
      </c>
      <c r="J193" t="s">
        <v>59</v>
      </c>
      <c r="K193" t="s">
        <v>60</v>
      </c>
      <c r="L193">
        <v>3</v>
      </c>
      <c r="M193">
        <v>4</v>
      </c>
      <c r="N193">
        <v>3</v>
      </c>
      <c r="O193">
        <v>2</v>
      </c>
      <c r="P193">
        <v>4</v>
      </c>
      <c r="Q193">
        <v>5</v>
      </c>
      <c r="R193">
        <v>4</v>
      </c>
      <c r="V193">
        <v>2</v>
      </c>
      <c r="W193">
        <v>5</v>
      </c>
      <c r="X193">
        <v>2</v>
      </c>
      <c r="Y193">
        <v>2</v>
      </c>
      <c r="Z193">
        <v>2</v>
      </c>
      <c r="AA193">
        <v>4</v>
      </c>
      <c r="AB193">
        <v>1</v>
      </c>
      <c r="AC193">
        <v>5</v>
      </c>
      <c r="AD193">
        <v>3</v>
      </c>
      <c r="AF193" s="35">
        <v>4</v>
      </c>
      <c r="AG193">
        <v>4</v>
      </c>
      <c r="AH193">
        <v>2</v>
      </c>
      <c r="AI193">
        <v>2</v>
      </c>
      <c r="AJ193">
        <v>4</v>
      </c>
      <c r="AK193">
        <v>2</v>
      </c>
      <c r="AL193">
        <v>5</v>
      </c>
      <c r="AM193">
        <v>5</v>
      </c>
      <c r="AO193">
        <v>4</v>
      </c>
      <c r="AP193">
        <v>4</v>
      </c>
      <c r="AQ193">
        <v>3</v>
      </c>
      <c r="AR193">
        <v>2</v>
      </c>
      <c r="AS193">
        <v>4</v>
      </c>
      <c r="AT193">
        <v>4</v>
      </c>
      <c r="AV193">
        <v>2</v>
      </c>
      <c r="AW193">
        <v>4</v>
      </c>
      <c r="AX193">
        <v>5</v>
      </c>
      <c r="AY193">
        <v>6</v>
      </c>
      <c r="AZ193">
        <v>4</v>
      </c>
      <c r="BA193" t="s">
        <v>1181</v>
      </c>
      <c r="BB193" t="s">
        <v>139</v>
      </c>
      <c r="BC193" t="s">
        <v>1182</v>
      </c>
      <c r="BD193">
        <v>1</v>
      </c>
      <c r="BG193">
        <v>1</v>
      </c>
      <c r="BH193">
        <v>3</v>
      </c>
      <c r="BI193">
        <v>1</v>
      </c>
      <c r="BJ193" t="s">
        <v>315</v>
      </c>
      <c r="BK193" t="s">
        <v>316</v>
      </c>
      <c r="BL193" s="1">
        <v>9.6527777777777775E-3</v>
      </c>
      <c r="BM193" t="s">
        <v>1183</v>
      </c>
      <c r="BN193" s="5" t="s">
        <v>1042</v>
      </c>
      <c r="BV193" s="5" t="s">
        <v>1296</v>
      </c>
      <c r="BW193" s="5" t="s">
        <v>1297</v>
      </c>
    </row>
    <row r="194" spans="1:94">
      <c r="A194" t="s">
        <v>1196</v>
      </c>
      <c r="B194" t="s">
        <v>1197</v>
      </c>
      <c r="C194" t="s">
        <v>562</v>
      </c>
      <c r="D194" t="s">
        <v>54</v>
      </c>
      <c r="E194" t="s">
        <v>71</v>
      </c>
      <c r="F194" t="s">
        <v>116</v>
      </c>
      <c r="G194" t="s">
        <v>96</v>
      </c>
      <c r="H194" t="s">
        <v>58</v>
      </c>
      <c r="J194" t="s">
        <v>59</v>
      </c>
      <c r="K194" t="s">
        <v>60</v>
      </c>
      <c r="L194">
        <v>1</v>
      </c>
      <c r="M194">
        <v>3</v>
      </c>
      <c r="N194">
        <v>3</v>
      </c>
      <c r="O194">
        <v>1</v>
      </c>
      <c r="P194">
        <v>3</v>
      </c>
      <c r="Q194">
        <v>3</v>
      </c>
      <c r="R194">
        <v>3</v>
      </c>
      <c r="V194">
        <v>5</v>
      </c>
      <c r="W194">
        <v>6</v>
      </c>
      <c r="X194">
        <v>3</v>
      </c>
      <c r="Y194">
        <v>1</v>
      </c>
      <c r="Z194">
        <v>4</v>
      </c>
      <c r="AA194">
        <v>5</v>
      </c>
      <c r="AB194">
        <v>4</v>
      </c>
      <c r="AC194">
        <v>4</v>
      </c>
      <c r="AD194">
        <v>0</v>
      </c>
      <c r="AF194" s="35">
        <v>5</v>
      </c>
      <c r="AG194">
        <v>3</v>
      </c>
      <c r="AH194">
        <v>3</v>
      </c>
      <c r="AI194">
        <v>3</v>
      </c>
      <c r="AJ194">
        <v>3</v>
      </c>
      <c r="AK194">
        <v>5</v>
      </c>
      <c r="AL194">
        <v>6</v>
      </c>
      <c r="AM194">
        <v>5</v>
      </c>
      <c r="AO194">
        <v>5</v>
      </c>
      <c r="AP194">
        <v>5</v>
      </c>
      <c r="AQ194">
        <v>5</v>
      </c>
      <c r="AR194">
        <v>3</v>
      </c>
      <c r="AS194">
        <v>3</v>
      </c>
      <c r="AT194">
        <v>5</v>
      </c>
      <c r="AV194">
        <v>1</v>
      </c>
      <c r="AW194">
        <v>5</v>
      </c>
      <c r="AX194">
        <v>3</v>
      </c>
      <c r="AY194">
        <v>6</v>
      </c>
      <c r="AZ194">
        <v>5</v>
      </c>
      <c r="BA194" t="s">
        <v>1181</v>
      </c>
      <c r="BB194" t="s">
        <v>473</v>
      </c>
      <c r="BC194" t="s">
        <v>1198</v>
      </c>
      <c r="BD194">
        <v>0</v>
      </c>
      <c r="BG194">
        <v>1</v>
      </c>
      <c r="BH194">
        <v>1</v>
      </c>
      <c r="BI194">
        <v>1</v>
      </c>
      <c r="BJ194" t="s">
        <v>1199</v>
      </c>
      <c r="BK194" t="s">
        <v>316</v>
      </c>
      <c r="BL194" s="1">
        <v>7.9282407407407409E-3</v>
      </c>
      <c r="BM194" t="s">
        <v>1200</v>
      </c>
      <c r="BN194" s="5" t="s">
        <v>1042</v>
      </c>
      <c r="BV194" s="5" t="s">
        <v>1295</v>
      </c>
    </row>
    <row r="195" spans="1:94">
      <c r="A195" t="s">
        <v>1208</v>
      </c>
      <c r="B195" t="s">
        <v>1209</v>
      </c>
      <c r="C195" t="s">
        <v>562</v>
      </c>
      <c r="D195" t="s">
        <v>54</v>
      </c>
      <c r="E195" t="s">
        <v>55</v>
      </c>
      <c r="F195" t="s">
        <v>56</v>
      </c>
      <c r="G195" t="s">
        <v>72</v>
      </c>
      <c r="H195" t="s">
        <v>254</v>
      </c>
      <c r="J195" t="s">
        <v>59</v>
      </c>
      <c r="K195" t="s">
        <v>60</v>
      </c>
      <c r="L195">
        <v>3</v>
      </c>
      <c r="M195">
        <v>1</v>
      </c>
      <c r="N195">
        <v>4</v>
      </c>
      <c r="O195">
        <v>2</v>
      </c>
      <c r="P195">
        <v>5</v>
      </c>
      <c r="Q195">
        <v>4</v>
      </c>
      <c r="R195">
        <v>3</v>
      </c>
      <c r="BN195" s="5" t="s">
        <v>1299</v>
      </c>
    </row>
    <row r="196" spans="1:94">
      <c r="A196" t="s">
        <v>1217</v>
      </c>
      <c r="B196" t="s">
        <v>1218</v>
      </c>
      <c r="C196" t="s">
        <v>562</v>
      </c>
      <c r="D196" t="s">
        <v>70</v>
      </c>
      <c r="E196" t="s">
        <v>55</v>
      </c>
      <c r="F196" t="s">
        <v>56</v>
      </c>
      <c r="G196" t="s">
        <v>72</v>
      </c>
      <c r="H196" t="s">
        <v>780</v>
      </c>
      <c r="J196" t="s">
        <v>74</v>
      </c>
      <c r="K196" t="s">
        <v>60</v>
      </c>
      <c r="L196">
        <v>1</v>
      </c>
      <c r="M196">
        <v>2</v>
      </c>
      <c r="N196">
        <v>1</v>
      </c>
      <c r="O196">
        <v>2</v>
      </c>
      <c r="P196">
        <v>2</v>
      </c>
      <c r="Q196">
        <v>3</v>
      </c>
      <c r="R196">
        <v>2</v>
      </c>
      <c r="V196">
        <v>2</v>
      </c>
      <c r="W196">
        <v>4</v>
      </c>
      <c r="X196">
        <v>4</v>
      </c>
      <c r="Y196">
        <v>0</v>
      </c>
      <c r="Z196">
        <v>3</v>
      </c>
      <c r="AA196">
        <v>4</v>
      </c>
      <c r="AB196">
        <v>4</v>
      </c>
      <c r="AC196">
        <v>6</v>
      </c>
      <c r="AD196">
        <v>3</v>
      </c>
      <c r="AF196" s="35">
        <v>3</v>
      </c>
      <c r="AG196">
        <v>2</v>
      </c>
      <c r="AH196">
        <v>4</v>
      </c>
      <c r="AI196">
        <v>4</v>
      </c>
      <c r="AJ196">
        <v>4</v>
      </c>
      <c r="AK196">
        <v>4</v>
      </c>
      <c r="AL196">
        <v>4</v>
      </c>
      <c r="AM196">
        <v>2</v>
      </c>
      <c r="AO196">
        <v>1</v>
      </c>
      <c r="AP196">
        <v>3</v>
      </c>
      <c r="AQ196">
        <v>3</v>
      </c>
      <c r="AR196">
        <v>6</v>
      </c>
      <c r="AS196">
        <v>0</v>
      </c>
      <c r="AT196">
        <v>3</v>
      </c>
      <c r="AV196">
        <v>0</v>
      </c>
      <c r="AW196">
        <v>5</v>
      </c>
      <c r="AX196">
        <v>0</v>
      </c>
      <c r="AY196">
        <v>6</v>
      </c>
      <c r="AZ196">
        <v>3</v>
      </c>
      <c r="BA196" t="s">
        <v>1219</v>
      </c>
      <c r="BB196" t="s">
        <v>166</v>
      </c>
      <c r="BC196" t="s">
        <v>1220</v>
      </c>
      <c r="BD196">
        <v>1</v>
      </c>
      <c r="BG196">
        <v>2</v>
      </c>
      <c r="BH196">
        <v>5</v>
      </c>
      <c r="BI196">
        <v>2</v>
      </c>
      <c r="BJ196" t="s">
        <v>1221</v>
      </c>
      <c r="BK196" t="s">
        <v>1222</v>
      </c>
      <c r="BL196" s="1">
        <v>5.4166666666666669E-3</v>
      </c>
      <c r="BM196" t="s">
        <v>1223</v>
      </c>
      <c r="BN196" s="5" t="s">
        <v>1042</v>
      </c>
      <c r="BV196" s="5" t="s">
        <v>1293</v>
      </c>
      <c r="BW196" s="5" t="s">
        <v>1298</v>
      </c>
      <c r="CP196" t="s">
        <v>1224</v>
      </c>
    </row>
    <row r="197" spans="1:94">
      <c r="A197" t="s">
        <v>1234</v>
      </c>
      <c r="B197" t="s">
        <v>1235</v>
      </c>
      <c r="C197" t="s">
        <v>562</v>
      </c>
      <c r="D197" t="s">
        <v>54</v>
      </c>
      <c r="E197" t="s">
        <v>71</v>
      </c>
      <c r="F197" t="s">
        <v>116</v>
      </c>
      <c r="G197" t="s">
        <v>96</v>
      </c>
      <c r="H197" t="s">
        <v>666</v>
      </c>
      <c r="J197" t="s">
        <v>59</v>
      </c>
      <c r="K197" t="s">
        <v>98</v>
      </c>
      <c r="L197">
        <v>2</v>
      </c>
      <c r="M197">
        <v>5</v>
      </c>
      <c r="N197">
        <v>5</v>
      </c>
      <c r="O197">
        <v>3</v>
      </c>
      <c r="P197">
        <v>5</v>
      </c>
      <c r="Q197">
        <v>5</v>
      </c>
      <c r="R197">
        <v>4</v>
      </c>
      <c r="BN197" s="5" t="s">
        <v>1299</v>
      </c>
    </row>
    <row r="198" spans="1:94">
      <c r="A198" t="s">
        <v>1243</v>
      </c>
      <c r="B198" t="s">
        <v>1244</v>
      </c>
      <c r="C198" t="s">
        <v>562</v>
      </c>
      <c r="D198" t="s">
        <v>54</v>
      </c>
      <c r="E198" t="s">
        <v>71</v>
      </c>
      <c r="F198" t="s">
        <v>116</v>
      </c>
      <c r="G198" t="s">
        <v>57</v>
      </c>
      <c r="H198" t="s">
        <v>254</v>
      </c>
      <c r="J198" t="s">
        <v>74</v>
      </c>
      <c r="K198" t="s">
        <v>60</v>
      </c>
      <c r="L198">
        <v>3</v>
      </c>
      <c r="M198">
        <v>1</v>
      </c>
      <c r="N198">
        <v>3</v>
      </c>
      <c r="O198">
        <v>1</v>
      </c>
      <c r="P198">
        <v>1</v>
      </c>
      <c r="Q198">
        <v>3</v>
      </c>
      <c r="R198">
        <v>4</v>
      </c>
      <c r="BN198" s="5" t="s">
        <v>1299</v>
      </c>
    </row>
    <row r="199" spans="1:94">
      <c r="A199" t="s">
        <v>1252</v>
      </c>
      <c r="B199" t="s">
        <v>1253</v>
      </c>
      <c r="C199" t="s">
        <v>562</v>
      </c>
      <c r="D199" t="s">
        <v>54</v>
      </c>
      <c r="E199" t="s">
        <v>71</v>
      </c>
      <c r="F199" t="s">
        <v>116</v>
      </c>
      <c r="G199" t="s">
        <v>347</v>
      </c>
      <c r="H199" t="s">
        <v>204</v>
      </c>
      <c r="J199" t="s">
        <v>59</v>
      </c>
      <c r="K199" t="s">
        <v>60</v>
      </c>
      <c r="L199">
        <v>1</v>
      </c>
      <c r="M199">
        <v>3</v>
      </c>
      <c r="N199">
        <v>0</v>
      </c>
      <c r="O199">
        <v>4</v>
      </c>
      <c r="P199">
        <v>1</v>
      </c>
      <c r="Q199">
        <v>3</v>
      </c>
      <c r="R199">
        <v>4</v>
      </c>
      <c r="BN199" s="5" t="s">
        <v>1299</v>
      </c>
    </row>
    <row r="200" spans="1:94">
      <c r="A200" t="s">
        <v>1262</v>
      </c>
      <c r="B200" t="s">
        <v>607</v>
      </c>
      <c r="C200" t="s">
        <v>562</v>
      </c>
      <c r="D200" t="s">
        <v>54</v>
      </c>
      <c r="E200" t="s">
        <v>71</v>
      </c>
      <c r="F200" t="s">
        <v>116</v>
      </c>
      <c r="G200" t="s">
        <v>72</v>
      </c>
      <c r="H200" t="s">
        <v>608</v>
      </c>
      <c r="J200" t="s">
        <v>74</v>
      </c>
      <c r="K200" t="s">
        <v>60</v>
      </c>
      <c r="L200">
        <v>2</v>
      </c>
      <c r="M200">
        <v>4</v>
      </c>
      <c r="N200">
        <v>2</v>
      </c>
      <c r="O200">
        <v>2</v>
      </c>
      <c r="P200">
        <v>5</v>
      </c>
      <c r="Q200">
        <v>4</v>
      </c>
      <c r="R200">
        <v>5</v>
      </c>
      <c r="V200">
        <v>6</v>
      </c>
      <c r="W200">
        <v>6</v>
      </c>
      <c r="X200">
        <v>2</v>
      </c>
      <c r="Y200">
        <v>2</v>
      </c>
      <c r="Z200">
        <v>6</v>
      </c>
      <c r="AA200">
        <v>6</v>
      </c>
      <c r="AB200">
        <v>6</v>
      </c>
      <c r="AC200">
        <v>6</v>
      </c>
      <c r="AD200">
        <v>6</v>
      </c>
      <c r="AF200" s="35">
        <v>6</v>
      </c>
      <c r="AG200">
        <v>1</v>
      </c>
      <c r="AH200">
        <v>5</v>
      </c>
      <c r="AI200">
        <v>6</v>
      </c>
      <c r="AJ200">
        <v>6</v>
      </c>
      <c r="AK200">
        <v>6</v>
      </c>
      <c r="AL200">
        <v>6</v>
      </c>
      <c r="AM200">
        <v>6</v>
      </c>
      <c r="AO200">
        <v>6</v>
      </c>
      <c r="AP200">
        <v>6</v>
      </c>
      <c r="AQ200">
        <v>6</v>
      </c>
      <c r="AR200">
        <v>6</v>
      </c>
      <c r="AS200">
        <v>6</v>
      </c>
      <c r="AT200">
        <v>6</v>
      </c>
      <c r="AV200">
        <v>6</v>
      </c>
      <c r="AW200">
        <v>2</v>
      </c>
      <c r="AX200">
        <v>4</v>
      </c>
      <c r="AY200">
        <v>6</v>
      </c>
      <c r="AZ200">
        <v>6</v>
      </c>
      <c r="BA200" t="s">
        <v>1181</v>
      </c>
      <c r="BB200" t="s">
        <v>1263</v>
      </c>
      <c r="BC200" t="s">
        <v>1264</v>
      </c>
      <c r="BD200">
        <v>0</v>
      </c>
      <c r="BG200">
        <v>1</v>
      </c>
      <c r="BH200">
        <v>2</v>
      </c>
      <c r="BI200">
        <v>1</v>
      </c>
      <c r="BJ200" t="s">
        <v>1265</v>
      </c>
      <c r="BK200" t="s">
        <v>316</v>
      </c>
      <c r="BL200" s="1">
        <v>8.7962962962962968E-3</v>
      </c>
      <c r="BM200" t="s">
        <v>1266</v>
      </c>
      <c r="BN200" s="5" t="s">
        <v>736</v>
      </c>
      <c r="BO200" s="5" t="s">
        <v>1300</v>
      </c>
      <c r="CP200" t="s">
        <v>1267</v>
      </c>
    </row>
    <row r="201" spans="1:94">
      <c r="A201" t="s">
        <v>1278</v>
      </c>
      <c r="B201" t="s">
        <v>1279</v>
      </c>
      <c r="C201" t="s">
        <v>562</v>
      </c>
      <c r="D201" t="s">
        <v>54</v>
      </c>
      <c r="E201" t="s">
        <v>55</v>
      </c>
      <c r="F201" t="s">
        <v>132</v>
      </c>
      <c r="G201" t="s">
        <v>72</v>
      </c>
      <c r="H201" t="s">
        <v>1280</v>
      </c>
      <c r="J201" t="s">
        <v>59</v>
      </c>
      <c r="K201" t="s">
        <v>60</v>
      </c>
      <c r="L201">
        <v>1</v>
      </c>
      <c r="M201">
        <v>3</v>
      </c>
      <c r="N201">
        <v>3</v>
      </c>
      <c r="O201">
        <v>3</v>
      </c>
      <c r="P201">
        <v>5</v>
      </c>
      <c r="Q201">
        <v>5</v>
      </c>
      <c r="R201">
        <v>5</v>
      </c>
      <c r="V201">
        <v>0</v>
      </c>
      <c r="W201">
        <v>0</v>
      </c>
      <c r="X201">
        <v>6</v>
      </c>
      <c r="Y201">
        <v>0</v>
      </c>
      <c r="Z201">
        <v>0</v>
      </c>
      <c r="AA201">
        <v>0</v>
      </c>
      <c r="AB201">
        <v>0</v>
      </c>
      <c r="AC201">
        <v>0</v>
      </c>
      <c r="AD201">
        <v>0</v>
      </c>
      <c r="AF201" s="35">
        <v>0</v>
      </c>
      <c r="AG201">
        <v>6</v>
      </c>
      <c r="AH201">
        <v>0</v>
      </c>
      <c r="AI201">
        <v>0</v>
      </c>
      <c r="AJ201">
        <v>0</v>
      </c>
      <c r="AK201">
        <v>0</v>
      </c>
      <c r="AL201">
        <v>4</v>
      </c>
      <c r="AM201">
        <v>0</v>
      </c>
      <c r="AO201">
        <v>0</v>
      </c>
      <c r="AP201">
        <v>0</v>
      </c>
      <c r="AQ201">
        <v>0</v>
      </c>
      <c r="AR201">
        <v>3</v>
      </c>
      <c r="AS201">
        <v>0</v>
      </c>
      <c r="AT201">
        <v>0</v>
      </c>
      <c r="AV201">
        <v>0</v>
      </c>
      <c r="AW201">
        <v>6</v>
      </c>
      <c r="AX201">
        <v>0</v>
      </c>
      <c r="AY201">
        <v>6</v>
      </c>
      <c r="AZ201">
        <v>0</v>
      </c>
      <c r="BA201" t="s">
        <v>1167</v>
      </c>
      <c r="BB201" t="s">
        <v>335</v>
      </c>
      <c r="BC201" t="s">
        <v>1281</v>
      </c>
      <c r="BD201">
        <v>0</v>
      </c>
      <c r="BG201">
        <v>4</v>
      </c>
      <c r="BH201">
        <v>5</v>
      </c>
      <c r="BI201">
        <v>3</v>
      </c>
      <c r="BJ201" t="s">
        <v>1204</v>
      </c>
      <c r="BK201" t="s">
        <v>1168</v>
      </c>
      <c r="BL201" s="1">
        <v>7.2453703703703708E-3</v>
      </c>
      <c r="BM201" t="s">
        <v>1282</v>
      </c>
      <c r="BN201" s="5" t="s">
        <v>1042</v>
      </c>
      <c r="BV201" s="5" t="s">
        <v>1296</v>
      </c>
      <c r="BW201" s="5" t="s">
        <v>1301</v>
      </c>
      <c r="CP201" t="s">
        <v>1283</v>
      </c>
    </row>
    <row r="202" spans="1:94">
      <c r="A202" t="s">
        <v>1288</v>
      </c>
      <c r="B202" t="s">
        <v>1289</v>
      </c>
      <c r="C202" t="s">
        <v>562</v>
      </c>
      <c r="D202" t="s">
        <v>54</v>
      </c>
      <c r="E202" t="s">
        <v>55</v>
      </c>
      <c r="F202" t="s">
        <v>132</v>
      </c>
      <c r="G202" t="s">
        <v>96</v>
      </c>
      <c r="H202" t="s">
        <v>658</v>
      </c>
      <c r="J202" t="s">
        <v>74</v>
      </c>
      <c r="K202" t="s">
        <v>444</v>
      </c>
      <c r="L202">
        <v>2</v>
      </c>
      <c r="M202">
        <v>3</v>
      </c>
      <c r="N202">
        <v>4</v>
      </c>
      <c r="O202">
        <v>2</v>
      </c>
      <c r="P202">
        <v>5</v>
      </c>
      <c r="Q202">
        <v>2</v>
      </c>
      <c r="R202">
        <v>4</v>
      </c>
      <c r="BN202" s="5" t="s">
        <v>1299</v>
      </c>
    </row>
    <row r="203" spans="1:94">
      <c r="A203" t="s">
        <v>1177</v>
      </c>
      <c r="B203" t="s">
        <v>1178</v>
      </c>
      <c r="C203" t="s">
        <v>802</v>
      </c>
      <c r="D203" t="s">
        <v>54</v>
      </c>
      <c r="E203" t="s">
        <v>144</v>
      </c>
      <c r="F203" t="s">
        <v>116</v>
      </c>
      <c r="G203" t="s">
        <v>124</v>
      </c>
      <c r="H203" t="s">
        <v>58</v>
      </c>
      <c r="J203" t="s">
        <v>59</v>
      </c>
      <c r="K203" t="s">
        <v>60</v>
      </c>
      <c r="L203">
        <v>3</v>
      </c>
      <c r="M203">
        <v>5</v>
      </c>
      <c r="N203">
        <v>5</v>
      </c>
      <c r="O203">
        <v>4</v>
      </c>
      <c r="P203">
        <v>5</v>
      </c>
      <c r="Q203">
        <v>5</v>
      </c>
      <c r="R203">
        <v>4</v>
      </c>
      <c r="BN203" s="5" t="s">
        <v>1299</v>
      </c>
    </row>
    <row r="204" spans="1:94">
      <c r="A204" t="s">
        <v>1187</v>
      </c>
      <c r="B204" t="s">
        <v>1188</v>
      </c>
      <c r="C204" t="s">
        <v>802</v>
      </c>
      <c r="D204" t="s">
        <v>54</v>
      </c>
      <c r="E204" t="s">
        <v>71</v>
      </c>
      <c r="F204" t="s">
        <v>116</v>
      </c>
      <c r="G204" t="s">
        <v>72</v>
      </c>
      <c r="H204" t="s">
        <v>1189</v>
      </c>
      <c r="J204" t="s">
        <v>59</v>
      </c>
      <c r="K204" t="s">
        <v>98</v>
      </c>
      <c r="L204">
        <v>1</v>
      </c>
      <c r="M204">
        <v>2</v>
      </c>
      <c r="N204">
        <v>1</v>
      </c>
      <c r="O204">
        <v>2</v>
      </c>
      <c r="P204">
        <v>5</v>
      </c>
      <c r="Q204">
        <v>5</v>
      </c>
      <c r="R204">
        <v>1</v>
      </c>
      <c r="V204">
        <v>1</v>
      </c>
      <c r="W204">
        <v>1</v>
      </c>
      <c r="X204">
        <v>3</v>
      </c>
      <c r="Y204">
        <v>4</v>
      </c>
      <c r="Z204">
        <v>1</v>
      </c>
      <c r="AA204">
        <v>4</v>
      </c>
      <c r="AB204">
        <v>1</v>
      </c>
      <c r="AC204">
        <v>4</v>
      </c>
      <c r="AD204">
        <v>1</v>
      </c>
      <c r="AF204" s="35">
        <v>1</v>
      </c>
      <c r="AG204">
        <v>5</v>
      </c>
      <c r="AH204">
        <v>1</v>
      </c>
      <c r="AI204">
        <v>0</v>
      </c>
      <c r="AJ204">
        <v>1</v>
      </c>
      <c r="AK204">
        <v>1</v>
      </c>
      <c r="AL204">
        <v>5</v>
      </c>
      <c r="AM204">
        <v>1</v>
      </c>
      <c r="AO204">
        <v>1</v>
      </c>
      <c r="AP204">
        <v>1</v>
      </c>
      <c r="AQ204">
        <v>1</v>
      </c>
      <c r="AR204">
        <v>1</v>
      </c>
      <c r="AS204">
        <v>1</v>
      </c>
      <c r="AT204">
        <v>5</v>
      </c>
      <c r="AV204">
        <v>1</v>
      </c>
      <c r="AW204">
        <v>5</v>
      </c>
      <c r="AX204">
        <v>1</v>
      </c>
      <c r="AY204">
        <v>6</v>
      </c>
      <c r="AZ204">
        <v>1</v>
      </c>
      <c r="BA204" t="s">
        <v>1190</v>
      </c>
      <c r="BB204" t="s">
        <v>166</v>
      </c>
      <c r="BC204" t="s">
        <v>1191</v>
      </c>
      <c r="BD204">
        <v>0</v>
      </c>
      <c r="BG204">
        <v>2</v>
      </c>
      <c r="BH204">
        <v>5</v>
      </c>
      <c r="BI204">
        <v>2</v>
      </c>
      <c r="BJ204" t="s">
        <v>1192</v>
      </c>
      <c r="BK204" t="s">
        <v>1193</v>
      </c>
      <c r="BL204" s="1">
        <v>6.6666666666666671E-3</v>
      </c>
      <c r="BM204" t="s">
        <v>1194</v>
      </c>
      <c r="BN204" s="5" t="s">
        <v>1042</v>
      </c>
      <c r="BV204" s="5" t="s">
        <v>1296</v>
      </c>
      <c r="CP204" t="s">
        <v>1195</v>
      </c>
    </row>
    <row r="205" spans="1:94">
      <c r="A205" t="s">
        <v>1206</v>
      </c>
      <c r="B205" t="s">
        <v>1207</v>
      </c>
      <c r="C205" t="s">
        <v>802</v>
      </c>
      <c r="D205" t="s">
        <v>54</v>
      </c>
      <c r="E205" t="s">
        <v>82</v>
      </c>
      <c r="F205" t="s">
        <v>116</v>
      </c>
      <c r="G205" t="s">
        <v>347</v>
      </c>
      <c r="H205" t="s">
        <v>133</v>
      </c>
      <c r="J205" t="s">
        <v>59</v>
      </c>
      <c r="K205" t="s">
        <v>60</v>
      </c>
      <c r="L205">
        <v>1</v>
      </c>
      <c r="M205">
        <v>3</v>
      </c>
      <c r="N205">
        <v>3</v>
      </c>
      <c r="O205">
        <v>2</v>
      </c>
      <c r="P205">
        <v>0</v>
      </c>
      <c r="Q205">
        <v>3</v>
      </c>
      <c r="R205">
        <v>1</v>
      </c>
      <c r="BN205" s="5" t="s">
        <v>1299</v>
      </c>
    </row>
    <row r="206" spans="1:94">
      <c r="A206" t="s">
        <v>1215</v>
      </c>
      <c r="B206" t="s">
        <v>1216</v>
      </c>
      <c r="C206" t="s">
        <v>802</v>
      </c>
      <c r="D206" t="s">
        <v>81</v>
      </c>
      <c r="E206" t="s">
        <v>55</v>
      </c>
      <c r="F206" t="s">
        <v>132</v>
      </c>
      <c r="G206" t="s">
        <v>96</v>
      </c>
      <c r="H206" t="s">
        <v>125</v>
      </c>
      <c r="J206" t="s">
        <v>74</v>
      </c>
      <c r="K206" t="s">
        <v>60</v>
      </c>
      <c r="L206">
        <v>2</v>
      </c>
      <c r="M206">
        <v>1</v>
      </c>
      <c r="N206">
        <v>4</v>
      </c>
      <c r="O206">
        <v>3</v>
      </c>
      <c r="P206">
        <v>4</v>
      </c>
      <c r="Q206">
        <v>4</v>
      </c>
      <c r="R206">
        <v>4</v>
      </c>
      <c r="BN206" s="5" t="s">
        <v>1299</v>
      </c>
    </row>
    <row r="207" spans="1:94">
      <c r="A207" t="s">
        <v>1230</v>
      </c>
      <c r="B207" t="s">
        <v>1231</v>
      </c>
      <c r="C207" t="s">
        <v>802</v>
      </c>
      <c r="D207" t="s">
        <v>54</v>
      </c>
      <c r="E207" t="s">
        <v>144</v>
      </c>
      <c r="F207" t="s">
        <v>116</v>
      </c>
      <c r="G207" t="s">
        <v>72</v>
      </c>
      <c r="H207" t="s">
        <v>260</v>
      </c>
      <c r="J207" t="s">
        <v>493</v>
      </c>
      <c r="K207" t="s">
        <v>444</v>
      </c>
      <c r="L207">
        <v>4</v>
      </c>
      <c r="M207">
        <v>2</v>
      </c>
      <c r="N207">
        <v>3</v>
      </c>
      <c r="O207">
        <v>2</v>
      </c>
      <c r="P207">
        <v>4</v>
      </c>
      <c r="Q207">
        <v>5</v>
      </c>
      <c r="R207">
        <v>4</v>
      </c>
      <c r="V207">
        <v>4</v>
      </c>
      <c r="W207">
        <v>4</v>
      </c>
      <c r="X207">
        <v>3</v>
      </c>
      <c r="Y207">
        <v>5</v>
      </c>
      <c r="Z207">
        <v>3</v>
      </c>
      <c r="AA207">
        <v>6</v>
      </c>
      <c r="AB207">
        <v>4</v>
      </c>
      <c r="AC207">
        <v>6</v>
      </c>
      <c r="AD207">
        <v>2</v>
      </c>
      <c r="AF207" s="35">
        <v>5</v>
      </c>
      <c r="AG207">
        <v>3</v>
      </c>
      <c r="AH207">
        <v>3</v>
      </c>
      <c r="AI207">
        <v>5</v>
      </c>
      <c r="AJ207">
        <v>6</v>
      </c>
      <c r="AK207">
        <v>4</v>
      </c>
      <c r="AL207">
        <v>6</v>
      </c>
      <c r="AM207">
        <v>4</v>
      </c>
      <c r="AO207">
        <v>5</v>
      </c>
      <c r="AP207">
        <v>5</v>
      </c>
      <c r="AQ207">
        <v>5</v>
      </c>
      <c r="AR207">
        <v>5</v>
      </c>
      <c r="AS207">
        <v>4</v>
      </c>
      <c r="AT207">
        <v>5</v>
      </c>
      <c r="AV207">
        <v>4</v>
      </c>
      <c r="AW207">
        <v>3</v>
      </c>
      <c r="AX207">
        <v>1</v>
      </c>
      <c r="AY207">
        <v>6</v>
      </c>
      <c r="AZ207">
        <v>4</v>
      </c>
      <c r="BA207" t="s">
        <v>1167</v>
      </c>
      <c r="BB207" t="s">
        <v>552</v>
      </c>
      <c r="BC207" t="s">
        <v>1232</v>
      </c>
      <c r="BD207">
        <v>2</v>
      </c>
      <c r="BG207">
        <v>1</v>
      </c>
      <c r="BH207">
        <v>2</v>
      </c>
      <c r="BI207">
        <v>1</v>
      </c>
      <c r="BJ207" t="s">
        <v>369</v>
      </c>
      <c r="BK207" t="s">
        <v>370</v>
      </c>
      <c r="BL207" s="1">
        <v>1.0520833333333333E-2</v>
      </c>
      <c r="BM207" t="s">
        <v>1233</v>
      </c>
      <c r="BN207" s="5" t="s">
        <v>736</v>
      </c>
      <c r="BV207" s="5" t="s">
        <v>1302</v>
      </c>
    </row>
    <row r="208" spans="1:94">
      <c r="A208" t="s">
        <v>1238</v>
      </c>
      <c r="B208" t="s">
        <v>1239</v>
      </c>
      <c r="C208" t="s">
        <v>802</v>
      </c>
      <c r="D208" t="s">
        <v>70</v>
      </c>
      <c r="E208" t="s">
        <v>366</v>
      </c>
      <c r="F208" t="s">
        <v>83</v>
      </c>
      <c r="G208" t="s">
        <v>72</v>
      </c>
      <c r="H208" t="s">
        <v>58</v>
      </c>
      <c r="J208" t="s">
        <v>59</v>
      </c>
      <c r="K208" t="s">
        <v>60</v>
      </c>
      <c r="L208">
        <v>2</v>
      </c>
      <c r="M208">
        <v>1</v>
      </c>
      <c r="N208">
        <v>5</v>
      </c>
      <c r="O208">
        <v>1</v>
      </c>
      <c r="P208">
        <v>5</v>
      </c>
      <c r="Q208">
        <v>4</v>
      </c>
      <c r="R208">
        <v>4</v>
      </c>
      <c r="V208">
        <v>2</v>
      </c>
      <c r="W208">
        <v>5</v>
      </c>
      <c r="X208">
        <v>1</v>
      </c>
      <c r="Y208">
        <v>5</v>
      </c>
      <c r="Z208">
        <v>2</v>
      </c>
      <c r="AA208">
        <v>4</v>
      </c>
      <c r="AB208">
        <v>5</v>
      </c>
      <c r="AC208">
        <v>5</v>
      </c>
      <c r="AD208">
        <v>3</v>
      </c>
      <c r="AF208" s="35">
        <v>4</v>
      </c>
      <c r="AG208">
        <v>4</v>
      </c>
      <c r="AH208">
        <v>2</v>
      </c>
      <c r="AI208">
        <v>1</v>
      </c>
      <c r="AJ208">
        <v>2</v>
      </c>
      <c r="AK208">
        <v>2</v>
      </c>
      <c r="AL208">
        <v>6</v>
      </c>
      <c r="AM208">
        <v>5</v>
      </c>
      <c r="AO208">
        <v>4</v>
      </c>
      <c r="AP208">
        <v>4</v>
      </c>
      <c r="AQ208">
        <v>4</v>
      </c>
      <c r="AR208">
        <v>4</v>
      </c>
      <c r="AS208">
        <v>5</v>
      </c>
      <c r="AT208">
        <v>4</v>
      </c>
      <c r="AV208">
        <v>1</v>
      </c>
      <c r="AW208">
        <v>2</v>
      </c>
      <c r="AX208">
        <v>2</v>
      </c>
      <c r="AY208">
        <v>6</v>
      </c>
      <c r="AZ208">
        <v>4</v>
      </c>
      <c r="BA208" t="s">
        <v>1181</v>
      </c>
      <c r="BB208" t="s">
        <v>580</v>
      </c>
      <c r="BC208" t="s">
        <v>1240</v>
      </c>
      <c r="BD208">
        <v>3</v>
      </c>
      <c r="BG208">
        <v>1</v>
      </c>
      <c r="BH208">
        <v>5</v>
      </c>
      <c r="BI208">
        <v>1</v>
      </c>
      <c r="BJ208" t="s">
        <v>315</v>
      </c>
      <c r="BK208" t="s">
        <v>316</v>
      </c>
      <c r="BL208" s="1">
        <v>1.5324074074074073E-2</v>
      </c>
      <c r="BM208" t="s">
        <v>1241</v>
      </c>
      <c r="BN208" s="5" t="s">
        <v>1051</v>
      </c>
      <c r="BO208" s="5" t="s">
        <v>1144</v>
      </c>
      <c r="BV208" s="5" t="s">
        <v>1296</v>
      </c>
      <c r="BW208" s="5" t="s">
        <v>1303</v>
      </c>
      <c r="CP208" t="s">
        <v>1242</v>
      </c>
    </row>
    <row r="209" spans="1:94">
      <c r="A209" t="s">
        <v>1248</v>
      </c>
      <c r="B209" t="s">
        <v>1249</v>
      </c>
      <c r="C209" t="s">
        <v>802</v>
      </c>
      <c r="D209" t="s">
        <v>54</v>
      </c>
      <c r="E209" t="s">
        <v>144</v>
      </c>
      <c r="F209" t="s">
        <v>83</v>
      </c>
      <c r="G209" t="s">
        <v>96</v>
      </c>
      <c r="H209" t="s">
        <v>844</v>
      </c>
      <c r="J209" t="s">
        <v>74</v>
      </c>
      <c r="K209" t="s">
        <v>296</v>
      </c>
      <c r="L209">
        <v>2</v>
      </c>
      <c r="M209">
        <v>5</v>
      </c>
      <c r="N209">
        <v>2</v>
      </c>
      <c r="O209">
        <v>2</v>
      </c>
      <c r="P209">
        <v>3</v>
      </c>
      <c r="Q209">
        <v>4</v>
      </c>
      <c r="R209">
        <v>3</v>
      </c>
      <c r="V209">
        <v>5</v>
      </c>
      <c r="W209">
        <v>5</v>
      </c>
      <c r="X209">
        <v>3</v>
      </c>
      <c r="Y209">
        <v>4</v>
      </c>
      <c r="Z209">
        <v>6</v>
      </c>
      <c r="AA209">
        <v>6</v>
      </c>
      <c r="AB209">
        <v>4</v>
      </c>
      <c r="AC209">
        <v>5</v>
      </c>
      <c r="AD209">
        <v>5</v>
      </c>
      <c r="AF209" s="35">
        <v>3</v>
      </c>
      <c r="AG209">
        <v>2</v>
      </c>
      <c r="AH209">
        <v>4</v>
      </c>
      <c r="AI209">
        <v>2</v>
      </c>
      <c r="AJ209">
        <v>5</v>
      </c>
      <c r="AK209">
        <v>3</v>
      </c>
      <c r="AL209">
        <v>5</v>
      </c>
      <c r="AM209">
        <v>5</v>
      </c>
      <c r="AO209">
        <v>3</v>
      </c>
      <c r="AP209">
        <v>3</v>
      </c>
      <c r="AQ209">
        <v>4</v>
      </c>
      <c r="AR209">
        <v>5</v>
      </c>
      <c r="AS209">
        <v>5</v>
      </c>
      <c r="AT209">
        <v>3</v>
      </c>
      <c r="AV209">
        <v>3</v>
      </c>
      <c r="AW209">
        <v>3</v>
      </c>
      <c r="AX209">
        <v>2</v>
      </c>
      <c r="AY209">
        <v>6</v>
      </c>
      <c r="AZ209">
        <v>6</v>
      </c>
      <c r="BA209" t="s">
        <v>1167</v>
      </c>
      <c r="BB209" t="s">
        <v>672</v>
      </c>
      <c r="BC209" t="s">
        <v>1250</v>
      </c>
      <c r="BD209">
        <v>3</v>
      </c>
      <c r="BG209">
        <v>1</v>
      </c>
      <c r="BH209">
        <v>3</v>
      </c>
      <c r="BI209">
        <v>1</v>
      </c>
      <c r="BJ209" t="s">
        <v>285</v>
      </c>
      <c r="BK209" t="s">
        <v>286</v>
      </c>
      <c r="BL209" s="1">
        <v>6.3888888888888884E-3</v>
      </c>
      <c r="BM209" t="s">
        <v>1251</v>
      </c>
      <c r="BN209" s="5" t="s">
        <v>736</v>
      </c>
      <c r="BO209" s="5" t="s">
        <v>1304</v>
      </c>
      <c r="CP209" t="s">
        <v>868</v>
      </c>
    </row>
    <row r="210" spans="1:94">
      <c r="A210" t="s">
        <v>1259</v>
      </c>
      <c r="B210" t="s">
        <v>1260</v>
      </c>
      <c r="C210" t="s">
        <v>802</v>
      </c>
      <c r="D210" t="s">
        <v>54</v>
      </c>
      <c r="E210" t="s">
        <v>144</v>
      </c>
      <c r="F210" t="s">
        <v>83</v>
      </c>
      <c r="G210" t="s">
        <v>72</v>
      </c>
      <c r="H210" t="s">
        <v>1261</v>
      </c>
      <c r="J210" t="s">
        <v>74</v>
      </c>
      <c r="K210" t="s">
        <v>98</v>
      </c>
      <c r="L210">
        <v>4</v>
      </c>
      <c r="M210">
        <v>4</v>
      </c>
      <c r="N210">
        <v>4</v>
      </c>
      <c r="O210">
        <v>2</v>
      </c>
      <c r="P210">
        <v>4</v>
      </c>
      <c r="Q210">
        <v>5</v>
      </c>
      <c r="R210">
        <v>5</v>
      </c>
      <c r="BN210" s="5" t="s">
        <v>1299</v>
      </c>
    </row>
    <row r="211" spans="1:94">
      <c r="A211" t="s">
        <v>1273</v>
      </c>
      <c r="B211" t="s">
        <v>1274</v>
      </c>
      <c r="C211" t="s">
        <v>802</v>
      </c>
      <c r="D211" t="s">
        <v>70</v>
      </c>
      <c r="E211" t="s">
        <v>144</v>
      </c>
      <c r="F211" t="s">
        <v>132</v>
      </c>
      <c r="G211" t="s">
        <v>72</v>
      </c>
      <c r="H211" t="s">
        <v>109</v>
      </c>
      <c r="J211" t="s">
        <v>74</v>
      </c>
      <c r="K211" t="s">
        <v>98</v>
      </c>
      <c r="L211">
        <v>3</v>
      </c>
      <c r="M211">
        <v>3</v>
      </c>
      <c r="N211">
        <v>3</v>
      </c>
      <c r="O211">
        <v>4</v>
      </c>
      <c r="P211">
        <v>4</v>
      </c>
      <c r="Q211">
        <v>4</v>
      </c>
      <c r="R211">
        <v>3</v>
      </c>
      <c r="V211">
        <v>3</v>
      </c>
      <c r="W211">
        <v>4</v>
      </c>
      <c r="X211">
        <v>4</v>
      </c>
      <c r="Y211">
        <v>0</v>
      </c>
      <c r="Z211">
        <v>4</v>
      </c>
      <c r="AA211">
        <v>3</v>
      </c>
      <c r="AB211">
        <v>5</v>
      </c>
      <c r="AC211">
        <v>5</v>
      </c>
      <c r="AD211">
        <v>2</v>
      </c>
      <c r="AF211" s="35">
        <v>5</v>
      </c>
      <c r="AG211">
        <v>3</v>
      </c>
      <c r="AH211">
        <v>3</v>
      </c>
      <c r="AI211">
        <v>5</v>
      </c>
      <c r="AJ211">
        <v>5</v>
      </c>
      <c r="AK211">
        <v>4</v>
      </c>
      <c r="AL211">
        <v>5</v>
      </c>
      <c r="AM211">
        <v>2</v>
      </c>
      <c r="AO211">
        <v>4</v>
      </c>
      <c r="AP211">
        <v>5</v>
      </c>
      <c r="AQ211">
        <v>5</v>
      </c>
      <c r="AR211">
        <v>4</v>
      </c>
      <c r="AS211">
        <v>2</v>
      </c>
      <c r="AT211">
        <v>4</v>
      </c>
      <c r="AV211">
        <v>5</v>
      </c>
      <c r="AW211">
        <v>6</v>
      </c>
      <c r="AX211">
        <v>1</v>
      </c>
      <c r="AY211">
        <v>6</v>
      </c>
      <c r="AZ211">
        <v>4</v>
      </c>
      <c r="BA211" t="s">
        <v>1212</v>
      </c>
      <c r="BB211" t="s">
        <v>270</v>
      </c>
      <c r="BC211" t="s">
        <v>1275</v>
      </c>
      <c r="BD211">
        <v>1</v>
      </c>
      <c r="BG211">
        <v>1</v>
      </c>
      <c r="BH211">
        <v>5</v>
      </c>
      <c r="BI211">
        <v>1</v>
      </c>
      <c r="BJ211" t="s">
        <v>1276</v>
      </c>
      <c r="BK211" t="s">
        <v>308</v>
      </c>
      <c r="BL211" s="1">
        <v>6.0069444444444441E-3</v>
      </c>
      <c r="BM211" t="s">
        <v>1277</v>
      </c>
      <c r="BN211" s="5" t="s">
        <v>736</v>
      </c>
    </row>
    <row r="212" spans="1:94">
      <c r="A212" t="s">
        <v>1169</v>
      </c>
      <c r="B212" t="s">
        <v>802</v>
      </c>
    </row>
    <row r="213" spans="1:94">
      <c r="C213" t="s">
        <v>54</v>
      </c>
      <c r="D213">
        <f>COUNTIF($D$3:$D$179,"=18-29")</f>
        <v>82</v>
      </c>
      <c r="F213" t="s">
        <v>3</v>
      </c>
      <c r="H213" t="s">
        <v>1348</v>
      </c>
      <c r="S213">
        <f>COUNTIF(S3:S179,"=1")</f>
        <v>96</v>
      </c>
      <c r="T213">
        <f>COUNTIF(T3:T179,"=3")</f>
        <v>35</v>
      </c>
      <c r="X213" t="s">
        <v>73</v>
      </c>
      <c r="Y213">
        <v>35</v>
      </c>
      <c r="BN213"/>
      <c r="BO213"/>
      <c r="BV213"/>
      <c r="BW213"/>
    </row>
    <row r="214" spans="1:94">
      <c r="C214" t="s">
        <v>70</v>
      </c>
      <c r="D214">
        <f>COUNTIF($D$3:$D$179,"=30-49")</f>
        <v>75</v>
      </c>
      <c r="X214" t="s">
        <v>58</v>
      </c>
      <c r="Y214">
        <f>COUNTIF(U3:U179,"=5")</f>
        <v>24</v>
      </c>
      <c r="BN214"/>
      <c r="BO214"/>
      <c r="BV214"/>
      <c r="BW214"/>
    </row>
    <row r="215" spans="1:94">
      <c r="C215" t="s">
        <v>81</v>
      </c>
      <c r="D215">
        <f>COUNTIF($D$3:$D$179,"=50-69")</f>
        <v>18</v>
      </c>
      <c r="X215" t="s">
        <v>254</v>
      </c>
      <c r="Y215">
        <f>COUNTIF(U3:U179,"=6")</f>
        <v>11</v>
      </c>
      <c r="BN215"/>
      <c r="BO215"/>
      <c r="BV215"/>
      <c r="BW215"/>
    </row>
    <row r="216" spans="1:94">
      <c r="A216" t="s">
        <v>1346</v>
      </c>
      <c r="B216">
        <f>COUNTIF($D$3:$D$179,"=*")</f>
        <v>175</v>
      </c>
      <c r="D216">
        <f>D213/COUNTIF($D$3:$D$179,"=*")</f>
        <v>0.46857142857142858</v>
      </c>
      <c r="G216">
        <f>COUNTIF(G$3:G$179,"=never")</f>
        <v>2</v>
      </c>
      <c r="H216">
        <f>G216/$B$216</f>
        <v>1.1428571428571429E-2</v>
      </c>
      <c r="I216" t="s">
        <v>74</v>
      </c>
      <c r="J216">
        <f>COUNTIF(J3:J179, "=female")</f>
        <v>86</v>
      </c>
      <c r="K216">
        <f>J216/$B$216</f>
        <v>0.49142857142857144</v>
      </c>
      <c r="X216" t="s">
        <v>1344</v>
      </c>
      <c r="Y216">
        <v>44</v>
      </c>
      <c r="BN216"/>
      <c r="BO216"/>
      <c r="BV216"/>
      <c r="BW216"/>
      <c r="BY216" s="11" t="s">
        <v>1309</v>
      </c>
      <c r="BZ216" s="11" t="s">
        <v>1310</v>
      </c>
      <c r="CA216" s="11" t="s">
        <v>1312</v>
      </c>
      <c r="CB216" s="11" t="s">
        <v>1315</v>
      </c>
      <c r="CC216" s="11" t="s">
        <v>1313</v>
      </c>
      <c r="CD216" s="11" t="s">
        <v>1314</v>
      </c>
      <c r="CE216" s="11" t="s">
        <v>1317</v>
      </c>
      <c r="CF216" s="11" t="s">
        <v>1154</v>
      </c>
      <c r="CG216" s="11" t="s">
        <v>1318</v>
      </c>
      <c r="CH216" s="11" t="s">
        <v>1323</v>
      </c>
      <c r="CI216" s="11" t="s">
        <v>1319</v>
      </c>
      <c r="CJ216" s="11" t="s">
        <v>1316</v>
      </c>
      <c r="CK216" s="11" t="s">
        <v>1124</v>
      </c>
      <c r="CL216" s="11" t="s">
        <v>1320</v>
      </c>
      <c r="CM216" s="11" t="s">
        <v>1321</v>
      </c>
      <c r="CN216" s="11" t="s">
        <v>1324</v>
      </c>
      <c r="CO216" s="11" t="s">
        <v>1325</v>
      </c>
    </row>
    <row r="217" spans="1:94">
      <c r="D217">
        <f t="shared" ref="D217:D218" si="114">D214/COUNTIF($D$3:$D$179,"=*")</f>
        <v>0.42857142857142855</v>
      </c>
      <c r="G217">
        <f>COUNTIF(G$3:G$179,"=occasionnaly")</f>
        <v>7</v>
      </c>
      <c r="H217">
        <f t="shared" ref="H217:H220" si="115">G217/$B$216</f>
        <v>0.04</v>
      </c>
      <c r="I217" t="s">
        <v>59</v>
      </c>
      <c r="J217">
        <f>COUNTIF(J3:J179,"=male")</f>
        <v>87</v>
      </c>
      <c r="K217">
        <f t="shared" ref="K217:K218" si="116">J217/$B$216</f>
        <v>0.49714285714285716</v>
      </c>
      <c r="BM217" s="10" t="s">
        <v>1308</v>
      </c>
      <c r="BN217"/>
      <c r="BO217"/>
      <c r="BV217"/>
      <c r="BW217" t="s">
        <v>1322</v>
      </c>
      <c r="BY217" s="11">
        <f ca="1">COUNTIFS($BX3:$BX179,FALSE,BY3:BY179,TRUE)</f>
        <v>21</v>
      </c>
      <c r="BZ217" s="11">
        <f t="shared" ref="BZ217:CO217" ca="1" si="117">COUNTIFS($BX3:$BX179,FALSE,BZ3:BZ179,TRUE)</f>
        <v>21</v>
      </c>
      <c r="CA217" s="11">
        <f t="shared" ca="1" si="117"/>
        <v>12</v>
      </c>
      <c r="CB217" s="11">
        <f t="shared" ca="1" si="117"/>
        <v>1</v>
      </c>
      <c r="CC217" s="11">
        <f t="shared" ca="1" si="117"/>
        <v>4</v>
      </c>
      <c r="CD217" s="11">
        <f t="shared" ca="1" si="117"/>
        <v>3</v>
      </c>
      <c r="CE217" s="11">
        <f t="shared" ca="1" si="117"/>
        <v>5</v>
      </c>
      <c r="CF217" s="11">
        <f t="shared" ca="1" si="117"/>
        <v>1</v>
      </c>
      <c r="CG217" s="11">
        <f t="shared" ca="1" si="117"/>
        <v>1</v>
      </c>
      <c r="CH217" s="11">
        <f t="shared" ca="1" si="117"/>
        <v>1</v>
      </c>
      <c r="CI217" s="11">
        <f t="shared" ca="1" si="117"/>
        <v>3</v>
      </c>
      <c r="CJ217" s="11">
        <f t="shared" ca="1" si="117"/>
        <v>13</v>
      </c>
      <c r="CK217" s="11">
        <f t="shared" ca="1" si="117"/>
        <v>0</v>
      </c>
      <c r="CL217" s="11">
        <f t="shared" ca="1" si="117"/>
        <v>2</v>
      </c>
      <c r="CM217" s="11">
        <f t="shared" ca="1" si="117"/>
        <v>2</v>
      </c>
      <c r="CN217" s="11">
        <f t="shared" ca="1" si="117"/>
        <v>11</v>
      </c>
      <c r="CO217" s="11">
        <f t="shared" ca="1" si="117"/>
        <v>5</v>
      </c>
    </row>
    <row r="218" spans="1:94">
      <c r="D218">
        <f t="shared" si="114"/>
        <v>0.10285714285714286</v>
      </c>
      <c r="G218">
        <f>COUNTIF(G$3:G$179,"=once_w")</f>
        <v>16</v>
      </c>
      <c r="H218">
        <f t="shared" si="115"/>
        <v>9.1428571428571428E-2</v>
      </c>
      <c r="I218" t="s">
        <v>493</v>
      </c>
      <c r="J218">
        <f>COUNTIF(J3:J179,"=other")</f>
        <v>2</v>
      </c>
      <c r="K218">
        <f t="shared" si="116"/>
        <v>1.1428571428571429E-2</v>
      </c>
      <c r="BM218" s="12" t="s">
        <v>1137</v>
      </c>
      <c r="BN218" s="12">
        <f>COUNTIF(BN3:BN179, "=positive")</f>
        <v>43</v>
      </c>
      <c r="BO218" s="38" t="e">
        <f>BN218/#REF!</f>
        <v>#REF!</v>
      </c>
      <c r="BP218" s="40" t="e">
        <f>BN218/#REF!</f>
        <v>#REF!</v>
      </c>
      <c r="BQ218" s="40"/>
      <c r="BR218" s="40"/>
      <c r="BS218" s="40"/>
      <c r="BT218" s="40"/>
      <c r="BU218" s="42"/>
      <c r="BV218"/>
      <c r="BW218"/>
      <c r="BY218" s="11" t="e">
        <f ca="1">BY217/#REF!</f>
        <v>#REF!</v>
      </c>
      <c r="BZ218" s="11" t="e">
        <f ca="1">BZ217/#REF!</f>
        <v>#REF!</v>
      </c>
      <c r="CA218" s="11" t="e">
        <f ca="1">CA217/#REF!</f>
        <v>#REF!</v>
      </c>
      <c r="CB218" s="11" t="e">
        <f ca="1">CB217/#REF!</f>
        <v>#REF!</v>
      </c>
      <c r="CC218" s="11" t="e">
        <f ca="1">CC217/#REF!</f>
        <v>#REF!</v>
      </c>
      <c r="CD218" s="11" t="e">
        <f ca="1">CD217/#REF!</f>
        <v>#REF!</v>
      </c>
      <c r="CE218" s="11" t="e">
        <f ca="1">CE217/#REF!</f>
        <v>#REF!</v>
      </c>
      <c r="CF218" s="11" t="e">
        <f ca="1">CF217/#REF!</f>
        <v>#REF!</v>
      </c>
      <c r="CG218" s="11" t="e">
        <f ca="1">CG217/#REF!</f>
        <v>#REF!</v>
      </c>
      <c r="CH218" s="11" t="e">
        <f ca="1">CH217/#REF!</f>
        <v>#REF!</v>
      </c>
      <c r="CI218" s="11" t="e">
        <f ca="1">CI217/#REF!</f>
        <v>#REF!</v>
      </c>
      <c r="CJ218" s="11" t="e">
        <f ca="1">CJ217/#REF!</f>
        <v>#REF!</v>
      </c>
      <c r="CK218" s="11" t="e">
        <f ca="1">CK217/#REF!</f>
        <v>#REF!</v>
      </c>
      <c r="CL218" s="11" t="e">
        <f ca="1">CL217/#REF!</f>
        <v>#REF!</v>
      </c>
      <c r="CM218" s="11" t="e">
        <f ca="1">CM217/#REF!</f>
        <v>#REF!</v>
      </c>
      <c r="CN218" s="11" t="e">
        <f ca="1">CN217/#REF!</f>
        <v>#REF!</v>
      </c>
      <c r="CO218" s="11" t="e">
        <f ca="1">CO217/#REF!</f>
        <v>#REF!</v>
      </c>
    </row>
    <row r="219" spans="1:94">
      <c r="G219">
        <f>COUNTIF(G$3:G$179,"=several_t_w")</f>
        <v>65</v>
      </c>
      <c r="H219">
        <f t="shared" si="115"/>
        <v>0.37142857142857144</v>
      </c>
      <c r="AE219"/>
      <c r="AF219"/>
      <c r="AN219"/>
      <c r="AU219"/>
      <c r="BM219" s="12" t="s">
        <v>1138</v>
      </c>
      <c r="BN219" s="12">
        <f>COUNTIF(BN3:BN179,"=negative")</f>
        <v>44</v>
      </c>
      <c r="BO219" s="38" t="e">
        <f>BN219/#REF!</f>
        <v>#REF!</v>
      </c>
      <c r="BP219" s="40" t="e">
        <f>BN219/#REF!</f>
        <v>#REF!</v>
      </c>
      <c r="BQ219" s="40"/>
      <c r="BR219" s="40"/>
      <c r="BS219" s="40"/>
      <c r="BT219" s="40"/>
      <c r="BU219" s="42"/>
      <c r="BV219"/>
      <c r="BW219"/>
    </row>
    <row r="220" spans="1:94" ht="25" thickBot="1">
      <c r="G220">
        <f>COUNTIF(G$3:G$179,"=once_day")</f>
        <v>85</v>
      </c>
      <c r="H220">
        <f t="shared" si="115"/>
        <v>0.48571428571428571</v>
      </c>
      <c r="V220" s="53"/>
      <c r="W220" s="53"/>
      <c r="X220" s="53"/>
      <c r="Y220" s="54" t="s">
        <v>1330</v>
      </c>
      <c r="Z220" s="53"/>
      <c r="AA220" s="53"/>
      <c r="AB220" s="53"/>
      <c r="AC220" s="53"/>
      <c r="AD220" s="53"/>
      <c r="AE220" s="53"/>
      <c r="AF220" s="5"/>
      <c r="AG220" s="5"/>
      <c r="AH220" s="5"/>
      <c r="AI220" s="55" t="s">
        <v>1331</v>
      </c>
      <c r="AJ220" s="5"/>
      <c r="AK220" s="5"/>
      <c r="AL220" s="5"/>
      <c r="AM220" s="5"/>
      <c r="AN220" s="5"/>
      <c r="AO220" s="56"/>
      <c r="AP220" s="57" t="s">
        <v>1332</v>
      </c>
      <c r="AQ220" s="56"/>
      <c r="AR220" s="56"/>
      <c r="AS220" s="56"/>
      <c r="AT220" s="56"/>
      <c r="AU220" s="56"/>
      <c r="BM220" s="12" t="s">
        <v>1140</v>
      </c>
      <c r="BN220" s="12">
        <f>COUNTIF(BN3:BN178,"=neutral")</f>
        <v>5</v>
      </c>
      <c r="BO220" s="38" t="e">
        <f>BN220/#REF!</f>
        <v>#REF!</v>
      </c>
      <c r="BP220" s="40" t="e">
        <f>BN220/#REF!</f>
        <v>#REF!</v>
      </c>
      <c r="BQ220" s="40"/>
      <c r="BR220" s="40"/>
      <c r="BS220" s="40"/>
      <c r="BT220" s="40"/>
      <c r="BU220" s="42"/>
      <c r="BV220"/>
      <c r="BW220"/>
    </row>
    <row r="221" spans="1:94" s="16" customFormat="1" ht="20" customHeight="1" thickTop="1">
      <c r="C221" s="37"/>
      <c r="V221" s="53"/>
      <c r="W221" s="53"/>
      <c r="X221" s="53"/>
      <c r="Y221" s="53"/>
      <c r="Z221" s="53"/>
      <c r="AA221" s="53"/>
      <c r="AB221" s="53"/>
      <c r="AC221" s="53"/>
      <c r="AD221" s="53"/>
      <c r="AE221" s="53"/>
      <c r="AF221" s="5"/>
      <c r="AG221" s="5"/>
      <c r="AH221" s="5"/>
      <c r="AI221" s="5"/>
      <c r="AJ221" s="5"/>
      <c r="AK221" s="5"/>
      <c r="AL221" s="5"/>
      <c r="AM221" s="5"/>
      <c r="AN221" s="5"/>
      <c r="AO221" s="56"/>
      <c r="AP221" s="56"/>
      <c r="AQ221" s="56"/>
      <c r="AR221" s="56"/>
      <c r="AS221" s="56"/>
      <c r="AT221" s="56"/>
      <c r="AU221" s="56"/>
      <c r="AV221"/>
      <c r="BP221" s="11"/>
      <c r="BQ221" s="11"/>
      <c r="BR221" s="11"/>
      <c r="BS221" s="11"/>
      <c r="BT221" s="11"/>
      <c r="BU221" s="11"/>
      <c r="BX221" s="18"/>
      <c r="BY221" s="18"/>
      <c r="BZ221" s="18"/>
      <c r="CA221" s="18"/>
      <c r="CB221" s="18"/>
      <c r="CC221" s="18"/>
      <c r="CD221" s="18"/>
      <c r="CE221" s="18"/>
      <c r="CF221" s="18"/>
      <c r="CG221" s="18"/>
      <c r="CH221" s="18"/>
      <c r="CI221" s="18"/>
      <c r="CJ221" s="18"/>
      <c r="CK221" s="18"/>
      <c r="CL221" s="18"/>
      <c r="CM221" s="18"/>
      <c r="CN221" s="18"/>
      <c r="CO221" s="18"/>
    </row>
    <row r="222" spans="1:94" s="16" customFormat="1" ht="20" customHeight="1">
      <c r="C222" s="29"/>
      <c r="T222" s="16" t="s">
        <v>1350</v>
      </c>
      <c r="V222" s="16">
        <f>AVERAGE(V3:V81)</f>
        <v>4.1772151898734178</v>
      </c>
      <c r="W222" s="16">
        <f t="shared" ref="W222:AM222" si="118">AVERAGE(W3:W81)</f>
        <v>4.8607594936708862</v>
      </c>
      <c r="X222" s="16">
        <f t="shared" si="118"/>
        <v>4.0506329113924053</v>
      </c>
      <c r="Y222" s="16">
        <f t="shared" si="118"/>
        <v>4.7848101265822782</v>
      </c>
      <c r="Z222" s="16">
        <f t="shared" si="118"/>
        <v>4.518987341772152</v>
      </c>
      <c r="AA222" s="16">
        <f t="shared" si="118"/>
        <v>5.037974683544304</v>
      </c>
      <c r="AB222" s="16">
        <f t="shared" si="118"/>
        <v>3.5569620253164556</v>
      </c>
      <c r="AC222" s="16">
        <f t="shared" si="118"/>
        <v>1.9746835443037976</v>
      </c>
      <c r="AD222" s="16">
        <f t="shared" si="118"/>
        <v>4.0253164556962027</v>
      </c>
      <c r="AE222" s="51">
        <f t="shared" ref="AE222" si="119">AVERAGE(AE3:AE81)</f>
        <v>4.3765822784810124</v>
      </c>
      <c r="AF222" s="16">
        <f t="shared" si="118"/>
        <v>4.1772151898734178</v>
      </c>
      <c r="AG222" s="16">
        <f t="shared" si="118"/>
        <v>4.3164556962025316</v>
      </c>
      <c r="AH222" s="16">
        <f t="shared" si="118"/>
        <v>4.0886075949367084</v>
      </c>
      <c r="AI222" s="16">
        <f t="shared" si="118"/>
        <v>3.721518987341772</v>
      </c>
      <c r="AJ222" s="16">
        <f t="shared" si="118"/>
        <v>5.3291139240506329</v>
      </c>
      <c r="AK222" s="16">
        <f t="shared" si="118"/>
        <v>4.5316455696202533</v>
      </c>
      <c r="AL222" s="16">
        <f t="shared" si="118"/>
        <v>4.3291139240506329</v>
      </c>
      <c r="AM222" s="16">
        <f t="shared" si="118"/>
        <v>3.4556962025316458</v>
      </c>
      <c r="AN222" s="51">
        <f t="shared" ref="AN222:AV222" si="120">AVERAGE(AN3:AN81)</f>
        <v>4.2436708860759493</v>
      </c>
      <c r="AO222" s="16">
        <f t="shared" si="120"/>
        <v>3.8607594936708862</v>
      </c>
      <c r="AP222" s="16">
        <f t="shared" si="120"/>
        <v>3.9367088607594938</v>
      </c>
      <c r="AQ222" s="16">
        <f t="shared" si="120"/>
        <v>4.1265822784810124</v>
      </c>
      <c r="AR222" s="16">
        <f t="shared" si="120"/>
        <v>3.9493670886075951</v>
      </c>
      <c r="AS222" s="16">
        <f t="shared" si="120"/>
        <v>3.8987341772151898</v>
      </c>
      <c r="AT222" s="16">
        <f t="shared" si="120"/>
        <v>5.962025316455696</v>
      </c>
      <c r="AU222" s="51">
        <f t="shared" si="120"/>
        <v>3.9544303797468361</v>
      </c>
      <c r="AV222" s="16">
        <f t="shared" si="120"/>
        <v>3.1772151898734178</v>
      </c>
      <c r="BP222" s="11"/>
      <c r="BQ222" s="11"/>
      <c r="BR222" s="11"/>
      <c r="BS222" s="11"/>
      <c r="BT222" s="11"/>
      <c r="BU222" s="11"/>
      <c r="BX222" s="18"/>
      <c r="BY222" s="18"/>
      <c r="BZ222" s="18"/>
      <c r="CA222" s="18"/>
      <c r="CB222" s="18"/>
      <c r="CC222" s="18"/>
      <c r="CD222" s="18"/>
      <c r="CE222" s="18"/>
      <c r="CF222" s="18"/>
      <c r="CG222" s="18"/>
      <c r="CH222" s="18"/>
      <c r="CI222" s="18"/>
      <c r="CJ222" s="18"/>
      <c r="CK222" s="18"/>
      <c r="CL222" s="18"/>
      <c r="CM222" s="18"/>
      <c r="CN222" s="18"/>
      <c r="CO222" s="18"/>
    </row>
    <row r="223" spans="1:94" s="16" customFormat="1" ht="20" customHeight="1">
      <c r="C223" s="29"/>
      <c r="T223" s="16" t="s">
        <v>1344</v>
      </c>
      <c r="V223" s="16">
        <f>AVERAGE(V82:V177)</f>
        <v>3.625</v>
      </c>
      <c r="W223" s="16">
        <f t="shared" ref="W223:AM223" si="121">AVERAGE(W82:W177)</f>
        <v>4.666666666666667</v>
      </c>
      <c r="X223" s="16">
        <f t="shared" si="121"/>
        <v>3.5625</v>
      </c>
      <c r="Y223" s="16">
        <f t="shared" si="121"/>
        <v>4.677083333333333</v>
      </c>
      <c r="Z223" s="16">
        <f t="shared" si="121"/>
        <v>4.020833333333333</v>
      </c>
      <c r="AA223" s="16">
        <f t="shared" si="121"/>
        <v>5.072916666666667</v>
      </c>
      <c r="AB223" s="16">
        <f t="shared" si="121"/>
        <v>3.3958333333333335</v>
      </c>
      <c r="AC223" s="16">
        <f t="shared" si="121"/>
        <v>2.4479166666666665</v>
      </c>
      <c r="AD223" s="16">
        <f t="shared" si="121"/>
        <v>3.5520833333333335</v>
      </c>
      <c r="AE223" s="51">
        <f t="shared" ref="AE223" si="122">AVERAGE(AE82:AE177)</f>
        <v>4.071614583333333</v>
      </c>
      <c r="AF223" s="16">
        <f t="shared" si="121"/>
        <v>3.90625</v>
      </c>
      <c r="AG223" s="16">
        <f t="shared" si="121"/>
        <v>3.9479166666666665</v>
      </c>
      <c r="AH223" s="16">
        <f t="shared" si="121"/>
        <v>3.9479166666666665</v>
      </c>
      <c r="AI223" s="16">
        <f t="shared" si="121"/>
        <v>3.46875</v>
      </c>
      <c r="AJ223" s="16">
        <f t="shared" si="121"/>
        <v>5.322916666666667</v>
      </c>
      <c r="AK223" s="16">
        <f t="shared" si="121"/>
        <v>4.135416666666667</v>
      </c>
      <c r="AL223" s="16">
        <f t="shared" si="121"/>
        <v>4.541666666666667</v>
      </c>
      <c r="AM223" s="16">
        <f t="shared" si="121"/>
        <v>3.4791666666666665</v>
      </c>
      <c r="AN223" s="51">
        <f t="shared" ref="AN223:AV223" si="123">AVERAGE(AN82:AN177)</f>
        <v>4.09375</v>
      </c>
      <c r="AO223" s="16">
        <f t="shared" si="123"/>
        <v>3.2395833333333335</v>
      </c>
      <c r="AP223" s="16">
        <f t="shared" si="123"/>
        <v>3.2395833333333335</v>
      </c>
      <c r="AQ223" s="16">
        <f t="shared" si="123"/>
        <v>3.6458333333333335</v>
      </c>
      <c r="AR223" s="16">
        <f t="shared" si="123"/>
        <v>3.09375</v>
      </c>
      <c r="AS223" s="16">
        <f t="shared" si="123"/>
        <v>3.2291666666666665</v>
      </c>
      <c r="AT223" s="16">
        <f t="shared" si="123"/>
        <v>6</v>
      </c>
      <c r="AU223" s="51">
        <f t="shared" si="123"/>
        <v>3.2895833333333333</v>
      </c>
      <c r="AV223" s="16">
        <f t="shared" si="123"/>
        <v>3.34375</v>
      </c>
      <c r="BP223" s="11"/>
      <c r="BQ223" s="11"/>
      <c r="BR223" s="11"/>
      <c r="BS223" s="11"/>
      <c r="BT223" s="11"/>
      <c r="BU223" s="11"/>
      <c r="BX223" s="18"/>
      <c r="BY223" s="18"/>
      <c r="BZ223" s="18"/>
      <c r="CA223" s="18"/>
      <c r="CB223" s="18"/>
      <c r="CC223" s="18"/>
      <c r="CD223" s="18"/>
      <c r="CE223" s="18"/>
      <c r="CF223" s="18"/>
      <c r="CG223" s="18"/>
      <c r="CH223" s="18"/>
      <c r="CI223" s="18"/>
      <c r="CJ223" s="18"/>
      <c r="CK223" s="18"/>
      <c r="CL223" s="18"/>
      <c r="CM223" s="18"/>
      <c r="CN223" s="18"/>
      <c r="CO223" s="18"/>
    </row>
    <row r="224" spans="1:94" s="16" customFormat="1" ht="20" customHeight="1">
      <c r="C224" s="29"/>
      <c r="Y224"/>
      <c r="Z224"/>
      <c r="AA224"/>
      <c r="AB224"/>
      <c r="AC224"/>
      <c r="AD224"/>
      <c r="AE224" s="52"/>
      <c r="AF224"/>
      <c r="AG224"/>
      <c r="AH224"/>
      <c r="AI224"/>
      <c r="AJ224"/>
      <c r="AK224"/>
      <c r="AL224"/>
      <c r="AM224"/>
      <c r="AN224" s="52"/>
      <c r="AO224"/>
      <c r="AP224"/>
      <c r="AQ224"/>
      <c r="AR224"/>
      <c r="AS224"/>
      <c r="AT224"/>
      <c r="AV224"/>
      <c r="BP224" s="11"/>
      <c r="BQ224" s="11"/>
      <c r="BR224" s="11"/>
      <c r="BS224" s="11"/>
      <c r="BT224" s="11"/>
      <c r="BU224" s="11"/>
      <c r="BX224" s="18"/>
      <c r="BY224" s="18"/>
      <c r="BZ224" s="18"/>
      <c r="CA224" s="18"/>
      <c r="CB224" s="18"/>
      <c r="CC224" s="18"/>
      <c r="CD224" s="18"/>
      <c r="CE224" s="18"/>
      <c r="CF224" s="18"/>
      <c r="CG224" s="18"/>
      <c r="CH224" s="18"/>
      <c r="CI224" s="18"/>
      <c r="CJ224" s="18"/>
      <c r="CK224" s="18"/>
      <c r="CL224" s="18"/>
      <c r="CM224" s="18"/>
      <c r="CN224" s="18"/>
      <c r="CO224" s="18"/>
    </row>
    <row r="225" spans="3:93" s="16" customFormat="1" ht="20" customHeight="1">
      <c r="C225" s="29"/>
      <c r="T225" s="16" t="s">
        <v>1352</v>
      </c>
      <c r="V225" s="16">
        <f>TTEST(V3:V81,V82:V177,2,3)</f>
        <v>3.7764699633681467E-2</v>
      </c>
      <c r="W225" s="16">
        <f t="shared" ref="W225:AV225" si="124">TTEST(W3:W81,W82:W177,2,3)</f>
        <v>0.35565661228621737</v>
      </c>
      <c r="X225" s="16">
        <f t="shared" si="124"/>
        <v>5.998639705685186E-2</v>
      </c>
      <c r="Y225" s="16">
        <f t="shared" si="124"/>
        <v>0.61374292465220215</v>
      </c>
      <c r="Z225" s="16">
        <f t="shared" si="124"/>
        <v>2.7428233462435392E-2</v>
      </c>
      <c r="AA225" s="16">
        <f t="shared" si="124"/>
        <v>0.84453947728468592</v>
      </c>
      <c r="AB225" s="16">
        <f t="shared" si="124"/>
        <v>0.5224966072047994</v>
      </c>
      <c r="AC225" s="16">
        <f t="shared" si="124"/>
        <v>8.6738360010511995E-2</v>
      </c>
      <c r="AD225" s="16">
        <f t="shared" si="124"/>
        <v>8.6738360010511995E-2</v>
      </c>
      <c r="AE225" s="51">
        <f t="shared" si="124"/>
        <v>8.4637830303496475E-2</v>
      </c>
      <c r="AF225" s="16">
        <f t="shared" si="124"/>
        <v>0.28229395954552311</v>
      </c>
      <c r="AG225" s="16">
        <f t="shared" si="124"/>
        <v>0.13723291323999876</v>
      </c>
      <c r="AH225" s="16">
        <f t="shared" si="124"/>
        <v>0.60451233536976834</v>
      </c>
      <c r="AI225" s="16">
        <f t="shared" si="124"/>
        <v>0.34802221258943611</v>
      </c>
      <c r="AJ225" s="16">
        <f t="shared" si="124"/>
        <v>0.96654218121001523</v>
      </c>
      <c r="AK225" s="16">
        <f t="shared" si="124"/>
        <v>0.11887338806067323</v>
      </c>
      <c r="AL225" s="16">
        <f t="shared" si="124"/>
        <v>0.31458547334093334</v>
      </c>
      <c r="AM225" s="16">
        <f t="shared" si="124"/>
        <v>0.92916502383118982</v>
      </c>
      <c r="AN225" s="51">
        <f t="shared" si="124"/>
        <v>0.3894859544047572</v>
      </c>
      <c r="AO225" s="16">
        <f t="shared" si="124"/>
        <v>2.9214266139713393E-2</v>
      </c>
      <c r="AP225" s="16">
        <f t="shared" si="124"/>
        <v>1.1965276900270981E-2</v>
      </c>
      <c r="AQ225" s="16">
        <f t="shared" si="124"/>
        <v>6.9968046063582326E-2</v>
      </c>
      <c r="AR225" s="16">
        <f t="shared" si="124"/>
        <v>2.2859885317713879E-3</v>
      </c>
      <c r="AS225" s="16">
        <f t="shared" si="124"/>
        <v>1.7086086630851247E-2</v>
      </c>
      <c r="AT225" s="16">
        <f t="shared" si="124"/>
        <v>0.32040273255411178</v>
      </c>
      <c r="AU225" s="51">
        <f t="shared" si="124"/>
        <v>1.2076076812903793E-2</v>
      </c>
      <c r="AV225" s="16">
        <f t="shared" si="124"/>
        <v>0.61546118124983962</v>
      </c>
      <c r="BP225" s="11"/>
      <c r="BQ225" s="11"/>
      <c r="BR225" s="11"/>
      <c r="BS225" s="11"/>
      <c r="BT225" s="11"/>
      <c r="BU225" s="11"/>
      <c r="BX225" s="18"/>
      <c r="BY225" s="18"/>
      <c r="BZ225" s="18"/>
      <c r="CA225" s="18"/>
      <c r="CB225" s="18"/>
      <c r="CC225" s="18"/>
      <c r="CD225" s="18"/>
      <c r="CE225" s="18"/>
      <c r="CF225" s="18"/>
      <c r="CG225" s="18"/>
      <c r="CH225" s="18"/>
      <c r="CI225" s="18"/>
      <c r="CJ225" s="18"/>
      <c r="CK225" s="18"/>
      <c r="CL225" s="18"/>
      <c r="CM225" s="18"/>
      <c r="CN225" s="18"/>
      <c r="CO225" s="18"/>
    </row>
    <row r="226" spans="3:93" s="16" customFormat="1" ht="20" customHeight="1">
      <c r="C226" s="29"/>
      <c r="AA226"/>
      <c r="AB226"/>
      <c r="AC226"/>
      <c r="AD226"/>
      <c r="AE226" s="52"/>
      <c r="AF226"/>
      <c r="AG226"/>
      <c r="AH226"/>
      <c r="AI226"/>
      <c r="AJ226"/>
      <c r="AK226"/>
      <c r="AL226"/>
      <c r="AM226"/>
      <c r="AN226" s="52"/>
      <c r="AO226"/>
      <c r="AP226"/>
      <c r="AQ226"/>
      <c r="AR226"/>
      <c r="AS226"/>
      <c r="AT226"/>
      <c r="AV226"/>
      <c r="BP226" s="11"/>
      <c r="BQ226" s="11"/>
      <c r="BR226" s="11"/>
      <c r="BS226" s="11"/>
      <c r="BT226" s="11"/>
      <c r="BU226" s="11"/>
      <c r="BX226" s="18"/>
      <c r="BY226" s="18"/>
      <c r="BZ226" s="18"/>
      <c r="CA226" s="18"/>
      <c r="CB226" s="18"/>
      <c r="CC226" s="18"/>
      <c r="CD226" s="18"/>
      <c r="CE226" s="18"/>
      <c r="CF226" s="18"/>
      <c r="CG226" s="18"/>
      <c r="CH226" s="18"/>
      <c r="CI226" s="18"/>
      <c r="CJ226" s="18"/>
      <c r="CK226" s="18"/>
      <c r="CL226" s="18"/>
      <c r="CM226" s="18"/>
      <c r="CN226" s="18"/>
      <c r="CO226" s="18"/>
    </row>
    <row r="227" spans="3:93" s="16" customFormat="1" ht="20" customHeight="1">
      <c r="C227" s="29"/>
      <c r="T227" s="16" t="s">
        <v>1350</v>
      </c>
      <c r="U227" s="16" t="s">
        <v>281</v>
      </c>
      <c r="V227" s="16">
        <f>AVERAGE(V3:V25)</f>
        <v>4</v>
      </c>
      <c r="W227" s="16">
        <f t="shared" ref="W227:AV227" si="125">AVERAGE(W3:W25)</f>
        <v>4.6956521739130439</v>
      </c>
      <c r="X227" s="16">
        <f t="shared" si="125"/>
        <v>4.3043478260869561</v>
      </c>
      <c r="Y227" s="16">
        <f t="shared" si="125"/>
        <v>4.8260869565217392</v>
      </c>
      <c r="Z227" s="16">
        <f t="shared" si="125"/>
        <v>4.8695652173913047</v>
      </c>
      <c r="AA227" s="16">
        <f t="shared" si="125"/>
        <v>5.4782608695652177</v>
      </c>
      <c r="AB227" s="16">
        <f t="shared" si="125"/>
        <v>3.7826086956521738</v>
      </c>
      <c r="AC227" s="16">
        <f t="shared" si="125"/>
        <v>1.9130434782608696</v>
      </c>
      <c r="AD227" s="16">
        <f t="shared" si="125"/>
        <v>4.0869565217391308</v>
      </c>
      <c r="AE227" s="51">
        <f t="shared" si="125"/>
        <v>4.5054347826086953</v>
      </c>
      <c r="AF227" s="16">
        <f t="shared" si="125"/>
        <v>4.3913043478260869</v>
      </c>
      <c r="AG227" s="16">
        <f t="shared" si="125"/>
        <v>4.4347826086956523</v>
      </c>
      <c r="AH227" s="16">
        <f t="shared" si="125"/>
        <v>4</v>
      </c>
      <c r="AI227" s="16">
        <f t="shared" si="125"/>
        <v>3.8260869565217392</v>
      </c>
      <c r="AJ227" s="16">
        <f t="shared" si="125"/>
        <v>5.2173913043478262</v>
      </c>
      <c r="AK227" s="16">
        <f t="shared" si="125"/>
        <v>4.5217391304347823</v>
      </c>
      <c r="AL227" s="16">
        <f t="shared" si="125"/>
        <v>4.3913043478260869</v>
      </c>
      <c r="AM227" s="16">
        <f t="shared" si="125"/>
        <v>3.9130434782608696</v>
      </c>
      <c r="AN227" s="51">
        <f t="shared" si="125"/>
        <v>4.3369565217391308</v>
      </c>
      <c r="AO227" s="16">
        <f t="shared" si="125"/>
        <v>3.6956521739130435</v>
      </c>
      <c r="AP227" s="16">
        <f t="shared" si="125"/>
        <v>3.7826086956521738</v>
      </c>
      <c r="AQ227" s="16">
        <f t="shared" si="125"/>
        <v>4.0434782608695654</v>
      </c>
      <c r="AR227" s="16">
        <f t="shared" si="125"/>
        <v>3.6956521739130435</v>
      </c>
      <c r="AS227" s="16">
        <f t="shared" si="125"/>
        <v>3.7391304347826089</v>
      </c>
      <c r="AT227" s="16">
        <f t="shared" si="125"/>
        <v>6</v>
      </c>
      <c r="AU227" s="51">
        <f t="shared" si="125"/>
        <v>3.7913043478260873</v>
      </c>
      <c r="AV227" s="16">
        <f t="shared" si="125"/>
        <v>4.6521739130434785</v>
      </c>
      <c r="BP227" s="11"/>
      <c r="BQ227" s="11"/>
      <c r="BR227" s="11"/>
      <c r="BS227" s="11"/>
      <c r="BT227" s="11"/>
      <c r="BU227" s="11"/>
      <c r="BX227" s="18"/>
      <c r="BY227" s="18"/>
      <c r="BZ227" s="18"/>
      <c r="CA227" s="18"/>
      <c r="CB227" s="18"/>
      <c r="CC227" s="18"/>
      <c r="CD227" s="18"/>
      <c r="CE227" s="18"/>
      <c r="CF227" s="18"/>
      <c r="CG227" s="18"/>
      <c r="CH227" s="18"/>
      <c r="CI227" s="18"/>
      <c r="CJ227" s="18"/>
      <c r="CK227" s="18"/>
      <c r="CL227" s="18"/>
      <c r="CM227" s="18"/>
      <c r="CN227" s="18"/>
      <c r="CO227" s="18"/>
    </row>
    <row r="228" spans="3:93" s="16" customFormat="1" ht="20" customHeight="1">
      <c r="C228" s="29"/>
      <c r="U228" s="16" t="s">
        <v>1353</v>
      </c>
      <c r="V228" s="16">
        <f>AVERAGE(V26:V51)</f>
        <v>4.2692307692307692</v>
      </c>
      <c r="W228" s="16">
        <f t="shared" ref="W228:AV228" si="126">AVERAGE(W26:W51)</f>
        <v>5</v>
      </c>
      <c r="X228" s="16">
        <f t="shared" si="126"/>
        <v>4.3461538461538458</v>
      </c>
      <c r="Y228" s="16">
        <f t="shared" si="126"/>
        <v>4.8461538461538458</v>
      </c>
      <c r="Z228" s="16">
        <f t="shared" si="126"/>
        <v>4.5</v>
      </c>
      <c r="AA228" s="16">
        <f t="shared" si="126"/>
        <v>5.1923076923076925</v>
      </c>
      <c r="AB228" s="16">
        <f t="shared" si="126"/>
        <v>3.8076923076923075</v>
      </c>
      <c r="AC228" s="16">
        <f t="shared" si="126"/>
        <v>1.7692307692307692</v>
      </c>
      <c r="AD228" s="16">
        <f t="shared" si="126"/>
        <v>4.2307692307692308</v>
      </c>
      <c r="AE228" s="51">
        <f t="shared" si="126"/>
        <v>4.5240384615384617</v>
      </c>
      <c r="AF228" s="16">
        <f t="shared" si="126"/>
        <v>4</v>
      </c>
      <c r="AG228" s="16">
        <f t="shared" si="126"/>
        <v>4.0769230769230766</v>
      </c>
      <c r="AH228" s="16">
        <f t="shared" si="126"/>
        <v>4.3076923076923075</v>
      </c>
      <c r="AI228" s="16">
        <f t="shared" si="126"/>
        <v>3.7307692307692308</v>
      </c>
      <c r="AJ228" s="16">
        <f t="shared" si="126"/>
        <v>5.4615384615384617</v>
      </c>
      <c r="AK228" s="16">
        <f t="shared" si="126"/>
        <v>4.615384615384615</v>
      </c>
      <c r="AL228" s="16">
        <f t="shared" si="126"/>
        <v>4.3076923076923075</v>
      </c>
      <c r="AM228" s="16">
        <f t="shared" si="126"/>
        <v>3.2307692307692308</v>
      </c>
      <c r="AN228" s="51">
        <f t="shared" si="126"/>
        <v>4.2163461538461542</v>
      </c>
      <c r="AO228" s="16">
        <f t="shared" si="126"/>
        <v>4.1923076923076925</v>
      </c>
      <c r="AP228" s="16">
        <f t="shared" si="126"/>
        <v>4.2692307692307692</v>
      </c>
      <c r="AQ228" s="16">
        <f t="shared" si="126"/>
        <v>4.384615384615385</v>
      </c>
      <c r="AR228" s="16">
        <f t="shared" si="126"/>
        <v>4.3461538461538458</v>
      </c>
      <c r="AS228" s="16">
        <f t="shared" si="126"/>
        <v>4.3461538461538458</v>
      </c>
      <c r="AT228" s="16">
        <f t="shared" si="126"/>
        <v>6</v>
      </c>
      <c r="AU228" s="51">
        <f t="shared" si="126"/>
        <v>4.3076923076923075</v>
      </c>
      <c r="AV228" s="16">
        <f t="shared" si="126"/>
        <v>2.1538461538461537</v>
      </c>
      <c r="BP228" s="11"/>
      <c r="BQ228" s="11"/>
      <c r="BR228" s="11"/>
      <c r="BS228" s="11"/>
      <c r="BT228" s="11"/>
      <c r="BU228" s="11"/>
      <c r="BX228" s="18"/>
      <c r="BY228" s="18"/>
      <c r="BZ228" s="18"/>
      <c r="CA228" s="18"/>
      <c r="CB228" s="18"/>
      <c r="CC228" s="18"/>
      <c r="CD228" s="18"/>
      <c r="CE228" s="18"/>
      <c r="CF228" s="18"/>
      <c r="CG228" s="18"/>
      <c r="CH228" s="18"/>
      <c r="CI228" s="18"/>
      <c r="CJ228" s="18"/>
      <c r="CK228" s="18"/>
      <c r="CL228" s="18"/>
      <c r="CM228" s="18"/>
      <c r="CN228" s="18"/>
      <c r="CO228" s="18"/>
    </row>
    <row r="229" spans="3:93" s="16" customFormat="1" ht="20" customHeight="1">
      <c r="C229" s="29"/>
      <c r="U229" s="16" t="s">
        <v>802</v>
      </c>
      <c r="V229" s="16">
        <f>AVERAGE(V52:V68)</f>
        <v>4.4705882352941178</v>
      </c>
      <c r="W229" s="16">
        <f t="shared" ref="W229:AV229" si="127">AVERAGE(W52:W68)</f>
        <v>5.117647058823529</v>
      </c>
      <c r="X229" s="16">
        <f t="shared" si="127"/>
        <v>3.8235294117647061</v>
      </c>
      <c r="Y229" s="16">
        <f t="shared" si="127"/>
        <v>4.7647058823529411</v>
      </c>
      <c r="Z229" s="16">
        <f t="shared" si="127"/>
        <v>4.3529411764705879</v>
      </c>
      <c r="AA229" s="16">
        <f t="shared" si="127"/>
        <v>5</v>
      </c>
      <c r="AB229" s="16">
        <f t="shared" si="127"/>
        <v>3.6470588235294117</v>
      </c>
      <c r="AC229" s="16">
        <f t="shared" si="127"/>
        <v>1.5294117647058822</v>
      </c>
      <c r="AD229" s="16">
        <f t="shared" si="127"/>
        <v>4.4705882352941178</v>
      </c>
      <c r="AE229" s="51">
        <f t="shared" si="127"/>
        <v>4.4558823529411766</v>
      </c>
      <c r="AF229" s="16">
        <f t="shared" si="127"/>
        <v>4.2352941176470589</v>
      </c>
      <c r="AG229" s="16">
        <f t="shared" si="127"/>
        <v>4.5882352941176467</v>
      </c>
      <c r="AH229" s="16">
        <f t="shared" si="127"/>
        <v>4.4705882352941178</v>
      </c>
      <c r="AI229" s="16">
        <f t="shared" si="127"/>
        <v>4.2941176470588234</v>
      </c>
      <c r="AJ229" s="16">
        <f t="shared" si="127"/>
        <v>5.5882352941176467</v>
      </c>
      <c r="AK229" s="16">
        <f t="shared" si="127"/>
        <v>4.7647058823529411</v>
      </c>
      <c r="AL229" s="16">
        <f t="shared" si="127"/>
        <v>4.4117647058823533</v>
      </c>
      <c r="AM229" s="16">
        <f t="shared" si="127"/>
        <v>3.7058823529411766</v>
      </c>
      <c r="AN229" s="51">
        <f t="shared" si="127"/>
        <v>4.507352941176471</v>
      </c>
      <c r="AO229" s="16">
        <f t="shared" si="127"/>
        <v>4</v>
      </c>
      <c r="AP229" s="16">
        <f t="shared" si="127"/>
        <v>4.117647058823529</v>
      </c>
      <c r="AQ229" s="16">
        <f t="shared" si="127"/>
        <v>4.2352941176470589</v>
      </c>
      <c r="AR229" s="16">
        <f t="shared" si="127"/>
        <v>4.2941176470588234</v>
      </c>
      <c r="AS229" s="16">
        <f t="shared" si="127"/>
        <v>3.8823529411764706</v>
      </c>
      <c r="AT229" s="16">
        <f t="shared" si="127"/>
        <v>6</v>
      </c>
      <c r="AU229" s="51">
        <f t="shared" si="127"/>
        <v>4.1058823529411761</v>
      </c>
      <c r="AV229" s="16">
        <f t="shared" si="127"/>
        <v>4.117647058823529</v>
      </c>
      <c r="BP229" s="11"/>
      <c r="BQ229" s="11"/>
      <c r="BR229" s="11"/>
      <c r="BS229" s="11"/>
      <c r="BT229" s="11"/>
      <c r="BU229" s="11"/>
      <c r="BX229" s="18"/>
      <c r="BY229" s="18"/>
      <c r="BZ229" s="18"/>
      <c r="CA229" s="18"/>
      <c r="CB229" s="18"/>
      <c r="CC229" s="18"/>
      <c r="CD229" s="18"/>
      <c r="CE229" s="18"/>
      <c r="CF229" s="18"/>
      <c r="CG229" s="18"/>
      <c r="CH229" s="18"/>
      <c r="CI229" s="18"/>
      <c r="CJ229" s="18"/>
      <c r="CK229" s="18"/>
      <c r="CL229" s="18"/>
      <c r="CM229" s="18"/>
      <c r="CN229" s="18"/>
      <c r="CO229" s="18"/>
    </row>
    <row r="230" spans="3:93" s="16" customFormat="1" ht="20" customHeight="1">
      <c r="C230" s="29"/>
      <c r="U230" s="16" t="s">
        <v>1354</v>
      </c>
      <c r="V230" s="16">
        <f>AVERAGE(V69:V81)</f>
        <v>3.9230769230769229</v>
      </c>
      <c r="W230" s="16">
        <f t="shared" ref="W230:AV230" si="128">AVERAGE(W69:W81)</f>
        <v>4.5384615384615383</v>
      </c>
      <c r="X230" s="16">
        <f t="shared" si="128"/>
        <v>3.3076923076923075</v>
      </c>
      <c r="Y230" s="16">
        <f t="shared" si="128"/>
        <v>4.615384615384615</v>
      </c>
      <c r="Z230" s="16">
        <f t="shared" si="128"/>
        <v>4.1538461538461542</v>
      </c>
      <c r="AA230" s="16">
        <f t="shared" si="128"/>
        <v>4</v>
      </c>
      <c r="AB230" s="16">
        <f t="shared" si="128"/>
        <v>2.5384615384615383</v>
      </c>
      <c r="AC230" s="16">
        <f t="shared" si="128"/>
        <v>3.0769230769230771</v>
      </c>
      <c r="AD230" s="16">
        <f t="shared" si="128"/>
        <v>2.9230769230769229</v>
      </c>
      <c r="AE230" s="51">
        <f t="shared" si="128"/>
        <v>3.75</v>
      </c>
      <c r="AF230" s="16">
        <f t="shared" si="128"/>
        <v>4.0769230769230766</v>
      </c>
      <c r="AG230" s="16">
        <f t="shared" si="128"/>
        <v>4.2307692307692308</v>
      </c>
      <c r="AH230" s="16">
        <f t="shared" si="128"/>
        <v>3.3076923076923075</v>
      </c>
      <c r="AI230" s="16">
        <f t="shared" si="128"/>
        <v>2.7692307692307692</v>
      </c>
      <c r="AJ230" s="16">
        <f t="shared" si="128"/>
        <v>4.9230769230769234</v>
      </c>
      <c r="AK230" s="16">
        <f t="shared" si="128"/>
        <v>4.0769230769230766</v>
      </c>
      <c r="AL230" s="16">
        <f t="shared" si="128"/>
        <v>4.1538461538461542</v>
      </c>
      <c r="AM230" s="16">
        <f t="shared" si="128"/>
        <v>2.7692307692307692</v>
      </c>
      <c r="AN230" s="51">
        <f t="shared" si="128"/>
        <v>3.7884615384615383</v>
      </c>
      <c r="AO230" s="16">
        <f t="shared" si="128"/>
        <v>3.3076923076923075</v>
      </c>
      <c r="AP230" s="16">
        <f t="shared" si="128"/>
        <v>3.3076923076923075</v>
      </c>
      <c r="AQ230" s="16">
        <f t="shared" si="128"/>
        <v>3.6153846153846154</v>
      </c>
      <c r="AR230" s="16">
        <f t="shared" si="128"/>
        <v>3.1538461538461537</v>
      </c>
      <c r="AS230" s="16">
        <f t="shared" si="128"/>
        <v>3.3076923076923075</v>
      </c>
      <c r="AT230" s="16">
        <f t="shared" si="128"/>
        <v>5.7692307692307692</v>
      </c>
      <c r="AU230" s="51">
        <f t="shared" si="128"/>
        <v>3.3384615384615377</v>
      </c>
      <c r="AV230" s="16">
        <f t="shared" si="128"/>
        <v>1.3846153846153846</v>
      </c>
      <c r="BP230" s="11"/>
      <c r="BQ230" s="11"/>
      <c r="BR230" s="11"/>
      <c r="BS230" s="11"/>
      <c r="BT230" s="11"/>
      <c r="BU230" s="11"/>
      <c r="BX230" s="18"/>
      <c r="BY230" s="18"/>
      <c r="BZ230" s="18"/>
      <c r="CA230" s="18"/>
      <c r="CB230" s="18"/>
      <c r="CC230" s="18"/>
      <c r="CD230" s="18"/>
      <c r="CE230" s="18"/>
      <c r="CF230" s="18"/>
      <c r="CG230" s="18"/>
      <c r="CH230" s="18"/>
      <c r="CI230" s="18"/>
      <c r="CJ230" s="18"/>
      <c r="CK230" s="18"/>
      <c r="CL230" s="18"/>
      <c r="CM230" s="18"/>
      <c r="CN230" s="18"/>
      <c r="CO230" s="18"/>
    </row>
    <row r="231" spans="3:93" s="16" customFormat="1" ht="20" customHeight="1">
      <c r="C231" s="29"/>
      <c r="AA231"/>
      <c r="AB231"/>
      <c r="AC231"/>
      <c r="AD231"/>
      <c r="AE231" s="52"/>
      <c r="AF231"/>
      <c r="AG231"/>
      <c r="AH231"/>
      <c r="AI231"/>
      <c r="AJ231"/>
      <c r="AK231"/>
      <c r="AL231"/>
      <c r="AM231"/>
      <c r="AN231" s="52"/>
      <c r="AO231"/>
      <c r="AP231"/>
      <c r="AQ231"/>
      <c r="AR231"/>
      <c r="AS231"/>
      <c r="AT231"/>
      <c r="AV231"/>
      <c r="BP231" s="11"/>
      <c r="BQ231" s="11"/>
      <c r="BR231" s="11"/>
      <c r="BS231" s="11"/>
      <c r="BT231" s="11"/>
      <c r="BU231" s="11"/>
      <c r="BX231" s="18"/>
      <c r="BY231" s="18"/>
      <c r="BZ231" s="18"/>
      <c r="CA231" s="18"/>
      <c r="CB231" s="18"/>
      <c r="CC231" s="18"/>
      <c r="CD231" s="18"/>
      <c r="CE231" s="18"/>
      <c r="CF231" s="18"/>
      <c r="CG231" s="18"/>
      <c r="CH231" s="18"/>
      <c r="CI231" s="18"/>
      <c r="CJ231" s="18"/>
      <c r="CK231" s="18"/>
      <c r="CL231" s="18"/>
      <c r="CM231" s="18"/>
      <c r="CN231" s="18"/>
      <c r="CO231" s="18"/>
    </row>
    <row r="232" spans="3:93" s="16" customFormat="1" ht="20" customHeight="1">
      <c r="C232" s="29"/>
      <c r="T232" s="16" t="s">
        <v>1355</v>
      </c>
      <c r="U232" s="16" t="s">
        <v>281</v>
      </c>
      <c r="V232" s="16">
        <f>AVERAGE(V82:V105)</f>
        <v>3.2916666666666665</v>
      </c>
      <c r="W232" s="16">
        <f t="shared" ref="W232:AV232" si="129">AVERAGE(W82:W105)</f>
        <v>4.583333333333333</v>
      </c>
      <c r="X232" s="16">
        <f t="shared" si="129"/>
        <v>3.4166666666666665</v>
      </c>
      <c r="Y232" s="16">
        <f t="shared" si="129"/>
        <v>4.958333333333333</v>
      </c>
      <c r="Z232" s="16">
        <f t="shared" si="129"/>
        <v>4.416666666666667</v>
      </c>
      <c r="AA232" s="16">
        <f t="shared" si="129"/>
        <v>5.416666666666667</v>
      </c>
      <c r="AB232" s="16">
        <f t="shared" si="129"/>
        <v>3.375</v>
      </c>
      <c r="AC232" s="16">
        <f t="shared" si="129"/>
        <v>2.2916666666666665</v>
      </c>
      <c r="AD232" s="16">
        <f>AVERAGE(AD82:AD105)</f>
        <v>3.7083333333333335</v>
      </c>
      <c r="AE232" s="51">
        <f t="shared" si="129"/>
        <v>4.145833333333333</v>
      </c>
      <c r="AF232" s="16">
        <f t="shared" si="129"/>
        <v>3.5416666666666665</v>
      </c>
      <c r="AG232" s="16">
        <f t="shared" si="129"/>
        <v>3.75</v>
      </c>
      <c r="AH232" s="16">
        <f t="shared" si="129"/>
        <v>3.625</v>
      </c>
      <c r="AI232" s="16">
        <f t="shared" si="129"/>
        <v>3.5</v>
      </c>
      <c r="AJ232" s="16">
        <f t="shared" si="129"/>
        <v>5.416666666666667</v>
      </c>
      <c r="AK232" s="16">
        <f t="shared" si="129"/>
        <v>3.8333333333333335</v>
      </c>
      <c r="AL232" s="16">
        <f t="shared" si="129"/>
        <v>4.625</v>
      </c>
      <c r="AM232" s="16">
        <f t="shared" si="129"/>
        <v>3.5</v>
      </c>
      <c r="AN232" s="51">
        <f t="shared" si="129"/>
        <v>3.9739583333333335</v>
      </c>
      <c r="AO232" s="16">
        <f t="shared" si="129"/>
        <v>3.0833333333333335</v>
      </c>
      <c r="AP232" s="16">
        <f t="shared" si="129"/>
        <v>3.2083333333333335</v>
      </c>
      <c r="AQ232" s="16">
        <f t="shared" si="129"/>
        <v>3.4583333333333335</v>
      </c>
      <c r="AR232" s="16">
        <f t="shared" si="129"/>
        <v>2.9583333333333335</v>
      </c>
      <c r="AS232" s="16">
        <f t="shared" si="129"/>
        <v>3.1666666666666665</v>
      </c>
      <c r="AT232" s="16">
        <f t="shared" si="129"/>
        <v>6</v>
      </c>
      <c r="AU232" s="51">
        <f t="shared" si="129"/>
        <v>3.1750000000000003</v>
      </c>
      <c r="AV232" s="16">
        <f t="shared" si="129"/>
        <v>4.875</v>
      </c>
      <c r="BP232" s="11"/>
      <c r="BQ232" s="11"/>
      <c r="BR232" s="11"/>
      <c r="BS232" s="11"/>
      <c r="BT232" s="11"/>
      <c r="BU232" s="11"/>
      <c r="BX232" s="18"/>
      <c r="BY232" s="18"/>
      <c r="BZ232" s="18"/>
      <c r="CA232" s="18"/>
      <c r="CB232" s="18"/>
      <c r="CC232" s="18"/>
      <c r="CD232" s="18"/>
      <c r="CE232" s="18"/>
      <c r="CF232" s="18"/>
      <c r="CG232" s="18"/>
      <c r="CH232" s="18"/>
      <c r="CI232" s="18"/>
      <c r="CJ232" s="18"/>
      <c r="CK232" s="18"/>
      <c r="CL232" s="18"/>
      <c r="CM232" s="18"/>
      <c r="CN232" s="18"/>
      <c r="CO232" s="18"/>
    </row>
    <row r="233" spans="3:93" s="16" customFormat="1" ht="20" customHeight="1">
      <c r="C233" s="29"/>
      <c r="U233" s="16" t="s">
        <v>1353</v>
      </c>
      <c r="V233" s="16">
        <f>AVERAGE(V106:V128)</f>
        <v>3.3913043478260869</v>
      </c>
      <c r="W233" s="16">
        <f t="shared" ref="W233:AV233" si="130">AVERAGE(W106:W128)</f>
        <v>4.4782608695652177</v>
      </c>
      <c r="X233" s="16">
        <f t="shared" si="130"/>
        <v>3.3913043478260869</v>
      </c>
      <c r="Y233" s="16">
        <f t="shared" si="130"/>
        <v>4.3043478260869561</v>
      </c>
      <c r="Z233" s="16">
        <f t="shared" si="130"/>
        <v>3.652173913043478</v>
      </c>
      <c r="AA233" s="16">
        <f t="shared" si="130"/>
        <v>4.6521739130434785</v>
      </c>
      <c r="AB233" s="16">
        <f t="shared" si="130"/>
        <v>3.347826086956522</v>
      </c>
      <c r="AC233" s="16">
        <f t="shared" si="130"/>
        <v>2.5652173913043477</v>
      </c>
      <c r="AD233" s="16">
        <f t="shared" si="130"/>
        <v>3.4347826086956523</v>
      </c>
      <c r="AE233" s="51">
        <f t="shared" si="130"/>
        <v>3.8315217391304346</v>
      </c>
      <c r="AF233" s="16">
        <f t="shared" si="130"/>
        <v>3.7826086956521738</v>
      </c>
      <c r="AG233" s="16">
        <f t="shared" si="130"/>
        <v>3.4347826086956523</v>
      </c>
      <c r="AH233" s="16">
        <f t="shared" si="130"/>
        <v>3.652173913043478</v>
      </c>
      <c r="AI233" s="16">
        <f t="shared" si="130"/>
        <v>3.1739130434782608</v>
      </c>
      <c r="AJ233" s="16">
        <f t="shared" si="130"/>
        <v>5.1739130434782608</v>
      </c>
      <c r="AK233" s="16">
        <f t="shared" si="130"/>
        <v>4.0869565217391308</v>
      </c>
      <c r="AL233" s="16">
        <f t="shared" si="130"/>
        <v>4.1304347826086953</v>
      </c>
      <c r="AM233" s="16">
        <f t="shared" si="130"/>
        <v>3.347826086956522</v>
      </c>
      <c r="AN233" s="51">
        <f t="shared" si="130"/>
        <v>3.847826086956522</v>
      </c>
      <c r="AO233" s="16">
        <f t="shared" si="130"/>
        <v>3.4782608695652173</v>
      </c>
      <c r="AP233" s="16">
        <f t="shared" si="130"/>
        <v>3.3043478260869565</v>
      </c>
      <c r="AQ233" s="16">
        <f t="shared" si="130"/>
        <v>3.7391304347826089</v>
      </c>
      <c r="AR233" s="16">
        <f t="shared" si="130"/>
        <v>3.2608695652173911</v>
      </c>
      <c r="AS233" s="16">
        <f t="shared" si="130"/>
        <v>3.4347826086956523</v>
      </c>
      <c r="AT233" s="16">
        <f t="shared" si="130"/>
        <v>6</v>
      </c>
      <c r="AU233" s="51">
        <f t="shared" si="130"/>
        <v>3.4434782608695653</v>
      </c>
      <c r="AV233" s="16">
        <f t="shared" si="130"/>
        <v>2.1304347826086958</v>
      </c>
      <c r="BP233" s="11"/>
      <c r="BQ233" s="11"/>
      <c r="BR233" s="11"/>
      <c r="BS233" s="11"/>
      <c r="BT233" s="11"/>
      <c r="BU233" s="11"/>
      <c r="BX233" s="18"/>
      <c r="BY233" s="18"/>
      <c r="BZ233" s="18"/>
      <c r="CA233" s="18"/>
      <c r="CB233" s="18"/>
      <c r="CC233" s="18"/>
      <c r="CD233" s="18"/>
      <c r="CE233" s="18"/>
      <c r="CF233" s="18"/>
      <c r="CG233" s="18"/>
      <c r="CH233" s="18"/>
      <c r="CI233" s="18"/>
      <c r="CJ233" s="18"/>
      <c r="CK233" s="18"/>
      <c r="CL233" s="18"/>
      <c r="CM233" s="18"/>
      <c r="CN233" s="18"/>
      <c r="CO233" s="18"/>
    </row>
    <row r="234" spans="3:93" s="16" customFormat="1" ht="20" customHeight="1">
      <c r="C234" s="29"/>
      <c r="U234" s="16" t="s">
        <v>802</v>
      </c>
      <c r="V234" s="16">
        <f>AVERAGE(V129:V156)</f>
        <v>3.8214285714285716</v>
      </c>
      <c r="W234" s="16">
        <f t="shared" ref="W234:AV234" si="131">AVERAGE(W129:W156)</f>
        <v>4.75</v>
      </c>
      <c r="X234" s="16">
        <f t="shared" si="131"/>
        <v>3.8571428571428572</v>
      </c>
      <c r="Y234" s="16">
        <f t="shared" si="131"/>
        <v>5</v>
      </c>
      <c r="Z234" s="16">
        <f t="shared" si="131"/>
        <v>4.3214285714285712</v>
      </c>
      <c r="AA234" s="16">
        <f t="shared" si="131"/>
        <v>5.4285714285714288</v>
      </c>
      <c r="AB234" s="16">
        <f t="shared" si="131"/>
        <v>3.8571428571428572</v>
      </c>
      <c r="AC234" s="16">
        <f t="shared" si="131"/>
        <v>2.1785714285714284</v>
      </c>
      <c r="AD234" s="16">
        <f t="shared" si="131"/>
        <v>3.8214285714285716</v>
      </c>
      <c r="AE234" s="51">
        <f t="shared" si="131"/>
        <v>4.3571428571428568</v>
      </c>
      <c r="AF234" s="16">
        <f t="shared" si="131"/>
        <v>4.4642857142857144</v>
      </c>
      <c r="AG234" s="16">
        <f t="shared" si="131"/>
        <v>4.4642857142857144</v>
      </c>
      <c r="AH234" s="16">
        <f t="shared" si="131"/>
        <v>4.3214285714285712</v>
      </c>
      <c r="AI234" s="16">
        <f t="shared" si="131"/>
        <v>3.7142857142857144</v>
      </c>
      <c r="AJ234" s="16">
        <f t="shared" si="131"/>
        <v>5.3928571428571432</v>
      </c>
      <c r="AK234" s="16">
        <f t="shared" si="131"/>
        <v>4.75</v>
      </c>
      <c r="AL234" s="16">
        <f t="shared" si="131"/>
        <v>4.8214285714285712</v>
      </c>
      <c r="AM234" s="16">
        <f t="shared" si="131"/>
        <v>4.1785714285714288</v>
      </c>
      <c r="AN234" s="51">
        <f t="shared" si="131"/>
        <v>4.5133928571428568</v>
      </c>
      <c r="AO234" s="16">
        <f t="shared" si="131"/>
        <v>3.2142857142857144</v>
      </c>
      <c r="AP234" s="16">
        <f t="shared" si="131"/>
        <v>3.25</v>
      </c>
      <c r="AQ234" s="16">
        <f t="shared" si="131"/>
        <v>3.8571428571428572</v>
      </c>
      <c r="AR234" s="16">
        <f t="shared" si="131"/>
        <v>3.0714285714285716</v>
      </c>
      <c r="AS234" s="16">
        <f t="shared" si="131"/>
        <v>3.1785714285714284</v>
      </c>
      <c r="AT234" s="16">
        <f t="shared" si="131"/>
        <v>6</v>
      </c>
      <c r="AU234" s="51">
        <f t="shared" si="131"/>
        <v>3.3142857142857136</v>
      </c>
      <c r="AV234" s="16">
        <f t="shared" si="131"/>
        <v>4.9285714285714288</v>
      </c>
      <c r="BP234" s="11"/>
      <c r="BQ234" s="11"/>
      <c r="BR234" s="11"/>
      <c r="BS234" s="11"/>
      <c r="BT234" s="11"/>
      <c r="BU234" s="11"/>
      <c r="BX234" s="18"/>
      <c r="BY234" s="18"/>
      <c r="BZ234" s="18"/>
      <c r="CA234" s="18"/>
      <c r="CB234" s="18"/>
      <c r="CC234" s="18"/>
      <c r="CD234" s="18"/>
      <c r="CE234" s="18"/>
      <c r="CF234" s="18"/>
      <c r="CG234" s="18"/>
      <c r="CH234" s="18"/>
      <c r="CI234" s="18"/>
      <c r="CJ234" s="18"/>
      <c r="CK234" s="18"/>
      <c r="CL234" s="18"/>
      <c r="CM234" s="18"/>
      <c r="CN234" s="18"/>
      <c r="CO234" s="18"/>
    </row>
    <row r="235" spans="3:93" s="16" customFormat="1" ht="20" customHeight="1">
      <c r="C235" s="29"/>
      <c r="U235" s="16" t="s">
        <v>1354</v>
      </c>
      <c r="V235" s="16">
        <f>AVERAGE(V157:V177)</f>
        <v>4</v>
      </c>
      <c r="W235" s="16">
        <f t="shared" ref="W235:AV235" si="132">AVERAGE(W157:W177)</f>
        <v>4.8571428571428568</v>
      </c>
      <c r="X235" s="16">
        <f t="shared" si="132"/>
        <v>3.5238095238095237</v>
      </c>
      <c r="Y235" s="16">
        <f t="shared" si="132"/>
        <v>4.333333333333333</v>
      </c>
      <c r="Z235" s="16">
        <f t="shared" si="132"/>
        <v>3.5714285714285716</v>
      </c>
      <c r="AA235" s="16">
        <f t="shared" si="132"/>
        <v>4.666666666666667</v>
      </c>
      <c r="AB235" s="16">
        <f t="shared" si="132"/>
        <v>2.8571428571428572</v>
      </c>
      <c r="AC235" s="16">
        <f t="shared" si="132"/>
        <v>2.8571428571428572</v>
      </c>
      <c r="AD235" s="16">
        <f t="shared" si="132"/>
        <v>3.1428571428571428</v>
      </c>
      <c r="AE235" s="51">
        <f t="shared" si="132"/>
        <v>3.8690476190476191</v>
      </c>
      <c r="AF235" s="16">
        <f t="shared" si="132"/>
        <v>3.7142857142857144</v>
      </c>
      <c r="AG235" s="16">
        <f t="shared" si="132"/>
        <v>4.0476190476190474</v>
      </c>
      <c r="AH235" s="16">
        <f t="shared" si="132"/>
        <v>4.1428571428571432</v>
      </c>
      <c r="AI235" s="16">
        <f t="shared" si="132"/>
        <v>3.4285714285714284</v>
      </c>
      <c r="AJ235" s="16">
        <f t="shared" si="132"/>
        <v>5.2857142857142856</v>
      </c>
      <c r="AK235" s="16">
        <f t="shared" si="132"/>
        <v>3.7142857142857144</v>
      </c>
      <c r="AL235" s="16">
        <f t="shared" si="132"/>
        <v>4.5238095238095237</v>
      </c>
      <c r="AM235" s="16">
        <f t="shared" si="132"/>
        <v>2.6666666666666665</v>
      </c>
      <c r="AN235" s="51">
        <f t="shared" si="132"/>
        <v>3.9404761904761907</v>
      </c>
      <c r="AO235" s="16">
        <f t="shared" si="132"/>
        <v>3.1904761904761907</v>
      </c>
      <c r="AP235" s="16">
        <f t="shared" si="132"/>
        <v>3.1904761904761907</v>
      </c>
      <c r="AQ235" s="16">
        <f t="shared" si="132"/>
        <v>3.4761904761904763</v>
      </c>
      <c r="AR235" s="16">
        <f t="shared" si="132"/>
        <v>3.0952380952380953</v>
      </c>
      <c r="AS235" s="16">
        <f t="shared" si="132"/>
        <v>3.1428571428571428</v>
      </c>
      <c r="AT235" s="16">
        <f t="shared" si="132"/>
        <v>6</v>
      </c>
      <c r="AU235" s="51">
        <f t="shared" si="132"/>
        <v>3.2190476190476187</v>
      </c>
      <c r="AV235" s="16">
        <f t="shared" si="132"/>
        <v>0.80952380952380953</v>
      </c>
      <c r="BP235" s="11"/>
      <c r="BQ235" s="11"/>
      <c r="BR235" s="11"/>
      <c r="BS235" s="11"/>
      <c r="BT235" s="11"/>
      <c r="BU235" s="11"/>
      <c r="BX235" s="18"/>
      <c r="BY235" s="18"/>
      <c r="BZ235" s="18"/>
      <c r="CA235" s="18"/>
      <c r="CB235" s="18"/>
      <c r="CC235" s="18"/>
      <c r="CD235" s="18"/>
      <c r="CE235" s="18"/>
      <c r="CF235" s="18"/>
      <c r="CG235" s="18"/>
      <c r="CH235" s="18"/>
      <c r="CI235" s="18"/>
      <c r="CJ235" s="18"/>
      <c r="CK235" s="18"/>
      <c r="CL235" s="18"/>
      <c r="CM235" s="18"/>
      <c r="CN235" s="18"/>
      <c r="CO235" s="18"/>
    </row>
    <row r="236" spans="3:93" s="16" customFormat="1" ht="20" customHeight="1">
      <c r="C236" s="29"/>
      <c r="AE236" s="48"/>
      <c r="AN236" s="48"/>
      <c r="AU236" s="48"/>
      <c r="BP236" s="11"/>
      <c r="BQ236" s="11"/>
      <c r="BR236" s="11"/>
      <c r="BS236" s="11"/>
      <c r="BT236" s="11"/>
      <c r="BU236" s="11"/>
      <c r="BX236" s="18"/>
      <c r="BY236" s="18"/>
      <c r="BZ236" s="18"/>
      <c r="CA236" s="18"/>
      <c r="CB236" s="18"/>
      <c r="CC236" s="18"/>
      <c r="CD236" s="18"/>
      <c r="CE236" s="18"/>
      <c r="CF236" s="18"/>
      <c r="CG236" s="18"/>
      <c r="CH236" s="18"/>
      <c r="CI236" s="18"/>
      <c r="CJ236" s="18"/>
      <c r="CK236" s="18"/>
      <c r="CL236" s="18"/>
      <c r="CM236" s="18"/>
      <c r="CN236" s="18"/>
      <c r="CO236" s="18"/>
    </row>
    <row r="237" spans="3:93" s="16" customFormat="1" ht="20" customHeight="1">
      <c r="C237" s="29"/>
      <c r="AE237" s="48"/>
      <c r="AN237" s="48"/>
      <c r="AU237" s="48"/>
      <c r="BP237" s="11"/>
      <c r="BQ237" s="11"/>
      <c r="BR237" s="11"/>
      <c r="BS237" s="11"/>
      <c r="BT237" s="11"/>
      <c r="BU237" s="11"/>
      <c r="BX237" s="18"/>
      <c r="BY237" s="18"/>
      <c r="BZ237" s="18"/>
      <c r="CA237" s="18"/>
      <c r="CB237" s="18"/>
      <c r="CC237" s="18"/>
      <c r="CD237" s="18"/>
      <c r="CE237" s="18"/>
      <c r="CF237" s="18"/>
      <c r="CG237" s="18"/>
      <c r="CH237" s="18"/>
      <c r="CI237" s="18"/>
      <c r="CJ237" s="18"/>
      <c r="CK237" s="18"/>
      <c r="CL237" s="18"/>
      <c r="CM237" s="18"/>
      <c r="CN237" s="18"/>
      <c r="CO237" s="18"/>
    </row>
    <row r="238" spans="3:93" s="16" customFormat="1" ht="20" customHeight="1">
      <c r="AE238" s="48"/>
      <c r="AF238" s="29"/>
      <c r="AN238" s="48"/>
      <c r="AU238" s="48"/>
      <c r="BP238" s="11"/>
      <c r="BQ238" s="11"/>
      <c r="BR238" s="11"/>
      <c r="BS238" s="11"/>
      <c r="BT238" s="11"/>
      <c r="BU238" s="11"/>
      <c r="BX238" s="18"/>
      <c r="BY238" s="18"/>
      <c r="BZ238" s="18"/>
      <c r="CA238" s="18"/>
      <c r="CB238" s="18"/>
      <c r="CC238" s="18"/>
      <c r="CD238" s="18"/>
      <c r="CE238" s="18"/>
      <c r="CF238" s="18"/>
      <c r="CG238" s="18"/>
      <c r="CH238" s="18"/>
      <c r="CI238" s="18"/>
      <c r="CJ238" s="18"/>
      <c r="CK238" s="18"/>
      <c r="CL238" s="18"/>
      <c r="CM238" s="18"/>
      <c r="CN238" s="18"/>
      <c r="CO238" s="18"/>
    </row>
    <row r="239" spans="3:93">
      <c r="BM239" s="12" t="s">
        <v>1138</v>
      </c>
      <c r="BN239" s="12">
        <f>COUNTIF(BN181:BN210,"=negative")</f>
        <v>9</v>
      </c>
      <c r="BO239" s="12" t="e">
        <f>BN239/$BN$241</f>
        <v>#REF!</v>
      </c>
      <c r="BP239" s="41"/>
      <c r="BQ239" s="41"/>
      <c r="BR239" s="41"/>
      <c r="BS239" s="41"/>
      <c r="BT239" s="41"/>
      <c r="BU239" s="43"/>
      <c r="BV239"/>
      <c r="BW239"/>
    </row>
    <row r="240" spans="3:93">
      <c r="C240" t="s">
        <v>366</v>
      </c>
      <c r="D240">
        <f>COUNTIF($E$3:$E$179,"=no_education")</f>
        <v>1</v>
      </c>
      <c r="E240">
        <f>D240/$B$216</f>
        <v>5.7142857142857143E-3</v>
      </c>
      <c r="BM240" s="12" t="s">
        <v>1141</v>
      </c>
      <c r="BN240" s="12">
        <f>COUNTIF(BN181:BN210, "=balanced")</f>
        <v>2</v>
      </c>
      <c r="BO240" s="12" t="e">
        <f>BN240/$BN$241</f>
        <v>#REF!</v>
      </c>
      <c r="BP240" s="41"/>
      <c r="BQ240" s="41"/>
      <c r="BR240" s="41"/>
      <c r="BS240" s="41"/>
      <c r="BT240" s="41"/>
      <c r="BU240" s="43"/>
      <c r="BV240"/>
      <c r="BW240"/>
    </row>
    <row r="241" spans="3:75">
      <c r="C241" t="s">
        <v>82</v>
      </c>
      <c r="D241">
        <f>COUNTIF($E$3:$E$179,"=secondary")</f>
        <v>27</v>
      </c>
      <c r="E241">
        <f t="shared" ref="E241:E245" si="133">D241/$B$216</f>
        <v>0.15428571428571428</v>
      </c>
      <c r="BM241" s="12" t="s">
        <v>1307</v>
      </c>
      <c r="BN241" s="12" t="e">
        <f>#REF!+#REF!</f>
        <v>#REF!</v>
      </c>
      <c r="BO241" s="12" t="e">
        <f>BN241/$BN$241</f>
        <v>#REF!</v>
      </c>
      <c r="BP241" s="41"/>
      <c r="BQ241" s="41"/>
      <c r="BR241" s="41"/>
      <c r="BS241" s="41"/>
      <c r="BT241" s="41"/>
      <c r="BU241" s="43"/>
      <c r="BV241"/>
      <c r="BW241"/>
    </row>
    <row r="242" spans="3:75">
      <c r="C242" t="s">
        <v>144</v>
      </c>
      <c r="D242">
        <f>COUNTIF($E$3:$E$179,"=college")</f>
        <v>51</v>
      </c>
      <c r="E242">
        <f t="shared" si="133"/>
        <v>0.29142857142857143</v>
      </c>
      <c r="V242" s="3" t="s">
        <v>1012</v>
      </c>
      <c r="BN242"/>
      <c r="BO242"/>
      <c r="BV242"/>
      <c r="BW242"/>
    </row>
    <row r="243" spans="3:75">
      <c r="C243" t="s">
        <v>1334</v>
      </c>
      <c r="D243">
        <f>COUNTIF($E$3:$E$179,"=udergrad")</f>
        <v>54</v>
      </c>
      <c r="E243">
        <f t="shared" si="133"/>
        <v>0.30857142857142855</v>
      </c>
      <c r="V243" s="4" t="s">
        <v>1013</v>
      </c>
      <c r="BN243"/>
      <c r="BO243"/>
      <c r="BV243"/>
      <c r="BW243"/>
    </row>
    <row r="244" spans="3:75">
      <c r="C244" t="s">
        <v>55</v>
      </c>
      <c r="D244">
        <f>COUNTIF($E$3:$E$179,"=graduate")</f>
        <v>35</v>
      </c>
      <c r="E244">
        <f t="shared" si="133"/>
        <v>0.2</v>
      </c>
      <c r="V244" s="3" t="s">
        <v>1014</v>
      </c>
      <c r="BN244"/>
      <c r="BO244"/>
      <c r="BV244"/>
      <c r="BW244"/>
    </row>
    <row r="245" spans="3:75">
      <c r="C245" t="s">
        <v>95</v>
      </c>
      <c r="D245">
        <f>COUNTIF($E$3:$E$179,"=PhD")</f>
        <v>7</v>
      </c>
      <c r="E245">
        <f t="shared" si="133"/>
        <v>0.04</v>
      </c>
      <c r="V245" s="3" t="s">
        <v>1015</v>
      </c>
      <c r="BN245"/>
      <c r="BO245"/>
      <c r="BV245"/>
      <c r="BW245"/>
    </row>
    <row r="246" spans="3:75">
      <c r="V246" s="3" t="s">
        <v>1016</v>
      </c>
      <c r="BN246"/>
      <c r="BO246"/>
      <c r="BV246"/>
      <c r="BW246"/>
    </row>
    <row r="247" spans="3:75">
      <c r="C247" t="s">
        <v>1335</v>
      </c>
      <c r="D247" t="e">
        <f>count</f>
        <v>#NAME?</v>
      </c>
      <c r="V247" s="3" t="s">
        <v>1017</v>
      </c>
      <c r="BN247"/>
      <c r="BO247"/>
      <c r="BV247"/>
      <c r="BW247"/>
    </row>
    <row r="248" spans="3:75">
      <c r="V248" s="3" t="s">
        <v>1018</v>
      </c>
      <c r="BN248"/>
      <c r="BO248"/>
      <c r="BV248"/>
      <c r="BW248"/>
    </row>
    <row r="249" spans="3:75">
      <c r="V249" s="3" t="s">
        <v>1019</v>
      </c>
      <c r="BN249"/>
      <c r="BO249"/>
      <c r="BV249"/>
      <c r="BW249"/>
    </row>
    <row r="250" spans="3:75">
      <c r="V250" s="3" t="s">
        <v>1020</v>
      </c>
      <c r="BN250"/>
      <c r="BO250"/>
      <c r="BV250"/>
      <c r="BW250"/>
    </row>
    <row r="251" spans="3:75">
      <c r="V251" s="3" t="s">
        <v>1021</v>
      </c>
      <c r="BN251"/>
      <c r="BO251"/>
      <c r="BV251"/>
      <c r="BW251"/>
    </row>
    <row r="252" spans="3:75">
      <c r="V252" s="3" t="s">
        <v>1022</v>
      </c>
      <c r="BN252"/>
      <c r="BO252"/>
      <c r="BV252"/>
      <c r="BW252"/>
    </row>
    <row r="253" spans="3:75">
      <c r="V253" s="3" t="s">
        <v>1023</v>
      </c>
      <c r="BN253"/>
      <c r="BO253"/>
      <c r="BV253"/>
      <c r="BW253"/>
    </row>
    <row r="254" spans="3:75">
      <c r="V254" s="3" t="s">
        <v>1024</v>
      </c>
      <c r="BN254"/>
      <c r="BO254"/>
      <c r="BV254"/>
      <c r="BW254"/>
    </row>
    <row r="255" spans="3:75">
      <c r="V255" s="4" t="s">
        <v>1025</v>
      </c>
      <c r="BN255"/>
      <c r="BO255"/>
      <c r="BV255"/>
      <c r="BW255"/>
    </row>
    <row r="256" spans="3:75">
      <c r="V256" s="3" t="s">
        <v>1026</v>
      </c>
      <c r="BN256"/>
      <c r="BO256"/>
      <c r="BV256"/>
      <c r="BW256"/>
    </row>
    <row r="257" spans="22:75">
      <c r="V257" s="4" t="s">
        <v>1027</v>
      </c>
      <c r="BN257"/>
      <c r="BO257"/>
      <c r="BV257"/>
      <c r="BW257"/>
    </row>
    <row r="258" spans="22:75">
      <c r="V258" s="3" t="s">
        <v>1028</v>
      </c>
      <c r="BN258"/>
      <c r="BO258"/>
      <c r="BV258"/>
      <c r="BW258"/>
    </row>
    <row r="259" spans="22:75">
      <c r="V259" s="3" t="s">
        <v>1029</v>
      </c>
      <c r="BN259"/>
      <c r="BO259"/>
      <c r="BV259"/>
      <c r="BW259"/>
    </row>
    <row r="260" spans="22:75">
      <c r="V260" s="3" t="s">
        <v>1030</v>
      </c>
      <c r="BN260"/>
      <c r="BO260"/>
      <c r="BV260"/>
      <c r="BW260"/>
    </row>
    <row r="261" spans="22:75">
      <c r="V261" s="3" t="s">
        <v>1031</v>
      </c>
      <c r="BN261"/>
      <c r="BO261"/>
      <c r="BV261"/>
      <c r="BW261"/>
    </row>
    <row r="262" spans="22:75">
      <c r="V262" s="3" t="s">
        <v>1032</v>
      </c>
      <c r="BN262"/>
      <c r="BO262"/>
      <c r="BV262"/>
      <c r="BW262"/>
    </row>
    <row r="263" spans="22:75">
      <c r="V263" s="3" t="s">
        <v>1033</v>
      </c>
      <c r="BN263"/>
      <c r="BO263"/>
      <c r="BV263"/>
      <c r="BW263"/>
    </row>
    <row r="264" spans="22:75">
      <c r="V264" s="3" t="s">
        <v>1034</v>
      </c>
      <c r="BN264"/>
      <c r="BO264"/>
      <c r="BV264"/>
      <c r="BW264"/>
    </row>
    <row r="265" spans="22:75">
      <c r="V265" s="3" t="s">
        <v>1035</v>
      </c>
      <c r="BN265"/>
      <c r="BO265"/>
      <c r="BV265"/>
      <c r="BW265"/>
    </row>
    <row r="266" spans="22:75">
      <c r="V266" s="3" t="s">
        <v>1036</v>
      </c>
      <c r="BN266"/>
      <c r="BO266"/>
      <c r="BV266"/>
      <c r="BW266"/>
    </row>
    <row r="267" spans="22:75">
      <c r="V267" s="4" t="s">
        <v>1037</v>
      </c>
      <c r="BN267"/>
      <c r="BO267"/>
      <c r="BV267"/>
      <c r="BW267"/>
    </row>
    <row r="268" spans="22:75">
      <c r="V268" s="3" t="s">
        <v>1038</v>
      </c>
      <c r="BN268"/>
      <c r="BO268"/>
      <c r="BV268"/>
      <c r="BW268"/>
    </row>
    <row r="269" spans="22:75">
      <c r="BN269"/>
      <c r="BO269"/>
      <c r="BV269"/>
      <c r="BW269"/>
    </row>
  </sheetData>
  <sortState xmlns:xlrd2="http://schemas.microsoft.com/office/spreadsheetml/2017/richdata2" ref="A1:CR212">
    <sortCondition ref="S1:S212"/>
  </sortState>
  <conditionalFormatting sqref="BD211:BF1048576 BD2:BF180 BD181:BD210 BG181:BH210">
    <cfRule type="colorScale" priority="14">
      <colorScale>
        <cfvo type="min"/>
        <cfvo type="num" val="0.05"/>
        <color rgb="FFFF7128"/>
        <color rgb="FFFFEF9C"/>
      </colorScale>
    </cfRule>
    <cfRule type="colorScale" priority="15">
      <colorScale>
        <cfvo type="min"/>
        <cfvo type="num" val="0"/>
        <color rgb="FFFF7128"/>
        <color rgb="FFFFEF9C"/>
      </colorScale>
    </cfRule>
  </conditionalFormatting>
  <conditionalFormatting sqref="BX3:CO179">
    <cfRule type="cellIs" dxfId="1" priority="11" operator="equal">
      <formula>TRUE</formula>
    </cfRule>
    <cfRule type="colorScale" priority="12">
      <colorScale>
        <cfvo type="formula" val="TRUE"/>
        <cfvo type="formula" val="FALSE"/>
        <color rgb="FFFF7128"/>
        <color rgb="FFFFEF9C"/>
      </colorScale>
    </cfRule>
    <cfRule type="colorScale" priority="13">
      <colorScale>
        <cfvo type="min"/>
        <cfvo type="percentile" val="50"/>
        <cfvo type="max"/>
        <color rgb="FFF8696B"/>
        <color rgb="FFFFEB84"/>
        <color rgb="FF63BE7B"/>
      </colorScale>
    </cfRule>
  </conditionalFormatting>
  <conditionalFormatting sqref="BP3:BU179">
    <cfRule type="cellIs" dxfId="0" priority="8" operator="equal">
      <formula>TRUE</formula>
    </cfRule>
    <cfRule type="colorScale" priority="9">
      <colorScale>
        <cfvo type="formula" val="TRUE"/>
        <cfvo type="formula" val="FALSE"/>
        <color rgb="FFFF7128"/>
        <color rgb="FFFFEF9C"/>
      </colorScale>
    </cfRule>
    <cfRule type="colorScale" priority="10">
      <colorScale>
        <cfvo type="min"/>
        <cfvo type="percentile" val="50"/>
        <cfvo type="max"/>
        <color rgb="FFF8696B"/>
        <color rgb="FFFFEB84"/>
        <color rgb="FF63BE7B"/>
      </colorScale>
    </cfRule>
  </conditionalFormatting>
  <conditionalFormatting sqref="S1:S1048576 T4:U4 T6:U6 T8:U8 T11:U12 T15:U18 T21:U21 T24:U27 T29:U29 T31:U31 T33:U35 T41:U43 T48:U50 T52:U52 T55:U57 T60:U60 T66:U66 T71:U71 T75:U77 T80:U80 T84:U84 T86:U90 T92:U93 T95:U98 T100:U100 T102:U106 T108:U108 T110:U110 T112:U114 T116:U118 T121:U121 T123:U125 T127:U127 T132:U132 T134:U136 T138:U138 T140:U140 T143:U145 T147:U151 T153:U153 T156:U160 T163:U164 T167:U168 T170:U173 T178:U178 U67:U70 U72:U74 U85 T161 U179">
    <cfRule type="colorScale" priority="7">
      <colorScale>
        <cfvo type="min"/>
        <cfvo type="percentile" val="50"/>
        <cfvo type="max"/>
        <color rgb="FFF8696B"/>
        <color rgb="FFFFEB84"/>
        <color rgb="FF63BE7B"/>
      </colorScale>
    </cfRule>
  </conditionalFormatting>
  <conditionalFormatting sqref="V222:AV237">
    <cfRule type="colorScale" priority="4">
      <colorScale>
        <cfvo type="min"/>
        <cfvo type="percentile" val="50"/>
        <cfvo type="max"/>
        <color rgb="FFF8696B"/>
        <color rgb="FFFFEB84"/>
        <color rgb="FF63BE7B"/>
      </colorScale>
    </cfRule>
  </conditionalFormatting>
  <conditionalFormatting sqref="V225:AV237">
    <cfRule type="colorScale" priority="2">
      <colorScale>
        <cfvo type="min"/>
        <cfvo type="num" val="0.05"/>
        <color rgb="FFFF7128"/>
        <color rgb="FFFFEF9C"/>
      </colorScale>
    </cfRule>
    <cfRule type="colorScale" priority="3">
      <colorScale>
        <cfvo type="min"/>
        <cfvo type="num" val="0.5"/>
        <color rgb="FFFF7128"/>
        <color rgb="FFFFEF9C"/>
      </colorScale>
    </cfRule>
  </conditionalFormatting>
  <conditionalFormatting sqref="V227:AV2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3878-8015-9648-88CC-FCA194E3565C}">
  <dimension ref="A1:M59"/>
  <sheetViews>
    <sheetView topLeftCell="A23" workbookViewId="0">
      <selection activeCell="B28" sqref="B28"/>
    </sheetView>
  </sheetViews>
  <sheetFormatPr baseColWidth="10" defaultRowHeight="16"/>
  <sheetData>
    <row r="1" spans="1:13">
      <c r="A1" t="s">
        <v>1355</v>
      </c>
      <c r="B1" t="s">
        <v>1363</v>
      </c>
      <c r="C1" t="s">
        <v>380</v>
      </c>
      <c r="D1" t="s">
        <v>802</v>
      </c>
      <c r="E1" t="s">
        <v>1354</v>
      </c>
    </row>
    <row r="2" spans="1:13">
      <c r="B2">
        <v>2.6</v>
      </c>
      <c r="C2">
        <v>5</v>
      </c>
      <c r="D2">
        <v>6</v>
      </c>
      <c r="G2" t="s">
        <v>1102</v>
      </c>
    </row>
    <row r="3" spans="1:13">
      <c r="B3">
        <v>0.4</v>
      </c>
      <c r="C3">
        <v>5.2</v>
      </c>
      <c r="D3">
        <v>3</v>
      </c>
      <c r="E3">
        <v>3</v>
      </c>
    </row>
    <row r="4" spans="1:13" ht="17" thickBot="1">
      <c r="B4">
        <v>3</v>
      </c>
      <c r="C4">
        <v>3.8</v>
      </c>
      <c r="D4">
        <v>0.8</v>
      </c>
      <c r="E4">
        <v>4</v>
      </c>
      <c r="G4" t="s">
        <v>1103</v>
      </c>
    </row>
    <row r="5" spans="1:13">
      <c r="B5">
        <v>4</v>
      </c>
      <c r="C5">
        <v>5</v>
      </c>
      <c r="D5">
        <v>5</v>
      </c>
      <c r="E5">
        <v>2.4</v>
      </c>
      <c r="G5" s="8" t="s">
        <v>1104</v>
      </c>
      <c r="H5" s="8" t="s">
        <v>1105</v>
      </c>
      <c r="I5" s="8" t="s">
        <v>1106</v>
      </c>
      <c r="J5" s="8" t="s">
        <v>1107</v>
      </c>
      <c r="K5" s="8" t="s">
        <v>1108</v>
      </c>
    </row>
    <row r="6" spans="1:13">
      <c r="B6">
        <v>1.2</v>
      </c>
      <c r="C6">
        <v>3.2</v>
      </c>
      <c r="D6">
        <v>2.8</v>
      </c>
      <c r="E6">
        <v>6</v>
      </c>
      <c r="G6" s="6" t="s">
        <v>1109</v>
      </c>
      <c r="H6" s="6">
        <v>23</v>
      </c>
      <c r="I6" s="6">
        <v>87.2</v>
      </c>
      <c r="J6" s="6">
        <v>3.7913043478260873</v>
      </c>
      <c r="K6" s="6">
        <v>2.8090118577075107</v>
      </c>
    </row>
    <row r="7" spans="1:13">
      <c r="B7">
        <v>4</v>
      </c>
      <c r="C7">
        <v>6</v>
      </c>
      <c r="D7">
        <v>6</v>
      </c>
      <c r="E7">
        <v>5</v>
      </c>
      <c r="G7" s="6" t="s">
        <v>1110</v>
      </c>
      <c r="H7" s="6">
        <v>26</v>
      </c>
      <c r="I7" s="6">
        <v>112</v>
      </c>
      <c r="J7" s="6">
        <v>4.3076923076923075</v>
      </c>
      <c r="K7" s="6">
        <v>2.6919384615384616</v>
      </c>
    </row>
    <row r="8" spans="1:13">
      <c r="B8">
        <v>2.4</v>
      </c>
      <c r="C8">
        <v>6</v>
      </c>
      <c r="D8">
        <v>5.2</v>
      </c>
      <c r="E8">
        <v>2.2000000000000002</v>
      </c>
      <c r="G8" s="6" t="s">
        <v>1111</v>
      </c>
      <c r="H8" s="6">
        <v>17</v>
      </c>
      <c r="I8" s="6">
        <v>69.8</v>
      </c>
      <c r="J8" s="6">
        <v>4.1058823529411761</v>
      </c>
      <c r="K8" s="6">
        <v>2.8755882352941207</v>
      </c>
    </row>
    <row r="9" spans="1:13" ht="17" thickBot="1">
      <c r="B9">
        <v>2.6</v>
      </c>
      <c r="C9">
        <v>3.4</v>
      </c>
      <c r="D9">
        <v>4.8</v>
      </c>
      <c r="E9">
        <v>2.2000000000000002</v>
      </c>
      <c r="G9" s="7" t="s">
        <v>1357</v>
      </c>
      <c r="H9" s="7">
        <v>13</v>
      </c>
      <c r="I9" s="7">
        <v>43.399999999999991</v>
      </c>
      <c r="J9" s="7">
        <v>3.3384615384615377</v>
      </c>
      <c r="K9" s="7">
        <v>2.8958974358974388</v>
      </c>
    </row>
    <row r="10" spans="1:13">
      <c r="B10">
        <v>6</v>
      </c>
      <c r="C10">
        <v>0.2</v>
      </c>
      <c r="D10">
        <v>6</v>
      </c>
      <c r="E10">
        <v>5.6</v>
      </c>
    </row>
    <row r="11" spans="1:13">
      <c r="B11">
        <v>3.6</v>
      </c>
      <c r="C11">
        <v>6</v>
      </c>
      <c r="D11">
        <v>1.6</v>
      </c>
      <c r="E11">
        <v>1.4</v>
      </c>
    </row>
    <row r="12" spans="1:13" ht="17" thickBot="1">
      <c r="B12">
        <v>4.5999999999999996</v>
      </c>
      <c r="C12">
        <v>0</v>
      </c>
      <c r="D12">
        <v>4.2</v>
      </c>
      <c r="E12">
        <v>3.8</v>
      </c>
      <c r="G12" t="s">
        <v>1112</v>
      </c>
    </row>
    <row r="13" spans="1:13">
      <c r="B13">
        <v>1.2</v>
      </c>
      <c r="C13">
        <v>4</v>
      </c>
      <c r="D13">
        <v>4</v>
      </c>
      <c r="E13">
        <v>3.8</v>
      </c>
      <c r="G13" s="8" t="s">
        <v>1113</v>
      </c>
      <c r="H13" s="8" t="s">
        <v>1114</v>
      </c>
      <c r="I13" s="8" t="s">
        <v>1115</v>
      </c>
      <c r="J13" s="8" t="s">
        <v>1116</v>
      </c>
      <c r="K13" s="8" t="s">
        <v>1117</v>
      </c>
      <c r="L13" s="8" t="s">
        <v>1118</v>
      </c>
      <c r="M13" s="8" t="s">
        <v>1119</v>
      </c>
    </row>
    <row r="14" spans="1:13">
      <c r="B14">
        <v>4.2</v>
      </c>
      <c r="C14">
        <v>6</v>
      </c>
      <c r="D14">
        <v>2.4</v>
      </c>
      <c r="E14">
        <v>4</v>
      </c>
      <c r="G14" s="6" t="s">
        <v>1120</v>
      </c>
      <c r="H14" s="6">
        <v>9.1790459635866171</v>
      </c>
      <c r="I14" s="6">
        <v>3</v>
      </c>
      <c r="J14" s="6">
        <v>3.0596819878622057</v>
      </c>
      <c r="K14" s="6">
        <v>1.0934886838029849</v>
      </c>
      <c r="L14" s="6">
        <v>0.35722547628688767</v>
      </c>
      <c r="M14" s="6">
        <v>2.7265891562567068</v>
      </c>
    </row>
    <row r="15" spans="1:13">
      <c r="B15">
        <v>5.8</v>
      </c>
      <c r="C15">
        <v>5.8</v>
      </c>
      <c r="D15">
        <v>2</v>
      </c>
      <c r="G15" s="6" t="s">
        <v>1121</v>
      </c>
      <c r="H15" s="6">
        <v>209.85690340350189</v>
      </c>
      <c r="I15" s="6">
        <v>75</v>
      </c>
      <c r="J15" s="6">
        <v>2.7980920453800251</v>
      </c>
      <c r="K15" s="6"/>
      <c r="L15" s="6"/>
      <c r="M15" s="6"/>
    </row>
    <row r="16" spans="1:13">
      <c r="B16">
        <v>5</v>
      </c>
      <c r="C16">
        <v>4.4000000000000004</v>
      </c>
      <c r="D16">
        <v>5.2</v>
      </c>
      <c r="G16" s="6"/>
      <c r="H16" s="6"/>
      <c r="I16" s="6"/>
      <c r="J16" s="6"/>
      <c r="K16" s="6"/>
      <c r="L16" s="6"/>
      <c r="M16" s="6"/>
    </row>
    <row r="17" spans="1:13" ht="17" thickBot="1">
      <c r="B17">
        <v>5</v>
      </c>
      <c r="C17">
        <v>4</v>
      </c>
      <c r="D17">
        <v>6</v>
      </c>
      <c r="G17" s="7" t="s">
        <v>1122</v>
      </c>
      <c r="H17" s="7">
        <v>219.03594936708851</v>
      </c>
      <c r="I17" s="7">
        <v>78</v>
      </c>
      <c r="J17" s="7"/>
      <c r="K17" s="7"/>
      <c r="L17" s="7"/>
      <c r="M17" s="7"/>
    </row>
    <row r="18" spans="1:13">
      <c r="B18">
        <v>5.4</v>
      </c>
      <c r="C18">
        <v>5</v>
      </c>
      <c r="D18">
        <v>4.8</v>
      </c>
    </row>
    <row r="19" spans="1:13">
      <c r="B19">
        <v>6</v>
      </c>
      <c r="C19">
        <v>3.6</v>
      </c>
    </row>
    <row r="20" spans="1:13">
      <c r="B20">
        <v>3.2</v>
      </c>
      <c r="C20">
        <v>3.4</v>
      </c>
    </row>
    <row r="21" spans="1:13">
      <c r="B21">
        <v>5.2</v>
      </c>
      <c r="C21">
        <v>4</v>
      </c>
    </row>
    <row r="22" spans="1:13">
      <c r="B22">
        <v>1.8</v>
      </c>
      <c r="C22">
        <v>3</v>
      </c>
    </row>
    <row r="23" spans="1:13">
      <c r="B23">
        <v>6</v>
      </c>
      <c r="C23">
        <v>2.6</v>
      </c>
    </row>
    <row r="24" spans="1:13">
      <c r="B24">
        <v>4</v>
      </c>
      <c r="C24">
        <v>5.4</v>
      </c>
    </row>
    <row r="25" spans="1:13">
      <c r="C25">
        <v>6</v>
      </c>
    </row>
    <row r="26" spans="1:13">
      <c r="C26">
        <v>6</v>
      </c>
    </row>
    <row r="27" spans="1:13">
      <c r="C27">
        <v>5</v>
      </c>
    </row>
    <row r="28" spans="1:13">
      <c r="A28" t="s">
        <v>1365</v>
      </c>
      <c r="B28">
        <f>TTEST(B2:B24,E2:E14,2,3)</f>
        <v>0.74996545530442593</v>
      </c>
      <c r="C28">
        <f>TTEST(C2:C27,E2:E14,2,3)</f>
        <v>0.20011108930468513</v>
      </c>
      <c r="D28">
        <f>TTEST(D2:D18,E2:E14,2,3)</f>
        <v>0.40976059184314317</v>
      </c>
    </row>
    <row r="31" spans="1:13">
      <c r="B31">
        <v>1</v>
      </c>
      <c r="C31">
        <v>4.8</v>
      </c>
      <c r="D31">
        <v>3.4</v>
      </c>
      <c r="E31">
        <v>4.8</v>
      </c>
      <c r="G31" t="s">
        <v>1102</v>
      </c>
    </row>
    <row r="32" spans="1:13">
      <c r="B32">
        <v>0.2</v>
      </c>
      <c r="C32">
        <v>4.8</v>
      </c>
      <c r="D32">
        <v>5.4</v>
      </c>
      <c r="E32">
        <v>6</v>
      </c>
    </row>
    <row r="33" spans="2:13" ht="17" thickBot="1">
      <c r="B33">
        <v>6</v>
      </c>
      <c r="C33">
        <v>3.4</v>
      </c>
      <c r="D33">
        <v>3.6</v>
      </c>
      <c r="E33">
        <v>0.2</v>
      </c>
      <c r="G33" t="s">
        <v>1103</v>
      </c>
    </row>
    <row r="34" spans="2:13">
      <c r="B34">
        <v>2.6</v>
      </c>
      <c r="C34">
        <v>1.4</v>
      </c>
      <c r="D34">
        <v>0</v>
      </c>
      <c r="E34">
        <v>4.5999999999999996</v>
      </c>
      <c r="G34" s="8" t="s">
        <v>1104</v>
      </c>
      <c r="H34" s="8" t="s">
        <v>1105</v>
      </c>
      <c r="I34" s="8" t="s">
        <v>1106</v>
      </c>
      <c r="J34" s="8" t="s">
        <v>1107</v>
      </c>
      <c r="K34" s="8" t="s">
        <v>1108</v>
      </c>
    </row>
    <row r="35" spans="2:13">
      <c r="B35">
        <v>5.6</v>
      </c>
      <c r="C35">
        <v>2.6</v>
      </c>
      <c r="D35">
        <v>2.8</v>
      </c>
      <c r="E35">
        <v>3.6</v>
      </c>
      <c r="G35" s="6" t="s">
        <v>1109</v>
      </c>
      <c r="H35" s="6">
        <v>24</v>
      </c>
      <c r="I35" s="6">
        <v>76.2</v>
      </c>
      <c r="J35" s="6">
        <v>3.1750000000000003</v>
      </c>
      <c r="K35" s="6">
        <v>3.5663043478260845</v>
      </c>
    </row>
    <row r="36" spans="2:13">
      <c r="B36">
        <v>4.2</v>
      </c>
      <c r="C36">
        <v>3.8</v>
      </c>
      <c r="D36">
        <v>3</v>
      </c>
      <c r="E36">
        <v>1</v>
      </c>
      <c r="G36" s="6" t="s">
        <v>1110</v>
      </c>
      <c r="H36" s="6">
        <v>23</v>
      </c>
      <c r="I36" s="6">
        <v>79.2</v>
      </c>
      <c r="J36" s="6">
        <v>3.4434782608695653</v>
      </c>
      <c r="K36" s="6">
        <v>2.7962055335968357</v>
      </c>
    </row>
    <row r="37" spans="2:13">
      <c r="B37">
        <v>1.8</v>
      </c>
      <c r="C37">
        <v>0</v>
      </c>
      <c r="D37">
        <v>3.2</v>
      </c>
      <c r="E37">
        <v>0</v>
      </c>
      <c r="G37" s="6" t="s">
        <v>1111</v>
      </c>
      <c r="H37" s="6">
        <v>28</v>
      </c>
      <c r="I37" s="6">
        <v>92.799999999999983</v>
      </c>
      <c r="J37" s="6">
        <v>3.3142857142857136</v>
      </c>
      <c r="K37" s="6">
        <v>3.3908994708994786</v>
      </c>
    </row>
    <row r="38" spans="2:13" ht="17" thickBot="1">
      <c r="B38">
        <v>0</v>
      </c>
      <c r="C38">
        <v>6</v>
      </c>
      <c r="D38">
        <v>1.2</v>
      </c>
      <c r="E38">
        <v>4.2</v>
      </c>
      <c r="G38" s="7" t="s">
        <v>1357</v>
      </c>
      <c r="H38" s="7">
        <v>21</v>
      </c>
      <c r="I38" s="7">
        <v>67.599999999999994</v>
      </c>
      <c r="J38" s="7">
        <v>3.2190476190476187</v>
      </c>
      <c r="K38" s="7">
        <v>3.2996190476190477</v>
      </c>
    </row>
    <row r="39" spans="2:13">
      <c r="B39">
        <v>4.2</v>
      </c>
      <c r="C39">
        <v>3.6</v>
      </c>
      <c r="D39">
        <v>6</v>
      </c>
      <c r="E39">
        <v>1.2</v>
      </c>
    </row>
    <row r="40" spans="2:13">
      <c r="B40">
        <v>5</v>
      </c>
      <c r="C40">
        <v>3</v>
      </c>
      <c r="D40">
        <v>1.8</v>
      </c>
      <c r="E40">
        <v>3</v>
      </c>
    </row>
    <row r="41" spans="2:13" ht="17" thickBot="1">
      <c r="B41">
        <v>0</v>
      </c>
      <c r="C41">
        <v>2.8</v>
      </c>
      <c r="D41">
        <v>1.2</v>
      </c>
      <c r="E41">
        <v>3.2</v>
      </c>
      <c r="G41" t="s">
        <v>1112</v>
      </c>
    </row>
    <row r="42" spans="2:13">
      <c r="B42">
        <v>4.5999999999999996</v>
      </c>
      <c r="C42">
        <v>5</v>
      </c>
      <c r="D42">
        <v>0.6</v>
      </c>
      <c r="E42">
        <v>4</v>
      </c>
      <c r="G42" s="8" t="s">
        <v>1113</v>
      </c>
      <c r="H42" s="8" t="s">
        <v>1114</v>
      </c>
      <c r="I42" s="8" t="s">
        <v>1115</v>
      </c>
      <c r="J42" s="8" t="s">
        <v>1116</v>
      </c>
      <c r="K42" s="8" t="s">
        <v>1117</v>
      </c>
      <c r="L42" s="8" t="s">
        <v>1118</v>
      </c>
      <c r="M42" s="8" t="s">
        <v>1119</v>
      </c>
    </row>
    <row r="43" spans="2:13">
      <c r="B43">
        <v>3.2</v>
      </c>
      <c r="C43">
        <v>4.5999999999999996</v>
      </c>
      <c r="D43">
        <v>5</v>
      </c>
      <c r="E43">
        <v>1</v>
      </c>
      <c r="G43" s="6" t="s">
        <v>1120</v>
      </c>
      <c r="H43" s="6">
        <v>0.98139492753614377</v>
      </c>
      <c r="I43" s="6">
        <v>3</v>
      </c>
      <c r="J43" s="6">
        <v>0.3271316425120479</v>
      </c>
      <c r="K43" s="6">
        <v>9.9957793995378602E-2</v>
      </c>
      <c r="L43" s="6">
        <v>0.95983934687956329</v>
      </c>
      <c r="M43" s="6">
        <v>2.7035940413644344</v>
      </c>
    </row>
    <row r="44" spans="2:13">
      <c r="B44">
        <v>0</v>
      </c>
      <c r="C44">
        <v>3</v>
      </c>
      <c r="D44">
        <v>4.2</v>
      </c>
      <c r="E44">
        <v>4.5999999999999996</v>
      </c>
      <c r="G44" s="6" t="s">
        <v>1121</v>
      </c>
      <c r="H44" s="6">
        <v>301.0881884057971</v>
      </c>
      <c r="I44" s="6">
        <v>92</v>
      </c>
      <c r="J44" s="6">
        <v>3.272697700063012</v>
      </c>
      <c r="K44" s="6"/>
      <c r="L44" s="6"/>
      <c r="M44" s="6"/>
    </row>
    <row r="45" spans="2:13">
      <c r="B45">
        <v>3.8</v>
      </c>
      <c r="C45">
        <v>5.2</v>
      </c>
      <c r="D45">
        <v>5.8</v>
      </c>
      <c r="E45">
        <v>6</v>
      </c>
      <c r="G45" s="6"/>
      <c r="H45" s="6"/>
      <c r="I45" s="6"/>
      <c r="J45" s="6"/>
      <c r="K45" s="6"/>
      <c r="L45" s="6"/>
      <c r="M45" s="6"/>
    </row>
    <row r="46" spans="2:13" ht="17" thickBot="1">
      <c r="B46">
        <v>4.8</v>
      </c>
      <c r="C46">
        <v>1.4</v>
      </c>
      <c r="D46">
        <v>4.5999999999999996</v>
      </c>
      <c r="E46">
        <v>4.2</v>
      </c>
      <c r="G46" s="7" t="s">
        <v>1122</v>
      </c>
      <c r="H46" s="7">
        <v>302.06958333333324</v>
      </c>
      <c r="I46" s="7">
        <v>95</v>
      </c>
      <c r="J46" s="7"/>
      <c r="K46" s="7"/>
      <c r="L46" s="7"/>
      <c r="M46" s="7"/>
    </row>
    <row r="47" spans="2:13">
      <c r="B47">
        <v>1</v>
      </c>
      <c r="C47">
        <v>4.2</v>
      </c>
      <c r="D47">
        <v>0</v>
      </c>
      <c r="E47">
        <v>0.8</v>
      </c>
    </row>
    <row r="48" spans="2:13">
      <c r="B48">
        <v>3.8</v>
      </c>
      <c r="C48">
        <v>2</v>
      </c>
      <c r="D48">
        <v>5</v>
      </c>
      <c r="E48">
        <v>4</v>
      </c>
    </row>
    <row r="49" spans="2:5">
      <c r="B49">
        <v>4.4000000000000004</v>
      </c>
      <c r="C49">
        <v>0</v>
      </c>
      <c r="D49">
        <v>1</v>
      </c>
      <c r="E49">
        <v>4</v>
      </c>
    </row>
    <row r="50" spans="2:5">
      <c r="B50">
        <v>5</v>
      </c>
      <c r="C50">
        <v>4.5999999999999996</v>
      </c>
      <c r="D50">
        <v>3.8</v>
      </c>
      <c r="E50">
        <v>3</v>
      </c>
    </row>
    <row r="51" spans="2:5">
      <c r="B51">
        <v>3.8</v>
      </c>
      <c r="C51">
        <v>3.2</v>
      </c>
      <c r="D51">
        <v>2</v>
      </c>
      <c r="E51">
        <v>4.2</v>
      </c>
    </row>
    <row r="52" spans="2:5">
      <c r="B52">
        <v>3.6</v>
      </c>
      <c r="C52">
        <v>3.8</v>
      </c>
      <c r="D52">
        <v>5.6</v>
      </c>
    </row>
    <row r="53" spans="2:5">
      <c r="B53">
        <v>4.2</v>
      </c>
      <c r="C53">
        <v>6</v>
      </c>
      <c r="D53">
        <v>5</v>
      </c>
    </row>
    <row r="54" spans="2:5">
      <c r="B54">
        <v>3.4</v>
      </c>
      <c r="D54">
        <v>4.8</v>
      </c>
    </row>
    <row r="55" spans="2:5">
      <c r="D55">
        <v>4</v>
      </c>
    </row>
    <row r="56" spans="2:5">
      <c r="D56">
        <v>4.5999999999999996</v>
      </c>
    </row>
    <row r="57" spans="2:5">
      <c r="D57">
        <v>4</v>
      </c>
    </row>
    <row r="58" spans="2:5">
      <c r="D58">
        <v>1.2</v>
      </c>
    </row>
    <row r="59" spans="2:5">
      <c r="B59">
        <f>TTEST(B31:B54,E31:E51,2,3)</f>
        <v>0.93687793493382654</v>
      </c>
      <c r="C59">
        <f>TTEST(C31:C53,E31:E51,2,3)</f>
        <v>0.67298382297013615</v>
      </c>
      <c r="D59">
        <f>TTEST(D31:D58,E31:E51,2,3)</f>
        <v>0.8575543472426912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B8A9-FADC-6B4D-BD8C-C9D5CEE6FEA0}">
  <dimension ref="A1:M62"/>
  <sheetViews>
    <sheetView topLeftCell="A10" workbookViewId="0">
      <selection activeCell="D30" sqref="D30"/>
    </sheetView>
  </sheetViews>
  <sheetFormatPr baseColWidth="10" defaultRowHeight="16"/>
  <sheetData>
    <row r="1" spans="1:13">
      <c r="A1" t="s">
        <v>1361</v>
      </c>
    </row>
    <row r="2" spans="1:13">
      <c r="B2" t="s">
        <v>1363</v>
      </c>
      <c r="C2" t="s">
        <v>1353</v>
      </c>
      <c r="D2" t="s">
        <v>802</v>
      </c>
      <c r="E2" t="s">
        <v>1354</v>
      </c>
    </row>
    <row r="3" spans="1:13">
      <c r="A3" t="s">
        <v>1355</v>
      </c>
      <c r="B3">
        <v>3.25</v>
      </c>
      <c r="C3">
        <v>4.875</v>
      </c>
      <c r="D3">
        <v>5.25</v>
      </c>
      <c r="E3">
        <v>2.75</v>
      </c>
      <c r="G3" t="s">
        <v>1102</v>
      </c>
    </row>
    <row r="4" spans="1:13">
      <c r="B4">
        <v>3.25</v>
      </c>
      <c r="C4">
        <v>5.125</v>
      </c>
      <c r="D4">
        <v>4.625</v>
      </c>
      <c r="E4">
        <v>3.625</v>
      </c>
    </row>
    <row r="5" spans="1:13" ht="17" thickBot="1">
      <c r="B5">
        <v>3</v>
      </c>
      <c r="C5">
        <v>3.875</v>
      </c>
      <c r="D5">
        <v>4</v>
      </c>
      <c r="E5">
        <v>2.25</v>
      </c>
      <c r="G5" t="s">
        <v>1103</v>
      </c>
    </row>
    <row r="6" spans="1:13">
      <c r="B6">
        <v>4</v>
      </c>
      <c r="C6">
        <v>4.375</v>
      </c>
      <c r="D6">
        <v>5.625</v>
      </c>
      <c r="E6">
        <v>4.125</v>
      </c>
      <c r="G6" s="8" t="s">
        <v>1104</v>
      </c>
      <c r="H6" s="8" t="s">
        <v>1105</v>
      </c>
      <c r="I6" s="8" t="s">
        <v>1106</v>
      </c>
      <c r="J6" s="8" t="s">
        <v>1107</v>
      </c>
      <c r="K6" s="8" t="s">
        <v>1108</v>
      </c>
    </row>
    <row r="7" spans="1:13">
      <c r="B7">
        <v>3.5</v>
      </c>
      <c r="C7">
        <v>3</v>
      </c>
      <c r="D7">
        <v>2.5</v>
      </c>
      <c r="E7">
        <v>4.625</v>
      </c>
      <c r="G7" s="6" t="s">
        <v>1109</v>
      </c>
      <c r="H7" s="6">
        <v>23</v>
      </c>
      <c r="I7" s="6">
        <v>99.75</v>
      </c>
      <c r="J7" s="6">
        <v>4.3369565217391308</v>
      </c>
      <c r="K7" s="6">
        <v>1.5091403162055341</v>
      </c>
    </row>
    <row r="8" spans="1:13">
      <c r="B8">
        <v>6</v>
      </c>
      <c r="C8">
        <v>5.125</v>
      </c>
      <c r="D8">
        <v>4.25</v>
      </c>
      <c r="E8">
        <v>4.125</v>
      </c>
      <c r="G8" s="6" t="s">
        <v>1110</v>
      </c>
      <c r="H8" s="6">
        <v>26</v>
      </c>
      <c r="I8" s="6">
        <v>109.625</v>
      </c>
      <c r="J8" s="6">
        <v>4.2163461538461542</v>
      </c>
      <c r="K8" s="6">
        <v>1.3244471153846142</v>
      </c>
    </row>
    <row r="9" spans="1:13">
      <c r="B9">
        <v>2.125</v>
      </c>
      <c r="C9">
        <v>6</v>
      </c>
      <c r="D9">
        <v>4.75</v>
      </c>
      <c r="E9">
        <v>2.5</v>
      </c>
      <c r="G9" s="6" t="s">
        <v>1111</v>
      </c>
      <c r="H9" s="6">
        <v>17</v>
      </c>
      <c r="I9" s="6">
        <v>76.625</v>
      </c>
      <c r="J9" s="6">
        <v>4.507352941176471</v>
      </c>
      <c r="K9" s="6">
        <v>1.313419117647058</v>
      </c>
    </row>
    <row r="10" spans="1:13" ht="17" thickBot="1">
      <c r="B10">
        <v>3</v>
      </c>
      <c r="C10">
        <v>4</v>
      </c>
      <c r="D10">
        <v>5.625</v>
      </c>
      <c r="E10">
        <v>4.125</v>
      </c>
      <c r="G10" s="7" t="s">
        <v>1357</v>
      </c>
      <c r="H10" s="7">
        <v>13</v>
      </c>
      <c r="I10" s="7">
        <v>49.25</v>
      </c>
      <c r="J10" s="7">
        <v>3.7884615384615383</v>
      </c>
      <c r="K10" s="7">
        <v>0.93329326923076883</v>
      </c>
    </row>
    <row r="11" spans="1:13">
      <c r="B11">
        <v>4.875</v>
      </c>
      <c r="C11">
        <v>3</v>
      </c>
      <c r="D11">
        <v>6</v>
      </c>
      <c r="E11">
        <v>5.375</v>
      </c>
    </row>
    <row r="12" spans="1:13">
      <c r="B12">
        <v>3.875</v>
      </c>
      <c r="C12">
        <v>3.75</v>
      </c>
      <c r="D12">
        <v>1.875</v>
      </c>
      <c r="E12">
        <v>3.375</v>
      </c>
    </row>
    <row r="13" spans="1:13" ht="17" thickBot="1">
      <c r="B13">
        <v>5.75</v>
      </c>
      <c r="C13">
        <v>0.75</v>
      </c>
      <c r="D13">
        <v>5</v>
      </c>
      <c r="E13">
        <v>3.125</v>
      </c>
      <c r="G13" t="s">
        <v>1112</v>
      </c>
    </row>
    <row r="14" spans="1:13">
      <c r="B14">
        <v>1.875</v>
      </c>
      <c r="C14">
        <v>4.25</v>
      </c>
      <c r="D14">
        <v>3.875</v>
      </c>
      <c r="E14">
        <v>5.125</v>
      </c>
      <c r="G14" s="8" t="s">
        <v>1113</v>
      </c>
      <c r="H14" s="8" t="s">
        <v>1114</v>
      </c>
      <c r="I14" s="8" t="s">
        <v>1115</v>
      </c>
      <c r="J14" s="8" t="s">
        <v>1116</v>
      </c>
      <c r="K14" s="8" t="s">
        <v>1117</v>
      </c>
      <c r="L14" s="8" t="s">
        <v>1118</v>
      </c>
      <c r="M14" s="8" t="s">
        <v>1119</v>
      </c>
    </row>
    <row r="15" spans="1:13">
      <c r="B15">
        <v>4.625</v>
      </c>
      <c r="C15">
        <v>5.375</v>
      </c>
      <c r="D15">
        <v>3.875</v>
      </c>
      <c r="E15">
        <v>4.125</v>
      </c>
      <c r="G15" s="6" t="s">
        <v>1120</v>
      </c>
      <c r="H15" s="6">
        <v>4.0953454887786194</v>
      </c>
      <c r="I15" s="6">
        <v>3</v>
      </c>
      <c r="J15" s="6">
        <v>1.3651151629262064</v>
      </c>
      <c r="K15" s="6">
        <v>1.0391483271858852</v>
      </c>
      <c r="L15" s="6">
        <v>0.3802690962728093</v>
      </c>
      <c r="M15" s="6">
        <v>2.7265891562567068</v>
      </c>
    </row>
    <row r="16" spans="1:13">
      <c r="B16">
        <v>5.75</v>
      </c>
      <c r="C16">
        <v>3.875</v>
      </c>
      <c r="D16">
        <v>3.375</v>
      </c>
      <c r="G16" s="6" t="s">
        <v>1121</v>
      </c>
      <c r="H16" s="6">
        <v>98.52648995425929</v>
      </c>
      <c r="I16" s="6">
        <v>75</v>
      </c>
      <c r="J16" s="6">
        <v>1.3136865327234573</v>
      </c>
      <c r="K16" s="6"/>
      <c r="L16" s="6"/>
      <c r="M16" s="6"/>
    </row>
    <row r="17" spans="1:13">
      <c r="B17">
        <v>5.125</v>
      </c>
      <c r="C17">
        <v>5.125</v>
      </c>
      <c r="D17">
        <v>5.375</v>
      </c>
      <c r="G17" s="6"/>
      <c r="H17" s="6"/>
      <c r="I17" s="6"/>
      <c r="J17" s="6"/>
      <c r="K17" s="6"/>
      <c r="L17" s="6"/>
      <c r="M17" s="6"/>
    </row>
    <row r="18" spans="1:13" ht="17" thickBot="1">
      <c r="B18">
        <v>5.25</v>
      </c>
      <c r="C18">
        <v>5.125</v>
      </c>
      <c r="D18">
        <v>5.25</v>
      </c>
      <c r="G18" s="7" t="s">
        <v>1122</v>
      </c>
      <c r="H18" s="7">
        <v>102.62183544303791</v>
      </c>
      <c r="I18" s="7">
        <v>78</v>
      </c>
      <c r="J18" s="7"/>
      <c r="K18" s="7"/>
      <c r="L18" s="7"/>
      <c r="M18" s="7"/>
    </row>
    <row r="19" spans="1:13">
      <c r="B19">
        <v>5.25</v>
      </c>
      <c r="C19">
        <v>4.625</v>
      </c>
      <c r="D19">
        <v>5.375</v>
      </c>
    </row>
    <row r="20" spans="1:13">
      <c r="B20">
        <v>5.875</v>
      </c>
      <c r="C20">
        <v>3.875</v>
      </c>
    </row>
    <row r="21" spans="1:13">
      <c r="B21">
        <v>4.625</v>
      </c>
      <c r="C21">
        <v>5</v>
      </c>
    </row>
    <row r="22" spans="1:13">
      <c r="B22">
        <v>5</v>
      </c>
      <c r="C22">
        <v>3.25</v>
      </c>
    </row>
    <row r="23" spans="1:13">
      <c r="B23">
        <v>3.25</v>
      </c>
      <c r="C23">
        <v>2.25</v>
      </c>
    </row>
    <row r="24" spans="1:13">
      <c r="B24">
        <v>5.5</v>
      </c>
      <c r="C24">
        <v>4.625</v>
      </c>
    </row>
    <row r="25" spans="1:13">
      <c r="B25">
        <v>5</v>
      </c>
      <c r="C25">
        <v>5</v>
      </c>
    </row>
    <row r="26" spans="1:13">
      <c r="C26">
        <v>4.125</v>
      </c>
    </row>
    <row r="27" spans="1:13">
      <c r="C27">
        <v>5.75</v>
      </c>
    </row>
    <row r="28" spans="1:13">
      <c r="C28">
        <v>3.5</v>
      </c>
    </row>
    <row r="30" spans="1:13">
      <c r="A30" t="s">
        <v>1362</v>
      </c>
      <c r="B30">
        <f>TTEST(B3:B25,E3:E15,2,3)</f>
        <v>0.1493149049404475</v>
      </c>
      <c r="C30">
        <f>TTEST(C3:C28,E3:E15,2,3)</f>
        <v>0.23204249959065359</v>
      </c>
      <c r="D30">
        <f>TTEST(D3:D19,E3:E15,2,3)</f>
        <v>7.3241593592971888E-2</v>
      </c>
    </row>
    <row r="32" spans="1:13">
      <c r="A32" t="s">
        <v>1364</v>
      </c>
    </row>
    <row r="33" spans="2:13">
      <c r="B33">
        <v>2.75</v>
      </c>
      <c r="C33">
        <v>4.625</v>
      </c>
      <c r="D33">
        <v>5.125</v>
      </c>
      <c r="E33">
        <v>3.375</v>
      </c>
      <c r="G33" t="s">
        <v>1102</v>
      </c>
    </row>
    <row r="34" spans="2:13">
      <c r="B34">
        <v>1.875</v>
      </c>
      <c r="C34">
        <v>4.25</v>
      </c>
      <c r="D34">
        <v>5.375</v>
      </c>
      <c r="E34">
        <v>4.75</v>
      </c>
    </row>
    <row r="35" spans="2:13" ht="17" thickBot="1">
      <c r="B35">
        <v>5.25</v>
      </c>
      <c r="C35">
        <v>4.375</v>
      </c>
      <c r="D35">
        <v>4.875</v>
      </c>
      <c r="E35">
        <v>1.375</v>
      </c>
      <c r="G35" t="s">
        <v>1103</v>
      </c>
    </row>
    <row r="36" spans="2:13">
      <c r="B36">
        <v>4.125</v>
      </c>
      <c r="C36">
        <v>2.75</v>
      </c>
      <c r="D36">
        <v>3.875</v>
      </c>
      <c r="E36">
        <v>4.75</v>
      </c>
      <c r="G36" s="8" t="s">
        <v>1104</v>
      </c>
      <c r="H36" s="8" t="s">
        <v>1105</v>
      </c>
      <c r="I36" s="8" t="s">
        <v>1106</v>
      </c>
      <c r="J36" s="8" t="s">
        <v>1107</v>
      </c>
      <c r="K36" s="8" t="s">
        <v>1108</v>
      </c>
    </row>
    <row r="37" spans="2:13">
      <c r="B37">
        <v>5</v>
      </c>
      <c r="C37">
        <v>2.5</v>
      </c>
      <c r="D37">
        <v>5.375</v>
      </c>
      <c r="E37">
        <v>4.875</v>
      </c>
      <c r="G37" s="6" t="s">
        <v>1109</v>
      </c>
      <c r="H37" s="6">
        <v>24</v>
      </c>
      <c r="I37" s="6">
        <v>95.375</v>
      </c>
      <c r="J37" s="6">
        <v>3.9739583333333335</v>
      </c>
      <c r="K37" s="6">
        <v>1.1154608242753614</v>
      </c>
    </row>
    <row r="38" spans="2:13">
      <c r="B38">
        <v>5.125</v>
      </c>
      <c r="C38">
        <v>3.875</v>
      </c>
      <c r="D38">
        <v>2.875</v>
      </c>
      <c r="E38">
        <v>1.625</v>
      </c>
      <c r="G38" s="6" t="s">
        <v>1110</v>
      </c>
      <c r="H38" s="6">
        <v>23</v>
      </c>
      <c r="I38" s="6">
        <v>88.5</v>
      </c>
      <c r="J38" s="6">
        <v>3.847826086956522</v>
      </c>
      <c r="K38" s="6">
        <v>1.1817564229249007</v>
      </c>
    </row>
    <row r="39" spans="2:13">
      <c r="B39">
        <v>3.375</v>
      </c>
      <c r="C39">
        <v>1.75</v>
      </c>
      <c r="D39">
        <v>4.375</v>
      </c>
      <c r="E39">
        <v>1.625</v>
      </c>
      <c r="G39" s="6" t="s">
        <v>1111</v>
      </c>
      <c r="H39" s="6">
        <v>28</v>
      </c>
      <c r="I39" s="6">
        <v>126.375</v>
      </c>
      <c r="J39" s="6">
        <v>4.5133928571428568</v>
      </c>
      <c r="K39" s="6">
        <v>0.70062417328042392</v>
      </c>
    </row>
    <row r="40" spans="2:13" ht="17" thickBot="1">
      <c r="B40">
        <v>1.375</v>
      </c>
      <c r="C40">
        <v>4</v>
      </c>
      <c r="D40">
        <v>3.75</v>
      </c>
      <c r="E40">
        <v>5.125</v>
      </c>
      <c r="G40" s="7" t="s">
        <v>1357</v>
      </c>
      <c r="H40" s="7">
        <v>21</v>
      </c>
      <c r="I40" s="7">
        <v>82.75</v>
      </c>
      <c r="J40" s="7">
        <v>3.9404761904761907</v>
      </c>
      <c r="K40" s="7">
        <v>2.2869047619047622</v>
      </c>
    </row>
    <row r="41" spans="2:13">
      <c r="B41">
        <v>4.375</v>
      </c>
      <c r="C41">
        <v>4.75</v>
      </c>
      <c r="D41">
        <v>5.875</v>
      </c>
      <c r="E41">
        <v>4.5</v>
      </c>
    </row>
    <row r="42" spans="2:13">
      <c r="B42">
        <v>5</v>
      </c>
      <c r="C42">
        <v>3.125</v>
      </c>
      <c r="D42">
        <v>4</v>
      </c>
      <c r="E42">
        <v>2.375</v>
      </c>
    </row>
    <row r="43" spans="2:13" ht="17" thickBot="1">
      <c r="B43">
        <v>3.25</v>
      </c>
      <c r="C43">
        <v>3.375</v>
      </c>
      <c r="D43">
        <v>3.875</v>
      </c>
      <c r="E43">
        <v>3.875</v>
      </c>
      <c r="G43" t="s">
        <v>1112</v>
      </c>
    </row>
    <row r="44" spans="2:13">
      <c r="B44">
        <v>4.875</v>
      </c>
      <c r="C44">
        <v>4.75</v>
      </c>
      <c r="D44">
        <v>2.5</v>
      </c>
      <c r="E44">
        <v>6</v>
      </c>
      <c r="G44" s="8" t="s">
        <v>1113</v>
      </c>
      <c r="H44" s="8" t="s">
        <v>1114</v>
      </c>
      <c r="I44" s="8" t="s">
        <v>1115</v>
      </c>
      <c r="J44" s="8" t="s">
        <v>1116</v>
      </c>
      <c r="K44" s="8" t="s">
        <v>1117</v>
      </c>
      <c r="L44" s="8" t="s">
        <v>1118</v>
      </c>
      <c r="M44" s="8" t="s">
        <v>1119</v>
      </c>
    </row>
    <row r="45" spans="2:13">
      <c r="B45">
        <v>4</v>
      </c>
      <c r="C45">
        <v>5.5</v>
      </c>
      <c r="D45">
        <v>5.125</v>
      </c>
      <c r="E45">
        <v>5.375</v>
      </c>
      <c r="G45" s="6" t="s">
        <v>1120</v>
      </c>
      <c r="H45" s="6">
        <v>7.1595618206521578</v>
      </c>
      <c r="I45" s="6">
        <v>3</v>
      </c>
      <c r="J45" s="6">
        <v>2.3865206068840528</v>
      </c>
      <c r="K45" s="6">
        <v>1.8877261484687973</v>
      </c>
      <c r="L45" s="6">
        <v>0.13713324523073633</v>
      </c>
      <c r="M45" s="6">
        <v>2.7035940413644344</v>
      </c>
    </row>
    <row r="46" spans="2:13">
      <c r="B46">
        <v>3.625</v>
      </c>
      <c r="C46">
        <v>3.125</v>
      </c>
      <c r="D46">
        <v>4.125</v>
      </c>
      <c r="E46">
        <v>4.5</v>
      </c>
      <c r="G46" s="6" t="s">
        <v>1121</v>
      </c>
      <c r="H46" s="6">
        <v>116.30918817934784</v>
      </c>
      <c r="I46" s="6">
        <v>92</v>
      </c>
      <c r="J46" s="6">
        <v>1.2642303062972591</v>
      </c>
      <c r="K46" s="6"/>
      <c r="L46" s="6"/>
      <c r="M46" s="6"/>
    </row>
    <row r="47" spans="2:13">
      <c r="B47">
        <v>3.75</v>
      </c>
      <c r="C47">
        <v>5.25</v>
      </c>
      <c r="D47">
        <v>6</v>
      </c>
      <c r="E47">
        <v>6</v>
      </c>
      <c r="G47" s="6"/>
      <c r="H47" s="6"/>
      <c r="I47" s="6"/>
      <c r="J47" s="6"/>
      <c r="K47" s="6"/>
      <c r="L47" s="6"/>
      <c r="M47" s="6"/>
    </row>
    <row r="48" spans="2:13" ht="17" thickBot="1">
      <c r="B48">
        <v>4.875</v>
      </c>
      <c r="C48">
        <v>3.5</v>
      </c>
      <c r="D48">
        <v>5.125</v>
      </c>
      <c r="E48">
        <v>4.375</v>
      </c>
      <c r="G48" s="7" t="s">
        <v>1122</v>
      </c>
      <c r="H48" s="7">
        <v>123.46875</v>
      </c>
      <c r="I48" s="7">
        <v>95</v>
      </c>
      <c r="J48" s="7"/>
      <c r="K48" s="7"/>
      <c r="L48" s="7"/>
      <c r="M48" s="7"/>
    </row>
    <row r="49" spans="1:5">
      <c r="B49">
        <v>3.125</v>
      </c>
      <c r="C49">
        <v>2.625</v>
      </c>
      <c r="D49">
        <v>3.5</v>
      </c>
      <c r="E49">
        <v>1.375</v>
      </c>
    </row>
    <row r="50" spans="1:5">
      <c r="B50">
        <v>4.125</v>
      </c>
      <c r="C50">
        <v>3.875</v>
      </c>
      <c r="D50">
        <v>4.875</v>
      </c>
      <c r="E50">
        <v>5.75</v>
      </c>
    </row>
    <row r="51" spans="1:5">
      <c r="B51">
        <v>3.25</v>
      </c>
      <c r="C51">
        <v>2.25</v>
      </c>
      <c r="D51">
        <v>3.875</v>
      </c>
      <c r="E51">
        <v>3.5</v>
      </c>
    </row>
    <row r="52" spans="1:5">
      <c r="B52">
        <v>5.25</v>
      </c>
      <c r="C52">
        <v>4.75</v>
      </c>
      <c r="D52">
        <v>4.375</v>
      </c>
      <c r="E52">
        <v>3.25</v>
      </c>
    </row>
    <row r="53" spans="1:5">
      <c r="B53">
        <v>3.25</v>
      </c>
      <c r="C53">
        <v>3</v>
      </c>
      <c r="D53">
        <v>3.875</v>
      </c>
      <c r="E53">
        <v>4.375</v>
      </c>
    </row>
    <row r="54" spans="1:5">
      <c r="B54">
        <v>5</v>
      </c>
      <c r="C54">
        <v>4.875</v>
      </c>
      <c r="D54">
        <v>5</v>
      </c>
    </row>
    <row r="55" spans="1:5">
      <c r="B55">
        <v>4.75</v>
      </c>
      <c r="C55">
        <v>5.625</v>
      </c>
      <c r="D55">
        <v>5.375</v>
      </c>
    </row>
    <row r="56" spans="1:5">
      <c r="B56">
        <v>4</v>
      </c>
      <c r="D56">
        <v>4.5</v>
      </c>
    </row>
    <row r="57" spans="1:5">
      <c r="D57">
        <v>5</v>
      </c>
    </row>
    <row r="58" spans="1:5">
      <c r="D58">
        <v>4.875</v>
      </c>
    </row>
    <row r="59" spans="1:5">
      <c r="D59">
        <v>4.75</v>
      </c>
    </row>
    <row r="60" spans="1:5">
      <c r="D60">
        <v>4.125</v>
      </c>
    </row>
    <row r="62" spans="1:5">
      <c r="A62" t="s">
        <v>1362</v>
      </c>
      <c r="B62">
        <f>TTEST(B33:B56,E33:E53,2,3)</f>
        <v>0.93279007494514055</v>
      </c>
      <c r="C62">
        <f>TTEST(C33:C55,E33:E53,2,3)</f>
        <v>0.8182960111235591</v>
      </c>
      <c r="D62">
        <f>TTEST(D33:D60,E33:E52,2,3)</f>
        <v>0.12988119308032411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A535C-4B20-4F49-8AD7-B19ACD423865}">
  <dimension ref="A1:N62"/>
  <sheetViews>
    <sheetView workbookViewId="0">
      <selection activeCell="C30" sqref="C30"/>
    </sheetView>
  </sheetViews>
  <sheetFormatPr baseColWidth="10" defaultRowHeight="16"/>
  <sheetData>
    <row r="1" spans="1:14">
      <c r="A1" t="s">
        <v>1360</v>
      </c>
      <c r="H1" t="s">
        <v>1102</v>
      </c>
    </row>
    <row r="2" spans="1:14">
      <c r="B2" t="s">
        <v>1356</v>
      </c>
      <c r="C2" t="s">
        <v>1326</v>
      </c>
      <c r="D2" t="s">
        <v>1329</v>
      </c>
      <c r="E2" t="s">
        <v>1354</v>
      </c>
    </row>
    <row r="3" spans="1:14" ht="17" thickBot="1">
      <c r="B3" s="49">
        <v>4.38</v>
      </c>
      <c r="C3" s="49">
        <v>5</v>
      </c>
      <c r="D3">
        <v>4</v>
      </c>
      <c r="E3">
        <v>3</v>
      </c>
      <c r="H3" t="s">
        <v>1103</v>
      </c>
    </row>
    <row r="4" spans="1:14">
      <c r="B4" s="50">
        <v>4.63</v>
      </c>
      <c r="C4" s="50">
        <v>5.25</v>
      </c>
      <c r="D4">
        <v>4.625</v>
      </c>
      <c r="E4">
        <v>3.625</v>
      </c>
      <c r="H4" s="8" t="s">
        <v>1104</v>
      </c>
      <c r="I4" s="8" t="s">
        <v>1105</v>
      </c>
      <c r="J4" s="8" t="s">
        <v>1106</v>
      </c>
      <c r="K4" s="8" t="s">
        <v>1107</v>
      </c>
      <c r="L4" s="8" t="s">
        <v>1108</v>
      </c>
    </row>
    <row r="5" spans="1:14">
      <c r="B5" s="50">
        <v>3</v>
      </c>
      <c r="C5" s="50">
        <v>2.5</v>
      </c>
      <c r="D5">
        <v>5</v>
      </c>
      <c r="E5">
        <v>3.25</v>
      </c>
      <c r="H5" s="6" t="s">
        <v>1109</v>
      </c>
      <c r="I5" s="6">
        <v>23</v>
      </c>
      <c r="J5" s="6">
        <v>103.68999999999998</v>
      </c>
      <c r="K5" s="6">
        <v>4.5082608695652171</v>
      </c>
      <c r="L5" s="6">
        <v>1.8110513833992095</v>
      </c>
    </row>
    <row r="6" spans="1:14">
      <c r="B6" s="50">
        <v>4</v>
      </c>
      <c r="C6" s="50">
        <v>4.63</v>
      </c>
      <c r="D6">
        <v>5.25</v>
      </c>
      <c r="E6">
        <v>4.25</v>
      </c>
      <c r="H6" s="6" t="s">
        <v>1110</v>
      </c>
      <c r="I6" s="6">
        <v>26</v>
      </c>
      <c r="J6" s="6">
        <v>117.66999999999999</v>
      </c>
      <c r="K6" s="6">
        <v>4.5257692307692299</v>
      </c>
      <c r="L6" s="6">
        <v>1.1727933846153882</v>
      </c>
    </row>
    <row r="7" spans="1:14">
      <c r="B7" s="50">
        <v>3.25</v>
      </c>
      <c r="C7" s="50">
        <v>2.75</v>
      </c>
      <c r="D7">
        <v>3.125</v>
      </c>
      <c r="E7">
        <v>4.875</v>
      </c>
      <c r="H7" s="6" t="s">
        <v>1111</v>
      </c>
      <c r="I7" s="6">
        <v>17</v>
      </c>
      <c r="J7" s="6">
        <v>75.75</v>
      </c>
      <c r="K7" s="6">
        <v>4.4558823529411766</v>
      </c>
      <c r="L7" s="6">
        <v>1.003791360294116</v>
      </c>
    </row>
    <row r="8" spans="1:14" ht="17" thickBot="1">
      <c r="B8" s="50">
        <v>5.88</v>
      </c>
      <c r="C8" s="50">
        <v>4.75</v>
      </c>
      <c r="D8">
        <v>4.25</v>
      </c>
      <c r="E8">
        <v>3.75</v>
      </c>
      <c r="H8" s="7" t="s">
        <v>1357</v>
      </c>
      <c r="I8" s="7">
        <v>13</v>
      </c>
      <c r="J8" s="7">
        <v>48.75</v>
      </c>
      <c r="K8" s="7">
        <v>3.75</v>
      </c>
      <c r="L8" s="7">
        <v>0.96875</v>
      </c>
    </row>
    <row r="9" spans="1:14">
      <c r="B9" s="50">
        <v>3.5</v>
      </c>
      <c r="C9" s="50">
        <v>5.75</v>
      </c>
      <c r="D9">
        <v>4.75</v>
      </c>
      <c r="E9">
        <v>2</v>
      </c>
    </row>
    <row r="10" spans="1:14">
      <c r="B10" s="50">
        <v>2</v>
      </c>
      <c r="C10" s="50">
        <v>5.13</v>
      </c>
      <c r="D10">
        <v>5.5</v>
      </c>
      <c r="E10">
        <v>2.875</v>
      </c>
    </row>
    <row r="11" spans="1:14" ht="17" thickBot="1">
      <c r="B11" s="50">
        <v>4.88</v>
      </c>
      <c r="C11" s="50">
        <v>4.25</v>
      </c>
      <c r="D11">
        <v>6</v>
      </c>
      <c r="E11">
        <v>5.75</v>
      </c>
      <c r="H11" t="s">
        <v>1112</v>
      </c>
    </row>
    <row r="12" spans="1:14">
      <c r="B12" s="50">
        <v>4</v>
      </c>
      <c r="C12" s="50">
        <v>3</v>
      </c>
      <c r="D12">
        <v>3</v>
      </c>
      <c r="E12">
        <v>4</v>
      </c>
      <c r="H12" s="8" t="s">
        <v>1113</v>
      </c>
      <c r="I12" s="8" t="s">
        <v>1114</v>
      </c>
      <c r="J12" s="8" t="s">
        <v>1115</v>
      </c>
      <c r="K12" s="8" t="s">
        <v>1116</v>
      </c>
      <c r="L12" s="8" t="s">
        <v>1117</v>
      </c>
      <c r="M12" s="8" t="s">
        <v>1118</v>
      </c>
      <c r="N12" s="8" t="s">
        <v>1119</v>
      </c>
    </row>
    <row r="13" spans="1:14">
      <c r="B13" s="50">
        <v>5.63</v>
      </c>
      <c r="C13" s="50">
        <v>2.38</v>
      </c>
      <c r="D13">
        <v>4.375</v>
      </c>
      <c r="E13">
        <v>2.875</v>
      </c>
      <c r="H13" s="6" t="s">
        <v>1120</v>
      </c>
      <c r="I13" s="6">
        <v>6.1880991344939957</v>
      </c>
      <c r="J13" s="6">
        <v>3</v>
      </c>
      <c r="K13" s="6">
        <v>2.0626997114979986</v>
      </c>
      <c r="L13" s="6">
        <v>1.597363674118631</v>
      </c>
      <c r="M13" s="6">
        <v>0.19713036519859825</v>
      </c>
      <c r="N13" s="6">
        <v>2.7265891562567068</v>
      </c>
    </row>
    <row r="14" spans="1:14">
      <c r="B14" s="50">
        <v>2.38</v>
      </c>
      <c r="C14" s="50">
        <v>5.25</v>
      </c>
      <c r="D14">
        <v>2.625</v>
      </c>
      <c r="E14">
        <v>4</v>
      </c>
      <c r="H14" s="6" t="s">
        <v>1121</v>
      </c>
      <c r="I14" s="6">
        <v>96.848626814873114</v>
      </c>
      <c r="J14" s="6">
        <v>75</v>
      </c>
      <c r="K14" s="6">
        <v>1.2913150241983082</v>
      </c>
      <c r="L14" s="6"/>
      <c r="M14" s="6"/>
      <c r="N14" s="6"/>
    </row>
    <row r="15" spans="1:14">
      <c r="B15" s="50">
        <v>5.38</v>
      </c>
      <c r="C15" s="50">
        <v>5.75</v>
      </c>
      <c r="D15">
        <v>5.25</v>
      </c>
      <c r="E15">
        <v>4.5</v>
      </c>
      <c r="H15" s="6"/>
      <c r="I15" s="6"/>
      <c r="J15" s="6"/>
      <c r="K15" s="6"/>
      <c r="L15" s="6"/>
      <c r="M15" s="6"/>
      <c r="N15" s="6"/>
    </row>
    <row r="16" spans="1:14" ht="17" thickBot="1">
      <c r="B16" s="50">
        <v>5.88</v>
      </c>
      <c r="C16" s="50">
        <v>3.38</v>
      </c>
      <c r="D16">
        <v>3.5</v>
      </c>
      <c r="H16" s="7" t="s">
        <v>1122</v>
      </c>
      <c r="I16" s="7">
        <v>103.03672594936711</v>
      </c>
      <c r="J16" s="7">
        <v>78</v>
      </c>
      <c r="K16" s="7"/>
      <c r="L16" s="7"/>
      <c r="M16" s="7"/>
      <c r="N16" s="7"/>
    </row>
    <row r="17" spans="1:4">
      <c r="B17" s="50">
        <v>5.38</v>
      </c>
      <c r="C17" s="50">
        <v>4.5</v>
      </c>
      <c r="D17">
        <v>4.125</v>
      </c>
    </row>
    <row r="18" spans="1:4">
      <c r="B18" s="50">
        <v>5.38</v>
      </c>
      <c r="C18" s="50">
        <v>6</v>
      </c>
      <c r="D18">
        <v>6</v>
      </c>
    </row>
    <row r="19" spans="1:4">
      <c r="B19" s="50">
        <v>5.38</v>
      </c>
      <c r="C19" s="50">
        <v>5.88</v>
      </c>
      <c r="D19">
        <v>4.375</v>
      </c>
    </row>
    <row r="20" spans="1:4">
      <c r="B20" s="50">
        <v>6</v>
      </c>
      <c r="C20" s="50">
        <v>4.88</v>
      </c>
    </row>
    <row r="21" spans="1:4">
      <c r="B21" s="50">
        <v>5.63</v>
      </c>
      <c r="C21" s="50">
        <v>5</v>
      </c>
    </row>
    <row r="22" spans="1:4">
      <c r="B22" s="50">
        <v>5.75</v>
      </c>
      <c r="C22" s="50">
        <v>3.75</v>
      </c>
    </row>
    <row r="23" spans="1:4">
      <c r="B23" s="50">
        <v>1.5</v>
      </c>
      <c r="C23" s="50">
        <v>3.25</v>
      </c>
    </row>
    <row r="24" spans="1:4">
      <c r="B24" s="50">
        <v>5.63</v>
      </c>
      <c r="C24" s="50">
        <v>4.75</v>
      </c>
    </row>
    <row r="25" spans="1:4">
      <c r="B25" s="50">
        <v>4.25</v>
      </c>
      <c r="C25" s="50">
        <v>4.75</v>
      </c>
    </row>
    <row r="26" spans="1:4">
      <c r="C26" s="50">
        <v>4.13</v>
      </c>
    </row>
    <row r="27" spans="1:4">
      <c r="C27" s="50">
        <v>5.88</v>
      </c>
    </row>
    <row r="28" spans="1:4">
      <c r="C28" s="50">
        <v>5.13</v>
      </c>
    </row>
    <row r="30" spans="1:4">
      <c r="A30" t="s">
        <v>1358</v>
      </c>
      <c r="B30">
        <f>TTEST(B3:B26,E3:E15,2,3)</f>
        <v>6.1759726336238066E-2</v>
      </c>
      <c r="C30">
        <f>TTEST(C3:C28,E3:E15,2,3)</f>
        <v>3.3541007202716508E-2</v>
      </c>
      <c r="D30">
        <f>TTEST(D3:D19,E3:E15,2,3)</f>
        <v>6.4307653268256257E-2</v>
      </c>
    </row>
    <row r="33" spans="1:14">
      <c r="A33" t="s">
        <v>1350</v>
      </c>
      <c r="B33">
        <v>3.625</v>
      </c>
      <c r="C33">
        <v>6</v>
      </c>
      <c r="D33">
        <v>5.875</v>
      </c>
      <c r="E33">
        <v>1.875</v>
      </c>
      <c r="H33" t="s">
        <v>1102</v>
      </c>
    </row>
    <row r="34" spans="1:14">
      <c r="B34">
        <v>3.375</v>
      </c>
      <c r="C34">
        <v>3.75</v>
      </c>
      <c r="D34">
        <v>5.25</v>
      </c>
      <c r="E34">
        <v>5.5</v>
      </c>
    </row>
    <row r="35" spans="1:14" ht="17" thickBot="1">
      <c r="B35">
        <v>5</v>
      </c>
      <c r="C35">
        <v>3.625</v>
      </c>
      <c r="D35">
        <v>4.5</v>
      </c>
      <c r="E35">
        <v>2</v>
      </c>
      <c r="H35" t="s">
        <v>1103</v>
      </c>
    </row>
    <row r="36" spans="1:14">
      <c r="B36">
        <v>3.375</v>
      </c>
      <c r="C36">
        <v>3.125</v>
      </c>
      <c r="D36">
        <v>3.625</v>
      </c>
      <c r="E36">
        <v>5.75</v>
      </c>
      <c r="H36" s="8" t="s">
        <v>1104</v>
      </c>
      <c r="I36" s="8" t="s">
        <v>1105</v>
      </c>
      <c r="J36" s="8" t="s">
        <v>1106</v>
      </c>
      <c r="K36" s="8" t="s">
        <v>1107</v>
      </c>
      <c r="L36" s="8" t="s">
        <v>1108</v>
      </c>
    </row>
    <row r="37" spans="1:14">
      <c r="B37">
        <v>4.625</v>
      </c>
      <c r="C37">
        <v>2</v>
      </c>
      <c r="D37">
        <v>3.25</v>
      </c>
      <c r="E37">
        <v>4.375</v>
      </c>
      <c r="H37" s="6" t="s">
        <v>1109</v>
      </c>
      <c r="I37" s="6">
        <v>24</v>
      </c>
      <c r="J37" s="6">
        <v>99.5</v>
      </c>
      <c r="K37" s="6">
        <v>4.145833333333333</v>
      </c>
      <c r="L37" s="6">
        <v>0.8432971014492745</v>
      </c>
    </row>
    <row r="38" spans="1:14">
      <c r="B38">
        <v>5.5</v>
      </c>
      <c r="C38">
        <v>3.875</v>
      </c>
      <c r="D38">
        <v>3.5</v>
      </c>
      <c r="E38">
        <v>1.75</v>
      </c>
      <c r="H38" s="6" t="s">
        <v>1110</v>
      </c>
      <c r="I38" s="6">
        <v>23</v>
      </c>
      <c r="J38" s="6">
        <v>88.125</v>
      </c>
      <c r="K38" s="6">
        <v>3.8315217391304346</v>
      </c>
      <c r="L38" s="6">
        <v>1.8360918972332017</v>
      </c>
    </row>
    <row r="39" spans="1:14">
      <c r="B39">
        <v>3.875</v>
      </c>
      <c r="C39">
        <v>2.375</v>
      </c>
      <c r="D39">
        <v>3.75</v>
      </c>
      <c r="E39">
        <v>1.625</v>
      </c>
      <c r="H39" s="6" t="s">
        <v>1111</v>
      </c>
      <c r="I39" s="6">
        <v>28</v>
      </c>
      <c r="J39" s="6">
        <v>122</v>
      </c>
      <c r="K39" s="6">
        <v>4.3571428571428568</v>
      </c>
      <c r="L39" s="6">
        <v>0.95105820105820171</v>
      </c>
    </row>
    <row r="40" spans="1:14" ht="17" thickBot="1">
      <c r="B40">
        <v>2.625</v>
      </c>
      <c r="C40">
        <v>4.5</v>
      </c>
      <c r="D40">
        <v>5.375</v>
      </c>
      <c r="E40">
        <v>4</v>
      </c>
      <c r="H40" s="7" t="s">
        <v>1357</v>
      </c>
      <c r="I40" s="7">
        <v>21</v>
      </c>
      <c r="J40" s="7">
        <v>81.25</v>
      </c>
      <c r="K40" s="7">
        <v>3.8690476190476191</v>
      </c>
      <c r="L40" s="7">
        <v>1.9741815476190481</v>
      </c>
    </row>
    <row r="41" spans="1:14">
      <c r="B41">
        <v>4</v>
      </c>
      <c r="C41">
        <v>5.125</v>
      </c>
      <c r="D41">
        <v>5</v>
      </c>
      <c r="E41">
        <v>4.375</v>
      </c>
    </row>
    <row r="42" spans="1:14">
      <c r="B42">
        <v>4.125</v>
      </c>
      <c r="C42">
        <v>4.5</v>
      </c>
      <c r="D42">
        <v>3</v>
      </c>
      <c r="E42">
        <v>3.75</v>
      </c>
    </row>
    <row r="43" spans="1:14" ht="17" thickBot="1">
      <c r="B43">
        <v>4.5</v>
      </c>
      <c r="C43">
        <v>5.125</v>
      </c>
      <c r="D43">
        <v>4</v>
      </c>
      <c r="E43">
        <v>4.625</v>
      </c>
      <c r="H43" t="s">
        <v>1112</v>
      </c>
    </row>
    <row r="44" spans="1:14">
      <c r="B44">
        <v>4.875</v>
      </c>
      <c r="C44">
        <v>3.5</v>
      </c>
      <c r="D44">
        <v>3.25</v>
      </c>
      <c r="E44">
        <v>5.875</v>
      </c>
      <c r="H44" s="8" t="s">
        <v>1113</v>
      </c>
      <c r="I44" s="8" t="s">
        <v>1114</v>
      </c>
      <c r="J44" s="8" t="s">
        <v>1115</v>
      </c>
      <c r="K44" s="8" t="s">
        <v>1116</v>
      </c>
      <c r="L44" s="8" t="s">
        <v>1117</v>
      </c>
      <c r="M44" s="8" t="s">
        <v>1118</v>
      </c>
      <c r="N44" s="8" t="s">
        <v>1119</v>
      </c>
    </row>
    <row r="45" spans="1:14">
      <c r="B45">
        <v>5.25</v>
      </c>
      <c r="C45">
        <v>4.375</v>
      </c>
      <c r="D45">
        <v>5.125</v>
      </c>
      <c r="E45">
        <v>4.125</v>
      </c>
      <c r="H45" s="6" t="s">
        <v>1120</v>
      </c>
      <c r="I45" s="6">
        <v>4.6024672861671689</v>
      </c>
      <c r="J45" s="6">
        <v>3</v>
      </c>
      <c r="K45" s="6">
        <v>1.5341557620557229</v>
      </c>
      <c r="L45" s="6">
        <v>1.1295718772917871</v>
      </c>
      <c r="M45" s="6">
        <v>0.34132607618372218</v>
      </c>
      <c r="N45" s="6">
        <v>2.7035940413644344</v>
      </c>
    </row>
    <row r="46" spans="1:14">
      <c r="B46">
        <v>4.375</v>
      </c>
      <c r="C46">
        <v>2.25</v>
      </c>
      <c r="D46">
        <v>3.75</v>
      </c>
      <c r="E46">
        <v>4.375</v>
      </c>
      <c r="H46" s="6" t="s">
        <v>1121</v>
      </c>
      <c r="I46" s="6">
        <v>124.95205745341615</v>
      </c>
      <c r="J46" s="6">
        <v>92</v>
      </c>
      <c r="K46" s="6">
        <v>1.3581745375371319</v>
      </c>
      <c r="L46" s="6"/>
      <c r="M46" s="6"/>
      <c r="N46" s="6"/>
    </row>
    <row r="47" spans="1:14">
      <c r="B47">
        <v>4.375</v>
      </c>
      <c r="C47">
        <v>5.25</v>
      </c>
      <c r="D47">
        <v>5.875</v>
      </c>
      <c r="E47">
        <v>6</v>
      </c>
      <c r="H47" s="6"/>
      <c r="I47" s="6"/>
      <c r="J47" s="6"/>
      <c r="K47" s="6"/>
      <c r="L47" s="6"/>
      <c r="M47" s="6"/>
      <c r="N47" s="6"/>
    </row>
    <row r="48" spans="1:14" ht="17" thickBot="1">
      <c r="B48">
        <v>3.25</v>
      </c>
      <c r="C48">
        <v>3.5</v>
      </c>
      <c r="D48">
        <v>5.875</v>
      </c>
      <c r="E48">
        <v>3.25</v>
      </c>
      <c r="H48" s="7" t="s">
        <v>1122</v>
      </c>
      <c r="I48" s="7">
        <v>129.55452473958331</v>
      </c>
      <c r="J48" s="7">
        <v>95</v>
      </c>
      <c r="K48" s="7"/>
      <c r="L48" s="7"/>
      <c r="M48" s="7"/>
      <c r="N48" s="7"/>
    </row>
    <row r="49" spans="1:5">
      <c r="B49">
        <v>4.625</v>
      </c>
      <c r="C49">
        <v>3.875</v>
      </c>
      <c r="D49">
        <v>5.375</v>
      </c>
      <c r="E49">
        <v>2.125</v>
      </c>
    </row>
    <row r="50" spans="1:5">
      <c r="B50">
        <v>3</v>
      </c>
      <c r="C50">
        <v>4.125</v>
      </c>
      <c r="D50">
        <v>4.375</v>
      </c>
      <c r="E50">
        <v>5.25</v>
      </c>
    </row>
    <row r="51" spans="1:5">
      <c r="B51">
        <v>4.375</v>
      </c>
      <c r="C51">
        <v>0.25</v>
      </c>
      <c r="D51">
        <v>3.875</v>
      </c>
      <c r="E51">
        <v>4.125</v>
      </c>
    </row>
    <row r="52" spans="1:5">
      <c r="B52">
        <v>5.5</v>
      </c>
      <c r="C52">
        <v>5.625</v>
      </c>
      <c r="D52">
        <v>3.5</v>
      </c>
      <c r="E52">
        <v>3.5</v>
      </c>
    </row>
    <row r="53" spans="1:5">
      <c r="B53">
        <v>4.75</v>
      </c>
      <c r="C53">
        <v>2.5</v>
      </c>
      <c r="D53">
        <v>3</v>
      </c>
      <c r="E53">
        <v>3</v>
      </c>
    </row>
    <row r="54" spans="1:5">
      <c r="B54">
        <v>5.125</v>
      </c>
      <c r="C54">
        <v>3.5</v>
      </c>
      <c r="D54">
        <v>5.25</v>
      </c>
    </row>
    <row r="55" spans="1:5">
      <c r="B55">
        <v>3.375</v>
      </c>
      <c r="C55">
        <v>5.375</v>
      </c>
      <c r="D55">
        <v>3.375</v>
      </c>
    </row>
    <row r="56" spans="1:5">
      <c r="B56">
        <v>2</v>
      </c>
      <c r="D56">
        <v>3.75</v>
      </c>
    </row>
    <row r="57" spans="1:5">
      <c r="D57">
        <v>5.25</v>
      </c>
    </row>
    <row r="58" spans="1:5">
      <c r="D58">
        <v>5.375</v>
      </c>
    </row>
    <row r="59" spans="1:5">
      <c r="D59">
        <v>4.75</v>
      </c>
    </row>
    <row r="60" spans="1:5">
      <c r="D60">
        <v>3.125</v>
      </c>
    </row>
    <row r="62" spans="1:5">
      <c r="A62" t="s">
        <v>1359</v>
      </c>
      <c r="B62">
        <f>TTEST(B33:B56,E33:E53,2,3)</f>
        <v>0.44655448107445794</v>
      </c>
      <c r="C62">
        <f>TTEST(C33:C55,E33:E53,2,3)</f>
        <v>0.92871971178497748</v>
      </c>
      <c r="D62">
        <f>TTEST(D33:D60,E33:E53,2,3)</f>
        <v>0.18145870630003436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3704-0FB6-BE4C-A0A7-E146CC006033}">
  <sheetPr filterMode="1"/>
  <dimension ref="A1:D177"/>
  <sheetViews>
    <sheetView topLeftCell="A22" workbookViewId="0">
      <selection activeCell="G1" sqref="G1:J45"/>
    </sheetView>
  </sheetViews>
  <sheetFormatPr baseColWidth="10" defaultRowHeight="16"/>
  <sheetData>
    <row r="1" spans="1:4">
      <c r="A1" s="45" t="s">
        <v>803</v>
      </c>
      <c r="D1">
        <f>SUM(B1:C1)</f>
        <v>0</v>
      </c>
    </row>
    <row r="2" spans="1:4">
      <c r="A2" t="s">
        <v>949</v>
      </c>
      <c r="B2">
        <v>1</v>
      </c>
      <c r="D2">
        <f t="shared" ref="D2:D4" si="0">SUM(B2:C2)</f>
        <v>1</v>
      </c>
    </row>
    <row r="3" spans="1:4">
      <c r="A3" t="s">
        <v>265</v>
      </c>
      <c r="B3">
        <v>1</v>
      </c>
      <c r="D3">
        <f t="shared" si="0"/>
        <v>1</v>
      </c>
    </row>
    <row r="4" spans="1:4">
      <c r="A4" t="s">
        <v>383</v>
      </c>
      <c r="B4">
        <v>2</v>
      </c>
      <c r="D4">
        <f t="shared" si="0"/>
        <v>2</v>
      </c>
    </row>
    <row r="5" spans="1:4" hidden="1">
      <c r="A5" t="s">
        <v>383</v>
      </c>
    </row>
    <row r="6" spans="1:4">
      <c r="A6" s="45" t="s">
        <v>812</v>
      </c>
      <c r="D6">
        <f t="shared" ref="D6:D8" si="1">SUM(B6:C6)</f>
        <v>0</v>
      </c>
    </row>
    <row r="7" spans="1:4">
      <c r="A7" t="s">
        <v>772</v>
      </c>
      <c r="B7">
        <v>1</v>
      </c>
      <c r="D7">
        <f t="shared" si="1"/>
        <v>1</v>
      </c>
    </row>
    <row r="8" spans="1:4">
      <c r="A8" t="s">
        <v>658</v>
      </c>
      <c r="B8">
        <v>2</v>
      </c>
      <c r="D8">
        <f t="shared" si="1"/>
        <v>2</v>
      </c>
    </row>
    <row r="9" spans="1:4" hidden="1">
      <c r="A9" t="s">
        <v>658</v>
      </c>
    </row>
    <row r="10" spans="1:4">
      <c r="A10" t="s">
        <v>391</v>
      </c>
      <c r="B10">
        <v>1</v>
      </c>
      <c r="D10">
        <f t="shared" ref="D10:D12" si="2">SUM(B10:C10)</f>
        <v>1</v>
      </c>
    </row>
    <row r="11" spans="1:4">
      <c r="A11" t="s">
        <v>968</v>
      </c>
      <c r="B11">
        <v>1</v>
      </c>
      <c r="D11">
        <f t="shared" si="2"/>
        <v>1</v>
      </c>
    </row>
    <row r="12" spans="1:4">
      <c r="A12" t="s">
        <v>227</v>
      </c>
      <c r="B12">
        <v>2</v>
      </c>
      <c r="D12">
        <f t="shared" si="2"/>
        <v>2</v>
      </c>
    </row>
    <row r="13" spans="1:4" hidden="1">
      <c r="A13" t="s">
        <v>227</v>
      </c>
    </row>
    <row r="14" spans="1:4">
      <c r="A14" t="s">
        <v>295</v>
      </c>
      <c r="B14">
        <v>1</v>
      </c>
      <c r="D14">
        <f t="shared" ref="D14:D16" si="3">SUM(B14:C14)</f>
        <v>1</v>
      </c>
    </row>
    <row r="15" spans="1:4">
      <c r="A15" s="45" t="s">
        <v>983</v>
      </c>
      <c r="D15">
        <f t="shared" si="3"/>
        <v>0</v>
      </c>
    </row>
    <row r="16" spans="1:4">
      <c r="A16" s="45" t="s">
        <v>510</v>
      </c>
      <c r="D16">
        <f t="shared" si="3"/>
        <v>0</v>
      </c>
    </row>
    <row r="17" spans="1:4" hidden="1">
      <c r="A17" t="s">
        <v>510</v>
      </c>
    </row>
    <row r="18" spans="1:4" hidden="1">
      <c r="A18" t="s">
        <v>510</v>
      </c>
    </row>
    <row r="19" spans="1:4" hidden="1">
      <c r="A19" t="s">
        <v>510</v>
      </c>
    </row>
    <row r="20" spans="1:4">
      <c r="A20" t="s">
        <v>492</v>
      </c>
      <c r="B20">
        <v>2</v>
      </c>
      <c r="D20">
        <f>SUM(B20:C20)</f>
        <v>2</v>
      </c>
    </row>
    <row r="21" spans="1:4" hidden="1">
      <c r="A21" t="s">
        <v>492</v>
      </c>
    </row>
    <row r="22" spans="1:4">
      <c r="A22" t="s">
        <v>702</v>
      </c>
      <c r="B22">
        <v>1</v>
      </c>
      <c r="D22">
        <f t="shared" ref="D22:D23" si="4">SUM(B22:C22)</f>
        <v>1</v>
      </c>
    </row>
    <row r="23" spans="1:4">
      <c r="A23" t="s">
        <v>725</v>
      </c>
      <c r="B23">
        <v>4</v>
      </c>
      <c r="D23">
        <f t="shared" si="4"/>
        <v>4</v>
      </c>
    </row>
    <row r="24" spans="1:4" hidden="1">
      <c r="A24" t="s">
        <v>844</v>
      </c>
    </row>
    <row r="25" spans="1:4" hidden="1">
      <c r="A25" t="s">
        <v>844</v>
      </c>
    </row>
    <row r="26" spans="1:4" hidden="1">
      <c r="A26" t="s">
        <v>844</v>
      </c>
    </row>
    <row r="27" spans="1:4">
      <c r="A27" t="s">
        <v>325</v>
      </c>
      <c r="B27">
        <v>1</v>
      </c>
      <c r="D27">
        <f t="shared" ref="D27:D29" si="5">SUM(B27:C27)</f>
        <v>1</v>
      </c>
    </row>
    <row r="28" spans="1:4">
      <c r="A28" s="45" t="s">
        <v>879</v>
      </c>
      <c r="D28">
        <f t="shared" si="5"/>
        <v>0</v>
      </c>
    </row>
    <row r="29" spans="1:4">
      <c r="A29" t="s">
        <v>608</v>
      </c>
      <c r="B29">
        <v>4</v>
      </c>
      <c r="C29">
        <v>1</v>
      </c>
      <c r="D29">
        <f t="shared" si="5"/>
        <v>5</v>
      </c>
    </row>
    <row r="30" spans="1:4" hidden="1">
      <c r="A30" t="s">
        <v>260</v>
      </c>
    </row>
    <row r="31" spans="1:4" hidden="1">
      <c r="A31" t="s">
        <v>260</v>
      </c>
    </row>
    <row r="32" spans="1:4" hidden="1">
      <c r="A32" t="s">
        <v>260</v>
      </c>
    </row>
    <row r="33" spans="1:4">
      <c r="A33" t="s">
        <v>133</v>
      </c>
      <c r="B33">
        <v>3</v>
      </c>
      <c r="D33">
        <f>SUM(B33:C33)</f>
        <v>3</v>
      </c>
    </row>
    <row r="34" spans="1:4" hidden="1">
      <c r="A34" t="s">
        <v>133</v>
      </c>
    </row>
    <row r="35" spans="1:4" hidden="1">
      <c r="A35" t="s">
        <v>133</v>
      </c>
    </row>
    <row r="36" spans="1:4">
      <c r="A36" s="45" t="s">
        <v>599</v>
      </c>
      <c r="D36">
        <f t="shared" ref="D36:D38" si="6">SUM(B36:C36)</f>
        <v>0</v>
      </c>
    </row>
    <row r="37" spans="1:4">
      <c r="A37" t="s">
        <v>1186</v>
      </c>
      <c r="B37">
        <v>1</v>
      </c>
      <c r="D37">
        <f t="shared" si="6"/>
        <v>1</v>
      </c>
    </row>
    <row r="38" spans="1:4">
      <c r="A38" t="s">
        <v>138</v>
      </c>
      <c r="B38">
        <v>2</v>
      </c>
      <c r="D38">
        <f t="shared" si="6"/>
        <v>2</v>
      </c>
    </row>
    <row r="39" spans="1:4" hidden="1">
      <c r="A39" t="s">
        <v>138</v>
      </c>
    </row>
    <row r="40" spans="1:4">
      <c r="A40" t="s">
        <v>117</v>
      </c>
      <c r="B40">
        <v>1</v>
      </c>
      <c r="D40">
        <f t="shared" ref="D40:D41" si="7">SUM(B40:C40)</f>
        <v>1</v>
      </c>
    </row>
    <row r="41" spans="1:4">
      <c r="A41" t="s">
        <v>185</v>
      </c>
      <c r="B41">
        <v>4</v>
      </c>
      <c r="D41">
        <f t="shared" si="7"/>
        <v>4</v>
      </c>
    </row>
    <row r="42" spans="1:4" hidden="1">
      <c r="A42" t="s">
        <v>185</v>
      </c>
    </row>
    <row r="43" spans="1:4" hidden="1">
      <c r="A43" t="s">
        <v>185</v>
      </c>
    </row>
    <row r="44" spans="1:4" hidden="1">
      <c r="A44" t="s">
        <v>185</v>
      </c>
    </row>
    <row r="45" spans="1:4">
      <c r="A45" t="s">
        <v>640</v>
      </c>
      <c r="B45">
        <v>3</v>
      </c>
      <c r="D45">
        <f>SUM(B45:C45)</f>
        <v>3</v>
      </c>
    </row>
    <row r="46" spans="1:4" hidden="1">
      <c r="A46" t="s">
        <v>640</v>
      </c>
    </row>
    <row r="47" spans="1:4" hidden="1">
      <c r="A47" t="s">
        <v>640</v>
      </c>
    </row>
    <row r="48" spans="1:4">
      <c r="A48" s="45" t="s">
        <v>892</v>
      </c>
      <c r="D48">
        <f t="shared" ref="D48:D55" si="8">SUM(B48:C48)</f>
        <v>0</v>
      </c>
    </row>
    <row r="49" spans="1:4">
      <c r="A49" s="45" t="s">
        <v>420</v>
      </c>
      <c r="D49">
        <f t="shared" si="8"/>
        <v>0</v>
      </c>
    </row>
    <row r="50" spans="1:4">
      <c r="A50" s="45" t="s">
        <v>450</v>
      </c>
      <c r="D50">
        <f t="shared" si="8"/>
        <v>0</v>
      </c>
    </row>
    <row r="51" spans="1:4">
      <c r="A51" t="s">
        <v>480</v>
      </c>
      <c r="B51">
        <v>1</v>
      </c>
      <c r="D51">
        <f t="shared" si="8"/>
        <v>1</v>
      </c>
    </row>
    <row r="52" spans="1:4">
      <c r="A52" t="s">
        <v>211</v>
      </c>
      <c r="B52">
        <v>1</v>
      </c>
      <c r="D52">
        <f t="shared" si="8"/>
        <v>1</v>
      </c>
    </row>
    <row r="53" spans="1:4">
      <c r="A53" t="s">
        <v>883</v>
      </c>
      <c r="B53">
        <v>1</v>
      </c>
      <c r="D53">
        <f t="shared" si="8"/>
        <v>1</v>
      </c>
    </row>
    <row r="54" spans="1:4">
      <c r="A54" s="45" t="s">
        <v>651</v>
      </c>
      <c r="D54">
        <f t="shared" si="8"/>
        <v>0</v>
      </c>
    </row>
    <row r="55" spans="1:4">
      <c r="A55" t="s">
        <v>254</v>
      </c>
      <c r="B55">
        <v>1</v>
      </c>
      <c r="D55">
        <f t="shared" si="8"/>
        <v>1</v>
      </c>
    </row>
    <row r="56" spans="1:4" hidden="1">
      <c r="A56" t="s">
        <v>254</v>
      </c>
    </row>
    <row r="57" spans="1:4" hidden="1">
      <c r="A57" t="s">
        <v>254</v>
      </c>
    </row>
    <row r="58" spans="1:4" hidden="1">
      <c r="A58" t="s">
        <v>254</v>
      </c>
    </row>
    <row r="59" spans="1:4" hidden="1">
      <c r="A59" t="s">
        <v>254</v>
      </c>
    </row>
    <row r="60" spans="1:4" hidden="1">
      <c r="A60" t="s">
        <v>254</v>
      </c>
    </row>
    <row r="61" spans="1:4" hidden="1">
      <c r="A61" t="s">
        <v>254</v>
      </c>
    </row>
    <row r="62" spans="1:4" hidden="1">
      <c r="A62" t="s">
        <v>254</v>
      </c>
    </row>
    <row r="63" spans="1:4" hidden="1">
      <c r="A63" t="s">
        <v>254</v>
      </c>
    </row>
    <row r="64" spans="1:4" hidden="1">
      <c r="A64" t="s">
        <v>254</v>
      </c>
    </row>
    <row r="65" spans="1:4" hidden="1">
      <c r="A65" t="s">
        <v>254</v>
      </c>
    </row>
    <row r="66" spans="1:4">
      <c r="A66" t="s">
        <v>58</v>
      </c>
      <c r="B66">
        <v>24</v>
      </c>
      <c r="D66">
        <f>SUM(B66:C66)</f>
        <v>24</v>
      </c>
    </row>
    <row r="67" spans="1:4" hidden="1">
      <c r="A67" t="s">
        <v>58</v>
      </c>
    </row>
    <row r="68" spans="1:4" hidden="1">
      <c r="A68" t="s">
        <v>58</v>
      </c>
    </row>
    <row r="69" spans="1:4" hidden="1">
      <c r="A69" t="s">
        <v>58</v>
      </c>
    </row>
    <row r="70" spans="1:4" hidden="1">
      <c r="A70" t="s">
        <v>58</v>
      </c>
    </row>
    <row r="71" spans="1:4" hidden="1">
      <c r="A71" t="s">
        <v>58</v>
      </c>
    </row>
    <row r="72" spans="1:4" hidden="1">
      <c r="A72" t="s">
        <v>58</v>
      </c>
    </row>
    <row r="73" spans="1:4" hidden="1">
      <c r="A73" t="s">
        <v>58</v>
      </c>
    </row>
    <row r="74" spans="1:4" hidden="1">
      <c r="A74" t="s">
        <v>58</v>
      </c>
    </row>
    <row r="75" spans="1:4" hidden="1">
      <c r="A75" t="s">
        <v>58</v>
      </c>
    </row>
    <row r="76" spans="1:4" hidden="1">
      <c r="A76" t="s">
        <v>58</v>
      </c>
    </row>
    <row r="77" spans="1:4" hidden="1">
      <c r="A77" t="s">
        <v>58</v>
      </c>
    </row>
    <row r="78" spans="1:4" hidden="1">
      <c r="A78" t="s">
        <v>58</v>
      </c>
    </row>
    <row r="79" spans="1:4" hidden="1">
      <c r="A79" t="s">
        <v>58</v>
      </c>
    </row>
    <row r="80" spans="1:4" hidden="1">
      <c r="A80" t="s">
        <v>58</v>
      </c>
    </row>
    <row r="81" spans="1:4" hidden="1">
      <c r="A81" t="s">
        <v>58</v>
      </c>
    </row>
    <row r="82" spans="1:4" hidden="1">
      <c r="A82" t="s">
        <v>58</v>
      </c>
    </row>
    <row r="83" spans="1:4" hidden="1">
      <c r="A83" t="s">
        <v>58</v>
      </c>
    </row>
    <row r="84" spans="1:4" hidden="1">
      <c r="A84" t="s">
        <v>58</v>
      </c>
    </row>
    <row r="85" spans="1:4" hidden="1">
      <c r="A85" t="s">
        <v>58</v>
      </c>
    </row>
    <row r="86" spans="1:4" hidden="1">
      <c r="A86" t="s">
        <v>58</v>
      </c>
    </row>
    <row r="87" spans="1:4">
      <c r="A87" s="45" t="s">
        <v>443</v>
      </c>
      <c r="D87">
        <f>SUM(B87:C87)</f>
        <v>0</v>
      </c>
    </row>
    <row r="88" spans="1:4" hidden="1">
      <c r="A88" t="s">
        <v>443</v>
      </c>
    </row>
    <row r="89" spans="1:4">
      <c r="A89" s="45" t="s">
        <v>718</v>
      </c>
      <c r="D89">
        <f t="shared" ref="D89:D91" si="9">SUM(B89:C89)</f>
        <v>0</v>
      </c>
    </row>
    <row r="90" spans="1:4">
      <c r="A90" s="45" t="s">
        <v>666</v>
      </c>
      <c r="D90">
        <f t="shared" si="9"/>
        <v>0</v>
      </c>
    </row>
    <row r="91" spans="1:4">
      <c r="A91" t="s">
        <v>204</v>
      </c>
      <c r="B91">
        <v>1</v>
      </c>
      <c r="D91">
        <f t="shared" si="9"/>
        <v>1</v>
      </c>
    </row>
    <row r="92" spans="1:4" hidden="1">
      <c r="A92" t="s">
        <v>204</v>
      </c>
    </row>
    <row r="93" spans="1:4">
      <c r="A93" s="45" t="s">
        <v>784</v>
      </c>
      <c r="D93">
        <f t="shared" ref="D93:D95" si="10">SUM(B93:C93)</f>
        <v>0</v>
      </c>
    </row>
    <row r="94" spans="1:4">
      <c r="A94" t="s">
        <v>544</v>
      </c>
      <c r="B94">
        <v>1</v>
      </c>
      <c r="D94">
        <f t="shared" si="10"/>
        <v>1</v>
      </c>
    </row>
    <row r="95" spans="1:4">
      <c r="A95" t="s">
        <v>109</v>
      </c>
      <c r="B95">
        <v>26</v>
      </c>
      <c r="C95">
        <v>10</v>
      </c>
      <c r="D95">
        <f t="shared" si="10"/>
        <v>36</v>
      </c>
    </row>
    <row r="96" spans="1:4" hidden="1">
      <c r="A96" t="s">
        <v>109</v>
      </c>
    </row>
    <row r="97" spans="1:1" hidden="1">
      <c r="A97" t="s">
        <v>109</v>
      </c>
    </row>
    <row r="98" spans="1:1" hidden="1">
      <c r="A98" t="s">
        <v>97</v>
      </c>
    </row>
    <row r="99" spans="1:1" hidden="1">
      <c r="A99" t="s">
        <v>109</v>
      </c>
    </row>
    <row r="100" spans="1:1" hidden="1">
      <c r="A100" t="s">
        <v>109</v>
      </c>
    </row>
    <row r="101" spans="1:1" hidden="1">
      <c r="A101" t="s">
        <v>244</v>
      </c>
    </row>
    <row r="102" spans="1:1" hidden="1">
      <c r="A102" t="s">
        <v>244</v>
      </c>
    </row>
    <row r="103" spans="1:1" hidden="1">
      <c r="A103" t="s">
        <v>109</v>
      </c>
    </row>
    <row r="104" spans="1:1" hidden="1">
      <c r="A104" t="s">
        <v>97</v>
      </c>
    </row>
    <row r="105" spans="1:1" hidden="1">
      <c r="A105" t="s">
        <v>109</v>
      </c>
    </row>
    <row r="106" spans="1:1" hidden="1">
      <c r="A106" t="s">
        <v>109</v>
      </c>
    </row>
    <row r="107" spans="1:1" hidden="1">
      <c r="A107" t="s">
        <v>109</v>
      </c>
    </row>
    <row r="108" spans="1:1" hidden="1">
      <c r="A108" t="s">
        <v>109</v>
      </c>
    </row>
    <row r="109" spans="1:1" hidden="1">
      <c r="A109" t="s">
        <v>244</v>
      </c>
    </row>
    <row r="110" spans="1:1" hidden="1">
      <c r="A110" t="s">
        <v>109</v>
      </c>
    </row>
    <row r="111" spans="1:1" hidden="1">
      <c r="A111" t="s">
        <v>109</v>
      </c>
    </row>
    <row r="112" spans="1:1" hidden="1">
      <c r="A112" t="s">
        <v>109</v>
      </c>
    </row>
    <row r="113" spans="1:4" hidden="1">
      <c r="A113" t="s">
        <v>109</v>
      </c>
    </row>
    <row r="114" spans="1:4" hidden="1">
      <c r="A114" t="s">
        <v>109</v>
      </c>
    </row>
    <row r="115" spans="1:4" hidden="1">
      <c r="A115" t="s">
        <v>97</v>
      </c>
    </row>
    <row r="116" spans="1:4" hidden="1">
      <c r="A116" t="s">
        <v>109</v>
      </c>
    </row>
    <row r="117" spans="1:4" hidden="1">
      <c r="A117" t="s">
        <v>97</v>
      </c>
    </row>
    <row r="118" spans="1:4" hidden="1">
      <c r="A118" t="s">
        <v>109</v>
      </c>
    </row>
    <row r="119" spans="1:4" hidden="1">
      <c r="A119" t="s">
        <v>109</v>
      </c>
    </row>
    <row r="120" spans="1:4" hidden="1">
      <c r="A120" t="s">
        <v>244</v>
      </c>
    </row>
    <row r="121" spans="1:4">
      <c r="A121" s="45" t="s">
        <v>125</v>
      </c>
      <c r="D121">
        <f>SUM(B121:C121)</f>
        <v>0</v>
      </c>
    </row>
    <row r="122" spans="1:4" hidden="1">
      <c r="A122" t="s">
        <v>125</v>
      </c>
    </row>
    <row r="123" spans="1:4" hidden="1">
      <c r="A123" t="s">
        <v>125</v>
      </c>
    </row>
    <row r="124" spans="1:4" hidden="1">
      <c r="A124" t="s">
        <v>125</v>
      </c>
    </row>
    <row r="125" spans="1:4" hidden="1">
      <c r="A125" t="s">
        <v>125</v>
      </c>
    </row>
    <row r="126" spans="1:4" hidden="1">
      <c r="A126" t="s">
        <v>125</v>
      </c>
    </row>
    <row r="127" spans="1:4" hidden="1">
      <c r="A127" t="s">
        <v>125</v>
      </c>
    </row>
    <row r="128" spans="1:4" hidden="1">
      <c r="A128" t="s">
        <v>125</v>
      </c>
    </row>
    <row r="129" spans="1:4" hidden="1">
      <c r="A129" t="s">
        <v>125</v>
      </c>
    </row>
    <row r="130" spans="1:4" hidden="1">
      <c r="A130" t="s">
        <v>125</v>
      </c>
    </row>
    <row r="131" spans="1:4" hidden="1">
      <c r="A131" t="s">
        <v>125</v>
      </c>
    </row>
    <row r="132" spans="1:4" hidden="1">
      <c r="A132" t="s">
        <v>125</v>
      </c>
    </row>
    <row r="133" spans="1:4" hidden="1">
      <c r="A133" t="s">
        <v>125</v>
      </c>
    </row>
    <row r="134" spans="1:4" hidden="1">
      <c r="A134" t="s">
        <v>125</v>
      </c>
    </row>
    <row r="135" spans="1:4" hidden="1">
      <c r="A135" t="s">
        <v>125</v>
      </c>
    </row>
    <row r="136" spans="1:4" hidden="1">
      <c r="A136" t="s">
        <v>125</v>
      </c>
    </row>
    <row r="137" spans="1:4" hidden="1">
      <c r="A137" t="s">
        <v>125</v>
      </c>
    </row>
    <row r="138" spans="1:4" hidden="1">
      <c r="A138" t="s">
        <v>125</v>
      </c>
    </row>
    <row r="139" spans="1:4" hidden="1">
      <c r="A139" t="s">
        <v>125</v>
      </c>
    </row>
    <row r="140" spans="1:4" hidden="1">
      <c r="A140" t="s">
        <v>125</v>
      </c>
    </row>
    <row r="141" spans="1:4" hidden="1">
      <c r="A141" t="s">
        <v>125</v>
      </c>
    </row>
    <row r="142" spans="1:4" hidden="1">
      <c r="A142" t="s">
        <v>125</v>
      </c>
    </row>
    <row r="143" spans="1:4" hidden="1">
      <c r="A143" t="s">
        <v>125</v>
      </c>
    </row>
    <row r="144" spans="1:4">
      <c r="A144" t="s">
        <v>84</v>
      </c>
      <c r="B144">
        <v>21</v>
      </c>
      <c r="C144">
        <v>23</v>
      </c>
      <c r="D144">
        <f>SUM(B144:C144)</f>
        <v>44</v>
      </c>
    </row>
    <row r="145" spans="1:1" hidden="1">
      <c r="A145" t="s">
        <v>84</v>
      </c>
    </row>
    <row r="146" spans="1:1" hidden="1">
      <c r="A146" t="s">
        <v>84</v>
      </c>
    </row>
    <row r="147" spans="1:1" hidden="1">
      <c r="A147" t="s">
        <v>84</v>
      </c>
    </row>
    <row r="148" spans="1:1" hidden="1">
      <c r="A148" t="s">
        <v>84</v>
      </c>
    </row>
    <row r="149" spans="1:1" hidden="1">
      <c r="A149" t="s">
        <v>84</v>
      </c>
    </row>
    <row r="150" spans="1:1" hidden="1">
      <c r="A150" t="s">
        <v>84</v>
      </c>
    </row>
    <row r="151" spans="1:1" hidden="1">
      <c r="A151" t="s">
        <v>84</v>
      </c>
    </row>
    <row r="152" spans="1:1" hidden="1">
      <c r="A152" t="s">
        <v>84</v>
      </c>
    </row>
    <row r="153" spans="1:1" hidden="1">
      <c r="A153" t="s">
        <v>84</v>
      </c>
    </row>
    <row r="154" spans="1:1" hidden="1">
      <c r="A154" t="s">
        <v>84</v>
      </c>
    </row>
    <row r="155" spans="1:1" hidden="1">
      <c r="A155" t="s">
        <v>84</v>
      </c>
    </row>
    <row r="156" spans="1:1" hidden="1">
      <c r="A156" t="s">
        <v>84</v>
      </c>
    </row>
    <row r="157" spans="1:1" hidden="1">
      <c r="A157" t="s">
        <v>84</v>
      </c>
    </row>
    <row r="158" spans="1:1" hidden="1">
      <c r="A158" t="s">
        <v>84</v>
      </c>
    </row>
    <row r="159" spans="1:1" hidden="1">
      <c r="A159" t="s">
        <v>84</v>
      </c>
    </row>
    <row r="160" spans="1:1" hidden="1">
      <c r="A160" t="s">
        <v>84</v>
      </c>
    </row>
    <row r="161" spans="1:4" hidden="1">
      <c r="A161" t="s">
        <v>84</v>
      </c>
    </row>
    <row r="162" spans="1:4" hidden="1">
      <c r="A162" t="s">
        <v>84</v>
      </c>
    </row>
    <row r="163" spans="1:4" hidden="1">
      <c r="A163" t="s">
        <v>84</v>
      </c>
    </row>
    <row r="164" spans="1:4" hidden="1">
      <c r="A164" t="s">
        <v>84</v>
      </c>
    </row>
    <row r="165" spans="1:4">
      <c r="A165" t="s">
        <v>432</v>
      </c>
      <c r="B165">
        <v>1</v>
      </c>
      <c r="D165">
        <f>SUM(B165:C165)</f>
        <v>1</v>
      </c>
    </row>
    <row r="166" spans="1:4" s="45" customFormat="1">
      <c r="A166" s="45" t="s">
        <v>780</v>
      </c>
    </row>
    <row r="167" spans="1:4" s="45" customFormat="1">
      <c r="A167" s="45" t="s">
        <v>73</v>
      </c>
    </row>
    <row r="168" spans="1:4" hidden="1">
      <c r="A168" t="s">
        <v>73</v>
      </c>
    </row>
    <row r="169" spans="1:4" hidden="1">
      <c r="A169" t="s">
        <v>73</v>
      </c>
    </row>
    <row r="170" spans="1:4" hidden="1">
      <c r="A170" t="s">
        <v>73</v>
      </c>
    </row>
    <row r="171" spans="1:4" hidden="1">
      <c r="A171" t="s">
        <v>73</v>
      </c>
    </row>
    <row r="172" spans="1:4" hidden="1">
      <c r="A172" t="s">
        <v>73</v>
      </c>
    </row>
    <row r="173" spans="1:4" hidden="1">
      <c r="A173" t="s">
        <v>73</v>
      </c>
    </row>
    <row r="174" spans="1:4" hidden="1">
      <c r="A174" t="s">
        <v>73</v>
      </c>
    </row>
    <row r="175" spans="1:4" hidden="1">
      <c r="A175" t="s">
        <v>73</v>
      </c>
    </row>
    <row r="176" spans="1:4" s="45" customFormat="1">
      <c r="A176" s="45" t="s">
        <v>994</v>
      </c>
    </row>
    <row r="177" spans="1:1">
      <c r="A177" s="45" t="s">
        <v>521</v>
      </c>
    </row>
  </sheetData>
  <sortState xmlns:xlrd2="http://schemas.microsoft.com/office/spreadsheetml/2017/richdata2" ref="A1:A177">
    <sortCondition ref="A1:A17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0C4B-F720-B742-B86E-48651767CAA5}">
  <dimension ref="A1:M33"/>
  <sheetViews>
    <sheetView workbookViewId="0">
      <selection activeCell="B32" sqref="B32"/>
    </sheetView>
  </sheetViews>
  <sheetFormatPr baseColWidth="10" defaultRowHeight="16"/>
  <sheetData>
    <row r="1" spans="1:13">
      <c r="A1" t="s">
        <v>295</v>
      </c>
      <c r="B1">
        <v>1</v>
      </c>
    </row>
    <row r="2" spans="1:13">
      <c r="A2" t="s">
        <v>949</v>
      </c>
      <c r="B2">
        <v>1</v>
      </c>
    </row>
    <row r="3" spans="1:13">
      <c r="A3" t="s">
        <v>265</v>
      </c>
      <c r="B3">
        <v>1</v>
      </c>
    </row>
    <row r="4" spans="1:13">
      <c r="A4" t="s">
        <v>772</v>
      </c>
      <c r="B4">
        <v>1</v>
      </c>
    </row>
    <row r="5" spans="1:13">
      <c r="A5" t="s">
        <v>391</v>
      </c>
      <c r="B5">
        <v>1</v>
      </c>
    </row>
    <row r="6" spans="1:13">
      <c r="A6" t="s">
        <v>968</v>
      </c>
      <c r="B6">
        <v>1</v>
      </c>
    </row>
    <row r="7" spans="1:13">
      <c r="A7" t="s">
        <v>702</v>
      </c>
      <c r="B7">
        <v>1</v>
      </c>
    </row>
    <row r="8" spans="1:13">
      <c r="A8" t="s">
        <v>325</v>
      </c>
      <c r="B8">
        <v>1</v>
      </c>
    </row>
    <row r="9" spans="1:13">
      <c r="A9" t="s">
        <v>1186</v>
      </c>
      <c r="B9">
        <v>1</v>
      </c>
    </row>
    <row r="10" spans="1:13">
      <c r="A10" t="s">
        <v>117</v>
      </c>
      <c r="B10">
        <v>1</v>
      </c>
    </row>
    <row r="11" spans="1:13">
      <c r="A11" t="s">
        <v>1343</v>
      </c>
      <c r="B11">
        <v>1</v>
      </c>
    </row>
    <row r="12" spans="1:13">
      <c r="A12" t="s">
        <v>211</v>
      </c>
      <c r="B12">
        <v>1</v>
      </c>
    </row>
    <row r="13" spans="1:13">
      <c r="A13" t="s">
        <v>883</v>
      </c>
      <c r="B13">
        <v>1</v>
      </c>
    </row>
    <row r="14" spans="1:13">
      <c r="A14" t="s">
        <v>254</v>
      </c>
      <c r="B14">
        <v>1</v>
      </c>
      <c r="M14" t="s">
        <v>1345</v>
      </c>
    </row>
    <row r="15" spans="1:13">
      <c r="A15" t="s">
        <v>204</v>
      </c>
      <c r="B15">
        <v>1</v>
      </c>
    </row>
    <row r="16" spans="1:13">
      <c r="A16" t="s">
        <v>544</v>
      </c>
      <c r="B16">
        <v>1</v>
      </c>
    </row>
    <row r="17" spans="1:2">
      <c r="A17" t="s">
        <v>432</v>
      </c>
      <c r="B17">
        <v>1</v>
      </c>
    </row>
    <row r="18" spans="1:2">
      <c r="A18" t="s">
        <v>383</v>
      </c>
      <c r="B18">
        <v>2</v>
      </c>
    </row>
    <row r="19" spans="1:2">
      <c r="A19" t="s">
        <v>658</v>
      </c>
      <c r="B19">
        <v>2</v>
      </c>
    </row>
    <row r="20" spans="1:2">
      <c r="A20" t="s">
        <v>227</v>
      </c>
      <c r="B20">
        <v>2</v>
      </c>
    </row>
    <row r="21" spans="1:2">
      <c r="A21" t="s">
        <v>492</v>
      </c>
      <c r="B21">
        <v>2</v>
      </c>
    </row>
    <row r="22" spans="1:2">
      <c r="A22" t="s">
        <v>138</v>
      </c>
      <c r="B22">
        <v>2</v>
      </c>
    </row>
    <row r="23" spans="1:2">
      <c r="A23" t="s">
        <v>133</v>
      </c>
      <c r="B23">
        <v>3</v>
      </c>
    </row>
    <row r="24" spans="1:2">
      <c r="A24" t="s">
        <v>640</v>
      </c>
      <c r="B24">
        <v>3</v>
      </c>
    </row>
    <row r="25" spans="1:2">
      <c r="A25" t="s">
        <v>725</v>
      </c>
      <c r="B25">
        <v>4</v>
      </c>
    </row>
    <row r="26" spans="1:2">
      <c r="A26" t="s">
        <v>185</v>
      </c>
      <c r="B26">
        <v>4</v>
      </c>
    </row>
    <row r="27" spans="1:2">
      <c r="A27" t="s">
        <v>608</v>
      </c>
      <c r="B27">
        <v>5</v>
      </c>
    </row>
    <row r="28" spans="1:2">
      <c r="A28" t="s">
        <v>1344</v>
      </c>
      <c r="B28">
        <f>SUM(B3:B27)</f>
        <v>44</v>
      </c>
    </row>
    <row r="29" spans="1:2">
      <c r="A29" t="s">
        <v>58</v>
      </c>
      <c r="B29">
        <v>24</v>
      </c>
    </row>
    <row r="30" spans="1:2">
      <c r="A30" t="s">
        <v>109</v>
      </c>
      <c r="B30">
        <v>36</v>
      </c>
    </row>
    <row r="31" spans="1:2">
      <c r="A31" t="s">
        <v>84</v>
      </c>
      <c r="B31">
        <v>44</v>
      </c>
    </row>
    <row r="33" spans="2:2">
      <c r="B33">
        <f>SUM(B28:B31)</f>
        <v>148</v>
      </c>
    </row>
  </sheetData>
  <sortState xmlns:xlrd2="http://schemas.microsoft.com/office/spreadsheetml/2017/richdata2" ref="A2:B31">
    <sortCondition ref="B2:B3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E13D-D0BB-6549-B7BF-D8B4B9681F34}">
  <dimension ref="A1:G15"/>
  <sheetViews>
    <sheetView workbookViewId="0">
      <selection sqref="A1:G15"/>
    </sheetView>
  </sheetViews>
  <sheetFormatPr baseColWidth="10" defaultRowHeight="16"/>
  <sheetData>
    <row r="1" spans="1:7">
      <c r="A1" t="s">
        <v>1102</v>
      </c>
    </row>
    <row r="3" spans="1:7" ht="17" thickBot="1">
      <c r="A3" t="s">
        <v>1103</v>
      </c>
    </row>
    <row r="4" spans="1:7">
      <c r="A4" s="8" t="s">
        <v>1104</v>
      </c>
      <c r="B4" s="8" t="s">
        <v>1105</v>
      </c>
      <c r="C4" s="8" t="s">
        <v>1106</v>
      </c>
      <c r="D4" s="8" t="s">
        <v>1107</v>
      </c>
      <c r="E4" s="8" t="s">
        <v>1108</v>
      </c>
    </row>
    <row r="5" spans="1:7">
      <c r="A5" s="6" t="s">
        <v>1109</v>
      </c>
      <c r="B5" s="6">
        <v>46</v>
      </c>
      <c r="C5" s="6">
        <v>27.066666666666666</v>
      </c>
      <c r="D5" s="6">
        <v>0.58840579710144925</v>
      </c>
      <c r="E5" s="6">
        <v>0.10777616747181962</v>
      </c>
    </row>
    <row r="6" spans="1:7">
      <c r="A6" s="6" t="s">
        <v>1110</v>
      </c>
      <c r="B6" s="6">
        <v>48</v>
      </c>
      <c r="C6" s="6">
        <v>28.216666666666661</v>
      </c>
      <c r="D6" s="6">
        <v>0.58784722222222208</v>
      </c>
      <c r="E6" s="6">
        <v>0.1127155979117415</v>
      </c>
    </row>
    <row r="7" spans="1:7" ht="17" thickBot="1">
      <c r="A7" s="7" t="s">
        <v>1111</v>
      </c>
      <c r="B7" s="7">
        <v>45</v>
      </c>
      <c r="C7" s="7">
        <v>25.283333333333328</v>
      </c>
      <c r="D7" s="7">
        <v>0.56185185185185171</v>
      </c>
      <c r="E7" s="7">
        <v>0.12283613916947257</v>
      </c>
    </row>
    <row r="10" spans="1:7" ht="17" thickBot="1">
      <c r="A10" t="s">
        <v>1112</v>
      </c>
    </row>
    <row r="11" spans="1:7">
      <c r="A11" s="8" t="s">
        <v>1113</v>
      </c>
      <c r="B11" s="8" t="s">
        <v>1114</v>
      </c>
      <c r="C11" s="8" t="s">
        <v>1115</v>
      </c>
      <c r="D11" s="8" t="s">
        <v>1116</v>
      </c>
      <c r="E11" s="8" t="s">
        <v>1117</v>
      </c>
      <c r="F11" s="8" t="s">
        <v>1118</v>
      </c>
      <c r="G11" s="8" t="s">
        <v>1119</v>
      </c>
    </row>
    <row r="12" spans="1:7">
      <c r="A12" s="6" t="s">
        <v>1120</v>
      </c>
      <c r="B12" s="6">
        <v>2.100655260814932E-2</v>
      </c>
      <c r="C12" s="6">
        <v>2</v>
      </c>
      <c r="D12" s="6">
        <v>1.050327630407466E-2</v>
      </c>
      <c r="E12" s="6">
        <v>9.1847566921301887E-2</v>
      </c>
      <c r="F12" s="6">
        <v>0.91230073179505422</v>
      </c>
      <c r="G12" s="6">
        <v>3.0627003994564941</v>
      </c>
    </row>
    <row r="13" spans="1:7">
      <c r="A13" s="6" t="s">
        <v>1121</v>
      </c>
      <c r="B13" s="6">
        <v>15.552350761540524</v>
      </c>
      <c r="C13" s="6">
        <v>136</v>
      </c>
      <c r="D13" s="6">
        <v>0.11435552030544503</v>
      </c>
      <c r="E13" s="6"/>
      <c r="F13" s="6"/>
      <c r="G13" s="6"/>
    </row>
    <row r="14" spans="1:7">
      <c r="A14" s="6"/>
      <c r="B14" s="6"/>
      <c r="C14" s="6"/>
      <c r="D14" s="6"/>
      <c r="E14" s="6"/>
      <c r="F14" s="6"/>
      <c r="G14" s="6"/>
    </row>
    <row r="15" spans="1:7" ht="17" thickBot="1">
      <c r="A15" s="7" t="s">
        <v>1122</v>
      </c>
      <c r="B15" s="7">
        <v>15.573357314148673</v>
      </c>
      <c r="C15" s="7">
        <v>138</v>
      </c>
      <c r="D15" s="7"/>
      <c r="E15" s="7"/>
      <c r="F15" s="7"/>
      <c r="G1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Native vs non natives</vt:lpstr>
      <vt:lpstr>Native vs non native 2</vt:lpstr>
      <vt:lpstr>Native and non n intention to c</vt:lpstr>
      <vt:lpstr>Natives and non n Task perf</vt:lpstr>
      <vt:lpstr>Natives and non n rapport </vt: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2020-01-10T20:58:30Z</dcterms:modified>
</cp:coreProperties>
</file>